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mc:AlternateContent xmlns:mc="http://schemas.openxmlformats.org/markup-compatibility/2006">
    <mc:Choice Requires="x15">
      <x15ac:absPath xmlns:x15ac="http://schemas.microsoft.com/office/spreadsheetml/2010/11/ac" url="E:\0-UPRT\1-UPRT.FR-SITE-WEB\ff-fiches-fabrications\ff-mickael-rabeau\"/>
    </mc:Choice>
  </mc:AlternateContent>
  <xr:revisionPtr revIDLastSave="0" documentId="13_ncr:1_{8E7D272B-5CE5-4A21-82EA-E423051AB298}" xr6:coauthVersionLast="47" xr6:coauthVersionMax="47" xr10:uidLastSave="{00000000-0000-0000-0000-000000000000}"/>
  <bookViews>
    <workbookView xWindow="-120" yWindow="-120" windowWidth="29040" windowHeight="15840" xr2:uid="{00000000-000D-0000-FFFF-FFFF00000000}"/>
  </bookViews>
  <sheets>
    <sheet name="Nota" sheetId="57" r:id="rId1"/>
    <sheet name="croissants,Mickael,Rabeau" sheetId="47" r:id="rId2"/>
    <sheet name="Croissants.Mickael.2" sheetId="55" r:id="rId3"/>
    <sheet name="croissants,la,Manche,Libre" sheetId="48" r:id="rId4"/>
    <sheet name="croissants,Jacques,Aguiton" sheetId="50" r:id="rId5"/>
    <sheet name="Croissants Jacques Aguiton.2" sheetId="56" r:id="rId6"/>
    <sheet name="Croissants,de,Vincent" sheetId="51" r:id="rId7"/>
    <sheet name="Croissants J.Charette" sheetId="8" r:id="rId8"/>
    <sheet name="Croissants Berry Farah" sheetId="17" r:id="rId9"/>
    <sheet name="Vocabulaire" sheetId="52" r:id="rId10"/>
    <sheet name="Formats-formules-pourcentages" sheetId="21" r:id="rId11"/>
    <sheet name="Formats-Formules-Fonctions" sheetId="27" r:id="rId12"/>
    <sheet name="qu'est-ce qu'un &quot;Postit&quot;" sheetId="53" r:id="rId13"/>
  </sheets>
  <definedNames>
    <definedName name="_xlnm._FilterDatabase" localSheetId="7" hidden="1">'Croissants J.Charette'!#REF!</definedName>
    <definedName name="_xlnm._FilterDatabase" localSheetId="9" hidden="1">Vocabulaire!#REF!</definedName>
    <definedName name="_xlnm.Print_Area" localSheetId="8">'Croissants Berry Farah'!$A$1:$O$7</definedName>
    <definedName name="_xlnm.Print_Area" localSheetId="7">'Croissants J.Charette'!$A$1:$O$75</definedName>
    <definedName name="_xlnm.Print_Area" localSheetId="5">'Croissants Jacques Aguiton.2'!$A$1:$O$11</definedName>
    <definedName name="_xlnm.Print_Area" localSheetId="6">'Croissants,de,Vincent'!$A$1:$AE$48</definedName>
    <definedName name="_xlnm.Print_Area" localSheetId="2">'Croissants.Mickael.2'!$A$1:$O$97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T8" i="57" l="1"/>
  <c r="C54" i="56" l="1"/>
  <c r="B54" i="56"/>
  <c r="L54" i="56" s="1"/>
  <c r="K53" i="56"/>
  <c r="B53" i="56"/>
  <c r="C53" i="56" s="1"/>
  <c r="C52" i="56"/>
  <c r="B52" i="56"/>
  <c r="L52" i="56" s="1"/>
  <c r="K49" i="56"/>
  <c r="B49" i="56"/>
  <c r="C48" i="56"/>
  <c r="B48" i="56"/>
  <c r="L48" i="56" s="1"/>
  <c r="K47" i="56"/>
  <c r="B47" i="56"/>
  <c r="C47" i="56" s="1"/>
  <c r="C44" i="56"/>
  <c r="B44" i="56"/>
  <c r="L44" i="56" s="1"/>
  <c r="K43" i="56"/>
  <c r="B43" i="56"/>
  <c r="C43" i="56" s="1"/>
  <c r="C42" i="56"/>
  <c r="B42" i="56"/>
  <c r="L42" i="56" s="1"/>
  <c r="K41" i="56"/>
  <c r="B41" i="56"/>
  <c r="C41" i="56" s="1"/>
  <c r="C40" i="56"/>
  <c r="B40" i="56"/>
  <c r="L40" i="56" s="1"/>
  <c r="K39" i="56"/>
  <c r="B39" i="56"/>
  <c r="C39" i="56" s="1"/>
  <c r="C38" i="56"/>
  <c r="B38" i="56"/>
  <c r="L38" i="56" s="1"/>
  <c r="K36" i="56"/>
  <c r="B36" i="56"/>
  <c r="C35" i="56"/>
  <c r="B35" i="56"/>
  <c r="L35" i="56" s="1"/>
  <c r="K34" i="56"/>
  <c r="B34" i="56"/>
  <c r="C34" i="56" s="1"/>
  <c r="K19" i="56"/>
  <c r="A13" i="56"/>
  <c r="B12" i="56"/>
  <c r="A4" i="56"/>
  <c r="AC1" i="56"/>
  <c r="AB1" i="56"/>
  <c r="AA1" i="56"/>
  <c r="Z1" i="56"/>
  <c r="Y1" i="56"/>
  <c r="X1" i="56"/>
  <c r="W1" i="56"/>
  <c r="V1" i="56"/>
  <c r="U1" i="56"/>
  <c r="T1" i="56"/>
  <c r="S1" i="56"/>
  <c r="R1" i="56"/>
  <c r="Q1" i="56"/>
  <c r="P1" i="56"/>
  <c r="N1" i="56"/>
  <c r="M1" i="56"/>
  <c r="L1" i="56"/>
  <c r="K1" i="56"/>
  <c r="J1" i="56"/>
  <c r="I1" i="56"/>
  <c r="H1" i="56"/>
  <c r="G1" i="56"/>
  <c r="F1" i="56"/>
  <c r="E1" i="56"/>
  <c r="D1" i="56"/>
  <c r="C1" i="56"/>
  <c r="B1" i="56"/>
  <c r="A1" i="56"/>
  <c r="A1" i="55"/>
  <c r="B1" i="55"/>
  <c r="C1" i="55"/>
  <c r="D1" i="55"/>
  <c r="E1" i="55"/>
  <c r="F1" i="55"/>
  <c r="G1" i="55"/>
  <c r="H1" i="55"/>
  <c r="I1" i="55"/>
  <c r="J1" i="55"/>
  <c r="K1" i="55"/>
  <c r="L1" i="55"/>
  <c r="M1" i="55"/>
  <c r="N1" i="55"/>
  <c r="P1" i="55"/>
  <c r="Q1" i="55"/>
  <c r="R1" i="55"/>
  <c r="S1" i="55"/>
  <c r="T1" i="55"/>
  <c r="U1" i="55"/>
  <c r="V1" i="55"/>
  <c r="W1" i="55"/>
  <c r="X1" i="55"/>
  <c r="Y1" i="55"/>
  <c r="Z1" i="55"/>
  <c r="AA1" i="55"/>
  <c r="AB1" i="55"/>
  <c r="AC1" i="55"/>
  <c r="A4" i="55"/>
  <c r="B12" i="55"/>
  <c r="Q12" i="55"/>
  <c r="A13" i="55"/>
  <c r="P13" i="55"/>
  <c r="K17" i="55"/>
  <c r="F23" i="55"/>
  <c r="F24" i="55"/>
  <c r="R28" i="55"/>
  <c r="S28" i="55"/>
  <c r="B32" i="55"/>
  <c r="C32" i="55"/>
  <c r="L32" i="55"/>
  <c r="B33" i="55"/>
  <c r="C33" i="55" s="1"/>
  <c r="B34" i="55"/>
  <c r="C34" i="55"/>
  <c r="L34" i="55"/>
  <c r="B35" i="55"/>
  <c r="C35" i="55" s="1"/>
  <c r="L35" i="55"/>
  <c r="B36" i="55"/>
  <c r="C36" i="55"/>
  <c r="L36" i="55"/>
  <c r="B37" i="55"/>
  <c r="C37" i="55" s="1"/>
  <c r="B38" i="55"/>
  <c r="C38" i="55"/>
  <c r="L38" i="55"/>
  <c r="B39" i="55"/>
  <c r="C39" i="55" s="1"/>
  <c r="L39" i="55"/>
  <c r="B40" i="55"/>
  <c r="C40" i="55"/>
  <c r="L40" i="55"/>
  <c r="B41" i="55"/>
  <c r="C41" i="55" s="1"/>
  <c r="B43" i="55"/>
  <c r="C43" i="55"/>
  <c r="L43" i="55"/>
  <c r="B44" i="55"/>
  <c r="C44" i="55" s="1"/>
  <c r="C51" i="55" s="1"/>
  <c r="B45" i="55"/>
  <c r="C45" i="55"/>
  <c r="L45" i="55"/>
  <c r="B53" i="55"/>
  <c r="W20" i="55" s="1"/>
  <c r="D53" i="55"/>
  <c r="X20" i="55" s="1"/>
  <c r="N53" i="55"/>
  <c r="AB44" i="55" s="1"/>
  <c r="K57" i="55"/>
  <c r="K32" i="55" s="1"/>
  <c r="B99" i="55"/>
  <c r="A100" i="55"/>
  <c r="F106" i="55"/>
  <c r="H106" i="55"/>
  <c r="J106" i="55"/>
  <c r="L106" i="55"/>
  <c r="F109" i="55"/>
  <c r="H109" i="55"/>
  <c r="J109" i="55"/>
  <c r="L109" i="55"/>
  <c r="C58" i="56" l="1"/>
  <c r="L34" i="56"/>
  <c r="L36" i="56"/>
  <c r="L39" i="56"/>
  <c r="L41" i="56"/>
  <c r="L43" i="56"/>
  <c r="L47" i="56"/>
  <c r="L49" i="56"/>
  <c r="L53" i="56"/>
  <c r="L58" i="56" s="1"/>
  <c r="B57" i="56"/>
  <c r="K35" i="56"/>
  <c r="K57" i="56" s="1"/>
  <c r="K59" i="56" s="1"/>
  <c r="C36" i="56"/>
  <c r="C59" i="56" s="1"/>
  <c r="K38" i="56"/>
  <c r="K40" i="56"/>
  <c r="K42" i="56"/>
  <c r="K44" i="56"/>
  <c r="K48" i="56"/>
  <c r="C49" i="56"/>
  <c r="K52" i="56"/>
  <c r="K58" i="56" s="1"/>
  <c r="K54" i="56"/>
  <c r="B58" i="56"/>
  <c r="C52" i="55"/>
  <c r="B52" i="55"/>
  <c r="K44" i="55"/>
  <c r="L37" i="55"/>
  <c r="L33" i="55"/>
  <c r="K41" i="55"/>
  <c r="K39" i="55"/>
  <c r="K37" i="55"/>
  <c r="K35" i="55"/>
  <c r="K33" i="55"/>
  <c r="I50" i="55" s="1"/>
  <c r="S23" i="55"/>
  <c r="B51" i="55"/>
  <c r="K45" i="55"/>
  <c r="L44" i="55"/>
  <c r="K51" i="55" s="1"/>
  <c r="L41" i="55"/>
  <c r="B50" i="55"/>
  <c r="K43" i="55"/>
  <c r="K40" i="55"/>
  <c r="K38" i="55"/>
  <c r="K36" i="55"/>
  <c r="K34" i="55"/>
  <c r="C31" i="56" l="1"/>
  <c r="D32" i="56" s="1"/>
  <c r="C57" i="56"/>
  <c r="B59" i="56"/>
  <c r="J64" i="56" s="1"/>
  <c r="F25" i="56"/>
  <c r="L57" i="56"/>
  <c r="L59" i="56" s="1"/>
  <c r="K50" i="55"/>
  <c r="K52" i="55" s="1"/>
  <c r="C50" i="55"/>
  <c r="C29" i="55"/>
  <c r="D30" i="55" s="1"/>
  <c r="J57" i="55"/>
  <c r="T20" i="55"/>
  <c r="I51" i="55"/>
  <c r="I52" i="55" s="1"/>
  <c r="J53" i="56" l="1"/>
  <c r="N53" i="56" s="1"/>
  <c r="J47" i="56"/>
  <c r="N47" i="56" s="1"/>
  <c r="J43" i="56"/>
  <c r="N43" i="56" s="1"/>
  <c r="J41" i="56"/>
  <c r="N41" i="56" s="1"/>
  <c r="J39" i="56"/>
  <c r="N39" i="56" s="1"/>
  <c r="J34" i="56"/>
  <c r="B31" i="56"/>
  <c r="J38" i="56"/>
  <c r="N38" i="56" s="1"/>
  <c r="J42" i="56"/>
  <c r="N42" i="56" s="1"/>
  <c r="J48" i="56"/>
  <c r="N48" i="56" s="1"/>
  <c r="J54" i="56"/>
  <c r="N54" i="56" s="1"/>
  <c r="J36" i="56"/>
  <c r="N36" i="56" s="1"/>
  <c r="J49" i="56"/>
  <c r="N49" i="56" s="1"/>
  <c r="J35" i="56"/>
  <c r="N35" i="56" s="1"/>
  <c r="J40" i="56"/>
  <c r="N40" i="56" s="1"/>
  <c r="J44" i="56"/>
  <c r="N44" i="56" s="1"/>
  <c r="J52" i="56"/>
  <c r="J34" i="55"/>
  <c r="N34" i="55" s="1"/>
  <c r="B29" i="55"/>
  <c r="J32" i="55"/>
  <c r="J36" i="55"/>
  <c r="N36" i="55" s="1"/>
  <c r="J40" i="55"/>
  <c r="N40" i="55" s="1"/>
  <c r="J43" i="55"/>
  <c r="J38" i="55"/>
  <c r="N38" i="55" s="1"/>
  <c r="J41" i="55"/>
  <c r="N41" i="55" s="1"/>
  <c r="J33" i="55"/>
  <c r="N33" i="55" s="1"/>
  <c r="J39" i="55"/>
  <c r="N39" i="55" s="1"/>
  <c r="J45" i="55"/>
  <c r="N45" i="55" s="1"/>
  <c r="J37" i="55"/>
  <c r="N37" i="55" s="1"/>
  <c r="J44" i="55"/>
  <c r="N44" i="55" s="1"/>
  <c r="J35" i="55"/>
  <c r="N35" i="55" s="1"/>
  <c r="J57" i="56" l="1"/>
  <c r="N34" i="56"/>
  <c r="N52" i="56"/>
  <c r="J58" i="56"/>
  <c r="N32" i="55"/>
  <c r="H50" i="55"/>
  <c r="H51" i="55"/>
  <c r="N43" i="55"/>
  <c r="J60" i="56" l="1"/>
  <c r="J59" i="56"/>
  <c r="H52" i="55"/>
  <c r="H53" i="55"/>
  <c r="I53" i="55" s="1"/>
  <c r="K53" i="55" s="1"/>
  <c r="K60" i="56" l="1"/>
  <c r="L60" i="56" s="1"/>
  <c r="Z46" i="51" l="1"/>
  <c r="Z45" i="51"/>
  <c r="Z44" i="51"/>
  <c r="Z43" i="51"/>
  <c r="Z42" i="51"/>
  <c r="Z41" i="51"/>
  <c r="Z40" i="51"/>
  <c r="Z39" i="51"/>
  <c r="Z38" i="51"/>
  <c r="Z37" i="51"/>
  <c r="Z36" i="51"/>
  <c r="Z35" i="51"/>
  <c r="Z34" i="51"/>
  <c r="AA30" i="51"/>
  <c r="Y30" i="51"/>
  <c r="AE28" i="51"/>
  <c r="Z28" i="51"/>
  <c r="R46" i="51"/>
  <c r="R45" i="51"/>
  <c r="R44" i="51"/>
  <c r="R43" i="51"/>
  <c r="R42" i="51"/>
  <c r="R41" i="51"/>
  <c r="R40" i="51"/>
  <c r="R39" i="51"/>
  <c r="R38" i="51"/>
  <c r="R37" i="51"/>
  <c r="R36" i="51"/>
  <c r="R35" i="51"/>
  <c r="R34" i="51"/>
  <c r="S30" i="51"/>
  <c r="Q30" i="51"/>
  <c r="W28" i="51"/>
  <c r="R28" i="51"/>
  <c r="O28" i="51"/>
  <c r="J28" i="51"/>
  <c r="G28" i="51"/>
  <c r="AA24" i="51"/>
  <c r="K24" i="51"/>
  <c r="O24" i="51" s="1"/>
  <c r="N11" i="51" s="1"/>
  <c r="M23" i="51"/>
  <c r="O23" i="51" s="1"/>
  <c r="M22" i="51"/>
  <c r="O22" i="51" s="1"/>
  <c r="M21" i="51"/>
  <c r="O21" i="51" s="1"/>
  <c r="M20" i="51"/>
  <c r="O20" i="51" s="1"/>
  <c r="M19" i="51"/>
  <c r="O19" i="51" s="1"/>
  <c r="M18" i="51"/>
  <c r="O18" i="51" s="1"/>
  <c r="M17" i="51"/>
  <c r="O17" i="51" s="1"/>
  <c r="M16" i="51"/>
  <c r="O16" i="51" s="1"/>
  <c r="M15" i="51"/>
  <c r="O15" i="51" s="1"/>
  <c r="M14" i="51"/>
  <c r="O14" i="51" s="1"/>
  <c r="O11" i="51"/>
  <c r="O9" i="51"/>
  <c r="C24" i="51"/>
  <c r="G9" i="51"/>
  <c r="S24" i="51"/>
  <c r="W24" i="51" s="1"/>
  <c r="U22" i="51"/>
  <c r="W22" i="51" s="1"/>
  <c r="U18" i="51"/>
  <c r="W18" i="51" s="1"/>
  <c r="U16" i="51"/>
  <c r="W16" i="51" s="1"/>
  <c r="U14" i="51"/>
  <c r="W14" i="51" s="1"/>
  <c r="R10" i="51"/>
  <c r="R11" i="51" s="1"/>
  <c r="W9" i="51"/>
  <c r="T27" i="51"/>
  <c r="U20" i="51" l="1"/>
  <c r="W20" i="51" s="1"/>
  <c r="Z10" i="51"/>
  <c r="J11" i="51"/>
  <c r="B10" i="51"/>
  <c r="U15" i="51"/>
  <c r="W15" i="51" s="1"/>
  <c r="U17" i="51"/>
  <c r="W17" i="51" s="1"/>
  <c r="U19" i="51"/>
  <c r="W19" i="51" s="1"/>
  <c r="U21" i="51"/>
  <c r="W21" i="51" s="1"/>
  <c r="U23" i="51"/>
  <c r="W23" i="51" s="1"/>
  <c r="AA84" i="53"/>
  <c r="X38" i="53"/>
  <c r="Y31" i="53"/>
  <c r="Y30" i="53"/>
  <c r="Y29" i="53"/>
  <c r="Y28" i="53"/>
  <c r="Y27" i="53"/>
  <c r="Y26" i="53"/>
  <c r="Y25" i="53"/>
  <c r="P4" i="53"/>
  <c r="Q1" i="53"/>
  <c r="P1" i="53"/>
  <c r="O1" i="53"/>
  <c r="N1" i="53"/>
  <c r="M1" i="53"/>
  <c r="L1" i="53"/>
  <c r="K1" i="53"/>
  <c r="J1" i="53"/>
  <c r="I1" i="53"/>
  <c r="H1" i="53"/>
  <c r="G1" i="53"/>
  <c r="F1" i="53"/>
  <c r="E1" i="53"/>
  <c r="D1" i="53"/>
  <c r="C1" i="53"/>
  <c r="B1" i="53"/>
  <c r="AC22" i="51" l="1"/>
  <c r="AE22" i="51" s="1"/>
  <c r="AC20" i="51"/>
  <c r="AE20" i="51" s="1"/>
  <c r="AC18" i="51"/>
  <c r="AE18" i="51" s="1"/>
  <c r="AC16" i="51"/>
  <c r="AE16" i="51" s="1"/>
  <c r="AC14" i="51"/>
  <c r="AE14" i="51" s="1"/>
  <c r="AC23" i="51"/>
  <c r="AE23" i="51" s="1"/>
  <c r="AC21" i="51"/>
  <c r="AE21" i="51" s="1"/>
  <c r="AC19" i="51"/>
  <c r="AE19" i="51" s="1"/>
  <c r="AC17" i="51"/>
  <c r="AE17" i="51" s="1"/>
  <c r="AC15" i="51"/>
  <c r="AE15" i="51" s="1"/>
  <c r="AE24" i="51"/>
  <c r="B12" i="51"/>
  <c r="E22" i="51"/>
  <c r="G22" i="51" s="1"/>
  <c r="E20" i="51"/>
  <c r="G20" i="51" s="1"/>
  <c r="E18" i="51"/>
  <c r="G18" i="51" s="1"/>
  <c r="E16" i="51"/>
  <c r="G16" i="51" s="1"/>
  <c r="E14" i="51"/>
  <c r="G14" i="51" s="1"/>
  <c r="E23" i="51"/>
  <c r="G23" i="51" s="1"/>
  <c r="E21" i="51"/>
  <c r="E19" i="51"/>
  <c r="G19" i="51" s="1"/>
  <c r="E17" i="51"/>
  <c r="G17" i="51" s="1"/>
  <c r="E15" i="51"/>
  <c r="G15" i="51" s="1"/>
  <c r="G24" i="51"/>
  <c r="V6" i="52"/>
  <c r="L6" i="52"/>
  <c r="B6" i="52"/>
  <c r="AH5" i="52"/>
  <c r="I1" i="52"/>
  <c r="G21" i="51" l="1"/>
  <c r="F12" i="51" s="1"/>
  <c r="E35" i="51" s="1"/>
  <c r="E12" i="51"/>
  <c r="F11" i="51"/>
  <c r="E34" i="51" s="1"/>
  <c r="L7" i="52"/>
  <c r="V7" i="52"/>
  <c r="B7" i="52"/>
  <c r="AH6" i="52"/>
  <c r="AH7" i="52"/>
  <c r="J46" i="51"/>
  <c r="J45" i="51"/>
  <c r="J44" i="51"/>
  <c r="J43" i="51"/>
  <c r="B43" i="51"/>
  <c r="J42" i="51"/>
  <c r="B42" i="51"/>
  <c r="J41" i="51"/>
  <c r="B41" i="51"/>
  <c r="J40" i="51"/>
  <c r="J39" i="51"/>
  <c r="J38" i="51"/>
  <c r="J37" i="51"/>
  <c r="B37" i="51"/>
  <c r="J36" i="51"/>
  <c r="B36" i="51"/>
  <c r="B35" i="51"/>
  <c r="J34" i="51"/>
  <c r="J35" i="51" s="1"/>
  <c r="B34" i="51"/>
  <c r="K30" i="51"/>
  <c r="I30" i="51"/>
  <c r="C30" i="51"/>
  <c r="A30" i="51"/>
  <c r="B28" i="51"/>
  <c r="C5" i="51"/>
  <c r="C120" i="21"/>
  <c r="C119" i="21"/>
  <c r="C118" i="21"/>
  <c r="C117" i="21"/>
  <c r="AH8" i="52" l="1"/>
  <c r="B9" i="52"/>
  <c r="AH10" i="52"/>
  <c r="B8" i="52"/>
  <c r="L8" i="52"/>
  <c r="AH9" i="52"/>
  <c r="V8" i="52"/>
  <c r="B38" i="51"/>
  <c r="B39" i="51" s="1"/>
  <c r="H184" i="50"/>
  <c r="F184" i="50"/>
  <c r="H181" i="50"/>
  <c r="F181" i="50"/>
  <c r="A175" i="50"/>
  <c r="B174" i="50"/>
  <c r="M133" i="50"/>
  <c r="M131" i="50"/>
  <c r="M130" i="50"/>
  <c r="M127" i="50"/>
  <c r="O125" i="50"/>
  <c r="N125" i="50"/>
  <c r="M125" i="50"/>
  <c r="C169" i="50"/>
  <c r="B165" i="50"/>
  <c r="B164" i="50"/>
  <c r="B163" i="50"/>
  <c r="B162" i="50"/>
  <c r="B161" i="50"/>
  <c r="B160" i="50"/>
  <c r="B159" i="50"/>
  <c r="B158" i="50"/>
  <c r="B157" i="50"/>
  <c r="B155" i="50"/>
  <c r="B153" i="50"/>
  <c r="B152" i="50"/>
  <c r="B150" i="50"/>
  <c r="B147" i="50"/>
  <c r="B145" i="50"/>
  <c r="B144" i="50"/>
  <c r="B141" i="50"/>
  <c r="B134" i="50"/>
  <c r="A127" i="50"/>
  <c r="C121" i="50"/>
  <c r="I116" i="50"/>
  <c r="C114" i="50"/>
  <c r="C113" i="50"/>
  <c r="C116" i="50" s="1"/>
  <c r="B83" i="50" s="1"/>
  <c r="J112" i="50"/>
  <c r="I112" i="50"/>
  <c r="H112" i="50"/>
  <c r="J111" i="50"/>
  <c r="K111" i="50" s="1"/>
  <c r="J110" i="50"/>
  <c r="K110" i="50" s="1"/>
  <c r="J109" i="50"/>
  <c r="K109" i="50" s="1"/>
  <c r="J108" i="50"/>
  <c r="K108" i="50" s="1"/>
  <c r="J107" i="50"/>
  <c r="K107" i="50" s="1"/>
  <c r="I107" i="50"/>
  <c r="H107" i="50"/>
  <c r="J106" i="50"/>
  <c r="I106" i="50"/>
  <c r="H106" i="50"/>
  <c r="C103" i="50"/>
  <c r="C115" i="50" s="1"/>
  <c r="J102" i="50"/>
  <c r="I102" i="50"/>
  <c r="H102" i="50"/>
  <c r="J101" i="50"/>
  <c r="H101" i="50"/>
  <c r="J100" i="50"/>
  <c r="K100" i="50" s="1"/>
  <c r="H100" i="50"/>
  <c r="J99" i="50"/>
  <c r="K99" i="50" s="1"/>
  <c r="H99" i="50"/>
  <c r="J98" i="50"/>
  <c r="K98" i="50" s="1"/>
  <c r="I98" i="50"/>
  <c r="H98" i="50"/>
  <c r="J97" i="50"/>
  <c r="K97" i="50" s="1"/>
  <c r="I97" i="50"/>
  <c r="H97" i="50"/>
  <c r="J96" i="50"/>
  <c r="K96" i="50" s="1"/>
  <c r="I96" i="50"/>
  <c r="H96" i="50"/>
  <c r="J95" i="50"/>
  <c r="K95" i="50" s="1"/>
  <c r="I95" i="50"/>
  <c r="I115" i="50" s="1"/>
  <c r="H95" i="50"/>
  <c r="J94" i="50"/>
  <c r="K94" i="50" s="1"/>
  <c r="I94" i="50"/>
  <c r="H94" i="50"/>
  <c r="J93" i="50"/>
  <c r="I93" i="50"/>
  <c r="H93" i="50"/>
  <c r="J92" i="50"/>
  <c r="K92" i="50" s="1"/>
  <c r="I92" i="50"/>
  <c r="H92" i="50"/>
  <c r="J91" i="50"/>
  <c r="K91" i="50" s="1"/>
  <c r="I91" i="50"/>
  <c r="H91" i="50"/>
  <c r="J90" i="50"/>
  <c r="I90" i="50"/>
  <c r="H90" i="50"/>
  <c r="C63" i="50"/>
  <c r="I58" i="50"/>
  <c r="C56" i="50"/>
  <c r="C58" i="50" s="1"/>
  <c r="B26" i="50" s="1"/>
  <c r="I55" i="50"/>
  <c r="H55" i="50"/>
  <c r="I54" i="50"/>
  <c r="H54" i="50"/>
  <c r="I53" i="50"/>
  <c r="H53" i="50"/>
  <c r="I52" i="50"/>
  <c r="H52" i="50"/>
  <c r="I51" i="50"/>
  <c r="H51" i="50"/>
  <c r="I50" i="50"/>
  <c r="H50" i="50"/>
  <c r="I49" i="50"/>
  <c r="H49" i="50"/>
  <c r="C46" i="50"/>
  <c r="C57" i="50" s="1"/>
  <c r="I45" i="50"/>
  <c r="H45" i="50"/>
  <c r="I44" i="50"/>
  <c r="H44" i="50"/>
  <c r="I43" i="50"/>
  <c r="H43" i="50"/>
  <c r="I42" i="50"/>
  <c r="H42" i="50"/>
  <c r="I41" i="50"/>
  <c r="H41" i="50"/>
  <c r="I40" i="50"/>
  <c r="H40" i="50"/>
  <c r="I39" i="50"/>
  <c r="H39" i="50"/>
  <c r="I38" i="50"/>
  <c r="I57" i="50" s="1"/>
  <c r="H38" i="50"/>
  <c r="I37" i="50"/>
  <c r="H37" i="50"/>
  <c r="I36" i="50"/>
  <c r="I35" i="50"/>
  <c r="H35" i="50"/>
  <c r="I34" i="50"/>
  <c r="H34" i="50"/>
  <c r="I33" i="50"/>
  <c r="H33" i="50"/>
  <c r="J27" i="50"/>
  <c r="A16" i="50"/>
  <c r="B15" i="50"/>
  <c r="A7" i="50"/>
  <c r="K5" i="50"/>
  <c r="K4" i="50"/>
  <c r="K1" i="50"/>
  <c r="J1" i="50"/>
  <c r="I1" i="50"/>
  <c r="H1" i="50"/>
  <c r="G1" i="50"/>
  <c r="F1" i="50"/>
  <c r="E1" i="50"/>
  <c r="D1" i="50"/>
  <c r="C1" i="50"/>
  <c r="B1" i="50"/>
  <c r="A1" i="50"/>
  <c r="B40" i="51" l="1"/>
  <c r="B44" i="51" s="1"/>
  <c r="B45" i="51" s="1"/>
  <c r="B46" i="51" s="1"/>
  <c r="B10" i="52"/>
  <c r="B11" i="52" s="1"/>
  <c r="AH12" i="52"/>
  <c r="V9" i="52"/>
  <c r="AH11" i="52"/>
  <c r="L10" i="52"/>
  <c r="V10" i="52"/>
  <c r="K101" i="50"/>
  <c r="M128" i="50"/>
  <c r="I59" i="50"/>
  <c r="I117" i="50"/>
  <c r="J113" i="50"/>
  <c r="J116" i="50" s="1"/>
  <c r="J83" i="50" s="1"/>
  <c r="K90" i="50"/>
  <c r="K93" i="50"/>
  <c r="K102" i="50"/>
  <c r="K106" i="50"/>
  <c r="K112" i="50"/>
  <c r="K113" i="50" s="1"/>
  <c r="K116" i="50" s="1"/>
  <c r="B25" i="50"/>
  <c r="C59" i="50"/>
  <c r="B27" i="50" s="1"/>
  <c r="H36" i="50" s="1"/>
  <c r="C117" i="50"/>
  <c r="B82" i="50"/>
  <c r="J103" i="50"/>
  <c r="J115" i="50" s="1"/>
  <c r="B135" i="50"/>
  <c r="B70" i="48"/>
  <c r="M129" i="50" l="1"/>
  <c r="M132" i="50" s="1"/>
  <c r="L11" i="52"/>
  <c r="L12" i="52" s="1"/>
  <c r="B17" i="52"/>
  <c r="B19" i="52" s="1"/>
  <c r="AH13" i="52"/>
  <c r="B13" i="52"/>
  <c r="AH14" i="52"/>
  <c r="V11" i="52"/>
  <c r="B15" i="52"/>
  <c r="B16" i="52"/>
  <c r="E36" i="51"/>
  <c r="E41" i="51" s="1"/>
  <c r="E43" i="51" s="1"/>
  <c r="K103" i="50"/>
  <c r="K115" i="50" s="1"/>
  <c r="K117" i="50" s="1"/>
  <c r="K84" i="50" s="1"/>
  <c r="B136" i="50"/>
  <c r="B137" i="50" s="1"/>
  <c r="B84" i="50"/>
  <c r="B81" i="50"/>
  <c r="J114" i="50" s="1"/>
  <c r="J82" i="50"/>
  <c r="J117" i="50"/>
  <c r="J84" i="50" s="1"/>
  <c r="J81" i="50" s="1"/>
  <c r="B24" i="50"/>
  <c r="J54" i="50"/>
  <c r="K54" i="50" s="1"/>
  <c r="J51" i="50"/>
  <c r="K51" i="50" s="1"/>
  <c r="J49" i="50"/>
  <c r="J55" i="50"/>
  <c r="K55" i="50" s="1"/>
  <c r="J53" i="50"/>
  <c r="K53" i="50" s="1"/>
  <c r="J52" i="50"/>
  <c r="K52" i="50" s="1"/>
  <c r="J50" i="50"/>
  <c r="K50" i="50" s="1"/>
  <c r="J45" i="50"/>
  <c r="K45" i="50" s="1"/>
  <c r="J44" i="50"/>
  <c r="K44" i="50" s="1"/>
  <c r="J43" i="50"/>
  <c r="K43" i="50" s="1"/>
  <c r="J42" i="50"/>
  <c r="K42" i="50" s="1"/>
  <c r="J41" i="50"/>
  <c r="K41" i="50" s="1"/>
  <c r="J40" i="50"/>
  <c r="K40" i="50" s="1"/>
  <c r="J39" i="50"/>
  <c r="K39" i="50" s="1"/>
  <c r="J38" i="50"/>
  <c r="K38" i="50" s="1"/>
  <c r="J37" i="50"/>
  <c r="K37" i="50" s="1"/>
  <c r="J36" i="50"/>
  <c r="K36" i="50" s="1"/>
  <c r="J35" i="50"/>
  <c r="K35" i="50" s="1"/>
  <c r="J34" i="50"/>
  <c r="K34" i="50" s="1"/>
  <c r="J33" i="50"/>
  <c r="H52" i="47"/>
  <c r="H51" i="47"/>
  <c r="H50" i="47"/>
  <c r="H48" i="48"/>
  <c r="H47" i="48"/>
  <c r="H46" i="48"/>
  <c r="B144" i="48"/>
  <c r="B143" i="48"/>
  <c r="B141" i="48"/>
  <c r="B139" i="48"/>
  <c r="B138" i="48"/>
  <c r="B136" i="48"/>
  <c r="B133" i="48"/>
  <c r="B131" i="48"/>
  <c r="B130" i="48"/>
  <c r="B127" i="48"/>
  <c r="B126" i="48"/>
  <c r="B123" i="48"/>
  <c r="B122" i="48"/>
  <c r="B120" i="48"/>
  <c r="B121" i="48" s="1"/>
  <c r="C155" i="48"/>
  <c r="B151" i="48"/>
  <c r="B150" i="48"/>
  <c r="B149" i="48"/>
  <c r="B148" i="48"/>
  <c r="B147" i="48"/>
  <c r="B145" i="48"/>
  <c r="M126" i="48"/>
  <c r="M124" i="48"/>
  <c r="M123" i="48"/>
  <c r="M120" i="48"/>
  <c r="O118" i="48"/>
  <c r="N118" i="48"/>
  <c r="M118" i="48"/>
  <c r="A113" i="48"/>
  <c r="C107" i="48"/>
  <c r="I102" i="48"/>
  <c r="C99" i="48"/>
  <c r="C102" i="48" s="1"/>
  <c r="B76" i="48" s="1"/>
  <c r="I98" i="48"/>
  <c r="H98" i="48"/>
  <c r="I97" i="48"/>
  <c r="H97" i="48"/>
  <c r="I96" i="48"/>
  <c r="H96" i="48"/>
  <c r="C93" i="48"/>
  <c r="C101" i="48" s="1"/>
  <c r="I92" i="48"/>
  <c r="H92" i="48"/>
  <c r="I91" i="48"/>
  <c r="H91" i="48"/>
  <c r="I90" i="48"/>
  <c r="H90" i="48"/>
  <c r="I89" i="48"/>
  <c r="H89" i="48"/>
  <c r="I88" i="48"/>
  <c r="I101" i="48" s="1"/>
  <c r="I87" i="48"/>
  <c r="H87" i="48"/>
  <c r="I86" i="48"/>
  <c r="H86" i="48"/>
  <c r="I85" i="48"/>
  <c r="H85" i="48"/>
  <c r="I84" i="48"/>
  <c r="H84" i="48"/>
  <c r="I83" i="48"/>
  <c r="H83" i="48"/>
  <c r="C100" i="48"/>
  <c r="C56" i="48"/>
  <c r="I51" i="48"/>
  <c r="C49" i="48"/>
  <c r="C51" i="48" s="1"/>
  <c r="B26" i="48" s="1"/>
  <c r="I48" i="48"/>
  <c r="I47" i="48"/>
  <c r="I46" i="48"/>
  <c r="C43" i="48"/>
  <c r="C50" i="48" s="1"/>
  <c r="I42" i="48"/>
  <c r="H42" i="48"/>
  <c r="I41" i="48"/>
  <c r="H41" i="48"/>
  <c r="I40" i="48"/>
  <c r="H40" i="48"/>
  <c r="I39" i="48"/>
  <c r="I38" i="48"/>
  <c r="I50" i="48" s="1"/>
  <c r="I37" i="48"/>
  <c r="H37" i="48"/>
  <c r="I36" i="48"/>
  <c r="H36" i="48"/>
  <c r="I35" i="48"/>
  <c r="H35" i="48"/>
  <c r="I34" i="48"/>
  <c r="H34" i="48"/>
  <c r="I33" i="48"/>
  <c r="H33" i="48"/>
  <c r="J27" i="48"/>
  <c r="A16" i="48"/>
  <c r="B15" i="48"/>
  <c r="A7" i="48"/>
  <c r="K5" i="48"/>
  <c r="K4" i="48"/>
  <c r="K1" i="48"/>
  <c r="J1" i="48"/>
  <c r="I1" i="48"/>
  <c r="H1" i="48"/>
  <c r="G1" i="48"/>
  <c r="F1" i="48"/>
  <c r="E1" i="48"/>
  <c r="D1" i="48"/>
  <c r="C1" i="48"/>
  <c r="B1" i="48"/>
  <c r="A1" i="48"/>
  <c r="K5" i="47"/>
  <c r="K4" i="47"/>
  <c r="M193" i="47"/>
  <c r="M191" i="47"/>
  <c r="M190" i="47"/>
  <c r="M187" i="47"/>
  <c r="O185" i="47"/>
  <c r="N185" i="47"/>
  <c r="M185" i="47"/>
  <c r="M87" i="47"/>
  <c r="M85" i="47"/>
  <c r="M84" i="47"/>
  <c r="M81" i="47"/>
  <c r="M82" i="47" s="1"/>
  <c r="O79" i="47"/>
  <c r="N79" i="47"/>
  <c r="M79" i="47"/>
  <c r="C222" i="47"/>
  <c r="B218" i="47"/>
  <c r="B217" i="47"/>
  <c r="B216" i="47"/>
  <c r="B215" i="47"/>
  <c r="B214" i="47"/>
  <c r="B212" i="47"/>
  <c r="B211" i="47"/>
  <c r="B210" i="47"/>
  <c r="B209" i="47"/>
  <c r="B208" i="47"/>
  <c r="B207" i="47"/>
  <c r="B206" i="47"/>
  <c r="B205" i="47"/>
  <c r="B204" i="47"/>
  <c r="B202" i="47"/>
  <c r="B201" i="47"/>
  <c r="B200" i="47"/>
  <c r="B199" i="47"/>
  <c r="B198" i="47"/>
  <c r="B197" i="47"/>
  <c r="B196" i="47"/>
  <c r="B195" i="47"/>
  <c r="B194" i="47"/>
  <c r="B189" i="47"/>
  <c r="B188" i="47"/>
  <c r="B187" i="47"/>
  <c r="A180" i="47"/>
  <c r="C174" i="47"/>
  <c r="I162" i="47"/>
  <c r="C159" i="47"/>
  <c r="C162" i="47" s="1"/>
  <c r="B136" i="47" s="1"/>
  <c r="I158" i="47"/>
  <c r="H158" i="47"/>
  <c r="I157" i="47"/>
  <c r="H157" i="47"/>
  <c r="H169" i="47" s="1"/>
  <c r="I156" i="47"/>
  <c r="H156" i="47"/>
  <c r="C153" i="47"/>
  <c r="C161" i="47" s="1"/>
  <c r="I152" i="47"/>
  <c r="H152" i="47"/>
  <c r="I151" i="47"/>
  <c r="H151" i="47"/>
  <c r="I150" i="47"/>
  <c r="H150" i="47"/>
  <c r="I149" i="47"/>
  <c r="H149" i="47"/>
  <c r="I148" i="47"/>
  <c r="I161" i="47" s="1"/>
  <c r="H148" i="47"/>
  <c r="I147" i="47"/>
  <c r="H147" i="47"/>
  <c r="I146" i="47"/>
  <c r="H146" i="47"/>
  <c r="I145" i="47"/>
  <c r="H145" i="47"/>
  <c r="I144" i="47"/>
  <c r="H144" i="47"/>
  <c r="I143" i="47"/>
  <c r="H143" i="47"/>
  <c r="B130" i="47"/>
  <c r="J158" i="47" s="1"/>
  <c r="C115" i="47"/>
  <c r="B111" i="47"/>
  <c r="B110" i="47"/>
  <c r="B109" i="47"/>
  <c r="B108" i="47"/>
  <c r="B107" i="47"/>
  <c r="B105" i="47"/>
  <c r="B104" i="47"/>
  <c r="B103" i="47"/>
  <c r="B102" i="47"/>
  <c r="B101" i="47"/>
  <c r="B100" i="47"/>
  <c r="B99" i="47"/>
  <c r="B98" i="47"/>
  <c r="B97" i="47"/>
  <c r="B95" i="47"/>
  <c r="B94" i="47"/>
  <c r="B93" i="47"/>
  <c r="B92" i="47"/>
  <c r="B91" i="47"/>
  <c r="B90" i="47"/>
  <c r="B89" i="47"/>
  <c r="B88" i="47"/>
  <c r="B87" i="47"/>
  <c r="B82" i="47"/>
  <c r="B81" i="47"/>
  <c r="B80" i="47"/>
  <c r="A73" i="47"/>
  <c r="C67" i="47"/>
  <c r="I55" i="47"/>
  <c r="C53" i="47"/>
  <c r="C55" i="47" s="1"/>
  <c r="B30" i="47" s="1"/>
  <c r="I52" i="47"/>
  <c r="I51" i="47"/>
  <c r="H62" i="47"/>
  <c r="I50" i="47"/>
  <c r="C47" i="47"/>
  <c r="C54" i="47" s="1"/>
  <c r="B29" i="47" s="1"/>
  <c r="I46" i="47"/>
  <c r="H46" i="47"/>
  <c r="I45" i="47"/>
  <c r="H45" i="47"/>
  <c r="I44" i="47"/>
  <c r="H44" i="47"/>
  <c r="I43" i="47"/>
  <c r="H43" i="47"/>
  <c r="I42" i="47"/>
  <c r="I54" i="47" s="1"/>
  <c r="H42" i="47"/>
  <c r="I41" i="47"/>
  <c r="H41" i="47"/>
  <c r="I40" i="47"/>
  <c r="H40" i="47"/>
  <c r="I39" i="47"/>
  <c r="H39" i="47"/>
  <c r="I38" i="47"/>
  <c r="H38" i="47"/>
  <c r="I37" i="47"/>
  <c r="H37" i="47"/>
  <c r="J31" i="47"/>
  <c r="A20" i="47"/>
  <c r="B19" i="47"/>
  <c r="A7" i="47"/>
  <c r="K1" i="47"/>
  <c r="J1" i="47"/>
  <c r="I1" i="47"/>
  <c r="H1" i="47"/>
  <c r="G1" i="47"/>
  <c r="F1" i="47"/>
  <c r="E1" i="47"/>
  <c r="D1" i="47"/>
  <c r="C1" i="47"/>
  <c r="B1" i="47"/>
  <c r="A1" i="47"/>
  <c r="M121" i="48" l="1"/>
  <c r="M125" i="48" s="1"/>
  <c r="M188" i="47"/>
  <c r="M189" i="47" s="1"/>
  <c r="B20" i="52"/>
  <c r="B21" i="52"/>
  <c r="B22" i="52" s="1"/>
  <c r="D5" i="52" s="1"/>
  <c r="V12" i="52"/>
  <c r="AH15" i="52"/>
  <c r="L13" i="52"/>
  <c r="E42" i="51"/>
  <c r="B138" i="50"/>
  <c r="J56" i="50"/>
  <c r="J58" i="50" s="1"/>
  <c r="J26" i="50" s="1"/>
  <c r="K49" i="50"/>
  <c r="K56" i="50" s="1"/>
  <c r="K58" i="50" s="1"/>
  <c r="B142" i="50"/>
  <c r="B143" i="50" s="1"/>
  <c r="B139" i="50"/>
  <c r="B140" i="50" s="1"/>
  <c r="K33" i="50"/>
  <c r="K46" i="50" s="1"/>
  <c r="K57" i="50" s="1"/>
  <c r="J46" i="50"/>
  <c r="J57" i="50" s="1"/>
  <c r="B124" i="48"/>
  <c r="I52" i="48"/>
  <c r="C52" i="48"/>
  <c r="B27" i="48" s="1"/>
  <c r="J48" i="48" s="1"/>
  <c r="K48" i="48" s="1"/>
  <c r="B25" i="48"/>
  <c r="I103" i="48"/>
  <c r="M122" i="48"/>
  <c r="C103" i="48"/>
  <c r="B75" i="48"/>
  <c r="J96" i="48"/>
  <c r="J97" i="48"/>
  <c r="K97" i="48" s="1"/>
  <c r="J98" i="48"/>
  <c r="K98" i="48" s="1"/>
  <c r="J83" i="48"/>
  <c r="J84" i="48"/>
  <c r="K84" i="48" s="1"/>
  <c r="J85" i="48"/>
  <c r="K85" i="48" s="1"/>
  <c r="J86" i="48"/>
  <c r="K86" i="48" s="1"/>
  <c r="J87" i="48"/>
  <c r="K87" i="48" s="1"/>
  <c r="J88" i="48"/>
  <c r="K88" i="48" s="1"/>
  <c r="J89" i="48"/>
  <c r="K89" i="48" s="1"/>
  <c r="J90" i="48"/>
  <c r="K90" i="48" s="1"/>
  <c r="J91" i="48"/>
  <c r="K91" i="48" s="1"/>
  <c r="J92" i="48"/>
  <c r="K92" i="48" s="1"/>
  <c r="M86" i="47"/>
  <c r="M83" i="47"/>
  <c r="J144" i="47"/>
  <c r="J148" i="47"/>
  <c r="K148" i="47" s="1"/>
  <c r="J152" i="47"/>
  <c r="K152" i="47" s="1"/>
  <c r="J145" i="47"/>
  <c r="J149" i="47"/>
  <c r="K149" i="47" s="1"/>
  <c r="J156" i="47"/>
  <c r="J146" i="47"/>
  <c r="K146" i="47" s="1"/>
  <c r="J150" i="47"/>
  <c r="J157" i="47"/>
  <c r="K157" i="47" s="1"/>
  <c r="J143" i="47"/>
  <c r="J147" i="47"/>
  <c r="K147" i="47" s="1"/>
  <c r="J151" i="47"/>
  <c r="B190" i="47"/>
  <c r="H168" i="47"/>
  <c r="I163" i="47"/>
  <c r="I56" i="47"/>
  <c r="K158" i="47"/>
  <c r="B135" i="47"/>
  <c r="C163" i="47"/>
  <c r="C56" i="47"/>
  <c r="B31" i="47" s="1"/>
  <c r="K144" i="47"/>
  <c r="K150" i="47"/>
  <c r="H61" i="47"/>
  <c r="K145" i="47"/>
  <c r="K151" i="47"/>
  <c r="C160" i="47"/>
  <c r="B83" i="47"/>
  <c r="B84" i="47" s="1"/>
  <c r="AH16" i="52" l="1"/>
  <c r="AH17" i="52" s="1"/>
  <c r="M192" i="47"/>
  <c r="D6" i="52"/>
  <c r="V13" i="52"/>
  <c r="L14" i="52"/>
  <c r="K59" i="50"/>
  <c r="K27" i="50" s="1"/>
  <c r="B146" i="50"/>
  <c r="J59" i="50"/>
  <c r="J25" i="50"/>
  <c r="B148" i="50"/>
  <c r="B149" i="50" s="1"/>
  <c r="J93" i="48"/>
  <c r="B125" i="48"/>
  <c r="B128" i="48"/>
  <c r="J35" i="48"/>
  <c r="K35" i="48" s="1"/>
  <c r="J38" i="48"/>
  <c r="K38" i="48" s="1"/>
  <c r="J42" i="48"/>
  <c r="K42" i="48" s="1"/>
  <c r="J34" i="48"/>
  <c r="K34" i="48" s="1"/>
  <c r="H39" i="48"/>
  <c r="H38" i="48"/>
  <c r="J36" i="48"/>
  <c r="K36" i="48" s="1"/>
  <c r="J40" i="48"/>
  <c r="K40" i="48" s="1"/>
  <c r="J46" i="48"/>
  <c r="J39" i="48"/>
  <c r="B24" i="48"/>
  <c r="J33" i="48"/>
  <c r="J37" i="48"/>
  <c r="K37" i="48" s="1"/>
  <c r="J41" i="48"/>
  <c r="K41" i="48" s="1"/>
  <c r="J47" i="48"/>
  <c r="K47" i="48" s="1"/>
  <c r="K83" i="48"/>
  <c r="B74" i="48"/>
  <c r="J100" i="48" s="1"/>
  <c r="B77" i="48"/>
  <c r="J99" i="48"/>
  <c r="J102" i="48" s="1"/>
  <c r="J76" i="48" s="1"/>
  <c r="K96" i="48"/>
  <c r="K99" i="48" s="1"/>
  <c r="K102" i="48" s="1"/>
  <c r="B191" i="47"/>
  <c r="B192" i="47"/>
  <c r="B85" i="47"/>
  <c r="B86" i="47" s="1"/>
  <c r="B28" i="47"/>
  <c r="J52" i="47"/>
  <c r="K52" i="47" s="1"/>
  <c r="J50" i="47"/>
  <c r="J46" i="47"/>
  <c r="K46" i="47" s="1"/>
  <c r="J45" i="47"/>
  <c r="K45" i="47" s="1"/>
  <c r="J44" i="47"/>
  <c r="K44" i="47" s="1"/>
  <c r="J43" i="47"/>
  <c r="K43" i="47" s="1"/>
  <c r="J42" i="47"/>
  <c r="K42" i="47" s="1"/>
  <c r="J41" i="47"/>
  <c r="K41" i="47" s="1"/>
  <c r="J40" i="47"/>
  <c r="K40" i="47" s="1"/>
  <c r="J39" i="47"/>
  <c r="K39" i="47" s="1"/>
  <c r="J38" i="47"/>
  <c r="K38" i="47" s="1"/>
  <c r="J37" i="47"/>
  <c r="J47" i="47" s="1"/>
  <c r="J51" i="47"/>
  <c r="K51" i="47" s="1"/>
  <c r="B137" i="47"/>
  <c r="B134" i="47"/>
  <c r="J160" i="47" s="1"/>
  <c r="J159" i="47"/>
  <c r="J162" i="47" s="1"/>
  <c r="J136" i="47" s="1"/>
  <c r="K156" i="47"/>
  <c r="K159" i="47" s="1"/>
  <c r="K162" i="47" s="1"/>
  <c r="J153" i="47"/>
  <c r="K143" i="47"/>
  <c r="K153" i="47" s="1"/>
  <c r="K161" i="47" s="1"/>
  <c r="AH18" i="52" l="1"/>
  <c r="AH19" i="52"/>
  <c r="AH20" i="52" s="1"/>
  <c r="L15" i="52"/>
  <c r="AH21" i="52"/>
  <c r="AH22" i="52" s="1"/>
  <c r="AH23" i="52" s="1"/>
  <c r="AH24" i="52" s="1"/>
  <c r="AH25" i="52" s="1"/>
  <c r="AH26" i="52" s="1"/>
  <c r="AH27" i="52" s="1"/>
  <c r="AH28" i="52" s="1"/>
  <c r="AH29" i="52" s="1"/>
  <c r="AH30" i="52" s="1"/>
  <c r="AH31" i="52" s="1"/>
  <c r="AH32" i="52" s="1"/>
  <c r="AH33" i="52" s="1"/>
  <c r="AH34" i="52" s="1"/>
  <c r="AH35" i="52" s="1"/>
  <c r="AH36" i="52" s="1"/>
  <c r="AH37" i="52" s="1"/>
  <c r="AH38" i="52" s="1"/>
  <c r="AH39" i="52" s="1"/>
  <c r="AH40" i="52" s="1"/>
  <c r="AH41" i="52" s="1"/>
  <c r="AH42" i="52" s="1"/>
  <c r="AH43" i="52" s="1"/>
  <c r="AH44" i="52" s="1"/>
  <c r="AH45" i="52" s="1"/>
  <c r="AH46" i="52" s="1"/>
  <c r="AH47" i="52" s="1"/>
  <c r="AH48" i="52" s="1"/>
  <c r="AH49" i="52" s="1"/>
  <c r="AH50" i="52" s="1"/>
  <c r="AH51" i="52" s="1"/>
  <c r="AH52" i="52" s="1"/>
  <c r="AH53" i="52" s="1"/>
  <c r="AH54" i="52" s="1"/>
  <c r="AH55" i="52" s="1"/>
  <c r="AH56" i="52" s="1"/>
  <c r="AH57" i="52" s="1"/>
  <c r="AH58" i="52" s="1"/>
  <c r="AH59" i="52" s="1"/>
  <c r="AK4" i="52" s="1"/>
  <c r="V14" i="52"/>
  <c r="V15" i="52" s="1"/>
  <c r="D7" i="52"/>
  <c r="K33" i="48"/>
  <c r="J43" i="48"/>
  <c r="B151" i="50"/>
  <c r="B156" i="50" s="1"/>
  <c r="B154" i="50"/>
  <c r="K93" i="48"/>
  <c r="K101" i="48" s="1"/>
  <c r="K103" i="48" s="1"/>
  <c r="K77" i="48" s="1"/>
  <c r="B129" i="48"/>
  <c r="B132" i="48" s="1"/>
  <c r="K39" i="48"/>
  <c r="J49" i="48"/>
  <c r="J51" i="48" s="1"/>
  <c r="J26" i="48" s="1"/>
  <c r="K46" i="48"/>
  <c r="K49" i="48" s="1"/>
  <c r="K51" i="48" s="1"/>
  <c r="J101" i="48"/>
  <c r="B193" i="47"/>
  <c r="B203" i="47" s="1"/>
  <c r="J168" i="47"/>
  <c r="J169" i="47"/>
  <c r="J161" i="47"/>
  <c r="J135" i="47" s="1"/>
  <c r="J53" i="47"/>
  <c r="J55" i="47" s="1"/>
  <c r="J30" i="47" s="1"/>
  <c r="K50" i="47"/>
  <c r="K53" i="47" s="1"/>
  <c r="K55" i="47" s="1"/>
  <c r="B96" i="47"/>
  <c r="B106" i="47" s="1"/>
  <c r="K163" i="47"/>
  <c r="K137" i="47" s="1"/>
  <c r="K37" i="47"/>
  <c r="K47" i="47" l="1"/>
  <c r="K54" i="47" s="1"/>
  <c r="K56" i="47" s="1"/>
  <c r="K31" i="47" s="1"/>
  <c r="V16" i="52"/>
  <c r="V17" i="52" s="1"/>
  <c r="V19" i="52" s="1"/>
  <c r="V20" i="52" s="1"/>
  <c r="V21" i="52" s="1"/>
  <c r="V22" i="52" s="1"/>
  <c r="V23" i="52" s="1"/>
  <c r="V24" i="52" s="1"/>
  <c r="V25" i="52" s="1"/>
  <c r="V26" i="52" s="1"/>
  <c r="V27" i="52" s="1"/>
  <c r="V28" i="52" s="1"/>
  <c r="V31" i="52" s="1"/>
  <c r="V32" i="52" s="1"/>
  <c r="V33" i="52" s="1"/>
  <c r="V34" i="52" s="1"/>
  <c r="V35" i="52" s="1"/>
  <c r="V36" i="52" s="1"/>
  <c r="V37" i="52" s="1"/>
  <c r="AK6" i="52"/>
  <c r="AK5" i="52"/>
  <c r="L16" i="52"/>
  <c r="L18" i="52" s="1"/>
  <c r="L19" i="52" s="1"/>
  <c r="L20" i="52" s="1"/>
  <c r="L21" i="52" s="1"/>
  <c r="L22" i="52" s="1"/>
  <c r="L23" i="52" s="1"/>
  <c r="L24" i="52" s="1"/>
  <c r="L25" i="52" s="1"/>
  <c r="L26" i="52" s="1"/>
  <c r="L27" i="52" s="1"/>
  <c r="L28" i="52" s="1"/>
  <c r="L29" i="52" s="1"/>
  <c r="L30" i="52" s="1"/>
  <c r="L31" i="52" s="1"/>
  <c r="L32" i="52" s="1"/>
  <c r="L33" i="52" s="1"/>
  <c r="L34" i="52" s="1"/>
  <c r="L35" i="52" s="1"/>
  <c r="L36" i="52" s="1"/>
  <c r="L37" i="52" s="1"/>
  <c r="L38" i="52" s="1"/>
  <c r="L40" i="52" s="1"/>
  <c r="L41" i="52" s="1"/>
  <c r="L42" i="52" s="1"/>
  <c r="L43" i="52" s="1"/>
  <c r="L44" i="52" s="1"/>
  <c r="L45" i="52" s="1"/>
  <c r="L46" i="52" s="1"/>
  <c r="L47" i="52" s="1"/>
  <c r="L48" i="52" s="1"/>
  <c r="L49" i="52" s="1"/>
  <c r="L50" i="52" s="1"/>
  <c r="L51" i="52" s="1"/>
  <c r="L52" i="52" s="1"/>
  <c r="N5" i="52" s="1"/>
  <c r="D8" i="52"/>
  <c r="K43" i="48"/>
  <c r="K50" i="48" s="1"/>
  <c r="K52" i="48" s="1"/>
  <c r="K27" i="48" s="1"/>
  <c r="B134" i="48"/>
  <c r="B135" i="48" s="1"/>
  <c r="B137" i="48" s="1"/>
  <c r="B140" i="48" s="1"/>
  <c r="J50" i="48"/>
  <c r="J52" i="48" s="1"/>
  <c r="J103" i="48"/>
  <c r="J77" i="48" s="1"/>
  <c r="J75" i="48"/>
  <c r="B213" i="47"/>
  <c r="J163" i="47"/>
  <c r="J137" i="47" s="1"/>
  <c r="J134" i="47" s="1"/>
  <c r="J54" i="47"/>
  <c r="J29" i="47" s="1"/>
  <c r="J61" i="47"/>
  <c r="J62" i="47"/>
  <c r="V38" i="52" l="1"/>
  <c r="V39" i="52" s="1"/>
  <c r="V40" i="52" s="1"/>
  <c r="V41" i="52" s="1"/>
  <c r="V42" i="52" s="1"/>
  <c r="V43" i="52" s="1"/>
  <c r="V44" i="52" s="1"/>
  <c r="V45" i="52" s="1"/>
  <c r="V46" i="52" s="1"/>
  <c r="V47" i="52" s="1"/>
  <c r="V48" i="52" s="1"/>
  <c r="V49" i="52" s="1"/>
  <c r="V50" i="52" s="1"/>
  <c r="V51" i="52" s="1"/>
  <c r="V52" i="52" s="1"/>
  <c r="V53" i="52" s="1"/>
  <c r="V54" i="52" s="1"/>
  <c r="V55" i="52" s="1"/>
  <c r="V56" i="52" s="1"/>
  <c r="V57" i="52" s="1"/>
  <c r="V58" i="52" s="1"/>
  <c r="V59" i="52" s="1"/>
  <c r="V60" i="52" s="1"/>
  <c r="V61" i="52" s="1"/>
  <c r="V62" i="52" s="1"/>
  <c r="X5" i="52" s="1"/>
  <c r="N6" i="52"/>
  <c r="AK7" i="52"/>
  <c r="D9" i="52"/>
  <c r="B142" i="48"/>
  <c r="J74" i="48"/>
  <c r="H88" i="48"/>
  <c r="J25" i="48"/>
  <c r="B146" i="48"/>
  <c r="J56" i="47"/>
  <c r="X6" i="52" l="1"/>
  <c r="X7" i="52" s="1"/>
  <c r="AK8" i="52"/>
  <c r="AK9" i="52" s="1"/>
  <c r="N7" i="52"/>
  <c r="N8" i="52" s="1"/>
  <c r="D11" i="52"/>
  <c r="I74" i="8"/>
  <c r="I73" i="8"/>
  <c r="I72" i="8"/>
  <c r="I71" i="8"/>
  <c r="I70" i="8"/>
  <c r="I69" i="8"/>
  <c r="I68" i="8"/>
  <c r="I67" i="8"/>
  <c r="I66" i="8"/>
  <c r="I65" i="8"/>
  <c r="I64" i="8"/>
  <c r="I63" i="8"/>
  <c r="I62" i="8"/>
  <c r="I61" i="8"/>
  <c r="I60" i="8"/>
  <c r="I59" i="8"/>
  <c r="I58" i="8"/>
  <c r="I57" i="8"/>
  <c r="I56" i="8"/>
  <c r="I55" i="8"/>
  <c r="I54" i="8"/>
  <c r="I53" i="8"/>
  <c r="I52" i="8"/>
  <c r="I51" i="8"/>
  <c r="I50" i="8"/>
  <c r="I49" i="8"/>
  <c r="I48" i="8"/>
  <c r="I47" i="8"/>
  <c r="I46" i="8"/>
  <c r="I45" i="8"/>
  <c r="I44" i="8"/>
  <c r="I43" i="8"/>
  <c r="I42" i="8"/>
  <c r="I41" i="8"/>
  <c r="I39" i="8"/>
  <c r="I38" i="8"/>
  <c r="I37" i="8"/>
  <c r="I36" i="8"/>
  <c r="I35" i="8"/>
  <c r="I34" i="8"/>
  <c r="B74" i="8"/>
  <c r="B73" i="8"/>
  <c r="B72" i="8"/>
  <c r="B71" i="8"/>
  <c r="B70" i="8"/>
  <c r="B69" i="8"/>
  <c r="B68" i="8"/>
  <c r="B67" i="8"/>
  <c r="B66" i="8"/>
  <c r="B65" i="8"/>
  <c r="B64" i="8"/>
  <c r="B61" i="8"/>
  <c r="B60" i="8"/>
  <c r="B59" i="8"/>
  <c r="B57" i="8"/>
  <c r="B55" i="8"/>
  <c r="B53" i="8"/>
  <c r="B52" i="8"/>
  <c r="B50" i="8"/>
  <c r="B48" i="8"/>
  <c r="B46" i="8"/>
  <c r="B44" i="8"/>
  <c r="B43" i="8"/>
  <c r="B42" i="8"/>
  <c r="B41" i="8"/>
  <c r="B39" i="8"/>
  <c r="B37" i="8"/>
  <c r="B38" i="8" s="1"/>
  <c r="B40" i="8" s="1"/>
  <c r="I32" i="8"/>
  <c r="I31" i="8"/>
  <c r="I30" i="8"/>
  <c r="I29" i="8"/>
  <c r="I27" i="8"/>
  <c r="I26" i="8"/>
  <c r="I24" i="8"/>
  <c r="I22" i="8"/>
  <c r="I20" i="8"/>
  <c r="I19" i="8"/>
  <c r="I18" i="8"/>
  <c r="I16" i="8"/>
  <c r="I14" i="8"/>
  <c r="I13" i="8"/>
  <c r="X9" i="52" l="1"/>
  <c r="X10" i="52" s="1"/>
  <c r="D13" i="52"/>
  <c r="D15" i="52" s="1"/>
  <c r="X8" i="52"/>
  <c r="AK10" i="52"/>
  <c r="AK11" i="52" s="1"/>
  <c r="N9" i="52"/>
  <c r="B45" i="8"/>
  <c r="I15" i="8"/>
  <c r="AK12" i="52" l="1"/>
  <c r="D16" i="52"/>
  <c r="X11" i="52"/>
  <c r="AK13" i="52"/>
  <c r="AK14" i="52" s="1"/>
  <c r="N10" i="52"/>
  <c r="N11" i="52"/>
  <c r="B47" i="8"/>
  <c r="I17" i="8"/>
  <c r="I33" i="8" l="1"/>
  <c r="I40" i="8"/>
  <c r="D18" i="52"/>
  <c r="D20" i="52" s="1"/>
  <c r="D22" i="52" s="1"/>
  <c r="D23" i="52" s="1"/>
  <c r="N13" i="52"/>
  <c r="N14" i="52" s="1"/>
  <c r="AK15" i="52"/>
  <c r="X12" i="52"/>
  <c r="B49" i="8"/>
  <c r="I21" i="8"/>
  <c r="I23" i="8"/>
  <c r="I25" i="8"/>
  <c r="I28" i="8" s="1"/>
  <c r="D24" i="52" l="1"/>
  <c r="D25" i="52" s="1"/>
  <c r="D26" i="52" s="1"/>
  <c r="F5" i="52" s="1"/>
  <c r="X13" i="52"/>
  <c r="N15" i="52"/>
  <c r="AK16" i="52"/>
  <c r="AK17" i="52" s="1"/>
  <c r="AK18" i="52"/>
  <c r="AK19" i="52" s="1"/>
  <c r="AK20" i="52" s="1"/>
  <c r="AK21" i="52" s="1"/>
  <c r="AK22" i="52" s="1"/>
  <c r="AK23" i="52" s="1"/>
  <c r="AK24" i="52" s="1"/>
  <c r="AK25" i="52" s="1"/>
  <c r="AK26" i="52" s="1"/>
  <c r="AK27" i="52" s="1"/>
  <c r="AK28" i="52" s="1"/>
  <c r="AK29" i="52" s="1"/>
  <c r="AK30" i="52" s="1"/>
  <c r="AK31" i="52" s="1"/>
  <c r="AK32" i="52" s="1"/>
  <c r="AK33" i="52" s="1"/>
  <c r="AK34" i="52" s="1"/>
  <c r="AK35" i="52" s="1"/>
  <c r="AK36" i="52" s="1"/>
  <c r="AK37" i="52" s="1"/>
  <c r="AK38" i="52" s="1"/>
  <c r="AK39" i="52" s="1"/>
  <c r="AK40" i="52" s="1"/>
  <c r="AK41" i="52" s="1"/>
  <c r="AK42" i="52" s="1"/>
  <c r="AK43" i="52" s="1"/>
  <c r="AK44" i="52" s="1"/>
  <c r="AK45" i="52" s="1"/>
  <c r="AK46" i="52" s="1"/>
  <c r="AK47" i="52" s="1"/>
  <c r="AK48" i="52" s="1"/>
  <c r="AK49" i="52" s="1"/>
  <c r="AK50" i="52" s="1"/>
  <c r="AK51" i="52" s="1"/>
  <c r="AK52" i="52" s="1"/>
  <c r="AK53" i="52" s="1"/>
  <c r="AK54" i="52" s="1"/>
  <c r="AK55" i="52" s="1"/>
  <c r="AK56" i="52" s="1"/>
  <c r="AK57" i="52" s="1"/>
  <c r="AK58" i="52" s="1"/>
  <c r="B51" i="8"/>
  <c r="B54" i="8" s="1"/>
  <c r="F6" i="52" l="1"/>
  <c r="X14" i="52"/>
  <c r="X15" i="52" s="1"/>
  <c r="X16" i="52" s="1"/>
  <c r="X17" i="52" s="1"/>
  <c r="X18" i="52" s="1"/>
  <c r="X19" i="52" s="1"/>
  <c r="X20" i="52" s="1"/>
  <c r="X21" i="52" s="1"/>
  <c r="X22" i="52" s="1"/>
  <c r="X23" i="52" s="1"/>
  <c r="X24" i="52" s="1"/>
  <c r="X25" i="52" s="1"/>
  <c r="X26" i="52" s="1"/>
  <c r="X27" i="52" s="1"/>
  <c r="X28" i="52" s="1"/>
  <c r="X29" i="52" s="1"/>
  <c r="X30" i="52" s="1"/>
  <c r="X31" i="52" s="1"/>
  <c r="X32" i="52" s="1"/>
  <c r="X33" i="52" s="1"/>
  <c r="X36" i="52" s="1"/>
  <c r="X37" i="52" s="1"/>
  <c r="X38" i="52" s="1"/>
  <c r="X39" i="52" s="1"/>
  <c r="X40" i="52" s="1"/>
  <c r="X41" i="52" s="1"/>
  <c r="X42" i="52" s="1"/>
  <c r="X43" i="52" s="1"/>
  <c r="X44" i="52" s="1"/>
  <c r="X45" i="52" s="1"/>
  <c r="X46" i="52" s="1"/>
  <c r="X47" i="52" s="1"/>
  <c r="X48" i="52" s="1"/>
  <c r="X49" i="52" s="1"/>
  <c r="X50" i="52" s="1"/>
  <c r="X51" i="52" s="1"/>
  <c r="X52" i="52" s="1"/>
  <c r="X53" i="52" s="1"/>
  <c r="X54" i="52" s="1"/>
  <c r="X55" i="52" s="1"/>
  <c r="X56" i="52" s="1"/>
  <c r="X57" i="52" s="1"/>
  <c r="X58" i="52" s="1"/>
  <c r="X59" i="52" s="1"/>
  <c r="X60" i="52" s="1"/>
  <c r="X61" i="52" s="1"/>
  <c r="X62" i="52" s="1"/>
  <c r="X63" i="52" s="1"/>
  <c r="Z5" i="52" s="1"/>
  <c r="N16" i="52"/>
  <c r="N17" i="52" s="1"/>
  <c r="N18" i="52" s="1"/>
  <c r="N19" i="52" s="1"/>
  <c r="B56" i="8"/>
  <c r="B58" i="8" s="1"/>
  <c r="B62" i="8" s="1"/>
  <c r="B63" i="8" s="1"/>
  <c r="N20" i="52" l="1"/>
  <c r="N21" i="52" s="1"/>
  <c r="N22" i="52" s="1"/>
  <c r="N23" i="52" s="1"/>
  <c r="N24" i="52" s="1"/>
  <c r="N25" i="52" s="1"/>
  <c r="N26" i="52" s="1"/>
  <c r="N27" i="52" s="1"/>
  <c r="N28" i="52" s="1"/>
  <c r="N29" i="52" s="1"/>
  <c r="N30" i="52" s="1"/>
  <c r="N31" i="52" s="1"/>
  <c r="N33" i="52" s="1"/>
  <c r="N34" i="52" s="1"/>
  <c r="N35" i="52" s="1"/>
  <c r="F7" i="52"/>
  <c r="Z7" i="52"/>
  <c r="Z6" i="52"/>
  <c r="Z8" i="52" s="1"/>
  <c r="F32" i="8"/>
  <c r="F31" i="8"/>
  <c r="F30" i="8"/>
  <c r="F29" i="8"/>
  <c r="F28" i="8"/>
  <c r="F27" i="8"/>
  <c r="F18" i="8"/>
  <c r="F17" i="8"/>
  <c r="F16" i="8"/>
  <c r="F15" i="8"/>
  <c r="F14" i="8"/>
  <c r="F13" i="8"/>
  <c r="N36" i="52" l="1"/>
  <c r="N37" i="52" s="1"/>
  <c r="N38" i="52" s="1"/>
  <c r="N39" i="52" s="1"/>
  <c r="N40" i="52" s="1"/>
  <c r="N41" i="52" s="1"/>
  <c r="N42" i="52" s="1"/>
  <c r="N43" i="52" s="1"/>
  <c r="N44" i="52" s="1"/>
  <c r="N45" i="52" s="1"/>
  <c r="N46" i="52" s="1"/>
  <c r="N48" i="52" s="1"/>
  <c r="N49" i="52" s="1"/>
  <c r="N50" i="52" s="1"/>
  <c r="N51" i="52" s="1"/>
  <c r="N52" i="52" s="1"/>
  <c r="P5" i="52" s="1"/>
  <c r="F8" i="52"/>
  <c r="F9" i="52" s="1"/>
  <c r="Z9" i="52"/>
  <c r="Z10" i="52" s="1"/>
  <c r="C219" i="27"/>
  <c r="B219" i="27"/>
  <c r="C218" i="27"/>
  <c r="B218" i="27"/>
  <c r="B217" i="27"/>
  <c r="C207" i="27"/>
  <c r="B207" i="27"/>
  <c r="C204" i="27"/>
  <c r="B204" i="27"/>
  <c r="B203" i="27"/>
  <c r="B196" i="27"/>
  <c r="B193" i="27"/>
  <c r="C186" i="27"/>
  <c r="C193" i="27" s="1"/>
  <c r="C196" i="27" s="1"/>
  <c r="B186" i="27"/>
  <c r="C183" i="27"/>
  <c r="B183" i="27"/>
  <c r="C180" i="27"/>
  <c r="B180" i="27"/>
  <c r="C177" i="27"/>
  <c r="B177" i="27"/>
  <c r="C174" i="27"/>
  <c r="B174" i="27"/>
  <c r="D168" i="27"/>
  <c r="D167" i="27"/>
  <c r="D166" i="27"/>
  <c r="D165" i="27"/>
  <c r="D164" i="27"/>
  <c r="B164" i="27"/>
  <c r="D155" i="27"/>
  <c r="D154" i="27"/>
  <c r="D153" i="27"/>
  <c r="D152" i="27"/>
  <c r="D151" i="27"/>
  <c r="B151" i="27"/>
  <c r="E144" i="27"/>
  <c r="B144" i="27"/>
  <c r="B138" i="27"/>
  <c r="C137" i="27"/>
  <c r="B132" i="27"/>
  <c r="C131" i="27"/>
  <c r="B126" i="27"/>
  <c r="C125" i="27"/>
  <c r="B120" i="27"/>
  <c r="C114" i="27"/>
  <c r="B114" i="27"/>
  <c r="B107" i="27"/>
  <c r="B102" i="27"/>
  <c r="C101" i="27" a="1"/>
  <c r="C101" i="27" s="1"/>
  <c r="B96" i="27"/>
  <c r="C95" i="27" a="1"/>
  <c r="C95" i="27" s="1"/>
  <c r="B90" i="27"/>
  <c r="C89" i="27"/>
  <c r="B84" i="27"/>
  <c r="C83" i="27" a="1"/>
  <c r="C83" i="27" s="1"/>
  <c r="B78" i="27"/>
  <c r="C77" i="27"/>
  <c r="B72" i="27"/>
  <c r="C71" i="27"/>
  <c r="F23" i="27"/>
  <c r="E20" i="27"/>
  <c r="L18" i="27"/>
  <c r="E18" i="27"/>
  <c r="L16" i="27"/>
  <c r="E16" i="27"/>
  <c r="AA1" i="27"/>
  <c r="Z1" i="27"/>
  <c r="Y1" i="27"/>
  <c r="X1" i="27"/>
  <c r="W1" i="27"/>
  <c r="V1" i="27"/>
  <c r="U1" i="27"/>
  <c r="T1" i="27"/>
  <c r="S1" i="27"/>
  <c r="R1" i="27"/>
  <c r="Q1" i="27"/>
  <c r="P1" i="27"/>
  <c r="O1" i="27"/>
  <c r="N1" i="27"/>
  <c r="M1" i="27"/>
  <c r="L1" i="27"/>
  <c r="K1" i="27"/>
  <c r="J1" i="27"/>
  <c r="I1" i="27"/>
  <c r="H1" i="27"/>
  <c r="G1" i="27"/>
  <c r="F1" i="27"/>
  <c r="E1" i="27"/>
  <c r="D1" i="27"/>
  <c r="C1" i="27"/>
  <c r="B1" i="27"/>
  <c r="A1" i="27"/>
  <c r="F24" i="27"/>
  <c r="G186" i="27"/>
  <c r="G218" i="27"/>
  <c r="G180" i="27"/>
  <c r="E151" i="27"/>
  <c r="G177" i="27"/>
  <c r="E145" i="27"/>
  <c r="C138" i="27"/>
  <c r="G183" i="27"/>
  <c r="C78" i="27"/>
  <c r="C102" i="27"/>
  <c r="C90" i="27"/>
  <c r="C132" i="27"/>
  <c r="C194" i="27"/>
  <c r="C208" i="27"/>
  <c r="E164" i="27"/>
  <c r="C84" i="27"/>
  <c r="C72" i="27"/>
  <c r="G219" i="27"/>
  <c r="C115" i="27"/>
  <c r="C197" i="27"/>
  <c r="G18" i="27"/>
  <c r="C126" i="27"/>
  <c r="N16" i="27"/>
  <c r="C96" i="27"/>
  <c r="G20" i="27"/>
  <c r="N18" i="27"/>
  <c r="G174" i="27"/>
  <c r="C205" i="27"/>
  <c r="G16" i="27"/>
  <c r="P7" i="52" l="1"/>
  <c r="P9" i="52" s="1"/>
  <c r="P11" i="52" s="1"/>
  <c r="P6" i="52"/>
  <c r="F10" i="52"/>
  <c r="F11" i="52" s="1"/>
  <c r="Z11" i="52"/>
  <c r="L861" i="21"/>
  <c r="K861" i="21"/>
  <c r="N861" i="21" s="1"/>
  <c r="O861" i="21" s="1"/>
  <c r="L860" i="21"/>
  <c r="K860" i="21"/>
  <c r="N860" i="21" s="1"/>
  <c r="O860" i="21" s="1"/>
  <c r="L859" i="21"/>
  <c r="K859" i="21"/>
  <c r="N859" i="21" s="1"/>
  <c r="O859" i="21" s="1"/>
  <c r="L857" i="21"/>
  <c r="K857" i="21"/>
  <c r="N857" i="21" s="1"/>
  <c r="O857" i="21" s="1"/>
  <c r="L856" i="21"/>
  <c r="K856" i="21"/>
  <c r="N856" i="21" s="1"/>
  <c r="O856" i="21" s="1"/>
  <c r="L855" i="21"/>
  <c r="K855" i="21"/>
  <c r="N855" i="21" s="1"/>
  <c r="O855" i="21" s="1"/>
  <c r="L854" i="21"/>
  <c r="K854" i="21"/>
  <c r="N854" i="21" s="1"/>
  <c r="O854" i="21" s="1"/>
  <c r="K852" i="21"/>
  <c r="C841" i="21"/>
  <c r="K834" i="21"/>
  <c r="J834" i="21"/>
  <c r="I834" i="21"/>
  <c r="H834" i="21"/>
  <c r="G834" i="21"/>
  <c r="M833" i="21"/>
  <c r="K831" i="21"/>
  <c r="J831" i="21"/>
  <c r="I831" i="21"/>
  <c r="H831" i="21"/>
  <c r="G831" i="21"/>
  <c r="M830" i="21"/>
  <c r="K830" i="21"/>
  <c r="K833" i="21" s="1"/>
  <c r="J830" i="21"/>
  <c r="J833" i="21" s="1"/>
  <c r="I830" i="21"/>
  <c r="I833" i="21" s="1"/>
  <c r="H830" i="21"/>
  <c r="H833" i="21" s="1"/>
  <c r="G830" i="21"/>
  <c r="L829" i="21"/>
  <c r="K823" i="21"/>
  <c r="J823" i="21"/>
  <c r="I823" i="21"/>
  <c r="H823" i="21"/>
  <c r="G823" i="21"/>
  <c r="L822" i="21"/>
  <c r="C805" i="21"/>
  <c r="K798" i="21"/>
  <c r="J798" i="21"/>
  <c r="I798" i="21"/>
  <c r="H798" i="21"/>
  <c r="G798" i="21"/>
  <c r="M797" i="21"/>
  <c r="K795" i="21"/>
  <c r="J795" i="21"/>
  <c r="I795" i="21"/>
  <c r="H795" i="21"/>
  <c r="G795" i="21"/>
  <c r="M794" i="21"/>
  <c r="K794" i="21"/>
  <c r="K797" i="21" s="1"/>
  <c r="J794" i="21"/>
  <c r="J797" i="21" s="1"/>
  <c r="I794" i="21"/>
  <c r="I797" i="21" s="1"/>
  <c r="H794" i="21"/>
  <c r="H797" i="21" s="1"/>
  <c r="G794" i="21"/>
  <c r="G797" i="21" s="1"/>
  <c r="L793" i="21"/>
  <c r="L792" i="21"/>
  <c r="I771" i="21"/>
  <c r="I772" i="21" s="1"/>
  <c r="H771" i="21"/>
  <c r="H772" i="21" s="1"/>
  <c r="G771" i="21"/>
  <c r="G772" i="21" s="1"/>
  <c r="F771" i="21"/>
  <c r="J768" i="21"/>
  <c r="G755" i="21"/>
  <c r="G754" i="21"/>
  <c r="G753" i="21"/>
  <c r="G752" i="21"/>
  <c r="G751" i="21"/>
  <c r="G750" i="21"/>
  <c r="G749" i="21"/>
  <c r="G748" i="21"/>
  <c r="G747" i="21"/>
  <c r="G746" i="21"/>
  <c r="G745" i="21"/>
  <c r="G744" i="21"/>
  <c r="G741" i="21"/>
  <c r="M735" i="21"/>
  <c r="L735" i="21"/>
  <c r="J735" i="21"/>
  <c r="M734" i="21"/>
  <c r="L734" i="21"/>
  <c r="J734" i="21"/>
  <c r="L728" i="21"/>
  <c r="L727" i="21"/>
  <c r="D718" i="21"/>
  <c r="J718" i="21" s="1"/>
  <c r="I718" i="21" s="1"/>
  <c r="C718" i="21" s="1"/>
  <c r="E718" i="21" s="1"/>
  <c r="D717" i="21"/>
  <c r="J717" i="21" s="1"/>
  <c r="I717" i="21" s="1"/>
  <c r="C717" i="21" s="1"/>
  <c r="D716" i="21"/>
  <c r="J716" i="21" s="1"/>
  <c r="I716" i="21" s="1"/>
  <c r="C716" i="21" s="1"/>
  <c r="E716" i="21" s="1"/>
  <c r="D715" i="21"/>
  <c r="J715" i="21" s="1"/>
  <c r="I715" i="21" s="1"/>
  <c r="C715" i="21" s="1"/>
  <c r="D714" i="21"/>
  <c r="J714" i="21" s="1"/>
  <c r="I714" i="21" s="1"/>
  <c r="C714" i="21" s="1"/>
  <c r="E714" i="21" s="1"/>
  <c r="G688" i="21"/>
  <c r="G686" i="21"/>
  <c r="G684" i="21"/>
  <c r="L682" i="21"/>
  <c r="K682" i="21"/>
  <c r="J682" i="21"/>
  <c r="I682" i="21"/>
  <c r="H682" i="21"/>
  <c r="G680" i="21"/>
  <c r="G679" i="21"/>
  <c r="G678" i="21"/>
  <c r="G677" i="21"/>
  <c r="G676" i="21"/>
  <c r="G673" i="21"/>
  <c r="J670" i="21"/>
  <c r="G670" i="21"/>
  <c r="C668" i="21"/>
  <c r="F661" i="21"/>
  <c r="G653" i="21"/>
  <c r="G657" i="21" s="1"/>
  <c r="H657" i="21" s="1"/>
  <c r="K657" i="21" s="1"/>
  <c r="G651" i="21"/>
  <c r="F615" i="21"/>
  <c r="H615" i="21" s="1"/>
  <c r="F614" i="21"/>
  <c r="H614" i="21" s="1"/>
  <c r="F613" i="21"/>
  <c r="H613" i="21" s="1"/>
  <c r="F612" i="21"/>
  <c r="H612" i="21" s="1"/>
  <c r="F611" i="21"/>
  <c r="H611" i="21" s="1"/>
  <c r="F610" i="21"/>
  <c r="H610" i="21" s="1"/>
  <c r="B609" i="21"/>
  <c r="E608" i="21" s="1"/>
  <c r="G604" i="21"/>
  <c r="H604" i="21" s="1"/>
  <c r="H601" i="21"/>
  <c r="M594" i="21"/>
  <c r="N594" i="21" s="1"/>
  <c r="M591" i="21"/>
  <c r="N591" i="21" s="1"/>
  <c r="H590" i="21"/>
  <c r="H591" i="21" s="1"/>
  <c r="N583" i="21"/>
  <c r="M587" i="21" s="1"/>
  <c r="N587" i="21" s="1"/>
  <c r="H583" i="21"/>
  <c r="H584" i="21" s="1"/>
  <c r="N582" i="21"/>
  <c r="L558" i="21"/>
  <c r="E558" i="21"/>
  <c r="N557" i="21"/>
  <c r="N558" i="21" s="1"/>
  <c r="L557" i="21"/>
  <c r="J557" i="21"/>
  <c r="J558" i="21" s="1"/>
  <c r="G557" i="21"/>
  <c r="G558" i="21" s="1"/>
  <c r="E557" i="21"/>
  <c r="C557" i="21"/>
  <c r="C558" i="21" s="1"/>
  <c r="N554" i="21"/>
  <c r="N553" i="21" s="1"/>
  <c r="G554" i="21"/>
  <c r="G553" i="21" s="1"/>
  <c r="L553" i="21"/>
  <c r="L554" i="21" s="1"/>
  <c r="J553" i="21"/>
  <c r="J554" i="21" s="1"/>
  <c r="E553" i="21"/>
  <c r="E554" i="21" s="1"/>
  <c r="C553" i="21"/>
  <c r="C554" i="21" s="1"/>
  <c r="G545" i="21"/>
  <c r="G544" i="21" s="1"/>
  <c r="J544" i="21"/>
  <c r="J545" i="21" s="1"/>
  <c r="D544" i="21"/>
  <c r="D545" i="21" s="1"/>
  <c r="G540" i="21"/>
  <c r="D540" i="21"/>
  <c r="J539" i="21"/>
  <c r="J540" i="21" s="1"/>
  <c r="G539" i="21"/>
  <c r="D539" i="21"/>
  <c r="K526" i="21"/>
  <c r="G526" i="21"/>
  <c r="B526" i="21"/>
  <c r="M523" i="21"/>
  <c r="K525" i="21" s="1"/>
  <c r="M525" i="21" s="1"/>
  <c r="I523" i="21"/>
  <c r="G525" i="21" s="1"/>
  <c r="I525" i="21" s="1"/>
  <c r="D523" i="21"/>
  <c r="B525" i="21" s="1"/>
  <c r="D525" i="21" s="1"/>
  <c r="N522" i="21"/>
  <c r="J522" i="21"/>
  <c r="A516" i="21"/>
  <c r="B515" i="21"/>
  <c r="B510" i="21"/>
  <c r="F505" i="21"/>
  <c r="A489" i="21"/>
  <c r="B488" i="21"/>
  <c r="C481" i="21"/>
  <c r="N475" i="21"/>
  <c r="L477" i="21" s="1"/>
  <c r="L480" i="21" s="1"/>
  <c r="E474" i="21"/>
  <c r="E481" i="21" s="1"/>
  <c r="L453" i="21"/>
  <c r="K453" i="21"/>
  <c r="M452" i="21"/>
  <c r="K452" i="21"/>
  <c r="M451" i="21"/>
  <c r="L451" i="21"/>
  <c r="H443" i="21"/>
  <c r="G443" i="21"/>
  <c r="F443" i="21"/>
  <c r="G442" i="21"/>
  <c r="I442" i="21" s="1"/>
  <c r="I441" i="21"/>
  <c r="H441" i="21"/>
  <c r="F441" i="21"/>
  <c r="G440" i="21"/>
  <c r="H440" i="21" s="1"/>
  <c r="I440" i="21" s="1"/>
  <c r="M429" i="21"/>
  <c r="N429" i="21" s="1"/>
  <c r="F429" i="21"/>
  <c r="G429" i="21" s="1"/>
  <c r="M428" i="21"/>
  <c r="N428" i="21" s="1"/>
  <c r="F428" i="21"/>
  <c r="G428" i="21" s="1"/>
  <c r="M427" i="21"/>
  <c r="N427" i="21" s="1"/>
  <c r="F427" i="21"/>
  <c r="G427" i="21" s="1"/>
  <c r="M426" i="21"/>
  <c r="N426" i="21" s="1"/>
  <c r="F426" i="21"/>
  <c r="G426" i="21" s="1"/>
  <c r="M425" i="21"/>
  <c r="N425" i="21" s="1"/>
  <c r="J425" i="21"/>
  <c r="F425" i="21"/>
  <c r="G425" i="21" s="1"/>
  <c r="C425" i="21"/>
  <c r="H397" i="21"/>
  <c r="J397" i="21" s="1"/>
  <c r="E371" i="21"/>
  <c r="I359" i="21"/>
  <c r="F359" i="21" s="1"/>
  <c r="H359" i="21"/>
  <c r="E359" i="21" s="1"/>
  <c r="G359" i="21"/>
  <c r="D359" i="21"/>
  <c r="C359" i="21"/>
  <c r="M357" i="21"/>
  <c r="C357" i="21"/>
  <c r="L355" i="21"/>
  <c r="I351" i="21"/>
  <c r="F351" i="21" s="1"/>
  <c r="H351" i="21"/>
  <c r="E351" i="21" s="1"/>
  <c r="G351" i="21"/>
  <c r="D351" i="21"/>
  <c r="C351" i="21"/>
  <c r="M351" i="21" s="1"/>
  <c r="J330" i="21"/>
  <c r="K323" i="21"/>
  <c r="K319" i="21"/>
  <c r="M309" i="21"/>
  <c r="F307" i="21"/>
  <c r="M305" i="21"/>
  <c r="K301" i="21"/>
  <c r="M301" i="21" s="1"/>
  <c r="M287" i="21"/>
  <c r="K283" i="21"/>
  <c r="M283" i="21" s="1"/>
  <c r="E275" i="21"/>
  <c r="F275" i="21" s="1"/>
  <c r="I272" i="21"/>
  <c r="E272" i="21"/>
  <c r="F272" i="21" s="1"/>
  <c r="N270" i="21"/>
  <c r="F269" i="21"/>
  <c r="N268" i="21"/>
  <c r="F176" i="21"/>
  <c r="D176" i="21" s="1"/>
  <c r="D173" i="21"/>
  <c r="C116" i="21"/>
  <c r="D110" i="21"/>
  <c r="H108" i="21"/>
  <c r="E108" i="21"/>
  <c r="H106" i="21"/>
  <c r="E106" i="21"/>
  <c r="Q1" i="21"/>
  <c r="P1" i="21"/>
  <c r="O1" i="21"/>
  <c r="N1" i="21"/>
  <c r="M1" i="21"/>
  <c r="L1" i="21"/>
  <c r="K1" i="21"/>
  <c r="J1" i="21"/>
  <c r="I1" i="21"/>
  <c r="H1" i="21"/>
  <c r="G1" i="21"/>
  <c r="F1" i="21"/>
  <c r="E1" i="21"/>
  <c r="D1" i="21"/>
  <c r="C1" i="21"/>
  <c r="B1" i="21"/>
  <c r="A1" i="21"/>
  <c r="F12" i="52" l="1"/>
  <c r="F15" i="52" s="1"/>
  <c r="F14" i="52"/>
  <c r="Z12" i="52"/>
  <c r="P12" i="52"/>
  <c r="P13" i="52" s="1"/>
  <c r="D608" i="21"/>
  <c r="I319" i="21"/>
  <c r="F442" i="21"/>
  <c r="M477" i="21"/>
  <c r="M480" i="21" s="1"/>
  <c r="N584" i="21"/>
  <c r="H609" i="21"/>
  <c r="I477" i="21"/>
  <c r="I480" i="21" s="1"/>
  <c r="J771" i="21"/>
  <c r="F772" i="21"/>
  <c r="J772" i="21" s="1"/>
  <c r="J477" i="21"/>
  <c r="J480" i="21" s="1"/>
  <c r="L830" i="21"/>
  <c r="N287" i="21"/>
  <c r="N283" i="21" s="1"/>
  <c r="L287" i="21" s="1"/>
  <c r="P855" i="21"/>
  <c r="Q855" i="21"/>
  <c r="R855" i="21" s="1"/>
  <c r="S855" i="21" s="1"/>
  <c r="P857" i="21"/>
  <c r="Q857" i="21"/>
  <c r="R857" i="21" s="1"/>
  <c r="S857" i="21" s="1"/>
  <c r="P860" i="21"/>
  <c r="Q860" i="21"/>
  <c r="R860" i="21" s="1"/>
  <c r="S860" i="21" s="1"/>
  <c r="L359" i="21"/>
  <c r="M360" i="21" s="1"/>
  <c r="L797" i="21"/>
  <c r="Q854" i="21"/>
  <c r="R854" i="21" s="1"/>
  <c r="S854" i="21" s="1"/>
  <c r="P854" i="21"/>
  <c r="P856" i="21"/>
  <c r="Q856" i="21"/>
  <c r="R856" i="21" s="1"/>
  <c r="S856" i="21" s="1"/>
  <c r="Q859" i="21"/>
  <c r="R859" i="21" s="1"/>
  <c r="S859" i="21" s="1"/>
  <c r="P859" i="21"/>
  <c r="Q861" i="21"/>
  <c r="R861" i="21" s="1"/>
  <c r="S861" i="21" s="1"/>
  <c r="P861" i="21"/>
  <c r="G659" i="21"/>
  <c r="H659" i="21" s="1"/>
  <c r="K659" i="21" s="1"/>
  <c r="M359" i="21"/>
  <c r="E525" i="21"/>
  <c r="J525" i="21"/>
  <c r="N525" i="21"/>
  <c r="G656" i="21"/>
  <c r="H656" i="21" s="1"/>
  <c r="K656" i="21" s="1"/>
  <c r="G660" i="21"/>
  <c r="H660" i="21" s="1"/>
  <c r="K660" i="21" s="1"/>
  <c r="E715" i="21"/>
  <c r="L351" i="21"/>
  <c r="M352" i="21" s="1"/>
  <c r="K477" i="21"/>
  <c r="K480" i="21" s="1"/>
  <c r="C525" i="21"/>
  <c r="H525" i="21"/>
  <c r="L525" i="21"/>
  <c r="G654" i="21"/>
  <c r="H654" i="21" s="1"/>
  <c r="K654" i="21" s="1"/>
  <c r="G658" i="21"/>
  <c r="H658" i="21" s="1"/>
  <c r="K658" i="21" s="1"/>
  <c r="E717" i="21"/>
  <c r="G833" i="21"/>
  <c r="L833" i="21" s="1"/>
  <c r="G655" i="21"/>
  <c r="H655" i="21" s="1"/>
  <c r="K655" i="21" s="1"/>
  <c r="H477" i="21"/>
  <c r="H480" i="21" s="1"/>
  <c r="L794" i="21"/>
  <c r="N1" i="17"/>
  <c r="M1" i="17"/>
  <c r="L1" i="17"/>
  <c r="K1" i="17"/>
  <c r="J1" i="17"/>
  <c r="I1" i="17"/>
  <c r="H1" i="17"/>
  <c r="G1" i="17"/>
  <c r="F1" i="17"/>
  <c r="E1" i="17"/>
  <c r="D1" i="17"/>
  <c r="C1" i="17"/>
  <c r="B1" i="17"/>
  <c r="A1" i="17"/>
  <c r="F16" i="52" l="1"/>
  <c r="P14" i="52"/>
  <c r="Z13" i="52"/>
  <c r="J773" i="21"/>
  <c r="J774" i="21" s="1"/>
  <c r="N480" i="21"/>
  <c r="L713" i="21"/>
  <c r="M348" i="21"/>
  <c r="L348" i="21"/>
  <c r="F17" i="52" l="1"/>
  <c r="F18" i="52" s="1"/>
  <c r="F19" i="52" s="1"/>
  <c r="F20" i="52" s="1"/>
  <c r="F21" i="52" s="1"/>
  <c r="F22" i="52" s="1"/>
  <c r="F23" i="52" s="1"/>
  <c r="F24" i="52" s="1"/>
  <c r="H5" i="52" s="1"/>
  <c r="P16" i="52"/>
  <c r="Z14" i="52"/>
  <c r="F716" i="21"/>
  <c r="F714" i="21"/>
  <c r="F718" i="21"/>
  <c r="F715" i="21"/>
  <c r="F717" i="21"/>
  <c r="H6" i="52" l="1"/>
  <c r="H7" i="52" s="1"/>
  <c r="Z15" i="52"/>
  <c r="Z16" i="52"/>
  <c r="Z17" i="52" s="1"/>
  <c r="Z18" i="52" s="1"/>
  <c r="Z19" i="52" s="1"/>
  <c r="Z20" i="52" s="1"/>
  <c r="Z21" i="52" s="1"/>
  <c r="Z22" i="52" s="1"/>
  <c r="Z23" i="52" s="1"/>
  <c r="Z24" i="52" s="1"/>
  <c r="Z25" i="52" s="1"/>
  <c r="Z26" i="52" s="1"/>
  <c r="Z29" i="52" s="1"/>
  <c r="Z30" i="52" s="1"/>
  <c r="Z31" i="52" s="1"/>
  <c r="Z32" i="52" s="1"/>
  <c r="Z33" i="52" s="1"/>
  <c r="Z34" i="52" s="1"/>
  <c r="Z35" i="52" s="1"/>
  <c r="Z36" i="52" s="1"/>
  <c r="Z37" i="52" s="1"/>
  <c r="Z38" i="52" s="1"/>
  <c r="Z39" i="52" s="1"/>
  <c r="Z40" i="52" s="1"/>
  <c r="Z41" i="52" s="1"/>
  <c r="Z44" i="52" s="1"/>
  <c r="Z45" i="52" s="1"/>
  <c r="Z46" i="52" s="1"/>
  <c r="Z47" i="52" s="1"/>
  <c r="Z48" i="52" s="1"/>
  <c r="Z51" i="52" s="1"/>
  <c r="Z54" i="52" s="1"/>
  <c r="Z55" i="52" s="1"/>
  <c r="Z56" i="52" s="1"/>
  <c r="Z57" i="52" s="1"/>
  <c r="Z58" i="52" s="1"/>
  <c r="Z59" i="52" s="1"/>
  <c r="Z60" i="52" s="1"/>
  <c r="Z61" i="52" s="1"/>
  <c r="Z62" i="52" s="1"/>
  <c r="AB5" i="52" s="1"/>
  <c r="P17" i="52"/>
  <c r="P18" i="52" s="1"/>
  <c r="P19" i="52" s="1"/>
  <c r="P20" i="52" s="1"/>
  <c r="P21" i="52" s="1"/>
  <c r="P22" i="52" s="1"/>
  <c r="P23" i="52" s="1"/>
  <c r="P24" i="52" s="1"/>
  <c r="P25" i="52" s="1"/>
  <c r="P26" i="52" s="1"/>
  <c r="P27" i="52" s="1"/>
  <c r="P29" i="52" s="1"/>
  <c r="P30" i="52" s="1"/>
  <c r="P33" i="52" s="1"/>
  <c r="P34" i="52" s="1"/>
  <c r="K715" i="21"/>
  <c r="L715" i="21" s="1"/>
  <c r="G715" i="21"/>
  <c r="F706" i="21"/>
  <c r="D709" i="21" s="1"/>
  <c r="G714" i="21"/>
  <c r="K714" i="21"/>
  <c r="L714" i="21" s="1"/>
  <c r="G718" i="21"/>
  <c r="K718" i="21"/>
  <c r="L718" i="21" s="1"/>
  <c r="K717" i="21"/>
  <c r="L717" i="21" s="1"/>
  <c r="G717" i="21"/>
  <c r="G716" i="21"/>
  <c r="K716" i="21"/>
  <c r="L716" i="21" s="1"/>
  <c r="L29" i="17"/>
  <c r="M29" i="17" s="1"/>
  <c r="L28" i="17"/>
  <c r="M28" i="17" s="1"/>
  <c r="L27" i="17"/>
  <c r="M27" i="17" s="1"/>
  <c r="M25" i="17"/>
  <c r="L23" i="17"/>
  <c r="L20" i="17"/>
  <c r="M20" i="17" s="1"/>
  <c r="L19" i="17"/>
  <c r="M19" i="17" s="1"/>
  <c r="L18" i="17"/>
  <c r="M18" i="17" s="1"/>
  <c r="L17" i="17"/>
  <c r="M17" i="17" s="1"/>
  <c r="L16" i="17"/>
  <c r="M16" i="17" s="1"/>
  <c r="A4" i="17"/>
  <c r="H10" i="52" l="1"/>
  <c r="H8" i="52"/>
  <c r="H11" i="52"/>
  <c r="H12" i="52" s="1"/>
  <c r="AB6" i="52"/>
  <c r="P35" i="52"/>
  <c r="P36" i="52" s="1"/>
  <c r="P37" i="52" s="1"/>
  <c r="P38" i="52" s="1"/>
  <c r="P39" i="52" s="1"/>
  <c r="P40" i="52" s="1"/>
  <c r="P41" i="52" s="1"/>
  <c r="P42" i="52" s="1"/>
  <c r="P43" i="52" s="1"/>
  <c r="P45" i="52" s="1"/>
  <c r="P48" i="52" s="1"/>
  <c r="P49" i="52" s="1"/>
  <c r="P50" i="52" s="1"/>
  <c r="P51" i="52" s="1"/>
  <c r="P52" i="52" s="1"/>
  <c r="R5" i="52" s="1"/>
  <c r="I706" i="21"/>
  <c r="D711" i="21"/>
  <c r="C709" i="21"/>
  <c r="I709" i="21"/>
  <c r="H709" i="21"/>
  <c r="C711" i="21"/>
  <c r="G709" i="21"/>
  <c r="K709" i="21" s="1"/>
  <c r="K713" i="21"/>
  <c r="E706" i="21" s="1"/>
  <c r="C706" i="21" s="1"/>
  <c r="L13" i="17"/>
  <c r="L31" i="17" s="1"/>
  <c r="M13" i="17"/>
  <c r="M31" i="17" s="1"/>
  <c r="H14" i="52" l="1"/>
  <c r="H16" i="52"/>
  <c r="H18" i="52" s="1"/>
  <c r="H19" i="52" s="1"/>
  <c r="R6" i="52"/>
  <c r="AB7" i="52"/>
  <c r="AB8" i="52" s="1"/>
  <c r="E709" i="21"/>
  <c r="E711" i="21"/>
  <c r="J711" i="21"/>
  <c r="AB9" i="52" l="1"/>
  <c r="AB10" i="52" s="1"/>
  <c r="R7" i="52"/>
  <c r="R8" i="52" s="1"/>
  <c r="G711" i="21"/>
  <c r="K711" i="21" s="1"/>
  <c r="H711" i="21"/>
  <c r="AB11" i="52" l="1"/>
  <c r="R9" i="52"/>
  <c r="AB12" i="52"/>
  <c r="H32" i="8"/>
  <c r="H31" i="8"/>
  <c r="H30" i="8"/>
  <c r="H29" i="8"/>
  <c r="H27" i="8"/>
  <c r="C24" i="8"/>
  <c r="F21" i="8" s="1"/>
  <c r="F12" i="8"/>
  <c r="H12" i="8" s="1"/>
  <c r="C10" i="8"/>
  <c r="F7" i="8" s="1"/>
  <c r="M8" i="8"/>
  <c r="L7" i="8"/>
  <c r="B6" i="8"/>
  <c r="M4" i="8"/>
  <c r="B4" i="8"/>
  <c r="R10" i="52" l="1"/>
  <c r="AB13" i="52"/>
  <c r="H17" i="8"/>
  <c r="H28" i="8"/>
  <c r="H24" i="8" s="1"/>
  <c r="G24" i="8" s="1"/>
  <c r="F24" i="8"/>
  <c r="H16" i="8"/>
  <c r="H14" i="8"/>
  <c r="H18" i="8"/>
  <c r="R11" i="52" l="1"/>
  <c r="R14" i="52" s="1"/>
  <c r="R13" i="52"/>
  <c r="AB14" i="52"/>
  <c r="H15" i="8"/>
  <c r="B29" i="8"/>
  <c r="B31" i="8"/>
  <c r="B27" i="8"/>
  <c r="B30" i="8"/>
  <c r="B32" i="8"/>
  <c r="B28" i="8"/>
  <c r="AB15" i="52" l="1"/>
  <c r="R15" i="52"/>
  <c r="H13" i="8"/>
  <c r="H10" i="8" s="1"/>
  <c r="G10" i="8" s="1"/>
  <c r="F10" i="8"/>
  <c r="B35" i="8"/>
  <c r="AB16" i="52" l="1"/>
  <c r="AB17" i="52"/>
  <c r="AB18" i="52" s="1"/>
  <c r="AB19" i="52" s="1"/>
  <c r="AB20" i="52" s="1"/>
  <c r="AB21" i="52" s="1"/>
  <c r="AB22" i="52" s="1"/>
  <c r="AB23" i="52" s="1"/>
  <c r="AB24" i="52" s="1"/>
  <c r="AB25" i="52" s="1"/>
  <c r="AB26" i="52" s="1"/>
  <c r="AB27" i="52" s="1"/>
  <c r="AB28" i="52" s="1"/>
  <c r="AB30" i="52" s="1"/>
  <c r="AB31" i="52" s="1"/>
  <c r="AB33" i="52" s="1"/>
  <c r="AB34" i="52" s="1"/>
  <c r="AB35" i="52" s="1"/>
  <c r="AB36" i="52" s="1"/>
  <c r="AB37" i="52" s="1"/>
  <c r="AB38" i="52" s="1"/>
  <c r="AB39" i="52" s="1"/>
  <c r="AB40" i="52" s="1"/>
  <c r="AB41" i="52" s="1"/>
  <c r="AB42" i="52" s="1"/>
  <c r="AB43" i="52" s="1"/>
  <c r="AB44" i="52" s="1"/>
  <c r="AB45" i="52" s="1"/>
  <c r="AB46" i="52" s="1"/>
  <c r="AB47" i="52" s="1"/>
  <c r="AB48" i="52" s="1"/>
  <c r="AB49" i="52" s="1"/>
  <c r="AB50" i="52" s="1"/>
  <c r="AB51" i="52" s="1"/>
  <c r="AB52" i="52" s="1"/>
  <c r="AB53" i="52" s="1"/>
  <c r="AB54" i="52" s="1"/>
  <c r="AB55" i="52" s="1"/>
  <c r="AB56" i="52" s="1"/>
  <c r="AB57" i="52" s="1"/>
  <c r="AB58" i="52" s="1"/>
  <c r="AB59" i="52" s="1"/>
  <c r="AB62" i="52" s="1"/>
  <c r="AD5" i="52" s="1"/>
  <c r="R16" i="52"/>
  <c r="R17" i="52" s="1"/>
  <c r="R18" i="52" s="1"/>
  <c r="R19" i="52" s="1"/>
  <c r="R21" i="52" s="1"/>
  <c r="R22" i="52" s="1"/>
  <c r="R23" i="52" s="1"/>
  <c r="R24" i="52" s="1"/>
  <c r="R25" i="52" s="1"/>
  <c r="R26" i="52" s="1"/>
  <c r="R27" i="52" s="1"/>
  <c r="R28" i="52" s="1"/>
  <c r="B15" i="8"/>
  <c r="B17" i="8"/>
  <c r="B13" i="8"/>
  <c r="B16" i="8"/>
  <c r="B18" i="8"/>
  <c r="B14" i="8"/>
  <c r="AD6" i="52" l="1"/>
  <c r="R29" i="52"/>
  <c r="R30" i="52" s="1"/>
  <c r="R31" i="52" s="1"/>
  <c r="R34" i="52" s="1"/>
  <c r="R35" i="52" s="1"/>
  <c r="R36" i="52" s="1"/>
  <c r="R39" i="52" s="1"/>
  <c r="B20" i="8"/>
  <c r="AD7" i="52" l="1"/>
  <c r="AD8" i="52" s="1"/>
  <c r="AD9" i="52" l="1"/>
  <c r="AD10" i="52"/>
  <c r="AD11" i="52"/>
  <c r="AD12" i="52" l="1"/>
  <c r="AD13" i="52" s="1"/>
  <c r="AD14" i="52" l="1"/>
  <c r="AD16" i="52" s="1"/>
  <c r="AD15" i="52"/>
  <c r="AD17" i="52" l="1"/>
  <c r="AD18" i="52" l="1"/>
  <c r="AD19" i="52" s="1"/>
  <c r="AD20" i="52" s="1"/>
  <c r="AD21" i="52" s="1"/>
  <c r="AD22" i="52" s="1"/>
  <c r="AD23" i="52" s="1"/>
  <c r="AD24" i="52" s="1"/>
  <c r="AD25" i="52" s="1"/>
  <c r="AD26" i="52" s="1"/>
  <c r="AD27" i="52" s="1"/>
  <c r="AD28" i="52" s="1"/>
  <c r="AD29" i="52" s="1"/>
  <c r="AD30" i="52" s="1"/>
  <c r="AD31" i="52" s="1"/>
  <c r="AD32" i="52" s="1"/>
  <c r="AD33" i="52" s="1"/>
  <c r="AD34" i="52" s="1"/>
  <c r="AD35" i="52" s="1"/>
  <c r="AD36" i="52" s="1"/>
  <c r="AD37" i="52" s="1"/>
  <c r="AD38" i="52" s="1"/>
  <c r="AD41" i="52" s="1"/>
  <c r="AD42" i="52" s="1"/>
  <c r="AD43" i="52" s="1"/>
  <c r="AD44" i="52" s="1"/>
  <c r="AD45" i="52" s="1"/>
  <c r="AD46" i="52" s="1"/>
  <c r="AD47" i="52" s="1"/>
  <c r="AD48" i="52" s="1"/>
  <c r="AD49" i="52" s="1"/>
  <c r="AD50" i="52" s="1"/>
  <c r="AD51" i="52" s="1"/>
  <c r="AD52" i="52" s="1"/>
  <c r="AD53" i="52" s="1"/>
  <c r="AD54" i="52" s="1"/>
  <c r="AD55" i="52" s="1"/>
  <c r="AD56" i="52" s="1"/>
  <c r="AD57" i="52" s="1"/>
  <c r="AF5" i="52" s="1"/>
  <c r="AF6" i="52" l="1"/>
  <c r="AF7" i="52" l="1"/>
  <c r="AF8" i="52" l="1"/>
  <c r="AF9" i="52" l="1"/>
  <c r="AF10" i="52"/>
  <c r="AF11" i="52" l="1"/>
  <c r="AF12" i="52" s="1"/>
  <c r="AF13" i="52" s="1"/>
  <c r="AF14" i="52" l="1"/>
  <c r="AF15" i="52" s="1"/>
  <c r="AF16" i="52" s="1"/>
  <c r="AF17" i="52" s="1"/>
  <c r="AF18" i="52" s="1"/>
  <c r="AF19" i="52" s="1"/>
  <c r="AF22" i="52" s="1"/>
  <c r="AF23" i="52" s="1"/>
  <c r="AF26" i="52" s="1"/>
  <c r="AF27" i="52" s="1"/>
  <c r="AF28" i="52" s="1"/>
  <c r="AF29" i="52" s="1"/>
  <c r="AF30" i="52" s="1"/>
  <c r="AF33" i="52" s="1"/>
</calcChain>
</file>

<file path=xl/sharedStrings.xml><?xml version="1.0" encoding="utf-8"?>
<sst xmlns="http://schemas.openxmlformats.org/spreadsheetml/2006/main" count="4397" uniqueCount="2371">
  <si>
    <t>Utiliser une farine riche en gluten.</t>
  </si>
  <si>
    <t>Donner aux pâtes une consistance molle et élastique afin de retenir la fermentation.</t>
  </si>
  <si>
    <t>Tenir les pâtes dans un milieu ambiant de 25-30°C environ.</t>
  </si>
  <si>
    <t>ICI</t>
  </si>
  <si>
    <t>❶</t>
  </si>
  <si>
    <t>poids de farine</t>
  </si>
  <si>
    <t>❷</t>
  </si>
  <si>
    <t>❸</t>
  </si>
  <si>
    <t>Matière d'œuvre</t>
  </si>
  <si>
    <t>Sel</t>
  </si>
  <si>
    <t>❹</t>
  </si>
  <si>
    <t>Sucre</t>
  </si>
  <si>
    <t>Levure</t>
  </si>
  <si>
    <t>❺</t>
  </si>
  <si>
    <t>❻</t>
  </si>
  <si>
    <t>❼</t>
  </si>
  <si>
    <t>❽</t>
  </si>
  <si>
    <t>Adaptation : Joël Leboucher..UPRT "Union des Personnels de la Restauration Territoriale"  membre du réseau RESTAU'CO</t>
  </si>
  <si>
    <t>UNITE</t>
  </si>
  <si>
    <t>Prix unitaire</t>
  </si>
  <si>
    <t>%</t>
  </si>
  <si>
    <t>A</t>
  </si>
  <si>
    <t>B</t>
  </si>
  <si>
    <t>C</t>
  </si>
  <si>
    <t>u</t>
  </si>
  <si>
    <t>beurre</t>
  </si>
  <si>
    <t>Farine T55</t>
  </si>
  <si>
    <t>lait</t>
  </si>
  <si>
    <t>Prix Un.</t>
  </si>
  <si>
    <t>q</t>
  </si>
  <si>
    <t xml:space="preserve">VALEURS DE RÉFÉRENCE </t>
  </si>
  <si>
    <t>QUE VOULEZ VOUS FAIRE</t>
  </si>
  <si>
    <t>Mickaël Rabeau Formateur AFPA Rochefort sur mer 2016</t>
  </si>
  <si>
    <t xml:space="preserve">3 principes s'imposent pour réussir une pâte levée: </t>
  </si>
  <si>
    <t>❾</t>
  </si>
  <si>
    <t>❿</t>
  </si>
  <si>
    <t>Quantité</t>
  </si>
  <si>
    <t>Kg</t>
  </si>
  <si>
    <t>sucre</t>
  </si>
  <si>
    <t>Saisissez votre nombre de pièces</t>
  </si>
  <si>
    <t>LA PATE A CROISSANT</t>
  </si>
  <si>
    <t>Farine T45 ou T55 (gruau)</t>
  </si>
  <si>
    <t>Poudre de lait</t>
  </si>
  <si>
    <t>Améliorant</t>
  </si>
  <si>
    <t>Beurre de tourage</t>
  </si>
  <si>
    <t>Poids de détrempe</t>
  </si>
  <si>
    <t>Nbre de croissants</t>
  </si>
  <si>
    <t>croissants</t>
  </si>
  <si>
    <t>poids de détrempe</t>
  </si>
  <si>
    <t>Poids de beurre de tourage</t>
  </si>
  <si>
    <t>Beurre 1/3 de la détrempe</t>
  </si>
  <si>
    <t>Beurre 1/4 de la détrempe</t>
  </si>
  <si>
    <t>VALEURS DE RÉFÉRENCE DE CETTE RECETTE</t>
  </si>
  <si>
    <t>Détrempe</t>
  </si>
  <si>
    <t>poudre de lait 2 à 5%</t>
  </si>
  <si>
    <t>malt 0.4 à 1%</t>
  </si>
  <si>
    <t>http://www.patisserie21.com/index.html#Aimg00</t>
  </si>
  <si>
    <t xml:space="preserve">sel 1.5 à 1.7% par Kg de farine </t>
  </si>
  <si>
    <t>sucre 5 à 12% maxi du poids de la farine - au dela cela nuit à la levure</t>
  </si>
  <si>
    <t>malt</t>
  </si>
  <si>
    <t>sel</t>
  </si>
  <si>
    <t>jaunes d'œufs 6%  du poids de farine   (possibilité)…….émulsifiant</t>
  </si>
  <si>
    <t>l'extensibilité est un facteur déterminant et que même avec des farines fortes, si la quantité d'eau et de matière grasse est correctement ajustée</t>
  </si>
  <si>
    <t>il est possible d'obtenir d'excellents pâtes feuilletées ou pâtes levées feuilletées</t>
  </si>
  <si>
    <t>d'autre part,le cassant et le craquant de la pâte feuilletée dépendent du type de blé et de la richesse en protéines de la farine</t>
  </si>
  <si>
    <t xml:space="preserve">AU CHOIX </t>
  </si>
  <si>
    <t>une farine riche en protéines de blé hard donnera un feuilletage plus cassant et "croquant"</t>
  </si>
  <si>
    <t>levure osmotolérante 1.2 à 2%  à partir de 8% de sucre</t>
  </si>
  <si>
    <t>un faible pétrissage permettrait de tirer partie même d'une farine forte</t>
  </si>
  <si>
    <t>levure osmotolérante</t>
  </si>
  <si>
    <t>dans le cas d'une forte extensibilité associée avec une tenacité (viscosité) acceptable, le volume des pâtes devient conséquent</t>
  </si>
  <si>
    <t>OU</t>
  </si>
  <si>
    <t>ou levure classique 1.2 à 1.7% en deça de 8% de sucre</t>
  </si>
  <si>
    <t>% particulièrement vrai lorsqu'on n'utilise pas de levure osmotolérante</t>
  </si>
  <si>
    <t>eau 48 à 55% (en fonction de la farine et de l'équilibre de la recette)</t>
  </si>
  <si>
    <t>un montant de 10% serait idéal mais 5% de sucre serait insuffisant pour obtenir un volume adéquat si l'on ajoute pas de malt</t>
  </si>
  <si>
    <t>le sucre diminue la sensation de sel, agit sur la fermentation, renforce la saveur de la matière grasse sauf dans le cas d'une préparation très sucrée supérieure à 36% du poids total</t>
  </si>
  <si>
    <t>le sucre retarde la gélatinisation de l'amidon - la température de gélatinisation de l'amidon peut passer de 60 à 80°C</t>
  </si>
  <si>
    <t>le sucre diminue la fixation d'eau par les protéines de la farine</t>
  </si>
  <si>
    <t>beurre 5 à 7% de préférence  (possibilité jusqu'à 20%)</t>
  </si>
  <si>
    <t>plus il y a de sucre plus la gélatinisationest retardée, plus la pâte pousse et prend du volume</t>
  </si>
  <si>
    <t>BEURRE de tourage environ 50% du poids de farine</t>
  </si>
  <si>
    <t>agit comme un élément de saveur et de structure et permet de stabiliser la fermentation</t>
  </si>
  <si>
    <t>le lait à un impact sur la texture  et peut la rendre plus dense</t>
  </si>
  <si>
    <t>le malt favorise la fermentation,,,nourrit la levure, favorise le volume et améliore la saveur sans avoir à rajouter du sucre</t>
  </si>
  <si>
    <t>sel 1.5 à 1.7% par Kg de farine au dela le sel nuit à la fermentation en la ralentissant</t>
  </si>
  <si>
    <t>le sel ralentit la fermentation bien plus que le sucre, de ce fait lorsque le sucre augmente il faut diminuer le sel pour ne pas avoir un ralentissement trop important de la fermentation</t>
  </si>
  <si>
    <t>lorsque la quantité de sel se situe entre 0,5% et 1% , le sel ne ralentit plus la fermentation,mais il l'accélère</t>
  </si>
  <si>
    <t>le sel est l'ingrédient le plus mal dosé, il est souvent en excès et nuit aux saveurs,cela peut surprendre mais l'impact d'un dixième de sel est plus important qu'il n'y parait</t>
  </si>
  <si>
    <t>l'erreur la plus fréquente est de le calculer par rapport à la farine sans tenir compte de l'eau donc :</t>
  </si>
  <si>
    <t>(poids de farine + poids d'eau ) multiplié par 1,05% = teneur en sel de la pâte</t>
  </si>
  <si>
    <t>les œufs favorisent le foisonnement et permettent à la pâte d'emmagasiner davantage d'air et de contribuer au volume du produit</t>
  </si>
  <si>
    <t>levure</t>
  </si>
  <si>
    <t>les patissierspour pallier leur levure déficiente ajoutent une quantité importante de levure à leur viennoiserie ce qui nuit à la qualité de leur produit</t>
  </si>
  <si>
    <t>le même travail pourrait être fait avec une quantité bien moindre de levure osmotique</t>
  </si>
  <si>
    <t>la quantité d'eau  est déterminée en fonction du type de travail : au rouleau + de liquide au laminoire pâte hydratée à son minimum</t>
  </si>
  <si>
    <t xml:space="preserve">pour un feuilletage plus aéré augmenter la quantité d'eau du beurre, c'est la vapeur d'eau qui permet de soulever les couches </t>
  </si>
  <si>
    <t>et c'est le beurre qui les imperméabilise</t>
  </si>
  <si>
    <t>l'ajout d'une quantité de beurre pouvant aller jusqu'à 15% voire 20% du poids de la farine peut-être recommandé, comme avec l'utilisation de farine forte</t>
  </si>
  <si>
    <t>d'autant plus que l'on souhaite avoir une faible hydratation</t>
  </si>
  <si>
    <t>en effet l'ajout de beurre permet de diminuer l'hydratation et de descendre de 52% à 48%</t>
  </si>
  <si>
    <t>le beurre ne doit pas être mis fondu, mais sablé grossièrement à la farine, cela contribue au feuilletage</t>
  </si>
  <si>
    <t>le beurre utilisé par les patissier est souvent un beurre technique comme le beurre fractionné pour faciliter le tourage</t>
  </si>
  <si>
    <t>le beurre n'offre pas une grande richesse de saveur, hormis celle propre à la crème et des ferments lactiques sauf pour certains AOC  saisonniers ayant subits une maturation</t>
  </si>
  <si>
    <t>le beurre sec devrait être à 14 - 16°C - le beurre mou à température plus basse</t>
  </si>
  <si>
    <t>beurre dans la détrempe en fin de pétrissage 5 à 7% de préférence  (possibilité jusqu'à 20%)</t>
  </si>
  <si>
    <t>Huile de beurre</t>
  </si>
  <si>
    <t>propriétés :pâtes plus friables - réhaussement de l'arome et de la saveur des produits faits au four</t>
  </si>
  <si>
    <t>aide à l'incorporation d'air - agente anti-rancissement (grace à la dispersion et à la rétention d'humidité)</t>
  </si>
  <si>
    <t>agente de crémage - réhaussement des saveurs - aide à la dispersion du goût - agente de lustre</t>
  </si>
  <si>
    <t>lorsque le beurre  est remplacé par l'huile de beurre, il est nécessaire d'en diminuer la quantité et de compenser la quantité d'eau, car l'huile de beurre contient environ 99.8% de matière grasse</t>
  </si>
  <si>
    <t>alors que le beurre environ 82%</t>
  </si>
  <si>
    <t>saveur</t>
  </si>
  <si>
    <t xml:space="preserve"> il est préférable de réaliser avec du beurre des préferments de longue durée, 4 à 5 heures comme une poolish à une température de 15°C</t>
  </si>
  <si>
    <t>pétrissage</t>
  </si>
  <si>
    <t>l'apprêt</t>
  </si>
  <si>
    <t>ne doit pas se faire à une température trop élevée, la pâte ne devrait pas être poussée à son maximum afin de lui permettre de finir de gonfler lors de la cuisson</t>
  </si>
  <si>
    <t>Le Compagnon Traiteur page</t>
  </si>
  <si>
    <t>Famille : VIENNOISERIES - CROISSANTS</t>
  </si>
  <si>
    <t>LES CROISSANTS</t>
  </si>
  <si>
    <t>Recette éditée le :</t>
  </si>
  <si>
    <t>CROISSANTS Jacques Charrette Directeur du centre d'Etudes Patisserie et autres Métiers de Bouche - Président de L'Académie Nationale de Cuisine et Claude Aubert Professeur de l'Ecole Supérieure des métiers de la viande Edit. Jérome Vilette 1989</t>
  </si>
  <si>
    <t xml:space="preserve">Modèle </t>
  </si>
  <si>
    <t>de</t>
  </si>
  <si>
    <t>Kg pièce</t>
  </si>
  <si>
    <t>C1-2009</t>
  </si>
  <si>
    <t>La recette a été prévue pour</t>
  </si>
  <si>
    <t>Kg de farine</t>
  </si>
  <si>
    <t>Vous voulez dupliquer cette recette pour:</t>
  </si>
  <si>
    <t>Poids Auteur</t>
  </si>
  <si>
    <t>A fabriquer</t>
  </si>
  <si>
    <t>DENRÉES</t>
  </si>
  <si>
    <t>FACONNAGE</t>
  </si>
  <si>
    <t>POUR TOURAGE AU LAMINOIR</t>
  </si>
  <si>
    <t>(pour pâtons de 1.300kg)</t>
  </si>
  <si>
    <t>farine de force</t>
  </si>
  <si>
    <t>laisser un peu détendre le pâton et faire une grande abaisse rectangulaire d'environ 3 mm</t>
  </si>
  <si>
    <t>d'épaisseur et 35 cm de largeur</t>
  </si>
  <si>
    <t>fariner légèrement, couper cette abaisse en deux morceaux de 17.5 cm et superposer les</t>
  </si>
  <si>
    <t>sucre semoule</t>
  </si>
  <si>
    <t>deux bandes</t>
  </si>
  <si>
    <t>découper 15 triangles ayant environ 10 cm de base chacun, ce qui donne 30</t>
  </si>
  <si>
    <t>M.grasse pour tourage</t>
  </si>
  <si>
    <t>découpes de croissants</t>
  </si>
  <si>
    <t>déchirer légèrement la base du triangle, au centre, et enrouler en poussant vers l'avant</t>
  </si>
  <si>
    <t>la paume de la main</t>
  </si>
  <si>
    <t xml:space="preserve">disposer ensuite, à raison de 20 croissants par plaque de 40 X 60, après avoir donné </t>
  </si>
  <si>
    <t>à chaque pièce sa forme définitive de demi-lune</t>
  </si>
  <si>
    <t>dorer une première fois, faire pousser</t>
  </si>
  <si>
    <t>POUR TOURAGE AU ROULEAU</t>
  </si>
  <si>
    <t>POUSSE</t>
  </si>
  <si>
    <t>les mettre à l'étuve, et les sortir aux 3/4 de la pousse, puis les disposer en local tempéré,</t>
  </si>
  <si>
    <t>à l'abri des courants d'air, pour que le corps gras se reprenne.</t>
  </si>
  <si>
    <t>dorer une seconde fois, et cuire</t>
  </si>
  <si>
    <t>CUISSON</t>
  </si>
  <si>
    <t>cuire à four chaud (240°C) pendant 12 minutes environ</t>
  </si>
  <si>
    <t>MÉTHODE DE FABRICATION</t>
  </si>
  <si>
    <t>Pétrissage</t>
  </si>
  <si>
    <t>dans la cuve, délayer à la main la levure dans un peu d'eau avec une petite quantité</t>
  </si>
  <si>
    <t xml:space="preserve"> de farine</t>
  </si>
  <si>
    <t>Aussitôt après, verser le reste de la farine,le sel,le sucre et le lait</t>
  </si>
  <si>
    <t>pétrir vigoureusement jusqu’à ce que la pâte se décolle des parois de la cuve du</t>
  </si>
  <si>
    <t>batteur mélangeur ne pas rompre</t>
  </si>
  <si>
    <t>Fermentation</t>
  </si>
  <si>
    <t xml:space="preserve">laisser pousser la détrempe couverte d'un linge 30 minutes environ, à température </t>
  </si>
  <si>
    <t xml:space="preserve"> ambiante</t>
  </si>
  <si>
    <t>réserver la détrempe couverte au réfrigérateur à + 5°C  jusqu'au lendemain</t>
  </si>
  <si>
    <t>dans le cas ou l'on veut façonner des croissants le jour même pour le lendemain,</t>
  </si>
  <si>
    <t>prélever la quantité nécessaire après 30 minutes de pointage et laisser fermenter</t>
  </si>
  <si>
    <t>cette portion de pâte 30 minutes de plus.</t>
  </si>
  <si>
    <t>Rréserver quelques instants au froid (+5°C) pour faciliter le tourage</t>
  </si>
  <si>
    <t>Tourage</t>
  </si>
  <si>
    <t>peser des patons de 1 kg de détrempe pour façonnage à la main ou plus pour travail</t>
  </si>
  <si>
    <t xml:space="preserve"> au laminoir</t>
  </si>
  <si>
    <t>abaisser cette détrempe au rouleau, en un rectangle et répartir la matière grasse</t>
  </si>
  <si>
    <t>sur la moitié de ce rectangle</t>
  </si>
  <si>
    <t>rabattre l'autre moitié de ce rectangle, égaliser et fermer les bords au rouleau</t>
  </si>
  <si>
    <t>allonger le paton et faire un tour double</t>
  </si>
  <si>
    <t xml:space="preserve">le tour double consiste à ramener chacune des deux extrémités du rectangle </t>
  </si>
  <si>
    <t>vers le milieux et bord à bord</t>
  </si>
  <si>
    <t>ensuite, replier encore une fois comme un portefeuille</t>
  </si>
  <si>
    <t>retourner le pâton d'un quart de cercle et refaire un second tour double</t>
  </si>
  <si>
    <t>ces deux tours doubles représentent trois tours simples</t>
  </si>
  <si>
    <t>N.B.</t>
  </si>
  <si>
    <t xml:space="preserve">certains professiionnels donnent un tour simple plié en trois et un tour double </t>
  </si>
  <si>
    <t xml:space="preserve"> pour terminer</t>
  </si>
  <si>
    <t>ce procédé permet d'obtenir des croissants très feuilletés, mais souvent un peu</t>
  </si>
  <si>
    <t>crevassés au centre et de forme moins jolie après cuisson</t>
  </si>
  <si>
    <t>CROISSANTS Jacques Aguiton Maitre Patissier Paris 13 ème</t>
  </si>
  <si>
    <t>DELAYER la levure dans le lait</t>
  </si>
  <si>
    <t>lait à 37°C</t>
  </si>
  <si>
    <t>miel</t>
  </si>
  <si>
    <t>farine Type 44</t>
  </si>
  <si>
    <t>améliorant (facultatif)</t>
  </si>
  <si>
    <t>beurre noisette froid</t>
  </si>
  <si>
    <t>ou moins si la pousse se fait en étuve à 40°</t>
  </si>
  <si>
    <t>Enfourner à four chaud,thermostat réglé à environ 200°</t>
  </si>
  <si>
    <t xml:space="preserve"> ( tout dépends du four)</t>
  </si>
  <si>
    <t>Pour Mémoire :</t>
  </si>
  <si>
    <t xml:space="preserve"> la température de la pâte en fin de pétrissage doit être de 28° environ </t>
  </si>
  <si>
    <t>et la consistance de la pâte est fonction de la farine qui hydrate plus ou moins.</t>
  </si>
  <si>
    <t>le beurre fondu n'est pas obligé d'être noisette mais c'est meilleur</t>
  </si>
  <si>
    <t>Le miel peut être remplacé par du sucre ou de la cassonade</t>
  </si>
  <si>
    <t>les croissants sont découpés à 70 g crus</t>
  </si>
  <si>
    <t>PHASES ESSENTIELLES  DE PROGRESSION  La pâte à Croissants</t>
  </si>
  <si>
    <t>PHASES ESSENTIELLES  DE PROGRESSION   La pâte à Croissants</t>
  </si>
  <si>
    <t>Pétrissage:</t>
  </si>
  <si>
    <t>4 min en 1ere vitesse</t>
  </si>
  <si>
    <t>4 - 6 min en 2eme vitesse</t>
  </si>
  <si>
    <t>Donner 1 tour portefeuille + 1 tour simple + repos</t>
  </si>
  <si>
    <t>Mettre le pâton à la dimension 30/40 cm (1/2 plaques) pour un refroidissement plus facile</t>
  </si>
  <si>
    <t>Couper en 2</t>
  </si>
  <si>
    <t>Dorer 1 ere fois, mettre dans une étuve à 28°C maximum</t>
  </si>
  <si>
    <t>Dorer 2e fois</t>
  </si>
  <si>
    <t>Cuisson 210-220°C puis 200°C</t>
  </si>
  <si>
    <r>
      <t xml:space="preserve">Dorer 1 </t>
    </r>
    <r>
      <rPr>
        <vertAlign val="superscript"/>
        <sz val="11"/>
        <color rgb="FF000000"/>
        <rFont val="Calibri"/>
        <family val="2"/>
        <scheme val="minor"/>
      </rPr>
      <t>ère</t>
    </r>
    <r>
      <rPr>
        <sz val="11"/>
        <color rgb="FF000000"/>
        <rFont val="Calibri"/>
        <family val="2"/>
        <scheme val="minor"/>
      </rPr>
      <t xml:space="preserve"> fois, mettre dans une étuve à 28°C maximum</t>
    </r>
  </si>
  <si>
    <r>
      <t>Dorer 2</t>
    </r>
    <r>
      <rPr>
        <vertAlign val="superscript"/>
        <sz val="11"/>
        <color rgb="FF000000"/>
        <rFont val="Calibri"/>
        <family val="2"/>
        <scheme val="minor"/>
      </rPr>
      <t>e</t>
    </r>
    <r>
      <rPr>
        <sz val="11"/>
        <color rgb="FF000000"/>
        <rFont val="Calibri"/>
        <family val="2"/>
        <scheme val="minor"/>
      </rPr>
      <t xml:space="preserve"> fois</t>
    </r>
  </si>
  <si>
    <t xml:space="preserve">Disposer les croissants en 2 rangées de 5 pièces (10 par 1/2 plaque) dans la longueur </t>
  </si>
  <si>
    <t xml:space="preserve"> soit, par plaque 20 pièces = 10 croissants + 9 -10 pains au chocolat.</t>
  </si>
  <si>
    <t>dans la CUVE DU BATTEUR ajouter</t>
  </si>
  <si>
    <t>Pétrir 10 mn FIN PETRISSAGE ajouter</t>
  </si>
  <si>
    <t>Reposer 30 mn -  détailler - congeler non poussé</t>
  </si>
  <si>
    <t xml:space="preserve">œufs </t>
  </si>
  <si>
    <t>dans la CUVE DU BATTEUR ajouter tous les ingrédients</t>
  </si>
  <si>
    <t>Pétrir 10 mn FIN PETRISSAGE ajouter le beurre noisette</t>
  </si>
  <si>
    <t xml:space="preserve">POINTAGE une demi-heure puis REMETTRE AU FROID 30 minutes </t>
  </si>
  <si>
    <t xml:space="preserve"> ensuite TOURAGE 2 tours doubles</t>
  </si>
  <si>
    <t xml:space="preserve">Sortir 4 h avant la cuisson dans un local a environ 20° </t>
  </si>
  <si>
    <t>CROISSANTS Berry Farah</t>
  </si>
  <si>
    <t>POIDS DES ADJUVANTS A AJOUTER AU POIDS DE FARINE</t>
  </si>
  <si>
    <t>POIDS TOTAL AVEC LA FARINE</t>
  </si>
  <si>
    <t>http://www.lulu.com/shop/berry-farah/la-p%C3%A2tisserie-du-xxie-si%C3%A8cle/paperback/product-20670511.html</t>
  </si>
  <si>
    <t>http://www.patisserie21.com/</t>
  </si>
  <si>
    <t>http://www.berryfarah.com/</t>
  </si>
  <si>
    <t>Combien de  Kg de farine voulez utiliser</t>
  </si>
  <si>
    <t>QUELS PRODUITS POUR LES CROISSANTS</t>
  </si>
  <si>
    <t xml:space="preserve">farine </t>
  </si>
  <si>
    <t>sucre 5 à 12% maxi du poids de la farine ,au dela cela nuit à la levure</t>
  </si>
  <si>
    <t>jaunes d'œufs 6%  du poids de farine (possibilité),émulsifiant</t>
  </si>
  <si>
    <t xml:space="preserve">il doit se résumer à un simple mélange, le pétrissage un peu plus soutenu est au détriment du croissant, le tourage exerce une force sur la pâte qui dévelope le gluten </t>
  </si>
  <si>
    <t>⓫</t>
  </si>
  <si>
    <t>⓬</t>
  </si>
  <si>
    <t>Liens</t>
  </si>
  <si>
    <t>Technologie Pâtissière et Boulangère</t>
  </si>
  <si>
    <t>CROISSANTS Berry Farah   QUELS PRODUITS POUR LES CROISSANTS</t>
  </si>
  <si>
    <t>gomme</t>
  </si>
  <si>
    <t>la gomme est une cellule vierge formatée avec la police de caractère la taille la couleur et l'alignement</t>
  </si>
  <si>
    <t>Utilisation : supprimer les mises en formes parasites - à coller dans un document utilisé pour le nettoyer</t>
  </si>
  <si>
    <t>comment : copier/coller gomme partout et supprimer le texte</t>
  </si>
  <si>
    <t>L'objectif premier de ce document est de vous fournir des fiches avec des fonctions Excel pour vous simplifier la vie .La composition de ces recettes validées est donnée à titre indicatif . Vous pouvez modifier les quantités de base et la composition des recettes à votre convenance</t>
  </si>
  <si>
    <t>Pour de petites quantités</t>
  </si>
  <si>
    <t>A chacun de faire évoluer ces documents et de les modifier pour son utilisation.......</t>
  </si>
  <si>
    <t>Différence entre un fichier XLS et XLSX (ou XLSM)</t>
  </si>
  <si>
    <t>Transmettez votre savoir et votre savoir faire  peu importe qui le récupère; pourvu qu'un plus grand nombre puisse en bénéficier.</t>
  </si>
  <si>
    <t>Joël LEBOUCHER …Octobre 2015</t>
  </si>
  <si>
    <t xml:space="preserve">LA PATE A CROISSANTS </t>
  </si>
  <si>
    <t>Nb de pièces</t>
  </si>
  <si>
    <t>Repères :   quels poids de farine - et de beurre  pour faire des croissants et pains au chocolat</t>
  </si>
  <si>
    <t>si vous n'êtes pas d'accord avec les valeurs de référence saisies - saisissez ce qui vous convient</t>
  </si>
  <si>
    <t>l'hiver je n'utilise que de la farine de force (gruau) parce qu'il y a beaucoup d'humidité dans l'air.En été si l'on est pas en bord de mer on peut couper avec de la farine T55 à 50%</t>
  </si>
  <si>
    <r>
      <t>Croissants:</t>
    </r>
    <r>
      <rPr>
        <sz val="12"/>
        <color rgb="FF000000"/>
        <rFont val="Calibri"/>
        <family val="2"/>
        <scheme val="minor"/>
      </rPr>
      <t xml:space="preserve"> (poids = 50/55 g de pâte crue, épaisseur 4 mm) 20 pièces à partir de 500 g de farine</t>
    </r>
  </si>
  <si>
    <r>
      <t>Pains au chocolat:</t>
    </r>
    <r>
      <rPr>
        <sz val="12"/>
        <color rgb="FF000000"/>
        <rFont val="Calibri"/>
        <family val="2"/>
        <scheme val="minor"/>
      </rPr>
      <t xml:space="preserve"> (poids = 60/65g de pâte crue) 18-20 pièces à partir de 500 g de farine.</t>
    </r>
  </si>
  <si>
    <t>Les recettes sont de Mickaël RABEAU - Formmateur Patisserie à l'AFPA de Rochefort sur Mer</t>
  </si>
  <si>
    <t>Il les mets à disposition des professionnels et des jeunes Patissiers et Cuisiniers en formation .</t>
  </si>
  <si>
    <t>toutes les fiches recettes sont indépendantes vous pouvez sélectionner un tableau en cliquant sur la cellule</t>
  </si>
  <si>
    <t>et coller ce tableau ou vous le souhaitez . Largeurs de colonnes :</t>
  </si>
  <si>
    <t>pour la première</t>
  </si>
  <si>
    <t>pour les autres</t>
  </si>
  <si>
    <t xml:space="preserve"> de Jacques Aguiton Maitre Patissier Paris 13 ème  Recette transmise par Georges DÉTROIS Pâtissier passionné en retraite dans la Manche</t>
  </si>
  <si>
    <t>de Berry Farah</t>
  </si>
  <si>
    <t>et de Jacques Charrette Président de L'Académie Nationale de Cuisine et Claude Aubert Professeur de l'Ecole Supérieure des métiers de la viande Edit. Jérome Vilette 1989</t>
  </si>
  <si>
    <t>Je vous invite à vous procurer les excellents livres de ces Auteurs</t>
  </si>
  <si>
    <t>Quoi - cuillères à café = C à C- cuillère potage = C à P - œufs -blancs - jaunes - pincées - sachets - grappes etc…</t>
  </si>
  <si>
    <t>Auteur</t>
  </si>
  <si>
    <t>Poids à fabriquer</t>
  </si>
  <si>
    <t>Unités</t>
  </si>
  <si>
    <t>Quoi</t>
  </si>
  <si>
    <t>Poids Unitaire</t>
  </si>
  <si>
    <t>Adresse PC</t>
  </si>
  <si>
    <t>Mise à jour</t>
  </si>
  <si>
    <t>E</t>
  </si>
  <si>
    <t>Sucre semoule</t>
  </si>
  <si>
    <t>Œufs entiers</t>
  </si>
  <si>
    <t>Coller le mode de préparation ci-dessous</t>
  </si>
  <si>
    <t>PHASES ESSENTIELLES  DE PROGRESSION</t>
  </si>
  <si>
    <t>coller dans la colonne C</t>
  </si>
  <si>
    <t>collage Spécial 1-2-3 Valeurs ou (R) respecter la mise en forme de destination</t>
  </si>
  <si>
    <t>Lien internet</t>
  </si>
  <si>
    <t>Poids</t>
  </si>
  <si>
    <t>Volume</t>
  </si>
  <si>
    <t>Auteur …recette prélevée dans le journal "La Manche Libre" par un retraité actif et passionné : Daniel Renault</t>
  </si>
  <si>
    <t>Farine de type 45</t>
  </si>
  <si>
    <t>sel fin</t>
  </si>
  <si>
    <t>levure de boulanger</t>
  </si>
  <si>
    <t>lait ou eau à 20°C</t>
  </si>
  <si>
    <t>beurre tempéré</t>
  </si>
  <si>
    <t>Délayer la levure dans un peu d'eau.</t>
  </si>
  <si>
    <t>La pétrir avec tous les ingrédients (sauf le beurre et l'œuf)</t>
  </si>
  <si>
    <t xml:space="preserve">Il faut obtenir une pâte un petit peu plus ferme que la moyenne. </t>
  </si>
  <si>
    <t>Première pousse : 30 minutes à température ambiante.</t>
  </si>
  <si>
    <t>Rabattre la pâte puis la laisser lever 1 heure au réfrigérateur</t>
  </si>
  <si>
    <t>Etaler la pâte sur 1 cm d'épaisseur.</t>
  </si>
  <si>
    <t xml:space="preserve">En couvrir la moitié avec le beurre. </t>
  </si>
  <si>
    <t xml:space="preserve">Recouvrir avec l'autre moitié (le beurre doit être complètement recouvert). </t>
  </si>
  <si>
    <t>A l'aide d'un rouleau, allonger la pâte (à peu près 3 fois la longueur de départ) et la replier en 3</t>
  </si>
  <si>
    <t>Laisser reposer au frais 10 minutes environ</t>
  </si>
  <si>
    <t>Recommancer cette opération 2 autres fois en respectant le temps de repos</t>
  </si>
  <si>
    <t xml:space="preserve">Le pâton a ainsi 3 tours dits  "tours simples". </t>
  </si>
  <si>
    <t xml:space="preserve">La longueur sera fonction du poids de pâte. </t>
  </si>
  <si>
    <t xml:space="preserve">La pointe doit se trouver à l'intérieur. </t>
  </si>
  <si>
    <t>Les dorer à l'ceuf battu à l'aide d'un pinceau. Cuire à 240°C (th. 8) pendant 15 à 17 minutes</t>
  </si>
  <si>
    <t>Après le dernier repos, étaler la pâte sur environ 4 mm d'épaisseur et sur largeur de 32 cm</t>
  </si>
  <si>
    <t>L'Auteur à prévu cette recette pour combien de croissants</t>
  </si>
  <si>
    <t>Saisissez le poids moyen de pâte que vous utilisez pour faire un de vos croissants</t>
  </si>
  <si>
    <t>et indiquez le nombre de croissants que vous souhaitez fabriquer</t>
  </si>
  <si>
    <t>Comment lire un fichier excel enregistré au format xlsx?</t>
  </si>
  <si>
    <t>Enregistrer un classeur dans un autre format de fichier</t>
  </si>
  <si>
    <t>Utiliser Excel avec des versions antérieures d’Excel</t>
  </si>
  <si>
    <t>Enregistrer un classeur Excel pour garantir la compatibilité avec les versions antérieures d’Excel</t>
  </si>
  <si>
    <t>Applicable à : Excel 2016 Excel 2013 Excel 2010 Excel 2007 Excel Starter 2010</t>
  </si>
  <si>
    <t>Je vous ai volontairement listé plusieurs documents ; a chacun d'utiliser celui qui lui convient</t>
  </si>
  <si>
    <t>Spécifications et limites relatives à Excel</t>
  </si>
  <si>
    <t xml:space="preserve">Dans l'aide d'Excel ? tapez : Limites et spécifications Excel </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</si>
  <si>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</si>
  <si>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</si>
  <si>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</si>
  <si>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http://lecompagnon.info/excel/analyse.htm</t>
  </si>
  <si>
    <t>Adaptation 2016 : Joël Leboucher..UPRT "Union des Personnels de la Restauration Territoriale"  membre du réseau RESTAU'CO</t>
  </si>
  <si>
    <t>de garnitures aromatiques de cuisson</t>
  </si>
  <si>
    <t>de sauces diverses et variées</t>
  </si>
  <si>
    <t>Joël Leboucher</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</si>
  <si>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</si>
  <si>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</si>
  <si>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</si>
  <si>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</si>
  <si>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rapportez tout au Kg = 0,400 Kg de viande</t>
  </si>
  <si>
    <t xml:space="preserve">si vous saisissez 2 œufs c'est possible; mais pas dans la même colonne cela fausserait le poids total </t>
  </si>
  <si>
    <t>Excel calculera 2 comme 2 Kg</t>
  </si>
  <si>
    <t>donc pour les produits à l'unité saisissez vos valeurs dans la première colonne</t>
  </si>
  <si>
    <t>Œufs de 50 g</t>
  </si>
  <si>
    <t xml:space="preserve">Convertissez tout de suite les volumes en poids sur la base de 1L = 1Kg </t>
  </si>
  <si>
    <t xml:space="preserve">sauf cas exeptionnel pour recettes de précision </t>
  </si>
  <si>
    <t>Donc la masse d'un litre de lait demi-écrémé doit être de 1,015 Kg (1015 g).</t>
  </si>
  <si>
    <t>Alcool = 0,800 Kg/L</t>
  </si>
  <si>
    <t>eau salée nature = 1,130 Kg/L en fonction du sel ajouté</t>
  </si>
  <si>
    <t>densité des liquides pour cocktails</t>
  </si>
  <si>
    <t>Poids des aliments sur internet</t>
  </si>
  <si>
    <t>http://www.aliments.org/poids.htm</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</si>
  <si>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</si>
  <si>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</si>
  <si>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</si>
  <si>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</si>
  <si>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</si>
  <si>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</si>
  <si>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</si>
  <si>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hg</t>
  </si>
  <si>
    <t>dag</t>
  </si>
  <si>
    <t>gr</t>
  </si>
  <si>
    <t>L</t>
  </si>
  <si>
    <t>dl</t>
  </si>
  <si>
    <t>cl</t>
  </si>
  <si>
    <t>ml</t>
  </si>
  <si>
    <t>1litre</t>
  </si>
  <si>
    <t>100 cl</t>
  </si>
  <si>
    <t>10 dl</t>
  </si>
  <si>
    <t>1 kg</t>
  </si>
  <si>
    <t>1/2 litre</t>
  </si>
  <si>
    <t>50 cl</t>
  </si>
  <si>
    <t>5 dl</t>
  </si>
  <si>
    <t>0,500 kg</t>
  </si>
  <si>
    <t>1/4 litre</t>
  </si>
  <si>
    <t>25 cl</t>
  </si>
  <si>
    <t>2,5 dl</t>
  </si>
  <si>
    <t>0,250 kg</t>
  </si>
  <si>
    <t>1/8 litre</t>
  </si>
  <si>
    <t>12, 5 c</t>
  </si>
  <si>
    <t>1,25 dl</t>
  </si>
  <si>
    <t>0,125 kg</t>
  </si>
  <si>
    <t>http://www.cuisinealafrancaise.com/fr/2-poids-et-mesures</t>
  </si>
  <si>
    <t>LIAISON AU TAPIOCA</t>
  </si>
  <si>
    <t>Saisissez votre volume</t>
  </si>
  <si>
    <t>POUR 1 LITRE DE SAUCE TERMINÉE</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</si>
  <si>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</si>
  <si>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</si>
  <si>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</si>
  <si>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</si>
  <si>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</si>
  <si>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</si>
  <si>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</si>
  <si>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</si>
  <si>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</si>
  <si>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</si>
  <si>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</si>
  <si>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</si>
  <si>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</si>
  <si>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</si>
  <si>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</si>
  <si>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</si>
  <si>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</si>
  <si>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</si>
  <si>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</si>
  <si>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</si>
  <si>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</si>
  <si>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</si>
  <si>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</si>
  <si>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</si>
  <si>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</si>
  <si>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</si>
  <si>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</si>
  <si>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</si>
  <si>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</si>
  <si>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</si>
  <si>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</si>
  <si>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</si>
  <si>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</si>
  <si>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</si>
  <si>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</si>
  <si>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</si>
  <si>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</si>
  <si>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</si>
  <si>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</si>
  <si>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</si>
  <si>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</si>
  <si>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</si>
  <si>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</si>
  <si>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</si>
  <si>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</si>
  <si>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</si>
  <si>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</si>
  <si>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</si>
  <si>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</si>
  <si>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</si>
  <si>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Adultes +</t>
  </si>
  <si>
    <t>Poids à l'arrondi supérieur</t>
  </si>
  <si>
    <t xml:space="preserve"> Effectifs</t>
  </si>
  <si>
    <t>Parts Adultes</t>
  </si>
  <si>
    <t>Saisissez vos valeurs dans les cellules fond ivoire ou jaune</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</si>
  <si>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</si>
  <si>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</si>
  <si>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</si>
  <si>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</si>
  <si>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</si>
  <si>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</si>
  <si>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</si>
  <si>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</si>
  <si>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Mater</t>
  </si>
  <si>
    <t>Prim</t>
  </si>
  <si>
    <t>Adultes</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</si>
  <si>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</si>
  <si>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</si>
  <si>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</si>
  <si>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</si>
  <si>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</si>
  <si>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</si>
  <si>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</si>
  <si>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</si>
  <si>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</si>
  <si>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</si>
  <si>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</si>
  <si>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</si>
  <si>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</si>
  <si>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</si>
  <si>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</si>
  <si>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</si>
  <si>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</si>
  <si>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</si>
  <si>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</si>
  <si>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</si>
  <si>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</si>
  <si>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Total</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</si>
  <si>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</si>
  <si>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</si>
  <si>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</si>
  <si>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</si>
  <si>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</si>
  <si>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</si>
  <si>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</si>
  <si>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</si>
  <si>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</si>
  <si>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</si>
  <si>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</si>
  <si>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</si>
  <si>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</si>
  <si>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</si>
  <si>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</si>
  <si>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</si>
  <si>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</si>
  <si>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</si>
  <si>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</si>
  <si>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</si>
  <si>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</si>
  <si>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</si>
  <si>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</si>
  <si>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</si>
  <si>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</si>
  <si>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</si>
  <si>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pour</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</si>
  <si>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</si>
  <si>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</si>
  <si>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</si>
  <si>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</si>
  <si>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</si>
  <si>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</si>
  <si>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</si>
  <si>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</si>
  <si>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</si>
  <si>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</si>
  <si>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</si>
  <si>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</si>
  <si>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</si>
  <si>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</si>
  <si>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</si>
  <si>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</si>
  <si>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</si>
  <si>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</si>
  <si>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</si>
  <si>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</si>
  <si>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</si>
  <si>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</si>
  <si>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</si>
  <si>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</si>
  <si>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</si>
  <si>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</si>
  <si>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</si>
  <si>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</si>
  <si>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</si>
  <si>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</si>
  <si>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</si>
  <si>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</si>
  <si>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</si>
  <si>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</si>
  <si>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</si>
  <si>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QUANTITÉS A SERVIR OU A COMMANDER</t>
  </si>
  <si>
    <t>DESCRIPTIF</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</si>
  <si>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</si>
  <si>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</si>
  <si>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</si>
  <si>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</si>
  <si>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</si>
  <si>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</si>
  <si>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</si>
  <si>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</si>
  <si>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</si>
  <si>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</si>
  <si>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</si>
  <si>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</si>
  <si>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</si>
  <si>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</si>
  <si>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</si>
  <si>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</si>
  <si>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</si>
  <si>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</si>
  <si>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</si>
  <si>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Prix D'ACHAT / Prix de VENTE</t>
  </si>
  <si>
    <t>PRIX D'ACHAT</t>
  </si>
  <si>
    <t>PRIX VENTE</t>
  </si>
  <si>
    <t>%  d'augmentation</t>
  </si>
  <si>
    <t>Augmentation</t>
  </si>
  <si>
    <t>POIDS NET</t>
  </si>
  <si>
    <t>POIDS BRUT</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</si>
  <si>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</si>
  <si>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</si>
  <si>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</si>
  <si>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</si>
  <si>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</si>
  <si>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</si>
  <si>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</si>
  <si>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</si>
  <si>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</si>
  <si>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</si>
  <si>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</si>
  <si>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D</t>
  </si>
  <si>
    <t>F</t>
  </si>
  <si>
    <t>Etc…</t>
  </si>
  <si>
    <t>Fraises des bois dans leur jus</t>
  </si>
  <si>
    <t>I</t>
  </si>
  <si>
    <t>Tartes</t>
  </si>
  <si>
    <t>Insert Kappa fraise</t>
  </si>
  <si>
    <t>J</t>
  </si>
  <si>
    <t>Jus de fraise</t>
  </si>
  <si>
    <t>K</t>
  </si>
  <si>
    <t>Kappa fraise</t>
  </si>
  <si>
    <t>S</t>
  </si>
  <si>
    <t>Sorbet Avocat</t>
  </si>
  <si>
    <t>Gros Gateaux</t>
  </si>
  <si>
    <t>Siphon Fraise</t>
  </si>
  <si>
    <t>Sauce Fraise</t>
  </si>
  <si>
    <t>Sirop à Crackers</t>
  </si>
  <si>
    <t>Pièces individuelles</t>
  </si>
  <si>
    <t>lien &gt;</t>
  </si>
  <si>
    <t>Les unités pifométriques</t>
  </si>
  <si>
    <t>J'attire votre attention pour la saisie des quantités    supposons qu'il y ait 400g de viande 2 œufs ou 2 pieds de veau et 5 cl de crème dans la recette …..Excel aura du mal à faire la différence</t>
  </si>
  <si>
    <t>ATTENTION : les saisies des poids unitaires se font en gramme</t>
  </si>
  <si>
    <t>❹ ingrédients</t>
  </si>
  <si>
    <t>quelques numérotation pour les process</t>
  </si>
  <si>
    <t>pour 1.050Kg  saisissez 1050 la cellule est formatée pour ajouter g</t>
  </si>
  <si>
    <t>bœuf</t>
  </si>
  <si>
    <t>Vous pouvez coller ces formes dans vos fiches</t>
  </si>
  <si>
    <t>veau</t>
  </si>
  <si>
    <t>le poids UNITAIRE pour les RECETTES AU POIDS est indispensable</t>
  </si>
  <si>
    <t>(pas le poids des 2 œufs "100g" mais le poids d'UN œuf de 50g par exemple)</t>
  </si>
  <si>
    <t>œufs</t>
  </si>
  <si>
    <t xml:space="preserve">saisir QUOI pour les œufs n'est pas obligatoire </t>
  </si>
  <si>
    <t>mais pour une pincée d'épices…une cuillère à café….une brindille c'est indispensable</t>
  </si>
  <si>
    <t>Recettes à la PORTION</t>
  </si>
  <si>
    <t>⓭</t>
  </si>
  <si>
    <t>pour les recettes à la portion vous avez la possibilité de ne pas ajouter le poids unitaire de certains ingrédients</t>
  </si>
  <si>
    <t>⓮</t>
  </si>
  <si>
    <t>⓯</t>
  </si>
  <si>
    <t>⓰</t>
  </si>
  <si>
    <t>⓱</t>
  </si>
  <si>
    <t>⓲</t>
  </si>
  <si>
    <t>FORMATS POUR LES FICHES AU Kg</t>
  </si>
  <si>
    <t>⓳</t>
  </si>
  <si>
    <t>⓴</t>
  </si>
  <si>
    <t>C/C</t>
  </si>
  <si>
    <t>vinaigre</t>
  </si>
  <si>
    <t>pincée</t>
  </si>
  <si>
    <t>paprika</t>
  </si>
  <si>
    <t xml:space="preserve">symbole diamètre </t>
  </si>
  <si>
    <t>branche</t>
  </si>
  <si>
    <t>laurier</t>
  </si>
  <si>
    <t xml:space="preserve"> Ø</t>
  </si>
  <si>
    <t>pied</t>
  </si>
  <si>
    <t>pied de veau</t>
  </si>
  <si>
    <t></t>
  </si>
  <si>
    <t></t>
  </si>
  <si>
    <t></t>
  </si>
  <si>
    <t>les ¼ de botte de fines herbes en 0,25 les demi = 0.5 les 3/4 = 0.75</t>
  </si>
  <si>
    <t xml:space="preserve"> idem pour les feuilles de gélatine les pieds de veau -les feuilles de basilic etc….</t>
  </si>
  <si>
    <t>Avant de saisir quoi que ce soit dans une cellule cliquez dessus pour vérifier qu'il n'y ait pas de formule</t>
  </si>
  <si>
    <t>feuilles</t>
  </si>
  <si>
    <t>gélatine</t>
  </si>
  <si>
    <t>cuillère/Café</t>
  </si>
  <si>
    <t>botte</t>
  </si>
  <si>
    <t>fines herbes</t>
  </si>
  <si>
    <t>C/P</t>
  </si>
  <si>
    <t>cuillère/Potage</t>
  </si>
  <si>
    <t>5 cl = 50g</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</si>
  <si>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</si>
  <si>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</si>
  <si>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</si>
  <si>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</si>
  <si>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 xml:space="preserve">les valeurs #DIV/0!  indiquent seulement que les recettes sont "vierges" sur la feuille de saisie </t>
  </si>
  <si>
    <t>si vous n'utilisez pas toutes les lignes vous pouvez masquer cette valeur par une couleur de police BLANC</t>
  </si>
  <si>
    <t>POUR LES FICHES RECETTES A LA PORTION</t>
  </si>
  <si>
    <t xml:space="preserve"> Nb de portions Si vous estimez que les grammages sont trop ou pas assez copieux pour vos convives : modifiez les sur ces tableaux les modifications se feront sur le tableau à imprimer</t>
  </si>
  <si>
    <t>Pas assez copieux : diminuez le nombre de portions cela augmentera les grammages à la portion sur le tableau à imprimer</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</si>
  <si>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</si>
  <si>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</si>
  <si>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</si>
  <si>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</si>
  <si>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0.00\ " cm³"</t>
  </si>
  <si>
    <t>Dans caractères spéciaux =&gt; symboles =&gt; Nombres et symboles. Là tu descends (tu as d'abord une série de nombre entourés, puis des nombres sous fractions, ...) et enfin tu as deux lignes de 0 à 9 écrit petit, ceux sont eux, les exposants et les indices.</t>
  </si>
  <si>
    <t>le ³ se fait en tapant alt+0179</t>
  </si>
  <si>
    <t>le ² se fait en tapant alt+0178</t>
  </si>
  <si>
    <t>ou en copier-coller</t>
  </si>
  <si>
    <t xml:space="preserve">m² </t>
  </si>
  <si>
    <t xml:space="preserve">M² </t>
  </si>
  <si>
    <t>m³ </t>
  </si>
  <si>
    <t>M³ </t>
  </si>
  <si>
    <t xml:space="preserve">cm² </t>
  </si>
  <si>
    <t>cm³ </t>
  </si>
  <si>
    <t>Format | cellule | personnalisé | 0" m²"</t>
  </si>
  <si>
    <t>X</t>
  </si>
  <si>
    <t>t</t>
  </si>
  <si>
    <t>Z</t>
  </si>
  <si>
    <t>N° de colonne</t>
  </si>
  <si>
    <t>Adresse de cellule</t>
  </si>
  <si>
    <t>p</t>
  </si>
  <si>
    <t>Fonction : Adresse colonne</t>
  </si>
  <si>
    <t>N° de ligne</t>
  </si>
  <si>
    <t>TEST POLICE DE CARACTERES</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</si>
  <si>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</si>
  <si>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</si>
  <si>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</si>
  <si>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</si>
  <si>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</si>
  <si>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</si>
  <si>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</si>
  <si>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</si>
  <si>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</si>
  <si>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</si>
  <si>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</si>
  <si>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</si>
  <si>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</si>
  <si>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</si>
  <si>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https://web.archive.org/web/20150919082310/http://www.excelabo.net/</t>
  </si>
  <si>
    <t>http://www.mdf-xlpages.com/modules/publisher/</t>
  </si>
  <si>
    <t>Excel Québec : Formules et fonctions Excel</t>
  </si>
  <si>
    <t>https://www.excel-downloads.com/resources/</t>
  </si>
  <si>
    <t>Utilitaire pour supprimer les espace vides dans une phrase</t>
  </si>
  <si>
    <t>exemple de texte avec espaces (83 caractères en comptant les espaces)</t>
  </si>
  <si>
    <t xml:space="preserve">•Contamination microbiologique (B)             •Multiplication des germes (B)      </t>
  </si>
  <si>
    <t>•Contaminationmicrobiologique(B)•Multiplicationdesgermes(B)</t>
  </si>
  <si>
    <t>59 caractères en comptant les points</t>
  </si>
  <si>
    <t>Collez votre texte avec espaces dans la cellule blanche</t>
  </si>
  <si>
    <t>Caractères</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</si>
  <si>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</si>
  <si>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</si>
  <si>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</si>
  <si>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</si>
  <si>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</si>
  <si>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</si>
  <si>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</si>
  <si>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</si>
  <si>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</si>
  <si>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</si>
  <si>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</si>
  <si>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</si>
  <si>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</si>
  <si>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</si>
  <si>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</si>
  <si>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</si>
  <si>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</si>
  <si>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</si>
  <si>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</si>
  <si>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</si>
  <si>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</si>
  <si>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</si>
  <si>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</si>
  <si>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</si>
  <si>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</si>
  <si>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</si>
  <si>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</si>
  <si>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</si>
  <si>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</si>
  <si>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</si>
  <si>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</si>
  <si>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</si>
  <si>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</si>
  <si>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</si>
  <si>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</si>
  <si>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</si>
  <si>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</si>
  <si>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</si>
  <si>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</si>
  <si>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</si>
  <si>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</si>
  <si>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</si>
  <si>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</si>
  <si>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</si>
  <si>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</si>
  <si>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</si>
  <si>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</si>
  <si>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</si>
  <si>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</si>
  <si>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</si>
  <si>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</si>
  <si>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</si>
  <si>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</si>
  <si>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</si>
  <si>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</si>
  <si>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</si>
  <si>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</si>
  <si>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</si>
  <si>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</si>
  <si>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</si>
  <si>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</si>
  <si>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</si>
  <si>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</si>
  <si>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</si>
  <si>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</si>
  <si>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</si>
  <si>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</si>
  <si>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</si>
  <si>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</si>
  <si>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</si>
  <si>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</si>
  <si>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</si>
  <si>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</si>
  <si>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</si>
  <si>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</si>
  <si>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</si>
  <si>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</si>
  <si>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</si>
  <si>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</si>
  <si>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</si>
  <si>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</si>
  <si>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</si>
  <si>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</si>
  <si>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</si>
  <si>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</si>
  <si>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</si>
  <si>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</si>
  <si>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</si>
  <si>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</si>
  <si>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</si>
  <si>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</si>
  <si>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</si>
  <si>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</si>
  <si>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</si>
  <si>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</si>
  <si>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</si>
  <si>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</si>
  <si>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</si>
  <si>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</si>
  <si>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</si>
  <si>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</si>
  <si>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</si>
  <si>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</si>
  <si>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</si>
  <si>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</si>
  <si>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</si>
  <si>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</si>
  <si>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</si>
  <si>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</si>
  <si>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</si>
  <si>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</si>
  <si>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</si>
  <si>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</si>
  <si>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</si>
  <si>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</si>
  <si>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</si>
  <si>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</si>
  <si>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</si>
  <si>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</si>
  <si>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</si>
  <si>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</si>
  <si>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</si>
  <si>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</si>
  <si>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</si>
  <si>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</si>
  <si>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</si>
  <si>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</si>
  <si>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</si>
  <si>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</si>
  <si>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</si>
  <si>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</si>
  <si>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</si>
  <si>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</si>
  <si>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</si>
  <si>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</si>
  <si>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</si>
  <si>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</si>
  <si>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</si>
  <si>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</si>
  <si>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</si>
  <si>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</si>
  <si>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Poids de pâte ou liquide en Kg</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</si>
  <si>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</si>
  <si>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</si>
  <si>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</si>
  <si>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</si>
  <si>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farine</t>
  </si>
  <si>
    <t>œuf (1 jaune)</t>
  </si>
  <si>
    <t>eau</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</si>
  <si>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</si>
  <si>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</si>
  <si>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</si>
  <si>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</si>
  <si>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</si>
  <si>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</si>
  <si>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</si>
  <si>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</si>
  <si>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</si>
  <si>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</si>
  <si>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</si>
  <si>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</si>
  <si>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</si>
  <si>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</si>
  <si>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</si>
  <si>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</si>
  <si>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</si>
  <si>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</si>
  <si>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</si>
  <si>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</si>
  <si>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</si>
  <si>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</si>
  <si>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</si>
  <si>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</si>
  <si>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</si>
  <si>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</si>
  <si>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</si>
  <si>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</si>
  <si>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</si>
  <si>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</si>
  <si>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</si>
  <si>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</si>
  <si>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</si>
  <si>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</si>
  <si>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</si>
  <si>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</si>
  <si>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</si>
  <si>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</si>
  <si>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</si>
  <si>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</si>
  <si>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</si>
  <si>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</si>
  <si>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</si>
  <si>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</si>
  <si>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</si>
  <si>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</si>
  <si>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</si>
  <si>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</si>
  <si>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</si>
  <si>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</si>
  <si>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</si>
  <si>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</si>
  <si>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</si>
  <si>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</si>
  <si>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</si>
  <si>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</si>
  <si>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</si>
  <si>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</si>
  <si>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</si>
  <si>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</si>
  <si>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</si>
  <si>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</si>
  <si>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</si>
  <si>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</si>
  <si>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</si>
  <si>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</si>
  <si>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</si>
  <si>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</si>
  <si>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</si>
  <si>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</si>
  <si>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</si>
  <si>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</si>
  <si>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huile</t>
  </si>
  <si>
    <t>alcool</t>
  </si>
  <si>
    <t xml:space="preserve">Aide mémoire sur la base eau : 1L = 1Kg - 1 gr = 0.001Kg  &gt; 2 zéros après la virgule du Kg </t>
  </si>
  <si>
    <t>3 cl = 30g = 0.03kg    /    30 cl = 300g = 0.3kg     /     3 dl = 300g = 0.3 kg</t>
  </si>
  <si>
    <t>Convertir des temps</t>
  </si>
  <si>
    <t>Heures</t>
  </si>
  <si>
    <t>Minutes</t>
  </si>
  <si>
    <t>Centièmes</t>
  </si>
  <si>
    <t xml:space="preserve">Quantités nettes à prévoir : Mater Prim Adul Adul +  </t>
  </si>
  <si>
    <t>AIDES A LA DÉCISION</t>
  </si>
  <si>
    <t>Gélatine alimentaire</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</si>
  <si>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</si>
  <si>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</si>
  <si>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</si>
  <si>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</si>
  <si>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</si>
  <si>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</si>
  <si>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</si>
  <si>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</si>
  <si>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</si>
  <si>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</si>
  <si>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</si>
  <si>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</si>
  <si>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</si>
  <si>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</si>
  <si>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</si>
  <si>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</si>
  <si>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</si>
  <si>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</si>
  <si>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</si>
  <si>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</si>
  <si>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</si>
  <si>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</si>
  <si>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</si>
  <si>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</si>
  <si>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</si>
  <si>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Protéines</t>
  </si>
  <si>
    <t>M.Grasse</t>
  </si>
  <si>
    <t>si vous n'êtes pas d'accord avec les grammages saisis - saisissez ce qui vous convient</t>
  </si>
  <si>
    <t>Combien d'œufs - de jaunes ou de blancs - à vous de saisir un nombre</t>
  </si>
  <si>
    <t>Lien internet :</t>
  </si>
  <si>
    <t>Œufs 101 - Introduction aux œufs » Lesoeufs.ca</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</si>
  <si>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</si>
  <si>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</si>
  <si>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</si>
  <si>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</si>
  <si>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</si>
  <si>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</si>
  <si>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</si>
  <si>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</si>
  <si>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</si>
  <si>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</si>
  <si>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</si>
  <si>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</si>
  <si>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</si>
  <si>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</si>
  <si>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</si>
  <si>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</si>
  <si>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</si>
  <si>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</si>
  <si>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</si>
  <si>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</si>
  <si>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</si>
  <si>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</si>
  <si>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</si>
  <si>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</si>
  <si>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</si>
  <si>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</si>
  <si>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</si>
  <si>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</si>
  <si>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</si>
  <si>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</si>
  <si>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</si>
  <si>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</si>
  <si>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</si>
  <si>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</si>
  <si>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</si>
  <si>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</si>
  <si>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</si>
  <si>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</si>
  <si>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</si>
  <si>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</si>
  <si>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</si>
  <si>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</si>
  <si>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</si>
  <si>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</si>
  <si>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</si>
  <si>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</si>
  <si>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</si>
  <si>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</si>
  <si>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</si>
  <si>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</si>
  <si>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</si>
  <si>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</si>
  <si>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</si>
  <si>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</si>
  <si>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</si>
  <si>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</si>
  <si>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 Perte</t>
  </si>
  <si>
    <t>BRUT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</si>
  <si>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</si>
  <si>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</si>
  <si>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</si>
  <si>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</si>
  <si>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</si>
  <si>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</si>
  <si>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</si>
  <si>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</si>
  <si>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</si>
  <si>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</si>
  <si>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</si>
  <si>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</si>
  <si>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</si>
  <si>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</si>
  <si>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</si>
  <si>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</si>
  <si>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</si>
  <si>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</si>
  <si>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</si>
  <si>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</si>
  <si>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</si>
  <si>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</si>
  <si>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</si>
  <si>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</si>
  <si>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</si>
  <si>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</si>
  <si>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</si>
  <si>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</si>
  <si>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</si>
  <si>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</si>
  <si>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</si>
  <si>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</si>
  <si>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</si>
  <si>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</si>
  <si>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</si>
  <si>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</si>
  <si>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</si>
  <si>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</si>
  <si>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</si>
  <si>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</si>
  <si>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</si>
  <si>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</si>
  <si>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</si>
  <si>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</si>
  <si>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</si>
  <si>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</si>
  <si>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1 = saisissez le poids dans un contenant (une louche une barquette etc,,)</t>
  </si>
  <si>
    <t>Le contenant peut être une louche pour le service un gastro pour la cuisson  etc…</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</si>
  <si>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</si>
  <si>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</si>
  <si>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</si>
  <si>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</si>
  <si>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Gastronormes tableau N° 1</t>
  </si>
  <si>
    <t>Estimation des contenants</t>
  </si>
  <si>
    <t>Partie du document réservée à la saisie</t>
  </si>
  <si>
    <t>En fonction des informations saisies : nombre de gasto à utiliser</t>
  </si>
  <si>
    <t>PRODUITS</t>
  </si>
  <si>
    <t>Contenance 1 Gastro</t>
  </si>
  <si>
    <t>Quoi?</t>
  </si>
  <si>
    <t>EFFECTIFS</t>
  </si>
  <si>
    <t>A conditionner</t>
  </si>
  <si>
    <t>Total gastronormes au choix</t>
  </si>
  <si>
    <t>Quantité - Grammage ou Nb de Mx ou tranche par convive</t>
  </si>
  <si>
    <t>Service à la portion</t>
  </si>
  <si>
    <t xml:space="preserve">Paupiettes de dindes 120g </t>
  </si>
  <si>
    <t>paupiettes</t>
  </si>
  <si>
    <t>Cuisses de canard cuites 200g  GN 1/1 H65</t>
  </si>
  <si>
    <t>Cuisses</t>
  </si>
  <si>
    <t>Viande tranchée</t>
  </si>
  <si>
    <t>tranches</t>
  </si>
  <si>
    <t>Tomates farcies</t>
  </si>
  <si>
    <t>tomates</t>
  </si>
  <si>
    <t>Service au poids</t>
  </si>
  <si>
    <t>Sautés en morceaux</t>
  </si>
  <si>
    <t>Tartiflette  GN 1/1 H65</t>
  </si>
  <si>
    <t>Brandade de morue</t>
  </si>
  <si>
    <t>RÉFLEXION SUR DES MODÈLE DE RÉPERTOIRES</t>
  </si>
  <si>
    <t>Cracker (Pâte à)</t>
  </si>
  <si>
    <t>Cracker (Poudre à)</t>
  </si>
  <si>
    <t>Coussin Cœur St Valentin 2014 François Perret Journal du Patissier N° 292 page 40</t>
  </si>
  <si>
    <t>Transmettez vos savoirs faires peut importe qui les récupèrent pourvu qu'ils servent à un plus grand nombre</t>
  </si>
  <si>
    <t>Bonne utilisation et… à chacun d'améliorer et d'adapter ces documents.  J Leboucher</t>
  </si>
  <si>
    <t xml:space="preserve">Poids </t>
  </si>
  <si>
    <t>kg</t>
  </si>
  <si>
    <t>Denrées</t>
  </si>
  <si>
    <t>②</t>
  </si>
  <si>
    <t>①</t>
  </si>
  <si>
    <t>③</t>
  </si>
  <si>
    <t>Croissants</t>
  </si>
  <si>
    <t xml:space="preserve">Quelques format - formules et fonctions </t>
  </si>
  <si>
    <t>annule ou remplace les versions précédentes</t>
  </si>
  <si>
    <t>des fonctions</t>
  </si>
  <si>
    <t>à copier</t>
  </si>
  <si>
    <t>Fonction</t>
  </si>
  <si>
    <t>Adresse colonne</t>
  </si>
  <si>
    <t>Adresse classeur &gt;</t>
  </si>
  <si>
    <t>Fonctions complémentaires XLP</t>
  </si>
  <si>
    <t>LA</t>
  </si>
  <si>
    <t>Excel en galère - Questions /réponses</t>
  </si>
  <si>
    <t>pour copier ou modifier une formule supprimez le signe = puis ajoutez le lorsque vous aurez terminé</t>
  </si>
  <si>
    <t>ce qui vous permettra de modifier en toute sécurité  - sans ce signe = Excel considère que c'est du texte</t>
  </si>
  <si>
    <t>Adresses</t>
  </si>
  <si>
    <t>http://www.mdf-xlpages.com/modules/publisher/item.php?itemid=91</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</si>
  <si>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</si>
  <si>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</si>
  <si>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</si>
  <si>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</si>
  <si>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</si>
  <si>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</si>
  <si>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Pour avoir le nom du répertoire:</t>
  </si>
  <si>
    <t>Pour avoir le nom du répertoire et du fichier:</t>
  </si>
  <si>
    <t>Afficher les formules avec une fonction</t>
  </si>
  <si>
    <t>FORMULETEXTE(B2)</t>
  </si>
  <si>
    <t>Copiez la cellule jaune puis collage spécial Valeurs 1 2 3 dans votre cellule et modifiez le N°de cellule</t>
  </si>
  <si>
    <t xml:space="preserve">pour s'assurer que le fichier est bien l'original, utiliser cette formule qui récupère le nom complet du fichier.  </t>
  </si>
  <si>
    <t>Copiez la cellule jaune puis collez la directement dans votre document</t>
  </si>
  <si>
    <t xml:space="preserve">pour marquer vos copies remplacez dans la formule les références en vert par les votres </t>
  </si>
  <si>
    <r>
      <rPr>
        <b/>
        <sz val="16"/>
        <color theme="1"/>
        <rFont val="Calibri"/>
        <family val="2"/>
        <scheme val="minor"/>
      </rPr>
      <t>[</t>
    </r>
    <r>
      <rPr>
        <sz val="16"/>
        <color theme="1"/>
        <rFont val="Calibri"/>
        <family val="2"/>
        <scheme val="minor"/>
      </rPr>
      <t>ff-97-formats-formules-pourcentages.xlsx]sites";"";"ff-97-formats-formules-pourcentages COPIE"</t>
    </r>
  </si>
  <si>
    <t>Copiez la cellule verte puis collez la directement dans votre document</t>
  </si>
  <si>
    <t>Si vous avez besoin de retirer les crochets vous pouvez utiliser la fonction SUBSTITUE():</t>
  </si>
  <si>
    <t>Si vous souhaitez retirer les crochets:</t>
  </si>
  <si>
    <t>pour marquer vos documents</t>
  </si>
  <si>
    <t>Copiez la cellule jaune puis collez la dans votre cellule ne changez pas le N° de cellule</t>
  </si>
  <si>
    <t>Inverser la position du nom et du prénom</t>
  </si>
  <si>
    <t>il ne doit y avoir qu'un espace dans la chaine de caractères pour que cela fonctionne</t>
  </si>
  <si>
    <t xml:space="preserve">legendre paul </t>
  </si>
  <si>
    <t xml:space="preserve">Copiez les 4 cellules encadrées puis collage dans votre feuille. Changez Nom et prénon dans la cellule fond noir </t>
  </si>
  <si>
    <t>afficher le classement de toutes les cellules de la plage</t>
  </si>
  <si>
    <t>remplacer 1 par 0 pour avoir un ordre croissant</t>
  </si>
  <si>
    <t>Collez l'ensemble de ces cellules dans votre document et ajoutez des lignes. N'oubliez pas de figer par  votre plage</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</si>
  <si>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</si>
  <si>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</si>
  <si>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</si>
  <si>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</si>
  <si>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Dates - heures</t>
  </si>
  <si>
    <t>Lignes</t>
  </si>
  <si>
    <t>Format de cellule &gt; Nombre &gt; Date</t>
  </si>
  <si>
    <t>Format de cellule &gt;</t>
  </si>
  <si>
    <t>jjjj mm mmm aaaa - hh"H"mm</t>
  </si>
  <si>
    <t>Format de cellule &gt; Nombre &gt; Heure</t>
  </si>
  <si>
    <t>N° de semaine - collez les cellules vertes dans votre tableau</t>
  </si>
  <si>
    <t>collez les cellules vertes dans votre tableau</t>
  </si>
  <si>
    <t>Format de cellule &gt; Personnalisée &gt; Semaine N °0</t>
  </si>
  <si>
    <t>afficher ler dernier vendredi du mois, pour une date saisie dans une autre cellule</t>
  </si>
  <si>
    <t>1;1=samedi</t>
  </si>
  <si>
    <t>1;5=mardi</t>
  </si>
  <si>
    <t>1;2= vendredi</t>
  </si>
  <si>
    <t>1;6=lundi</t>
  </si>
  <si>
    <t>1;3=jeudi</t>
  </si>
  <si>
    <t>1;7=dimanche</t>
  </si>
  <si>
    <t>1;4=mercredi</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</si>
  <si>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</si>
  <si>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</si>
  <si>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</si>
  <si>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</si>
  <si>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</si>
  <si>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</si>
  <si>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</si>
  <si>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un lien rompu ou devenu obsolète…..pas de panique…Google saura vous retrouver un document équivalent</t>
  </si>
  <si>
    <t>Récap du Mode d'emploi  de la fiche recette</t>
  </si>
  <si>
    <t>à saisir</t>
  </si>
  <si>
    <t>②  Quantités Auteur Unités et Poids</t>
  </si>
  <si>
    <t>&lt;fonction   CELLULE("largeur";Q1)</t>
  </si>
  <si>
    <t>Mise à jour du 2 Décembre 2021</t>
  </si>
  <si>
    <t>QU'EST-CE QU'UNE FICHE DE FABRICATION  DE TYPE "POSTIT"©</t>
  </si>
  <si>
    <t>SERVICE AU POIDS Explication</t>
  </si>
  <si>
    <t>Tel un Postit © c'est une fiche Excel autonome facilement copiable et transposable dans n'importe quelle feuille</t>
  </si>
  <si>
    <t>Lien &gt;</t>
  </si>
  <si>
    <t>Mettez la collaboration au coeur de votre environnement de travail</t>
  </si>
  <si>
    <t>Cela demande un peu plus d'attention que pour le service à la portion</t>
  </si>
  <si>
    <t xml:space="preserve">"POSTIT"   QUEL INTÉRÊT </t>
  </si>
  <si>
    <t>les poids - les cuillères à café le nombre de pièces : tout est mélangé</t>
  </si>
  <si>
    <t>Formule :</t>
  </si>
  <si>
    <t xml:space="preserve">Quantité de chaque produit  </t>
  </si>
  <si>
    <t>X par ce que vous voulez dupliquer ⑥</t>
  </si>
  <si>
    <t>❺ Référence Auteur</t>
  </si>
  <si>
    <t>½ citron 0.5     ¾ de litre 0.75</t>
  </si>
  <si>
    <t>Exemple</t>
  </si>
  <si>
    <t xml:space="preserve">Qt. Auteur </t>
  </si>
  <si>
    <t xml:space="preserve">ne sont "postit" que les fiches avec cellule </t>
  </si>
  <si>
    <t>Liens &gt;</t>
  </si>
  <si>
    <t>Comment créer une Arborescence de dossiers</t>
  </si>
  <si>
    <t>La méthode simple pour classer ses dossiers, fichiers et documents sur son ordinateur</t>
  </si>
  <si>
    <t>¼ de botte de fines herbe</t>
  </si>
  <si>
    <t>bottes</t>
  </si>
  <si>
    <t>Organiser vos documents (nommer, stocker, classer…)</t>
  </si>
  <si>
    <t>½ citron</t>
  </si>
  <si>
    <t>citrons</t>
  </si>
  <si>
    <t>Windows 10 : 15 astuces pour maîtriser l’explorateur de fichiers comme un pro</t>
  </si>
  <si>
    <t>¾ de litre</t>
  </si>
  <si>
    <t>jaunes d'œufs</t>
  </si>
  <si>
    <t>jaunes</t>
  </si>
  <si>
    <t>blancs d'œufs de 30g</t>
  </si>
  <si>
    <t>OU jaunes d'œufs liquides</t>
  </si>
  <si>
    <t>&lt; largeurs de colonnes</t>
  </si>
  <si>
    <t xml:space="preserve">❺ Référence Auteur </t>
  </si>
  <si>
    <t>⑤ Dupliqué pour</t>
  </si>
  <si>
    <t>OU Autre portions.couverts.plaques etc</t>
  </si>
  <si>
    <t>Option d'affichage : décocher : Afficher un zéro dans les cellules qui ont une valeur nulle</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</si>
  <si>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</si>
  <si>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</si>
  <si>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</si>
  <si>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</si>
  <si>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</si>
  <si>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</si>
  <si>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</si>
  <si>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</si>
  <si>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</si>
  <si>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</si>
  <si>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</si>
  <si>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</si>
  <si>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</si>
  <si>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</si>
  <si>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</si>
  <si>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</si>
  <si>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</si>
  <si>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</si>
  <si>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</si>
  <si>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</si>
  <si>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</si>
  <si>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</si>
  <si>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</si>
  <si>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</si>
  <si>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</si>
  <si>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</si>
  <si>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</si>
  <si>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</si>
  <si>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</si>
  <si>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</si>
  <si>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</si>
  <si>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</si>
  <si>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</si>
  <si>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</si>
  <si>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</si>
  <si>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</si>
  <si>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</si>
  <si>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</si>
  <si>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</si>
  <si>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</si>
  <si>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</si>
  <si>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</si>
  <si>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</si>
  <si>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</si>
  <si>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</si>
  <si>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</si>
  <si>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</si>
  <si>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</si>
  <si>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</si>
  <si>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des caractères spéciaux</t>
  </si>
  <si>
    <t>!</t>
  </si>
  <si>
    <t>"</t>
  </si>
  <si>
    <t>#</t>
  </si>
  <si>
    <t>&amp;</t>
  </si>
  <si>
    <t>‰</t>
  </si>
  <si>
    <t>≈</t>
  </si>
  <si>
    <t>±</t>
  </si>
  <si>
    <t>»</t>
  </si>
  <si>
    <t>¼</t>
  </si>
  <si>
    <t>½</t>
  </si>
  <si>
    <t>¾</t>
  </si>
  <si>
    <t>ø</t>
  </si>
  <si>
    <t>►</t>
  </si>
  <si>
    <t>◄</t>
  </si>
  <si>
    <t>▲</t>
  </si>
  <si>
    <t>▼</t>
  </si>
  <si>
    <t>Φ</t>
  </si>
  <si>
    <t>Format | cellule | personnalisé | 0" cm³"</t>
  </si>
  <si>
    <t>ou copier-coller</t>
  </si>
  <si>
    <t>²</t>
  </si>
  <si>
    <t>Police Wingdings 3</t>
  </si>
  <si>
    <t xml:space="preserve">m³ </t>
  </si>
  <si>
    <t xml:space="preserve">M³ </t>
  </si>
  <si>
    <t xml:space="preserve">cm³ </t>
  </si>
  <si>
    <t>³</t>
  </si>
  <si>
    <t>Je remercie chaleureusement les internautes passionnés qui élaborent et proposent des formules et fonctions imbriquées</t>
  </si>
  <si>
    <t>pour vous aider dans la conception de vos documents</t>
  </si>
  <si>
    <t>Mise à jour du 10 Janvier 2021</t>
  </si>
  <si>
    <t>❿ Total général</t>
  </si>
  <si>
    <t>Largeur de colonnes</t>
  </si>
  <si>
    <t xml:space="preserve"> Auteur :  Jacques Aguiton Maitre Patissier Paris 13 ème  Recette transmise par Georges DÉTROIS Pâtissier passionné en retraite dans la Manche</t>
  </si>
  <si>
    <t xml:space="preserve">  ensuite TOURAGE 2 tours doubles</t>
  </si>
  <si>
    <t>pains au chocolat &gt;</t>
  </si>
  <si>
    <t>croissants &gt;</t>
  </si>
  <si>
    <t xml:space="preserve"> tourage : BEURRE sec</t>
  </si>
  <si>
    <t>POINTAGE une demi-heure puis</t>
  </si>
  <si>
    <t xml:space="preserve">  REMETTRE AU FROID 30 minutes</t>
  </si>
  <si>
    <t>❺ Poids  de votre Crroissant</t>
  </si>
  <si>
    <t>❺ Nb de Croissants à fabriquer</t>
  </si>
  <si>
    <t>❶  Coller la recette dans la colonne E - Collage spécial = collage 1-2-3 Valeurs ou (R) respecter la mise en forme de destination</t>
  </si>
  <si>
    <t>❸ Collez le lien internet pour retrouver le site</t>
  </si>
  <si>
    <t>❹ L'Auteur à prévu cette recette pour combien de croissants</t>
  </si>
  <si>
    <t>❺ Saisissez le poids moyen de pâte que vous utiliser pour faire un de vos croissants (pour l'exemple j'ai lié cette cellule avec la cellule B20)  et indiquez le nombre de croissants que vous souhaitez fabriquer</t>
  </si>
  <si>
    <t xml:space="preserve">Découper cette largeur en 2 pour obtenir 2 bandes de 16 cm. </t>
  </si>
  <si>
    <t xml:space="preserve">Détailler, dans chaque bande, des triangles de 10 cn de base environ </t>
  </si>
  <si>
    <t>que l'on roule sur eux-mêmes en partant de la base</t>
  </si>
  <si>
    <t xml:space="preserve">Disposer les croissants sur une plaque à four en les cintrant légèrement </t>
  </si>
  <si>
    <t xml:space="preserve">pour leur donner leur forme de croissant de lune. </t>
  </si>
  <si>
    <t xml:space="preserve">Recouvrir les croissants d'un torchon sec et les placer près d'une source chaude </t>
  </si>
  <si>
    <t>(radiateur par exemple).ils doivent doubler de volume.</t>
  </si>
  <si>
    <t xml:space="preserve">Le poids moyen d'un croissant en amandes : </t>
  </si>
  <si>
    <t>avant de rouler les pâte est de 60 g environ.</t>
  </si>
  <si>
    <t>Coût denrées</t>
  </si>
  <si>
    <t>ce temps est donné à titre indicatif, la durée de cuisson</t>
  </si>
  <si>
    <t>pouvant varier en fonction de l'importance de la venue à cuire</t>
  </si>
  <si>
    <t xml:space="preserve"> en une seule fournée</t>
  </si>
  <si>
    <t>PLAQUAGE</t>
  </si>
  <si>
    <t>la numérotation est automatique en saisissant du texte colonne J</t>
  </si>
  <si>
    <t>si vous ne voulez pas de numération saisissez le texte colonne K</t>
  </si>
  <si>
    <t>œuf(s)</t>
  </si>
  <si>
    <t>RECETTES DE VINCENT</t>
  </si>
  <si>
    <t>Auteur &gt;</t>
  </si>
  <si>
    <t>⑥ Dupliquer pour</t>
  </si>
  <si>
    <t>❺  Référence Auteur</t>
  </si>
  <si>
    <t>pâtons</t>
  </si>
  <si>
    <t>Détrempe sans beurre</t>
  </si>
  <si>
    <t>&lt; Poids pâton Auteur</t>
  </si>
  <si>
    <t>&lt; beurre</t>
  </si>
  <si>
    <t>Farine</t>
  </si>
  <si>
    <t>Beurre sec</t>
  </si>
  <si>
    <t>④ &gt;</t>
  </si>
  <si>
    <t xml:space="preserve">pour dupliquer les quantités de l'Auteur saisir en ⑥ la valeur de la cellule ❺  </t>
  </si>
  <si>
    <t>process  pour quelle recette :  ?</t>
  </si>
  <si>
    <t>Préparation &gt;</t>
  </si>
  <si>
    <t>Cuisson &gt;</t>
  </si>
  <si>
    <t>Détrempe sans beurre &gt;</t>
  </si>
  <si>
    <t>Poids de vos pâtons</t>
  </si>
  <si>
    <t>pétrir 5 mn en 1° et 10 mn en 2° vitesse</t>
  </si>
  <si>
    <t>faire pointer 25 mn</t>
  </si>
  <si>
    <t>laisser reposer 30 à 45 mn au frigo</t>
  </si>
  <si>
    <t>débarrasser et peser</t>
  </si>
  <si>
    <t>pâton(s)</t>
  </si>
  <si>
    <t>Détrempe &gt;</t>
  </si>
  <si>
    <t>beurre par pâton</t>
  </si>
  <si>
    <t>donner 1 tour - reposer 15 mn</t>
  </si>
  <si>
    <t>donner le 2° tour laisser reposer 15 mn</t>
  </si>
  <si>
    <t>donner le 3° tour et détailler</t>
  </si>
  <si>
    <t>Lien internet &gt;</t>
  </si>
  <si>
    <t xml:space="preserve">Auteur : </t>
  </si>
  <si>
    <t>Date de création :</t>
  </si>
  <si>
    <t>g</t>
  </si>
  <si>
    <t>①  Denrées</t>
  </si>
  <si>
    <t>④ total saisi</t>
  </si>
  <si>
    <t>ne pas supprimer ces 3 lignes</t>
  </si>
  <si>
    <t>Lses fiches de progression ont des liaisons avec les recettes pour t'éviter de faire de la re-saisie</t>
  </si>
  <si>
    <t>Si tu veux coller ces progressions sur une autre feuille ou un autre document procédes comme suit</t>
  </si>
  <si>
    <t>sois concis 1 verbe = 1 action</t>
  </si>
  <si>
    <t>Utilises le vocabulaire professionnel</t>
  </si>
  <si>
    <t>Cliques sur ICI et déporte toi vers la droite pour sélectionner le document</t>
  </si>
  <si>
    <t>Cilc droit de la souris choisis Copier</t>
  </si>
  <si>
    <t>positionnes toi dans ton nouveau document puis</t>
  </si>
  <si>
    <t>clic droit choisir 123 pour coller les valeurs</t>
  </si>
  <si>
    <t>puis de nouveau clic droit pour coller la Mise en forme R</t>
  </si>
  <si>
    <t>?</t>
  </si>
  <si>
    <t>ensuite ajustes la largeur des colonnes</t>
  </si>
  <si>
    <t>&lt; beurre &gt;</t>
  </si>
  <si>
    <t>largeurs de colonnes</t>
  </si>
  <si>
    <t>https://www.lulu.com/search/?adult_audience_rating=00&amp;keyword=p%C3%A2tisserie&amp;page=1&amp;pageSize=10</t>
  </si>
  <si>
    <t xml:space="preserve">berry-farah vidéos </t>
  </si>
  <si>
    <t>berry-farah documents</t>
  </si>
  <si>
    <t>berry-farah images</t>
  </si>
  <si>
    <t>La pâtisserie du XXIe siècle By Berry Farah    Publication Date Dec  2012</t>
  </si>
  <si>
    <t xml:space="preserve">Berry Farah a ouvert la voie d'une autre pâtisserie avec son premier livre, « La Pâtisserie Nouvelle Théorie ». </t>
  </si>
  <si>
    <t xml:space="preserve">Son second ouvrage, «La Pâtisserie du XXème siècle: Les Nouvelles Bases», fait entrer définitivement la pâtisserie dans une nouvelle ère. </t>
  </si>
  <si>
    <t>Dans cet ouvrage, il revoit l'histoire de la pâtisserie et fait tomber les mythes. Il interroge la tradition d'hier pour mieux dessiner la tradition de demain.</t>
  </si>
  <si>
    <t xml:space="preserve"> Il revoit toutes les bases, des pâtes aux crèmes, établit de nouvelles règles et définit de nouvelles techniques.</t>
  </si>
  <si>
    <t xml:space="preserve"> Les crèmes et les mousses ont désormais des règles de calcul comme les glaces, même celles au chocolat, pour enfin concilier puissance</t>
  </si>
  <si>
    <t xml:space="preserve"> du chocolat et fondant.</t>
  </si>
  <si>
    <t>https://www.difal.com/</t>
  </si>
  <si>
    <t>https://www.google.com/search?q=levure+osmotol%C3%A9rante&amp;oq=levure+osmotol%C3%A9rante&amp;aqs=chrome..69i57.1407j0j15&amp;sourceid=chrome&amp;ie=UTF-8</t>
  </si>
  <si>
    <t>https://application.cdc-ccl.gc.ca/ddpp-ppdpl/PearsieCopy/milking/index-fra.php</t>
  </si>
  <si>
    <t>cellules bleues : Vous pouvez modifier les pourcentages en fonction de votre recette personnelle</t>
  </si>
  <si>
    <t>du 12-01-2021- Annule et remplace les versions précédentes</t>
  </si>
  <si>
    <t>❼ Coeff.de  vente</t>
  </si>
  <si>
    <t>ou pour des œufs liquides 0,150 kg</t>
  </si>
  <si>
    <t xml:space="preserve">et le Poids si vous connaissez le poids unitaire du Quoi saisissez le aussi ici - Exemple 3 œufs  de 0,050 kg </t>
  </si>
  <si>
    <t>❷ Saisisez Facultatif le nombre d'unités (exemple 3 pour 3 œufs)</t>
  </si>
  <si>
    <t>Coller la recette ci-dessous  dans la colonne E - collage Spécial 1-2-3 Valeurs ou (R) pour respecter la mise en forme de destination</t>
  </si>
  <si>
    <t>LES CROISSANTS A L'UNITÉ</t>
  </si>
  <si>
    <t>LES CROISSANTS AU POIDS DE FARINE</t>
  </si>
  <si>
    <t>L'Auteur à prévu cette recette pour quel poids de farine</t>
  </si>
  <si>
    <t>❺ Votre poids de farine</t>
  </si>
  <si>
    <t>❹ L'Auteur à prévu cette recette pour quel poids de farine et Nombre de croissants prévus</t>
  </si>
  <si>
    <t>Saisissez le poids de farine que vous voulez mettre en œuvre</t>
  </si>
  <si>
    <t>et indiquez le poids et le nombre de croissants que vous souhaitez fabriquer</t>
  </si>
  <si>
    <t>CROISSANTS RECETTE DU JOURNAL "LA MANCHE LIBRE"</t>
  </si>
  <si>
    <t>❻actualisez les prix et le Coeff.de  vente</t>
  </si>
  <si>
    <t>❼ Poids ou nombre de produits à mettre en œuvre pour la recette</t>
  </si>
  <si>
    <t>si vous n'êtes pas d'accord avec les valeurs saisies - saisissez ce qui vous convient en ❷</t>
  </si>
  <si>
    <t>entre la numérotation et l'identification Alpha</t>
  </si>
  <si>
    <t>N°2</t>
  </si>
  <si>
    <t xml:space="preserve">Pour l'identification des fiches vous avez le choix </t>
  </si>
  <si>
    <t>&lt; colonnes</t>
  </si>
  <si>
    <t>la numérotation est automatique</t>
  </si>
  <si>
    <t>lorsque vous saisissez du texte</t>
  </si>
  <si>
    <t>si vous ne voulez pas de numérotation</t>
  </si>
  <si>
    <t>saisissez votre texte dans celle-ci colonne S pour l'exemple</t>
  </si>
  <si>
    <t>et de regrouper des préparations pour vous permettre de faire des assemblages</t>
  </si>
  <si>
    <t>de les assembler sur une fiche pour faire des recettes à multiples préparations</t>
  </si>
  <si>
    <t>pourquoi ré-écrire X fois une recette si cette recette vous convient.</t>
  </si>
  <si>
    <t>il suffit de l'ajouter sur votre document et d'en déterminer les quantités à fabriquer</t>
  </si>
  <si>
    <t xml:space="preserve">le répertoire vous permettre d'aller chercher des"postits"  </t>
  </si>
  <si>
    <t>Alpha vous permet de vous constituer des répertoires Alphabétiques</t>
  </si>
  <si>
    <t>Auteur … Mickaël RABEAU Formateur AFPA . Rochefort sur mer</t>
  </si>
  <si>
    <t xml:space="preserve">Eau froide </t>
  </si>
  <si>
    <t>(du refroidisseur)</t>
  </si>
  <si>
    <t>&lt; Poids de détrempe &gt;</t>
  </si>
  <si>
    <t>&lt; Beurre de tourage &gt;</t>
  </si>
  <si>
    <t>Poids de beurre de tourage habituellement conseillé :</t>
  </si>
  <si>
    <t xml:space="preserve"> de 250 g de farine</t>
  </si>
  <si>
    <t>Dimension de l'abaisse : Longueur -1 rouleau et une main (environ 60 cm),</t>
  </si>
  <si>
    <t xml:space="preserve">Dimension du triangle : hauteur 1 brosse (environ 20 cm), </t>
  </si>
  <si>
    <t>largeur: 1 coupe pâte (environ 12-14 cm).</t>
  </si>
  <si>
    <t>largeur: 1/3 de rouleau (15 - 20 cm environ)</t>
  </si>
  <si>
    <t xml:space="preserve">Dimension de l'abaisse : Longueur 1 rouleau (environ 50 cm), </t>
  </si>
  <si>
    <t>largeur: 1/2 de rouleau (25 cm environ)</t>
  </si>
  <si>
    <t xml:space="preserve">Dimension du rectangle : hauteur (environ 12-15 cm), </t>
  </si>
  <si>
    <t>largeur: 1 barre de chocolat (8 cm) +1,5 à 2 cm (environ 9,5 -10 cm).</t>
  </si>
  <si>
    <r>
      <t xml:space="preserve">2 </t>
    </r>
    <r>
      <rPr>
        <b/>
        <sz val="11"/>
        <color rgb="FF000000"/>
        <rFont val="Calibri"/>
        <family val="2"/>
        <scheme val="minor"/>
      </rPr>
      <t xml:space="preserve">tablettes </t>
    </r>
    <r>
      <rPr>
        <sz val="11"/>
        <color rgb="FF000000"/>
        <rFont val="Calibri"/>
        <family val="2"/>
        <scheme val="minor"/>
      </rPr>
      <t>de chocolat/pièce, rognures à l'intérieur; attention à la soudure</t>
    </r>
  </si>
  <si>
    <t>bien en dessous.</t>
  </si>
  <si>
    <t>dans la longueur</t>
  </si>
  <si>
    <t xml:space="preserve">+ 2 rangées de 5 pièces de pains au chocolat (9 - 10 pièces par 1/2 plaque) </t>
  </si>
  <si>
    <r>
      <rPr>
        <b/>
        <sz val="11"/>
        <color rgb="FF000000"/>
        <rFont val="Calibri"/>
        <family val="2"/>
        <scheme val="minor"/>
      </rPr>
      <t>Croissants:</t>
    </r>
    <r>
      <rPr>
        <sz val="11"/>
        <color rgb="FF000000"/>
        <rFont val="Calibri"/>
        <family val="2"/>
        <scheme val="minor"/>
      </rPr>
      <t xml:space="preserve"> (poids = 50/55 g de pâte crue, épaisseur 4 mm) 10 pièces à partir</t>
    </r>
  </si>
  <si>
    <r>
      <rPr>
        <b/>
        <sz val="11"/>
        <color rgb="FF000000"/>
        <rFont val="Calibri"/>
        <family val="2"/>
        <scheme val="minor"/>
      </rPr>
      <t>Pains au chocolat:</t>
    </r>
    <r>
      <rPr>
        <sz val="11"/>
        <color rgb="FF000000"/>
        <rFont val="Calibri"/>
        <family val="2"/>
        <scheme val="minor"/>
      </rPr>
      <t xml:space="preserve"> (poids = 60/65g de pâte crue) 9-10 pièces à partir de 250 g de farine.</t>
    </r>
  </si>
  <si>
    <t>&lt; L'Auteur à prévu cette recette pour combien de croissants</t>
  </si>
  <si>
    <t>poids de farine par croissant</t>
  </si>
  <si>
    <t>le croissant</t>
  </si>
  <si>
    <t>❺ Saisissez le poids de farine que vous voulez mettre en œuvre et le Poids  de votre Crroissant</t>
  </si>
  <si>
    <t>Poids  de votre Crroissant</t>
  </si>
  <si>
    <t xml:space="preserve">Nb de croissants </t>
  </si>
  <si>
    <t>❻ actualisez les prix et le Coeff.de  vente</t>
  </si>
  <si>
    <t>❻ Coeff.de  vente</t>
  </si>
  <si>
    <t>❼ Poids à fabriquer</t>
  </si>
  <si>
    <t>❼ Poids ou nombre de produits à mettre en œuvre pour la recette -  Poids Auteur - et  Poids à fabriquer</t>
  </si>
  <si>
    <t>❼ Total général</t>
  </si>
  <si>
    <t>❼ Poids total Auteur</t>
  </si>
  <si>
    <t>Prix</t>
  </si>
  <si>
    <t>❿  Poids total Auteur</t>
  </si>
  <si>
    <t>dans cette colonne N</t>
  </si>
  <si>
    <t>formule utilisée : SI(ESTVIDE(N83);"";GRANDE.VALEUR(M77:M82;1)+1)</t>
  </si>
  <si>
    <t>formule utilisée : SI(ESTVIDE(N190);"";GRANDE.VALEUR(M184:M189;1)+1)</t>
  </si>
  <si>
    <t>ligne</t>
  </si>
  <si>
    <t>LA PATE A CROISSANTS  Jacques Aguiton</t>
  </si>
  <si>
    <t>saisissez votre texte dans celle-ci colonne O pour l'exemple</t>
  </si>
  <si>
    <t>formule utilisée : SI(ESTVIDE(N132);"";GRANDE.VALEUR(M126:M131;1)+1)</t>
  </si>
  <si>
    <t>formule utilisée : SI(ESTVIDE(N125);"";GRANDE.VALEUR(M119:M124;1)+1)</t>
  </si>
  <si>
    <t>https://www.nubel.be/fra/</t>
  </si>
  <si>
    <t>Saisir une ou des lettres / nombres ou une phrase sur la ligne fond jaune</t>
  </si>
  <si>
    <t>Wingdings &gt;</t>
  </si>
  <si>
    <t>Wingdings 2 &gt;</t>
  </si>
  <si>
    <t>Wingdings 3 &gt;</t>
  </si>
  <si>
    <t>Arial &gt;</t>
  </si>
  <si>
    <t>Webdings</t>
  </si>
  <si>
    <t>MT Extra</t>
  </si>
  <si>
    <t>SAISISSEZ VOTRE TEXTE sur cette ligne , 123456789,10</t>
  </si>
  <si>
    <t>Apprenez à identifier les polices d’une image pour pouvoir les utiliser dans vos créations</t>
  </si>
  <si>
    <t>https://helpx.adobe.com/fr/photoshop/how-to/match-font-image.html</t>
  </si>
  <si>
    <t>Comment identifier la police d’un site web, trouver le nom et le corps de la typo ?</t>
  </si>
  <si>
    <t>https://www.eficiens.com/comment-connaitre-la-police-dun-site-web/</t>
  </si>
  <si>
    <t>correcteurs d’orthographe gratuits</t>
  </si>
  <si>
    <t>https://ledigitalizeur.fr/outils/correcteurs-d-orthographe-gratuits/</t>
  </si>
  <si>
    <t xml:space="preserve">4 sites à conserver pour vos recherches de formules Excel </t>
  </si>
  <si>
    <t>formats à copier/coller</t>
  </si>
  <si>
    <t>Mise à jour du 14 janvier 2022 - Annule ou complète les versions précédentes lies liens sont parfois éphémères; pas de panique…..demandez à Google …il vous retrouvera un lien équivalent</t>
  </si>
  <si>
    <t>Cest petits utilitaires ont pour vocation d'être copiés et collés dans vos documents</t>
  </si>
  <si>
    <t>Un lien rompu : pas de panique &gt; faites une recherche sur le net votre navigateur saura vous proposez quelque chose d'équivalent</t>
  </si>
  <si>
    <t>↓</t>
  </si>
  <si>
    <t>densité de l'huile végétale</t>
  </si>
  <si>
    <t>Pâtons</t>
  </si>
  <si>
    <t>CROISSANT DE VINCENT au poids de farine</t>
  </si>
  <si>
    <t>g le croissant</t>
  </si>
  <si>
    <t>PREPARATIONS CHAUDES</t>
  </si>
  <si>
    <t>ENTRÉES</t>
  </si>
  <si>
    <t>POISSONS</t>
  </si>
  <si>
    <t>VOLAILLES</t>
  </si>
  <si>
    <t>VIANDES</t>
  </si>
  <si>
    <t>PLATS COMPLETS</t>
  </si>
  <si>
    <t>ACCOMPAGNEMENTS</t>
  </si>
  <si>
    <t>PATISSERIES</t>
  </si>
  <si>
    <t>PLAT PRINCIPAL</t>
  </si>
  <si>
    <t>CRUDITES</t>
  </si>
  <si>
    <t>CUIDITES</t>
  </si>
  <si>
    <t>FECULENTS</t>
  </si>
  <si>
    <t>COMPOSES VERTS</t>
  </si>
  <si>
    <t>LAITAGES FROMAGES</t>
  </si>
  <si>
    <t>LAITAGES +FECULENTS</t>
  </si>
  <si>
    <t>DESSERTS</t>
  </si>
  <si>
    <t>GOUTER</t>
  </si>
  <si>
    <t>Code couleur Rouge Vert Bleu RVB</t>
  </si>
  <si>
    <t>R51-V153 B102</t>
  </si>
  <si>
    <t>R50-V204 B255</t>
  </si>
  <si>
    <t>R255-V204 B0</t>
  </si>
  <si>
    <t>R255-V0 B0</t>
  </si>
  <si>
    <t>R255-V102 B0</t>
  </si>
  <si>
    <t>R0-V255 B0</t>
  </si>
  <si>
    <t>R255-V204 B153</t>
  </si>
  <si>
    <t>R255-V153 B204</t>
  </si>
  <si>
    <t>R255-V0 B255</t>
  </si>
  <si>
    <t>R0-V128 B0</t>
  </si>
  <si>
    <t>R153-V204 B0</t>
  </si>
  <si>
    <t>R153-V51 B0</t>
  </si>
  <si>
    <t>R0-V0 B255</t>
  </si>
  <si>
    <t>R153-V204 B255</t>
  </si>
  <si>
    <t>R0-V102 B204</t>
  </si>
  <si>
    <t>R204-V153 B255</t>
  </si>
  <si>
    <t>Exemple de codes couleurs à chacun d'adapter selon son choix</t>
  </si>
  <si>
    <t>C1</t>
  </si>
  <si>
    <t>C2</t>
  </si>
  <si>
    <t>C3</t>
  </si>
  <si>
    <t>C4</t>
  </si>
  <si>
    <t>Mise à jour du 14 Décembre 2021</t>
  </si>
  <si>
    <t>VOCABULAIRE PROFESSIONNEL    un verbe…une action</t>
  </si>
  <si>
    <t>Le vocabulaire professionnel en pâtisserie</t>
  </si>
  <si>
    <t xml:space="preserve">VOCABULAIRE PROFESSIONNEL " CUISINE DE COMPOSITION" </t>
  </si>
  <si>
    <t>VOCABULAIRE PROFESSIONNEL "La CUISINE DE REFERENCE" Michel MAINCENT</t>
  </si>
  <si>
    <t>En complément vous avez des liens en bas de page</t>
  </si>
  <si>
    <t>Quelques verbes d'action complémentaires</t>
  </si>
  <si>
    <t>faire court …1 verbe = 1 action</t>
  </si>
  <si>
    <t>EXEMPLE UN PEU PLUS LONG :</t>
  </si>
  <si>
    <t>P</t>
  </si>
  <si>
    <t>R</t>
  </si>
  <si>
    <t>H</t>
  </si>
  <si>
    <t>M</t>
  </si>
  <si>
    <t>T</t>
  </si>
  <si>
    <t>accomplir</t>
  </si>
  <si>
    <t>générer</t>
  </si>
  <si>
    <t>http://www.juliemyrtille.com/lexique_du_patissier/</t>
  </si>
  <si>
    <t>Abaisser la temp. à coeur</t>
  </si>
  <si>
    <t>Egrener</t>
  </si>
  <si>
    <t>Parfumer</t>
  </si>
  <si>
    <t>Respecter le délai de 2 H</t>
  </si>
  <si>
    <t>Abaisser</t>
  </si>
  <si>
    <t>Dépouiller</t>
  </si>
  <si>
    <t>Habiller</t>
  </si>
  <si>
    <t>Réduire</t>
  </si>
  <si>
    <t>Dauber</t>
  </si>
  <si>
    <t>Façonner</t>
  </si>
  <si>
    <t>Macérer</t>
  </si>
  <si>
    <t>Rabattre</t>
  </si>
  <si>
    <t>Tabler</t>
  </si>
  <si>
    <t>acheter</t>
  </si>
  <si>
    <t>gérer</t>
  </si>
  <si>
    <t>Exemple pour un filet de sole Duglére</t>
  </si>
  <si>
    <t>Exemple pour une brandade de morue Bénédictine</t>
  </si>
  <si>
    <t>Accompagner</t>
  </si>
  <si>
    <t>Eliminer</t>
  </si>
  <si>
    <t>Parsemer</t>
  </si>
  <si>
    <t>Retirer</t>
  </si>
  <si>
    <t>Abricoter</t>
  </si>
  <si>
    <t>Dérober</t>
  </si>
  <si>
    <t>Hacher</t>
  </si>
  <si>
    <t>Relever</t>
  </si>
  <si>
    <t>Décanter</t>
  </si>
  <si>
    <t>Faire bouillir</t>
  </si>
  <si>
    <t>Maintenir en temp. sup à 63°</t>
  </si>
  <si>
    <t>Raccourcir</t>
  </si>
  <si>
    <t>Tailler</t>
  </si>
  <si>
    <t>achever</t>
  </si>
  <si>
    <t>identifier</t>
  </si>
  <si>
    <r>
      <t>Abaisse</t>
    </r>
    <r>
      <rPr>
        <sz val="9.9"/>
        <color rgb="FF434343"/>
        <rFont val="Arial"/>
        <family val="2"/>
      </rPr>
      <t> : morceau de pâte que l’on étale au rouleau à une épaisseur voulue</t>
    </r>
  </si>
  <si>
    <t>habiller les soles</t>
  </si>
  <si>
    <t>Additionner</t>
  </si>
  <si>
    <t>Enfourner</t>
  </si>
  <si>
    <t>Peler</t>
  </si>
  <si>
    <t>Retourner</t>
  </si>
  <si>
    <t>Arroser</t>
  </si>
  <si>
    <t>Désosser</t>
  </si>
  <si>
    <t>Historier</t>
  </si>
  <si>
    <t>Remonter</t>
  </si>
  <si>
    <t>Décercler</t>
  </si>
  <si>
    <t>Farcir</t>
  </si>
  <si>
    <t>Manchonner</t>
  </si>
  <si>
    <t>Rafraîchir</t>
  </si>
  <si>
    <t>Tamiser</t>
  </si>
  <si>
    <t>activer</t>
  </si>
  <si>
    <t>imaginer</t>
  </si>
  <si>
    <r>
      <t>Abaisser</t>
    </r>
    <r>
      <rPr>
        <sz val="9.9"/>
        <color rgb="FF434343"/>
        <rFont val="Arial"/>
        <family val="2"/>
      </rPr>
      <t> : étaler une pâte au rouleau à une épaisseur voulue.</t>
    </r>
  </si>
  <si>
    <t>les dépouiller</t>
  </si>
  <si>
    <t>Mise en place du poste de travail</t>
  </si>
  <si>
    <t>Adjoindre</t>
  </si>
  <si>
    <t>Porter à ébullition</t>
  </si>
  <si>
    <t>Rincer</t>
  </si>
  <si>
    <t>Assaisonner</t>
  </si>
  <si>
    <t>Dessécher</t>
  </si>
  <si>
    <t>Revenir</t>
  </si>
  <si>
    <t>Accoler</t>
  </si>
  <si>
    <t>Décorer</t>
  </si>
  <si>
    <t>Farder</t>
  </si>
  <si>
    <t>Manier</t>
  </si>
  <si>
    <t>Raidir</t>
  </si>
  <si>
    <t>Tamponner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</si>
  <si>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</si>
  <si>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</si>
  <si>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</si>
  <si>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</si>
  <si>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</si>
  <si>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Agir rapidement</t>
  </si>
  <si>
    <t>Etaler</t>
  </si>
  <si>
    <t>Préchauffer</t>
  </si>
  <si>
    <t>Détendre</t>
  </si>
  <si>
    <t>Inciser</t>
  </si>
  <si>
    <t>Rissoler</t>
  </si>
  <si>
    <t>Décortiquer</t>
  </si>
  <si>
    <t>Fariner</t>
  </si>
  <si>
    <t>Manipuler</t>
  </si>
  <si>
    <t>Rassir</t>
  </si>
  <si>
    <t>Tapisser</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</si>
  <si>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</si>
  <si>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</si>
  <si>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</si>
  <si>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</si>
  <si>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</si>
  <si>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Ajouter</t>
  </si>
  <si>
    <t>Prélever</t>
  </si>
  <si>
    <t>Saupoudrer</t>
  </si>
  <si>
    <t>Barder</t>
  </si>
  <si>
    <t>Dorer</t>
  </si>
  <si>
    <t>Rompre</t>
  </si>
  <si>
    <t>Décuire</t>
  </si>
  <si>
    <t>Festonner</t>
  </si>
  <si>
    <t>Marbrer</t>
  </si>
  <si>
    <t>Rayer</t>
  </si>
  <si>
    <t>Terminer</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</si>
  <si>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</si>
  <si>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</si>
  <si>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</si>
  <si>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</si>
  <si>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</si>
  <si>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Aplatir</t>
  </si>
  <si>
    <t>Préparer</t>
  </si>
  <si>
    <t>Servir</t>
  </si>
  <si>
    <t>Beurrer</t>
  </si>
  <si>
    <t>Dresser</t>
  </si>
  <si>
    <t>Lier</t>
  </si>
  <si>
    <t>Rôtir</t>
  </si>
  <si>
    <t>Déffilandrer</t>
  </si>
  <si>
    <t>Fileter</t>
  </si>
  <si>
    <t>Mariner</t>
  </si>
  <si>
    <t>Réaliser</t>
  </si>
  <si>
    <t>Tomber</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</si>
  <si>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</si>
  <si>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</si>
  <si>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</si>
  <si>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</si>
  <si>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</si>
  <si>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G</t>
  </si>
  <si>
    <t>Protéger</t>
  </si>
  <si>
    <t>Snacker</t>
  </si>
  <si>
    <t>Blanchir</t>
  </si>
  <si>
    <t>Limoner</t>
  </si>
  <si>
    <t>Déglacer</t>
  </si>
  <si>
    <t>Fixer</t>
  </si>
  <si>
    <t>Marquer</t>
  </si>
  <si>
    <t>Réchauffer en moins d'1 H</t>
  </si>
  <si>
    <t>Torréfier</t>
  </si>
  <si>
    <t>analyser</t>
  </si>
  <si>
    <t>inventer</t>
  </si>
  <si>
    <r>
      <t>Aromatiser</t>
    </r>
    <r>
      <rPr>
        <sz val="9.9"/>
        <color rgb="FF434343"/>
        <rFont val="Arial"/>
        <family val="2"/>
      </rPr>
      <t> : incorporer un arôme ou un aromate à une préparation.</t>
    </r>
  </si>
  <si>
    <t>concasser le persil</t>
  </si>
  <si>
    <t>Battre</t>
  </si>
  <si>
    <t>Garnir</t>
  </si>
  <si>
    <t>Blondir</t>
  </si>
  <si>
    <t>Ebarber</t>
  </si>
  <si>
    <t>Lisser</t>
  </si>
  <si>
    <t>Saigner</t>
  </si>
  <si>
    <t>Dégorger</t>
  </si>
  <si>
    <t>Flamber</t>
  </si>
  <si>
    <t>Masquer</t>
  </si>
  <si>
    <t>Recouvrir</t>
  </si>
  <si>
    <t>Tourer</t>
  </si>
  <si>
    <t>appliquer</t>
  </si>
  <si>
    <t>inventorier</t>
  </si>
  <si>
    <t>pocher les filets pliés à très court mouillement</t>
  </si>
  <si>
    <t>Bouler</t>
  </si>
  <si>
    <t>Ecailler</t>
  </si>
  <si>
    <t>Lustrer</t>
  </si>
  <si>
    <t>Saisir</t>
  </si>
  <si>
    <t>Dégourdir</t>
  </si>
  <si>
    <t>Flanquer</t>
  </si>
  <si>
    <t>Masser</t>
  </si>
  <si>
    <t>Rectifier</t>
  </si>
  <si>
    <t>Tourner</t>
  </si>
  <si>
    <t>approuver</t>
  </si>
  <si>
    <t>localiser</t>
  </si>
  <si>
    <r>
      <t>Beurrer</t>
    </r>
    <r>
      <rPr>
        <sz val="9.9"/>
        <color rgb="FF434343"/>
        <rFont val="Arial"/>
        <family val="2"/>
      </rPr>
      <t> :</t>
    </r>
  </si>
  <si>
    <t>sur toute cette garniture avec un peu de vin blanc</t>
  </si>
  <si>
    <t>Préparations préliminaires</t>
  </si>
  <si>
    <t>Chauffer</t>
  </si>
  <si>
    <t>Incorporer</t>
  </si>
  <si>
    <t>U</t>
  </si>
  <si>
    <t>Braiser</t>
  </si>
  <si>
    <t>Ecaler</t>
  </si>
  <si>
    <t>Sangler</t>
  </si>
  <si>
    <t>Aromatiser</t>
  </si>
  <si>
    <t>Dégraisser</t>
  </si>
  <si>
    <t>Fleurer</t>
  </si>
  <si>
    <t>Mélanger</t>
  </si>
  <si>
    <t>Travailler</t>
  </si>
  <si>
    <t>archiver</t>
  </si>
  <si>
    <t>maintenir</t>
  </si>
  <si>
    <t>– ajouter de beurre à une sauce</t>
  </si>
  <si>
    <t>cuire 4 à 6 mn</t>
  </si>
  <si>
    <t xml:space="preserve"> La veille, décongeler les filets de morue suivant la procédure.</t>
  </si>
  <si>
    <t>Conserver</t>
  </si>
  <si>
    <t>Indications packaging</t>
  </si>
  <si>
    <t>Utiliser</t>
  </si>
  <si>
    <t>Brider</t>
  </si>
  <si>
    <t>Ecorcher</t>
  </si>
  <si>
    <t>Sauter</t>
  </si>
  <si>
    <t>Déhousser</t>
  </si>
  <si>
    <t>Foisonner</t>
  </si>
  <si>
    <t>Meringuer</t>
  </si>
  <si>
    <t>Refroidir</t>
  </si>
  <si>
    <t>Tremper</t>
  </si>
  <si>
    <t>assembler</t>
  </si>
  <si>
    <t>manier</t>
  </si>
  <si>
    <t>– enduire un moule ou un ustensile de beurre afin d’empêcher les mets d’attacher au fond ou aux parois.</t>
  </si>
  <si>
    <t>débarrasser les filets sur plat beurré</t>
  </si>
  <si>
    <t>Contrôler</t>
  </si>
  <si>
    <t>V</t>
  </si>
  <si>
    <t>Ecosser</t>
  </si>
  <si>
    <t>Serrer</t>
  </si>
  <si>
    <t>Délayer</t>
  </si>
  <si>
    <t>Foncer</t>
  </si>
  <si>
    <t>Mettre au point</t>
  </si>
  <si>
    <t>Régénérer</t>
  </si>
  <si>
    <t>Tronçonner</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</si>
  <si>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</si>
  <si>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</si>
  <si>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</si>
  <si>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</si>
  <si>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</si>
  <si>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Jeter</t>
  </si>
  <si>
    <t>Vérifier la temp.</t>
  </si>
  <si>
    <t>Canneler</t>
  </si>
  <si>
    <t>Ecumer</t>
  </si>
  <si>
    <t>Singer</t>
  </si>
  <si>
    <t>Démouler</t>
  </si>
  <si>
    <t>Fondre</t>
  </si>
  <si>
    <t>Mettre en cuisson</t>
  </si>
  <si>
    <t>Réhydrater</t>
  </si>
  <si>
    <t>Trousser</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</si>
  <si>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</si>
  <si>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</si>
  <si>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</si>
  <si>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</si>
  <si>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Verser</t>
  </si>
  <si>
    <t>Caraméliser</t>
  </si>
  <si>
    <t>Effilandrer</t>
  </si>
  <si>
    <t>Suer</t>
  </si>
  <si>
    <t>Dénerver</t>
  </si>
  <si>
    <t>Fouetter</t>
  </si>
  <si>
    <t>Mijoter</t>
  </si>
  <si>
    <t>Relâcher</t>
  </si>
  <si>
    <t>Turbiner</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</si>
  <si>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</si>
  <si>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</si>
  <si>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</si>
  <si>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</si>
  <si>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</si>
  <si>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Laver</t>
  </si>
  <si>
    <t>Remonter en température</t>
  </si>
  <si>
    <t>Châtrer</t>
  </si>
  <si>
    <t>Effiler</t>
  </si>
  <si>
    <t>Dénoyauter</t>
  </si>
  <si>
    <t>Fouler</t>
  </si>
  <si>
    <t>Mixer</t>
  </si>
  <si>
    <t>calculer</t>
  </si>
  <si>
    <t>moderniser</t>
  </si>
  <si>
    <r>
      <t>Beurre clarifié</t>
    </r>
    <r>
      <rPr>
        <sz val="9.9"/>
        <color rgb="FF434343"/>
        <rFont val="Arial"/>
        <family val="2"/>
      </rPr>
      <t> : beurre fondu et décanté dont on a éliminé de la caséine et du petit lait.</t>
    </r>
  </si>
  <si>
    <t xml:space="preserve">napper les filets </t>
  </si>
  <si>
    <t>Disperser</t>
  </si>
  <si>
    <t>Remplacer</t>
  </si>
  <si>
    <t>Chaufroiter</t>
  </si>
  <si>
    <t>Egermer</t>
  </si>
  <si>
    <t>Denteler</t>
  </si>
  <si>
    <t>Fourrer</t>
  </si>
  <si>
    <t>Modeler</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</si>
  <si>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</si>
  <si>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</si>
  <si>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</si>
  <si>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</si>
  <si>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</si>
  <si>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Disposer</t>
  </si>
  <si>
    <t>Remuer</t>
  </si>
  <si>
    <t>Chemiser</t>
  </si>
  <si>
    <t>Egoutter</t>
  </si>
  <si>
    <t>Fraiser</t>
  </si>
  <si>
    <t>Moiner</t>
  </si>
  <si>
    <t>Upériser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</si>
  <si>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</si>
  <si>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</si>
  <si>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</si>
  <si>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</si>
  <si>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Répartir</t>
  </si>
  <si>
    <t>Chiqueter</t>
  </si>
  <si>
    <t>Egrapper</t>
  </si>
  <si>
    <t>Frapper</t>
  </si>
  <si>
    <t>Monder</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</si>
  <si>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</si>
  <si>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</si>
  <si>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</si>
  <si>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</si>
  <si>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</si>
  <si>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Repasser</t>
  </si>
  <si>
    <t>Ciseler</t>
  </si>
  <si>
    <t>Fraser</t>
  </si>
  <si>
    <t>Monter</t>
  </si>
  <si>
    <t>classifier</t>
  </si>
  <si>
    <t>optimiser</t>
  </si>
  <si>
    <r>
      <t>Bouler</t>
    </r>
    <r>
      <rPr>
        <sz val="9.9"/>
        <color rgb="FF434343"/>
        <rFont val="Arial"/>
        <family val="2"/>
      </rPr>
      <t> : façonner à la main une pâte pour lui donner la forme d’une boule.</t>
    </r>
  </si>
  <si>
    <t xml:space="preserve"> Chauffer le lait et le maintenir au chaud.</t>
  </si>
  <si>
    <t>Citronner</t>
  </si>
  <si>
    <t>Emincer</t>
  </si>
  <si>
    <t>Frémir</t>
  </si>
  <si>
    <t>Mortifier</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</si>
  <si>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</si>
  <si>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</si>
  <si>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</si>
  <si>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</si>
  <si>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</si>
  <si>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Clarifier</t>
  </si>
  <si>
    <t>Enrober</t>
  </si>
  <si>
    <t>Détailler</t>
  </si>
  <si>
    <t>Frire</t>
  </si>
  <si>
    <t>Mouiller</t>
  </si>
  <si>
    <t>Réserver</t>
  </si>
  <si>
    <t>Vanner</t>
  </si>
  <si>
    <t>compiler</t>
  </si>
  <si>
    <t>organiser</t>
  </si>
  <si>
    <t>et la maintenir au chaud en attente d'utilisation</t>
  </si>
  <si>
    <t>Coller</t>
  </si>
  <si>
    <t>Eplucher</t>
  </si>
  <si>
    <t>Broyer</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</si>
  <si>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</si>
  <si>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</si>
  <si>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</si>
  <si>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</si>
  <si>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</si>
  <si>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Compoter</t>
  </si>
  <si>
    <t>Escaloper</t>
  </si>
  <si>
    <t>N</t>
  </si>
  <si>
    <t>Brûler</t>
  </si>
  <si>
    <t>Détremper</t>
  </si>
  <si>
    <t>Mousser</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</si>
  <si>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</si>
  <si>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</si>
  <si>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</si>
  <si>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Concasser</t>
  </si>
  <si>
    <t>Etuver</t>
  </si>
  <si>
    <t>Nacrer</t>
  </si>
  <si>
    <t>Retomber</t>
  </si>
  <si>
    <t>Videler</t>
  </si>
  <si>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</si>
  <si>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</si>
  <si>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</si>
  <si>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Confire</t>
  </si>
  <si>
    <t>Evider</t>
  </si>
  <si>
    <t>Napper</t>
  </si>
  <si>
    <t>Gerber</t>
  </si>
  <si>
    <t>Voiler</t>
  </si>
  <si>
    <t>consigner</t>
  </si>
  <si>
    <t>prévoir</t>
  </si>
  <si>
    <r>
      <t>Caraméliser </t>
    </r>
    <r>
      <rPr>
        <sz val="9.9"/>
        <color rgb="FF434343"/>
        <rFont val="Arial"/>
        <family val="2"/>
      </rPr>
      <t>: enduire un moule ou une pâtisserie de sucre cuit au caramel.</t>
    </r>
  </si>
  <si>
    <t>Préparer la purée</t>
  </si>
  <si>
    <t>Contiser</t>
  </si>
  <si>
    <t>Exprimer</t>
  </si>
  <si>
    <r>
      <t>Candir</t>
    </r>
    <r>
      <rPr>
        <sz val="9.9"/>
        <color rgb="FF434343"/>
        <rFont val="Arial"/>
        <family val="2"/>
      </rPr>
      <t> </t>
    </r>
  </si>
  <si>
    <t>Glacer</t>
  </si>
  <si>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</si>
  <si>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</si>
  <si>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</si>
  <si>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</si>
  <si>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</si>
  <si>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Corner</t>
  </si>
  <si>
    <t>Doubler</t>
  </si>
  <si>
    <t>Gommer</t>
  </si>
  <si>
    <t>construire</t>
  </si>
  <si>
    <t>programmer</t>
  </si>
  <si>
    <r>
      <t>Chemiser</t>
    </r>
    <r>
      <rPr>
        <sz val="9.9"/>
        <color rgb="FF434343"/>
        <rFont val="Arial"/>
        <family val="2"/>
      </rPr>
      <t> : appliquer contre la paroi intérieur d’un moule ou d’une caissette, une couche de pâte, de biscuit, de gelée, de chocolat, de glace, de farine etc…</t>
    </r>
  </si>
  <si>
    <t>Corser</t>
  </si>
  <si>
    <t>Paner</t>
  </si>
  <si>
    <t>Grainer</t>
  </si>
  <si>
    <t>Panacher</t>
  </si>
  <si>
    <t>Rioler</t>
  </si>
  <si>
    <t>Zester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</si>
  <si>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</si>
  <si>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</si>
  <si>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</si>
  <si>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</si>
  <si>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</si>
  <si>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Coucher</t>
  </si>
  <si>
    <t>Papilloter</t>
  </si>
  <si>
    <t>Graisser</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</si>
  <si>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</si>
  <si>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</si>
  <si>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</si>
  <si>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</si>
  <si>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Passer</t>
  </si>
  <si>
    <t>Cerner</t>
  </si>
  <si>
    <t>Gratiner</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</si>
  <si>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</si>
  <si>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</si>
  <si>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</si>
  <si>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</si>
  <si>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</si>
  <si>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Crémer</t>
  </si>
  <si>
    <t>Persiller</t>
  </si>
  <si>
    <t>Chablonner</t>
  </si>
  <si>
    <t>Griller</t>
  </si>
  <si>
    <t>Parer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</si>
  <si>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</si>
  <si>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</si>
  <si>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</si>
  <si>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</si>
  <si>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Crever</t>
  </si>
  <si>
    <t>Piler</t>
  </si>
  <si>
    <t>Ebaucher</t>
  </si>
  <si>
    <t>Rouler</t>
  </si>
  <si>
    <t>cultiver</t>
  </si>
  <si>
    <t>régler</t>
  </si>
  <si>
    <r>
      <t>Corser</t>
    </r>
    <r>
      <rPr>
        <sz val="9.9"/>
        <color rgb="FF434343"/>
        <rFont val="Arial"/>
        <family val="2"/>
      </rPr>
      <t> : donner de l’élasticité à une pâte  en la pétrissant davantage.</t>
    </r>
  </si>
  <si>
    <t>Cuire</t>
  </si>
  <si>
    <t>Pincer</t>
  </si>
  <si>
    <t>Roussir</t>
  </si>
  <si>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</si>
  <si>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</si>
  <si>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</si>
  <si>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</si>
  <si>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Piquer</t>
  </si>
  <si>
    <t>décharger</t>
  </si>
  <si>
    <t>remodeler</t>
  </si>
  <si>
    <r>
      <t>Crémer</t>
    </r>
    <r>
      <rPr>
        <sz val="9.9"/>
        <color rgb="FF434343"/>
        <rFont val="Arial"/>
        <family val="2"/>
      </rPr>
      <t> : travailler une matière grasse seule ou avec du sucre, afin de lui donner la consistance d’une crème.</t>
    </r>
  </si>
  <si>
    <t>Confectionner la brandade de morue</t>
  </si>
  <si>
    <t>Pocher</t>
  </si>
  <si>
    <t>Echauder</t>
  </si>
  <si>
    <t>Pasteuriser</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</si>
  <si>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</si>
  <si>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</si>
  <si>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</si>
  <si>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</si>
  <si>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</si>
  <si>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Poêler</t>
  </si>
  <si>
    <t>Chevaucher</t>
  </si>
  <si>
    <t>Huiler</t>
  </si>
  <si>
    <t>Sabler</t>
  </si>
  <si>
    <t>documenter</t>
  </si>
  <si>
    <t>rénover</t>
  </si>
  <si>
    <t>désinfecter le poste de travail</t>
  </si>
  <si>
    <t>Cuire les filets à la vapeur 7 minutes environ</t>
  </si>
  <si>
    <t>Pousser</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</si>
  <si>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</si>
  <si>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</si>
  <si>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</si>
  <si>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</si>
  <si>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</si>
  <si>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Puncher</t>
  </si>
  <si>
    <t>Peser</t>
  </si>
  <si>
    <t>écrire</t>
  </si>
  <si>
    <t>réparer</t>
  </si>
  <si>
    <r>
      <t>Décoction </t>
    </r>
    <r>
      <rPr>
        <sz val="9.9"/>
        <color rgb="FF434343"/>
        <rFont val="Arial"/>
        <family val="2"/>
      </rPr>
      <t>: solution obtenue par l’action prolongée de l’eau bouillante sur une plante aromatique.</t>
    </r>
  </si>
  <si>
    <t>selectionner le matériel</t>
  </si>
  <si>
    <t>Q</t>
  </si>
  <si>
    <t>Imbiber</t>
  </si>
  <si>
    <t>Pétrir</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</si>
  <si>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</si>
  <si>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</si>
  <si>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</si>
  <si>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</si>
  <si>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</si>
  <si>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Quadriller</t>
  </si>
  <si>
    <t>Saumurer</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</si>
  <si>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</si>
  <si>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</si>
  <si>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</si>
  <si>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</si>
  <si>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Clouter</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</si>
  <si>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</si>
  <si>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</si>
  <si>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</si>
  <si>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</si>
  <si>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</si>
  <si>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</si>
  <si>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</si>
  <si>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</si>
  <si>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Infuser</t>
  </si>
  <si>
    <t>Plaquer</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</si>
  <si>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</si>
  <si>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</si>
  <si>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</si>
  <si>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</si>
  <si>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</si>
  <si>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</si>
  <si>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</si>
  <si>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</si>
  <si>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</si>
  <si>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</si>
  <si>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</si>
  <si>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</si>
  <si>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</si>
  <si>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Emonder</t>
  </si>
  <si>
    <t>Siroper</t>
  </si>
  <si>
    <t>envoyer</t>
  </si>
  <si>
    <t>superviser</t>
  </si>
  <si>
    <r>
      <t>Évider</t>
    </r>
    <r>
      <rPr>
        <sz val="9.9"/>
        <color rgb="FF434343"/>
        <rFont val="Arial"/>
        <family val="2"/>
      </rPr>
      <t> : éliminer, extraire l’intérieur de certains fruits (ex : citrons, orange).</t>
    </r>
  </si>
  <si>
    <t>laver à grande eau</t>
  </si>
  <si>
    <t>Émulsionner</t>
  </si>
  <si>
    <t>Poudrer</t>
  </si>
  <si>
    <t>Siroter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</si>
  <si>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</si>
  <si>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</si>
  <si>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</si>
  <si>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</si>
  <si>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</si>
  <si>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</si>
  <si>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</si>
  <si>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Larder</t>
  </si>
  <si>
    <t>Praliner</t>
  </si>
  <si>
    <t>Sonder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</si>
  <si>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</si>
  <si>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</si>
  <si>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</si>
  <si>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</si>
  <si>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</si>
  <si>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Stériliser</t>
  </si>
  <si>
    <t>examiner</t>
  </si>
  <si>
    <t>trier</t>
  </si>
  <si>
    <r>
      <t>Fleurer </t>
    </r>
    <r>
      <rPr>
        <sz val="9.9"/>
        <color rgb="FF434343"/>
        <rFont val="Arial"/>
        <family val="2"/>
      </rPr>
      <t>: saupoudrer de farine un tour, une plaque ou un moule afin d’empêcher certaines préparations de coller.</t>
    </r>
  </si>
  <si>
    <t>Equeter</t>
  </si>
  <si>
    <t>Lever</t>
  </si>
  <si>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</si>
  <si>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</si>
  <si>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</si>
  <si>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</si>
  <si>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</si>
  <si>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Craquer</t>
  </si>
  <si>
    <t>Surgeler</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</si>
  <si>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</si>
  <si>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</si>
  <si>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</si>
  <si>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</si>
  <si>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</si>
  <si>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</si>
  <si>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</si>
  <si>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</si>
  <si>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</si>
  <si>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Etoffer</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</si>
  <si>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</si>
  <si>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</si>
  <si>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</si>
  <si>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</si>
  <si>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Etouffer</t>
  </si>
  <si>
    <t>adjoindre de la creme</t>
  </si>
  <si>
    <t xml:space="preserve"> Rectifier la consistance</t>
  </si>
  <si>
    <t>Luter</t>
  </si>
  <si>
    <r>
      <t>Garnir </t>
    </r>
    <r>
      <rPr>
        <sz val="9.9"/>
        <color rgb="FF434343"/>
        <rFont val="Arial"/>
        <family val="2"/>
      </rPr>
      <t>: remplir avec une préparation de crème ou autres un fond de gâteau, un moule, une poche.</t>
    </r>
  </si>
  <si>
    <t>ajouter dans l'ordre les autres éléments</t>
  </si>
  <si>
    <t>Culotter</t>
  </si>
  <si>
    <t>Lyophiliser</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</si>
  <si>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</si>
  <si>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</si>
  <si>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</si>
  <si>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</si>
  <si>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</si>
  <si>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</si>
  <si>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</si>
  <si>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</si>
  <si>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</si>
  <si>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</si>
  <si>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</si>
  <si>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</si>
  <si>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</si>
  <si>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</si>
  <si>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</si>
  <si>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</si>
  <si>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</si>
  <si>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</si>
  <si>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</si>
  <si>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</si>
  <si>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</si>
  <si>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</si>
  <si>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</si>
  <si>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</si>
  <si>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</si>
  <si>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</si>
  <si>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</si>
  <si>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</si>
  <si>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</si>
  <si>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</si>
  <si>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</si>
  <si>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</si>
  <si>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</si>
  <si>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</si>
  <si>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</si>
  <si>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</si>
  <si>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</si>
  <si>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</si>
  <si>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</si>
  <si>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</si>
  <si>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</si>
  <si>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</si>
  <si>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</si>
  <si>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</si>
  <si>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</si>
  <si>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</si>
  <si>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</si>
  <si>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</si>
  <si>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</si>
  <si>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</si>
  <si>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</si>
  <si>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</si>
  <si>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</si>
  <si>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</si>
  <si>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</si>
  <si>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</si>
  <si>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</si>
  <si>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</si>
  <si>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</si>
  <si>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</si>
  <si>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</si>
  <si>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</si>
  <si>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</si>
  <si>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</si>
  <si>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</si>
  <si>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</si>
  <si>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</si>
  <si>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</si>
  <si>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</si>
  <si>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</si>
  <si>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</si>
  <si>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</si>
  <si>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</si>
  <si>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</si>
  <si>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</si>
  <si>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</si>
  <si>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</si>
  <si>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</si>
  <si>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</si>
  <si>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</si>
  <si>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</si>
  <si>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</si>
  <si>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</si>
  <si>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</si>
  <si>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</si>
  <si>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</si>
  <si>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</si>
  <si>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</si>
  <si>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</si>
  <si>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</si>
  <si>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</si>
  <si>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</si>
  <si>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</si>
  <si>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</si>
  <si>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</si>
  <si>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</si>
  <si>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</si>
  <si>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</si>
  <si>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</si>
  <si>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</si>
  <si>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</si>
  <si>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</si>
  <si>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</si>
  <si>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</si>
  <si>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</si>
  <si>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</si>
  <si>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</si>
  <si>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</si>
  <si>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</si>
  <si>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</si>
  <si>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</si>
  <si>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</si>
  <si>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</si>
  <si>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</si>
  <si>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</si>
  <si>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</si>
  <si>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</si>
  <si>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</si>
  <si>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</si>
  <si>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</si>
  <si>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</si>
  <si>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</si>
  <si>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</si>
  <si>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</si>
  <si>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</si>
  <si>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</si>
  <si>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</si>
  <si>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</si>
  <si>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</si>
  <si>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</si>
  <si>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</si>
  <si>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</si>
  <si>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</si>
  <si>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</si>
  <si>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</si>
  <si>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</si>
  <si>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</si>
  <si>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</si>
  <si>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t xml:space="preserve">Chaque postit étant indépendant vous pouvez  le copier et le coller dans n'importe quelle feuille Excel </t>
  </si>
  <si>
    <t>si bien que vous obtenez un poids total ④ complètement faux</t>
  </si>
  <si>
    <t>pour vous constituer un répertoire</t>
  </si>
  <si>
    <t>c'est pourquoi ② vous avez 2 colonnes 1 pour les (unités ou quantités)  l'autre pour les poids</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</si>
  <si>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</si>
  <si>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</si>
  <si>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</si>
  <si>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</si>
  <si>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 xml:space="preserve"> de garnitures de finitions ou de décor</t>
  </si>
  <si>
    <t>¼ de botte de fines herbes -  allez expliquer cela à Excel (0.25)</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</si>
  <si>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</si>
  <si>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</si>
  <si>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</si>
  <si>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Bonne utilisation. A vous de faire évoluer ces documents…et n'hésitez pas à tramsmettre vos savoirs faire……</t>
  </si>
  <si>
    <t>pour aider les jeunes en formation ou donner des idées à vos collègues des métiers de bouche</t>
  </si>
  <si>
    <t>soit vous saisisez le total ④ dans la cellule ❺ ou mettez les 2 cellules en liaison en liaison  =</t>
  </si>
  <si>
    <t>soit vous faites le choix de dupliquer la recette à partir d'une denrée Exemple farine</t>
  </si>
  <si>
    <t>Si vous supprimez des lignes inutiles</t>
  </si>
  <si>
    <t>ne pas supprimer ces 4 lignes</t>
  </si>
  <si>
    <t>❹ &gt;</t>
  </si>
  <si>
    <t>SI(ESTVIDE(#REF!);#REF!;#REF!*#REF!)</t>
  </si>
  <si>
    <t>Supprimez les erreurs #REF! dans la barre de formule</t>
  </si>
  <si>
    <t>saisissez le NOM DE LA RECETTE</t>
  </si>
  <si>
    <t>ICI EGALEMENT</t>
  </si>
  <si>
    <t>Traçabilité</t>
  </si>
  <si>
    <t>si vous utilisez cette recette pour une</t>
  </si>
  <si>
    <t>&lt; recette pour CHARLOTTE POIRE CARAMEL</t>
  </si>
  <si>
    <t>autre utilisation vous aurez une traçabilité</t>
  </si>
  <si>
    <t>saissez un nombre la cellule est formatée pour ajouter mn</t>
  </si>
  <si>
    <t>Ce modèle de fiche s'utilise comme un "Postit"</t>
  </si>
  <si>
    <t>Exemples que des recettes sans procédures - des fiches avec procédures en dessous etc..soyez imaginatif</t>
  </si>
  <si>
    <t>Lien internet &gt; vous pouvez coller des liens internet pour retrouver une recette sur le web</t>
  </si>
  <si>
    <t>Saisissez votre texte faire court et concis</t>
  </si>
  <si>
    <t>1 verbe = 1 action</t>
  </si>
  <si>
    <t>Recette et progression peuvent être utilisés comme "postits" indépendants.Vous pouvez donc les copier/déplacer comme vous le voulez</t>
  </si>
  <si>
    <t>SERVICE A LA PORTION</t>
  </si>
  <si>
    <t xml:space="preserve">Vous pouvez détourner et simplifier l'utilisation de cette fiche </t>
  </si>
  <si>
    <t>en cellule ❺ saisissez un nombre de portions - de plaques -de louches</t>
  </si>
  <si>
    <t xml:space="preserve"> ou tout ce que vous voulez</t>
  </si>
  <si>
    <t>en cellule ⑥ saisissez ce que vous voulez obtenir</t>
  </si>
  <si>
    <t>FIN</t>
  </si>
  <si>
    <t>Exep. 3 œufs de 0,05</t>
  </si>
  <si>
    <t>ou œufs liquides 0,150</t>
  </si>
  <si>
    <t>③ Quoi Kg - oeufs -CC cuillère à café -CP cuillère a potage - etc</t>
  </si>
  <si>
    <t>ou 3</t>
  </si>
  <si>
    <t>soit vous saisissez le total ④ dans la cellule ⑤ ou mettez les 2 cellules en liaison en liaison  =</t>
  </si>
  <si>
    <t>à vous de saisir ce que vous voulez</t>
  </si>
  <si>
    <t xml:space="preserve">le répertoire vous permettra d'aller chercher des"postits"  </t>
  </si>
  <si>
    <t>de mon expérience et des utilitaires de la restauration collective</t>
  </si>
  <si>
    <t xml:space="preserve">pains au chocolat </t>
  </si>
  <si>
    <t xml:space="preserve">croissants </t>
  </si>
  <si>
    <t>NE PAS SUPPRIMER CES COLONNES</t>
  </si>
  <si>
    <t>Poids pâte crue</t>
  </si>
  <si>
    <t xml:space="preserve"> + 2 rangées de 5 pièces de pains au chocolat (9 - 10 pièces par 1/2 plaque) dans la longueur</t>
  </si>
  <si>
    <r>
      <t xml:space="preserve">2 </t>
    </r>
    <r>
      <rPr>
        <b/>
        <sz val="11"/>
        <color rgb="FF000000"/>
        <rFont val="Calibri"/>
        <family val="2"/>
        <scheme val="minor"/>
      </rPr>
      <t xml:space="preserve">tablettes </t>
    </r>
    <r>
      <rPr>
        <sz val="11"/>
        <color rgb="FF000000"/>
        <rFont val="Calibri"/>
        <family val="2"/>
        <scheme val="minor"/>
      </rPr>
      <t>de chocolat/pièce, rognures à l'intérieur; attention à la soudure bien en dessous.</t>
    </r>
  </si>
  <si>
    <t>Dimension du rectangle : hauteur (environ 12-15 cm), largeur: 1 barre de chocolat (8 cm) +1,5 à 2 cm (environ 9,5 -10 cm).</t>
  </si>
  <si>
    <r>
      <t xml:space="preserve">Dimension de </t>
    </r>
    <r>
      <rPr>
        <b/>
        <sz val="11"/>
        <color rgb="FF000000"/>
        <rFont val="Calibri"/>
        <family val="2"/>
        <scheme val="minor"/>
      </rPr>
      <t xml:space="preserve">l'abaisse : </t>
    </r>
    <r>
      <rPr>
        <sz val="11"/>
        <color rgb="FF000000"/>
        <rFont val="Calibri"/>
        <family val="2"/>
        <scheme val="minor"/>
      </rPr>
      <t>Longueur 1 rouleau (environ 50 cm), largeur: 1/2 de rouleau (25 cm environ)</t>
    </r>
  </si>
  <si>
    <r>
      <t>Pains au chocolat:</t>
    </r>
    <r>
      <rPr>
        <sz val="11"/>
        <color rgb="FF000000"/>
        <rFont val="Calibri"/>
        <family val="2"/>
        <scheme val="minor"/>
      </rPr>
      <t xml:space="preserve"> (poids = 60/65g de pâte crue) 9-10 pièces à partir de 250 g de farine.</t>
    </r>
  </si>
  <si>
    <t>Dimension du triangle : hauteur 1 brosse (environ 20 cm), largeur: 1 coupe pâte (environ 12-14 cm).</t>
  </si>
  <si>
    <t>Dimension de l'abaisse : Longueur -1 rouleau et une main (environ 60 cm), largeur: 1/3 de rouleau (15 - 20 cm environ)</t>
  </si>
  <si>
    <r>
      <t>Croissants:</t>
    </r>
    <r>
      <rPr>
        <sz val="11"/>
        <color rgb="FF000000"/>
        <rFont val="Calibri"/>
        <family val="2"/>
        <scheme val="minor"/>
      </rPr>
      <t xml:space="preserve"> (poids = 50/55 g de pâte crue, épaisseur 4 mm) 10 pièces à partir de 250 g de farine</t>
    </r>
  </si>
  <si>
    <t>si vous n'êtes pas d'accord avec les valeurs saisies - saisissez ce qui vous convient</t>
  </si>
  <si>
    <t>Poids total (1)</t>
  </si>
  <si>
    <t>les produits à la pièce - œufs - batons de vanille etc. doivent être saisis dans les colonnes - Nb d'unité et Poids Unitaire -ne pas saisir leur poids dans la colonne Quant.</t>
  </si>
  <si>
    <t>à vous de déterminer le vôtre</t>
  </si>
  <si>
    <t>Coefficient de  vente</t>
  </si>
  <si>
    <t>Prix total</t>
  </si>
  <si>
    <t xml:space="preserve"> N° de ligne moins 1</t>
  </si>
  <si>
    <t>colonne</t>
  </si>
  <si>
    <t>Total général</t>
  </si>
  <si>
    <t>à  vous de saisir le nombre  à fabriquer</t>
  </si>
  <si>
    <t>Combien de croissants voulez vous faire</t>
  </si>
  <si>
    <t>Beurre de tourage (1/3 à 1/4 du poids de la détrempe)</t>
  </si>
  <si>
    <t>en saisissant un poids de farine à mettre en œuvre toute la recette sera calculée en conséquence</t>
  </si>
  <si>
    <t>Quel poids de farine à mettre en œuvre</t>
  </si>
  <si>
    <t>si vous saisissez le total général C de la colonne 3 farine vous obtenez une toute autre lecture de la recette avec ses prix correspondants idem si vous saisissez le total de la colonne  4</t>
  </si>
  <si>
    <t>cette colonne est intéressante - elle peut vous permettre d'obtenir les poids et le prix au Kg - colonne</t>
  </si>
  <si>
    <t xml:space="preserve">saisissez  le poids total que vous voulez obtenir </t>
  </si>
  <si>
    <t>Quel Poids total voulez vous fabriquer</t>
  </si>
  <si>
    <t>Si vous avez trop d'informations - sélectionnez les informations qui ne vous servent pas - Couleur de Police BLANC</t>
  </si>
  <si>
    <t>A chacun d'y trouver son bonheur . Bonne utilisation - Joël Leboucher</t>
  </si>
  <si>
    <t>La restauration "classique" et l'enseignement fonctionnent à la portion</t>
  </si>
  <si>
    <t>Eau froide (du refroidisseur)</t>
  </si>
  <si>
    <t>Les boulanger et Patissiers se servent du poids de farine à mettre en œuvre</t>
  </si>
  <si>
    <t>travailleutrs de force</t>
  </si>
  <si>
    <t>personnes agées</t>
  </si>
  <si>
    <t>enfants du Primaire</t>
  </si>
  <si>
    <t>travailleurs sédentaires</t>
  </si>
  <si>
    <t>adolescents</t>
  </si>
  <si>
    <t>enfants de Maternelles</t>
  </si>
  <si>
    <t>La Restauration Collective à besoin d'un poids fini et avec ce poids elle poura servir : X</t>
  </si>
  <si>
    <t>Avec ce modèle de fiche j'ai essayé de concilier les besoins de chacun.</t>
  </si>
  <si>
    <t>Prix T HT</t>
  </si>
  <si>
    <t xml:space="preserve">Quant. </t>
  </si>
  <si>
    <t>saisissez le prix au Kg de chaque ingrédient</t>
  </si>
  <si>
    <t>Prix U HT ou au Kg</t>
  </si>
  <si>
    <t>Poids unitaire</t>
  </si>
  <si>
    <t>Nb d'unités</t>
  </si>
  <si>
    <t>ingrédients</t>
  </si>
  <si>
    <t>Saisissez vos prix</t>
  </si>
  <si>
    <t>tout dépend de la recette et du résultat que vous souhaitez obtenir ; plus vous saisirer de nombre de pièces plus petites seront les portions</t>
  </si>
  <si>
    <t>QUANTITÉS A METTRE EN ŒUVRE</t>
  </si>
  <si>
    <t>Saisissez votre recette ICI</t>
  </si>
  <si>
    <t>Coeff.de  vente</t>
  </si>
  <si>
    <t>1 croissant</t>
  </si>
  <si>
    <t>Farine  T45 (gruau)</t>
  </si>
  <si>
    <t>http://www.mercotte.fr/farines-et-fecules/</t>
  </si>
  <si>
    <t>Lien farines</t>
  </si>
  <si>
    <t>Exemple :</t>
  </si>
  <si>
    <t>saisissez le poids que vous avez saisi dans votre recette - si vous utilisez 2 farines - additionner leur poids</t>
  </si>
  <si>
    <t>Poids de beurre de tourage conseillé :</t>
  </si>
  <si>
    <t>ce total est automatique vous n'avez rien à saisir -seulement vérifier que tout soit bien additionné</t>
  </si>
  <si>
    <t>résultat de la cellule</t>
  </si>
  <si>
    <t>Poids total</t>
  </si>
  <si>
    <t xml:space="preserve">les ingrédients colonne F le nombre de pièces colonne G -  </t>
  </si>
  <si>
    <t>AVANT de saisir quoique ce soit dans une cellule vérifiez bien qu'il n'y ait pas de formule en cliquant dessus</t>
  </si>
  <si>
    <t>Soyez bien attentifs à la saisie de ces valeurs de référence qui commandent le fonctionnement de la fiche</t>
  </si>
  <si>
    <t>MODE D'EMPLOI</t>
  </si>
  <si>
    <t>LA PATE A CROISSANTS</t>
  </si>
  <si>
    <t>Largeur de colonnes standards (la première de 3 et 13 colonnes de 11)</t>
  </si>
  <si>
    <t>LA PATE A CROISSANTS seconde recette</t>
  </si>
  <si>
    <t>Auteur :  Jacques Aguiton Maitre Patissier Paris 13 ème</t>
  </si>
  <si>
    <t>Recette transmise par Georges DÉTROIS Pâtissier passionné en retraite dans la Manche</t>
  </si>
  <si>
    <t>Observations :</t>
  </si>
  <si>
    <t>Beurre 27% de la détrempe</t>
  </si>
  <si>
    <t>35 croissants environ pour 1 Kg de farine</t>
  </si>
  <si>
    <t>VOIR MODE D'EMPLOI FICHE PRÉCÉDENTE</t>
  </si>
  <si>
    <t>POINTAGE une demi-heure puis REMETTRE AU FROID 30 minutes  ensuite TOURAGE 2 tours doubles</t>
  </si>
  <si>
    <t xml:space="preserve"> BEURRE sec</t>
  </si>
  <si>
    <t>Ces documents sont les fruits :</t>
  </si>
  <si>
    <t>de documents mis sur le net par des passionnés</t>
  </si>
  <si>
    <t>Je les mets à disposition des professionnels et des jeunes cuisiniers en formation .</t>
  </si>
  <si>
    <t>CONTENU DU CLASSEUR</t>
  </si>
  <si>
    <t>$</t>
  </si>
  <si>
    <t>Quelques sites Excel pour vous aider à créer vos documents</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</si>
  <si>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</si>
  <si>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</si>
  <si>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</si>
  <si>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 xml:space="preserve"> &gt;</t>
  </si>
  <si>
    <t>http://www.excel-downloads.com/remository/Download/Professionnels/Planification-et-gestion-de-projets/SPACE.html</t>
  </si>
  <si>
    <t>Recettes de croissants</t>
  </si>
  <si>
    <t>Modèles de fiches</t>
  </si>
  <si>
    <t>dernière mise à jour : 17 Février 2022</t>
  </si>
  <si>
    <t>Croissants Jacques Aguiton.2</t>
  </si>
  <si>
    <t>RECETTES DE VINCENT dupliquées soit pour un poids de farine soit pour un poids de pâton</t>
  </si>
  <si>
    <t>Croissants J.Charette</t>
  </si>
  <si>
    <t>Croissants Berry Farah</t>
  </si>
  <si>
    <t>Vocabulaire</t>
  </si>
  <si>
    <t>Formats-formules-pourcentages</t>
  </si>
  <si>
    <t>Formats-Formules-Fonctions</t>
  </si>
  <si>
    <t>qu'est-ce qu'un "Postit"</t>
  </si>
  <si>
    <t>Croissants Mickael Rabeau</t>
  </si>
  <si>
    <t>Croissants Mickael.2</t>
  </si>
  <si>
    <t>Croissants recette parue dans le journal la Manche Libre</t>
  </si>
  <si>
    <t>Croissants Jacques Aguiton.Maître Patissier Paris 13ème</t>
  </si>
  <si>
    <t>Croissants de Vincent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</si>
</sst>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164" formatCode="0.000&quot; Kg&quot;"/>
    <numFmt numFmtId="165" formatCode="#,##0.00\ &quot;€&quot;"/>
    <numFmt numFmtId="166" formatCode="0.000"/>
    <numFmt numFmtId="167" formatCode="0.0"/>
    <numFmt numFmtId="168" formatCode="0.0%"/>
    <numFmt numFmtId="169" formatCode="d\ mmmm\ yyyy"/>
    <numFmt numFmtId="170" formatCode="0.000&quot; L&quot;"/>
    <numFmt numFmtId="171" formatCode="0.0&quot; g&quot;"/>
    <numFmt numFmtId="172" formatCode="0&quot; g&quot;"/>
    <numFmt numFmtId="173" formatCode="&quot;Poids portion&quot;\ 0.000&quot; Kg&quot;"/>
    <numFmt numFmtId="174" formatCode="0&quot; %&quot;"/>
    <numFmt numFmtId="175" formatCode="0.000&quot;Kg&quot;"/>
    <numFmt numFmtId="176" formatCode="0.00&quot;Kg&quot;"/>
    <numFmt numFmtId="177" formatCode="0&quot;%&quot;"/>
    <numFmt numFmtId="178" formatCode="dddd\ dd\ mmmm\ yyyy"/>
    <numFmt numFmtId="179" formatCode="hh&quot;H&quot;:mm&quot; mn&quot;"/>
    <numFmt numFmtId="180" formatCode="0.0&quot;Kg&quot;"/>
    <numFmt numFmtId="181" formatCode="0&quot; Mx&quot;"/>
    <numFmt numFmtId="182" formatCode="0.00&quot; Mx&quot;"/>
    <numFmt numFmtId="183" formatCode="0.0&quot; %&quot;"/>
    <numFmt numFmtId="184" formatCode="0&quot;Kg&quot;"/>
    <numFmt numFmtId="185" formatCode="0.00\ &quot; cm³&quot;"/>
    <numFmt numFmtId="186" formatCode="&quot;Col.&quot;0"/>
    <numFmt numFmtId="187" formatCode="0.00\ &quot; cm²&quot;"/>
    <numFmt numFmtId="188" formatCode="0&quot; cm&quot;"/>
    <numFmt numFmtId="189" formatCode="0.0&quot; cm&quot;"/>
    <numFmt numFmtId="190" formatCode="0.0&quot; mm&quot;"/>
    <numFmt numFmtId="191" formatCode="0.00&quot; cm&quot;"/>
    <numFmt numFmtId="192" formatCode="#,##0&quot; cl&quot;"/>
    <numFmt numFmtId="193" formatCode="0.0000"/>
    <numFmt numFmtId="194" formatCode="#,##0&quot; grs&quot;"/>
    <numFmt numFmtId="195" formatCode="#,##0&quot; dl&quot;"/>
    <numFmt numFmtId="196" formatCode="[h]&quot;H&quot;mm"/>
    <numFmt numFmtId="197" formatCode="0&quot; gr&quot;"/>
    <numFmt numFmtId="198" formatCode="0.0&quot; gr&quot;"/>
    <numFmt numFmtId="199" formatCode="0&quot; Kg&quot;"/>
    <numFmt numFmtId="200" formatCode="0.00&quot; Kg&quot;"/>
    <numFmt numFmtId="201" formatCode="0.000\K\g"/>
    <numFmt numFmtId="202" formatCode="0&quot; Gastro&quot;"/>
    <numFmt numFmtId="203" formatCode="\+\ 0.0;\-\ 0.0"/>
    <numFmt numFmtId="204" formatCode="\+\ 0.000;\-\ 0.000"/>
    <numFmt numFmtId="205" formatCode="#,##0.000\ &quot;€&quot;"/>
    <numFmt numFmtId="206" formatCode="[$-F800]dddd\,\ mmmm\ dd\,\ yyyy"/>
    <numFmt numFmtId="207" formatCode="dddd\ mm\ mmm\ yyyy\ \-\ hh&quot;H&quot;mm"/>
    <numFmt numFmtId="208" formatCode="h&quot; H &quot;mm;@"/>
    <numFmt numFmtId="209" formatCode="&quot;Semaine N °&quot;0"/>
    <numFmt numFmtId="210" formatCode="0&quot; mn&quot;"/>
    <numFmt numFmtId="211" formatCode="0.0&quot; Kg&quot;"/>
    <numFmt numFmtId="212" formatCode="0.00&quot; g&quot;"/>
    <numFmt numFmtId="213" formatCode="ddd\ dd\ mmmm\ yyyy\ \-\ hh:mm"/>
  </numFmts>
  <fonts count="629">
    <font>
      <sz val="11"/>
      <color theme="1"/>
      <name val="Calibri"/>
      <family val="2"/>
      <scheme val="minor"/>
    </font>
    <font>
      <sz val="11"/>
      <color theme="1"/>
      <name val="Calibri"/>
      <family val="2"/>
      <scheme val="minor"/>
    </font>
    <font>
      <sz val="10"/>
      <name val="Arial"/>
      <family val="2"/>
    </font>
    <font>
      <b/>
      <u/>
      <sz val="15.5"/>
      <color rgb="FF20759D"/>
      <name val="Arial"/>
      <family val="2"/>
    </font>
    <font>
      <sz val="12"/>
      <color theme="1"/>
      <name val="Arial"/>
      <family val="2"/>
    </font>
    <font>
      <b/>
      <sz val="12"/>
      <color theme="1"/>
      <name val="Arial"/>
      <family val="2"/>
    </font>
    <font>
      <sz val="11.5"/>
      <color rgb="FF000000"/>
      <name val="Arial"/>
      <family val="2"/>
    </font>
    <font>
      <b/>
      <sz val="10"/>
      <color theme="0"/>
      <name val="Arial"/>
      <family val="2"/>
    </font>
    <font>
      <sz val="9"/>
      <name val="Calibri"/>
      <family val="2"/>
      <scheme val="minor"/>
    </font>
    <font>
      <b/>
      <sz val="9"/>
      <name val="Calibri"/>
      <family val="2"/>
      <scheme val="minor"/>
    </font>
    <font>
      <sz val="10"/>
      <color theme="7" tint="-0.249977111117893"/>
      <name val="Calibri"/>
      <family val="2"/>
      <scheme val="minor"/>
    </font>
    <font>
      <sz val="11"/>
      <name val="Calibri"/>
      <family val="2"/>
      <scheme val="minor"/>
    </font>
    <font>
      <sz val="10"/>
      <color theme="1"/>
      <name val="Calibri"/>
      <family val="2"/>
      <scheme val="minor"/>
    </font>
    <font>
      <b/>
      <i/>
      <sz val="10"/>
      <name val="Calibri"/>
      <family val="2"/>
      <scheme val="minor"/>
    </font>
    <font>
      <b/>
      <sz val="9"/>
      <color theme="8" tint="-0.499984740745262"/>
      <name val="Calibri"/>
      <family val="2"/>
      <scheme val="minor"/>
    </font>
    <font>
      <sz val="11"/>
      <color rgb="FFC00000"/>
      <name val="Calibri"/>
      <family val="2"/>
      <scheme val="minor"/>
    </font>
    <font>
      <sz val="9"/>
      <color rgb="FFC00000"/>
      <name val="Calibri"/>
      <family val="2"/>
      <scheme val="minor"/>
    </font>
    <font>
      <b/>
      <sz val="10"/>
      <color theme="8" tint="-0.499984740745262"/>
      <name val="Calibri"/>
      <family val="2"/>
      <scheme val="minor"/>
    </font>
    <font>
      <b/>
      <sz val="11"/>
      <color theme="1"/>
      <name val="Calibri"/>
      <family val="2"/>
      <scheme val="minor"/>
    </font>
    <font>
      <sz val="10"/>
      <name val="MS Sans Serif"/>
      <family val="2"/>
    </font>
    <font>
      <sz val="9"/>
      <name val="Arial"/>
      <family val="2"/>
    </font>
    <font>
      <b/>
      <sz val="10"/>
      <name val="Arial"/>
      <family val="2"/>
    </font>
    <font>
      <sz val="14"/>
      <name val="Arial"/>
      <family val="2"/>
    </font>
    <font>
      <sz val="8"/>
      <name val="Arial"/>
      <family val="2"/>
    </font>
    <font>
      <sz val="11"/>
      <name val="Arial"/>
      <family val="2"/>
    </font>
    <font>
      <sz val="12"/>
      <name val="Arial"/>
      <family val="2"/>
    </font>
    <font>
      <u/>
      <sz val="11"/>
      <color theme="10"/>
      <name val="Calibri"/>
      <family val="2"/>
      <scheme val="minor"/>
    </font>
    <font>
      <b/>
      <sz val="12"/>
      <name val="Calibri"/>
      <family val="2"/>
      <scheme val="minor"/>
    </font>
    <font>
      <b/>
      <sz val="14"/>
      <name val="Calibri"/>
      <family val="2"/>
      <scheme val="minor"/>
    </font>
    <font>
      <b/>
      <sz val="12"/>
      <color theme="9" tint="-0.249977111117893"/>
      <name val="Calibri"/>
      <family val="2"/>
      <scheme val="minor"/>
    </font>
    <font>
      <b/>
      <sz val="11"/>
      <color rgb="FF7030A0"/>
      <name val="Calibri"/>
      <family val="2"/>
      <scheme val="minor"/>
    </font>
    <font>
      <b/>
      <sz val="11"/>
      <name val="Calibri"/>
      <family val="2"/>
      <scheme val="minor"/>
    </font>
    <font>
      <b/>
      <sz val="10"/>
      <color theme="1"/>
      <name val="Calibri"/>
      <family val="2"/>
      <scheme val="minor"/>
    </font>
    <font>
      <b/>
      <sz val="10"/>
      <name val="Calibri"/>
      <family val="2"/>
      <scheme val="minor"/>
    </font>
    <font>
      <sz val="10"/>
      <color rgb="FF303030"/>
      <name val="Calibri"/>
      <family val="2"/>
      <scheme val="minor"/>
    </font>
    <font>
      <b/>
      <sz val="12"/>
      <color theme="7" tint="-0.499984740745262"/>
      <name val="Calibri"/>
      <family val="2"/>
      <scheme val="minor"/>
    </font>
    <font>
      <b/>
      <sz val="22"/>
      <name val="Calibri"/>
      <family val="2"/>
      <scheme val="minor"/>
    </font>
    <font>
      <b/>
      <sz val="10"/>
      <color rgb="FFC00000"/>
      <name val="Arial"/>
      <family val="2"/>
    </font>
    <font>
      <b/>
      <sz val="9"/>
      <color rgb="FFC00000"/>
      <name val="Calibri"/>
      <family val="2"/>
      <scheme val="minor"/>
    </font>
    <font>
      <b/>
      <sz val="11"/>
      <color rgb="FF0070C0"/>
      <name val="Calibri"/>
      <family val="2"/>
      <scheme val="minor"/>
    </font>
    <font>
      <b/>
      <sz val="12"/>
      <color rgb="FF0070C0"/>
      <name val="Calibri"/>
      <family val="2"/>
      <scheme val="minor"/>
    </font>
    <font>
      <b/>
      <sz val="12"/>
      <color rgb="FFFF0000"/>
      <name val="Calibri"/>
      <family val="2"/>
      <scheme val="minor"/>
    </font>
    <font>
      <sz val="10"/>
      <color theme="7" tint="-0.499984740745262"/>
      <name val="Calibri"/>
      <family val="2"/>
      <scheme val="minor"/>
    </font>
    <font>
      <sz val="10"/>
      <color theme="9" tint="-0.249977111117893"/>
      <name val="Calibri"/>
      <family val="2"/>
      <scheme val="minor"/>
    </font>
    <font>
      <b/>
      <sz val="10"/>
      <color rgb="FFC00000"/>
      <name val="Calibri"/>
      <family val="2"/>
      <scheme val="minor"/>
    </font>
    <font>
      <b/>
      <i/>
      <sz val="9"/>
      <color theme="1" tint="0.34998626667073579"/>
      <name val="Calibri"/>
      <family val="2"/>
      <scheme val="minor"/>
    </font>
    <font>
      <b/>
      <sz val="9"/>
      <color rgb="FF7030A0"/>
      <name val="Calibri"/>
      <family val="2"/>
      <scheme val="minor"/>
    </font>
    <font>
      <b/>
      <sz val="12"/>
      <color rgb="FFC00000"/>
      <name val="Calibri"/>
      <family val="2"/>
      <scheme val="minor"/>
    </font>
    <font>
      <b/>
      <sz val="12"/>
      <color rgb="FF002060"/>
      <name val="Calibri"/>
      <family val="2"/>
      <scheme val="minor"/>
    </font>
    <font>
      <sz val="9"/>
      <color theme="1"/>
      <name val="Calibri"/>
      <family val="2"/>
      <scheme val="minor"/>
    </font>
    <font>
      <sz val="12"/>
      <color rgb="FFC00000"/>
      <name val="Wingdings 3"/>
      <family val="1"/>
      <charset val="2"/>
    </font>
    <font>
      <b/>
      <sz val="12"/>
      <color theme="4" tint="-0.249977111117893"/>
      <name val="Calibri"/>
      <family val="2"/>
      <scheme val="minor"/>
    </font>
    <font>
      <sz val="10"/>
      <name val="Calibri"/>
      <family val="2"/>
      <scheme val="minor"/>
    </font>
    <font>
      <i/>
      <sz val="10"/>
      <color theme="1"/>
      <name val="Calibri"/>
      <family val="2"/>
      <scheme val="minor"/>
    </font>
    <font>
      <b/>
      <sz val="12"/>
      <color theme="1"/>
      <name val="Calibri"/>
      <family val="2"/>
      <scheme val="minor"/>
    </font>
    <font>
      <b/>
      <sz val="11"/>
      <color rgb="FFC00000"/>
      <name val="Calibri"/>
      <family val="2"/>
      <scheme val="minor"/>
    </font>
    <font>
      <b/>
      <sz val="10"/>
      <color rgb="FF7030A0"/>
      <name val="Calibri"/>
      <family val="2"/>
      <scheme val="minor"/>
    </font>
    <font>
      <b/>
      <sz val="11"/>
      <color theme="8" tint="-0.499984740745262"/>
      <name val="Calibri"/>
      <family val="2"/>
      <scheme val="minor"/>
    </font>
    <font>
      <b/>
      <i/>
      <sz val="10"/>
      <color theme="4" tint="-0.499984740745262"/>
      <name val="Calibri"/>
      <family val="2"/>
      <scheme val="minor"/>
    </font>
    <font>
      <b/>
      <i/>
      <sz val="10"/>
      <color rgb="FFC00000"/>
      <name val="Calibri"/>
      <family val="2"/>
      <scheme val="minor"/>
    </font>
    <font>
      <sz val="8"/>
      <name val="Calibri"/>
      <family val="2"/>
      <scheme val="minor"/>
    </font>
    <font>
      <sz val="12"/>
      <name val="Calibri"/>
      <family val="2"/>
      <scheme val="minor"/>
    </font>
    <font>
      <i/>
      <sz val="9"/>
      <name val="Calibri"/>
      <family val="2"/>
      <scheme val="minor"/>
    </font>
    <font>
      <b/>
      <sz val="18"/>
      <color rgb="FF008000"/>
      <name val="Calibri"/>
      <family val="2"/>
      <scheme val="minor"/>
    </font>
    <font>
      <b/>
      <sz val="12"/>
      <color rgb="FF008000"/>
      <name val="Calibri"/>
      <family val="2"/>
      <scheme val="minor"/>
    </font>
    <font>
      <sz val="8"/>
      <color theme="0" tint="-0.499984740745262"/>
      <name val="Calibri"/>
      <family val="2"/>
      <scheme val="minor"/>
    </font>
    <font>
      <b/>
      <sz val="12"/>
      <color indexed="17"/>
      <name val="Calibri"/>
      <family val="2"/>
      <scheme val="minor"/>
    </font>
    <font>
      <b/>
      <sz val="12"/>
      <color theme="3" tint="-0.499984740745262"/>
      <name val="Calibri"/>
      <family val="2"/>
      <scheme val="minor"/>
    </font>
    <font>
      <sz val="8"/>
      <color theme="1" tint="0.34998626667073579"/>
      <name val="Calibri"/>
      <family val="2"/>
      <scheme val="minor"/>
    </font>
    <font>
      <b/>
      <sz val="14"/>
      <color rgb="FF008000"/>
      <name val="Calibri"/>
      <family val="2"/>
      <scheme val="minor"/>
    </font>
    <font>
      <b/>
      <sz val="11"/>
      <color theme="9" tint="-0.249977111117893"/>
      <name val="Wingdings 3"/>
      <family val="1"/>
      <charset val="2"/>
    </font>
    <font>
      <sz val="8"/>
      <color theme="8" tint="-0.499984740745262"/>
      <name val="Calibri"/>
      <family val="2"/>
      <scheme val="minor"/>
    </font>
    <font>
      <i/>
      <sz val="12"/>
      <color theme="8" tint="-0.499984740745262"/>
      <name val="Calibri"/>
      <family val="2"/>
      <scheme val="minor"/>
    </font>
    <font>
      <b/>
      <sz val="11.5"/>
      <color theme="7" tint="-0.249977111117893"/>
      <name val="Calibri"/>
      <family val="2"/>
      <scheme val="minor"/>
    </font>
    <font>
      <i/>
      <sz val="11"/>
      <name val="Calibri"/>
      <family val="2"/>
      <scheme val="minor"/>
    </font>
    <font>
      <u/>
      <sz val="11"/>
      <color theme="10"/>
      <name val="Calibri"/>
      <family val="2"/>
    </font>
    <font>
      <sz val="22"/>
      <name val="Arial"/>
      <family val="2"/>
    </font>
    <font>
      <sz val="16"/>
      <name val="Arial"/>
      <family val="2"/>
    </font>
    <font>
      <u/>
      <sz val="10"/>
      <color indexed="12"/>
      <name val="Arial"/>
      <family val="2"/>
    </font>
    <font>
      <b/>
      <sz val="24"/>
      <name val="Arial"/>
      <family val="2"/>
    </font>
    <font>
      <b/>
      <sz val="18"/>
      <name val="Arial"/>
      <family val="2"/>
    </font>
    <font>
      <b/>
      <sz val="16"/>
      <color indexed="12"/>
      <name val="Arial"/>
      <family val="2"/>
    </font>
    <font>
      <b/>
      <sz val="16"/>
      <name val="Arial"/>
      <family val="2"/>
    </font>
    <font>
      <b/>
      <sz val="12"/>
      <color indexed="9"/>
      <name val="Arial"/>
      <family val="2"/>
    </font>
    <font>
      <b/>
      <sz val="14"/>
      <name val="Arial"/>
      <family val="2"/>
    </font>
    <font>
      <b/>
      <sz val="16"/>
      <color indexed="10"/>
      <name val="Arial"/>
      <family val="2"/>
    </font>
    <font>
      <b/>
      <sz val="20"/>
      <name val="Arial"/>
      <family val="2"/>
    </font>
    <font>
      <b/>
      <sz val="12"/>
      <name val="Arial"/>
      <family val="2"/>
    </font>
    <font>
      <sz val="11"/>
      <color indexed="12"/>
      <name val="Arial"/>
      <family val="2"/>
    </font>
    <font>
      <sz val="12"/>
      <color indexed="12"/>
      <name val="Arial"/>
      <family val="2"/>
    </font>
    <font>
      <b/>
      <sz val="16"/>
      <color rgb="FFFF0000"/>
      <name val="Arial"/>
      <family val="2"/>
    </font>
    <font>
      <b/>
      <sz val="11"/>
      <color rgb="FFB86D57"/>
      <name val="Calibri"/>
      <family val="2"/>
      <scheme val="minor"/>
    </font>
    <font>
      <sz val="11"/>
      <color rgb="FF000000"/>
      <name val="Calibri"/>
      <family val="2"/>
      <scheme val="minor"/>
    </font>
    <font>
      <b/>
      <sz val="11"/>
      <color rgb="FF000000"/>
      <name val="Calibri"/>
      <family val="2"/>
      <scheme val="minor"/>
    </font>
    <font>
      <vertAlign val="superscript"/>
      <sz val="11"/>
      <color rgb="FF000000"/>
      <name val="Calibri"/>
      <family val="2"/>
      <scheme val="minor"/>
    </font>
    <font>
      <b/>
      <i/>
      <sz val="12"/>
      <color theme="8" tint="-0.499984740745262"/>
      <name val="Calibri"/>
      <family val="2"/>
      <scheme val="minor"/>
    </font>
    <font>
      <b/>
      <u/>
      <sz val="11"/>
      <color theme="10"/>
      <name val="Calibri"/>
      <family val="2"/>
    </font>
    <font>
      <u/>
      <sz val="10"/>
      <color theme="10"/>
      <name val="Arial"/>
      <family val="2"/>
    </font>
    <font>
      <sz val="11"/>
      <color rgb="FF7030A0"/>
      <name val="Calibri"/>
      <family val="2"/>
      <scheme val="minor"/>
    </font>
    <font>
      <sz val="11"/>
      <color theme="9" tint="-0.249977111117893"/>
      <name val="Calibri"/>
      <family val="2"/>
      <scheme val="minor"/>
    </font>
    <font>
      <b/>
      <sz val="14"/>
      <color rgb="FFC00000"/>
      <name val="Calibri"/>
      <family val="2"/>
      <scheme val="minor"/>
    </font>
    <font>
      <b/>
      <i/>
      <sz val="12"/>
      <name val="Calibri"/>
      <family val="2"/>
      <scheme val="minor"/>
    </font>
    <font>
      <sz val="9"/>
      <color theme="8" tint="-0.249977111117893"/>
      <name val="Calibri"/>
      <family val="2"/>
      <scheme val="minor"/>
    </font>
    <font>
      <b/>
      <sz val="11"/>
      <color theme="4" tint="-0.249977111117893"/>
      <name val="Calibri"/>
      <family val="2"/>
      <scheme val="minor"/>
    </font>
    <font>
      <b/>
      <i/>
      <sz val="11"/>
      <name val="Calibri"/>
      <family val="2"/>
      <scheme val="minor"/>
    </font>
    <font>
      <sz val="12"/>
      <color theme="1"/>
      <name val="Calibri"/>
      <family val="2"/>
      <scheme val="minor"/>
    </font>
    <font>
      <b/>
      <sz val="16"/>
      <name val="Calibri"/>
      <family val="2"/>
      <scheme val="minor"/>
    </font>
    <font>
      <b/>
      <sz val="10"/>
      <color theme="4" tint="-0.249977111117893"/>
      <name val="Calibri"/>
      <family val="2"/>
      <scheme val="minor"/>
    </font>
    <font>
      <i/>
      <sz val="12"/>
      <name val="Calibri"/>
      <family val="2"/>
      <scheme val="minor"/>
    </font>
    <font>
      <sz val="9"/>
      <color theme="4" tint="-0.249977111117893"/>
      <name val="Calibri"/>
      <family val="2"/>
      <scheme val="minor"/>
    </font>
    <font>
      <sz val="22"/>
      <color theme="0"/>
      <name val="Verdana"/>
      <family val="2"/>
    </font>
    <font>
      <sz val="18"/>
      <color rgb="FF7030A0"/>
      <name val="Arial"/>
      <family val="2"/>
    </font>
    <font>
      <u/>
      <sz val="24"/>
      <color indexed="12"/>
      <name val="Arial"/>
      <family val="2"/>
    </font>
    <font>
      <b/>
      <sz val="22"/>
      <color theme="0"/>
      <name val="Arial"/>
      <family val="2"/>
    </font>
    <font>
      <sz val="22"/>
      <color theme="0"/>
      <name val="Arial"/>
      <family val="2"/>
    </font>
    <font>
      <b/>
      <sz val="16"/>
      <color theme="9" tint="-0.249977111117893"/>
      <name val="Calibri"/>
      <family val="2"/>
      <scheme val="minor"/>
    </font>
    <font>
      <b/>
      <sz val="14"/>
      <color rgb="FF002060"/>
      <name val="Calibri"/>
      <family val="2"/>
      <scheme val="minor"/>
    </font>
    <font>
      <b/>
      <sz val="12"/>
      <color rgb="FFB86D57"/>
      <name val="Calibri"/>
      <family val="2"/>
      <scheme val="minor"/>
    </font>
    <font>
      <sz val="12"/>
      <color rgb="FF000000"/>
      <name val="Calibri"/>
      <family val="2"/>
      <scheme val="minor"/>
    </font>
    <font>
      <b/>
      <sz val="24"/>
      <color rgb="FFC00000"/>
      <name val="Calibri"/>
      <family val="2"/>
      <scheme val="minor"/>
    </font>
    <font>
      <b/>
      <sz val="22"/>
      <color theme="0"/>
      <name val="Verdana"/>
      <family val="2"/>
    </font>
    <font>
      <b/>
      <sz val="22"/>
      <color rgb="FFC00000"/>
      <name val="Calibri"/>
      <family val="2"/>
      <scheme val="minor"/>
    </font>
    <font>
      <sz val="11"/>
      <color rgb="FFFF0000"/>
      <name val="Calibri"/>
      <family val="2"/>
      <scheme val="minor"/>
    </font>
    <font>
      <b/>
      <sz val="20"/>
      <name val="Calibri"/>
      <family val="2"/>
      <scheme val="minor"/>
    </font>
    <font>
      <b/>
      <sz val="12"/>
      <color rgb="FFFFFF00"/>
      <name val="Calibri"/>
      <family val="2"/>
      <scheme val="minor"/>
    </font>
    <font>
      <sz val="11"/>
      <color rgb="FFFFFF00"/>
      <name val="Calibri"/>
      <family val="2"/>
      <scheme val="minor"/>
    </font>
    <font>
      <b/>
      <sz val="20"/>
      <color theme="0"/>
      <name val="Arial"/>
      <family val="2"/>
    </font>
    <font>
      <sz val="11"/>
      <color rgb="FF0070C0"/>
      <name val="Calibri"/>
      <family val="2"/>
      <scheme val="minor"/>
    </font>
    <font>
      <b/>
      <sz val="14"/>
      <color rgb="FFFF0000"/>
      <name val="Calibri"/>
      <family val="2"/>
      <scheme val="minor"/>
    </font>
    <font>
      <b/>
      <sz val="11"/>
      <color rgb="FFFF0000"/>
      <name val="Arial"/>
      <family val="2"/>
    </font>
    <font>
      <b/>
      <sz val="11"/>
      <name val="Arial"/>
      <family val="2"/>
    </font>
    <font>
      <sz val="11"/>
      <color theme="5" tint="-0.249977111117893"/>
      <name val="Calibri"/>
      <family val="2"/>
      <scheme val="minor"/>
    </font>
    <font>
      <b/>
      <sz val="12"/>
      <color rgb="FF7030A0"/>
      <name val="Calibri"/>
      <family val="2"/>
      <scheme val="minor"/>
    </font>
    <font>
      <b/>
      <sz val="12"/>
      <color theme="0"/>
      <name val="Arial"/>
      <family val="2"/>
    </font>
    <font>
      <sz val="10"/>
      <color theme="9" tint="-0.499984740745262"/>
      <name val="Calibri"/>
      <family val="2"/>
      <scheme val="minor"/>
    </font>
    <font>
      <sz val="14"/>
      <color theme="1"/>
      <name val="Calibri"/>
      <family val="2"/>
      <scheme val="minor"/>
    </font>
    <font>
      <b/>
      <sz val="14"/>
      <color theme="1"/>
      <name val="Calibri"/>
      <family val="2"/>
      <scheme val="minor"/>
    </font>
    <font>
      <sz val="14"/>
      <name val="Calibri"/>
      <family val="2"/>
      <scheme val="minor"/>
    </font>
    <font>
      <b/>
      <sz val="11"/>
      <color rgb="FF7030A0"/>
      <name val="Wingdings 3"/>
      <family val="1"/>
      <charset val="2"/>
    </font>
    <font>
      <u/>
      <sz val="14"/>
      <color indexed="12"/>
      <name val="Arial"/>
      <family val="2"/>
    </font>
    <font>
      <b/>
      <sz val="12"/>
      <color rgb="FFC00000"/>
      <name val="Arial"/>
      <family val="2"/>
    </font>
    <font>
      <sz val="24"/>
      <color rgb="FF92D050"/>
      <name val="Arial"/>
      <family val="2"/>
    </font>
    <font>
      <sz val="10"/>
      <color rgb="FF92D050"/>
      <name val="Arial"/>
      <family val="2"/>
    </font>
    <font>
      <b/>
      <sz val="18"/>
      <color rgb="FFFFFF00"/>
      <name val="Arial"/>
      <family val="2"/>
    </font>
    <font>
      <b/>
      <sz val="16"/>
      <color rgb="FFFFFF00"/>
      <name val="Arial"/>
      <family val="2"/>
    </font>
    <font>
      <b/>
      <sz val="16"/>
      <color rgb="FF92D050"/>
      <name val="Arial"/>
      <family val="2"/>
    </font>
    <font>
      <sz val="11"/>
      <color theme="1"/>
      <name val="Arial"/>
      <family val="2"/>
    </font>
    <font>
      <sz val="16"/>
      <color rgb="FF0070C0"/>
      <name val="Arial"/>
      <family val="2"/>
    </font>
    <font>
      <b/>
      <sz val="14"/>
      <color theme="0"/>
      <name val="Arial"/>
      <family val="2"/>
    </font>
    <font>
      <u/>
      <sz val="24"/>
      <color rgb="FF92D050"/>
      <name val="Arial"/>
      <family val="2"/>
    </font>
    <font>
      <sz val="11"/>
      <color rgb="FF92D050"/>
      <name val="Arial"/>
      <family val="2"/>
    </font>
    <font>
      <sz val="11"/>
      <color indexed="8"/>
      <name val="Rockwell"/>
      <family val="1"/>
    </font>
    <font>
      <sz val="10"/>
      <name val="Calibri"/>
      <family val="2"/>
    </font>
    <font>
      <b/>
      <sz val="12"/>
      <color rgb="FFFF0000"/>
      <name val="Arial"/>
      <family val="2"/>
    </font>
    <font>
      <sz val="10"/>
      <color rgb="FFFF0000"/>
      <name val="Arial"/>
      <family val="2"/>
    </font>
    <font>
      <sz val="12"/>
      <color theme="8" tint="-0.499984740745262"/>
      <name val="Calibri"/>
      <family val="2"/>
      <scheme val="minor"/>
    </font>
    <font>
      <b/>
      <u/>
      <sz val="12"/>
      <color theme="10"/>
      <name val="Calibri"/>
      <family val="2"/>
      <scheme val="minor"/>
    </font>
    <font>
      <b/>
      <u/>
      <sz val="11"/>
      <color theme="10"/>
      <name val="Calibri"/>
      <family val="2"/>
      <scheme val="minor"/>
    </font>
    <font>
      <b/>
      <u/>
      <sz val="12"/>
      <color indexed="12"/>
      <name val="Calibri"/>
      <family val="2"/>
      <scheme val="minor"/>
    </font>
    <font>
      <b/>
      <sz val="8"/>
      <name val="Arial"/>
      <family val="2"/>
    </font>
    <font>
      <i/>
      <sz val="12"/>
      <color indexed="12"/>
      <name val="Arial"/>
      <family val="2"/>
    </font>
    <font>
      <sz val="10"/>
      <color indexed="9"/>
      <name val="Arial"/>
      <family val="2"/>
    </font>
    <font>
      <b/>
      <sz val="10"/>
      <color indexed="9"/>
      <name val="Arial"/>
      <family val="2"/>
    </font>
    <font>
      <b/>
      <sz val="10"/>
      <color indexed="10"/>
      <name val="Arial"/>
      <family val="2"/>
    </font>
    <font>
      <b/>
      <sz val="10"/>
      <color indexed="12"/>
      <name val="Arial"/>
      <family val="2"/>
    </font>
    <font>
      <sz val="11"/>
      <color indexed="10"/>
      <name val="Arial"/>
      <family val="2"/>
    </font>
    <font>
      <sz val="16"/>
      <color theme="0"/>
      <name val="Arial"/>
      <family val="2"/>
    </font>
    <font>
      <sz val="11"/>
      <color rgb="FF303030"/>
      <name val="Calibri"/>
      <family val="2"/>
      <scheme val="minor"/>
    </font>
    <font>
      <b/>
      <sz val="12"/>
      <color indexed="10"/>
      <name val="Arial"/>
      <family val="2"/>
    </font>
    <font>
      <b/>
      <sz val="12"/>
      <color indexed="12"/>
      <name val="Arial"/>
      <family val="2"/>
    </font>
    <font>
      <b/>
      <sz val="12"/>
      <color rgb="FF0000FF"/>
      <name val="Arial"/>
      <family val="2"/>
    </font>
    <font>
      <b/>
      <sz val="10"/>
      <color rgb="FF0000FF"/>
      <name val="Arial"/>
      <family val="2"/>
    </font>
    <font>
      <b/>
      <sz val="11"/>
      <color rgb="FF0000FF"/>
      <name val="ZDingbats"/>
    </font>
    <font>
      <i/>
      <sz val="11"/>
      <name val="Arial"/>
      <family val="2"/>
    </font>
    <font>
      <i/>
      <sz val="11"/>
      <color rgb="FF303030"/>
      <name val="Calibri"/>
      <family val="2"/>
      <scheme val="minor"/>
    </font>
    <font>
      <b/>
      <sz val="11"/>
      <color rgb="FF0000FF"/>
      <name val="Calibri"/>
      <family val="2"/>
      <scheme val="minor"/>
    </font>
    <font>
      <sz val="11"/>
      <color rgb="FF0000FF"/>
      <name val="Calibri"/>
      <family val="2"/>
      <scheme val="minor"/>
    </font>
    <font>
      <sz val="8"/>
      <color indexed="22"/>
      <name val="Arial"/>
      <family val="2"/>
    </font>
    <font>
      <b/>
      <sz val="10"/>
      <color indexed="17"/>
      <name val="Arial"/>
      <family val="2"/>
    </font>
    <font>
      <sz val="10"/>
      <color indexed="22"/>
      <name val="Arial"/>
      <family val="2"/>
    </font>
    <font>
      <b/>
      <sz val="14"/>
      <color theme="0"/>
      <name val="Calibri"/>
      <family val="2"/>
      <scheme val="minor"/>
    </font>
    <font>
      <b/>
      <sz val="11"/>
      <color rgb="FFFF0000"/>
      <name val="Calibri"/>
      <family val="2"/>
      <scheme val="minor"/>
    </font>
    <font>
      <sz val="8"/>
      <name val="MS Sans Serif"/>
      <family val="2"/>
    </font>
    <font>
      <b/>
      <sz val="20"/>
      <color indexed="12"/>
      <name val="Arial"/>
      <family val="2"/>
    </font>
    <font>
      <b/>
      <sz val="9"/>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indexed="12"/>
      <name val="Arial"/>
      <family val="2"/>
    </font>
    <font>
      <b/>
      <sz val="11"/>
      <color indexed="10"/>
      <name val="Arial"/>
      <family val="2"/>
    </font>
    <font>
      <sz val="8"/>
      <color theme="0" tint="-0.34998626667073579"/>
      <name val="Arial"/>
      <family val="2"/>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indexed="49"/>
      <name val="Calibri"/>
      <family val="2"/>
    </font>
    <font>
      <b/>
      <sz val="14"/>
      <name val="Calibri"/>
      <family val="2"/>
    </font>
    <font>
      <i/>
      <sz val="11"/>
      <name val="Calibri"/>
      <family val="2"/>
    </font>
    <font>
      <sz val="11"/>
      <name val="Calibri"/>
      <family val="2"/>
    </font>
    <font>
      <b/>
      <sz val="12"/>
      <color indexed="30"/>
      <name val="Calibri"/>
      <family val="2"/>
    </font>
    <font>
      <b/>
      <sz val="14"/>
      <color indexed="62"/>
      <name val="Calibri"/>
      <family val="2"/>
    </font>
    <font>
      <sz val="12"/>
      <color indexed="10"/>
      <name val="Calibri"/>
      <family val="2"/>
    </font>
    <font>
      <sz val="11"/>
      <color indexed="17"/>
      <name val="Calibri"/>
      <family val="2"/>
    </font>
    <font>
      <b/>
      <sz val="12"/>
      <color indexed="57"/>
      <name val="Arial"/>
      <family val="2"/>
    </font>
    <font>
      <b/>
      <sz val="14"/>
      <color indexed="17"/>
      <name val="Calibri"/>
      <family val="2"/>
    </font>
    <font>
      <b/>
      <sz val="18"/>
      <color rgb="FF20759D"/>
      <name val="Arial"/>
      <family val="2"/>
    </font>
    <font>
      <b/>
      <sz val="16"/>
      <color theme="1"/>
      <name val="Calibri"/>
      <family val="2"/>
      <scheme val="minor"/>
    </font>
    <font>
      <b/>
      <sz val="11"/>
      <color theme="9"/>
      <name val="Calibri"/>
      <family val="2"/>
      <scheme val="minor"/>
    </font>
    <font>
      <b/>
      <sz val="11"/>
      <color theme="8"/>
      <name val="Calibri"/>
      <family val="2"/>
      <scheme val="minor"/>
    </font>
    <font>
      <b/>
      <u/>
      <sz val="14"/>
      <color theme="10"/>
      <name val="Calibri"/>
      <family val="2"/>
      <scheme val="minor"/>
    </font>
    <font>
      <b/>
      <sz val="11"/>
      <color theme="0"/>
      <name val="Calibri"/>
      <family val="2"/>
    </font>
    <font>
      <b/>
      <sz val="12"/>
      <color theme="0"/>
      <name val="Calibri"/>
      <family val="2"/>
      <scheme val="minor"/>
    </font>
    <font>
      <b/>
      <u/>
      <sz val="20"/>
      <color theme="10"/>
      <name val="Calibri"/>
      <family val="2"/>
      <scheme val="minor"/>
    </font>
    <font>
      <b/>
      <sz val="10"/>
      <color theme="0"/>
      <name val="Calibri"/>
      <family val="2"/>
    </font>
    <font>
      <b/>
      <sz val="11"/>
      <color rgb="FF339966"/>
      <name val="Arial"/>
      <family val="2"/>
    </font>
    <font>
      <sz val="12"/>
      <color indexed="50"/>
      <name val="Calibri"/>
      <family val="2"/>
    </font>
    <font>
      <b/>
      <sz val="12"/>
      <color indexed="57"/>
      <name val="Calibri"/>
      <family val="2"/>
    </font>
    <font>
      <sz val="10"/>
      <color indexed="57"/>
      <name val="Calibri"/>
      <family val="2"/>
    </font>
    <font>
      <sz val="12"/>
      <color indexed="8"/>
      <name val="Arial"/>
      <family val="2"/>
    </font>
    <font>
      <b/>
      <sz val="16"/>
      <color rgb="FF339966"/>
      <name val="Arial"/>
      <family val="2"/>
    </font>
    <font>
      <b/>
      <sz val="14"/>
      <color rgb="FF0070C0"/>
      <name val="Calibri"/>
      <family val="2"/>
      <scheme val="minor"/>
    </font>
    <font>
      <b/>
      <sz val="12"/>
      <color rgb="FFC00000"/>
      <name val="Calibri"/>
      <family val="2"/>
    </font>
    <font>
      <sz val="10"/>
      <color rgb="FFC00000"/>
      <name val="Calibri"/>
      <family val="2"/>
    </font>
    <font>
      <b/>
      <sz val="14"/>
      <color rgb="FF0070C0"/>
      <name val="Calibri"/>
      <family val="2"/>
    </font>
    <font>
      <sz val="14"/>
      <color rgb="FFFF0000"/>
      <name val="Wingdings 3"/>
      <family val="1"/>
      <charset val="2"/>
    </font>
    <font>
      <b/>
      <sz val="16"/>
      <color rgb="FFFF0000"/>
      <name val="Calibri"/>
      <family val="2"/>
      <scheme val="minor"/>
    </font>
    <font>
      <sz val="16"/>
      <name val="Calibri"/>
      <family val="2"/>
      <scheme val="minor"/>
    </font>
    <font>
      <b/>
      <sz val="16"/>
      <color theme="0"/>
      <name val="Calibri"/>
      <family val="2"/>
      <scheme val="minor"/>
    </font>
    <font>
      <b/>
      <u/>
      <sz val="16"/>
      <color theme="10"/>
      <name val="Calibri"/>
      <family val="2"/>
      <scheme val="minor"/>
    </font>
    <font>
      <u/>
      <sz val="16"/>
      <color theme="10"/>
      <name val="Calibri"/>
      <family val="2"/>
      <scheme val="minor"/>
    </font>
    <font>
      <b/>
      <u/>
      <sz val="16"/>
      <color indexed="12"/>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sz val="14"/>
      <color rgb="FF222222"/>
      <name val="Arial"/>
      <family val="2"/>
    </font>
    <font>
      <sz val="22"/>
      <color theme="0" tint="-0.499984740745262"/>
      <name val="Arial"/>
      <family val="2"/>
    </font>
    <font>
      <b/>
      <sz val="16"/>
      <color theme="0" tint="-0.499984740745262"/>
      <name val="Arial"/>
      <family val="2"/>
    </font>
    <font>
      <b/>
      <sz val="18"/>
      <name val="Calibri"/>
      <family val="2"/>
      <scheme val="minor"/>
    </font>
    <font>
      <b/>
      <u/>
      <sz val="16"/>
      <color indexed="12"/>
      <name val="Arial"/>
      <family val="2"/>
    </font>
    <font>
      <b/>
      <u/>
      <sz val="18"/>
      <color theme="10"/>
      <name val="Calibri"/>
      <family val="2"/>
      <scheme val="minor"/>
    </font>
    <font>
      <u/>
      <sz val="16"/>
      <color indexed="12"/>
      <name val="Arial"/>
      <family val="2"/>
    </font>
    <font>
      <sz val="16"/>
      <name val="Wingdings 2"/>
      <family val="1"/>
      <charset val="2"/>
    </font>
    <font>
      <b/>
      <sz val="16"/>
      <color indexed="8"/>
      <name val="Calibri"/>
      <family val="2"/>
    </font>
    <font>
      <sz val="8"/>
      <color indexed="53"/>
      <name val="Arial"/>
      <family val="2"/>
    </font>
    <font>
      <b/>
      <sz val="14"/>
      <color indexed="9"/>
      <name val="Arial"/>
      <family val="2"/>
    </font>
    <font>
      <sz val="12"/>
      <color indexed="9"/>
      <name val="Arial"/>
      <family val="2"/>
    </font>
    <font>
      <sz val="14"/>
      <name val="Times New Roman"/>
      <family val="1"/>
    </font>
    <font>
      <sz val="18"/>
      <color theme="0"/>
      <name val="Calibri"/>
      <family val="2"/>
      <scheme val="minor"/>
    </font>
    <font>
      <sz val="10"/>
      <color theme="0"/>
      <name val="Arial"/>
      <family val="2"/>
    </font>
    <font>
      <u/>
      <sz val="11"/>
      <color theme="1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b/>
      <sz val="16"/>
      <color rgb="FFC00000"/>
      <name val="Calibri"/>
      <family val="2"/>
      <scheme val="minor"/>
    </font>
    <font>
      <i/>
      <sz val="8"/>
      <color theme="0" tint="-0.499984740745262"/>
      <name val="Calibri"/>
      <family val="2"/>
      <scheme val="minor"/>
    </font>
    <font>
      <b/>
      <i/>
      <sz val="11"/>
      <color rgb="FFFF0000"/>
      <name val="Calibri"/>
      <family val="2"/>
      <scheme val="minor"/>
    </font>
    <font>
      <b/>
      <u/>
      <sz val="9"/>
      <color theme="10"/>
      <name val="Calibri"/>
      <family val="2"/>
      <scheme val="minor"/>
    </font>
    <font>
      <sz val="18"/>
      <color rgb="FF000000"/>
      <name val="Georgia"/>
      <family val="1"/>
    </font>
    <font>
      <sz val="11"/>
      <color rgb="FF252525"/>
      <name val="Arial"/>
      <family val="2"/>
    </font>
    <font>
      <b/>
      <sz val="10"/>
      <color rgb="FFFF0000"/>
      <name val="Calibri"/>
      <family val="2"/>
      <scheme val="minor"/>
    </font>
    <font>
      <b/>
      <sz val="14"/>
      <color theme="8" tint="-0.249977111117893"/>
      <name val="Calibri"/>
      <family val="2"/>
      <scheme val="minor"/>
    </font>
    <font>
      <b/>
      <sz val="8"/>
      <name val="Calibri"/>
      <family val="2"/>
      <scheme val="minor"/>
    </font>
    <font>
      <b/>
      <sz val="8"/>
      <color theme="4" tint="-0.249977111117893"/>
      <name val="Calibri"/>
      <family val="2"/>
      <scheme val="minor"/>
    </font>
    <font>
      <sz val="11"/>
      <color theme="8" tint="-0.249977111117893"/>
      <name val="Calibri"/>
      <family val="2"/>
      <scheme val="minor"/>
    </font>
    <font>
      <b/>
      <sz val="12"/>
      <color theme="9" tint="-0.499984740745262"/>
      <name val="Calibri"/>
      <family val="2"/>
      <scheme val="minor"/>
    </font>
    <font>
      <b/>
      <sz val="14"/>
      <color theme="3"/>
      <name val="Calibri"/>
      <family val="2"/>
      <scheme val="minor"/>
    </font>
    <font>
      <b/>
      <sz val="12"/>
      <color theme="5" tint="-0.249977111117893"/>
      <name val="Calibri"/>
      <family val="2"/>
      <scheme val="minor"/>
    </font>
    <font>
      <b/>
      <sz val="12"/>
      <color theme="1" tint="0.34998626667073579"/>
      <name val="Calibri"/>
      <family val="2"/>
      <scheme val="minor"/>
    </font>
    <font>
      <b/>
      <sz val="10"/>
      <color rgb="FF002060"/>
      <name val="Calibri"/>
      <family val="2"/>
      <scheme val="minor"/>
    </font>
    <font>
      <sz val="12"/>
      <color rgb="FFC00000"/>
      <name val="Calibri"/>
      <family val="2"/>
      <scheme val="minor"/>
    </font>
    <font>
      <b/>
      <sz val="14"/>
      <color rgb="FFFF0000"/>
      <name val="Wingdings 3"/>
      <family val="1"/>
      <charset val="2"/>
    </font>
    <font>
      <b/>
      <sz val="14"/>
      <color theme="4" tint="-0.249977111117893"/>
      <name val="Calibri"/>
      <family val="2"/>
      <scheme val="minor"/>
    </font>
    <font>
      <b/>
      <sz val="14"/>
      <color rgb="FF7030A0"/>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sz val="11"/>
      <color rgb="FF333333"/>
      <name val="Segoe UI"/>
      <family val="2"/>
    </font>
    <font>
      <b/>
      <sz val="11"/>
      <color rgb="FFFF0000"/>
      <name val="Segoe UI"/>
      <family val="2"/>
    </font>
    <font>
      <sz val="12"/>
      <color rgb="FF333333"/>
      <name val="Segoe UI"/>
      <family val="2"/>
    </font>
    <font>
      <u/>
      <sz val="12"/>
      <color theme="10"/>
      <name val="Arial"/>
      <family val="2"/>
    </font>
    <font>
      <b/>
      <sz val="12"/>
      <color rgb="FF0070C0"/>
      <name val="Arial"/>
      <family val="2"/>
    </font>
    <font>
      <b/>
      <sz val="12"/>
      <name val="Tahoma"/>
      <family val="2"/>
    </font>
    <font>
      <sz val="9"/>
      <color indexed="10"/>
      <name val="Arial"/>
      <family val="2"/>
    </font>
    <font>
      <sz val="9"/>
      <color indexed="12"/>
      <name val="Arial"/>
      <family val="2"/>
    </font>
    <font>
      <sz val="16"/>
      <color theme="1"/>
      <name val="Calibri"/>
      <family val="2"/>
      <scheme val="minor"/>
    </font>
    <font>
      <i/>
      <sz val="7"/>
      <name val="Arial"/>
      <family val="2"/>
    </font>
    <font>
      <i/>
      <sz val="12"/>
      <color indexed="9"/>
      <name val="Arial"/>
      <family val="2"/>
    </font>
    <font>
      <b/>
      <i/>
      <sz val="12"/>
      <color rgb="FF0070C0"/>
      <name val="Calibri"/>
      <family val="2"/>
      <scheme val="minor"/>
    </font>
    <font>
      <b/>
      <sz val="12"/>
      <color theme="8" tint="-0.249977111117893"/>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9"/>
      <color theme="1"/>
      <name val="Calibri"/>
      <family val="2"/>
      <scheme val="minor"/>
    </font>
    <font>
      <i/>
      <sz val="10"/>
      <color theme="5"/>
      <name val="Calibri"/>
      <family val="2"/>
      <scheme val="minor"/>
    </font>
    <font>
      <b/>
      <sz val="12"/>
      <color indexed="10"/>
      <name val="Calibri"/>
      <family val="2"/>
      <scheme val="minor"/>
    </font>
    <font>
      <b/>
      <sz val="12"/>
      <color indexed="12"/>
      <name val="Calibri"/>
      <family val="2"/>
      <scheme val="minor"/>
    </font>
    <font>
      <b/>
      <sz val="12"/>
      <color rgb="FF0000FF"/>
      <name val="Calibri"/>
      <family val="2"/>
      <scheme val="minor"/>
    </font>
    <font>
      <b/>
      <sz val="10"/>
      <color indexed="12"/>
      <name val="Calibri"/>
      <family val="2"/>
      <scheme val="minor"/>
    </font>
    <font>
      <b/>
      <sz val="10"/>
      <color rgb="FFFF0000"/>
      <name val="Arial"/>
      <family val="2"/>
    </font>
    <font>
      <sz val="11"/>
      <color rgb="FFFF0000"/>
      <name val="Arial"/>
      <family val="2"/>
    </font>
    <font>
      <sz val="11"/>
      <color indexed="12"/>
      <name val="Calibri"/>
      <family val="2"/>
      <scheme val="minor"/>
    </font>
    <font>
      <b/>
      <sz val="11"/>
      <color rgb="FFC00000"/>
      <name val="Arial"/>
      <family val="2"/>
    </font>
    <font>
      <sz val="10"/>
      <color indexed="10"/>
      <name val="Arial"/>
      <family val="2"/>
    </font>
    <font>
      <sz val="8"/>
      <name val="Times New Roman"/>
      <family val="1"/>
    </font>
    <font>
      <b/>
      <sz val="14"/>
      <color rgb="FFFF0000"/>
      <name val="Calibri"/>
      <family val="2"/>
    </font>
    <font>
      <b/>
      <i/>
      <sz val="12"/>
      <color rgb="FFFF0000"/>
      <name val="Calibri"/>
      <family val="2"/>
    </font>
    <font>
      <sz val="24"/>
      <name val="Arial"/>
      <family val="2"/>
    </font>
    <font>
      <b/>
      <sz val="25"/>
      <name val="Arial"/>
      <family val="2"/>
    </font>
    <font>
      <b/>
      <sz val="2"/>
      <name val="Arial"/>
      <family val="2"/>
    </font>
    <font>
      <b/>
      <sz val="30"/>
      <name val="Arial"/>
      <family val="2"/>
    </font>
    <font>
      <b/>
      <i/>
      <sz val="14"/>
      <name val="Arial"/>
      <family val="2"/>
    </font>
    <font>
      <b/>
      <i/>
      <sz val="16"/>
      <name val="Arial"/>
      <family val="2"/>
    </font>
    <font>
      <b/>
      <sz val="10"/>
      <color indexed="60"/>
      <name val="Arial"/>
      <family val="2"/>
    </font>
    <font>
      <b/>
      <sz val="12"/>
      <color indexed="60"/>
      <name val="Arial"/>
      <family val="2"/>
    </font>
    <font>
      <b/>
      <sz val="11"/>
      <color rgb="FF0066CC"/>
      <name val="Calibri"/>
      <family val="2"/>
      <scheme val="minor"/>
    </font>
    <font>
      <sz val="14"/>
      <color rgb="FF0033CC"/>
      <name val="Calibri"/>
      <family val="2"/>
      <scheme val="minor"/>
    </font>
    <font>
      <i/>
      <sz val="8"/>
      <name val="Calibri"/>
      <family val="2"/>
      <scheme val="minor"/>
    </font>
    <font>
      <b/>
      <sz val="22"/>
      <color rgb="FF92D050"/>
      <name val="Verdana"/>
      <family val="2"/>
    </font>
    <font>
      <b/>
      <sz val="20"/>
      <color rgb="FFFFFF00"/>
      <name val="Arial"/>
      <family val="2"/>
    </font>
    <font>
      <sz val="22"/>
      <color theme="1"/>
      <name val="Verdana"/>
      <family val="2"/>
    </font>
    <font>
      <b/>
      <sz val="22"/>
      <color rgb="FFFFFF00"/>
      <name val="Arial"/>
      <family val="2"/>
    </font>
    <font>
      <b/>
      <sz val="22"/>
      <color rgb="FF99CC00"/>
      <name val="Arial"/>
      <family val="2"/>
    </font>
    <font>
      <sz val="12"/>
      <color rgb="FFFFFF00"/>
      <name val="Calibri"/>
      <family val="2"/>
      <scheme val="minor"/>
    </font>
    <font>
      <sz val="12"/>
      <color theme="0"/>
      <name val="Calibri"/>
      <family val="2"/>
      <scheme val="minor"/>
    </font>
    <font>
      <sz val="18"/>
      <name val="Calibri"/>
      <family val="2"/>
      <scheme val="minor"/>
    </font>
    <font>
      <b/>
      <sz val="18"/>
      <color theme="0"/>
      <name val="Arial"/>
      <family val="2"/>
    </font>
    <font>
      <b/>
      <sz val="16"/>
      <color theme="0" tint="-4.9989318521683403E-2"/>
      <name val="Calibri"/>
      <family val="2"/>
      <scheme val="minor"/>
    </font>
    <font>
      <sz val="10"/>
      <color theme="0" tint="-4.9989318521683403E-2"/>
      <name val="Arial"/>
      <family val="2"/>
    </font>
    <font>
      <b/>
      <sz val="22"/>
      <color theme="0"/>
      <name val="Calibri"/>
      <family val="2"/>
      <scheme val="minor"/>
    </font>
    <font>
      <b/>
      <sz val="22"/>
      <color theme="1"/>
      <name val="Calibri"/>
      <family val="2"/>
      <scheme val="minor"/>
    </font>
    <font>
      <sz val="22"/>
      <color theme="1"/>
      <name val="Calibri"/>
      <family val="2"/>
      <scheme val="minor"/>
    </font>
    <font>
      <sz val="22"/>
      <color theme="0"/>
      <name val="Calibri"/>
      <family val="2"/>
      <scheme val="minor"/>
    </font>
    <font>
      <b/>
      <sz val="26"/>
      <color theme="0"/>
      <name val="Arial"/>
      <family val="2"/>
    </font>
    <font>
      <sz val="20"/>
      <color theme="0" tint="-4.9989318521683403E-2"/>
      <name val="Arial"/>
      <family val="2"/>
    </font>
    <font>
      <b/>
      <u/>
      <sz val="22"/>
      <color indexed="12"/>
      <name val="Arial"/>
      <family val="2"/>
    </font>
    <font>
      <sz val="18"/>
      <name val="Arial"/>
      <family val="2"/>
    </font>
    <font>
      <sz val="18"/>
      <color theme="0"/>
      <name val="Arial"/>
      <family val="2"/>
    </font>
    <font>
      <b/>
      <sz val="18"/>
      <color theme="1"/>
      <name val="Calibri"/>
      <family val="2"/>
      <scheme val="minor"/>
    </font>
    <font>
      <sz val="18"/>
      <color rgb="FF222222"/>
      <name val="Arial"/>
      <family val="2"/>
    </font>
    <font>
      <b/>
      <sz val="18"/>
      <color rgb="FFFFFF00"/>
      <name val="Calibri"/>
      <family val="2"/>
      <scheme val="minor"/>
    </font>
    <font>
      <i/>
      <sz val="18"/>
      <color theme="0"/>
      <name val="Calibri"/>
      <family val="2"/>
      <scheme val="minor"/>
    </font>
    <font>
      <b/>
      <sz val="18"/>
      <color theme="0"/>
      <name val="Calibri"/>
      <family val="2"/>
      <scheme val="minor"/>
    </font>
    <font>
      <sz val="16"/>
      <color theme="0"/>
      <name val="Calibri"/>
      <family val="2"/>
      <scheme val="minor"/>
    </font>
    <font>
      <b/>
      <sz val="16"/>
      <color rgb="FFFFFF00"/>
      <name val="Calibri"/>
      <family val="2"/>
      <scheme val="minor"/>
    </font>
    <font>
      <sz val="14"/>
      <color rgb="FFFFFF00"/>
      <name val="Calibri"/>
      <family val="2"/>
      <scheme val="minor"/>
    </font>
    <font>
      <sz val="16"/>
      <color rgb="FFFFFF00"/>
      <name val="Calibri"/>
      <family val="2"/>
      <scheme val="minor"/>
    </font>
    <font>
      <b/>
      <sz val="16"/>
      <color rgb="FFC00000"/>
      <name val="Arial"/>
      <family val="2"/>
    </font>
    <font>
      <i/>
      <sz val="16"/>
      <color theme="0"/>
      <name val="Calibri"/>
      <family val="2"/>
      <scheme val="minor"/>
    </font>
    <font>
      <b/>
      <sz val="16"/>
      <color rgb="FF0000FF"/>
      <name val="Calibri"/>
      <family val="2"/>
      <scheme val="minor"/>
    </font>
    <font>
      <b/>
      <sz val="16"/>
      <color rgb="FF000000"/>
      <name val="Calibri"/>
      <family val="2"/>
      <scheme val="minor"/>
    </font>
    <font>
      <sz val="14"/>
      <color theme="0"/>
      <name val="Calibri"/>
      <family val="2"/>
      <scheme val="minor"/>
    </font>
    <font>
      <i/>
      <sz val="14"/>
      <color theme="0"/>
      <name val="Calibri"/>
      <family val="2"/>
      <scheme val="minor"/>
    </font>
    <font>
      <sz val="14"/>
      <color theme="0"/>
      <name val="Arial"/>
      <family val="2"/>
    </font>
    <font>
      <i/>
      <sz val="14"/>
      <name val="Calibri"/>
      <family val="2"/>
      <scheme val="minor"/>
    </font>
    <font>
      <b/>
      <sz val="22"/>
      <color rgb="FF92D050"/>
      <name val="Arial"/>
      <family val="2"/>
    </font>
    <font>
      <b/>
      <sz val="18"/>
      <color indexed="10"/>
      <name val="Calibri"/>
      <family val="2"/>
    </font>
    <font>
      <b/>
      <sz val="14"/>
      <color indexed="8"/>
      <name val="Calibri"/>
      <family val="2"/>
    </font>
    <font>
      <b/>
      <sz val="18"/>
      <color indexed="8"/>
      <name val="Calibri"/>
      <family val="2"/>
    </font>
    <font>
      <b/>
      <sz val="18"/>
      <color theme="0"/>
      <name val="Calibri"/>
      <family val="2"/>
    </font>
    <font>
      <b/>
      <sz val="12"/>
      <color indexed="10"/>
      <name val="Calibri"/>
      <family val="2"/>
    </font>
    <font>
      <b/>
      <sz val="12"/>
      <color indexed="8"/>
      <name val="Calibri"/>
      <family val="2"/>
    </font>
    <font>
      <b/>
      <sz val="12"/>
      <color theme="4"/>
      <name val="Calibri"/>
      <family val="2"/>
    </font>
    <font>
      <b/>
      <sz val="18"/>
      <color theme="4"/>
      <name val="Calibri"/>
      <family val="2"/>
    </font>
    <font>
      <b/>
      <sz val="14"/>
      <color theme="4"/>
      <name val="Calibri"/>
      <family val="2"/>
    </font>
    <font>
      <b/>
      <sz val="18"/>
      <color indexed="57"/>
      <name val="Calibri"/>
      <family val="2"/>
    </font>
    <font>
      <b/>
      <sz val="14"/>
      <color indexed="57"/>
      <name val="Calibri"/>
      <family val="2"/>
    </font>
    <font>
      <b/>
      <sz val="18"/>
      <color indexed="9"/>
      <name val="Calibri"/>
      <family val="2"/>
    </font>
    <font>
      <b/>
      <sz val="14"/>
      <color indexed="9"/>
      <name val="Calibri"/>
      <family val="2"/>
    </font>
    <font>
      <sz val="16"/>
      <color theme="0" tint="-0.499984740745262"/>
      <name val="Calibri"/>
      <family val="2"/>
      <scheme val="minor"/>
    </font>
    <font>
      <sz val="16"/>
      <name val="Calibri"/>
      <family val="2"/>
    </font>
    <font>
      <b/>
      <sz val="16"/>
      <color theme="0"/>
      <name val="Calibri"/>
      <family val="2"/>
    </font>
    <font>
      <b/>
      <sz val="16"/>
      <color theme="8" tint="-0.499984740745262"/>
      <name val="Calibri"/>
      <family val="2"/>
      <scheme val="minor"/>
    </font>
    <font>
      <sz val="16"/>
      <color rgb="FF0033CC"/>
      <name val="Calibri"/>
      <family val="2"/>
      <scheme val="minor"/>
    </font>
    <font>
      <sz val="16"/>
      <color theme="3" tint="-0.499984740745262"/>
      <name val="Calibri"/>
      <family val="2"/>
      <scheme val="minor"/>
    </font>
    <font>
      <sz val="14"/>
      <color indexed="9"/>
      <name val="Calibri"/>
      <family val="2"/>
    </font>
    <font>
      <sz val="11"/>
      <color theme="1"/>
      <name val="Calibri"/>
      <family val="2"/>
    </font>
    <font>
      <sz val="16"/>
      <color rgb="FF0066CC"/>
      <name val="Calibri"/>
      <family val="2"/>
      <scheme val="minor"/>
    </font>
    <font>
      <sz val="16"/>
      <color rgb="FFC00000"/>
      <name val="Calibri"/>
      <family val="2"/>
      <scheme val="minor"/>
    </font>
    <font>
      <b/>
      <sz val="16"/>
      <color rgb="FF0066CC"/>
      <name val="Calibri"/>
      <family val="2"/>
      <scheme val="minor"/>
    </font>
    <font>
      <sz val="18"/>
      <color rgb="FF0070C0"/>
      <name val="Arial"/>
      <family val="2"/>
    </font>
    <font>
      <b/>
      <sz val="20"/>
      <color rgb="FFFFFFFF"/>
      <name val="Arial"/>
      <family val="2"/>
    </font>
    <font>
      <sz val="22"/>
      <color rgb="FF000000"/>
      <name val="Arial"/>
      <family val="2"/>
    </font>
    <font>
      <sz val="22"/>
      <color rgb="FF000000"/>
      <name val="Calibri"/>
      <family val="2"/>
      <scheme val="minor"/>
    </font>
    <font>
      <sz val="22"/>
      <color rgb="FFFFFFFF"/>
      <name val="Arial"/>
      <family val="2"/>
    </font>
    <font>
      <sz val="22"/>
      <color rgb="FF000000"/>
      <name val="Verdana"/>
      <family val="2"/>
    </font>
    <font>
      <sz val="22"/>
      <color rgb="FFFFFFFF"/>
      <name val="Calibri"/>
      <family val="2"/>
      <scheme val="minor"/>
    </font>
    <font>
      <sz val="22"/>
      <color rgb="FFFFFFFF"/>
      <name val="Rockwell"/>
      <charset val="134"/>
    </font>
    <font>
      <sz val="22"/>
      <color rgb="FFFFFFFF"/>
      <name val="Verdana"/>
      <family val="2"/>
    </font>
    <font>
      <b/>
      <sz val="22"/>
      <color rgb="FFFFFFFF"/>
      <name val="Calibri"/>
      <family val="2"/>
      <scheme val="minor"/>
    </font>
    <font>
      <b/>
      <sz val="22"/>
      <color rgb="FFFFFFFF"/>
      <name val="Arial"/>
      <family val="2"/>
    </font>
    <font>
      <sz val="22"/>
      <color rgb="FFFFFFFF"/>
      <name val="Arial Narrow"/>
      <family val="2"/>
    </font>
    <font>
      <sz val="22"/>
      <color rgb="FFFFFFFF"/>
      <name val="Comic Sans MS"/>
      <family val="4"/>
    </font>
    <font>
      <sz val="22"/>
      <color rgb="FFFFFFFF"/>
      <name val="Gill Sans MT"/>
      <charset val="134"/>
    </font>
    <font>
      <sz val="22"/>
      <color rgb="FFFFFFFF"/>
      <name val="Palatino Linotype"/>
      <family val="1"/>
    </font>
    <font>
      <sz val="22"/>
      <color rgb="FFFFFFFF"/>
      <name val="Tahoma"/>
      <family val="2"/>
    </font>
    <font>
      <sz val="22"/>
      <color rgb="FFFFFFFF"/>
      <name val="Times New Roman"/>
      <family val="1"/>
    </font>
    <font>
      <sz val="22"/>
      <color rgb="FFFFFFFF"/>
      <name val="Trebuchet MS"/>
      <family val="2"/>
    </font>
    <font>
      <sz val="22"/>
      <color rgb="FFFFFFFF"/>
      <name val="Tw Cen MT"/>
      <charset val="134"/>
    </font>
    <font>
      <sz val="22"/>
      <color rgb="FFFFFFFF"/>
      <name val="Vrinda"/>
      <family val="2"/>
    </font>
    <font>
      <sz val="22"/>
      <color rgb="FFFFC000"/>
      <name val="Calibri"/>
      <family val="2"/>
      <scheme val="minor"/>
    </font>
    <font>
      <sz val="22"/>
      <color rgb="FFFF0000"/>
      <name val="Calibri"/>
      <family val="2"/>
      <scheme val="minor"/>
    </font>
    <font>
      <sz val="22"/>
      <color rgb="FF99CC00"/>
      <name val="Calibri"/>
      <family val="2"/>
      <scheme val="minor"/>
    </font>
    <font>
      <sz val="22"/>
      <color rgb="FF00B050"/>
      <name val="Calibri"/>
      <family val="2"/>
      <scheme val="minor"/>
    </font>
    <font>
      <sz val="22"/>
      <color rgb="FF7030A0"/>
      <name val="Calibri"/>
      <family val="2"/>
      <scheme val="minor"/>
    </font>
    <font>
      <sz val="22"/>
      <color rgb="FF70AD47"/>
      <name val="Calibri"/>
      <family val="2"/>
      <scheme val="minor"/>
    </font>
    <font>
      <sz val="22"/>
      <color rgb="FFACB9CA"/>
      <name val="Calibri"/>
      <family val="2"/>
      <scheme val="minor"/>
    </font>
    <font>
      <sz val="22"/>
      <color rgb="FFF8CBAD"/>
      <name val="Calibri"/>
      <family val="2"/>
      <scheme val="minor"/>
    </font>
    <font>
      <sz val="22"/>
      <color rgb="FF548235"/>
      <name val="Calibri"/>
      <family val="2"/>
      <scheme val="minor"/>
    </font>
    <font>
      <sz val="22"/>
      <color rgb="FF0000FF"/>
      <name val="Calibri"/>
      <family val="2"/>
      <scheme val="minor"/>
    </font>
    <font>
      <sz val="22"/>
      <color rgb="FF008000"/>
      <name val="Calibri"/>
      <family val="2"/>
      <scheme val="minor"/>
    </font>
    <font>
      <sz val="22"/>
      <color rgb="FF375623"/>
      <name val="Calibri"/>
      <family val="2"/>
      <scheme val="minor"/>
    </font>
    <font>
      <sz val="22"/>
      <color rgb="FF00B0F0"/>
      <name val="Calibri"/>
      <family val="2"/>
      <scheme val="minor"/>
    </font>
    <font>
      <sz val="22"/>
      <color rgb="FFED7D31"/>
      <name val="Calibri"/>
      <family val="2"/>
      <scheme val="minor"/>
    </font>
    <font>
      <sz val="22"/>
      <color rgb="FF2F75B5"/>
      <name val="Calibri"/>
      <family val="2"/>
      <scheme val="minor"/>
    </font>
    <font>
      <sz val="22"/>
      <color rgb="FF8497B0"/>
      <name val="Calibri"/>
      <family val="2"/>
      <scheme val="minor"/>
    </font>
    <font>
      <sz val="22"/>
      <color rgb="FFC65911"/>
      <name val="Calibri"/>
      <family val="2"/>
      <scheme val="minor"/>
    </font>
    <font>
      <sz val="22"/>
      <color rgb="FF0000FF"/>
      <name val="Arial"/>
      <family val="2"/>
    </font>
    <font>
      <b/>
      <sz val="22"/>
      <color rgb="FF000000"/>
      <name val="Calibri"/>
      <family val="2"/>
      <scheme val="minor"/>
    </font>
    <font>
      <sz val="22"/>
      <color rgb="FF0070C0"/>
      <name val="Arial"/>
      <family val="2"/>
    </font>
    <font>
      <sz val="22"/>
      <color rgb="FF222222"/>
      <name val="Arial"/>
      <family val="2"/>
    </font>
    <font>
      <b/>
      <sz val="22"/>
      <color rgb="FFC00000"/>
      <name val="Wingdings 3"/>
      <family val="1"/>
      <charset val="2"/>
    </font>
    <font>
      <b/>
      <sz val="22"/>
      <color rgb="FFFF0000"/>
      <name val="Wingdings 3"/>
      <family val="1"/>
      <charset val="2"/>
    </font>
    <font>
      <u/>
      <sz val="22"/>
      <color rgb="FFFFFFFF"/>
      <name val="Arial"/>
      <family val="2"/>
    </font>
    <font>
      <u/>
      <sz val="22"/>
      <color theme="10"/>
      <name val="Calibri"/>
      <family val="2"/>
      <scheme val="minor"/>
    </font>
    <font>
      <b/>
      <u/>
      <sz val="22"/>
      <color rgb="FF0563C1"/>
      <name val="Calibri"/>
      <family val="2"/>
      <scheme val="minor"/>
    </font>
    <font>
      <sz val="22"/>
      <color rgb="FFFFFF00"/>
      <name val="Verdana"/>
      <family val="2"/>
    </font>
    <font>
      <i/>
      <sz val="22"/>
      <color rgb="FFFFFFFF"/>
      <name val="Verdana"/>
      <family val="2"/>
    </font>
    <font>
      <sz val="22"/>
      <color rgb="FF7030A0"/>
      <name val="Arial"/>
      <family val="2"/>
    </font>
    <font>
      <i/>
      <sz val="12"/>
      <color rgb="FF7030A0"/>
      <name val="Calibri"/>
      <family val="2"/>
      <scheme val="minor"/>
    </font>
    <font>
      <b/>
      <sz val="10"/>
      <color rgb="FF0070C0"/>
      <name val="Calibri"/>
      <family val="2"/>
      <scheme val="minor"/>
    </font>
    <font>
      <b/>
      <sz val="10"/>
      <color rgb="FF0033CC"/>
      <name val="Calibri"/>
      <family val="2"/>
      <scheme val="minor"/>
    </font>
    <font>
      <sz val="12"/>
      <color rgb="FF0033CC"/>
      <name val="Calibri"/>
      <family val="2"/>
      <scheme val="minor"/>
    </font>
    <font>
      <sz val="22"/>
      <name val="Calibri"/>
      <family val="2"/>
      <scheme val="minor"/>
    </font>
    <font>
      <u/>
      <sz val="10"/>
      <name val="Calibri"/>
      <family val="2"/>
      <scheme val="minor"/>
    </font>
    <font>
      <b/>
      <sz val="26"/>
      <name val="Calibri"/>
      <family val="2"/>
      <scheme val="minor"/>
    </font>
    <font>
      <sz val="28"/>
      <name val="Calibri"/>
      <family val="2"/>
      <scheme val="minor"/>
    </font>
    <font>
      <b/>
      <sz val="24"/>
      <name val="Calibri"/>
      <family val="2"/>
      <scheme val="minor"/>
    </font>
    <font>
      <b/>
      <sz val="36"/>
      <name val="Calibri"/>
      <family val="2"/>
      <scheme val="minor"/>
    </font>
    <font>
      <b/>
      <sz val="22"/>
      <color indexed="16"/>
      <name val="Calibri"/>
      <family val="2"/>
      <scheme val="minor"/>
    </font>
    <font>
      <b/>
      <sz val="18"/>
      <color indexed="63"/>
      <name val="Calibri"/>
      <family val="2"/>
      <scheme val="minor"/>
    </font>
    <font>
      <b/>
      <sz val="12"/>
      <color indexed="9"/>
      <name val="Calibri"/>
      <family val="2"/>
      <scheme val="minor"/>
    </font>
    <font>
      <b/>
      <sz val="16"/>
      <color indexed="10"/>
      <name val="Calibri"/>
      <family val="2"/>
      <scheme val="minor"/>
    </font>
    <font>
      <b/>
      <sz val="16"/>
      <color indexed="12"/>
      <name val="Calibri"/>
      <family val="2"/>
      <scheme val="minor"/>
    </font>
    <font>
      <i/>
      <sz val="16"/>
      <color indexed="12"/>
      <name val="Calibri"/>
      <family val="2"/>
      <scheme val="minor"/>
    </font>
    <font>
      <b/>
      <sz val="28"/>
      <color indexed="10"/>
      <name val="Calibri"/>
      <family val="2"/>
      <scheme val="minor"/>
    </font>
    <font>
      <i/>
      <sz val="11"/>
      <color indexed="12"/>
      <name val="Calibri"/>
      <family val="2"/>
      <scheme val="minor"/>
    </font>
    <font>
      <sz val="12"/>
      <color indexed="12"/>
      <name val="Calibri"/>
      <family val="2"/>
      <scheme val="minor"/>
    </font>
    <font>
      <sz val="18"/>
      <color indexed="12"/>
      <name val="Calibri"/>
      <family val="2"/>
      <scheme val="minor"/>
    </font>
    <font>
      <sz val="14"/>
      <color indexed="12"/>
      <name val="Calibri"/>
      <family val="2"/>
      <scheme val="minor"/>
    </font>
    <font>
      <sz val="16"/>
      <color indexed="12"/>
      <name val="Calibri"/>
      <family val="2"/>
      <scheme val="minor"/>
    </font>
    <font>
      <sz val="8"/>
      <color indexed="10"/>
      <name val="Calibri"/>
      <family val="2"/>
      <scheme val="minor"/>
    </font>
    <font>
      <sz val="7"/>
      <name val="Calibri"/>
      <family val="2"/>
      <scheme val="minor"/>
    </font>
    <font>
      <sz val="7"/>
      <color indexed="22"/>
      <name val="Calibri"/>
      <family val="2"/>
      <scheme val="minor"/>
    </font>
    <font>
      <sz val="12"/>
      <color rgb="FF7030A0"/>
      <name val="Calibri"/>
      <family val="2"/>
      <scheme val="minor"/>
    </font>
    <font>
      <b/>
      <i/>
      <sz val="14"/>
      <name val="Calibri"/>
      <family val="2"/>
      <scheme val="minor"/>
    </font>
    <font>
      <b/>
      <i/>
      <sz val="16"/>
      <name val="Calibri"/>
      <family val="2"/>
      <scheme val="minor"/>
    </font>
    <font>
      <sz val="8"/>
      <name val="Calibri"/>
      <family val="2"/>
    </font>
    <font>
      <sz val="9"/>
      <color rgb="FF0066CC"/>
      <name val="Calibri"/>
      <family val="2"/>
      <scheme val="minor"/>
    </font>
    <font>
      <b/>
      <sz val="10"/>
      <color rgb="FF0066CC"/>
      <name val="Calibri"/>
      <family val="2"/>
      <scheme val="minor"/>
    </font>
    <font>
      <sz val="11"/>
      <color rgb="FF0033CC"/>
      <name val="Calibri"/>
      <family val="2"/>
      <scheme val="minor"/>
    </font>
    <font>
      <sz val="10"/>
      <color theme="4" tint="-0.249977111117893"/>
      <name val="Calibri"/>
      <family val="2"/>
      <scheme val="minor"/>
    </font>
    <font>
      <sz val="10"/>
      <color theme="4" tint="0.39994506668294322"/>
      <name val="Calibri"/>
      <family val="2"/>
      <scheme val="minor"/>
    </font>
    <font>
      <b/>
      <sz val="11"/>
      <color indexed="8"/>
      <name val="Calibri"/>
      <family val="2"/>
      <scheme val="minor"/>
    </font>
    <font>
      <b/>
      <sz val="11"/>
      <color rgb="FF0033CC"/>
      <name val="Calibri"/>
      <family val="2"/>
      <scheme val="minor"/>
    </font>
    <font>
      <b/>
      <sz val="12"/>
      <color rgb="FF0033CC"/>
      <name val="Calibri"/>
      <family val="2"/>
      <scheme val="minor"/>
    </font>
    <font>
      <b/>
      <sz val="9"/>
      <color indexed="36"/>
      <name val="Calibri"/>
      <family val="2"/>
    </font>
    <font>
      <b/>
      <sz val="10"/>
      <color theme="0"/>
      <name val="Calibri"/>
      <family val="2"/>
      <scheme val="minor"/>
    </font>
    <font>
      <b/>
      <sz val="20"/>
      <color theme="9" tint="-0.249977111117893"/>
      <name val="Calibri"/>
      <family val="2"/>
      <scheme val="minor"/>
    </font>
    <font>
      <i/>
      <sz val="9"/>
      <name val="Calibri"/>
      <family val="2"/>
    </font>
    <font>
      <i/>
      <sz val="12"/>
      <color rgb="FF0033CC"/>
      <name val="Calibri"/>
      <family val="2"/>
      <scheme val="minor"/>
    </font>
    <font>
      <i/>
      <sz val="11"/>
      <color rgb="FF0033CC"/>
      <name val="Calibri"/>
      <family val="2"/>
      <scheme val="minor"/>
    </font>
    <font>
      <sz val="11"/>
      <color rgb="FF0066CC"/>
      <name val="Calibri"/>
      <family val="2"/>
      <scheme val="minor"/>
    </font>
    <font>
      <sz val="10"/>
      <color theme="0"/>
      <name val="Calibri"/>
      <family val="2"/>
      <scheme val="minor"/>
    </font>
    <font>
      <sz val="9"/>
      <color theme="9" tint="-0.249977111117893"/>
      <name val="Calibri"/>
      <family val="2"/>
      <scheme val="minor"/>
    </font>
    <font>
      <i/>
      <sz val="12"/>
      <color theme="9" tint="-0.249977111117893"/>
      <name val="Calibri"/>
      <family val="2"/>
      <scheme val="minor"/>
    </font>
    <font>
      <i/>
      <sz val="10"/>
      <name val="Calibri"/>
      <family val="2"/>
      <scheme val="minor"/>
    </font>
    <font>
      <i/>
      <sz val="12"/>
      <color theme="5" tint="-0.249977111117893"/>
      <name val="Calibri"/>
      <family val="2"/>
      <scheme val="minor"/>
    </font>
    <font>
      <b/>
      <i/>
      <sz val="10"/>
      <color theme="9" tint="-0.249977111117893"/>
      <name val="Calibri"/>
      <family val="2"/>
      <scheme val="minor"/>
    </font>
    <font>
      <sz val="9"/>
      <color theme="0"/>
      <name val="Calibri"/>
      <family val="2"/>
      <scheme val="minor"/>
    </font>
    <font>
      <b/>
      <sz val="12"/>
      <color theme="1" tint="0.499984740745262"/>
      <name val="Calibri"/>
      <family val="2"/>
      <scheme val="minor"/>
    </font>
    <font>
      <b/>
      <sz val="12"/>
      <color theme="0" tint="-0.249977111117893"/>
      <name val="Calibri"/>
      <family val="2"/>
      <scheme val="minor"/>
    </font>
    <font>
      <b/>
      <u/>
      <sz val="15.5"/>
      <color rgb="FF20759D"/>
      <name val="Calibri"/>
      <family val="2"/>
      <scheme val="minor"/>
    </font>
    <font>
      <u/>
      <sz val="14"/>
      <color indexed="12"/>
      <name val="Calibri"/>
      <family val="2"/>
      <scheme val="minor"/>
    </font>
    <font>
      <b/>
      <sz val="20"/>
      <color theme="0"/>
      <name val="Calibri"/>
      <family val="2"/>
      <scheme val="minor"/>
    </font>
    <font>
      <b/>
      <sz val="16"/>
      <color rgb="FF990000"/>
      <name val="Calibri"/>
      <family val="2"/>
      <scheme val="minor"/>
    </font>
    <font>
      <b/>
      <sz val="12"/>
      <color rgb="FF990000"/>
      <name val="Calibri"/>
      <family val="2"/>
      <scheme val="minor"/>
    </font>
    <font>
      <b/>
      <sz val="14"/>
      <color rgb="FF990000"/>
      <name val="Calibri"/>
      <family val="2"/>
      <scheme val="minor"/>
    </font>
    <font>
      <sz val="12"/>
      <color rgb="FF990000"/>
      <name val="Calibri"/>
      <family val="2"/>
      <scheme val="minor"/>
    </font>
    <font>
      <sz val="11"/>
      <color rgb="FF990000"/>
      <name val="Calibri"/>
      <family val="2"/>
      <scheme val="minor"/>
    </font>
    <font>
      <b/>
      <sz val="11"/>
      <color rgb="FF990000"/>
      <name val="Wingdings 3"/>
      <family val="1"/>
      <charset val="2"/>
    </font>
    <font>
      <b/>
      <sz val="15.5"/>
      <color rgb="FF20759D"/>
      <name val="Calibri"/>
      <family val="2"/>
      <scheme val="minor"/>
    </font>
    <font>
      <b/>
      <sz val="14"/>
      <color rgb="FF20759D"/>
      <name val="Calibri"/>
      <family val="2"/>
      <scheme val="minor"/>
    </font>
    <font>
      <b/>
      <sz val="15.5"/>
      <color theme="9" tint="-0.499984740745262"/>
      <name val="Calibri"/>
      <family val="2"/>
      <scheme val="minor"/>
    </font>
    <font>
      <b/>
      <sz val="14"/>
      <color theme="9" tint="-0.499984740745262"/>
      <name val="Calibri"/>
      <family val="2"/>
      <scheme val="minor"/>
    </font>
    <font>
      <b/>
      <sz val="15.5"/>
      <color rgb="FF990000"/>
      <name val="Calibri"/>
      <family val="2"/>
      <scheme val="minor"/>
    </font>
    <font>
      <sz val="24"/>
      <color theme="1"/>
      <name val="Webdings"/>
      <family val="1"/>
      <charset val="2"/>
    </font>
    <font>
      <sz val="24"/>
      <color theme="0" tint="-0.499984740745262"/>
      <name val="Wingdings"/>
      <charset val="2"/>
    </font>
    <font>
      <sz val="24"/>
      <color theme="0" tint="-0.499984740745262"/>
      <name val="Wingdings 2"/>
      <family val="1"/>
      <charset val="2"/>
    </font>
    <font>
      <sz val="24"/>
      <color theme="0" tint="-0.499984740745262"/>
      <name val="Wingdings 3"/>
      <family val="1"/>
      <charset val="2"/>
    </font>
    <font>
      <sz val="24"/>
      <color theme="1"/>
      <name val="MT Extra"/>
      <family val="1"/>
      <charset val="2"/>
    </font>
    <font>
      <sz val="18"/>
      <color theme="1"/>
      <name val="Calibri"/>
      <family val="2"/>
      <scheme val="minor"/>
    </font>
    <font>
      <u/>
      <sz val="18"/>
      <color theme="10"/>
      <name val="Calibri"/>
      <family val="2"/>
      <scheme val="minor"/>
    </font>
    <font>
      <sz val="14"/>
      <color rgb="FF000000"/>
      <name val="Calibri"/>
      <family val="2"/>
      <scheme val="minor"/>
    </font>
    <font>
      <b/>
      <sz val="14"/>
      <color theme="9" tint="-0.249977111117893"/>
      <name val="Calibri"/>
      <family val="2"/>
      <scheme val="minor"/>
    </font>
    <font>
      <sz val="14"/>
      <color theme="5" tint="-0.249977111117893"/>
      <name val="Calibri"/>
      <family val="2"/>
      <scheme val="minor"/>
    </font>
    <font>
      <b/>
      <sz val="20"/>
      <color rgb="FFC00000"/>
      <name val="Arial"/>
      <family val="2"/>
    </font>
    <font>
      <sz val="10"/>
      <color rgb="FFC00000"/>
      <name val="Arial"/>
      <family val="2"/>
    </font>
    <font>
      <b/>
      <sz val="18"/>
      <color theme="1"/>
      <name val="Calibri"/>
      <family val="2"/>
    </font>
    <font>
      <b/>
      <sz val="13"/>
      <name val="Calibri"/>
      <family val="2"/>
      <scheme val="minor"/>
    </font>
    <font>
      <b/>
      <sz val="16"/>
      <color rgb="FF0033CC"/>
      <name val="Calibri"/>
      <family val="2"/>
      <scheme val="minor"/>
    </font>
    <font>
      <b/>
      <sz val="18"/>
      <color rgb="FFC00000"/>
      <name val="Calibri"/>
      <family val="2"/>
      <scheme val="minor"/>
    </font>
    <font>
      <b/>
      <sz val="18"/>
      <color rgb="FFFF0000"/>
      <name val="Calibri"/>
      <family val="2"/>
      <scheme val="minor"/>
    </font>
    <font>
      <b/>
      <sz val="7"/>
      <name val="Calibri"/>
      <family val="2"/>
      <scheme val="minor"/>
    </font>
    <font>
      <b/>
      <sz val="18"/>
      <color rgb="FF339933"/>
      <name val="Calibri"/>
      <family val="2"/>
      <scheme val="minor"/>
    </font>
    <font>
      <b/>
      <sz val="14"/>
      <color theme="6" tint="-0.249977111117893"/>
      <name val="Calibri"/>
      <family val="2"/>
      <scheme val="minor"/>
    </font>
    <font>
      <sz val="10"/>
      <color rgb="FFC00000"/>
      <name val="Calibri"/>
      <family val="2"/>
      <scheme val="minor"/>
    </font>
    <font>
      <b/>
      <sz val="14"/>
      <color theme="0"/>
      <name val="Calibri"/>
      <family val="2"/>
    </font>
    <font>
      <b/>
      <sz val="14"/>
      <color theme="1" tint="0.499984740745262"/>
      <name val="Calibri"/>
      <family val="2"/>
      <scheme val="minor"/>
    </font>
    <font>
      <b/>
      <sz val="24.2"/>
      <color rgb="FFEC3468"/>
      <name val="Times New Roman"/>
      <family val="1"/>
    </font>
    <font>
      <b/>
      <sz val="14"/>
      <color rgb="FF0000FF"/>
      <name val="Calibri"/>
      <family val="2"/>
      <scheme val="minor"/>
    </font>
    <font>
      <b/>
      <sz val="9.9"/>
      <color rgb="FF434343"/>
      <name val="Arial"/>
      <family val="2"/>
    </font>
    <font>
      <sz val="9.9"/>
      <color rgb="FF434343"/>
      <name val="Arial"/>
      <family val="2"/>
    </font>
    <font>
      <b/>
      <sz val="14"/>
      <color rgb="FF0033CC"/>
      <name val="Calibri"/>
      <family val="2"/>
      <scheme val="minor"/>
    </font>
    <font>
      <sz val="10"/>
      <color rgb="FF00B050"/>
      <name val="Calibri"/>
      <family val="2"/>
      <scheme val="minor"/>
    </font>
    <font>
      <b/>
      <sz val="14"/>
      <color rgb="FF339933"/>
      <name val="Calibri"/>
      <family val="2"/>
      <scheme val="minor"/>
    </font>
    <font>
      <sz val="14"/>
      <color rgb="FFC00000"/>
      <name val="Calibri"/>
      <family val="2"/>
      <scheme val="minor"/>
    </font>
    <font>
      <b/>
      <sz val="11"/>
      <color theme="0"/>
      <name val="Calibri"/>
      <family val="2"/>
      <scheme val="minor"/>
    </font>
    <font>
      <b/>
      <sz val="16"/>
      <color indexed="8"/>
      <name val="Calibri"/>
      <family val="2"/>
      <scheme val="minor"/>
    </font>
    <font>
      <sz val="16"/>
      <color rgb="FF800080"/>
      <name val="Calibri"/>
      <family val="2"/>
      <scheme val="minor"/>
    </font>
    <font>
      <i/>
      <sz val="16"/>
      <color rgb="FF0033CC"/>
      <name val="Calibri"/>
      <family val="2"/>
      <scheme val="minor"/>
    </font>
    <font>
      <b/>
      <i/>
      <sz val="12"/>
      <color rgb="FF0033CC"/>
      <name val="Calibri"/>
      <family val="2"/>
      <scheme val="minor"/>
    </font>
    <font>
      <b/>
      <sz val="28"/>
      <color theme="1"/>
      <name val="Calibri"/>
      <family val="2"/>
      <scheme val="minor"/>
    </font>
    <font>
      <b/>
      <sz val="11"/>
      <color theme="9" tint="-0.249977111117893"/>
      <name val="Calibri"/>
      <family val="2"/>
      <scheme val="minor"/>
    </font>
    <font>
      <b/>
      <sz val="11"/>
      <color theme="7" tint="-0.499984740745262"/>
      <name val="Calibri"/>
      <family val="2"/>
      <scheme val="minor"/>
    </font>
    <font>
      <sz val="8"/>
      <color rgb="FFFF0000"/>
      <name val="Calibri"/>
      <family val="2"/>
      <scheme val="minor"/>
    </font>
    <font>
      <b/>
      <i/>
      <sz val="8"/>
      <color theme="1" tint="0.34998626667073579"/>
      <name val="Calibri"/>
      <family val="2"/>
      <scheme val="minor"/>
    </font>
    <font>
      <i/>
      <sz val="9"/>
      <color theme="1"/>
      <name val="Calibri"/>
      <family val="2"/>
      <scheme val="minor"/>
    </font>
    <font>
      <i/>
      <sz val="8"/>
      <color theme="1"/>
      <name val="Calibri"/>
      <family val="2"/>
      <scheme val="minor"/>
    </font>
    <font>
      <sz val="10"/>
      <color rgb="FFFF0000"/>
      <name val="Calibri"/>
      <family val="2"/>
      <scheme val="minor"/>
    </font>
    <font>
      <sz val="11"/>
      <color theme="7" tint="-0.499984740745262"/>
      <name val="Calibri"/>
      <family val="2"/>
      <scheme val="minor"/>
    </font>
    <font>
      <b/>
      <sz val="10"/>
      <color theme="9" tint="-0.249977111117893"/>
      <name val="Calibri"/>
      <family val="2"/>
      <scheme val="minor"/>
    </font>
    <font>
      <b/>
      <sz val="10"/>
      <color theme="7" tint="-0.499984740745262"/>
      <name val="Calibri"/>
      <family val="2"/>
      <scheme val="minor"/>
    </font>
    <font>
      <i/>
      <sz val="11"/>
      <color theme="1"/>
      <name val="Calibri"/>
      <family val="2"/>
      <scheme val="minor"/>
    </font>
    <font>
      <b/>
      <sz val="11.5"/>
      <color rgb="FFB86D57"/>
      <name val="Calibri"/>
      <family val="2"/>
      <scheme val="minor"/>
    </font>
    <font>
      <b/>
      <sz val="10"/>
      <color rgb="FF7030A0"/>
      <name val="Calibri"/>
      <family val="2"/>
    </font>
    <font>
      <sz val="11"/>
      <color theme="8" tint="-0.499984740745262"/>
      <name val="Calibri"/>
      <family val="2"/>
      <scheme val="minor"/>
    </font>
    <font>
      <b/>
      <sz val="11"/>
      <color rgb="FF002060"/>
      <name val="Calibri"/>
      <family val="2"/>
      <scheme val="minor"/>
    </font>
    <font>
      <b/>
      <sz val="9"/>
      <color theme="9" tint="-0.249977111117893"/>
      <name val="Calibri"/>
      <family val="2"/>
      <scheme val="minor"/>
    </font>
    <font>
      <b/>
      <sz val="9"/>
      <color theme="7" tint="-0.499984740745262"/>
      <name val="Calibri"/>
      <family val="2"/>
      <scheme val="minor"/>
    </font>
    <font>
      <sz val="10"/>
      <color theme="8" tint="-0.499984740745262"/>
      <name val="Calibri"/>
      <family val="2"/>
      <scheme val="minor"/>
    </font>
    <font>
      <sz val="12"/>
      <color rgb="FF7030A0"/>
      <name val="Wingdings 3"/>
      <family val="1"/>
      <charset val="2"/>
    </font>
    <font>
      <b/>
      <sz val="9"/>
      <color rgb="FFFF0000"/>
      <name val="Calibri"/>
      <family val="2"/>
      <scheme val="minor"/>
    </font>
    <font>
      <b/>
      <sz val="14"/>
      <color theme="7" tint="-0.499984740745262"/>
      <name val="Calibri"/>
      <family val="2"/>
      <scheme val="minor"/>
    </font>
    <font>
      <b/>
      <sz val="9"/>
      <color rgb="FFB86D57"/>
      <name val="Calibri"/>
      <family val="2"/>
      <scheme val="minor"/>
    </font>
    <font>
      <b/>
      <sz val="20"/>
      <color theme="4" tint="-0.249977111117893"/>
      <name val="Calibri"/>
      <family val="2"/>
      <scheme val="minor"/>
    </font>
    <font>
      <b/>
      <sz val="11.5"/>
      <color rgb="FFC00000"/>
      <name val="Calibri"/>
      <family val="2"/>
      <scheme val="minor"/>
    </font>
    <font>
      <b/>
      <sz val="10"/>
      <color rgb="FFB86D57"/>
      <name val="Calibri"/>
      <family val="2"/>
      <scheme val="minor"/>
    </font>
    <font>
      <sz val="11"/>
      <color theme="0"/>
      <name val="Calibri"/>
      <family val="2"/>
      <scheme val="minor"/>
    </font>
    <font>
      <b/>
      <sz val="26"/>
      <color rgb="FFFFFF00"/>
      <name val="Arial"/>
      <family val="2"/>
    </font>
    <font>
      <sz val="22"/>
      <name val="Verdana"/>
      <family val="2"/>
    </font>
    <font>
      <sz val="10"/>
      <name val="Arial"/>
    </font>
    <font>
      <sz val="18"/>
      <name val="Verdana"/>
      <family val="2"/>
    </font>
    <font>
      <sz val="22"/>
      <color theme="0"/>
      <name val="Rockwell"/>
      <family val="1"/>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10"/>
      <name val="MS Sans Serif"/>
    </font>
    <font>
      <sz val="22"/>
      <color indexed="12"/>
      <name val="Arial"/>
      <family val="2"/>
    </font>
    <font>
      <b/>
      <sz val="22"/>
      <name val="Calibri"/>
      <family val="2"/>
    </font>
    <font>
      <sz val="20"/>
      <color theme="0"/>
      <name val="Calibri"/>
      <family val="2"/>
      <scheme val="minor"/>
    </font>
    <font>
      <u/>
      <sz val="22"/>
      <color theme="0"/>
      <name val="Arial"/>
      <family val="2"/>
    </font>
    <font>
      <b/>
      <u/>
      <sz val="28"/>
      <color theme="10"/>
      <name val="Calibri"/>
      <family val="2"/>
      <scheme val="minor"/>
    </font>
    <font>
      <i/>
      <sz val="22"/>
      <color theme="0"/>
      <name val="Verdana"/>
      <family val="2"/>
    </font>
    <font>
      <b/>
      <sz val="18"/>
      <name val="Verdana"/>
      <family val="2"/>
    </font>
    <font>
      <b/>
      <sz val="16"/>
      <name val="Verdana"/>
      <family val="2"/>
    </font>
    <font>
      <b/>
      <sz val="22"/>
      <name val="Verdana"/>
      <family val="2"/>
    </font>
  </fonts>
  <fills count="1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7030A0"/>
        <bgColor indexed="64"/>
      </patternFill>
    </fill>
    <fill>
      <patternFill patternType="solid">
        <fgColor theme="7" tint="0.39997558519241921"/>
        <bgColor indexed="64"/>
      </patternFill>
    </fill>
    <fill>
      <patternFill patternType="solid">
        <fgColor rgb="FFFFFF99"/>
        <bgColor indexed="64"/>
      </patternFill>
    </fill>
    <fill>
      <patternFill patternType="gray0625"/>
    </fill>
    <fill>
      <patternFill patternType="solid">
        <fgColor theme="7"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34"/>
      </patternFill>
    </fill>
    <fill>
      <patternFill patternType="solid">
        <fgColor rgb="FFFFFF99"/>
        <bgColor indexed="34"/>
      </patternFill>
    </fill>
    <fill>
      <patternFill patternType="solid">
        <fgColor theme="0"/>
        <bgColor indexed="41"/>
      </patternFill>
    </fill>
    <fill>
      <patternFill patternType="solid">
        <fgColor indexed="43"/>
        <bgColor indexed="26"/>
      </patternFill>
    </fill>
    <fill>
      <patternFill patternType="solid">
        <fgColor rgb="FFFFFFCC"/>
        <bgColor indexed="64"/>
      </patternFill>
    </fill>
    <fill>
      <patternFill patternType="solid">
        <fgColor theme="0" tint="-4.9989318521683403E-2"/>
        <bgColor indexed="64"/>
      </patternFill>
    </fill>
    <fill>
      <patternFill patternType="solid">
        <fgColor theme="0"/>
        <bgColor indexed="50"/>
      </patternFill>
    </fill>
    <fill>
      <patternFill patternType="solid">
        <fgColor indexed="53"/>
        <bgColor indexed="64"/>
      </patternFill>
    </fill>
    <fill>
      <patternFill patternType="solid">
        <fgColor indexed="9"/>
        <bgColor indexed="64"/>
      </patternFill>
    </fill>
    <fill>
      <patternFill patternType="solid">
        <fgColor indexed="8"/>
        <bgColor indexed="64"/>
      </patternFill>
    </fill>
    <fill>
      <patternFill patternType="solid">
        <fgColor indexed="12"/>
        <bgColor indexed="64"/>
      </patternFill>
    </fill>
    <fill>
      <patternFill patternType="solid">
        <fgColor indexed="42"/>
        <bgColor indexed="64"/>
      </patternFill>
    </fill>
    <fill>
      <patternFill patternType="solid">
        <fgColor rgb="FFC00000"/>
        <bgColor indexed="10"/>
      </patternFill>
    </fill>
    <fill>
      <patternFill patternType="solid">
        <fgColor rgb="FFFFFF00"/>
        <bgColor indexed="64"/>
      </patternFill>
    </fill>
    <fill>
      <patternFill patternType="solid">
        <fgColor rgb="FF92D050"/>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5"/>
        <bgColor indexed="64"/>
      </patternFill>
    </fill>
    <fill>
      <patternFill patternType="solid">
        <fgColor theme="4" tint="0.79998168889431442"/>
        <bgColor indexed="64"/>
      </patternFill>
    </fill>
    <fill>
      <patternFill patternType="lightUp">
        <fgColor theme="0"/>
        <bgColor theme="5" tint="0.39997558519241921"/>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indexed="22"/>
        <bgColor indexed="64"/>
      </patternFill>
    </fill>
    <fill>
      <patternFill patternType="solid">
        <fgColor indexed="13"/>
        <bgColor indexed="64"/>
      </patternFill>
    </fill>
    <fill>
      <patternFill patternType="solid">
        <fgColor indexed="36"/>
        <bgColor indexed="64"/>
      </patternFill>
    </fill>
    <fill>
      <patternFill patternType="solid">
        <fgColor rgb="FFD9E1F2"/>
        <bgColor indexed="64"/>
      </patternFill>
    </fill>
    <fill>
      <patternFill patternType="solid">
        <fgColor theme="1" tint="0.499984740745262"/>
        <bgColor indexed="64"/>
      </patternFill>
    </fill>
    <fill>
      <patternFill patternType="solid">
        <fgColor indexed="43"/>
        <bgColor indexed="64"/>
      </patternFill>
    </fill>
    <fill>
      <patternFill patternType="solid">
        <fgColor indexed="26"/>
        <bgColor indexed="64"/>
      </patternFill>
    </fill>
    <fill>
      <patternFill patternType="solid">
        <fgColor theme="4"/>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indexed="65"/>
        <bgColor indexed="64"/>
      </patternFill>
    </fill>
    <fill>
      <patternFill patternType="solid">
        <fgColor theme="0" tint="-0.249977111117893"/>
        <bgColor indexed="64"/>
      </patternFill>
    </fill>
    <fill>
      <patternFill patternType="solid">
        <fgColor indexed="36"/>
        <bgColor indexed="50"/>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rgb="FFFF6600"/>
        <bgColor indexed="64"/>
      </patternFill>
    </fill>
    <fill>
      <patternFill patternType="solid">
        <fgColor rgb="FFCCFFCC"/>
        <bgColor indexed="64"/>
      </patternFill>
    </fill>
    <fill>
      <patternFill patternType="solid">
        <fgColor theme="7" tint="-0.249977111117893"/>
        <bgColor indexed="64"/>
      </patternFill>
    </fill>
    <fill>
      <patternFill patternType="solid">
        <fgColor rgb="FFCC00FF"/>
        <bgColor indexed="64"/>
      </patternFill>
    </fill>
    <fill>
      <patternFill patternType="solid">
        <fgColor theme="4" tint="0.59999389629810485"/>
        <bgColor indexed="64"/>
      </patternFill>
    </fill>
    <fill>
      <patternFill patternType="solid">
        <fgColor rgb="FFCC99FF"/>
        <bgColor indexed="64"/>
      </patternFill>
    </fill>
    <fill>
      <patternFill patternType="solid">
        <fgColor indexed="46"/>
        <bgColor indexed="64"/>
      </patternFill>
    </fill>
    <fill>
      <patternFill patternType="solid">
        <fgColor indexed="1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rgb="FF800080"/>
        <bgColor indexed="64"/>
      </patternFill>
    </fill>
    <fill>
      <patternFill patternType="solid">
        <fgColor rgb="FFFFFF66"/>
        <bgColor indexed="64"/>
      </patternFill>
    </fill>
    <fill>
      <patternFill patternType="solid">
        <fgColor rgb="FFFF0000"/>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indexed="9"/>
        <bgColor indexed="9"/>
      </patternFill>
    </fill>
    <fill>
      <patternFill patternType="solid">
        <fgColor indexed="26"/>
        <bgColor indexed="9"/>
      </patternFill>
    </fill>
    <fill>
      <patternFill patternType="solid">
        <fgColor rgb="FFFFC000"/>
        <bgColor indexed="64"/>
      </patternFill>
    </fill>
    <fill>
      <patternFill patternType="gray0625">
        <bgColor theme="0"/>
      </patternFill>
    </fill>
    <fill>
      <patternFill patternType="solid">
        <fgColor theme="4" tint="0.79995117038483843"/>
        <bgColor indexed="64"/>
      </patternFill>
    </fill>
    <fill>
      <patternFill patternType="solid">
        <fgColor theme="9" tint="0.39994506668294322"/>
        <bgColor indexed="64"/>
      </patternFill>
    </fill>
    <fill>
      <patternFill patternType="solid">
        <fgColor rgb="FFA9D08E"/>
        <bgColor indexed="64"/>
      </patternFill>
    </fill>
    <fill>
      <patternFill patternType="solid">
        <fgColor theme="9" tint="0.79995117038483843"/>
        <bgColor indexed="64"/>
      </patternFill>
    </fill>
    <fill>
      <patternFill patternType="solid">
        <fgColor rgb="FFED7D31"/>
        <bgColor indexed="64"/>
      </patternFill>
    </fill>
    <fill>
      <patternFill patternType="solid">
        <fgColor rgb="FF595959"/>
        <bgColor indexed="64"/>
      </patternFill>
    </fill>
    <fill>
      <patternFill patternType="solid">
        <fgColor rgb="FF595959"/>
        <bgColor rgb="FFFFFFFF"/>
      </patternFill>
    </fill>
    <fill>
      <patternFill patternType="gray0625">
        <fgColor rgb="FFE2EFDA"/>
        <bgColor rgb="FF595959"/>
      </patternFill>
    </fill>
    <fill>
      <patternFill patternType="solid">
        <fgColor rgb="FFFFFFFF"/>
        <bgColor indexed="64"/>
      </patternFill>
    </fill>
    <fill>
      <patternFill patternType="gray0625">
        <fgColor rgb="FFE2EFDA"/>
        <bgColor rgb="FFEAFFD5"/>
      </patternFill>
    </fill>
    <fill>
      <patternFill patternType="solid">
        <fgColor rgb="FFFDF1E7"/>
        <bgColor rgb="FFFFFFFF"/>
      </patternFill>
    </fill>
    <fill>
      <patternFill patternType="solid">
        <fgColor rgb="FFFFD966"/>
        <bgColor indexed="64"/>
      </patternFill>
    </fill>
    <fill>
      <patternFill patternType="solid">
        <fgColor theme="0" tint="-4.9989318521683403E-2"/>
        <bgColor theme="0" tint="-0.14996795556505021"/>
      </patternFill>
    </fill>
    <fill>
      <patternFill patternType="lightUp">
        <fgColor indexed="9"/>
        <bgColor indexed="47"/>
      </patternFill>
    </fill>
    <fill>
      <patternFill patternType="solid">
        <fgColor rgb="FF00B050"/>
        <bgColor indexed="64"/>
      </patternFill>
    </fill>
    <fill>
      <patternFill patternType="solid">
        <fgColor rgb="FFFFFF99"/>
        <bgColor indexed="26"/>
      </patternFill>
    </fill>
    <fill>
      <patternFill patternType="lightUp">
        <fgColor theme="0"/>
        <bgColor rgb="FFF4B084"/>
      </patternFill>
    </fill>
    <fill>
      <patternFill patternType="solid">
        <fgColor theme="5" tint="0.39997558519241921"/>
        <bgColor indexed="50"/>
      </patternFill>
    </fill>
    <fill>
      <patternFill patternType="solid">
        <fgColor rgb="FFC00000"/>
        <bgColor indexed="50"/>
      </patternFill>
    </fill>
    <fill>
      <patternFill patternType="solid">
        <fgColor theme="2" tint="-9.9978637043366805E-2"/>
        <bgColor indexed="64"/>
      </patternFill>
    </fill>
    <fill>
      <patternFill patternType="solid">
        <fgColor theme="0" tint="-4.9989318521683403E-2"/>
        <bgColor theme="0"/>
      </patternFill>
    </fill>
    <fill>
      <patternFill patternType="solid">
        <fgColor theme="0" tint="-4.9989318521683403E-2"/>
        <bgColor indexed="26"/>
      </patternFill>
    </fill>
    <fill>
      <patternFill patternType="lightUp">
        <fgColor theme="0"/>
        <bgColor theme="9" tint="0.39997558519241921"/>
      </patternFill>
    </fill>
    <fill>
      <patternFill patternType="solid">
        <fgColor theme="9" tint="0.39997558519241921"/>
        <bgColor indexed="64"/>
      </patternFill>
    </fill>
    <fill>
      <patternFill patternType="solid">
        <fgColor rgb="FFFF99CC"/>
        <bgColor indexed="64"/>
      </patternFill>
    </fill>
    <fill>
      <patternFill patternType="solid">
        <fgColor rgb="FF339966"/>
        <bgColor indexed="64"/>
      </patternFill>
    </fill>
    <fill>
      <patternFill patternType="solid">
        <fgColor rgb="FF00CCFF"/>
        <bgColor indexed="64"/>
      </patternFill>
    </fill>
    <fill>
      <patternFill patternType="solid">
        <fgColor rgb="FFFFCC00"/>
        <bgColor indexed="64"/>
      </patternFill>
    </fill>
    <fill>
      <patternFill patternType="solid">
        <fgColor indexed="10"/>
        <bgColor indexed="64"/>
      </patternFill>
    </fill>
    <fill>
      <patternFill patternType="solid">
        <fgColor rgb="FF00FF00"/>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theme="5" tint="0.59999389629810485"/>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s>
  <borders count="311">
    <border>
      <left/>
      <right/>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diagonal/>
    </border>
    <border>
      <left style="thin">
        <color indexed="64"/>
      </left>
      <right/>
      <top/>
      <bottom/>
      <diagonal/>
    </border>
    <border>
      <left/>
      <right/>
      <top style="hair">
        <color auto="1"/>
      </top>
      <bottom/>
      <diagonal/>
    </border>
    <border>
      <left style="medium">
        <color auto="1"/>
      </left>
      <right/>
      <top style="mediumDashed">
        <color auto="1"/>
      </top>
      <bottom/>
      <diagonal/>
    </border>
    <border>
      <left/>
      <right/>
      <top style="mediumDashed">
        <color indexed="64"/>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16"/>
      </left>
      <right/>
      <top/>
      <bottom/>
      <diagonal/>
    </border>
    <border>
      <left/>
      <right/>
      <top/>
      <bottom style="thin">
        <color indexed="16"/>
      </bottom>
      <diagonal/>
    </border>
    <border>
      <left/>
      <right style="thin">
        <color indexed="16"/>
      </right>
      <top/>
      <bottom/>
      <diagonal/>
    </border>
    <border>
      <left/>
      <right/>
      <top/>
      <bottom style="mediumDashed">
        <color indexed="64"/>
      </bottom>
      <diagonal/>
    </border>
    <border>
      <left/>
      <right/>
      <top/>
      <bottom style="thin">
        <color indexed="64"/>
      </bottom>
      <diagonal/>
    </border>
    <border>
      <left style="thin">
        <color auto="1"/>
      </left>
      <right/>
      <top style="thin">
        <color auto="1"/>
      </top>
      <bottom/>
      <diagonal/>
    </border>
    <border>
      <left/>
      <right style="medium">
        <color auto="1"/>
      </right>
      <top style="mediumDashed">
        <color auto="1"/>
      </top>
      <bottom/>
      <diagonal/>
    </border>
    <border>
      <left style="thin">
        <color auto="1"/>
      </left>
      <right/>
      <top/>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bottom style="thin">
        <color indexed="64"/>
      </bottom>
      <diagonal/>
    </border>
    <border>
      <left style="thin">
        <color indexed="64"/>
      </left>
      <right style="thin">
        <color indexed="64"/>
      </right>
      <top/>
      <bottom style="thin">
        <color indexed="64"/>
      </bottom>
      <diagonal/>
    </border>
    <border>
      <left style="hair">
        <color indexed="64"/>
      </left>
      <right/>
      <top/>
      <bottom/>
      <diagonal/>
    </border>
    <border>
      <left style="medium">
        <color indexed="16"/>
      </left>
      <right/>
      <top style="medium">
        <color indexed="16"/>
      </top>
      <bottom/>
      <diagonal/>
    </border>
    <border>
      <left/>
      <right/>
      <top style="medium">
        <color indexed="16"/>
      </top>
      <bottom/>
      <diagonal/>
    </border>
    <border>
      <left/>
      <right style="medium">
        <color indexed="53"/>
      </right>
      <top style="medium">
        <color indexed="16"/>
      </top>
      <bottom/>
      <diagonal/>
    </border>
    <border>
      <left style="medium">
        <color indexed="53"/>
      </left>
      <right style="medium">
        <color indexed="53"/>
      </right>
      <top style="medium">
        <color indexed="16"/>
      </top>
      <bottom/>
      <diagonal/>
    </border>
    <border>
      <left style="medium">
        <color indexed="16"/>
      </left>
      <right/>
      <top/>
      <bottom/>
      <diagonal/>
    </border>
    <border>
      <left style="thin">
        <color rgb="FFC00000"/>
      </left>
      <right style="thin">
        <color rgb="FFC00000"/>
      </right>
      <top/>
      <bottom/>
      <diagonal/>
    </border>
    <border>
      <left style="medium">
        <color indexed="16"/>
      </left>
      <right/>
      <top/>
      <bottom style="thin">
        <color indexed="16"/>
      </bottom>
      <diagonal/>
    </border>
    <border>
      <left style="medium">
        <color indexed="16"/>
      </left>
      <right/>
      <top style="thin">
        <color indexed="16"/>
      </top>
      <bottom/>
      <diagonal/>
    </border>
    <border>
      <left/>
      <right/>
      <top style="thin">
        <color indexed="16"/>
      </top>
      <bottom/>
      <diagonal/>
    </border>
    <border>
      <left/>
      <right style="thin">
        <color indexed="16"/>
      </right>
      <top style="thin">
        <color indexed="16"/>
      </top>
      <bottom/>
      <diagonal/>
    </border>
    <border>
      <left style="thin">
        <color indexed="16"/>
      </left>
      <right/>
      <top style="thin">
        <color indexed="16"/>
      </top>
      <bottom/>
      <diagonal/>
    </border>
    <border>
      <left/>
      <right style="thin">
        <color indexed="16"/>
      </right>
      <top/>
      <bottom style="thin">
        <color indexed="16"/>
      </bottom>
      <diagonal/>
    </border>
    <border>
      <left style="hair">
        <color auto="1"/>
      </left>
      <right style="hair">
        <color auto="1"/>
      </right>
      <top style="thin">
        <color indexed="16"/>
      </top>
      <bottom/>
      <diagonal/>
    </border>
    <border>
      <left style="hair">
        <color auto="1"/>
      </left>
      <right/>
      <top style="thin">
        <color indexed="16"/>
      </top>
      <bottom/>
      <diagonal/>
    </border>
    <border>
      <left style="thin">
        <color indexed="16"/>
      </left>
      <right/>
      <top/>
      <bottom style="hair">
        <color indexed="16"/>
      </bottom>
      <diagonal/>
    </border>
    <border>
      <left/>
      <right/>
      <top/>
      <bottom style="hair">
        <color indexed="16"/>
      </bottom>
      <diagonal/>
    </border>
    <border>
      <left style="medium">
        <color indexed="16"/>
      </left>
      <right/>
      <top/>
      <bottom style="hair">
        <color indexed="64"/>
      </bottom>
      <diagonal/>
    </border>
    <border>
      <left style="hair">
        <color auto="1"/>
      </left>
      <right style="hair">
        <color auto="1"/>
      </right>
      <top/>
      <bottom style="thin">
        <color auto="1"/>
      </bottom>
      <diagonal/>
    </border>
    <border>
      <left/>
      <right/>
      <top/>
      <bottom style="hair">
        <color indexed="64"/>
      </bottom>
      <diagonal/>
    </border>
    <border>
      <left style="hair">
        <color indexed="64"/>
      </left>
      <right style="hair">
        <color indexed="64"/>
      </right>
      <top/>
      <bottom style="hair">
        <color indexed="64"/>
      </bottom>
      <diagonal/>
    </border>
    <border>
      <left style="hair">
        <color auto="1"/>
      </left>
      <right/>
      <top/>
      <bottom style="hair">
        <color indexed="64"/>
      </bottom>
      <diagonal/>
    </border>
    <border>
      <left/>
      <right style="thin">
        <color indexed="16"/>
      </right>
      <top/>
      <bottom style="hair">
        <color indexed="64"/>
      </bottom>
      <diagonal/>
    </border>
    <border>
      <left style="medium">
        <color indexed="16"/>
      </left>
      <right style="hair">
        <color indexed="64"/>
      </right>
      <top/>
      <bottom/>
      <diagonal/>
    </border>
    <border>
      <left style="medium">
        <color indexed="16"/>
      </left>
      <right/>
      <top style="thin">
        <color indexed="16"/>
      </top>
      <bottom style="thin">
        <color indexed="16"/>
      </bottom>
      <diagonal/>
    </border>
    <border>
      <left/>
      <right/>
      <top style="thin">
        <color indexed="16"/>
      </top>
      <bottom style="thin">
        <color indexed="16"/>
      </bottom>
      <diagonal/>
    </border>
    <border>
      <left/>
      <right/>
      <top style="hair">
        <color indexed="16"/>
      </top>
      <bottom/>
      <diagonal/>
    </border>
    <border>
      <left/>
      <right/>
      <top style="hair">
        <color indexed="64"/>
      </top>
      <bottom/>
      <diagonal/>
    </border>
    <border>
      <left/>
      <right style="thin">
        <color indexed="16"/>
      </right>
      <top style="hair">
        <color indexed="64"/>
      </top>
      <bottom/>
      <diagonal/>
    </border>
    <border>
      <left style="thin">
        <color rgb="FFC00000"/>
      </left>
      <right style="thin">
        <color rgb="FFC00000"/>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16"/>
      </left>
      <right/>
      <top/>
      <bottom style="thin">
        <color indexed="64"/>
      </bottom>
      <diagonal/>
    </border>
    <border>
      <left style="medium">
        <color indexed="64"/>
      </left>
      <right/>
      <top/>
      <bottom/>
      <diagonal/>
    </border>
    <border>
      <left style="medium">
        <color auto="1"/>
      </left>
      <right style="medium">
        <color auto="1"/>
      </right>
      <top/>
      <bottom/>
      <diagonal/>
    </border>
    <border>
      <left/>
      <right style="thin">
        <color auto="1"/>
      </right>
      <top/>
      <bottom/>
      <diagonal/>
    </border>
    <border>
      <left/>
      <right/>
      <top style="thin">
        <color auto="1"/>
      </top>
      <bottom/>
      <diagonal/>
    </border>
    <border>
      <left style="thin">
        <color auto="1"/>
      </left>
      <right/>
      <top style="mediumDashed">
        <color indexed="64"/>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indexed="64"/>
      </left>
      <right/>
      <top/>
      <bottom style="dashed">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auto="1"/>
      </right>
      <top/>
      <bottom style="thin">
        <color auto="1"/>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top/>
      <bottom style="thin">
        <color auto="1"/>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indexed="12"/>
      </left>
      <right style="hair">
        <color indexed="12"/>
      </right>
      <top/>
      <bottom/>
      <diagonal/>
    </border>
    <border>
      <left/>
      <right style="hair">
        <color indexed="12"/>
      </right>
      <top/>
      <bottom/>
      <diagonal/>
    </border>
    <border>
      <left style="medium">
        <color indexed="64"/>
      </left>
      <right/>
      <top/>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top/>
      <bottom style="dashed">
        <color auto="1"/>
      </bottom>
      <diagonal/>
    </border>
    <border>
      <left/>
      <right style="medium">
        <color auto="1"/>
      </right>
      <top/>
      <bottom style="dashed">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medium">
        <color auto="1"/>
      </left>
      <right/>
      <top style="thin">
        <color auto="1"/>
      </top>
      <bottom/>
      <diagonal/>
    </border>
    <border>
      <left style="thin">
        <color auto="1"/>
      </left>
      <right/>
      <top/>
      <bottom style="hair">
        <color indexed="64"/>
      </bottom>
      <diagonal/>
    </border>
    <border>
      <left/>
      <right/>
      <top/>
      <bottom style="hair">
        <color indexed="64"/>
      </bottom>
      <diagonal/>
    </border>
    <border>
      <left style="thin">
        <color auto="1"/>
      </left>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theme="0" tint="-0.499984740745262"/>
      </top>
      <bottom style="thin">
        <color theme="0" tint="-0.499984740745262"/>
      </bottom>
      <diagonal/>
    </border>
    <border>
      <left/>
      <right style="medium">
        <color auto="1"/>
      </right>
      <top style="thin">
        <color auto="1"/>
      </top>
      <bottom/>
      <diagonal/>
    </border>
    <border>
      <left/>
      <right/>
      <top/>
      <bottom style="thick">
        <color indexed="64"/>
      </bottom>
      <diagonal/>
    </border>
    <border>
      <left/>
      <right/>
      <top style="thick">
        <color auto="1"/>
      </top>
      <bottom/>
      <diagonal/>
    </border>
    <border>
      <left style="medium">
        <color auto="1"/>
      </left>
      <right/>
      <top/>
      <bottom style="mediumDashed">
        <color auto="1"/>
      </bottom>
      <diagonal/>
    </border>
    <border>
      <left/>
      <right style="medium">
        <color auto="1"/>
      </right>
      <top/>
      <bottom style="mediumDashed">
        <color auto="1"/>
      </bottom>
      <diagonal/>
    </border>
    <border>
      <left style="medium">
        <color auto="1"/>
      </left>
      <right/>
      <top/>
      <bottom style="hair">
        <color indexed="64"/>
      </bottom>
      <diagonal/>
    </border>
    <border>
      <left/>
      <right style="medium">
        <color auto="1"/>
      </right>
      <top/>
      <bottom style="hair">
        <color auto="1"/>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indexed="64"/>
      </bottom>
      <diagonal/>
    </border>
    <border>
      <left style="medium">
        <color auto="1"/>
      </left>
      <right/>
      <top style="thin">
        <color indexed="64"/>
      </top>
      <bottom style="thin">
        <color auto="1"/>
      </bottom>
      <diagonal/>
    </border>
    <border>
      <left/>
      <right style="medium">
        <color auto="1"/>
      </right>
      <top style="thin">
        <color auto="1"/>
      </top>
      <bottom style="thin">
        <color auto="1"/>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style="medium">
        <color indexed="64"/>
      </left>
      <right/>
      <top style="dashDot">
        <color indexed="64"/>
      </top>
      <bottom/>
      <diagonal/>
    </border>
    <border>
      <left/>
      <right style="medium">
        <color indexed="64"/>
      </right>
      <top style="dashDot">
        <color indexed="64"/>
      </top>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hair">
        <color indexed="60"/>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style="hair">
        <color indexed="64"/>
      </right>
      <top/>
      <bottom/>
      <diagonal/>
    </border>
    <border>
      <left/>
      <right/>
      <top style="thin">
        <color indexed="10"/>
      </top>
      <bottom/>
      <diagonal/>
    </border>
    <border>
      <left style="medium">
        <color indexed="64"/>
      </left>
      <right style="hair">
        <color indexed="64"/>
      </right>
      <top/>
      <bottom style="medium">
        <color auto="1"/>
      </bottom>
      <diagonal/>
    </border>
    <border>
      <left style="hair">
        <color auto="1"/>
      </left>
      <right style="hair">
        <color auto="1"/>
      </right>
      <top/>
      <bottom/>
      <diagonal/>
    </border>
    <border>
      <left/>
      <right/>
      <top style="hair">
        <color indexed="64"/>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rgb="FF0070C0"/>
      </left>
      <right/>
      <top/>
      <bottom/>
      <diagonal/>
    </border>
    <border>
      <left/>
      <right style="thin">
        <color indexed="64"/>
      </right>
      <top/>
      <bottom/>
      <diagonal/>
    </border>
    <border>
      <left/>
      <right style="medium">
        <color auto="1"/>
      </right>
      <top style="thin">
        <color auto="1"/>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0691854609822"/>
      </right>
      <top/>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0691854609822"/>
      </right>
      <top style="medium">
        <color theme="0" tint="-0.14993743705557422"/>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0691854609822"/>
      </right>
      <top/>
      <bottom style="medium">
        <color theme="0" tint="-0.14993743705557422"/>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3743705557422"/>
      </right>
      <top style="medium">
        <color theme="0" tint="-0.14993743705557422"/>
      </top>
      <bottom/>
      <diagonal/>
    </border>
    <border>
      <left style="medium">
        <color theme="0" tint="-0.14993743705557422"/>
      </left>
      <right/>
      <top/>
      <bottom/>
      <diagonal/>
    </border>
    <border>
      <left/>
      <right style="medium">
        <color theme="0" tint="-0.14993743705557422"/>
      </right>
      <top/>
      <bottom/>
      <diagonal/>
    </border>
    <border>
      <left/>
      <right style="medium">
        <color theme="0" tint="-0.14993743705557422"/>
      </right>
      <top/>
      <bottom style="medium">
        <color theme="0" tint="-0.14993743705557422"/>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hair">
        <color rgb="FF000000"/>
      </top>
      <bottom style="hair">
        <color rgb="FF000000"/>
      </bottom>
      <diagonal/>
    </border>
    <border>
      <left/>
      <right/>
      <top style="hair">
        <color rgb="FF70AD47"/>
      </top>
      <bottom style="hair">
        <color rgb="FF70AD47"/>
      </bottom>
      <diagonal/>
    </border>
    <border>
      <left/>
      <right/>
      <top style="thin">
        <color rgb="FFA9D08E"/>
      </top>
      <bottom style="thin">
        <color rgb="FFA9D08E"/>
      </bottom>
      <diagonal/>
    </border>
    <border>
      <left style="medium">
        <color rgb="FF000000"/>
      </left>
      <right/>
      <top/>
      <bottom/>
      <diagonal/>
    </border>
    <border>
      <left style="medium">
        <color rgb="FF000000"/>
      </left>
      <right style="hair">
        <color rgb="FF000000"/>
      </right>
      <top/>
      <bottom/>
      <diagonal/>
    </border>
    <border>
      <left/>
      <right style="medium">
        <color rgb="FF000000"/>
      </right>
      <top/>
      <bottom/>
      <diagonal/>
    </border>
    <border>
      <left/>
      <right/>
      <top style="medium">
        <color indexed="16"/>
      </top>
      <bottom/>
      <diagonal/>
    </border>
    <border>
      <left/>
      <right/>
      <top style="thin">
        <color indexed="16"/>
      </top>
      <bottom/>
      <diagonal/>
    </border>
    <border>
      <left/>
      <right/>
      <top/>
      <bottom style="hair">
        <color indexed="16"/>
      </bottom>
      <diagonal/>
    </border>
    <border>
      <left/>
      <right/>
      <top/>
      <bottom style="thin">
        <color indexed="64"/>
      </bottom>
      <diagonal/>
    </border>
    <border>
      <left/>
      <right style="thin">
        <color rgb="FFC00000"/>
      </right>
      <top/>
      <bottom/>
      <diagonal/>
    </border>
    <border>
      <left style="hair">
        <color auto="1"/>
      </left>
      <right style="hair">
        <color indexed="64"/>
      </right>
      <top style="thin">
        <color indexed="16"/>
      </top>
      <bottom/>
      <diagonal/>
    </border>
    <border>
      <left style="medium">
        <color indexed="16"/>
      </left>
      <right style="hair">
        <color indexed="64"/>
      </right>
      <top style="thin">
        <color indexed="16"/>
      </top>
      <bottom/>
      <diagonal/>
    </border>
    <border>
      <left/>
      <right style="thin">
        <color indexed="16"/>
      </right>
      <top style="thin">
        <color indexed="16"/>
      </top>
      <bottom/>
      <diagonal/>
    </border>
    <border>
      <left/>
      <right/>
      <top style="hair">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diagonal/>
    </border>
    <border>
      <left style="medium">
        <color auto="1"/>
      </left>
      <right/>
      <top style="thin">
        <color auto="1"/>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auto="1"/>
      </right>
      <top/>
      <bottom style="thin">
        <color indexed="64"/>
      </bottom>
      <diagonal/>
    </border>
    <border>
      <left/>
      <right/>
      <top style="thin">
        <color indexed="64"/>
      </top>
      <bottom/>
      <diagonal/>
    </border>
    <border>
      <left/>
      <right style="medium">
        <color auto="1"/>
      </right>
      <top style="thin">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hair">
        <color auto="1"/>
      </bottom>
      <diagonal/>
    </border>
    <border>
      <left style="thin">
        <color indexed="64"/>
      </left>
      <right/>
      <top/>
      <bottom style="dashed">
        <color auto="1"/>
      </bottom>
      <diagonal/>
    </border>
    <border>
      <left style="thin">
        <color auto="1"/>
      </left>
      <right style="hair">
        <color theme="9" tint="-0.24994659260841701"/>
      </right>
      <top style="thin">
        <color auto="1"/>
      </top>
      <bottom/>
      <diagonal/>
    </border>
    <border>
      <left style="hair">
        <color theme="9" tint="-0.24994659260841701"/>
      </left>
      <right style="hair">
        <color theme="9" tint="-0.24994659260841701"/>
      </right>
      <top style="thin">
        <color auto="1"/>
      </top>
      <bottom/>
      <diagonal/>
    </border>
    <border>
      <left/>
      <right style="thin">
        <color auto="1"/>
      </right>
      <top/>
      <bottom style="thin">
        <color auto="1"/>
      </bottom>
      <diagonal/>
    </border>
    <border>
      <left style="thin">
        <color indexed="64"/>
      </left>
      <right/>
      <top style="dashed">
        <color indexed="64"/>
      </top>
      <bottom/>
      <diagonal/>
    </border>
    <border>
      <left style="thin">
        <color indexed="64"/>
      </left>
      <right/>
      <top style="medium">
        <color auto="1"/>
      </top>
      <bottom/>
      <diagonal/>
    </border>
    <border>
      <left/>
      <right style="medium">
        <color rgb="FF0070C0"/>
      </right>
      <top/>
      <bottom/>
      <diagonal/>
    </border>
    <border>
      <left/>
      <right/>
      <top/>
      <bottom style="hair">
        <color auto="1"/>
      </bottom>
      <diagonal/>
    </border>
    <border>
      <left/>
      <right style="thin">
        <color indexed="64"/>
      </right>
      <top style="medium">
        <color indexed="64"/>
      </top>
      <bottom/>
      <diagonal/>
    </border>
    <border>
      <left style="thin">
        <color indexed="64"/>
      </left>
      <right/>
      <top style="medium">
        <color auto="1"/>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medium">
        <color indexed="64"/>
      </bottom>
      <diagonal/>
    </border>
    <border>
      <left style="medium">
        <color indexed="8"/>
      </left>
      <right style="medium">
        <color indexed="8"/>
      </right>
      <top style="medium">
        <color indexed="8"/>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right style="medium">
        <color indexed="8"/>
      </right>
      <top/>
      <bottom/>
      <diagonal/>
    </border>
    <border>
      <left/>
      <right style="medium">
        <color indexed="64"/>
      </right>
      <top/>
      <bottom/>
      <diagonal/>
    </border>
    <border>
      <left style="medium">
        <color rgb="FF800000"/>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auto="1"/>
      </left>
      <right/>
      <top style="medium">
        <color auto="1"/>
      </top>
      <bottom/>
      <diagonal/>
    </border>
    <border>
      <left style="medium">
        <color auto="1"/>
      </left>
      <right/>
      <top/>
      <bottom style="hair">
        <color auto="1"/>
      </bottom>
      <diagonal/>
    </border>
    <border>
      <left/>
      <right style="hair">
        <color auto="1"/>
      </right>
      <top/>
      <bottom/>
      <diagonal/>
    </border>
    <border>
      <left/>
      <right/>
      <top/>
      <bottom style="hair">
        <color auto="1"/>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hair">
        <color auto="1"/>
      </bottom>
      <diagonal/>
    </border>
    <border>
      <left style="medium">
        <color auto="1"/>
      </left>
      <right/>
      <top/>
      <bottom style="medium">
        <color indexed="64"/>
      </bottom>
      <diagonal/>
    </border>
    <border>
      <left/>
      <right style="mediumDashed">
        <color auto="1"/>
      </right>
      <top/>
      <bottom style="mediumDashed">
        <color auto="1"/>
      </bottom>
      <diagonal/>
    </border>
    <border>
      <left style="mediumDashed">
        <color auto="1"/>
      </left>
      <right/>
      <top/>
      <bottom style="mediumDashed">
        <color auto="1"/>
      </bottom>
      <diagonal/>
    </border>
    <border>
      <left/>
      <right style="mediumDashed">
        <color indexed="64"/>
      </right>
      <top/>
      <bottom/>
      <diagonal/>
    </border>
    <border>
      <left style="mediumDashed">
        <color auto="1"/>
      </left>
      <right/>
      <top/>
      <bottom/>
      <diagonal/>
    </border>
    <border>
      <left/>
      <right style="mediumDashed">
        <color auto="1"/>
      </right>
      <top style="mediumDashed">
        <color auto="1"/>
      </top>
      <bottom/>
      <diagonal/>
    </border>
    <border>
      <left style="mediumDashed">
        <color auto="1"/>
      </left>
      <right/>
      <top style="mediumDashed">
        <color auto="1"/>
      </top>
      <bottom/>
      <diagonal/>
    </border>
    <border>
      <left/>
      <right style="thin">
        <color indexed="64"/>
      </right>
      <top style="mediumDashed">
        <color indexed="64"/>
      </top>
      <bottom/>
      <diagonal/>
    </border>
    <border>
      <left/>
      <right style="thin">
        <color auto="1"/>
      </right>
      <top/>
      <bottom style="mediumDashed">
        <color auto="1"/>
      </bottom>
      <diagonal/>
    </border>
    <border>
      <left style="thin">
        <color auto="1"/>
      </left>
      <right/>
      <top/>
      <bottom style="mediumDashed">
        <color auto="1"/>
      </bottom>
      <diagonal/>
    </border>
    <border>
      <left/>
      <right style="thin">
        <color auto="1"/>
      </right>
      <top style="hair">
        <color auto="1"/>
      </top>
      <bottom/>
      <diagonal/>
    </border>
    <border>
      <left style="thin">
        <color auto="1"/>
      </left>
      <right/>
      <top style="hair">
        <color auto="1"/>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s>
  <cellStyleXfs count="40">
    <xf numFmtId="0" fontId="0" fillId="0" borderId="0"/>
    <xf numFmtId="0" fontId="2" fillId="0" borderId="0"/>
    <xf numFmtId="0" fontId="2" fillId="0" borderId="0"/>
    <xf numFmtId="0" fontId="2" fillId="0" borderId="0"/>
    <xf numFmtId="0" fontId="19" fillId="0" borderId="0"/>
    <xf numFmtId="0" fontId="26" fillId="0" borderId="0" applyNumberFormat="0" applyFill="0" applyBorder="0" applyAlignment="0" applyProtection="0"/>
    <xf numFmtId="0" fontId="1" fillId="0" borderId="0"/>
    <xf numFmtId="0" fontId="75"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97" fillId="0" borderId="0" applyNumberFormat="0" applyFill="0" applyBorder="0" applyAlignment="0" applyProtection="0"/>
    <xf numFmtId="0" fontId="1" fillId="0" borderId="0"/>
    <xf numFmtId="0" fontId="1" fillId="0" borderId="0"/>
    <xf numFmtId="0" fontId="2" fillId="0" borderId="0"/>
    <xf numFmtId="0" fontId="2" fillId="0" borderId="0"/>
    <xf numFmtId="0" fontId="78" fillId="0" borderId="0" applyNumberFormat="0" applyFill="0" applyBorder="0" applyAlignment="0" applyProtection="0"/>
    <xf numFmtId="0" fontId="26" fillId="0" borderId="0" applyNumberFormat="0" applyFill="0" applyBorder="0" applyAlignment="0" applyProtection="0"/>
    <xf numFmtId="0" fontId="19" fillId="0" borderId="0"/>
    <xf numFmtId="0" fontId="23" fillId="0" borderId="0"/>
    <xf numFmtId="0" fontId="2" fillId="0" borderId="0"/>
    <xf numFmtId="0" fontId="264" fillId="0" borderId="0"/>
    <xf numFmtId="0" fontId="2" fillId="0" borderId="0"/>
    <xf numFmtId="0" fontId="23" fillId="0" borderId="0"/>
    <xf numFmtId="0" fontId="19" fillId="0" borderId="0"/>
    <xf numFmtId="0" fontId="2" fillId="0" borderId="0"/>
    <xf numFmtId="0" fontId="2" fillId="0" borderId="0"/>
    <xf numFmtId="0" fontId="2" fillId="0" borderId="0"/>
    <xf numFmtId="0" fontId="2" fillId="0" borderId="0"/>
    <xf numFmtId="0" fontId="1" fillId="0" borderId="0"/>
    <xf numFmtId="0" fontId="97" fillId="0" borderId="0" applyNumberFormat="0" applyFill="0" applyBorder="0" applyAlignment="0" applyProtection="0"/>
    <xf numFmtId="0" fontId="2" fillId="0" borderId="0"/>
    <xf numFmtId="0" fontId="2" fillId="0" borderId="0"/>
    <xf numFmtId="0" fontId="402" fillId="0" borderId="0"/>
    <xf numFmtId="0" fontId="2" fillId="0" borderId="0"/>
    <xf numFmtId="0" fontId="1" fillId="0" borderId="0"/>
    <xf numFmtId="0" fontId="587" fillId="0" borderId="0"/>
    <xf numFmtId="0" fontId="105" fillId="0" borderId="0"/>
    <xf numFmtId="0" fontId="619" fillId="0" borderId="0"/>
    <xf numFmtId="0" fontId="78" fillId="0" borderId="0" applyNumberFormat="0" applyFill="0" applyBorder="0" applyAlignment="0" applyProtection="0">
      <alignment vertical="top"/>
      <protection locked="0"/>
    </xf>
    <xf numFmtId="0" fontId="2" fillId="0" borderId="0"/>
    <xf numFmtId="0" fontId="26" fillId="0" borderId="0" applyNumberFormat="0" applyFill="0" applyBorder="0" applyAlignment="0" applyProtection="0"/>
  </cellStyleXfs>
  <cellXfs count="3577">
    <xf numFmtId="0" fontId="0" fillId="0" borderId="0" xfId="0"/>
    <xf numFmtId="0" fontId="4" fillId="2" borderId="2" xfId="0" applyFont="1" applyFill="1" applyBorder="1" applyAlignment="1">
      <alignment vertical="center"/>
    </xf>
    <xf numFmtId="0" fontId="0" fillId="2" borderId="0" xfId="0" applyFill="1" applyBorder="1" applyAlignment="1">
      <alignment vertical="center"/>
    </xf>
    <xf numFmtId="0" fontId="0" fillId="3" borderId="0" xfId="0" applyFill="1" applyBorder="1"/>
    <xf numFmtId="0" fontId="12" fillId="2" borderId="0" xfId="0" applyFont="1" applyFill="1" applyBorder="1" applyAlignment="1">
      <alignment vertical="center"/>
    </xf>
    <xf numFmtId="0" fontId="12" fillId="2" borderId="17" xfId="0" applyFont="1" applyFill="1" applyBorder="1" applyAlignment="1">
      <alignment vertical="center"/>
    </xf>
    <xf numFmtId="0" fontId="31" fillId="2" borderId="0" xfId="3" applyFont="1" applyFill="1" applyBorder="1" applyAlignment="1" applyProtection="1">
      <alignment vertical="center"/>
      <protection hidden="1"/>
    </xf>
    <xf numFmtId="0" fontId="11" fillId="2" borderId="0" xfId="3" applyFont="1" applyFill="1" applyBorder="1" applyAlignment="1" applyProtection="1">
      <alignment vertical="center"/>
      <protection hidden="1"/>
    </xf>
    <xf numFmtId="0" fontId="11" fillId="2" borderId="10" xfId="3" applyFont="1" applyFill="1" applyBorder="1" applyAlignment="1" applyProtection="1">
      <alignment vertical="center"/>
      <protection hidden="1"/>
    </xf>
    <xf numFmtId="0" fontId="34" fillId="0" borderId="0" xfId="0" applyFont="1" applyAlignment="1">
      <alignment vertical="top"/>
    </xf>
    <xf numFmtId="165" fontId="18" fillId="3" borderId="0" xfId="0" applyNumberFormat="1" applyFont="1" applyFill="1" applyBorder="1" applyAlignment="1">
      <alignment horizontal="center"/>
    </xf>
    <xf numFmtId="0" fontId="12" fillId="2" borderId="16" xfId="0" applyFont="1" applyFill="1" applyBorder="1" applyAlignment="1">
      <alignment vertical="center"/>
    </xf>
    <xf numFmtId="0" fontId="0" fillId="2" borderId="10" xfId="0" applyFill="1" applyBorder="1"/>
    <xf numFmtId="164" fontId="54" fillId="3" borderId="0" xfId="0" applyNumberFormat="1" applyFont="1" applyFill="1" applyBorder="1" applyAlignment="1">
      <alignment horizontal="center"/>
    </xf>
    <xf numFmtId="164" fontId="54" fillId="3" borderId="0" xfId="0" applyNumberFormat="1" applyFont="1" applyFill="1" applyBorder="1" applyAlignment="1">
      <alignment horizontal="center" vertical="center"/>
    </xf>
    <xf numFmtId="0" fontId="0" fillId="2" borderId="11" xfId="0" applyFill="1" applyBorder="1"/>
    <xf numFmtId="0" fontId="0" fillId="2" borderId="17" xfId="0" applyFill="1" applyBorder="1"/>
    <xf numFmtId="0" fontId="0" fillId="2" borderId="18" xfId="0" applyFill="1" applyBorder="1"/>
    <xf numFmtId="0" fontId="0" fillId="2" borderId="0" xfId="0" applyFill="1" applyAlignment="1">
      <alignment vertical="center"/>
    </xf>
    <xf numFmtId="165" fontId="44" fillId="2" borderId="0" xfId="1" applyNumberFormat="1" applyFont="1" applyFill="1" applyBorder="1" applyAlignment="1" applyProtection="1">
      <alignment horizontal="center" vertical="center"/>
      <protection locked="0"/>
    </xf>
    <xf numFmtId="0" fontId="23" fillId="0" borderId="0" xfId="1" applyFont="1" applyFill="1" applyBorder="1" applyAlignment="1" applyProtection="1">
      <alignment vertical="center"/>
      <protection locked="0"/>
    </xf>
    <xf numFmtId="0" fontId="23" fillId="0" borderId="0" xfId="1" applyFont="1" applyFill="1" applyBorder="1" applyAlignment="1">
      <alignment vertical="center"/>
    </xf>
    <xf numFmtId="0" fontId="61" fillId="2" borderId="0" xfId="2" applyFont="1" applyFill="1" applyBorder="1" applyAlignment="1" applyProtection="1">
      <alignment vertical="center"/>
      <protection hidden="1"/>
    </xf>
    <xf numFmtId="0" fontId="66" fillId="2" borderId="0" xfId="2" applyFont="1" applyFill="1" applyBorder="1" applyAlignment="1" applyProtection="1">
      <alignment horizontal="left" vertical="center"/>
      <protection hidden="1"/>
    </xf>
    <xf numFmtId="168" fontId="61" fillId="2" borderId="0" xfId="2" applyNumberFormat="1" applyFont="1" applyFill="1" applyBorder="1" applyAlignment="1" applyProtection="1">
      <alignment horizontal="left" vertical="center"/>
      <protection hidden="1"/>
    </xf>
    <xf numFmtId="0" fontId="61" fillId="2" borderId="0" xfId="2" applyFont="1" applyFill="1" applyBorder="1" applyAlignment="1" applyProtection="1">
      <alignment horizontal="left" vertical="center"/>
      <protection hidden="1"/>
    </xf>
    <xf numFmtId="166" fontId="61" fillId="2" borderId="0" xfId="2" applyNumberFormat="1" applyFont="1" applyFill="1" applyBorder="1" applyAlignment="1" applyProtection="1">
      <alignment horizontal="left" vertical="center"/>
      <protection hidden="1"/>
    </xf>
    <xf numFmtId="0" fontId="52" fillId="2" borderId="0" xfId="2" applyFont="1" applyFill="1" applyBorder="1" applyAlignment="1" applyProtection="1">
      <alignment horizontal="left" vertical="center"/>
      <protection hidden="1"/>
    </xf>
    <xf numFmtId="168" fontId="61" fillId="2" borderId="0" xfId="2" applyNumberFormat="1" applyFont="1" applyFill="1" applyBorder="1" applyAlignment="1" applyProtection="1">
      <alignment horizontal="center" vertical="center"/>
      <protection hidden="1"/>
    </xf>
    <xf numFmtId="0" fontId="67" fillId="2" borderId="0" xfId="2" applyFont="1" applyFill="1" applyBorder="1" applyAlignment="1" applyProtection="1">
      <alignment horizontal="left" vertical="center"/>
      <protection hidden="1"/>
    </xf>
    <xf numFmtId="0" fontId="61" fillId="2" borderId="23" xfId="2" applyFont="1" applyFill="1" applyBorder="1" applyAlignment="1" applyProtection="1">
      <alignment vertical="center"/>
      <protection hidden="1"/>
    </xf>
    <xf numFmtId="0" fontId="61" fillId="2" borderId="11" xfId="2" applyFont="1" applyFill="1" applyBorder="1" applyAlignment="1" applyProtection="1">
      <alignment vertical="center"/>
      <protection hidden="1"/>
    </xf>
    <xf numFmtId="166" fontId="65" fillId="2" borderId="11" xfId="2" applyNumberFormat="1" applyFont="1" applyFill="1" applyBorder="1" applyAlignment="1" applyProtection="1">
      <alignment horizontal="left" vertical="center"/>
      <protection hidden="1"/>
    </xf>
    <xf numFmtId="164" fontId="11" fillId="2" borderId="0" xfId="0" applyNumberFormat="1" applyFont="1" applyFill="1" applyBorder="1" applyAlignment="1">
      <alignment horizontal="center"/>
    </xf>
    <xf numFmtId="166" fontId="68" fillId="2" borderId="11" xfId="2" applyNumberFormat="1" applyFont="1" applyFill="1" applyBorder="1" applyAlignment="1" applyProtection="1">
      <alignment horizontal="left" vertical="center"/>
      <protection hidden="1"/>
    </xf>
    <xf numFmtId="164" fontId="71" fillId="9" borderId="0" xfId="1" applyNumberFormat="1" applyFont="1" applyFill="1" applyBorder="1" applyAlignment="1">
      <alignment horizontal="center" vertical="center"/>
    </xf>
    <xf numFmtId="0" fontId="0" fillId="2" borderId="10" xfId="0" applyFill="1" applyBorder="1" applyAlignment="1"/>
    <xf numFmtId="0" fontId="6" fillId="2" borderId="0" xfId="0" applyFont="1" applyFill="1" applyBorder="1" applyAlignment="1">
      <alignment vertical="center"/>
    </xf>
    <xf numFmtId="0" fontId="42" fillId="2" borderId="11" xfId="3" applyFont="1" applyFill="1" applyBorder="1" applyAlignment="1">
      <alignment vertical="center"/>
    </xf>
    <xf numFmtId="164" fontId="27" fillId="2" borderId="0" xfId="0" applyNumberFormat="1" applyFont="1" applyFill="1" applyBorder="1" applyAlignment="1">
      <alignment horizontal="center" vertical="center"/>
    </xf>
    <xf numFmtId="164" fontId="13" fillId="2" borderId="0" xfId="1" applyNumberFormat="1" applyFont="1" applyFill="1" applyBorder="1" applyAlignment="1">
      <alignment horizontal="center" vertical="center"/>
    </xf>
    <xf numFmtId="0" fontId="13" fillId="2" borderId="0" xfId="2" applyFont="1" applyFill="1" applyBorder="1" applyAlignment="1" applyProtection="1">
      <alignment horizontal="left" vertical="center"/>
      <protection hidden="1"/>
    </xf>
    <xf numFmtId="0" fontId="6" fillId="2" borderId="0" xfId="0" applyFont="1" applyFill="1" applyBorder="1" applyAlignment="1">
      <alignment horizontal="center" vertical="center"/>
    </xf>
    <xf numFmtId="166" fontId="65" fillId="2" borderId="29" xfId="2" applyNumberFormat="1" applyFont="1" applyFill="1" applyBorder="1" applyAlignment="1" applyProtection="1">
      <alignment horizontal="left" vertical="center"/>
      <protection hidden="1"/>
    </xf>
    <xf numFmtId="166" fontId="60" fillId="2" borderId="23" xfId="2" applyNumberFormat="1" applyFont="1" applyFill="1" applyBorder="1" applyAlignment="1" applyProtection="1">
      <alignment horizontal="center" vertical="center"/>
      <protection hidden="1"/>
    </xf>
    <xf numFmtId="0" fontId="2" fillId="2" borderId="23" xfId="2" applyFill="1" applyBorder="1" applyAlignment="1" applyProtection="1">
      <alignment vertical="center"/>
      <protection hidden="1"/>
    </xf>
    <xf numFmtId="168" fontId="52" fillId="2" borderId="23" xfId="2" applyNumberFormat="1" applyFont="1" applyFill="1" applyBorder="1" applyAlignment="1" applyProtection="1">
      <alignment horizontal="left" vertical="center"/>
      <protection hidden="1"/>
    </xf>
    <xf numFmtId="0" fontId="6" fillId="2" borderId="10" xfId="0" applyFont="1" applyFill="1" applyBorder="1" applyAlignment="1">
      <alignment vertical="center"/>
    </xf>
    <xf numFmtId="0" fontId="72" fillId="2" borderId="16" xfId="2" applyFont="1" applyFill="1" applyBorder="1" applyAlignment="1" applyProtection="1">
      <alignment horizontal="left" vertical="center"/>
      <protection hidden="1"/>
    </xf>
    <xf numFmtId="0" fontId="61" fillId="2" borderId="17" xfId="2" applyFont="1" applyFill="1" applyBorder="1" applyAlignment="1" applyProtection="1">
      <alignment horizontal="left" vertical="center"/>
      <protection hidden="1"/>
    </xf>
    <xf numFmtId="166" fontId="61" fillId="2" borderId="17" xfId="2" applyNumberFormat="1" applyFont="1" applyFill="1" applyBorder="1" applyAlignment="1" applyProtection="1">
      <alignment horizontal="left" vertical="center"/>
      <protection hidden="1"/>
    </xf>
    <xf numFmtId="0" fontId="52" fillId="2" borderId="17" xfId="2" applyFont="1" applyFill="1" applyBorder="1" applyAlignment="1" applyProtection="1">
      <alignment horizontal="left" vertical="center"/>
      <protection hidden="1"/>
    </xf>
    <xf numFmtId="168" fontId="61" fillId="2" borderId="17" xfId="2" applyNumberFormat="1" applyFont="1" applyFill="1" applyBorder="1" applyAlignment="1" applyProtection="1">
      <alignment horizontal="left" vertical="center"/>
      <protection hidden="1"/>
    </xf>
    <xf numFmtId="0" fontId="6" fillId="2" borderId="17" xfId="0" applyFont="1" applyFill="1" applyBorder="1" applyAlignment="1">
      <alignment vertical="center"/>
    </xf>
    <xf numFmtId="0" fontId="6" fillId="2" borderId="18" xfId="0" applyFont="1" applyFill="1" applyBorder="1" applyAlignment="1">
      <alignment vertical="center"/>
    </xf>
    <xf numFmtId="166" fontId="62" fillId="2" borderId="11" xfId="2" applyNumberFormat="1" applyFont="1" applyFill="1" applyBorder="1" applyAlignment="1" applyProtection="1">
      <alignment horizontal="right" vertical="center"/>
      <protection hidden="1"/>
    </xf>
    <xf numFmtId="0" fontId="73" fillId="2" borderId="0" xfId="0" applyFont="1" applyFill="1" applyBorder="1" applyAlignment="1">
      <alignment vertical="center"/>
    </xf>
    <xf numFmtId="0" fontId="73" fillId="2" borderId="10" xfId="0" applyFont="1" applyFill="1" applyBorder="1" applyAlignment="1">
      <alignment vertical="center"/>
    </xf>
    <xf numFmtId="0" fontId="0" fillId="0" borderId="0" xfId="0" applyFill="1" applyAlignment="1"/>
    <xf numFmtId="1" fontId="57" fillId="12" borderId="0" xfId="3" applyNumberFormat="1" applyFont="1" applyFill="1" applyBorder="1" applyAlignment="1" applyProtection="1">
      <alignment horizontal="center" vertical="center"/>
      <protection locked="0"/>
    </xf>
    <xf numFmtId="164" fontId="62" fillId="2" borderId="0" xfId="1" applyNumberFormat="1" applyFont="1" applyFill="1" applyBorder="1" applyAlignment="1">
      <alignment horizontal="center" vertical="center"/>
    </xf>
    <xf numFmtId="164" fontId="17" fillId="2" borderId="0" xfId="1" applyNumberFormat="1" applyFont="1" applyFill="1" applyBorder="1" applyAlignment="1">
      <alignment horizontal="center" vertical="center"/>
    </xf>
    <xf numFmtId="0" fontId="0" fillId="2" borderId="64" xfId="0" applyFill="1" applyBorder="1"/>
    <xf numFmtId="0" fontId="92" fillId="2" borderId="0" xfId="0" applyFont="1" applyFill="1" applyAlignment="1">
      <alignment horizontal="left" vertical="center" indent="1"/>
    </xf>
    <xf numFmtId="0" fontId="91" fillId="2" borderId="0" xfId="0" applyFont="1" applyFill="1" applyAlignment="1">
      <alignment horizontal="left" vertical="center" indent="1"/>
    </xf>
    <xf numFmtId="0" fontId="10" fillId="2" borderId="64" xfId="3" applyFont="1" applyFill="1" applyBorder="1" applyAlignment="1">
      <alignment horizontal="center" vertical="center"/>
    </xf>
    <xf numFmtId="166" fontId="62" fillId="2" borderId="64" xfId="2" applyNumberFormat="1" applyFont="1" applyFill="1" applyBorder="1" applyAlignment="1" applyProtection="1">
      <alignment horizontal="right" vertical="center"/>
      <protection hidden="1"/>
    </xf>
    <xf numFmtId="0" fontId="61" fillId="2" borderId="0" xfId="2" applyFont="1" applyFill="1" applyBorder="1" applyAlignment="1" applyProtection="1">
      <alignment vertical="center" shrinkToFit="1"/>
      <protection hidden="1"/>
    </xf>
    <xf numFmtId="168" fontId="14" fillId="9" borderId="0" xfId="1" applyNumberFormat="1" applyFont="1" applyFill="1" applyBorder="1" applyAlignment="1">
      <alignment horizontal="center" vertical="center"/>
    </xf>
    <xf numFmtId="10" fontId="14" fillId="9" borderId="0" xfId="1" applyNumberFormat="1" applyFont="1" applyFill="1" applyBorder="1" applyAlignment="1">
      <alignment horizontal="center" vertical="center"/>
    </xf>
    <xf numFmtId="166" fontId="27" fillId="2" borderId="64" xfId="2" applyNumberFormat="1" applyFont="1" applyFill="1" applyBorder="1" applyAlignment="1" applyProtection="1">
      <alignment horizontal="center" vertical="center"/>
      <protection hidden="1"/>
    </xf>
    <xf numFmtId="0" fontId="54" fillId="2" borderId="11" xfId="0" applyFont="1" applyFill="1" applyBorder="1" applyAlignment="1">
      <alignment horizontal="center"/>
    </xf>
    <xf numFmtId="166" fontId="27" fillId="2" borderId="0" xfId="2" applyNumberFormat="1" applyFont="1" applyFill="1" applyBorder="1" applyAlignment="1" applyProtection="1">
      <alignment horizontal="center" vertical="center"/>
      <protection hidden="1"/>
    </xf>
    <xf numFmtId="0" fontId="54" fillId="2" borderId="0" xfId="0" applyFont="1" applyFill="1" applyBorder="1" applyAlignment="1">
      <alignment horizontal="center"/>
    </xf>
    <xf numFmtId="164" fontId="31" fillId="2" borderId="0" xfId="0" applyNumberFormat="1" applyFont="1" applyFill="1" applyBorder="1" applyAlignment="1">
      <alignment horizontal="center"/>
    </xf>
    <xf numFmtId="166" fontId="68" fillId="2" borderId="64" xfId="2" applyNumberFormat="1" applyFont="1" applyFill="1" applyBorder="1" applyAlignment="1" applyProtection="1">
      <alignment horizontal="left" vertical="center"/>
      <protection hidden="1"/>
    </xf>
    <xf numFmtId="0" fontId="26" fillId="2" borderId="0" xfId="5" applyFill="1" applyBorder="1" applyAlignment="1" applyProtection="1">
      <alignment horizontal="left" vertical="center"/>
      <protection hidden="1"/>
    </xf>
    <xf numFmtId="0" fontId="95" fillId="2" borderId="64" xfId="2" applyFont="1" applyFill="1" applyBorder="1" applyAlignment="1" applyProtection="1">
      <alignment horizontal="left" vertical="center"/>
      <protection hidden="1"/>
    </xf>
    <xf numFmtId="0" fontId="54" fillId="2" borderId="65" xfId="0" applyFont="1" applyFill="1" applyBorder="1" applyAlignment="1">
      <alignment horizontal="center"/>
    </xf>
    <xf numFmtId="164" fontId="27" fillId="2" borderId="0" xfId="0" applyNumberFormat="1" applyFont="1" applyFill="1" applyBorder="1" applyAlignment="1">
      <alignment vertical="center"/>
    </xf>
    <xf numFmtId="0" fontId="29" fillId="2" borderId="0" xfId="0" applyFont="1" applyFill="1" applyBorder="1" applyAlignment="1">
      <alignment horizontal="left" vertical="center"/>
    </xf>
    <xf numFmtId="0" fontId="29" fillId="2" borderId="0" xfId="0" applyFont="1" applyFill="1" applyBorder="1" applyAlignment="1">
      <alignment horizontal="center" vertical="center"/>
    </xf>
    <xf numFmtId="0" fontId="18" fillId="2" borderId="0" xfId="0" applyFont="1" applyFill="1" applyBorder="1" applyAlignment="1">
      <alignment vertical="center"/>
    </xf>
    <xf numFmtId="0" fontId="28" fillId="2" borderId="64" xfId="1" applyNumberFormat="1" applyFont="1" applyFill="1" applyBorder="1" applyAlignment="1">
      <alignment vertical="center" wrapText="1"/>
    </xf>
    <xf numFmtId="0" fontId="28" fillId="2" borderId="0" xfId="1" applyNumberFormat="1" applyFont="1" applyFill="1" applyBorder="1" applyAlignment="1">
      <alignment vertical="center" wrapText="1"/>
    </xf>
    <xf numFmtId="0" fontId="28" fillId="2" borderId="10" xfId="1" applyNumberFormat="1" applyFont="1" applyFill="1" applyBorder="1" applyAlignment="1">
      <alignment vertical="center" wrapText="1"/>
    </xf>
    <xf numFmtId="0" fontId="18" fillId="2" borderId="0" xfId="0" applyFont="1" applyFill="1" applyBorder="1"/>
    <xf numFmtId="0" fontId="91" fillId="2" borderId="0" xfId="0" applyFont="1" applyFill="1" applyBorder="1" applyAlignment="1">
      <alignment horizontal="left" vertical="center" indent="1"/>
    </xf>
    <xf numFmtId="0" fontId="54" fillId="2" borderId="0" xfId="0" applyFont="1" applyFill="1" applyBorder="1" applyAlignment="1">
      <alignment vertical="center"/>
    </xf>
    <xf numFmtId="0" fontId="54" fillId="2" borderId="0" xfId="0" applyFont="1" applyFill="1" applyBorder="1" applyAlignment="1">
      <alignment horizontal="left" vertical="center"/>
    </xf>
    <xf numFmtId="0" fontId="54" fillId="2" borderId="64" xfId="0" applyFont="1" applyFill="1" applyBorder="1" applyAlignment="1">
      <alignment horizontal="right" vertical="center"/>
    </xf>
    <xf numFmtId="0" fontId="0" fillId="2" borderId="64" xfId="0" applyFill="1" applyBorder="1" applyAlignment="1">
      <alignment horizontal="right" vertical="center"/>
    </xf>
    <xf numFmtId="0" fontId="18" fillId="2" borderId="64" xfId="0" applyFont="1" applyFill="1" applyBorder="1" applyAlignment="1">
      <alignment vertical="center"/>
    </xf>
    <xf numFmtId="0" fontId="96" fillId="2" borderId="0" xfId="7" applyFont="1" applyFill="1" applyBorder="1" applyAlignment="1" applyProtection="1">
      <alignment vertical="center"/>
    </xf>
    <xf numFmtId="0" fontId="7" fillId="4" borderId="24" xfId="3" applyFont="1" applyFill="1" applyBorder="1" applyAlignment="1">
      <alignment horizontal="center" vertical="center"/>
    </xf>
    <xf numFmtId="0" fontId="12" fillId="2" borderId="0" xfId="0" applyFont="1" applyFill="1" applyBorder="1" applyAlignment="1" applyProtection="1">
      <alignment horizontal="left" vertical="center"/>
      <protection locked="0"/>
    </xf>
    <xf numFmtId="0" fontId="0" fillId="2" borderId="0" xfId="0" applyFill="1"/>
    <xf numFmtId="0" fontId="102" fillId="2" borderId="0" xfId="3" applyFont="1" applyFill="1" applyBorder="1" applyAlignment="1">
      <alignment horizontal="center" vertical="center"/>
    </xf>
    <xf numFmtId="0" fontId="12" fillId="2" borderId="17" xfId="0" applyFont="1" applyFill="1" applyBorder="1" applyAlignment="1" applyProtection="1">
      <alignment horizontal="left" vertical="center"/>
      <protection locked="0"/>
    </xf>
    <xf numFmtId="0" fontId="10" fillId="2" borderId="14" xfId="3" applyFont="1" applyFill="1" applyBorder="1" applyAlignment="1">
      <alignment vertical="center"/>
    </xf>
    <xf numFmtId="0" fontId="12" fillId="2" borderId="15" xfId="0" applyFont="1" applyFill="1" applyBorder="1" applyAlignment="1" applyProtection="1">
      <alignment horizontal="left" vertical="center"/>
      <protection locked="0"/>
    </xf>
    <xf numFmtId="0" fontId="11" fillId="2" borderId="15" xfId="3" applyFont="1" applyFill="1" applyBorder="1" applyAlignment="1" applyProtection="1">
      <alignment vertical="center"/>
      <protection hidden="1"/>
    </xf>
    <xf numFmtId="0" fontId="11" fillId="2" borderId="25" xfId="3" applyFont="1" applyFill="1" applyBorder="1" applyAlignment="1" applyProtection="1">
      <alignment vertical="center"/>
      <protection hidden="1"/>
    </xf>
    <xf numFmtId="0" fontId="18" fillId="2" borderId="11" xfId="0" applyFont="1" applyFill="1" applyBorder="1" applyAlignment="1">
      <alignment vertical="center"/>
    </xf>
    <xf numFmtId="0" fontId="0" fillId="0" borderId="0" xfId="0" applyBorder="1"/>
    <xf numFmtId="0" fontId="0" fillId="0" borderId="0" xfId="0"/>
    <xf numFmtId="0" fontId="0" fillId="2" borderId="0" xfId="0" applyFill="1" applyBorder="1"/>
    <xf numFmtId="0" fontId="0" fillId="2" borderId="0" xfId="0" applyFill="1" applyBorder="1" applyAlignment="1"/>
    <xf numFmtId="0" fontId="43" fillId="2" borderId="64" xfId="3" applyFont="1" applyFill="1" applyBorder="1" applyAlignment="1">
      <alignment horizontal="center" vertical="center"/>
    </xf>
    <xf numFmtId="0" fontId="1" fillId="26" borderId="0" xfId="10" applyFill="1"/>
    <xf numFmtId="0" fontId="1" fillId="0" borderId="0" xfId="10"/>
    <xf numFmtId="0" fontId="50" fillId="2" borderId="0" xfId="3" applyFont="1" applyFill="1" applyBorder="1" applyAlignment="1" applyProtection="1">
      <alignment horizontal="center"/>
      <protection hidden="1"/>
    </xf>
    <xf numFmtId="164" fontId="74" fillId="2" borderId="0" xfId="1" applyNumberFormat="1" applyFont="1" applyFill="1" applyBorder="1" applyAlignment="1">
      <alignment horizontal="center" vertical="center"/>
    </xf>
    <xf numFmtId="0" fontId="8" fillId="5" borderId="0" xfId="3" applyFont="1" applyFill="1" applyBorder="1" applyAlignment="1">
      <alignment horizontal="center" vertical="center" textRotation="90"/>
    </xf>
    <xf numFmtId="0" fontId="33" fillId="2" borderId="0" xfId="3" applyFont="1" applyFill="1" applyBorder="1" applyAlignment="1" applyProtection="1">
      <alignment vertical="center" wrapText="1"/>
      <protection hidden="1"/>
    </xf>
    <xf numFmtId="0" fontId="58" fillId="2" borderId="0" xfId="3" applyFont="1" applyFill="1" applyBorder="1" applyAlignment="1" applyProtection="1">
      <alignment horizontal="left" vertical="center"/>
      <protection hidden="1"/>
    </xf>
    <xf numFmtId="164" fontId="33" fillId="3" borderId="68" xfId="1" applyNumberFormat="1" applyFont="1" applyFill="1" applyBorder="1" applyAlignment="1">
      <alignment horizontal="center" vertical="center"/>
    </xf>
    <xf numFmtId="0" fontId="41" fillId="2" borderId="0" xfId="3" applyFont="1" applyFill="1" applyBorder="1" applyAlignment="1">
      <alignment horizontal="right" vertical="center"/>
    </xf>
    <xf numFmtId="2" fontId="107" fillId="11" borderId="0" xfId="3" applyNumberFormat="1" applyFont="1" applyFill="1" applyBorder="1" applyAlignment="1" applyProtection="1">
      <alignment horizontal="center" vertical="center"/>
      <protection locked="0"/>
    </xf>
    <xf numFmtId="0" fontId="0" fillId="2" borderId="0" xfId="0" applyFill="1" applyBorder="1" applyAlignment="1">
      <alignment horizontal="right"/>
    </xf>
    <xf numFmtId="0" fontId="105" fillId="2" borderId="0" xfId="0" applyFont="1" applyFill="1" applyBorder="1" applyAlignment="1">
      <alignment horizontal="right"/>
    </xf>
    <xf numFmtId="0" fontId="117" fillId="2" borderId="0" xfId="0" applyFont="1" applyFill="1" applyBorder="1" applyAlignment="1">
      <alignment horizontal="left" vertical="center" indent="1"/>
    </xf>
    <xf numFmtId="0" fontId="2" fillId="26" borderId="0" xfId="12" applyFill="1" applyProtection="1">
      <protection hidden="1"/>
    </xf>
    <xf numFmtId="0" fontId="2" fillId="26" borderId="0" xfId="12" applyFont="1" applyFill="1" applyAlignment="1">
      <alignment vertical="center"/>
    </xf>
    <xf numFmtId="0" fontId="2" fillId="2" borderId="0" xfId="12" applyFont="1" applyFill="1" applyAlignment="1">
      <alignment vertical="center"/>
    </xf>
    <xf numFmtId="0" fontId="2" fillId="0" borderId="0" xfId="12" applyFont="1" applyFill="1" applyAlignment="1">
      <alignment vertical="center"/>
    </xf>
    <xf numFmtId="0" fontId="110" fillId="26" borderId="0" xfId="12" applyFont="1" applyFill="1" applyAlignment="1">
      <alignment vertical="center"/>
    </xf>
    <xf numFmtId="0" fontId="111" fillId="26" borderId="0" xfId="12" applyFont="1" applyFill="1" applyAlignment="1">
      <alignment vertical="center"/>
    </xf>
    <xf numFmtId="0" fontId="120" fillId="26" borderId="0" xfId="12" applyFont="1" applyFill="1" applyAlignment="1">
      <alignment vertical="center"/>
    </xf>
    <xf numFmtId="0" fontId="7" fillId="4" borderId="24" xfId="12" applyFont="1" applyFill="1" applyBorder="1" applyAlignment="1">
      <alignment horizontal="center" vertical="center"/>
    </xf>
    <xf numFmtId="0" fontId="2" fillId="0" borderId="0" xfId="12" applyFont="1"/>
    <xf numFmtId="0" fontId="1" fillId="2" borderId="0" xfId="10" applyFill="1"/>
    <xf numFmtId="0" fontId="124" fillId="27" borderId="0" xfId="10" applyFont="1" applyFill="1" applyBorder="1"/>
    <xf numFmtId="0" fontId="125" fillId="27" borderId="0" xfId="10" applyFont="1" applyFill="1"/>
    <xf numFmtId="0" fontId="135" fillId="2" borderId="0" xfId="10" applyFont="1" applyFill="1" applyBorder="1" applyAlignment="1">
      <alignment horizontal="left" vertical="center"/>
    </xf>
    <xf numFmtId="0" fontId="135" fillId="16" borderId="0" xfId="10" applyFont="1" applyFill="1" applyBorder="1" applyAlignment="1">
      <alignment horizontal="left" vertical="center"/>
    </xf>
    <xf numFmtId="164" fontId="11" fillId="32" borderId="0" xfId="13" applyNumberFormat="1" applyFont="1" applyFill="1" applyBorder="1" applyAlignment="1">
      <alignment horizontal="center" vertical="center"/>
    </xf>
    <xf numFmtId="0" fontId="27" fillId="32" borderId="0" xfId="10" applyFont="1" applyFill="1" applyBorder="1" applyAlignment="1">
      <alignment vertical="center" wrapText="1"/>
    </xf>
    <xf numFmtId="0" fontId="138" fillId="2" borderId="0" xfId="3" applyFont="1" applyFill="1" applyBorder="1" applyAlignment="1" applyProtection="1">
      <alignment horizontal="center" vertical="center" wrapText="1"/>
      <protection hidden="1"/>
    </xf>
    <xf numFmtId="0" fontId="132" fillId="2" borderId="0" xfId="3" applyFont="1" applyFill="1" applyBorder="1" applyAlignment="1">
      <alignment vertical="center"/>
    </xf>
    <xf numFmtId="0" fontId="32" fillId="2" borderId="10" xfId="10" applyFont="1" applyFill="1" applyBorder="1" applyAlignment="1">
      <alignment vertical="top" wrapText="1"/>
    </xf>
    <xf numFmtId="0" fontId="105" fillId="2" borderId="0" xfId="10" applyFont="1" applyFill="1" applyBorder="1"/>
    <xf numFmtId="0" fontId="46" fillId="16" borderId="0" xfId="0" applyFont="1" applyFill="1" applyBorder="1" applyAlignment="1">
      <alignment horizontal="left" vertical="center"/>
    </xf>
    <xf numFmtId="0" fontId="1" fillId="0" borderId="0" xfId="10" applyBorder="1"/>
    <xf numFmtId="0" fontId="2" fillId="26" borderId="0" xfId="12" applyFont="1" applyFill="1" applyAlignment="1" applyProtection="1">
      <alignment vertical="center"/>
      <protection hidden="1"/>
    </xf>
    <xf numFmtId="0" fontId="142" fillId="26" borderId="0" xfId="12" applyFont="1" applyFill="1" applyAlignment="1">
      <alignment vertical="center"/>
    </xf>
    <xf numFmtId="0" fontId="146" fillId="26" borderId="0" xfId="10" applyFont="1" applyFill="1" applyAlignment="1">
      <alignment vertical="center"/>
    </xf>
    <xf numFmtId="0" fontId="126" fillId="26" borderId="0" xfId="12" applyFont="1" applyFill="1" applyAlignment="1">
      <alignment vertical="center"/>
    </xf>
    <xf numFmtId="2" fontId="147" fillId="0" borderId="0" xfId="1" applyNumberFormat="1" applyFont="1" applyFill="1" applyBorder="1" applyAlignment="1" applyProtection="1">
      <alignment horizontal="center" vertical="center"/>
      <protection locked="0"/>
    </xf>
    <xf numFmtId="0" fontId="148" fillId="26" borderId="0" xfId="12" applyFont="1" applyFill="1" applyAlignment="1">
      <alignment vertical="center"/>
    </xf>
    <xf numFmtId="0" fontId="114" fillId="26" borderId="0" xfId="12" applyFont="1" applyFill="1" applyAlignment="1">
      <alignment vertical="center"/>
    </xf>
    <xf numFmtId="0" fontId="149" fillId="26" borderId="0" xfId="8" applyFont="1" applyFill="1" applyAlignment="1" applyProtection="1">
      <alignment horizontal="center" vertical="center"/>
    </xf>
    <xf numFmtId="0" fontId="141" fillId="26" borderId="0" xfId="10" applyFont="1" applyFill="1" applyAlignment="1">
      <alignment vertical="center"/>
    </xf>
    <xf numFmtId="0" fontId="150" fillId="26" borderId="0" xfId="10" applyFont="1" applyFill="1" applyAlignment="1">
      <alignment vertical="center"/>
    </xf>
    <xf numFmtId="0" fontId="1" fillId="0" borderId="0" xfId="10" applyAlignment="1">
      <alignment horizontal="center" vertical="center"/>
    </xf>
    <xf numFmtId="0" fontId="151" fillId="0" borderId="0" xfId="0" applyFont="1" applyFill="1"/>
    <xf numFmtId="0" fontId="1" fillId="19" borderId="0" xfId="10" applyFill="1"/>
    <xf numFmtId="0" fontId="2" fillId="2" borderId="0" xfId="3" applyFill="1" applyProtection="1">
      <protection hidden="1"/>
    </xf>
    <xf numFmtId="0" fontId="87" fillId="2" borderId="0" xfId="3" applyFont="1" applyFill="1" applyAlignment="1" applyProtection="1">
      <alignment horizontal="left"/>
      <protection hidden="1"/>
    </xf>
    <xf numFmtId="0" fontId="130" fillId="2" borderId="0" xfId="3" applyFont="1" applyFill="1" applyAlignment="1" applyProtection="1">
      <alignment horizontal="left"/>
      <protection hidden="1"/>
    </xf>
    <xf numFmtId="0" fontId="154" fillId="2" borderId="0" xfId="3" applyFont="1" applyFill="1" applyProtection="1">
      <protection hidden="1"/>
    </xf>
    <xf numFmtId="0" fontId="130" fillId="2" borderId="0" xfId="3" applyFont="1" applyFill="1" applyProtection="1">
      <protection hidden="1"/>
    </xf>
    <xf numFmtId="0" fontId="24" fillId="2" borderId="0" xfId="3" applyFont="1" applyFill="1" applyProtection="1">
      <protection hidden="1"/>
    </xf>
    <xf numFmtId="164" fontId="155" fillId="37" borderId="0" xfId="13" applyNumberFormat="1" applyFont="1" applyFill="1" applyBorder="1" applyAlignment="1">
      <alignment horizontal="center" vertical="center"/>
    </xf>
    <xf numFmtId="0" fontId="61" fillId="2" borderId="0" xfId="3" applyFont="1" applyFill="1" applyBorder="1" applyAlignment="1" applyProtection="1">
      <alignment vertical="center"/>
      <protection hidden="1"/>
    </xf>
    <xf numFmtId="0" fontId="24" fillId="2" borderId="0" xfId="3" applyFont="1" applyFill="1" applyAlignment="1" applyProtection="1">
      <alignment vertical="center"/>
      <protection hidden="1"/>
    </xf>
    <xf numFmtId="0" fontId="2" fillId="2" borderId="0" xfId="3" applyFill="1" applyAlignment="1" applyProtection="1">
      <alignment vertical="center"/>
      <protection hidden="1"/>
    </xf>
    <xf numFmtId="0" fontId="27" fillId="2" borderId="0" xfId="3" applyFont="1" applyFill="1" applyBorder="1" applyAlignment="1" applyProtection="1">
      <alignment vertical="center"/>
      <protection hidden="1"/>
    </xf>
    <xf numFmtId="0" fontId="130" fillId="2" borderId="0" xfId="3" applyFont="1" applyFill="1" applyAlignment="1" applyProtection="1">
      <alignment vertical="center"/>
      <protection hidden="1"/>
    </xf>
    <xf numFmtId="0" fontId="157" fillId="2" borderId="0" xfId="15" applyFont="1" applyFill="1" applyAlignment="1" applyProtection="1">
      <alignment vertical="center"/>
      <protection hidden="1"/>
    </xf>
    <xf numFmtId="49" fontId="27" fillId="2" borderId="82" xfId="10" applyNumberFormat="1" applyFont="1" applyFill="1" applyBorder="1" applyAlignment="1">
      <alignment horizontal="right" vertical="center"/>
    </xf>
    <xf numFmtId="49" fontId="1" fillId="2" borderId="83" xfId="10" applyNumberFormat="1" applyFont="1" applyFill="1" applyBorder="1" applyAlignment="1">
      <alignment horizontal="center" vertical="center"/>
    </xf>
    <xf numFmtId="49" fontId="1" fillId="2" borderId="84" xfId="10" applyNumberFormat="1" applyFont="1" applyFill="1" applyBorder="1" applyAlignment="1">
      <alignment horizontal="center" vertical="center"/>
    </xf>
    <xf numFmtId="0" fontId="21" fillId="2" borderId="0" xfId="3" applyFont="1" applyFill="1" applyBorder="1" applyAlignment="1">
      <alignment horizontal="centerContinuous" vertical="center"/>
    </xf>
    <xf numFmtId="0" fontId="2" fillId="1" borderId="0" xfId="3" applyFill="1" applyBorder="1" applyAlignment="1">
      <alignment vertical="center"/>
    </xf>
    <xf numFmtId="0" fontId="2" fillId="1" borderId="10" xfId="3" applyFill="1" applyBorder="1" applyAlignment="1">
      <alignment vertical="center"/>
    </xf>
    <xf numFmtId="0" fontId="2" fillId="2" borderId="0" xfId="3" applyFill="1" applyBorder="1" applyAlignment="1">
      <alignment horizontal="centerContinuous" vertical="center"/>
    </xf>
    <xf numFmtId="0" fontId="2" fillId="2" borderId="10" xfId="3" applyFill="1" applyBorder="1" applyAlignment="1">
      <alignment horizontal="center" vertical="center"/>
    </xf>
    <xf numFmtId="175" fontId="2" fillId="0" borderId="0" xfId="10" applyNumberFormat="1" applyFont="1" applyFill="1" applyBorder="1" applyAlignment="1" applyProtection="1">
      <alignment horizontal="center" vertical="center" wrapText="1"/>
      <protection locked="0"/>
    </xf>
    <xf numFmtId="175" fontId="2" fillId="0" borderId="10" xfId="10" applyNumberFormat="1" applyFont="1" applyFill="1" applyBorder="1" applyAlignment="1" applyProtection="1">
      <alignment horizontal="center" vertical="center" wrapText="1"/>
      <protection locked="0"/>
    </xf>
    <xf numFmtId="173" fontId="2" fillId="0" borderId="0" xfId="4" applyNumberFormat="1" applyFont="1" applyFill="1" applyBorder="1" applyAlignment="1">
      <alignment horizontal="center" vertical="center"/>
    </xf>
    <xf numFmtId="173" fontId="2" fillId="0" borderId="10" xfId="4" applyNumberFormat="1" applyFont="1" applyFill="1" applyBorder="1" applyAlignment="1">
      <alignment horizontal="center" vertical="center"/>
    </xf>
    <xf numFmtId="0" fontId="2" fillId="2" borderId="67" xfId="3" applyFill="1" applyBorder="1" applyProtection="1">
      <protection hidden="1"/>
    </xf>
    <xf numFmtId="0" fontId="22" fillId="2" borderId="26" xfId="4" applyNumberFormat="1" applyFont="1" applyFill="1" applyBorder="1" applyAlignment="1" applyProtection="1">
      <alignment horizontal="center" vertical="center"/>
      <protection locked="0"/>
    </xf>
    <xf numFmtId="0" fontId="22" fillId="2" borderId="0" xfId="4" applyNumberFormat="1" applyFont="1" applyFill="1" applyBorder="1" applyAlignment="1" applyProtection="1">
      <alignment horizontal="center" vertical="center"/>
      <protection locked="0"/>
    </xf>
    <xf numFmtId="0" fontId="22" fillId="2" borderId="66" xfId="4" applyNumberFormat="1" applyFont="1" applyFill="1" applyBorder="1" applyAlignment="1" applyProtection="1">
      <alignment horizontal="center" vertical="center"/>
      <protection locked="0"/>
    </xf>
    <xf numFmtId="0" fontId="167" fillId="2" borderId="26" xfId="10" applyFont="1" applyFill="1" applyBorder="1" applyAlignment="1">
      <alignment horizontal="left" vertical="center"/>
    </xf>
    <xf numFmtId="0" fontId="167" fillId="2" borderId="0" xfId="10" applyFont="1" applyFill="1" applyBorder="1" applyAlignment="1">
      <alignment horizontal="left" vertical="center"/>
    </xf>
    <xf numFmtId="0" fontId="168" fillId="2" borderId="0" xfId="10" applyNumberFormat="1" applyFont="1" applyFill="1" applyBorder="1" applyAlignment="1">
      <alignment horizontal="right" vertical="center"/>
    </xf>
    <xf numFmtId="0" fontId="168" fillId="40" borderId="100" xfId="4" applyNumberFormat="1" applyFont="1" applyFill="1" applyBorder="1" applyAlignment="1">
      <alignment horizontal="center" vertical="center"/>
    </xf>
    <xf numFmtId="0" fontId="87" fillId="2" borderId="0" xfId="10" applyFont="1" applyFill="1" applyBorder="1" applyAlignment="1">
      <alignment horizontal="center" vertical="center"/>
    </xf>
    <xf numFmtId="2" fontId="25" fillId="2" borderId="0" xfId="10" applyNumberFormat="1" applyFont="1" applyFill="1" applyBorder="1" applyAlignment="1">
      <alignment horizontal="left" vertical="center"/>
    </xf>
    <xf numFmtId="0" fontId="1" fillId="0" borderId="101" xfId="10" applyBorder="1"/>
    <xf numFmtId="0" fontId="1" fillId="2" borderId="0" xfId="10" applyFill="1" applyBorder="1"/>
    <xf numFmtId="0" fontId="167" fillId="2" borderId="66" xfId="10" applyFont="1" applyFill="1" applyBorder="1" applyAlignment="1">
      <alignment horizontal="left" vertical="center"/>
    </xf>
    <xf numFmtId="0" fontId="169" fillId="2" borderId="0" xfId="10" applyNumberFormat="1" applyFont="1" applyFill="1" applyBorder="1" applyAlignment="1">
      <alignment horizontal="right" vertical="center"/>
    </xf>
    <xf numFmtId="166" fontId="169" fillId="40" borderId="100" xfId="4" applyNumberFormat="1" applyFont="1" applyFill="1" applyBorder="1" applyAlignment="1">
      <alignment horizontal="center" vertical="center"/>
    </xf>
    <xf numFmtId="166" fontId="170" fillId="40" borderId="100" xfId="4" applyNumberFormat="1" applyFont="1" applyFill="1" applyBorder="1" applyAlignment="1">
      <alignment horizontal="center" vertical="center"/>
    </xf>
    <xf numFmtId="0" fontId="171" fillId="2" borderId="0" xfId="10" applyFont="1" applyFill="1" applyBorder="1" applyAlignment="1">
      <alignment horizontal="center" vertical="center"/>
    </xf>
    <xf numFmtId="174" fontId="169" fillId="40" borderId="102" xfId="10" applyNumberFormat="1" applyFont="1" applyFill="1" applyBorder="1" applyAlignment="1" applyProtection="1">
      <alignment horizontal="center" vertical="center"/>
      <protection locked="0"/>
    </xf>
    <xf numFmtId="0" fontId="172" fillId="2" borderId="0" xfId="3" applyNumberFormat="1" applyFont="1" applyFill="1" applyBorder="1" applyAlignment="1">
      <alignment horizontal="left" vertical="center"/>
    </xf>
    <xf numFmtId="0" fontId="87" fillId="2" borderId="0" xfId="4" applyNumberFormat="1" applyFont="1" applyFill="1" applyBorder="1" applyAlignment="1">
      <alignment horizontal="right" vertical="center"/>
    </xf>
    <xf numFmtId="0" fontId="87" fillId="2" borderId="0" xfId="4" applyNumberFormat="1" applyFont="1" applyFill="1" applyBorder="1" applyAlignment="1">
      <alignment horizontal="center" vertical="center"/>
    </xf>
    <xf numFmtId="0" fontId="87" fillId="2" borderId="89" xfId="4" applyNumberFormat="1" applyFont="1" applyFill="1" applyBorder="1" applyAlignment="1">
      <alignment horizontal="center" vertical="center"/>
    </xf>
    <xf numFmtId="0" fontId="87" fillId="2" borderId="89" xfId="10" applyNumberFormat="1" applyFont="1" applyFill="1" applyBorder="1" applyAlignment="1" applyProtection="1">
      <alignment horizontal="center" vertical="center"/>
      <protection locked="0"/>
    </xf>
    <xf numFmtId="0" fontId="25" fillId="2" borderId="0" xfId="10" applyNumberFormat="1" applyFont="1" applyFill="1" applyBorder="1" applyAlignment="1">
      <alignment horizontal="right" vertical="center"/>
    </xf>
    <xf numFmtId="166" fontId="25" fillId="2" borderId="103" xfId="4" applyNumberFormat="1" applyFont="1" applyFill="1" applyBorder="1" applyAlignment="1">
      <alignment horizontal="center" vertical="center"/>
    </xf>
    <xf numFmtId="166" fontId="25" fillId="2" borderId="104" xfId="4" applyNumberFormat="1" applyFont="1" applyFill="1" applyBorder="1" applyAlignment="1">
      <alignment horizontal="center" vertical="center"/>
    </xf>
    <xf numFmtId="176" fontId="25" fillId="2" borderId="0" xfId="4" applyNumberFormat="1" applyFont="1" applyFill="1" applyBorder="1" applyAlignment="1">
      <alignment horizontal="centerContinuous" vertical="center"/>
    </xf>
    <xf numFmtId="0" fontId="25" fillId="2" borderId="0" xfId="10" applyNumberFormat="1" applyFont="1" applyFill="1" applyBorder="1" applyAlignment="1">
      <alignment horizontal="left" vertical="center"/>
    </xf>
    <xf numFmtId="0" fontId="1" fillId="2" borderId="66" xfId="10" applyFill="1" applyBorder="1"/>
    <xf numFmtId="0" fontId="87" fillId="2" borderId="0" xfId="10" applyNumberFormat="1" applyFont="1" applyFill="1" applyBorder="1" applyAlignment="1">
      <alignment horizontal="right" vertical="center"/>
    </xf>
    <xf numFmtId="166" fontId="87" fillId="2" borderId="103" xfId="4" applyNumberFormat="1" applyFont="1" applyFill="1" applyBorder="1" applyAlignment="1">
      <alignment horizontal="center" vertical="center"/>
    </xf>
    <xf numFmtId="166" fontId="87" fillId="2" borderId="104" xfId="4" applyNumberFormat="1" applyFont="1" applyFill="1" applyBorder="1" applyAlignment="1">
      <alignment horizontal="center" vertical="center"/>
    </xf>
    <xf numFmtId="176" fontId="84" fillId="2" borderId="0" xfId="4" applyNumberFormat="1" applyFont="1" applyFill="1" applyBorder="1" applyAlignment="1">
      <alignment horizontal="centerContinuous" vertical="center"/>
    </xf>
    <xf numFmtId="176" fontId="87" fillId="2" borderId="0" xfId="4" applyNumberFormat="1" applyFont="1" applyFill="1" applyBorder="1" applyAlignment="1">
      <alignment horizontal="centerContinuous" vertical="center"/>
    </xf>
    <xf numFmtId="0" fontId="87" fillId="2" borderId="0" xfId="10" applyNumberFormat="1" applyFont="1" applyFill="1" applyBorder="1" applyAlignment="1">
      <alignment horizontal="left" vertical="center"/>
    </xf>
    <xf numFmtId="176" fontId="173" fillId="2" borderId="0" xfId="4" applyNumberFormat="1" applyFont="1" applyFill="1" applyBorder="1" applyAlignment="1">
      <alignment horizontal="centerContinuous" vertical="center"/>
    </xf>
    <xf numFmtId="0" fontId="173" fillId="2" borderId="0" xfId="10" applyNumberFormat="1" applyFont="1" applyFill="1" applyBorder="1" applyAlignment="1">
      <alignment horizontal="left" vertical="center"/>
    </xf>
    <xf numFmtId="0" fontId="174" fillId="2" borderId="0" xfId="10" applyFont="1" applyFill="1" applyBorder="1" applyAlignment="1">
      <alignment horizontal="left" vertical="center"/>
    </xf>
    <xf numFmtId="171" fontId="173" fillId="2" borderId="0" xfId="4" applyNumberFormat="1" applyFont="1" applyFill="1" applyBorder="1" applyAlignment="1">
      <alignment horizontal="centerContinuous" vertical="center"/>
    </xf>
    <xf numFmtId="0" fontId="172" fillId="2" borderId="0" xfId="3" applyNumberFormat="1" applyFont="1" applyFill="1" applyBorder="1" applyAlignment="1">
      <alignment horizontal="center" vertical="center"/>
    </xf>
    <xf numFmtId="0" fontId="175" fillId="2" borderId="0" xfId="10" applyFont="1" applyFill="1" applyBorder="1" applyAlignment="1">
      <alignment horizontal="left" vertical="center"/>
    </xf>
    <xf numFmtId="0" fontId="176" fillId="2" borderId="0" xfId="10" applyFont="1" applyFill="1" applyBorder="1" applyAlignment="1">
      <alignment horizontal="left" vertical="center"/>
    </xf>
    <xf numFmtId="0" fontId="2" fillId="2" borderId="71" xfId="3" applyFill="1" applyBorder="1" applyProtection="1">
      <protection hidden="1"/>
    </xf>
    <xf numFmtId="0" fontId="2" fillId="2" borderId="69" xfId="3" applyFill="1" applyBorder="1" applyProtection="1">
      <protection hidden="1"/>
    </xf>
    <xf numFmtId="0" fontId="2" fillId="2" borderId="70" xfId="3" applyFill="1" applyBorder="1" applyProtection="1">
      <protection hidden="1"/>
    </xf>
    <xf numFmtId="175" fontId="163" fillId="39" borderId="0" xfId="10" applyNumberFormat="1" applyFont="1" applyFill="1" applyBorder="1" applyAlignment="1" applyProtection="1">
      <alignment horizontal="center" vertical="center"/>
      <protection locked="0"/>
    </xf>
    <xf numFmtId="175" fontId="177" fillId="2" borderId="0" xfId="10" applyNumberFormat="1" applyFont="1" applyFill="1" applyBorder="1" applyAlignment="1">
      <alignment vertical="center"/>
    </xf>
    <xf numFmtId="175" fontId="159" fillId="0" borderId="0" xfId="10" applyNumberFormat="1" applyFont="1" applyFill="1" applyBorder="1" applyAlignment="1" applyProtection="1">
      <alignment horizontal="center" vertical="center" wrapText="1"/>
      <protection locked="0"/>
    </xf>
    <xf numFmtId="177" fontId="178" fillId="40" borderId="0" xfId="10" applyNumberFormat="1" applyFont="1" applyFill="1" applyBorder="1" applyAlignment="1" applyProtection="1">
      <alignment horizontal="center" vertical="center"/>
      <protection locked="0"/>
    </xf>
    <xf numFmtId="177" fontId="164" fillId="40" borderId="0" xfId="10" applyNumberFormat="1" applyFont="1" applyFill="1" applyBorder="1" applyAlignment="1" applyProtection="1">
      <alignment horizontal="center" vertical="center"/>
      <protection locked="0"/>
    </xf>
    <xf numFmtId="177" fontId="179" fillId="2" borderId="0" xfId="10" applyNumberFormat="1" applyFont="1" applyFill="1" applyBorder="1" applyAlignment="1" applyProtection="1">
      <alignment horizontal="center" vertical="center"/>
      <protection locked="0"/>
    </xf>
    <xf numFmtId="0" fontId="23" fillId="2" borderId="0" xfId="10" applyFont="1" applyFill="1" applyBorder="1" applyAlignment="1">
      <alignment vertical="center"/>
    </xf>
    <xf numFmtId="0" fontId="1" fillId="2" borderId="0" xfId="10" applyFill="1" applyBorder="1" applyAlignment="1">
      <alignment vertical="center"/>
    </xf>
    <xf numFmtId="0" fontId="2" fillId="2" borderId="0" xfId="3" applyFill="1" applyBorder="1" applyProtection="1">
      <protection hidden="1"/>
    </xf>
    <xf numFmtId="0" fontId="2" fillId="2" borderId="66" xfId="3" applyFill="1" applyBorder="1" applyProtection="1">
      <protection hidden="1"/>
    </xf>
    <xf numFmtId="0" fontId="1" fillId="2" borderId="71" xfId="10" applyFill="1" applyBorder="1" applyAlignment="1">
      <alignment vertical="center"/>
    </xf>
    <xf numFmtId="0" fontId="1" fillId="2" borderId="69" xfId="10" applyFill="1" applyBorder="1"/>
    <xf numFmtId="9" fontId="1" fillId="2" borderId="69" xfId="10" applyNumberFormat="1" applyFill="1" applyBorder="1" applyAlignment="1">
      <alignment vertical="center"/>
    </xf>
    <xf numFmtId="0" fontId="1" fillId="2" borderId="69" xfId="10" applyFill="1" applyBorder="1" applyAlignment="1">
      <alignment vertical="center"/>
    </xf>
    <xf numFmtId="0" fontId="1" fillId="0" borderId="105" xfId="10" applyBorder="1"/>
    <xf numFmtId="0" fontId="21" fillId="2" borderId="0" xfId="18" applyFont="1" applyFill="1" applyBorder="1" applyAlignment="1">
      <alignment horizontal="right" vertical="center"/>
    </xf>
    <xf numFmtId="178" fontId="21" fillId="2" borderId="0" xfId="18" applyNumberFormat="1" applyFont="1" applyFill="1" applyBorder="1" applyAlignment="1">
      <alignment horizontal="centerContinuous" vertical="center"/>
    </xf>
    <xf numFmtId="178" fontId="184" fillId="2" borderId="0" xfId="18" applyNumberFormat="1" applyFont="1" applyFill="1" applyBorder="1" applyAlignment="1">
      <alignment horizontal="centerContinuous" vertical="center"/>
    </xf>
    <xf numFmtId="0" fontId="19" fillId="2" borderId="0" xfId="16" applyFill="1" applyBorder="1" applyAlignment="1">
      <alignment horizontal="centerContinuous" vertical="center"/>
    </xf>
    <xf numFmtId="179" fontId="21" fillId="2" borderId="0" xfId="18" applyNumberFormat="1" applyFont="1" applyFill="1" applyBorder="1" applyAlignment="1">
      <alignment horizontal="center" vertical="center"/>
    </xf>
    <xf numFmtId="0" fontId="183" fillId="2" borderId="10" xfId="16" applyFont="1" applyFill="1" applyBorder="1" applyAlignment="1">
      <alignment horizontal="center" vertical="center"/>
    </xf>
    <xf numFmtId="173" fontId="185" fillId="2" borderId="0" xfId="4" applyNumberFormat="1" applyFont="1" applyFill="1" applyBorder="1" applyAlignment="1">
      <alignment vertical="center"/>
    </xf>
    <xf numFmtId="173" fontId="87" fillId="2" borderId="0" xfId="4" applyNumberFormat="1" applyFont="1" applyFill="1" applyBorder="1" applyAlignment="1">
      <alignment vertical="center"/>
    </xf>
    <xf numFmtId="173" fontId="87" fillId="2" borderId="10" xfId="4" applyNumberFormat="1" applyFont="1" applyFill="1" applyBorder="1" applyAlignment="1">
      <alignment vertical="center"/>
    </xf>
    <xf numFmtId="173" fontId="21" fillId="2" borderId="0" xfId="4" applyNumberFormat="1" applyFont="1" applyFill="1" applyBorder="1" applyAlignment="1">
      <alignment vertical="center" wrapText="1"/>
    </xf>
    <xf numFmtId="2" fontId="21" fillId="2" borderId="0" xfId="4" applyNumberFormat="1" applyFont="1" applyFill="1" applyBorder="1" applyAlignment="1">
      <alignment horizontal="center" vertical="center"/>
    </xf>
    <xf numFmtId="175" fontId="21" fillId="2" borderId="0" xfId="4" applyNumberFormat="1" applyFont="1" applyFill="1" applyBorder="1" applyAlignment="1">
      <alignment horizontal="center" vertical="center"/>
    </xf>
    <xf numFmtId="174" fontId="21" fillId="2" borderId="10" xfId="16" applyNumberFormat="1" applyFont="1" applyFill="1" applyBorder="1" applyAlignment="1" applyProtection="1">
      <alignment horizontal="center" vertical="center"/>
      <protection locked="0"/>
    </xf>
    <xf numFmtId="0" fontId="87" fillId="2" borderId="0" xfId="16" applyFont="1" applyFill="1" applyBorder="1" applyAlignment="1">
      <alignment horizontal="center" vertical="center"/>
    </xf>
    <xf numFmtId="0" fontId="163" fillId="40" borderId="106" xfId="4" applyNumberFormat="1" applyFont="1" applyFill="1" applyBorder="1" applyAlignment="1">
      <alignment horizontal="center" vertical="center"/>
    </xf>
    <xf numFmtId="0" fontId="163" fillId="40" borderId="107" xfId="4" applyNumberFormat="1" applyFont="1" applyFill="1" applyBorder="1" applyAlignment="1">
      <alignment horizontal="center" vertical="center"/>
    </xf>
    <xf numFmtId="0" fontId="133" fillId="2" borderId="105" xfId="10" applyFont="1" applyFill="1" applyBorder="1" applyAlignment="1">
      <alignment horizontal="center" vertical="center"/>
    </xf>
    <xf numFmtId="0" fontId="163" fillId="2" borderId="0" xfId="4" applyNumberFormat="1" applyFont="1" applyFill="1" applyBorder="1" applyAlignment="1">
      <alignment horizontal="center" vertical="center"/>
    </xf>
    <xf numFmtId="0" fontId="163" fillId="2" borderId="10" xfId="4" applyNumberFormat="1" applyFont="1" applyFill="1" applyBorder="1" applyAlignment="1">
      <alignment horizontal="center" vertical="center"/>
    </xf>
    <xf numFmtId="0" fontId="1" fillId="2" borderId="10" xfId="10" applyFill="1" applyBorder="1"/>
    <xf numFmtId="0" fontId="130" fillId="2" borderId="0" xfId="10" applyFont="1" applyFill="1" applyBorder="1" applyAlignment="1">
      <alignment horizontal="center" vertical="center"/>
    </xf>
    <xf numFmtId="1" fontId="171" fillId="40" borderId="0" xfId="4" applyNumberFormat="1" applyFont="1" applyFill="1" applyBorder="1" applyAlignment="1">
      <alignment horizontal="center" vertical="center"/>
    </xf>
    <xf numFmtId="1" fontId="171" fillId="40" borderId="10" xfId="4" applyNumberFormat="1" applyFont="1" applyFill="1" applyBorder="1" applyAlignment="1">
      <alignment horizontal="center" vertical="center"/>
    </xf>
    <xf numFmtId="167" fontId="171" fillId="40" borderId="0" xfId="4" applyNumberFormat="1" applyFont="1" applyFill="1" applyBorder="1" applyAlignment="1">
      <alignment horizontal="center" vertical="center"/>
    </xf>
    <xf numFmtId="0" fontId="21" fillId="2" borderId="0" xfId="10" applyFont="1" applyFill="1" applyBorder="1" applyAlignment="1">
      <alignment horizontal="right" vertical="center"/>
    </xf>
    <xf numFmtId="0" fontId="87" fillId="2" borderId="0" xfId="10" applyFont="1" applyFill="1" applyBorder="1" applyAlignment="1">
      <alignment horizontal="right" vertical="center"/>
    </xf>
    <xf numFmtId="167" fontId="130" fillId="2" borderId="0" xfId="4" applyNumberFormat="1" applyFont="1" applyFill="1" applyBorder="1" applyAlignment="1">
      <alignment horizontal="center" vertical="center"/>
    </xf>
    <xf numFmtId="167" fontId="130" fillId="2" borderId="10" xfId="4" applyNumberFormat="1" applyFont="1" applyFill="1" applyBorder="1" applyAlignment="1">
      <alignment horizontal="center" vertical="center"/>
    </xf>
    <xf numFmtId="175" fontId="177" fillId="2" borderId="105" xfId="10" applyNumberFormat="1" applyFont="1" applyFill="1" applyBorder="1" applyAlignment="1">
      <alignment vertical="center"/>
    </xf>
    <xf numFmtId="167" fontId="171" fillId="2" borderId="0" xfId="4" applyNumberFormat="1" applyFont="1" applyFill="1" applyBorder="1" applyAlignment="1">
      <alignment horizontal="center" vertical="center"/>
    </xf>
    <xf numFmtId="167" fontId="171" fillId="2" borderId="10" xfId="4" applyNumberFormat="1" applyFont="1" applyFill="1" applyBorder="1" applyAlignment="1">
      <alignment horizontal="center" vertical="center"/>
    </xf>
    <xf numFmtId="180" fontId="130" fillId="2" borderId="0" xfId="4" applyNumberFormat="1" applyFont="1" applyFill="1" applyBorder="1" applyAlignment="1">
      <alignment horizontal="center" vertical="center"/>
    </xf>
    <xf numFmtId="175" fontId="171" fillId="40" borderId="0" xfId="4" applyNumberFormat="1" applyFont="1" applyFill="1" applyBorder="1" applyAlignment="1">
      <alignment horizontal="center" vertical="center"/>
    </xf>
    <xf numFmtId="175" fontId="171" fillId="40" borderId="10" xfId="4" applyNumberFormat="1" applyFont="1" applyFill="1" applyBorder="1" applyAlignment="1">
      <alignment horizontal="center" vertical="center"/>
    </xf>
    <xf numFmtId="0" fontId="187" fillId="2" borderId="0" xfId="10" applyFont="1" applyFill="1" applyBorder="1" applyAlignment="1">
      <alignment horizontal="right" vertical="center"/>
    </xf>
    <xf numFmtId="0" fontId="188" fillId="2" borderId="0" xfId="10" applyFont="1" applyFill="1" applyBorder="1"/>
    <xf numFmtId="0" fontId="189" fillId="2" borderId="0" xfId="3" applyFont="1" applyFill="1" applyBorder="1" applyProtection="1">
      <protection hidden="1"/>
    </xf>
    <xf numFmtId="0" fontId="25" fillId="6" borderId="105" xfId="10" applyFont="1" applyFill="1" applyBorder="1" applyAlignment="1">
      <alignment horizontal="centerContinuous" vertical="center"/>
    </xf>
    <xf numFmtId="0" fontId="1" fillId="6" borderId="0" xfId="10" applyFill="1" applyBorder="1" applyAlignment="1">
      <alignment horizontal="centerContinuous" vertical="center"/>
    </xf>
    <xf numFmtId="0" fontId="1" fillId="6" borderId="0" xfId="10" applyFill="1" applyBorder="1" applyAlignment="1">
      <alignment vertical="center"/>
    </xf>
    <xf numFmtId="0" fontId="1" fillId="6" borderId="10" xfId="10" applyFill="1" applyBorder="1" applyAlignment="1">
      <alignment vertical="center"/>
    </xf>
    <xf numFmtId="173" fontId="190" fillId="2" borderId="105" xfId="4" applyNumberFormat="1" applyFont="1" applyFill="1" applyBorder="1" applyAlignment="1">
      <alignment horizontal="center" vertical="center" wrapText="1"/>
    </xf>
    <xf numFmtId="173" fontId="190" fillId="2" borderId="0" xfId="4" applyNumberFormat="1" applyFont="1" applyFill="1" applyBorder="1" applyAlignment="1">
      <alignment horizontal="center" vertical="center" wrapText="1"/>
    </xf>
    <xf numFmtId="175" fontId="169" fillId="2" borderId="0" xfId="4" applyNumberFormat="1" applyFont="1" applyFill="1" applyBorder="1" applyAlignment="1">
      <alignment horizontal="center" vertical="center"/>
    </xf>
    <xf numFmtId="175" fontId="168" fillId="2" borderId="10" xfId="4" applyNumberFormat="1" applyFont="1" applyFill="1" applyBorder="1" applyAlignment="1">
      <alignment horizontal="center" vertical="center"/>
    </xf>
    <xf numFmtId="0" fontId="25" fillId="43" borderId="0" xfId="10" applyFont="1" applyFill="1" applyBorder="1" applyAlignment="1">
      <alignment vertical="center"/>
    </xf>
    <xf numFmtId="0" fontId="2" fillId="43" borderId="10" xfId="10" applyFont="1" applyFill="1" applyBorder="1" applyAlignment="1">
      <alignment vertical="center"/>
    </xf>
    <xf numFmtId="0" fontId="2" fillId="2" borderId="105" xfId="10" applyFont="1" applyFill="1" applyBorder="1" applyAlignment="1">
      <alignment horizontal="center" vertical="center" wrapText="1"/>
    </xf>
    <xf numFmtId="0" fontId="2" fillId="2" borderId="0" xfId="10" applyFont="1" applyFill="1" applyBorder="1" applyAlignment="1">
      <alignment horizontal="center" vertical="center" wrapText="1"/>
    </xf>
    <xf numFmtId="2" fontId="87" fillId="2" borderId="0" xfId="10" applyNumberFormat="1" applyFont="1" applyFill="1" applyBorder="1" applyAlignment="1">
      <alignment horizontal="center" vertical="center"/>
    </xf>
    <xf numFmtId="0" fontId="87" fillId="2" borderId="0" xfId="10" applyFont="1" applyFill="1" applyBorder="1" applyAlignment="1">
      <alignment horizontal="left" vertical="center"/>
    </xf>
    <xf numFmtId="0" fontId="25" fillId="2" borderId="0" xfId="10" applyFont="1" applyFill="1" applyBorder="1" applyAlignment="1">
      <alignment vertical="center"/>
    </xf>
    <xf numFmtId="0" fontId="2" fillId="2" borderId="10" xfId="10" applyFont="1" applyFill="1" applyBorder="1" applyAlignment="1">
      <alignment vertical="center"/>
    </xf>
    <xf numFmtId="0" fontId="23" fillId="3" borderId="0" xfId="10" applyFont="1" applyFill="1" applyBorder="1" applyAlignment="1">
      <alignment horizontal="centerContinuous" vertical="center"/>
    </xf>
    <xf numFmtId="173" fontId="193" fillId="19" borderId="105" xfId="4" applyNumberFormat="1" applyFont="1" applyFill="1" applyBorder="1" applyAlignment="1">
      <alignment horizontal="center" vertical="center" wrapText="1"/>
    </xf>
    <xf numFmtId="173" fontId="193" fillId="19" borderId="0" xfId="4" applyNumberFormat="1" applyFont="1" applyFill="1" applyBorder="1" applyAlignment="1">
      <alignment horizontal="center" vertical="center" wrapText="1"/>
    </xf>
    <xf numFmtId="1" fontId="193" fillId="19" borderId="0" xfId="4" applyNumberFormat="1" applyFont="1" applyFill="1" applyBorder="1" applyAlignment="1">
      <alignment horizontal="centerContinuous" vertical="center"/>
    </xf>
    <xf numFmtId="0" fontId="193" fillId="19" borderId="0" xfId="10" applyFont="1" applyFill="1" applyBorder="1" applyAlignment="1">
      <alignment horizontal="center" vertical="center" wrapText="1"/>
    </xf>
    <xf numFmtId="0" fontId="193" fillId="19" borderId="0" xfId="10" applyFont="1" applyFill="1" applyBorder="1" applyAlignment="1">
      <alignment horizontal="centerContinuous" vertical="center"/>
    </xf>
    <xf numFmtId="0" fontId="193" fillId="19" borderId="0" xfId="10" applyFont="1" applyFill="1" applyBorder="1" applyAlignment="1">
      <alignment horizontal="center" vertical="center"/>
    </xf>
    <xf numFmtId="175" fontId="193" fillId="44" borderId="10" xfId="4" applyNumberFormat="1" applyFont="1" applyFill="1" applyBorder="1" applyAlignment="1">
      <alignment horizontal="center" vertical="center"/>
    </xf>
    <xf numFmtId="175" fontId="193" fillId="19" borderId="105" xfId="4" applyNumberFormat="1" applyFont="1" applyFill="1" applyBorder="1" applyAlignment="1">
      <alignment horizontal="center" vertical="center"/>
    </xf>
    <xf numFmtId="175" fontId="193" fillId="19" borderId="0" xfId="4" applyNumberFormat="1" applyFont="1" applyFill="1" applyBorder="1" applyAlignment="1">
      <alignment horizontal="center" vertical="center"/>
    </xf>
    <xf numFmtId="1" fontId="193" fillId="19" borderId="0" xfId="4" applyNumberFormat="1" applyFont="1" applyFill="1" applyBorder="1" applyAlignment="1">
      <alignment horizontal="center" vertical="center"/>
    </xf>
    <xf numFmtId="2" fontId="193" fillId="19" borderId="0" xfId="4" applyNumberFormat="1" applyFont="1" applyFill="1" applyBorder="1" applyAlignment="1">
      <alignment horizontal="center" vertical="center"/>
    </xf>
    <xf numFmtId="0" fontId="193" fillId="19" borderId="10" xfId="10" applyFont="1" applyFill="1" applyBorder="1" applyAlignment="1">
      <alignment horizontal="center" vertical="center"/>
    </xf>
    <xf numFmtId="0" fontId="2" fillId="42" borderId="0" xfId="3" applyFill="1" applyBorder="1" applyProtection="1">
      <protection hidden="1"/>
    </xf>
    <xf numFmtId="0" fontId="21" fillId="2" borderId="0" xfId="17" applyFont="1" applyFill="1" applyBorder="1" applyAlignment="1" applyProtection="1">
      <alignment horizontal="center" wrapText="1"/>
    </xf>
    <xf numFmtId="167" fontId="130" fillId="2" borderId="0" xfId="17" applyNumberFormat="1" applyFont="1" applyFill="1" applyBorder="1" applyAlignment="1" applyProtection="1">
      <alignment horizontal="left" vertical="center"/>
    </xf>
    <xf numFmtId="0" fontId="194" fillId="2" borderId="26" xfId="16" applyFont="1" applyFill="1" applyBorder="1"/>
    <xf numFmtId="0" fontId="2" fillId="0" borderId="0" xfId="3" applyBorder="1" applyProtection="1">
      <protection hidden="1"/>
    </xf>
    <xf numFmtId="0" fontId="194" fillId="2" borderId="0" xfId="16" applyFont="1" applyFill="1" applyBorder="1"/>
    <xf numFmtId="0" fontId="2" fillId="33" borderId="0" xfId="3" applyFill="1" applyBorder="1" applyProtection="1">
      <protection hidden="1"/>
    </xf>
    <xf numFmtId="0" fontId="130" fillId="2" borderId="0" xfId="17" applyFont="1" applyFill="1" applyBorder="1" applyAlignment="1" applyProtection="1">
      <alignment vertical="center"/>
    </xf>
    <xf numFmtId="164" fontId="130" fillId="2" borderId="0" xfId="17" applyNumberFormat="1" applyFont="1" applyFill="1" applyBorder="1" applyAlignment="1" applyProtection="1">
      <alignment horizontal="center" vertical="center"/>
    </xf>
    <xf numFmtId="0" fontId="130" fillId="2" borderId="0" xfId="10" applyFont="1" applyFill="1" applyBorder="1" applyAlignment="1">
      <alignment horizontal="left" vertical="center"/>
    </xf>
    <xf numFmtId="166" fontId="130" fillId="2" borderId="66" xfId="17" applyNumberFormat="1" applyFont="1" applyFill="1" applyBorder="1" applyAlignment="1" applyProtection="1">
      <alignment horizontal="center" vertical="center"/>
    </xf>
    <xf numFmtId="0" fontId="1" fillId="2" borderId="71" xfId="10" applyFill="1" applyBorder="1"/>
    <xf numFmtId="0" fontId="2" fillId="0" borderId="69" xfId="3" applyBorder="1" applyProtection="1">
      <protection hidden="1"/>
    </xf>
    <xf numFmtId="0" fontId="1" fillId="2" borderId="70" xfId="10" applyFill="1" applyBorder="1"/>
    <xf numFmtId="0" fontId="7" fillId="2" borderId="0" xfId="16" applyFont="1" applyFill="1" applyBorder="1" applyAlignment="1">
      <alignment horizontal="center" vertical="center"/>
    </xf>
    <xf numFmtId="0" fontId="7" fillId="2" borderId="10" xfId="16" applyFont="1" applyFill="1" applyBorder="1" applyAlignment="1">
      <alignment horizontal="center" vertical="center"/>
    </xf>
    <xf numFmtId="0" fontId="198" fillId="2" borderId="0" xfId="10" applyFont="1" applyFill="1" applyBorder="1"/>
    <xf numFmtId="0" fontId="2" fillId="2" borderId="0" xfId="10" applyFont="1" applyFill="1" applyBorder="1"/>
    <xf numFmtId="0" fontId="2" fillId="2" borderId="10" xfId="10" applyFont="1" applyFill="1" applyBorder="1"/>
    <xf numFmtId="181" fontId="197" fillId="2" borderId="105" xfId="17" applyNumberFormat="1" applyFont="1" applyFill="1" applyBorder="1" applyAlignment="1" applyProtection="1">
      <alignment horizontal="left" vertical="center"/>
    </xf>
    <xf numFmtId="0" fontId="1" fillId="19" borderId="105" xfId="10" applyFill="1" applyBorder="1" applyAlignment="1">
      <alignment vertical="center"/>
    </xf>
    <xf numFmtId="0" fontId="1" fillId="19" borderId="0" xfId="10" applyFill="1" applyBorder="1" applyAlignment="1">
      <alignment vertical="center"/>
    </xf>
    <xf numFmtId="0" fontId="1" fillId="19" borderId="10" xfId="10" applyFill="1" applyBorder="1" applyAlignment="1">
      <alignment vertical="center"/>
    </xf>
    <xf numFmtId="0" fontId="201" fillId="0" borderId="0" xfId="10" applyFont="1" applyAlignment="1">
      <alignment horizontal="right" vertical="center"/>
    </xf>
    <xf numFmtId="0" fontId="1" fillId="19" borderId="0" xfId="10" applyFill="1" applyBorder="1" applyAlignment="1">
      <alignment horizontal="left" vertical="center"/>
    </xf>
    <xf numFmtId="0" fontId="202" fillId="19" borderId="0" xfId="10" applyFont="1" applyFill="1" applyBorder="1" applyAlignment="1">
      <alignment horizontal="right" vertical="center"/>
    </xf>
    <xf numFmtId="0" fontId="25" fillId="19" borderId="0" xfId="4" applyNumberFormat="1" applyFont="1" applyFill="1" applyBorder="1" applyAlignment="1">
      <alignment horizontal="center" vertical="center"/>
    </xf>
    <xf numFmtId="0" fontId="25" fillId="19" borderId="89" xfId="4" applyNumberFormat="1" applyFont="1" applyFill="1" applyBorder="1" applyAlignment="1">
      <alignment horizontal="center" vertical="center"/>
    </xf>
    <xf numFmtId="0" fontId="25" fillId="19" borderId="89" xfId="10" applyNumberFormat="1" applyFont="1" applyFill="1" applyBorder="1" applyAlignment="1" applyProtection="1">
      <alignment horizontal="center" vertical="center"/>
      <protection locked="0"/>
    </xf>
    <xf numFmtId="0" fontId="203" fillId="19" borderId="0" xfId="10" applyNumberFormat="1" applyFont="1" applyFill="1" applyBorder="1" applyAlignment="1">
      <alignment horizontal="right" vertical="center"/>
    </xf>
    <xf numFmtId="0" fontId="204" fillId="40" borderId="116" xfId="4" applyNumberFormat="1" applyFont="1" applyFill="1" applyBorder="1" applyAlignment="1">
      <alignment horizontal="center" vertical="center"/>
    </xf>
    <xf numFmtId="0" fontId="199" fillId="19" borderId="0" xfId="10" applyNumberFormat="1" applyFont="1" applyFill="1" applyBorder="1" applyAlignment="1">
      <alignment horizontal="left" vertical="center"/>
    </xf>
    <xf numFmtId="0" fontId="205" fillId="19" borderId="0" xfId="10" applyNumberFormat="1" applyFont="1" applyFill="1" applyBorder="1" applyAlignment="1">
      <alignment horizontal="right" vertical="center"/>
    </xf>
    <xf numFmtId="166" fontId="206" fillId="40" borderId="116" xfId="13" applyNumberFormat="1" applyFont="1" applyFill="1" applyBorder="1" applyAlignment="1">
      <alignment horizontal="center" vertical="center"/>
    </xf>
    <xf numFmtId="166" fontId="1" fillId="19" borderId="0" xfId="10" applyNumberFormat="1" applyFill="1" applyBorder="1" applyAlignment="1">
      <alignment horizontal="center" vertical="center"/>
    </xf>
    <xf numFmtId="0" fontId="199" fillId="19" borderId="0" xfId="10" applyNumberFormat="1" applyFont="1" applyFill="1" applyBorder="1" applyAlignment="1">
      <alignment horizontal="right" vertical="center"/>
    </xf>
    <xf numFmtId="2" fontId="208" fillId="19" borderId="103" xfId="4" applyNumberFormat="1" applyFont="1" applyFill="1" applyBorder="1" applyAlignment="1">
      <alignment horizontal="center" vertical="center"/>
    </xf>
    <xf numFmtId="0" fontId="1" fillId="0" borderId="105" xfId="10" applyBorder="1" applyAlignment="1">
      <alignment vertical="center"/>
    </xf>
    <xf numFmtId="0" fontId="199" fillId="0" borderId="0" xfId="10" applyNumberFormat="1" applyFont="1" applyBorder="1" applyAlignment="1">
      <alignment horizontal="right" vertical="center"/>
    </xf>
    <xf numFmtId="174" fontId="169" fillId="40" borderId="0" xfId="10" applyNumberFormat="1" applyFont="1" applyFill="1" applyBorder="1" applyAlignment="1" applyProtection="1">
      <alignment horizontal="center" vertical="center"/>
      <protection locked="0"/>
    </xf>
    <xf numFmtId="0" fontId="209" fillId="19" borderId="0" xfId="3" applyFont="1" applyFill="1" applyBorder="1" applyAlignment="1">
      <alignment horizontal="left" vertical="center"/>
    </xf>
    <xf numFmtId="0" fontId="1" fillId="0" borderId="0" xfId="10" applyAlignment="1">
      <alignment vertical="center"/>
    </xf>
    <xf numFmtId="167" fontId="87" fillId="19" borderId="103" xfId="4" applyNumberFormat="1" applyFont="1" applyFill="1" applyBorder="1" applyAlignment="1">
      <alignment horizontal="center" vertical="center"/>
    </xf>
    <xf numFmtId="167" fontId="87" fillId="19" borderId="0" xfId="10" applyNumberFormat="1" applyFont="1" applyFill="1" applyBorder="1" applyAlignment="1">
      <alignment horizontal="center" vertical="center"/>
    </xf>
    <xf numFmtId="0" fontId="1" fillId="19" borderId="87" xfId="10" applyFill="1" applyBorder="1" applyAlignment="1">
      <alignment vertical="center"/>
    </xf>
    <xf numFmtId="0" fontId="1" fillId="19" borderId="69" xfId="10" applyFill="1" applyBorder="1" applyAlignment="1">
      <alignment vertical="center"/>
    </xf>
    <xf numFmtId="0" fontId="1" fillId="19" borderId="81" xfId="10" applyFill="1" applyBorder="1" applyAlignment="1">
      <alignment vertical="center"/>
    </xf>
    <xf numFmtId="0" fontId="200" fillId="19" borderId="105" xfId="3" applyFont="1" applyFill="1" applyBorder="1" applyAlignment="1">
      <alignment horizontal="center" vertical="center"/>
    </xf>
    <xf numFmtId="0" fontId="210" fillId="19" borderId="0" xfId="3" applyFont="1" applyFill="1" applyBorder="1" applyAlignment="1">
      <alignment vertical="center"/>
    </xf>
    <xf numFmtId="0" fontId="210" fillId="19" borderId="10" xfId="3" applyFont="1" applyFill="1" applyBorder="1" applyAlignment="1">
      <alignment vertical="center"/>
    </xf>
    <xf numFmtId="0" fontId="22" fillId="2" borderId="105" xfId="4" applyNumberFormat="1" applyFont="1" applyFill="1" applyBorder="1" applyAlignment="1">
      <alignment horizontal="right" vertical="center"/>
    </xf>
    <xf numFmtId="170" fontId="208" fillId="19" borderId="0" xfId="13" applyNumberFormat="1" applyFont="1" applyFill="1" applyBorder="1" applyAlignment="1">
      <alignment horizontal="center" vertical="center"/>
    </xf>
    <xf numFmtId="170" fontId="211" fillId="19" borderId="10" xfId="13" applyNumberFormat="1" applyFont="1" applyFill="1" applyBorder="1" applyAlignment="1">
      <alignment vertical="center"/>
    </xf>
    <xf numFmtId="0" fontId="209" fillId="19" borderId="105" xfId="3" applyFont="1" applyFill="1" applyBorder="1" applyAlignment="1">
      <alignment horizontal="center" vertical="center"/>
    </xf>
    <xf numFmtId="170" fontId="208" fillId="19" borderId="0" xfId="13" applyNumberFormat="1" applyFont="1" applyFill="1" applyBorder="1" applyAlignment="1">
      <alignment horizontal="left" vertical="center"/>
    </xf>
    <xf numFmtId="164" fontId="212" fillId="25" borderId="73" xfId="13" applyNumberFormat="1" applyFont="1" applyFill="1" applyBorder="1" applyAlignment="1">
      <alignment vertical="center"/>
    </xf>
    <xf numFmtId="164" fontId="212" fillId="25" borderId="105" xfId="13" applyNumberFormat="1" applyFont="1" applyFill="1" applyBorder="1" applyAlignment="1">
      <alignment horizontal="left" vertical="center"/>
    </xf>
    <xf numFmtId="0" fontId="1" fillId="19" borderId="105" xfId="10" applyFill="1" applyBorder="1"/>
    <xf numFmtId="0" fontId="1" fillId="19" borderId="0" xfId="10" applyFill="1" applyBorder="1"/>
    <xf numFmtId="0" fontId="1" fillId="19" borderId="10" xfId="10" applyFill="1" applyBorder="1"/>
    <xf numFmtId="0" fontId="201" fillId="19" borderId="105" xfId="10" applyFont="1" applyFill="1" applyBorder="1" applyAlignment="1">
      <alignment vertical="center" wrapText="1"/>
    </xf>
    <xf numFmtId="0" fontId="201" fillId="19" borderId="0" xfId="10" applyFont="1" applyFill="1" applyBorder="1" applyAlignment="1">
      <alignment vertical="center" wrapText="1"/>
    </xf>
    <xf numFmtId="0" fontId="201" fillId="0" borderId="0" xfId="10" applyFont="1" applyBorder="1" applyAlignment="1">
      <alignment horizontal="right"/>
    </xf>
    <xf numFmtId="0" fontId="202" fillId="19" borderId="0" xfId="10" applyFont="1" applyFill="1" applyBorder="1" applyAlignment="1">
      <alignment horizontal="right"/>
    </xf>
    <xf numFmtId="0" fontId="25" fillId="19" borderId="125" xfId="4" applyNumberFormat="1" applyFont="1" applyFill="1" applyBorder="1" applyAlignment="1">
      <alignment horizontal="center" vertical="center"/>
    </xf>
    <xf numFmtId="0" fontId="25" fillId="19" borderId="125" xfId="10" applyNumberFormat="1" applyFont="1" applyFill="1" applyBorder="1" applyAlignment="1" applyProtection="1">
      <alignment horizontal="center" vertical="center"/>
      <protection locked="0"/>
    </xf>
    <xf numFmtId="164" fontId="214" fillId="40" borderId="51" xfId="13" applyNumberFormat="1" applyFont="1" applyFill="1" applyBorder="1" applyAlignment="1">
      <alignment horizontal="center" vertical="center"/>
    </xf>
    <xf numFmtId="0" fontId="216" fillId="19" borderId="105" xfId="3" applyFont="1" applyFill="1" applyBorder="1" applyAlignment="1">
      <alignment horizontal="center" vertical="center"/>
    </xf>
    <xf numFmtId="1" fontId="215" fillId="19" borderId="0" xfId="13" applyNumberFormat="1" applyFont="1" applyFill="1" applyBorder="1" applyAlignment="1">
      <alignment horizontal="center" vertical="center"/>
    </xf>
    <xf numFmtId="0" fontId="201" fillId="19" borderId="105" xfId="10" applyFont="1" applyFill="1" applyBorder="1" applyAlignment="1">
      <alignment vertical="center"/>
    </xf>
    <xf numFmtId="0" fontId="201" fillId="19" borderId="0" xfId="10" applyFont="1" applyFill="1" applyBorder="1" applyAlignment="1">
      <alignment vertical="center"/>
    </xf>
    <xf numFmtId="0" fontId="201" fillId="19" borderId="0" xfId="10" applyFont="1" applyFill="1" applyBorder="1" applyAlignment="1">
      <alignment horizontal="right" vertical="center"/>
    </xf>
    <xf numFmtId="2" fontId="211" fillId="19" borderId="125" xfId="13" applyNumberFormat="1" applyFont="1" applyFill="1" applyBorder="1" applyAlignment="1">
      <alignment horizontal="center" vertical="center"/>
    </xf>
    <xf numFmtId="0" fontId="1" fillId="19" borderId="0" xfId="10" applyFill="1" applyBorder="1" applyAlignment="1">
      <alignment horizontal="left"/>
    </xf>
    <xf numFmtId="0" fontId="209" fillId="19" borderId="87" xfId="3" applyFont="1" applyFill="1" applyBorder="1" applyAlignment="1">
      <alignment horizontal="center" vertical="center"/>
    </xf>
    <xf numFmtId="0" fontId="1" fillId="19" borderId="69" xfId="10" applyFill="1" applyBorder="1"/>
    <xf numFmtId="0" fontId="1" fillId="19" borderId="81" xfId="10" applyFill="1" applyBorder="1"/>
    <xf numFmtId="0" fontId="217" fillId="19" borderId="105" xfId="3" applyFont="1" applyFill="1" applyBorder="1" applyAlignment="1">
      <alignment horizontal="center" vertical="center"/>
    </xf>
    <xf numFmtId="0" fontId="219" fillId="19" borderId="117" xfId="3" applyFont="1" applyFill="1" applyBorder="1" applyAlignment="1">
      <alignment vertical="center"/>
    </xf>
    <xf numFmtId="0" fontId="87" fillId="2" borderId="0" xfId="10" applyFont="1" applyFill="1" applyBorder="1"/>
    <xf numFmtId="0" fontId="19" fillId="2" borderId="0" xfId="4" applyFill="1" applyAlignment="1">
      <alignment vertical="center"/>
    </xf>
    <xf numFmtId="0" fontId="87" fillId="22" borderId="126" xfId="4" applyFont="1" applyFill="1" applyBorder="1" applyAlignment="1" applyProtection="1">
      <alignment horizontal="centerContinuous" vertical="center"/>
      <protection locked="0"/>
    </xf>
    <xf numFmtId="0" fontId="87" fillId="22" borderId="127" xfId="4" applyFont="1" applyFill="1" applyBorder="1" applyAlignment="1" applyProtection="1">
      <alignment horizontal="centerContinuous" vertical="center"/>
      <protection locked="0"/>
    </xf>
    <xf numFmtId="0" fontId="87" fillId="22" borderId="128" xfId="4" applyFont="1" applyFill="1" applyBorder="1" applyAlignment="1" applyProtection="1">
      <alignment horizontal="right" vertical="center"/>
      <protection locked="0"/>
    </xf>
    <xf numFmtId="0" fontId="163" fillId="2" borderId="105" xfId="10" applyFont="1" applyFill="1" applyBorder="1" applyAlignment="1" applyProtection="1">
      <alignment horizontal="left" vertical="center"/>
      <protection locked="0"/>
    </xf>
    <xf numFmtId="165" fontId="165" fillId="40" borderId="66" xfId="10" applyNumberFormat="1" applyFont="1" applyFill="1" applyBorder="1" applyAlignment="1" applyProtection="1">
      <alignment horizontal="center" vertical="center"/>
      <protection locked="0"/>
    </xf>
    <xf numFmtId="0" fontId="163" fillId="2" borderId="0" xfId="10" applyFont="1" applyFill="1" applyBorder="1" applyAlignment="1" applyProtection="1">
      <alignment horizontal="right" vertical="center"/>
      <protection locked="0"/>
    </xf>
    <xf numFmtId="0" fontId="164" fillId="2" borderId="0" xfId="10" applyFont="1" applyFill="1" applyBorder="1" applyAlignment="1" applyProtection="1">
      <alignment horizontal="right" vertical="center"/>
      <protection locked="0"/>
    </xf>
    <xf numFmtId="165" fontId="88" fillId="40" borderId="10" xfId="10" applyNumberFormat="1" applyFont="1" applyFill="1" applyBorder="1" applyAlignment="1" applyProtection="1">
      <alignment horizontal="center" vertical="center"/>
      <protection locked="0"/>
    </xf>
    <xf numFmtId="0" fontId="89" fillId="2" borderId="0" xfId="10" applyFont="1" applyFill="1" applyBorder="1" applyAlignment="1" applyProtection="1">
      <alignment horizontal="right" vertical="center" wrapText="1"/>
      <protection locked="0"/>
    </xf>
    <xf numFmtId="183" fontId="88" fillId="40" borderId="66" xfId="10" applyNumberFormat="1" applyFont="1" applyFill="1" applyBorder="1" applyAlignment="1" applyProtection="1">
      <alignment horizontal="center" vertical="center"/>
      <protection locked="0"/>
    </xf>
    <xf numFmtId="165" fontId="88" fillId="40" borderId="66" xfId="10" applyNumberFormat="1" applyFont="1" applyFill="1" applyBorder="1" applyAlignment="1" applyProtection="1">
      <alignment horizontal="center" vertical="center"/>
      <protection locked="0"/>
    </xf>
    <xf numFmtId="165" fontId="165" fillId="40" borderId="10" xfId="10" applyNumberFormat="1" applyFont="1" applyFill="1" applyBorder="1" applyAlignment="1" applyProtection="1">
      <alignment horizontal="center" vertical="center"/>
      <protection locked="0"/>
    </xf>
    <xf numFmtId="0" fontId="25" fillId="2" borderId="105" xfId="10" applyFont="1" applyFill="1" applyBorder="1" applyAlignment="1" applyProtection="1">
      <alignment horizontal="left" vertical="center"/>
      <protection locked="0"/>
    </xf>
    <xf numFmtId="0" fontId="25" fillId="2" borderId="0" xfId="10" applyFont="1" applyFill="1" applyBorder="1" applyAlignment="1" applyProtection="1">
      <alignment horizontal="right" vertical="center"/>
      <protection locked="0"/>
    </xf>
    <xf numFmtId="165" fontId="24" fillId="2" borderId="66" xfId="10" applyNumberFormat="1" applyFont="1" applyFill="1" applyBorder="1" applyAlignment="1" applyProtection="1">
      <alignment horizontal="center" vertical="center"/>
      <protection locked="0"/>
    </xf>
    <xf numFmtId="0" fontId="2" fillId="2" borderId="0" xfId="10" applyFont="1" applyFill="1" applyBorder="1" applyAlignment="1" applyProtection="1">
      <alignment horizontal="right" vertical="center"/>
      <protection locked="0"/>
    </xf>
    <xf numFmtId="165" fontId="24" fillId="2" borderId="10" xfId="10" applyNumberFormat="1" applyFont="1" applyFill="1" applyBorder="1" applyAlignment="1" applyProtection="1">
      <alignment horizontal="center" vertical="center"/>
      <protection locked="0"/>
    </xf>
    <xf numFmtId="0" fontId="24" fillId="2" borderId="0" xfId="10" applyFont="1" applyFill="1" applyBorder="1" applyAlignment="1" applyProtection="1">
      <alignment horizontal="right" vertical="center"/>
      <protection locked="0"/>
    </xf>
    <xf numFmtId="183" fontId="24" fillId="2" borderId="66" xfId="10" applyNumberFormat="1" applyFont="1" applyFill="1" applyBorder="1" applyAlignment="1" applyProtection="1">
      <alignment horizontal="center" vertical="center"/>
      <protection locked="0"/>
    </xf>
    <xf numFmtId="183" fontId="24" fillId="2" borderId="10" xfId="10" applyNumberFormat="1" applyFont="1" applyFill="1" applyBorder="1" applyAlignment="1" applyProtection="1">
      <alignment horizontal="center" vertical="center"/>
      <protection locked="0"/>
    </xf>
    <xf numFmtId="0" fontId="2" fillId="3" borderId="76" xfId="10" applyFont="1" applyFill="1" applyBorder="1" applyAlignment="1" applyProtection="1">
      <alignment horizontal="left" vertical="center"/>
      <protection locked="0"/>
    </xf>
    <xf numFmtId="0" fontId="2" fillId="3" borderId="77" xfId="10" applyFont="1" applyFill="1" applyBorder="1" applyAlignment="1" applyProtection="1">
      <alignment horizontal="right" vertical="center"/>
      <protection locked="0"/>
    </xf>
    <xf numFmtId="165" fontId="24" fillId="3" borderId="77" xfId="10" applyNumberFormat="1" applyFont="1" applyFill="1" applyBorder="1" applyAlignment="1" applyProtection="1">
      <alignment horizontal="center" vertical="center"/>
      <protection locked="0"/>
    </xf>
    <xf numFmtId="0" fontId="2" fillId="3" borderId="77" xfId="3" applyFill="1" applyBorder="1" applyProtection="1">
      <protection hidden="1"/>
    </xf>
    <xf numFmtId="0" fontId="24" fillId="3" borderId="77" xfId="10" applyFont="1" applyFill="1" applyBorder="1" applyAlignment="1" applyProtection="1">
      <alignment horizontal="right" vertical="center"/>
      <protection locked="0"/>
    </xf>
    <xf numFmtId="183" fontId="24" fillId="3" borderId="77" xfId="10" applyNumberFormat="1" applyFont="1" applyFill="1" applyBorder="1" applyAlignment="1" applyProtection="1">
      <alignment horizontal="center" vertical="center"/>
      <protection locked="0"/>
    </xf>
    <xf numFmtId="183" fontId="24" fillId="3" borderId="129" xfId="10" applyNumberFormat="1" applyFont="1" applyFill="1" applyBorder="1" applyAlignment="1" applyProtection="1">
      <alignment horizontal="center" vertical="center"/>
      <protection locked="0"/>
    </xf>
    <xf numFmtId="0" fontId="164" fillId="2" borderId="105" xfId="10" applyFont="1" applyFill="1" applyBorder="1" applyAlignment="1" applyProtection="1">
      <alignment horizontal="left" vertical="center"/>
      <protection locked="0"/>
    </xf>
    <xf numFmtId="177" fontId="191" fillId="40" borderId="66" xfId="10" applyNumberFormat="1" applyFont="1" applyFill="1" applyBorder="1" applyAlignment="1" applyProtection="1">
      <alignment horizontal="center" vertical="center"/>
      <protection locked="0"/>
    </xf>
    <xf numFmtId="0" fontId="24" fillId="2" borderId="87" xfId="10" applyFont="1" applyFill="1" applyBorder="1" applyAlignment="1" applyProtection="1">
      <alignment horizontal="left" vertical="center"/>
      <protection locked="0"/>
    </xf>
    <xf numFmtId="0" fontId="24" fillId="2" borderId="69" xfId="10" applyFont="1" applyFill="1" applyBorder="1" applyAlignment="1" applyProtection="1">
      <alignment horizontal="right" vertical="center"/>
      <protection locked="0"/>
    </xf>
    <xf numFmtId="183" fontId="24" fillId="2" borderId="70" xfId="10" applyNumberFormat="1" applyFont="1" applyFill="1" applyBorder="1" applyAlignment="1" applyProtection="1">
      <alignment horizontal="center" vertical="center"/>
      <protection locked="0"/>
    </xf>
    <xf numFmtId="0" fontId="2" fillId="2" borderId="69" xfId="10" applyFont="1" applyFill="1" applyBorder="1" applyAlignment="1" applyProtection="1">
      <alignment horizontal="right" vertical="center"/>
      <protection locked="0"/>
    </xf>
    <xf numFmtId="165" fontId="24" fillId="2" borderId="70" xfId="10" applyNumberFormat="1" applyFont="1" applyFill="1" applyBorder="1" applyAlignment="1" applyProtection="1">
      <alignment horizontal="center" vertical="center"/>
      <protection locked="0"/>
    </xf>
    <xf numFmtId="183" fontId="24" fillId="2" borderId="81" xfId="10" applyNumberFormat="1" applyFont="1" applyFill="1" applyBorder="1" applyAlignment="1" applyProtection="1">
      <alignment horizontal="center" vertical="center"/>
      <protection locked="0"/>
    </xf>
    <xf numFmtId="0" fontId="54" fillId="2" borderId="0" xfId="10" applyFont="1" applyFill="1" applyAlignment="1">
      <alignment vertical="center"/>
    </xf>
    <xf numFmtId="0" fontId="221" fillId="2" borderId="0" xfId="10" applyFont="1" applyFill="1" applyAlignment="1">
      <alignment horizontal="left" vertical="center"/>
    </xf>
    <xf numFmtId="0" fontId="221" fillId="2" borderId="0" xfId="10" applyFont="1" applyFill="1" applyAlignment="1">
      <alignment horizontal="right" vertical="center"/>
    </xf>
    <xf numFmtId="0" fontId="222" fillId="2" borderId="0" xfId="10" applyFont="1" applyFill="1" applyAlignment="1">
      <alignment vertical="center"/>
    </xf>
    <xf numFmtId="0" fontId="223" fillId="2" borderId="0" xfId="10" applyFont="1" applyFill="1" applyAlignment="1">
      <alignment vertical="center"/>
    </xf>
    <xf numFmtId="0" fontId="84" fillId="2" borderId="0" xfId="3" applyFont="1" applyFill="1" applyAlignment="1" applyProtection="1">
      <alignment horizontal="left" vertical="center"/>
      <protection hidden="1"/>
    </xf>
    <xf numFmtId="0" fontId="0" fillId="2" borderId="0" xfId="0" applyFill="1" applyBorder="1" applyAlignment="1">
      <alignment horizontal="center" vertical="center"/>
    </xf>
    <xf numFmtId="181" fontId="197" fillId="2" borderId="105" xfId="17" applyNumberFormat="1" applyFont="1" applyFill="1" applyBorder="1" applyAlignment="1" applyProtection="1">
      <alignment horizontal="center" vertical="center"/>
    </xf>
    <xf numFmtId="181" fontId="197" fillId="2" borderId="0" xfId="17" applyNumberFormat="1" applyFont="1" applyFill="1" applyBorder="1" applyAlignment="1" applyProtection="1">
      <alignment horizontal="center" vertical="center"/>
    </xf>
    <xf numFmtId="182" fontId="197" fillId="2" borderId="0" xfId="17" applyNumberFormat="1" applyFont="1" applyFill="1" applyBorder="1" applyAlignment="1" applyProtection="1">
      <alignment horizontal="center" vertical="center"/>
    </xf>
    <xf numFmtId="2" fontId="87" fillId="2" borderId="0" xfId="17" applyNumberFormat="1" applyFont="1" applyFill="1" applyBorder="1" applyAlignment="1" applyProtection="1">
      <alignment horizontal="center" vertical="center"/>
    </xf>
    <xf numFmtId="0" fontId="196" fillId="2" borderId="0" xfId="17" applyFont="1" applyFill="1" applyBorder="1" applyAlignment="1" applyProtection="1">
      <alignment horizontal="left" vertical="center"/>
    </xf>
    <xf numFmtId="0" fontId="130" fillId="2" borderId="0" xfId="17" applyFont="1" applyFill="1" applyBorder="1" applyAlignment="1" applyProtection="1">
      <alignment horizontal="right" vertical="center"/>
    </xf>
    <xf numFmtId="0" fontId="133" fillId="33" borderId="26" xfId="16" applyFont="1" applyFill="1" applyBorder="1" applyAlignment="1">
      <alignment horizontal="center" vertical="center"/>
    </xf>
    <xf numFmtId="0" fontId="133" fillId="42" borderId="26" xfId="16" applyFont="1" applyFill="1" applyBorder="1" applyAlignment="1">
      <alignment horizontal="center" vertical="center"/>
    </xf>
    <xf numFmtId="173" fontId="191" fillId="2" borderId="0" xfId="4" applyNumberFormat="1" applyFont="1" applyFill="1" applyBorder="1" applyAlignment="1">
      <alignment horizontal="right" vertical="center" wrapText="1"/>
    </xf>
    <xf numFmtId="173" fontId="192" fillId="2" borderId="0" xfId="4" applyNumberFormat="1" applyFont="1" applyFill="1" applyBorder="1" applyAlignment="1">
      <alignment horizontal="right" vertical="center" wrapText="1"/>
    </xf>
    <xf numFmtId="0" fontId="133" fillId="42" borderId="105" xfId="10" applyFont="1" applyFill="1" applyBorder="1" applyAlignment="1">
      <alignment horizontal="center" vertical="center"/>
    </xf>
    <xf numFmtId="173" fontId="21" fillId="2" borderId="0" xfId="4" applyNumberFormat="1" applyFont="1" applyFill="1" applyBorder="1" applyAlignment="1">
      <alignment horizontal="right" vertical="center" wrapText="1"/>
    </xf>
    <xf numFmtId="0" fontId="21" fillId="2" borderId="0" xfId="10" applyFont="1" applyFill="1" applyBorder="1" applyAlignment="1">
      <alignment horizontal="center" vertical="center"/>
    </xf>
    <xf numFmtId="0" fontId="2" fillId="2" borderId="26" xfId="3" applyFill="1" applyBorder="1" applyAlignment="1">
      <alignment horizontal="center" vertical="center" wrapText="1"/>
    </xf>
    <xf numFmtId="0" fontId="2" fillId="2" borderId="0" xfId="3" applyFill="1" applyBorder="1" applyAlignment="1">
      <alignment horizontal="center" vertical="center" wrapText="1"/>
    </xf>
    <xf numFmtId="0" fontId="2" fillId="2" borderId="0" xfId="3" applyFill="1" applyBorder="1" applyAlignment="1">
      <alignment horizontal="center" vertical="center"/>
    </xf>
    <xf numFmtId="0" fontId="226" fillId="28" borderId="122" xfId="12" applyFont="1" applyFill="1" applyBorder="1" applyAlignment="1" applyProtection="1">
      <alignment horizontal="center" vertical="center"/>
      <protection hidden="1"/>
    </xf>
    <xf numFmtId="0" fontId="225" fillId="50" borderId="131" xfId="3" applyFont="1" applyFill="1" applyBorder="1" applyAlignment="1" applyProtection="1">
      <alignment horizontal="center" vertical="center"/>
      <protection hidden="1"/>
    </xf>
    <xf numFmtId="0" fontId="225" fillId="50" borderId="132" xfId="3" applyFont="1" applyFill="1" applyBorder="1" applyAlignment="1" applyProtection="1">
      <alignment horizontal="center" vertical="center" wrapText="1"/>
      <protection hidden="1"/>
    </xf>
    <xf numFmtId="0" fontId="228" fillId="50" borderId="132" xfId="3" applyFont="1" applyFill="1" applyBorder="1" applyAlignment="1" applyProtection="1">
      <alignment horizontal="center" vertical="center"/>
      <protection hidden="1"/>
    </xf>
    <xf numFmtId="0" fontId="18" fillId="2" borderId="0" xfId="10" applyFont="1" applyFill="1"/>
    <xf numFmtId="0" fontId="229" fillId="2" borderId="0" xfId="0" applyFont="1" applyFill="1"/>
    <xf numFmtId="0" fontId="230" fillId="19" borderId="26" xfId="3" applyFont="1" applyFill="1" applyBorder="1" applyAlignment="1">
      <alignment horizontal="left" vertical="center"/>
    </xf>
    <xf numFmtId="0" fontId="231" fillId="22" borderId="133" xfId="10" applyFont="1" applyFill="1" applyBorder="1" applyAlignment="1" applyProtection="1">
      <alignment horizontal="center" vertical="center"/>
      <protection locked="0"/>
    </xf>
    <xf numFmtId="166" fontId="232" fillId="22" borderId="77" xfId="10" applyNumberFormat="1" applyFont="1" applyFill="1" applyBorder="1" applyAlignment="1">
      <alignment horizontal="center" vertical="center" wrapText="1"/>
    </xf>
    <xf numFmtId="172" fontId="231" fillId="22" borderId="77" xfId="13" applyNumberFormat="1" applyFont="1" applyFill="1" applyBorder="1" applyAlignment="1">
      <alignment horizontal="center" vertical="center"/>
    </xf>
    <xf numFmtId="0" fontId="233" fillId="2" borderId="0" xfId="10" applyFont="1" applyFill="1" applyBorder="1" applyAlignment="1">
      <alignment horizontal="left" vertical="center"/>
    </xf>
    <xf numFmtId="0" fontId="0" fillId="2" borderId="0" xfId="10" applyFont="1" applyFill="1"/>
    <xf numFmtId="0" fontId="234" fillId="2" borderId="0" xfId="0" applyFont="1" applyFill="1"/>
    <xf numFmtId="166" fontId="232" fillId="51" borderId="77" xfId="10" applyNumberFormat="1" applyFont="1" applyFill="1" applyBorder="1" applyAlignment="1">
      <alignment horizontal="center" vertical="center" wrapText="1"/>
    </xf>
    <xf numFmtId="0" fontId="233" fillId="19" borderId="0" xfId="10" applyFont="1" applyFill="1" applyBorder="1" applyAlignment="1">
      <alignment horizontal="left" vertical="center"/>
    </xf>
    <xf numFmtId="0" fontId="235" fillId="2" borderId="0" xfId="3" applyFont="1" applyFill="1" applyProtection="1">
      <protection hidden="1"/>
    </xf>
    <xf numFmtId="0" fontId="236" fillId="8" borderId="133" xfId="10" applyFont="1" applyFill="1" applyBorder="1" applyAlignment="1" applyProtection="1">
      <alignment horizontal="center" vertical="center"/>
      <protection locked="0"/>
    </xf>
    <xf numFmtId="166" fontId="237" fillId="8" borderId="77" xfId="10" applyNumberFormat="1" applyFont="1" applyFill="1" applyBorder="1" applyAlignment="1">
      <alignment horizontal="left" vertical="center" wrapText="1"/>
    </xf>
    <xf numFmtId="164" fontId="236" fillId="8" borderId="77" xfId="13" applyNumberFormat="1" applyFont="1" applyFill="1" applyBorder="1" applyAlignment="1">
      <alignment horizontal="center" vertical="center"/>
    </xf>
    <xf numFmtId="0" fontId="105" fillId="29" borderId="105" xfId="10" applyFont="1" applyFill="1" applyBorder="1" applyAlignment="1" applyProtection="1">
      <alignment horizontal="center" vertical="center"/>
      <protection locked="0"/>
    </xf>
    <xf numFmtId="0" fontId="105" fillId="29" borderId="0" xfId="10" applyFont="1" applyFill="1" applyBorder="1" applyAlignment="1" applyProtection="1">
      <alignment horizontal="left" vertical="center"/>
      <protection locked="0"/>
    </xf>
    <xf numFmtId="0" fontId="231" fillId="22" borderId="131" xfId="10" applyFont="1" applyFill="1" applyBorder="1" applyAlignment="1" applyProtection="1">
      <alignment horizontal="center" vertical="center"/>
      <protection locked="0"/>
    </xf>
    <xf numFmtId="166" fontId="232" fillId="22" borderId="132" xfId="10" applyNumberFormat="1" applyFont="1" applyFill="1" applyBorder="1" applyAlignment="1">
      <alignment horizontal="center" vertical="center" wrapText="1"/>
    </xf>
    <xf numFmtId="172" fontId="231" fillId="22" borderId="132" xfId="13" applyNumberFormat="1" applyFont="1" applyFill="1" applyBorder="1" applyAlignment="1">
      <alignment horizontal="center" vertical="center"/>
    </xf>
    <xf numFmtId="2" fontId="238" fillId="2" borderId="0" xfId="10" applyNumberFormat="1" applyFont="1" applyFill="1" applyBorder="1" applyAlignment="1">
      <alignment horizontal="right" vertical="center"/>
    </xf>
    <xf numFmtId="2" fontId="238" fillId="2" borderId="0" xfId="10" applyNumberFormat="1" applyFont="1" applyFill="1" applyBorder="1" applyAlignment="1">
      <alignment horizontal="center" vertical="center"/>
    </xf>
    <xf numFmtId="0" fontId="239" fillId="2" borderId="0" xfId="3" applyFont="1" applyFill="1" applyAlignment="1" applyProtection="1">
      <alignment horizontal="center"/>
      <protection hidden="1"/>
    </xf>
    <xf numFmtId="0" fontId="239" fillId="2" borderId="0" xfId="10" applyFont="1" applyFill="1" applyAlignment="1">
      <alignment horizontal="center"/>
    </xf>
    <xf numFmtId="0" fontId="1" fillId="45" borderId="0" xfId="10" applyFill="1"/>
    <xf numFmtId="0" fontId="2" fillId="45" borderId="0" xfId="3" applyFill="1" applyProtection="1">
      <protection hidden="1"/>
    </xf>
    <xf numFmtId="0" fontId="24" fillId="45" borderId="0" xfId="3" applyFont="1" applyFill="1" applyAlignment="1" applyProtection="1">
      <alignment vertical="center"/>
      <protection hidden="1"/>
    </xf>
    <xf numFmtId="0" fontId="241" fillId="2" borderId="0" xfId="3" applyFont="1" applyFill="1" applyAlignment="1" applyProtection="1">
      <alignment vertical="center"/>
      <protection hidden="1"/>
    </xf>
    <xf numFmtId="0" fontId="106" fillId="2" borderId="0" xfId="3" applyFont="1" applyFill="1" applyAlignment="1" applyProtection="1">
      <alignment vertical="center"/>
      <protection hidden="1"/>
    </xf>
    <xf numFmtId="0" fontId="242" fillId="28" borderId="0" xfId="12" applyFont="1" applyFill="1" applyAlignment="1" applyProtection="1">
      <alignment horizontal="center" vertical="center"/>
      <protection hidden="1"/>
    </xf>
    <xf numFmtId="0" fontId="243" fillId="2" borderId="0" xfId="15" applyFont="1" applyFill="1" applyAlignment="1" applyProtection="1">
      <alignment vertical="center"/>
      <protection hidden="1"/>
    </xf>
    <xf numFmtId="0" fontId="244" fillId="2" borderId="0" xfId="15" applyFont="1" applyFill="1" applyAlignment="1" applyProtection="1">
      <alignment vertical="center"/>
      <protection hidden="1"/>
    </xf>
    <xf numFmtId="0" fontId="26" fillId="0" borderId="0" xfId="5"/>
    <xf numFmtId="0" fontId="221" fillId="2" borderId="0" xfId="3" applyFont="1" applyFill="1" applyBorder="1" applyAlignment="1" applyProtection="1">
      <alignment horizontal="left" vertical="center"/>
      <protection locked="0"/>
    </xf>
    <xf numFmtId="0" fontId="12" fillId="2" borderId="0" xfId="3" applyFont="1" applyFill="1" applyBorder="1" applyAlignment="1" applyProtection="1">
      <alignment horizontal="left" vertical="center"/>
      <protection locked="0"/>
    </xf>
    <xf numFmtId="0" fontId="77" fillId="0" borderId="0" xfId="3" applyFont="1" applyAlignment="1">
      <alignment vertical="center"/>
    </xf>
    <xf numFmtId="0" fontId="12" fillId="2" borderId="136" xfId="3" applyFont="1" applyFill="1" applyBorder="1" applyAlignment="1" applyProtection="1">
      <alignment horizontal="left" vertical="center"/>
      <protection locked="0"/>
    </xf>
    <xf numFmtId="0" fontId="246" fillId="2" borderId="105" xfId="3" applyFont="1" applyFill="1" applyBorder="1" applyAlignment="1">
      <alignment horizontal="center" vertical="center"/>
    </xf>
    <xf numFmtId="0" fontId="246" fillId="2" borderId="0" xfId="3" applyFont="1" applyFill="1" applyBorder="1" applyAlignment="1">
      <alignment horizontal="center" vertical="center"/>
    </xf>
    <xf numFmtId="0" fontId="246" fillId="2" borderId="10" xfId="3" applyFont="1" applyFill="1" applyBorder="1" applyAlignment="1">
      <alignment horizontal="center" vertical="center"/>
    </xf>
    <xf numFmtId="0" fontId="247" fillId="2" borderId="105" xfId="3" applyFont="1" applyFill="1" applyBorder="1" applyAlignment="1">
      <alignment vertical="center"/>
    </xf>
    <xf numFmtId="185" fontId="248" fillId="24" borderId="0" xfId="3" applyNumberFormat="1" applyFont="1" applyFill="1" applyBorder="1" applyAlignment="1">
      <alignment vertical="center"/>
    </xf>
    <xf numFmtId="0" fontId="2" fillId="2" borderId="0" xfId="3" applyFill="1" applyBorder="1"/>
    <xf numFmtId="185" fontId="248" fillId="2" borderId="0" xfId="3" applyNumberFormat="1" applyFont="1" applyFill="1" applyBorder="1" applyAlignment="1">
      <alignment vertical="center"/>
    </xf>
    <xf numFmtId="0" fontId="77" fillId="2" borderId="0" xfId="3" applyFont="1" applyFill="1" applyBorder="1"/>
    <xf numFmtId="0" fontId="249" fillId="2" borderId="0" xfId="3" applyFont="1" applyFill="1" applyBorder="1" applyAlignment="1">
      <alignment horizontal="center" vertical="center" wrapText="1"/>
    </xf>
    <xf numFmtId="0" fontId="249" fillId="2" borderId="10" xfId="3" applyFont="1" applyFill="1" applyBorder="1" applyAlignment="1">
      <alignment horizontal="center" vertical="center" wrapText="1"/>
    </xf>
    <xf numFmtId="0" fontId="250" fillId="2" borderId="105" xfId="3" applyFont="1" applyFill="1" applyBorder="1"/>
    <xf numFmtId="0" fontId="249" fillId="2" borderId="0" xfId="3" applyFont="1" applyFill="1" applyBorder="1" applyAlignment="1">
      <alignment vertical="center" wrapText="1"/>
    </xf>
    <xf numFmtId="0" fontId="247" fillId="2" borderId="0" xfId="3" applyFont="1" applyFill="1" applyBorder="1" applyAlignment="1">
      <alignment horizontal="right" vertical="center"/>
    </xf>
    <xf numFmtId="0" fontId="106" fillId="2" borderId="0" xfId="3" applyFont="1" applyFill="1" applyBorder="1" applyAlignment="1">
      <alignment horizontal="center" vertical="center"/>
    </xf>
    <xf numFmtId="0" fontId="106" fillId="2" borderId="10" xfId="3" applyFont="1" applyFill="1" applyBorder="1" applyAlignment="1">
      <alignment horizontal="center" vertical="center"/>
    </xf>
    <xf numFmtId="0" fontId="2" fillId="0" borderId="0" xfId="3" applyBorder="1"/>
    <xf numFmtId="0" fontId="251" fillId="2" borderId="0" xfId="3" applyFont="1" applyFill="1" applyBorder="1" applyAlignment="1">
      <alignment horizontal="center" vertical="center"/>
    </xf>
    <xf numFmtId="0" fontId="252" fillId="5" borderId="0" xfId="3" applyFont="1" applyFill="1" applyBorder="1" applyAlignment="1">
      <alignment horizontal="center" vertical="center"/>
    </xf>
    <xf numFmtId="0" fontId="253" fillId="25" borderId="10" xfId="3" applyFont="1" applyFill="1" applyBorder="1" applyAlignment="1">
      <alignment horizontal="center" vertical="center"/>
    </xf>
    <xf numFmtId="0" fontId="254" fillId="2" borderId="0" xfId="3" applyFont="1" applyFill="1" applyBorder="1" applyAlignment="1">
      <alignment horizontal="center" vertical="center"/>
    </xf>
    <xf numFmtId="0" fontId="252" fillId="2" borderId="0" xfId="3" applyFont="1" applyFill="1" applyBorder="1" applyAlignment="1">
      <alignment horizontal="center" vertical="center"/>
    </xf>
    <xf numFmtId="0" fontId="253" fillId="2" borderId="10" xfId="3" applyFont="1" applyFill="1" applyBorder="1" applyAlignment="1">
      <alignment horizontal="center" vertical="center"/>
    </xf>
    <xf numFmtId="0" fontId="251" fillId="2" borderId="105" xfId="3" applyFont="1" applyFill="1" applyBorder="1" applyAlignment="1">
      <alignment horizontal="center" vertical="center"/>
    </xf>
    <xf numFmtId="0" fontId="254" fillId="2" borderId="105" xfId="3" applyFont="1" applyFill="1" applyBorder="1" applyAlignment="1">
      <alignment horizontal="center" vertical="center"/>
    </xf>
    <xf numFmtId="0" fontId="2" fillId="2" borderId="105" xfId="3" applyFill="1" applyBorder="1"/>
    <xf numFmtId="0" fontId="22" fillId="2" borderId="0" xfId="3" applyFont="1" applyFill="1" applyBorder="1"/>
    <xf numFmtId="0" fontId="22" fillId="2" borderId="0" xfId="13" applyFont="1" applyFill="1" applyBorder="1" applyAlignment="1">
      <alignment horizontal="right" vertical="center"/>
    </xf>
    <xf numFmtId="186" fontId="148" fillId="52" borderId="0" xfId="13" applyNumberFormat="1" applyFont="1" applyFill="1" applyBorder="1" applyAlignment="1" applyProtection="1">
      <alignment horizontal="center" vertical="center"/>
    </xf>
    <xf numFmtId="0" fontId="180" fillId="53" borderId="0" xfId="0" applyFont="1" applyFill="1" applyAlignment="1">
      <alignment horizontal="center" vertical="center"/>
    </xf>
    <xf numFmtId="0" fontId="253" fillId="25" borderId="0" xfId="3" applyFont="1" applyFill="1" applyBorder="1" applyAlignment="1">
      <alignment horizontal="center" vertical="center"/>
    </xf>
    <xf numFmtId="186" fontId="148" fillId="2" borderId="0" xfId="13" applyNumberFormat="1" applyFont="1" applyFill="1" applyBorder="1" applyAlignment="1" applyProtection="1">
      <alignment horizontal="center" vertical="center"/>
    </xf>
    <xf numFmtId="0" fontId="253" fillId="2" borderId="0" xfId="3" applyFont="1" applyFill="1" applyBorder="1" applyAlignment="1">
      <alignment horizontal="center" vertical="center"/>
    </xf>
    <xf numFmtId="0" fontId="136" fillId="24" borderId="0" xfId="0" applyFont="1" applyFill="1" applyBorder="1" applyAlignment="1">
      <alignment horizontal="center" vertical="center"/>
    </xf>
    <xf numFmtId="0" fontId="180" fillId="28" borderId="0" xfId="0" applyFont="1" applyFill="1" applyAlignment="1">
      <alignment horizontal="center" vertical="center"/>
    </xf>
    <xf numFmtId="0" fontId="255" fillId="2" borderId="0" xfId="3" applyFont="1" applyFill="1" applyBorder="1" applyAlignment="1">
      <alignment vertical="center"/>
    </xf>
    <xf numFmtId="0" fontId="22" fillId="2" borderId="10" xfId="3" applyFont="1" applyFill="1" applyBorder="1"/>
    <xf numFmtId="0" fontId="28" fillId="2" borderId="0" xfId="3" applyFont="1" applyFill="1" applyBorder="1" applyAlignment="1">
      <alignment horizontal="right" vertical="center"/>
    </xf>
    <xf numFmtId="0" fontId="28" fillId="54" borderId="0" xfId="3" applyFont="1" applyFill="1" applyBorder="1" applyAlignment="1">
      <alignment horizontal="left" vertical="center"/>
    </xf>
    <xf numFmtId="0" fontId="2" fillId="2" borderId="122" xfId="3" applyFill="1" applyBorder="1"/>
    <xf numFmtId="0" fontId="2" fillId="2" borderId="123" xfId="3" applyFill="1" applyBorder="1"/>
    <xf numFmtId="0" fontId="2" fillId="2" borderId="124" xfId="3" applyFill="1" applyBorder="1"/>
    <xf numFmtId="0" fontId="257" fillId="3" borderId="105" xfId="3" applyFont="1" applyFill="1" applyBorder="1" applyAlignment="1">
      <alignment horizontal="center" vertical="center"/>
    </xf>
    <xf numFmtId="0" fontId="90" fillId="3" borderId="105" xfId="3" applyFont="1" applyFill="1" applyBorder="1" applyAlignment="1">
      <alignment horizontal="center" vertical="center"/>
    </xf>
    <xf numFmtId="0" fontId="77" fillId="2" borderId="0" xfId="3" applyFont="1" applyFill="1"/>
    <xf numFmtId="0" fontId="77" fillId="2" borderId="0" xfId="3" applyFont="1" applyFill="1" applyAlignment="1">
      <alignment vertical="center"/>
    </xf>
    <xf numFmtId="0" fontId="226" fillId="28" borderId="0" xfId="12" applyFont="1" applyFill="1" applyAlignment="1" applyProtection="1">
      <alignment horizontal="center" vertical="center"/>
      <protection hidden="1"/>
    </xf>
    <xf numFmtId="0" fontId="221" fillId="2" borderId="0" xfId="3" applyFont="1" applyFill="1" applyAlignment="1">
      <alignment vertical="center"/>
    </xf>
    <xf numFmtId="0" fontId="76" fillId="2" borderId="0" xfId="3" applyFont="1" applyFill="1" applyAlignment="1">
      <alignment vertical="center"/>
    </xf>
    <xf numFmtId="0" fontId="261" fillId="2" borderId="0" xfId="14" applyFont="1" applyFill="1" applyAlignment="1">
      <alignment horizontal="left" vertical="center"/>
    </xf>
    <xf numFmtId="0" fontId="262" fillId="2" borderId="0" xfId="3" applyFont="1" applyFill="1" applyAlignment="1">
      <alignment vertical="center"/>
    </xf>
    <xf numFmtId="0" fontId="2" fillId="2" borderId="0" xfId="3" applyFont="1" applyFill="1" applyAlignment="1">
      <alignment vertical="center"/>
    </xf>
    <xf numFmtId="0" fontId="136" fillId="2" borderId="0" xfId="0" applyFont="1" applyFill="1"/>
    <xf numFmtId="0" fontId="4" fillId="2" borderId="0" xfId="0" applyFont="1" applyFill="1"/>
    <xf numFmtId="0" fontId="224" fillId="0" borderId="0" xfId="5" applyFont="1"/>
    <xf numFmtId="0" fontId="84" fillId="2" borderId="0" xfId="3" applyFont="1" applyFill="1" applyBorder="1" applyAlignment="1">
      <alignment horizontal="center" vertical="center" wrapText="1"/>
    </xf>
    <xf numFmtId="0" fontId="224" fillId="2" borderId="0" xfId="5" applyFont="1" applyFill="1" applyBorder="1" applyAlignment="1">
      <alignment horizontal="left" vertical="center"/>
    </xf>
    <xf numFmtId="0" fontId="80" fillId="24" borderId="0" xfId="0" applyFont="1" applyFill="1" applyAlignment="1">
      <alignment horizontal="centerContinuous" vertical="center"/>
    </xf>
    <xf numFmtId="0" fontId="0" fillId="24" borderId="0" xfId="0" applyFill="1" applyAlignment="1">
      <alignment horizontal="centerContinuous" vertical="center"/>
    </xf>
    <xf numFmtId="0" fontId="263" fillId="24" borderId="0" xfId="0" applyFont="1" applyFill="1" applyAlignment="1">
      <alignment horizontal="centerContinuous" vertical="center"/>
    </xf>
    <xf numFmtId="0" fontId="87" fillId="24" borderId="0" xfId="0" applyFont="1" applyFill="1" applyAlignment="1">
      <alignment horizontal="left" vertical="center"/>
    </xf>
    <xf numFmtId="0" fontId="153" fillId="24" borderId="0" xfId="0" applyFont="1" applyFill="1" applyAlignment="1">
      <alignment horizontal="left" vertical="center"/>
    </xf>
    <xf numFmtId="49" fontId="22" fillId="24" borderId="0" xfId="0" applyNumberFormat="1" applyFont="1" applyFill="1" applyBorder="1" applyAlignment="1">
      <alignment horizontal="left" vertical="center"/>
    </xf>
    <xf numFmtId="0" fontId="0" fillId="24" borderId="0" xfId="0" applyFill="1" applyBorder="1" applyAlignment="1">
      <alignment horizontal="centerContinuous" vertical="center"/>
    </xf>
    <xf numFmtId="0" fontId="84" fillId="24" borderId="0" xfId="0" applyFont="1" applyFill="1" applyAlignment="1">
      <alignment horizontal="left" vertical="center"/>
    </xf>
    <xf numFmtId="0" fontId="84" fillId="55" borderId="0" xfId="19" applyFont="1" applyFill="1" applyBorder="1" applyAlignment="1">
      <alignment vertical="top"/>
    </xf>
    <xf numFmtId="0" fontId="0" fillId="55" borderId="0" xfId="0" applyFill="1"/>
    <xf numFmtId="0" fontId="263" fillId="55" borderId="0" xfId="0" applyFont="1" applyFill="1" applyAlignment="1">
      <alignment horizontal="left" vertical="center"/>
    </xf>
    <xf numFmtId="0" fontId="0" fillId="55" borderId="138" xfId="0" applyFill="1" applyBorder="1"/>
    <xf numFmtId="0" fontId="84" fillId="55" borderId="0" xfId="19" applyFont="1" applyFill="1" applyBorder="1" applyAlignment="1">
      <alignment horizontal="right" vertical="top"/>
    </xf>
    <xf numFmtId="0" fontId="265" fillId="21" borderId="0" xfId="20" applyFont="1" applyFill="1" applyAlignment="1">
      <alignment horizontal="right" vertical="center"/>
    </xf>
    <xf numFmtId="0" fontId="266" fillId="21" borderId="0" xfId="20" applyFont="1" applyFill="1" applyAlignment="1">
      <alignment horizontal="left" vertical="center" wrapText="1"/>
    </xf>
    <xf numFmtId="49" fontId="22" fillId="2" borderId="62" xfId="0" applyNumberFormat="1" applyFont="1" applyFill="1" applyBorder="1" applyAlignment="1">
      <alignment horizontal="left" vertical="center"/>
    </xf>
    <xf numFmtId="0" fontId="0" fillId="55" borderId="139" xfId="0" applyFill="1" applyBorder="1"/>
    <xf numFmtId="0" fontId="130" fillId="56" borderId="0" xfId="19" applyFont="1" applyFill="1" applyBorder="1" applyAlignment="1">
      <alignment vertical="center" wrapText="1"/>
    </xf>
    <xf numFmtId="0" fontId="267" fillId="57" borderId="0" xfId="0" applyFont="1" applyFill="1" applyAlignment="1">
      <alignment horizontal="left" vertical="center"/>
    </xf>
    <xf numFmtId="0" fontId="130" fillId="56" borderId="0" xfId="19" applyFont="1" applyFill="1" applyBorder="1" applyAlignment="1">
      <alignment vertical="center"/>
    </xf>
    <xf numFmtId="0" fontId="87" fillId="55" borderId="0" xfId="19" applyFont="1" applyFill="1" applyBorder="1" applyAlignment="1">
      <alignment horizontal="right" vertical="top"/>
    </xf>
    <xf numFmtId="0" fontId="87" fillId="55" borderId="0" xfId="19" applyFont="1" applyFill="1" applyBorder="1" applyAlignment="1">
      <alignment vertical="top"/>
    </xf>
    <xf numFmtId="0" fontId="136" fillId="0" borderId="0" xfId="0" applyFont="1"/>
    <xf numFmtId="0" fontId="18" fillId="0" borderId="0" xfId="0" applyFont="1" applyAlignment="1">
      <alignment horizontal="center" vertical="center"/>
    </xf>
    <xf numFmtId="14" fontId="0" fillId="2" borderId="0" xfId="0" applyNumberFormat="1" applyFill="1" applyAlignment="1">
      <alignment horizontal="center" vertical="center"/>
    </xf>
    <xf numFmtId="0" fontId="0" fillId="2" borderId="0" xfId="0" applyFill="1" applyAlignment="1">
      <alignment horizontal="right" vertical="center"/>
    </xf>
    <xf numFmtId="0" fontId="136" fillId="2" borderId="0" xfId="0" applyFont="1" applyFill="1" applyAlignment="1">
      <alignment vertical="center"/>
    </xf>
    <xf numFmtId="1" fontId="268" fillId="58" borderId="0" xfId="3" applyNumberFormat="1" applyFont="1" applyFill="1" applyBorder="1" applyAlignment="1" applyProtection="1">
      <alignment horizontal="center" vertical="center"/>
      <protection locked="0"/>
    </xf>
    <xf numFmtId="0" fontId="2" fillId="0" borderId="0" xfId="3"/>
    <xf numFmtId="0" fontId="20" fillId="0" borderId="0" xfId="13" applyFont="1" applyFill="1" applyBorder="1" applyAlignment="1" applyProtection="1">
      <alignment vertical="center"/>
      <protection locked="0"/>
    </xf>
    <xf numFmtId="0" fontId="20" fillId="0" borderId="0" xfId="13" applyFont="1" applyAlignment="1" applyProtection="1">
      <alignment vertical="center"/>
      <protection locked="0"/>
    </xf>
    <xf numFmtId="0" fontId="20" fillId="0" borderId="0" xfId="13" applyFont="1" applyAlignment="1">
      <alignment vertical="center"/>
    </xf>
    <xf numFmtId="0" fontId="269" fillId="45" borderId="0" xfId="3" applyFont="1" applyFill="1"/>
    <xf numFmtId="0" fontId="270" fillId="3" borderId="0" xfId="15" applyFont="1" applyFill="1" applyAlignment="1">
      <alignment vertical="center"/>
    </xf>
    <xf numFmtId="0" fontId="24" fillId="2" borderId="0" xfId="13" applyFont="1" applyFill="1" applyAlignment="1">
      <alignment vertical="center"/>
    </xf>
    <xf numFmtId="0" fontId="24" fillId="3" borderId="0" xfId="13" applyFont="1" applyFill="1" applyAlignment="1">
      <alignment vertical="center"/>
    </xf>
    <xf numFmtId="0" fontId="28" fillId="45" borderId="0" xfId="13" applyNumberFormat="1" applyFont="1" applyFill="1" applyBorder="1" applyAlignment="1">
      <alignment horizontal="center" vertical="center"/>
    </xf>
    <xf numFmtId="0" fontId="28" fillId="45" borderId="0" xfId="13" applyNumberFormat="1" applyFont="1" applyFill="1" applyBorder="1" applyAlignment="1">
      <alignment vertical="center" wrapText="1"/>
    </xf>
    <xf numFmtId="0" fontId="271" fillId="45" borderId="0" xfId="15" applyFont="1" applyFill="1" applyAlignment="1">
      <alignment vertical="center"/>
    </xf>
    <xf numFmtId="0" fontId="24" fillId="45" borderId="0" xfId="13" applyFont="1" applyFill="1" applyAlignment="1">
      <alignment vertical="center"/>
    </xf>
    <xf numFmtId="0" fontId="180" fillId="2" borderId="0" xfId="13" applyNumberFormat="1" applyFont="1" applyFill="1" applyBorder="1" applyAlignment="1">
      <alignment horizontal="center" vertical="center" wrapText="1"/>
    </xf>
    <xf numFmtId="0" fontId="270" fillId="2" borderId="0" xfId="15" applyFont="1" applyFill="1" applyAlignment="1">
      <alignment vertical="center"/>
    </xf>
    <xf numFmtId="0" fontId="273" fillId="2" borderId="0" xfId="0" applyFont="1" applyFill="1" applyAlignment="1">
      <alignment vertical="center" wrapText="1"/>
    </xf>
    <xf numFmtId="0" fontId="242" fillId="45" borderId="0" xfId="0" applyFont="1" applyFill="1" applyBorder="1" applyAlignment="1">
      <alignment horizontal="center" vertical="center"/>
    </xf>
    <xf numFmtId="0" fontId="224" fillId="2" borderId="0" xfId="5" applyFont="1" applyFill="1" applyAlignment="1">
      <alignment vertical="center"/>
    </xf>
    <xf numFmtId="0" fontId="27" fillId="2" borderId="0" xfId="0" applyFont="1" applyFill="1" applyAlignment="1">
      <alignment vertical="center"/>
    </xf>
    <xf numFmtId="0" fontId="27" fillId="2" borderId="0" xfId="0" applyFont="1" applyFill="1"/>
    <xf numFmtId="0" fontId="274" fillId="0" borderId="0" xfId="5" applyFont="1" applyAlignment="1">
      <alignment vertical="center"/>
    </xf>
    <xf numFmtId="0" fontId="7" fillId="4" borderId="134" xfId="3" applyFont="1" applyFill="1" applyBorder="1" applyAlignment="1">
      <alignment horizontal="center" vertical="center"/>
    </xf>
    <xf numFmtId="0" fontId="2" fillId="2" borderId="10" xfId="3" applyFill="1" applyBorder="1"/>
    <xf numFmtId="0" fontId="226" fillId="2" borderId="105" xfId="13" applyNumberFormat="1" applyFont="1" applyFill="1" applyBorder="1" applyAlignment="1">
      <alignment horizontal="center" vertical="center" wrapText="1"/>
    </xf>
    <xf numFmtId="0" fontId="226" fillId="2" borderId="0" xfId="13" applyNumberFormat="1" applyFont="1" applyFill="1" applyBorder="1" applyAlignment="1">
      <alignment horizontal="center" vertical="center" wrapText="1"/>
    </xf>
    <xf numFmtId="0" fontId="226" fillId="2" borderId="10" xfId="13" applyNumberFormat="1" applyFont="1" applyFill="1" applyBorder="1" applyAlignment="1">
      <alignment horizontal="center" vertical="center" wrapText="1"/>
    </xf>
    <xf numFmtId="0" fontId="2" fillId="2" borderId="14" xfId="3" applyFill="1" applyBorder="1"/>
    <xf numFmtId="0" fontId="2" fillId="0" borderId="15" xfId="3" applyBorder="1"/>
    <xf numFmtId="0" fontId="2" fillId="2" borderId="15" xfId="3" applyFill="1" applyBorder="1"/>
    <xf numFmtId="0" fontId="2" fillId="2" borderId="25" xfId="3" applyFill="1" applyBorder="1"/>
    <xf numFmtId="0" fontId="27" fillId="2" borderId="105" xfId="3" applyFont="1" applyFill="1" applyBorder="1" applyAlignment="1">
      <alignment vertical="center" wrapText="1"/>
    </xf>
    <xf numFmtId="0" fontId="27" fillId="2" borderId="0" xfId="3" applyFont="1" applyFill="1" applyBorder="1" applyAlignment="1">
      <alignment vertical="center" wrapText="1"/>
    </xf>
    <xf numFmtId="0" fontId="27" fillId="2" borderId="10" xfId="3" applyFont="1" applyFill="1" applyBorder="1" applyAlignment="1">
      <alignment vertical="center" wrapText="1"/>
    </xf>
    <xf numFmtId="3" fontId="276" fillId="45" borderId="105" xfId="13" applyNumberFormat="1" applyFont="1" applyFill="1" applyBorder="1" applyAlignment="1">
      <alignment horizontal="center" vertical="center"/>
    </xf>
    <xf numFmtId="0" fontId="0" fillId="3" borderId="10" xfId="0" applyFill="1" applyBorder="1"/>
    <xf numFmtId="0" fontId="56" fillId="2" borderId="105" xfId="3" applyFont="1" applyFill="1" applyBorder="1" applyAlignment="1">
      <alignment horizontal="left" vertical="center"/>
    </xf>
    <xf numFmtId="0" fontId="49" fillId="2" borderId="0" xfId="0" applyFont="1" applyFill="1" applyBorder="1" applyAlignment="1">
      <alignment wrapText="1"/>
    </xf>
    <xf numFmtId="0" fontId="278" fillId="2" borderId="0" xfId="15" applyFont="1" applyFill="1" applyBorder="1" applyAlignment="1">
      <alignment horizontal="center" vertical="center" wrapText="1"/>
    </xf>
    <xf numFmtId="0" fontId="278" fillId="2" borderId="10" xfId="15" applyFont="1" applyFill="1" applyBorder="1" applyAlignment="1">
      <alignment horizontal="center" vertical="center" wrapText="1"/>
    </xf>
    <xf numFmtId="0" fontId="26" fillId="2" borderId="105" xfId="15" applyFill="1" applyBorder="1" applyAlignment="1">
      <alignment vertical="center" wrapText="1"/>
    </xf>
    <xf numFmtId="0" fontId="26" fillId="2" borderId="0" xfId="15" applyFill="1" applyBorder="1" applyAlignment="1">
      <alignment vertical="center" wrapText="1"/>
    </xf>
    <xf numFmtId="0" fontId="128" fillId="2" borderId="140" xfId="13" applyNumberFormat="1" applyFont="1" applyFill="1" applyBorder="1" applyAlignment="1">
      <alignment vertical="center"/>
    </xf>
    <xf numFmtId="0" fontId="128" fillId="2" borderId="22" xfId="13" applyNumberFormat="1" applyFont="1" applyFill="1" applyBorder="1" applyAlignment="1">
      <alignment vertical="center"/>
    </xf>
    <xf numFmtId="0" fontId="128" fillId="2" borderId="141" xfId="13" applyNumberFormat="1" applyFont="1" applyFill="1" applyBorder="1" applyAlignment="1">
      <alignment vertical="center"/>
    </xf>
    <xf numFmtId="0" fontId="30" fillId="2" borderId="118" xfId="3" applyFont="1" applyFill="1" applyBorder="1" applyAlignment="1">
      <alignment vertical="center"/>
    </xf>
    <xf numFmtId="0" fontId="270" fillId="2" borderId="0" xfId="15" applyFont="1" applyFill="1" applyBorder="1" applyAlignment="1">
      <alignment vertical="center"/>
    </xf>
    <xf numFmtId="0" fontId="46" fillId="2" borderId="15" xfId="3" applyFont="1" applyFill="1" applyBorder="1" applyAlignment="1">
      <alignment vertical="center"/>
    </xf>
    <xf numFmtId="0" fontId="46" fillId="2" borderId="25" xfId="3" applyFont="1" applyFill="1" applyBorder="1" applyAlignment="1">
      <alignment vertical="center"/>
    </xf>
    <xf numFmtId="0" fontId="0" fillId="2" borderId="124" xfId="0" applyFill="1" applyBorder="1"/>
    <xf numFmtId="0" fontId="46" fillId="2" borderId="0" xfId="3" applyFont="1" applyFill="1" applyBorder="1" applyAlignment="1">
      <alignment vertical="center"/>
    </xf>
    <xf numFmtId="0" fontId="46" fillId="2" borderId="10" xfId="3" applyFont="1" applyFill="1" applyBorder="1" applyAlignment="1">
      <alignment vertical="center"/>
    </xf>
    <xf numFmtId="0" fontId="0" fillId="0" borderId="105" xfId="0" applyBorder="1"/>
    <xf numFmtId="0" fontId="8" fillId="2" borderId="10" xfId="13" applyNumberFormat="1" applyFont="1" applyFill="1" applyBorder="1" applyAlignment="1">
      <alignment horizontal="center" vertical="center" wrapText="1"/>
    </xf>
    <xf numFmtId="0" fontId="60" fillId="2" borderId="0" xfId="13" applyNumberFormat="1" applyFont="1" applyFill="1" applyBorder="1" applyAlignment="1">
      <alignment horizontal="center" vertical="center" wrapText="1"/>
    </xf>
    <xf numFmtId="0" fontId="8" fillId="2" borderId="0" xfId="13" applyNumberFormat="1" applyFont="1" applyFill="1" applyBorder="1" applyAlignment="1">
      <alignment horizontal="center" vertical="center" wrapText="1"/>
    </xf>
    <xf numFmtId="0" fontId="284" fillId="2" borderId="0" xfId="3" applyFont="1" applyFill="1" applyBorder="1" applyAlignment="1">
      <alignment horizontal="center" vertical="center" wrapText="1"/>
    </xf>
    <xf numFmtId="0" fontId="15" fillId="2" borderId="105" xfId="3" applyFont="1" applyFill="1" applyBorder="1" applyAlignment="1">
      <alignment horizontal="center" vertical="center"/>
    </xf>
    <xf numFmtId="0" fontId="25" fillId="2" borderId="74" xfId="3" applyFont="1" applyFill="1" applyBorder="1" applyAlignment="1">
      <alignment vertical="center"/>
    </xf>
    <xf numFmtId="0" fontId="54" fillId="2" borderId="74" xfId="0" applyFont="1" applyFill="1" applyBorder="1" applyAlignment="1">
      <alignment horizontal="center" vertical="center"/>
    </xf>
    <xf numFmtId="164" fontId="40" fillId="2" borderId="74" xfId="13" applyNumberFormat="1" applyFont="1" applyFill="1" applyBorder="1" applyAlignment="1">
      <alignment horizontal="center" vertical="center"/>
    </xf>
    <xf numFmtId="0" fontId="25" fillId="2" borderId="75" xfId="3" applyFont="1" applyFill="1" applyBorder="1" applyAlignment="1">
      <alignment vertical="center"/>
    </xf>
    <xf numFmtId="164" fontId="286" fillId="2" borderId="0" xfId="13" applyNumberFormat="1" applyFont="1" applyFill="1" applyBorder="1" applyAlignment="1">
      <alignment horizontal="left" vertical="center"/>
    </xf>
    <xf numFmtId="0" fontId="25" fillId="2" borderId="10" xfId="3" applyFont="1" applyFill="1" applyBorder="1" applyAlignment="1">
      <alignment vertical="center"/>
    </xf>
    <xf numFmtId="164" fontId="286" fillId="2" borderId="120" xfId="13" applyNumberFormat="1" applyFont="1" applyFill="1" applyBorder="1" applyAlignment="1">
      <alignment horizontal="left" vertical="center"/>
    </xf>
    <xf numFmtId="0" fontId="25" fillId="2" borderId="121" xfId="3" applyFont="1" applyFill="1" applyBorder="1" applyAlignment="1">
      <alignment vertical="center"/>
    </xf>
    <xf numFmtId="0" fontId="0" fillId="2" borderId="105" xfId="0" applyFill="1" applyBorder="1" applyAlignment="1">
      <alignment horizontal="center" vertical="center" textRotation="90"/>
    </xf>
    <xf numFmtId="0" fontId="15" fillId="2" borderId="15" xfId="3" applyFont="1" applyFill="1" applyBorder="1" applyAlignment="1">
      <alignment horizontal="center" vertical="center"/>
    </xf>
    <xf numFmtId="2" fontId="289" fillId="11" borderId="0" xfId="3" applyNumberFormat="1" applyFont="1" applyFill="1" applyBorder="1" applyAlignment="1" applyProtection="1">
      <alignment horizontal="center" vertical="center" wrapText="1"/>
      <protection locked="0"/>
    </xf>
    <xf numFmtId="0" fontId="60" fillId="2" borderId="0" xfId="13" applyFont="1" applyFill="1" applyBorder="1" applyAlignment="1">
      <alignment horizontal="center" vertical="center" wrapText="1"/>
    </xf>
    <xf numFmtId="0" fontId="290" fillId="2" borderId="0" xfId="13" applyFont="1" applyFill="1" applyBorder="1" applyAlignment="1">
      <alignment horizontal="center" vertical="center" wrapText="1"/>
    </xf>
    <xf numFmtId="190" fontId="128" fillId="3" borderId="0" xfId="3" applyNumberFormat="1" applyFont="1" applyFill="1" applyBorder="1" applyAlignment="1">
      <alignment horizontal="center" vertical="center"/>
    </xf>
    <xf numFmtId="0" fontId="291" fillId="3" borderId="0" xfId="3" applyFont="1" applyFill="1" applyBorder="1" applyAlignment="1">
      <alignment horizontal="center" vertical="center"/>
    </xf>
    <xf numFmtId="167" fontId="108" fillId="3" borderId="0" xfId="3" applyNumberFormat="1" applyFont="1" applyFill="1" applyBorder="1" applyAlignment="1">
      <alignment horizontal="center" vertical="center"/>
    </xf>
    <xf numFmtId="191" fontId="108" fillId="3" borderId="0" xfId="3" applyNumberFormat="1" applyFont="1" applyFill="1" applyBorder="1" applyAlignment="1">
      <alignment horizontal="center" vertical="center"/>
    </xf>
    <xf numFmtId="170" fontId="27" fillId="3" borderId="0" xfId="3" applyNumberFormat="1" applyFont="1" applyFill="1" applyBorder="1" applyAlignment="1">
      <alignment horizontal="left" vertical="center"/>
    </xf>
    <xf numFmtId="167" fontId="108" fillId="3" borderId="22" xfId="3" applyNumberFormat="1" applyFont="1" applyFill="1" applyBorder="1" applyAlignment="1">
      <alignment horizontal="center" vertical="center"/>
    </xf>
    <xf numFmtId="191" fontId="108" fillId="3" borderId="22" xfId="3" applyNumberFormat="1" applyFont="1" applyFill="1" applyBorder="1" applyAlignment="1">
      <alignment horizontal="center" vertical="center"/>
    </xf>
    <xf numFmtId="167" fontId="108" fillId="3" borderId="22" xfId="3" applyNumberFormat="1" applyFont="1" applyFill="1" applyBorder="1" applyAlignment="1">
      <alignment horizontal="right" vertical="center"/>
    </xf>
    <xf numFmtId="0" fontId="291" fillId="3" borderId="22" xfId="3" applyFont="1" applyFill="1" applyBorder="1" applyAlignment="1">
      <alignment horizontal="center" vertical="center"/>
    </xf>
    <xf numFmtId="185" fontId="61" fillId="3" borderId="22" xfId="3" applyNumberFormat="1" applyFont="1" applyFill="1" applyBorder="1" applyAlignment="1">
      <alignment horizontal="left" vertical="center"/>
    </xf>
    <xf numFmtId="0" fontId="292" fillId="25" borderId="0" xfId="3" applyFont="1" applyFill="1" applyBorder="1" applyAlignment="1">
      <alignment horizontal="center" vertical="center"/>
    </xf>
    <xf numFmtId="190" fontId="293" fillId="16" borderId="0" xfId="3" applyNumberFormat="1" applyFont="1" applyFill="1" applyBorder="1" applyAlignment="1">
      <alignment horizontal="center" vertical="center"/>
    </xf>
    <xf numFmtId="0" fontId="295" fillId="3" borderId="0" xfId="13" applyNumberFormat="1" applyFont="1" applyFill="1" applyBorder="1" applyAlignment="1" applyProtection="1">
      <alignment horizontal="center" vertical="center"/>
    </xf>
    <xf numFmtId="0" fontId="296" fillId="3" borderId="0" xfId="3" applyFont="1" applyFill="1" applyBorder="1" applyAlignment="1">
      <alignment horizontal="center" vertical="center"/>
    </xf>
    <xf numFmtId="0" fontId="105" fillId="3" borderId="0" xfId="0" applyFont="1" applyFill="1" applyBorder="1"/>
    <xf numFmtId="164" fontId="289" fillId="3" borderId="0" xfId="3" applyNumberFormat="1" applyFont="1" applyFill="1" applyBorder="1" applyAlignment="1">
      <alignment horizontal="center" vertical="center"/>
    </xf>
    <xf numFmtId="0" fontId="297" fillId="3" borderId="0" xfId="3" applyFont="1" applyFill="1" applyBorder="1" applyAlignment="1">
      <alignment horizontal="center" vertical="center"/>
    </xf>
    <xf numFmtId="167" fontId="108" fillId="3" borderId="0" xfId="3" applyNumberFormat="1" applyFont="1" applyFill="1" applyBorder="1" applyAlignment="1">
      <alignment horizontal="right" vertical="center"/>
    </xf>
    <xf numFmtId="185" fontId="61" fillId="3" borderId="0" xfId="3" applyNumberFormat="1" applyFont="1" applyFill="1" applyBorder="1" applyAlignment="1">
      <alignment horizontal="left" vertical="center"/>
    </xf>
    <xf numFmtId="0" fontId="0" fillId="2" borderId="15" xfId="0" applyFill="1" applyBorder="1"/>
    <xf numFmtId="167" fontId="62" fillId="2" borderId="15" xfId="3" applyNumberFormat="1" applyFont="1" applyFill="1" applyBorder="1" applyAlignment="1">
      <alignment horizontal="right" vertical="center"/>
    </xf>
    <xf numFmtId="0" fontId="298" fillId="2" borderId="15" xfId="3" applyFont="1" applyFill="1" applyBorder="1" applyAlignment="1">
      <alignment horizontal="center" vertical="center"/>
    </xf>
    <xf numFmtId="185" fontId="60" fillId="2" borderId="15" xfId="3" applyNumberFormat="1" applyFont="1" applyFill="1" applyBorder="1" applyAlignment="1">
      <alignment horizontal="left" vertical="center"/>
    </xf>
    <xf numFmtId="0" fontId="299" fillId="2" borderId="0" xfId="3" applyFont="1" applyFill="1" applyBorder="1" applyAlignment="1">
      <alignment horizontal="center" vertical="center"/>
    </xf>
    <xf numFmtId="2" fontId="61" fillId="11" borderId="0" xfId="3" applyNumberFormat="1" applyFont="1" applyFill="1" applyBorder="1" applyAlignment="1" applyProtection="1">
      <alignment vertical="center"/>
      <protection locked="0"/>
    </xf>
    <xf numFmtId="0" fontId="61" fillId="2" borderId="0" xfId="13" applyFont="1" applyFill="1" applyBorder="1" applyAlignment="1">
      <alignment vertical="center"/>
    </xf>
    <xf numFmtId="0" fontId="25" fillId="2" borderId="0" xfId="3" applyFont="1" applyFill="1" applyBorder="1"/>
    <xf numFmtId="0" fontId="25" fillId="0" borderId="0" xfId="3" applyFont="1" applyBorder="1"/>
    <xf numFmtId="185" fontId="61" fillId="2" borderId="0" xfId="3" applyNumberFormat="1" applyFont="1" applyFill="1" applyBorder="1" applyAlignment="1">
      <alignment horizontal="left" vertical="center"/>
    </xf>
    <xf numFmtId="167" fontId="108" fillId="2" borderId="0" xfId="3" applyNumberFormat="1" applyFont="1" applyFill="1" applyBorder="1" applyAlignment="1">
      <alignment horizontal="right" vertical="center"/>
    </xf>
    <xf numFmtId="0" fontId="136" fillId="2" borderId="0" xfId="3" applyFont="1" applyFill="1" applyBorder="1" applyAlignment="1">
      <alignment horizontal="center" vertical="center" wrapText="1"/>
    </xf>
    <xf numFmtId="0" fontId="136" fillId="2" borderId="13" xfId="3" applyFont="1" applyFill="1" applyBorder="1" applyAlignment="1">
      <alignment horizontal="right" vertical="center" wrapText="1"/>
    </xf>
    <xf numFmtId="164" fontId="136" fillId="2" borderId="0" xfId="3" applyNumberFormat="1" applyFont="1" applyFill="1" applyBorder="1" applyAlignment="1">
      <alignment horizontal="center" vertical="center" wrapText="1"/>
    </xf>
    <xf numFmtId="0" fontId="135" fillId="2" borderId="0" xfId="3" applyFont="1" applyFill="1" applyBorder="1" applyAlignment="1">
      <alignment horizontal="right" vertical="center"/>
    </xf>
    <xf numFmtId="164" fontId="137" fillId="2" borderId="0" xfId="3" applyNumberFormat="1" applyFont="1" applyFill="1" applyBorder="1" applyAlignment="1">
      <alignment vertical="center"/>
    </xf>
    <xf numFmtId="0" fontId="135" fillId="2" borderId="0" xfId="3" applyFont="1" applyFill="1" applyBorder="1" applyAlignment="1">
      <alignment horizontal="center" vertical="center" wrapText="1"/>
    </xf>
    <xf numFmtId="0" fontId="135" fillId="2" borderId="0" xfId="3" applyFont="1" applyFill="1" applyBorder="1" applyAlignment="1">
      <alignment horizontal="right" vertical="center" wrapText="1"/>
    </xf>
    <xf numFmtId="0" fontId="300" fillId="2" borderId="0" xfId="0" applyFont="1" applyFill="1" applyBorder="1" applyAlignment="1">
      <alignment vertical="center"/>
    </xf>
    <xf numFmtId="0" fontId="301" fillId="2" borderId="0" xfId="0" applyFont="1" applyFill="1" applyBorder="1" applyAlignment="1">
      <alignment vertical="center"/>
    </xf>
    <xf numFmtId="0" fontId="300" fillId="2" borderId="0" xfId="0" applyFont="1" applyFill="1" applyBorder="1" applyAlignment="1">
      <alignment horizontal="left" vertical="center"/>
    </xf>
    <xf numFmtId="0" fontId="302" fillId="2" borderId="0" xfId="15" applyFont="1" applyFill="1" applyBorder="1" applyAlignment="1">
      <alignment vertical="center"/>
    </xf>
    <xf numFmtId="0" fontId="0" fillId="2" borderId="122" xfId="0" applyFill="1" applyBorder="1" applyAlignment="1">
      <alignment horizontal="center" vertical="center" textRotation="90"/>
    </xf>
    <xf numFmtId="0" fontId="303" fillId="2" borderId="105" xfId="0" applyFont="1" applyFill="1" applyBorder="1"/>
    <xf numFmtId="0" fontId="24" fillId="2" borderId="0" xfId="3" applyFont="1" applyFill="1" applyBorder="1"/>
    <xf numFmtId="0" fontId="24" fillId="2" borderId="10" xfId="3" applyFont="1" applyFill="1" applyBorder="1"/>
    <xf numFmtId="0" fontId="304" fillId="24" borderId="0" xfId="0" applyFont="1" applyFill="1" applyBorder="1" applyAlignment="1">
      <alignment horizontal="center"/>
    </xf>
    <xf numFmtId="0" fontId="305" fillId="2" borderId="105" xfId="0" applyFont="1" applyFill="1" applyBorder="1"/>
    <xf numFmtId="0" fontId="305" fillId="2" borderId="0" xfId="0" applyFont="1" applyFill="1" applyBorder="1"/>
    <xf numFmtId="0" fontId="25" fillId="2" borderId="10" xfId="3" applyFont="1" applyFill="1" applyBorder="1"/>
    <xf numFmtId="0" fontId="105" fillId="2" borderId="105" xfId="0" applyFont="1" applyFill="1" applyBorder="1"/>
    <xf numFmtId="0" fontId="105" fillId="2" borderId="0" xfId="0" applyFont="1" applyFill="1" applyBorder="1"/>
    <xf numFmtId="0" fontId="306" fillId="2" borderId="105" xfId="15" applyFont="1" applyFill="1" applyBorder="1"/>
    <xf numFmtId="0" fontId="18" fillId="2" borderId="132" xfId="0" applyFont="1" applyFill="1" applyBorder="1" applyAlignment="1">
      <alignment horizontal="center"/>
    </xf>
    <xf numFmtId="0" fontId="24" fillId="2" borderId="132" xfId="3" applyFont="1" applyFill="1" applyBorder="1" applyAlignment="1" applyProtection="1">
      <alignment horizontal="center" vertical="center"/>
      <protection hidden="1"/>
    </xf>
    <xf numFmtId="0" fontId="18" fillId="2" borderId="0" xfId="0" applyFont="1" applyFill="1" applyBorder="1" applyAlignment="1">
      <alignment horizontal="left"/>
    </xf>
    <xf numFmtId="193" fontId="20" fillId="2" borderId="0" xfId="3" applyNumberFormat="1" applyFont="1" applyFill="1" applyBorder="1" applyAlignment="1" applyProtection="1">
      <alignment horizontal="center" vertical="center"/>
      <protection hidden="1"/>
    </xf>
    <xf numFmtId="194" fontId="130" fillId="2" borderId="0" xfId="3" applyNumberFormat="1" applyFont="1" applyFill="1" applyBorder="1" applyAlignment="1" applyProtection="1">
      <alignment horizontal="center" vertical="center"/>
      <protection hidden="1"/>
    </xf>
    <xf numFmtId="164" fontId="24" fillId="16" borderId="10" xfId="13" applyNumberFormat="1" applyFont="1" applyFill="1" applyBorder="1" applyAlignment="1">
      <alignment horizontal="center" vertical="center"/>
    </xf>
    <xf numFmtId="0" fontId="18" fillId="2" borderId="123" xfId="0" applyFont="1" applyFill="1" applyBorder="1" applyAlignment="1">
      <alignment horizontal="left"/>
    </xf>
    <xf numFmtId="193" fontId="20" fillId="2" borderId="123" xfId="3" applyNumberFormat="1" applyFont="1" applyFill="1" applyBorder="1" applyAlignment="1" applyProtection="1">
      <alignment horizontal="center" vertical="center"/>
      <protection hidden="1"/>
    </xf>
    <xf numFmtId="194" fontId="130" fillId="2" borderId="123" xfId="3" applyNumberFormat="1" applyFont="1" applyFill="1" applyBorder="1" applyAlignment="1" applyProtection="1">
      <alignment horizontal="center" vertical="center"/>
      <protection hidden="1"/>
    </xf>
    <xf numFmtId="164" fontId="24" fillId="16" borderId="124" xfId="13" applyNumberFormat="1" applyFont="1" applyFill="1" applyBorder="1" applyAlignment="1">
      <alignment horizontal="center" vertical="center"/>
    </xf>
    <xf numFmtId="0" fontId="40" fillId="2" borderId="144" xfId="3" applyFont="1" applyFill="1" applyBorder="1" applyAlignment="1">
      <alignment horizontal="center" vertical="center"/>
    </xf>
    <xf numFmtId="0" fontId="40" fillId="2" borderId="145" xfId="3" applyFont="1" applyFill="1" applyBorder="1" applyAlignment="1">
      <alignment horizontal="center" vertical="center"/>
    </xf>
    <xf numFmtId="0" fontId="40" fillId="2" borderId="146" xfId="3" applyFont="1" applyFill="1" applyBorder="1" applyAlignment="1">
      <alignment horizontal="center" vertical="center"/>
    </xf>
    <xf numFmtId="0" fontId="41" fillId="2" borderId="150" xfId="3" applyFont="1" applyFill="1" applyBorder="1" applyAlignment="1">
      <alignment horizontal="center" vertical="center"/>
    </xf>
    <xf numFmtId="0" fontId="153" fillId="2" borderId="85" xfId="3" applyFont="1" applyFill="1" applyBorder="1" applyAlignment="1">
      <alignment horizontal="center" vertical="center"/>
    </xf>
    <xf numFmtId="0" fontId="153" fillId="2" borderId="86" xfId="3" applyFont="1" applyFill="1" applyBorder="1" applyAlignment="1">
      <alignment horizontal="center" vertical="center"/>
    </xf>
    <xf numFmtId="0" fontId="41" fillId="24" borderId="151" xfId="3" applyFont="1" applyFill="1" applyBorder="1" applyAlignment="1">
      <alignment horizontal="center" vertical="center"/>
    </xf>
    <xf numFmtId="0" fontId="27" fillId="2" borderId="117" xfId="3" applyFont="1" applyFill="1" applyBorder="1" applyAlignment="1">
      <alignment horizontal="center" vertical="center"/>
    </xf>
    <xf numFmtId="0" fontId="27" fillId="2" borderId="152" xfId="3" applyFont="1" applyFill="1" applyBorder="1" applyAlignment="1">
      <alignment horizontal="center" vertical="center"/>
    </xf>
    <xf numFmtId="0" fontId="27" fillId="2" borderId="151" xfId="3" applyFont="1" applyFill="1" applyBorder="1" applyAlignment="1">
      <alignment horizontal="center" vertical="center"/>
    </xf>
    <xf numFmtId="0" fontId="41" fillId="24" borderId="117" xfId="3" applyFont="1" applyFill="1" applyBorder="1" applyAlignment="1">
      <alignment horizontal="center" vertical="center"/>
    </xf>
    <xf numFmtId="0" fontId="27" fillId="2" borderId="130" xfId="3" applyFont="1" applyFill="1" applyBorder="1" applyAlignment="1">
      <alignment horizontal="center" vertical="center"/>
    </xf>
    <xf numFmtId="0" fontId="27" fillId="2" borderId="67" xfId="3" applyFont="1" applyFill="1" applyBorder="1" applyAlignment="1">
      <alignment horizontal="center" vertical="center"/>
    </xf>
    <xf numFmtId="0" fontId="41" fillId="24" borderId="137" xfId="3" applyFont="1" applyFill="1" applyBorder="1" applyAlignment="1">
      <alignment horizontal="center" vertical="center"/>
    </xf>
    <xf numFmtId="49" fontId="27" fillId="2" borderId="105" xfId="10" applyNumberFormat="1" applyFont="1" applyFill="1" applyBorder="1" applyAlignment="1">
      <alignment horizontal="right" vertical="center"/>
    </xf>
    <xf numFmtId="49" fontId="1" fillId="2" borderId="0" xfId="10" applyNumberFormat="1" applyFont="1" applyFill="1" applyBorder="1" applyAlignment="1">
      <alignment horizontal="center" vertical="center"/>
    </xf>
    <xf numFmtId="49" fontId="1" fillId="2" borderId="10" xfId="10" applyNumberFormat="1" applyFont="1" applyFill="1" applyBorder="1" applyAlignment="1">
      <alignment horizontal="center" vertical="center"/>
    </xf>
    <xf numFmtId="0" fontId="243" fillId="2" borderId="0" xfId="8" applyFont="1" applyFill="1" applyAlignment="1" applyProtection="1">
      <alignment vertical="center"/>
      <protection hidden="1"/>
    </xf>
    <xf numFmtId="0" fontId="244" fillId="2" borderId="0" xfId="8" applyFont="1" applyFill="1" applyAlignment="1" applyProtection="1">
      <alignment vertical="center"/>
      <protection hidden="1"/>
    </xf>
    <xf numFmtId="0" fontId="309" fillId="39" borderId="134" xfId="21" applyFont="1" applyFill="1" applyBorder="1" applyAlignment="1">
      <alignment horizontal="center" vertical="center"/>
    </xf>
    <xf numFmtId="0" fontId="310" fillId="39" borderId="67" xfId="21" applyFont="1" applyFill="1" applyBorder="1" applyAlignment="1" applyProtection="1">
      <alignment horizontal="center" vertical="center"/>
      <protection locked="0"/>
    </xf>
    <xf numFmtId="0" fontId="310" fillId="39" borderId="135" xfId="21" applyFont="1" applyFill="1" applyBorder="1" applyAlignment="1" applyProtection="1">
      <alignment horizontal="center" vertical="center"/>
      <protection locked="0"/>
    </xf>
    <xf numFmtId="0" fontId="311" fillId="2" borderId="0" xfId="0" applyFont="1" applyFill="1"/>
    <xf numFmtId="196" fontId="312" fillId="7" borderId="26" xfId="21" applyNumberFormat="1" applyFont="1" applyFill="1" applyBorder="1" applyAlignment="1" applyProtection="1">
      <alignment horizontal="center" vertical="center"/>
      <protection locked="0"/>
    </xf>
    <xf numFmtId="0" fontId="312" fillId="7" borderId="0" xfId="21" applyFont="1" applyFill="1" applyBorder="1" applyAlignment="1" applyProtection="1">
      <alignment horizontal="center" vertical="center"/>
      <protection locked="0"/>
    </xf>
    <xf numFmtId="0" fontId="312" fillId="7" borderId="66" xfId="21" applyFont="1" applyFill="1" applyBorder="1" applyAlignment="1" applyProtection="1">
      <alignment horizontal="center" vertical="center"/>
      <protection locked="0"/>
    </xf>
    <xf numFmtId="196" fontId="190" fillId="39" borderId="26" xfId="21" applyNumberFormat="1" applyFont="1" applyFill="1" applyBorder="1" applyAlignment="1" applyProtection="1">
      <alignment horizontal="center" vertical="center"/>
      <protection locked="0"/>
    </xf>
    <xf numFmtId="0" fontId="87" fillId="0" borderId="0" xfId="21" applyFont="1" applyFill="1" applyBorder="1" applyAlignment="1">
      <alignment horizontal="center" vertical="center"/>
    </xf>
    <xf numFmtId="1" fontId="87" fillId="0" borderId="66" xfId="21" applyNumberFormat="1" applyFont="1" applyFill="1" applyBorder="1" applyAlignment="1">
      <alignment horizontal="center" vertical="center"/>
    </xf>
    <xf numFmtId="196" fontId="87" fillId="0" borderId="26" xfId="21" applyNumberFormat="1" applyFont="1" applyFill="1" applyBorder="1" applyAlignment="1" applyProtection="1">
      <alignment horizontal="center" vertical="center"/>
      <protection locked="0"/>
    </xf>
    <xf numFmtId="0" fontId="169" fillId="39" borderId="0" xfId="21" applyFont="1" applyFill="1" applyBorder="1" applyAlignment="1">
      <alignment horizontal="center" vertical="center"/>
    </xf>
    <xf numFmtId="0" fontId="87" fillId="0" borderId="66" xfId="21" applyFont="1" applyFill="1" applyBorder="1" applyAlignment="1">
      <alignment horizontal="center" vertical="center"/>
    </xf>
    <xf numFmtId="196" fontId="87" fillId="0" borderId="71" xfId="21" applyNumberFormat="1" applyFont="1" applyFill="1" applyBorder="1" applyAlignment="1" applyProtection="1">
      <alignment horizontal="center" vertical="center"/>
      <protection locked="0"/>
    </xf>
    <xf numFmtId="0" fontId="87" fillId="0" borderId="69" xfId="21" applyFont="1" applyFill="1" applyBorder="1" applyAlignment="1">
      <alignment horizontal="center" vertical="center"/>
    </xf>
    <xf numFmtId="0" fontId="169" fillId="39" borderId="70" xfId="21" applyFont="1" applyFill="1" applyBorder="1" applyAlignment="1">
      <alignment horizontal="center" vertical="center"/>
    </xf>
    <xf numFmtId="0" fontId="2" fillId="2" borderId="123" xfId="3" applyFill="1" applyBorder="1" applyAlignment="1">
      <alignment horizontal="centerContinuous" vertical="center"/>
    </xf>
    <xf numFmtId="0" fontId="2" fillId="2" borderId="123" xfId="3" applyFill="1" applyBorder="1" applyAlignment="1">
      <alignment horizontal="center" vertical="center"/>
    </xf>
    <xf numFmtId="0" fontId="2" fillId="2" borderId="124" xfId="3" applyFill="1" applyBorder="1" applyAlignment="1">
      <alignment horizontal="center" vertical="center"/>
    </xf>
    <xf numFmtId="1" fontId="87" fillId="22" borderId="112" xfId="10" applyNumberFormat="1" applyFont="1" applyFill="1" applyBorder="1" applyAlignment="1">
      <alignment horizontal="centerContinuous" vertical="center" wrapText="1"/>
    </xf>
    <xf numFmtId="0" fontId="2" fillId="22" borderId="111" xfId="10" applyFont="1" applyFill="1" applyBorder="1" applyAlignment="1">
      <alignment horizontal="centerContinuous" vertical="center" wrapText="1"/>
    </xf>
    <xf numFmtId="0" fontId="2" fillId="22" borderId="113" xfId="10" applyFont="1" applyFill="1" applyBorder="1" applyAlignment="1">
      <alignment horizontal="centerContinuous" vertical="center" wrapText="1"/>
    </xf>
    <xf numFmtId="0" fontId="87" fillId="22" borderId="112" xfId="10" applyFont="1" applyFill="1" applyBorder="1" applyAlignment="1">
      <alignment horizontal="centerContinuous" vertical="center"/>
    </xf>
    <xf numFmtId="0" fontId="87" fillId="22" borderId="111" xfId="10" applyFont="1" applyFill="1" applyBorder="1" applyAlignment="1">
      <alignment horizontal="centerContinuous" vertical="center"/>
    </xf>
    <xf numFmtId="0" fontId="1" fillId="22" borderId="111" xfId="10" applyFill="1" applyBorder="1" applyAlignment="1">
      <alignment horizontal="centerContinuous" vertical="center"/>
    </xf>
    <xf numFmtId="0" fontId="1" fillId="22" borderId="113" xfId="10" applyFill="1" applyBorder="1" applyAlignment="1">
      <alignment horizontal="centerContinuous" vertical="center"/>
    </xf>
    <xf numFmtId="175" fontId="2" fillId="0" borderId="105" xfId="10" applyNumberFormat="1" applyFont="1" applyFill="1" applyBorder="1" applyAlignment="1" applyProtection="1">
      <alignment horizontal="center" vertical="center" wrapText="1"/>
      <protection locked="0"/>
    </xf>
    <xf numFmtId="173" fontId="2" fillId="0" borderId="105" xfId="4" applyNumberFormat="1" applyFont="1" applyFill="1" applyBorder="1" applyAlignment="1">
      <alignment horizontal="center" vertical="center"/>
    </xf>
    <xf numFmtId="0" fontId="12" fillId="2" borderId="105" xfId="0" applyFont="1" applyFill="1" applyBorder="1" applyAlignment="1" applyProtection="1">
      <alignment horizontal="left" vertical="center"/>
      <protection locked="0"/>
    </xf>
    <xf numFmtId="0" fontId="314" fillId="2" borderId="137" xfId="3" applyFont="1" applyFill="1" applyBorder="1" applyAlignment="1" applyProtection="1">
      <alignment horizontal="right" vertical="center"/>
      <protection hidden="1"/>
    </xf>
    <xf numFmtId="0" fontId="105" fillId="2" borderId="0" xfId="0" applyFont="1" applyFill="1" applyBorder="1" applyAlignment="1" applyProtection="1">
      <alignment horizontal="left" vertical="center"/>
      <protection locked="0"/>
    </xf>
    <xf numFmtId="0" fontId="12" fillId="2" borderId="10" xfId="0" applyFont="1" applyFill="1" applyBorder="1" applyAlignment="1" applyProtection="1">
      <alignment horizontal="left" vertical="center"/>
      <protection locked="0"/>
    </xf>
    <xf numFmtId="0" fontId="130" fillId="2" borderId="26" xfId="0" applyFont="1" applyFill="1" applyBorder="1" applyAlignment="1">
      <alignment horizontal="centerContinuous" vertical="center"/>
    </xf>
    <xf numFmtId="0" fontId="130" fillId="2" borderId="0" xfId="0" applyFont="1" applyFill="1" applyBorder="1" applyAlignment="1">
      <alignment horizontal="centerContinuous" vertical="center"/>
    </xf>
    <xf numFmtId="0" fontId="16" fillId="2" borderId="26" xfId="3" applyFont="1" applyFill="1" applyBorder="1" applyAlignment="1">
      <alignment horizontal="center" vertical="center"/>
    </xf>
    <xf numFmtId="172" fontId="315" fillId="61" borderId="0" xfId="0" applyNumberFormat="1" applyFont="1" applyFill="1" applyBorder="1" applyAlignment="1">
      <alignment horizontal="center" vertical="center"/>
    </xf>
    <xf numFmtId="0" fontId="75" fillId="2" borderId="0" xfId="5" applyFont="1" applyFill="1" applyBorder="1" applyAlignment="1" applyProtection="1"/>
    <xf numFmtId="0" fontId="41" fillId="2" borderId="0" xfId="0" applyFont="1" applyFill="1" applyBorder="1" applyAlignment="1">
      <alignment horizontal="center" vertical="center" wrapText="1"/>
    </xf>
    <xf numFmtId="0" fontId="41" fillId="2" borderId="66" xfId="0" applyFont="1" applyFill="1" applyBorder="1" applyAlignment="1">
      <alignment horizontal="center" vertical="center" wrapText="1"/>
    </xf>
    <xf numFmtId="0" fontId="41" fillId="24" borderId="26" xfId="0" applyFont="1" applyFill="1" applyBorder="1" applyAlignment="1">
      <alignment horizontal="center" vertical="center"/>
    </xf>
    <xf numFmtId="172" fontId="27" fillId="2" borderId="0" xfId="0" applyNumberFormat="1" applyFont="1" applyFill="1" applyBorder="1" applyAlignment="1">
      <alignment horizontal="center" vertical="center"/>
    </xf>
    <xf numFmtId="0" fontId="75" fillId="2" borderId="0" xfId="5" applyFont="1" applyFill="1" applyBorder="1" applyAlignment="1" applyProtection="1">
      <alignment horizontal="left" vertical="center"/>
    </xf>
    <xf numFmtId="0" fontId="102" fillId="2" borderId="26" xfId="3" applyFont="1" applyFill="1" applyBorder="1" applyAlignment="1">
      <alignment horizontal="center" vertical="center"/>
    </xf>
    <xf numFmtId="0" fontId="58" fillId="2" borderId="0" xfId="3" applyFont="1" applyFill="1" applyBorder="1" applyAlignment="1" applyProtection="1">
      <alignment horizontal="left"/>
      <protection hidden="1"/>
    </xf>
    <xf numFmtId="0" fontId="0" fillId="2" borderId="0" xfId="0" applyFill="1" applyBorder="1" applyAlignment="1">
      <alignment horizontal="left" vertical="center"/>
    </xf>
    <xf numFmtId="0" fontId="59" fillId="2" borderId="0" xfId="3" applyFont="1" applyFill="1" applyBorder="1" applyAlignment="1" applyProtection="1">
      <alignment horizontal="left"/>
      <protection hidden="1"/>
    </xf>
    <xf numFmtId="0" fontId="102" fillId="2" borderId="159" xfId="3" applyFont="1" applyFill="1" applyBorder="1" applyAlignment="1">
      <alignment horizontal="center" vertical="center"/>
    </xf>
    <xf numFmtId="0" fontId="316" fillId="2" borderId="160" xfId="3" applyFont="1" applyFill="1" applyBorder="1" applyAlignment="1" applyProtection="1">
      <alignment horizontal="left"/>
      <protection hidden="1"/>
    </xf>
    <xf numFmtId="0" fontId="41" fillId="2" borderId="160" xfId="0" applyFont="1" applyFill="1" applyBorder="1" applyAlignment="1">
      <alignment horizontal="center" vertical="center" wrapText="1"/>
    </xf>
    <xf numFmtId="0" fontId="41" fillId="2" borderId="161" xfId="0" applyFont="1" applyFill="1" applyBorder="1" applyAlignment="1">
      <alignment horizontal="center" vertical="center" wrapText="1"/>
    </xf>
    <xf numFmtId="0" fontId="16" fillId="24" borderId="71" xfId="3" applyFont="1" applyFill="1" applyBorder="1" applyAlignment="1">
      <alignment horizontal="center" vertical="center"/>
    </xf>
    <xf numFmtId="0" fontId="317" fillId="2" borderId="69" xfId="3" applyFont="1" applyFill="1" applyBorder="1" applyAlignment="1" applyProtection="1">
      <alignment horizontal="left"/>
      <protection hidden="1"/>
    </xf>
    <xf numFmtId="0" fontId="41" fillId="2" borderId="69" xfId="0" applyFont="1" applyFill="1" applyBorder="1" applyAlignment="1">
      <alignment horizontal="center" vertical="center" wrapText="1"/>
    </xf>
    <xf numFmtId="0" fontId="41" fillId="2" borderId="70" xfId="0" applyFont="1" applyFill="1" applyBorder="1" applyAlignment="1">
      <alignment horizontal="center" vertical="center" wrapText="1"/>
    </xf>
    <xf numFmtId="0" fontId="167" fillId="0" borderId="0" xfId="0" applyFont="1" applyAlignment="1">
      <alignment vertical="top"/>
    </xf>
    <xf numFmtId="0" fontId="16" fillId="2" borderId="87" xfId="3" applyFont="1" applyFill="1" applyBorder="1" applyAlignment="1">
      <alignment horizontal="center" vertical="center"/>
    </xf>
    <xf numFmtId="0" fontId="130" fillId="2" borderId="69" xfId="0" applyFont="1" applyFill="1" applyBorder="1" applyAlignment="1">
      <alignment horizontal="center" vertical="center"/>
    </xf>
    <xf numFmtId="0" fontId="102" fillId="2" borderId="69" xfId="3" applyFont="1" applyFill="1" applyBorder="1" applyAlignment="1">
      <alignment horizontal="center" vertical="center"/>
    </xf>
    <xf numFmtId="0" fontId="16" fillId="2" borderId="69" xfId="3" applyFont="1" applyFill="1" applyBorder="1" applyAlignment="1">
      <alignment horizontal="center" vertical="center"/>
    </xf>
    <xf numFmtId="0" fontId="130" fillId="2" borderId="81" xfId="0" applyFont="1" applyFill="1" applyBorder="1" applyAlignment="1">
      <alignment horizontal="center" vertical="center"/>
    </xf>
    <xf numFmtId="172" fontId="318" fillId="61" borderId="67" xfId="0" applyNumberFormat="1" applyFont="1" applyFill="1" applyBorder="1" applyAlignment="1">
      <alignment horizontal="center" vertical="center"/>
    </xf>
    <xf numFmtId="9" fontId="0" fillId="2" borderId="67" xfId="0" applyNumberFormat="1" applyFill="1" applyBorder="1" applyAlignment="1">
      <alignment horizontal="center" vertical="center"/>
    </xf>
    <xf numFmtId="0" fontId="0" fillId="2" borderId="67" xfId="0" applyFill="1" applyBorder="1"/>
    <xf numFmtId="168" fontId="0" fillId="0" borderId="67" xfId="0" applyNumberFormat="1" applyBorder="1" applyAlignment="1">
      <alignment horizontal="center"/>
    </xf>
    <xf numFmtId="168" fontId="0" fillId="0" borderId="137" xfId="0" applyNumberFormat="1" applyBorder="1" applyAlignment="1">
      <alignment horizontal="center"/>
    </xf>
    <xf numFmtId="0" fontId="41" fillId="24" borderId="105" xfId="0" applyFont="1" applyFill="1" applyBorder="1" applyAlignment="1">
      <alignment horizontal="center" vertical="center"/>
    </xf>
    <xf numFmtId="0" fontId="54" fillId="2" borderId="0" xfId="0" applyFont="1" applyFill="1" applyBorder="1" applyAlignment="1">
      <alignment horizontal="center" vertical="center"/>
    </xf>
    <xf numFmtId="0" fontId="54" fillId="2" borderId="10" xfId="0" applyFont="1" applyFill="1" applyBorder="1" applyAlignment="1">
      <alignment horizontal="left" vertical="center"/>
    </xf>
    <xf numFmtId="0" fontId="32" fillId="2" borderId="105" xfId="0" applyFont="1" applyFill="1" applyBorder="1" applyAlignment="1">
      <alignment horizontal="center" vertical="center"/>
    </xf>
    <xf numFmtId="0" fontId="32" fillId="2" borderId="0" xfId="0" applyFont="1" applyFill="1" applyBorder="1" applyAlignment="1">
      <alignment horizontal="center" vertical="center"/>
    </xf>
    <xf numFmtId="0" fontId="32" fillId="2" borderId="10" xfId="0" applyFont="1" applyFill="1" applyBorder="1" applyAlignment="1">
      <alignment horizontal="center" vertical="center"/>
    </xf>
    <xf numFmtId="197" fontId="18" fillId="2" borderId="105" xfId="0" applyNumberFormat="1" applyFont="1" applyFill="1" applyBorder="1" applyAlignment="1">
      <alignment horizontal="center" vertical="center"/>
    </xf>
    <xf numFmtId="198" fontId="319" fillId="2" borderId="0" xfId="0" applyNumberFormat="1" applyFont="1" applyFill="1" applyBorder="1" applyAlignment="1">
      <alignment horizontal="center" vertical="center"/>
    </xf>
    <xf numFmtId="198" fontId="18" fillId="2" borderId="0" xfId="0" applyNumberFormat="1" applyFont="1" applyFill="1" applyBorder="1" applyAlignment="1">
      <alignment horizontal="center" vertical="center"/>
    </xf>
    <xf numFmtId="198" fontId="319" fillId="2" borderId="10" xfId="0" applyNumberFormat="1" applyFont="1" applyFill="1" applyBorder="1" applyAlignment="1">
      <alignment horizontal="center" vertical="center"/>
    </xf>
    <xf numFmtId="168" fontId="102" fillId="9" borderId="105" xfId="0" applyNumberFormat="1" applyFont="1" applyFill="1" applyBorder="1" applyAlignment="1">
      <alignment horizontal="center" vertical="center"/>
    </xf>
    <xf numFmtId="168" fontId="102" fillId="9" borderId="0" xfId="0" applyNumberFormat="1" applyFont="1" applyFill="1" applyBorder="1" applyAlignment="1">
      <alignment horizontal="center" vertical="center"/>
    </xf>
    <xf numFmtId="168" fontId="102" fillId="2" borderId="0" xfId="0" applyNumberFormat="1" applyFont="1" applyFill="1" applyBorder="1" applyAlignment="1">
      <alignment horizontal="center" vertical="center"/>
    </xf>
    <xf numFmtId="168" fontId="102" fillId="9" borderId="10" xfId="0" applyNumberFormat="1" applyFont="1" applyFill="1" applyBorder="1" applyAlignment="1">
      <alignment horizontal="center" vertical="center"/>
    </xf>
    <xf numFmtId="168" fontId="102" fillId="2" borderId="87" xfId="0" applyNumberFormat="1" applyFont="1" applyFill="1" applyBorder="1" applyAlignment="1">
      <alignment horizontal="center" vertical="center"/>
    </xf>
    <xf numFmtId="0" fontId="0" fillId="2" borderId="69" xfId="0" applyFill="1" applyBorder="1"/>
    <xf numFmtId="168" fontId="102" fillId="2" borderId="69" xfId="0" applyNumberFormat="1" applyFont="1" applyFill="1" applyBorder="1" applyAlignment="1">
      <alignment horizontal="center" vertical="center"/>
    </xf>
    <xf numFmtId="0" fontId="102" fillId="2" borderId="81" xfId="3" applyFont="1" applyFill="1" applyBorder="1" applyAlignment="1">
      <alignment horizontal="center" vertical="center"/>
    </xf>
    <xf numFmtId="0" fontId="102" fillId="2" borderId="105" xfId="3" applyFont="1" applyFill="1" applyBorder="1" applyAlignment="1">
      <alignment horizontal="center" vertical="center"/>
    </xf>
    <xf numFmtId="0" fontId="316" fillId="2" borderId="0" xfId="3" applyFont="1" applyFill="1" applyBorder="1" applyAlignment="1" applyProtection="1">
      <alignment horizontal="left"/>
      <protection hidden="1"/>
    </xf>
    <xf numFmtId="0" fontId="8" fillId="2" borderId="0" xfId="3" applyFont="1" applyFill="1" applyBorder="1" applyAlignment="1">
      <alignment vertical="center"/>
    </xf>
    <xf numFmtId="0" fontId="8" fillId="2" borderId="10" xfId="3" applyFont="1" applyFill="1" applyBorder="1" applyAlignment="1">
      <alignment vertical="center"/>
    </xf>
    <xf numFmtId="0" fontId="16" fillId="24" borderId="105" xfId="3" applyFont="1" applyFill="1" applyBorder="1" applyAlignment="1">
      <alignment horizontal="center" vertical="center"/>
    </xf>
    <xf numFmtId="0" fontId="317" fillId="2" borderId="0" xfId="3" applyFont="1" applyFill="1" applyBorder="1" applyAlignment="1" applyProtection="1">
      <alignment horizontal="left"/>
      <protection hidden="1"/>
    </xf>
    <xf numFmtId="0" fontId="314" fillId="2" borderId="10" xfId="3" applyFont="1" applyFill="1" applyBorder="1" applyAlignment="1" applyProtection="1">
      <alignment horizontal="right" vertical="center"/>
      <protection hidden="1"/>
    </xf>
    <xf numFmtId="168" fontId="102" fillId="2" borderId="105" xfId="0" applyNumberFormat="1" applyFont="1" applyFill="1" applyBorder="1" applyAlignment="1">
      <alignment horizontal="center" vertical="center"/>
    </xf>
    <xf numFmtId="0" fontId="0" fillId="0" borderId="0" xfId="0" applyAlignment="1">
      <alignment horizontal="right"/>
    </xf>
    <xf numFmtId="0" fontId="75" fillId="0" borderId="0" xfId="5" applyFont="1" applyAlignment="1" applyProtection="1"/>
    <xf numFmtId="0" fontId="163" fillId="2" borderId="13" xfId="10" applyFont="1" applyFill="1" applyBorder="1" applyAlignment="1" applyProtection="1">
      <alignment horizontal="right" vertical="center"/>
      <protection locked="0"/>
    </xf>
    <xf numFmtId="0" fontId="89" fillId="2" borderId="105" xfId="10" applyFont="1" applyFill="1" applyBorder="1" applyAlignment="1" applyProtection="1">
      <alignment horizontal="left" vertical="center"/>
      <protection locked="0"/>
    </xf>
    <xf numFmtId="0" fontId="89" fillId="2" borderId="0" xfId="10" applyFont="1" applyFill="1" applyBorder="1" applyAlignment="1" applyProtection="1">
      <alignment horizontal="right" vertical="center"/>
      <protection locked="0"/>
    </xf>
    <xf numFmtId="0" fontId="2" fillId="2" borderId="142" xfId="10" applyFont="1" applyFill="1" applyBorder="1" applyAlignment="1" applyProtection="1">
      <alignment horizontal="left" vertical="center"/>
      <protection locked="0"/>
    </xf>
    <xf numFmtId="0" fontId="320" fillId="0" borderId="0" xfId="0" applyFont="1" applyFill="1" applyAlignment="1">
      <alignment horizontal="center" vertical="center"/>
    </xf>
    <xf numFmtId="0" fontId="320" fillId="2" borderId="0" xfId="0" applyFont="1" applyFill="1" applyAlignment="1">
      <alignment vertical="center"/>
    </xf>
    <xf numFmtId="0" fontId="320" fillId="0" borderId="0" xfId="0" applyFont="1" applyFill="1" applyAlignment="1">
      <alignment vertical="center"/>
    </xf>
    <xf numFmtId="0" fontId="84" fillId="25" borderId="114" xfId="22" applyFont="1" applyFill="1" applyBorder="1" applyAlignment="1" applyProtection="1">
      <alignment horizontal="left" vertical="center"/>
      <protection locked="0"/>
    </xf>
    <xf numFmtId="0" fontId="87" fillId="25" borderId="117" xfId="22" applyFont="1" applyFill="1" applyBorder="1" applyAlignment="1" applyProtection="1">
      <alignment horizontal="centerContinuous" vertical="center"/>
      <protection locked="0"/>
    </xf>
    <xf numFmtId="0" fontId="87" fillId="25" borderId="115" xfId="22" applyFont="1" applyFill="1" applyBorder="1" applyAlignment="1" applyProtection="1">
      <alignment horizontal="right" vertical="center"/>
      <protection locked="0"/>
    </xf>
    <xf numFmtId="0" fontId="321" fillId="19" borderId="26" xfId="0" applyFont="1" applyFill="1" applyBorder="1" applyAlignment="1" applyProtection="1">
      <alignment horizontal="right" vertical="center"/>
      <protection locked="0"/>
    </xf>
    <xf numFmtId="172" fontId="168" fillId="15" borderId="66" xfId="0" applyNumberFormat="1" applyFont="1" applyFill="1" applyBorder="1" applyAlignment="1" applyProtection="1">
      <alignment horizontal="center" vertical="center"/>
      <protection locked="0"/>
    </xf>
    <xf numFmtId="0" fontId="321" fillId="2" borderId="0" xfId="0" applyFont="1" applyFill="1" applyBorder="1" applyAlignment="1" applyProtection="1">
      <alignment horizontal="right" vertical="center"/>
      <protection locked="0"/>
    </xf>
    <xf numFmtId="0" fontId="321" fillId="19" borderId="134" xfId="0" applyFont="1" applyFill="1" applyBorder="1" applyAlignment="1" applyProtection="1">
      <alignment horizontal="right" vertical="center"/>
      <protection locked="0"/>
    </xf>
    <xf numFmtId="176" fontId="168" fillId="40" borderId="66" xfId="0" applyNumberFormat="1" applyFont="1" applyFill="1" applyBorder="1" applyAlignment="1" applyProtection="1">
      <alignment horizontal="center" vertical="center"/>
      <protection locked="0"/>
    </xf>
    <xf numFmtId="0" fontId="322" fillId="19" borderId="26" xfId="0" applyFont="1" applyFill="1" applyBorder="1" applyAlignment="1" applyProtection="1">
      <alignment horizontal="right" vertical="center"/>
      <protection locked="0"/>
    </xf>
    <xf numFmtId="172" fontId="169" fillId="40" borderId="66" xfId="0" applyNumberFormat="1" applyFont="1" applyFill="1" applyBorder="1" applyAlignment="1" applyProtection="1">
      <alignment horizontal="center" vertical="center"/>
      <protection locked="0"/>
    </xf>
    <xf numFmtId="0" fontId="322" fillId="2" borderId="0" xfId="0" applyFont="1" applyFill="1" applyBorder="1" applyAlignment="1" applyProtection="1">
      <alignment horizontal="right" vertical="center"/>
      <protection locked="0"/>
    </xf>
    <xf numFmtId="177" fontId="169" fillId="40" borderId="66" xfId="0" applyNumberFormat="1" applyFont="1" applyFill="1" applyBorder="1" applyAlignment="1" applyProtection="1">
      <alignment horizontal="center" vertical="center"/>
      <protection locked="0"/>
    </xf>
    <xf numFmtId="176" fontId="169" fillId="40" borderId="66" xfId="0" applyNumberFormat="1" applyFont="1" applyFill="1" applyBorder="1" applyAlignment="1" applyProtection="1">
      <alignment horizontal="center" vertical="center"/>
      <protection locked="0"/>
    </xf>
    <xf numFmtId="0" fontId="61" fillId="19" borderId="26" xfId="0" applyFont="1" applyFill="1" applyBorder="1" applyAlignment="1" applyProtection="1">
      <alignment horizontal="right" vertical="center"/>
      <protection locked="0"/>
    </xf>
    <xf numFmtId="172" fontId="61" fillId="19" borderId="66" xfId="0" applyNumberFormat="1" applyFont="1" applyFill="1" applyBorder="1" applyAlignment="1" applyProtection="1">
      <alignment horizontal="center" vertical="center"/>
      <protection locked="0"/>
    </xf>
    <xf numFmtId="171" fontId="61" fillId="19" borderId="66" xfId="0" applyNumberFormat="1" applyFont="1" applyFill="1" applyBorder="1" applyAlignment="1" applyProtection="1">
      <alignment horizontal="center" vertical="center"/>
      <protection locked="0"/>
    </xf>
    <xf numFmtId="176" fontId="61" fillId="19" borderId="66" xfId="0" applyNumberFormat="1" applyFont="1" applyFill="1" applyBorder="1" applyAlignment="1" applyProtection="1">
      <alignment horizontal="center" vertical="center"/>
      <protection locked="0"/>
    </xf>
    <xf numFmtId="0" fontId="61" fillId="19" borderId="71" xfId="0" applyFont="1" applyFill="1" applyBorder="1" applyAlignment="1" applyProtection="1">
      <alignment horizontal="right" vertical="center"/>
      <protection locked="0"/>
    </xf>
    <xf numFmtId="168" fontId="61" fillId="19" borderId="70" xfId="0" applyNumberFormat="1" applyFont="1" applyFill="1" applyBorder="1" applyAlignment="1" applyProtection="1">
      <alignment horizontal="center" vertical="center"/>
      <protection locked="0"/>
    </xf>
    <xf numFmtId="175" fontId="61" fillId="19" borderId="70" xfId="0" applyNumberFormat="1" applyFont="1" applyFill="1" applyBorder="1" applyAlignment="1" applyProtection="1">
      <alignment horizontal="center" vertical="center"/>
      <protection locked="0"/>
    </xf>
    <xf numFmtId="0" fontId="323" fillId="19" borderId="26" xfId="0" applyFont="1" applyFill="1" applyBorder="1" applyAlignment="1" applyProtection="1">
      <alignment horizontal="right" vertical="center"/>
      <protection locked="0"/>
    </xf>
    <xf numFmtId="0" fontId="323" fillId="19" borderId="67" xfId="0" applyFont="1" applyFill="1" applyBorder="1" applyAlignment="1" applyProtection="1">
      <alignment horizontal="right" vertical="center"/>
      <protection locked="0"/>
    </xf>
    <xf numFmtId="0" fontId="323" fillId="19" borderId="134" xfId="0" applyFont="1" applyFill="1" applyBorder="1" applyAlignment="1" applyProtection="1">
      <alignment horizontal="right" vertical="center"/>
      <protection locked="0"/>
    </xf>
    <xf numFmtId="172" fontId="169" fillId="40" borderId="135" xfId="0" applyNumberFormat="1" applyFont="1" applyFill="1" applyBorder="1" applyAlignment="1" applyProtection="1">
      <alignment horizontal="center" vertical="center"/>
      <protection locked="0"/>
    </xf>
    <xf numFmtId="176" fontId="170" fillId="40" borderId="66" xfId="0" applyNumberFormat="1" applyFont="1" applyFill="1" applyBorder="1" applyAlignment="1" applyProtection="1">
      <alignment horizontal="center" vertical="center"/>
      <protection locked="0"/>
    </xf>
    <xf numFmtId="176" fontId="170" fillId="40" borderId="135" xfId="0" applyNumberFormat="1" applyFont="1" applyFill="1" applyBorder="1" applyAlignment="1" applyProtection="1">
      <alignment horizontal="center" vertical="center"/>
      <protection locked="0"/>
    </xf>
    <xf numFmtId="0" fontId="41" fillId="19" borderId="26" xfId="0" applyFont="1" applyFill="1" applyBorder="1" applyAlignment="1" applyProtection="1">
      <alignment horizontal="right" vertical="center"/>
      <protection locked="0"/>
    </xf>
    <xf numFmtId="0" fontId="41" fillId="19" borderId="0" xfId="0" applyFont="1" applyFill="1" applyBorder="1" applyAlignment="1" applyProtection="1">
      <alignment horizontal="right" vertical="center"/>
      <protection locked="0"/>
    </xf>
    <xf numFmtId="177" fontId="153" fillId="40" borderId="66" xfId="0" applyNumberFormat="1" applyFont="1" applyFill="1" applyBorder="1" applyAlignment="1" applyProtection="1">
      <alignment horizontal="center" vertical="center"/>
      <protection locked="0"/>
    </xf>
    <xf numFmtId="176" fontId="153" fillId="40" borderId="66" xfId="0" applyNumberFormat="1" applyFont="1" applyFill="1" applyBorder="1" applyAlignment="1" applyProtection="1">
      <alignment horizontal="center" vertical="center"/>
      <protection locked="0"/>
    </xf>
    <xf numFmtId="171" fontId="61" fillId="19" borderId="70" xfId="0" applyNumberFormat="1" applyFont="1" applyFill="1" applyBorder="1" applyAlignment="1" applyProtection="1">
      <alignment horizontal="center" vertical="center"/>
      <protection locked="0"/>
    </xf>
    <xf numFmtId="176" fontId="61" fillId="19" borderId="70" xfId="0" applyNumberFormat="1" applyFont="1" applyFill="1" applyBorder="1" applyAlignment="1" applyProtection="1">
      <alignment horizontal="center" vertical="center"/>
      <protection locked="0"/>
    </xf>
    <xf numFmtId="0" fontId="133" fillId="62" borderId="0" xfId="3" applyFont="1" applyFill="1" applyBorder="1" applyAlignment="1">
      <alignment horizontal="left" vertical="center"/>
    </xf>
    <xf numFmtId="0" fontId="269" fillId="62" borderId="0" xfId="3" applyFont="1" applyFill="1" applyBorder="1" applyAlignment="1">
      <alignment horizontal="centerContinuous" vertical="center"/>
    </xf>
    <xf numFmtId="0" fontId="269" fillId="62" borderId="0" xfId="3" applyFont="1" applyFill="1" applyBorder="1" applyAlignment="1">
      <alignment horizontal="center" vertical="center"/>
    </xf>
    <xf numFmtId="0" fontId="240" fillId="2" borderId="0" xfId="3" applyFont="1" applyFill="1" applyProtection="1">
      <protection hidden="1"/>
    </xf>
    <xf numFmtId="0" fontId="221" fillId="2" borderId="0" xfId="0" applyFont="1" applyFill="1"/>
    <xf numFmtId="0" fontId="243" fillId="2" borderId="0" xfId="5" applyFont="1" applyFill="1"/>
    <xf numFmtId="0" fontId="82" fillId="2" borderId="0" xfId="3" applyFont="1" applyFill="1" applyBorder="1" applyAlignment="1">
      <alignment horizontal="centerContinuous" vertical="center"/>
    </xf>
    <xf numFmtId="0" fontId="82" fillId="2" borderId="0" xfId="3" applyFont="1" applyFill="1" applyBorder="1" applyAlignment="1">
      <alignment horizontal="center" vertical="center"/>
    </xf>
    <xf numFmtId="0" fontId="306" fillId="2" borderId="0" xfId="5" applyFont="1" applyFill="1"/>
    <xf numFmtId="0" fontId="87" fillId="2" borderId="0" xfId="3" applyFont="1" applyFill="1" applyBorder="1" applyAlignment="1">
      <alignment horizontal="left" vertical="center"/>
    </xf>
    <xf numFmtId="0" fontId="26" fillId="2" borderId="0" xfId="5" applyFill="1" applyBorder="1" applyAlignment="1">
      <alignment horizontal="left" vertical="center"/>
    </xf>
    <xf numFmtId="0" fontId="105" fillId="2" borderId="0" xfId="0" applyFont="1" applyFill="1"/>
    <xf numFmtId="0" fontId="5" fillId="2" borderId="0" xfId="0" applyFont="1" applyFill="1"/>
    <xf numFmtId="0" fontId="153" fillId="2" borderId="0" xfId="0" applyFont="1" applyFill="1"/>
    <xf numFmtId="0" fontId="322" fillId="19" borderId="105" xfId="0" applyFont="1" applyFill="1" applyBorder="1" applyAlignment="1" applyProtection="1">
      <alignment horizontal="right" vertical="center"/>
      <protection locked="0"/>
    </xf>
    <xf numFmtId="184" fontId="169" fillId="40" borderId="10" xfId="0" applyNumberFormat="1" applyFont="1" applyFill="1" applyBorder="1" applyAlignment="1" applyProtection="1">
      <alignment horizontal="center" vertical="center"/>
      <protection locked="0"/>
    </xf>
    <xf numFmtId="0" fontId="324" fillId="19" borderId="105" xfId="0" applyFont="1" applyFill="1" applyBorder="1" applyAlignment="1" applyProtection="1">
      <alignment horizontal="right" vertical="center"/>
      <protection locked="0"/>
    </xf>
    <xf numFmtId="184" fontId="164" fillId="40" borderId="10" xfId="0" applyNumberFormat="1" applyFont="1" applyFill="1" applyBorder="1" applyAlignment="1" applyProtection="1">
      <alignment horizontal="center" vertical="center"/>
      <protection locked="0"/>
    </xf>
    <xf numFmtId="0" fontId="41" fillId="19" borderId="105" xfId="0" applyFont="1" applyFill="1" applyBorder="1" applyAlignment="1" applyProtection="1">
      <alignment horizontal="right" vertical="center"/>
      <protection locked="0"/>
    </xf>
    <xf numFmtId="177" fontId="153" fillId="40" borderId="10" xfId="0" applyNumberFormat="1" applyFont="1" applyFill="1" applyBorder="1" applyAlignment="1" applyProtection="1">
      <alignment horizontal="center" vertical="center"/>
      <protection locked="0"/>
    </xf>
    <xf numFmtId="0" fontId="281" fillId="19" borderId="105" xfId="0" applyFont="1" applyFill="1" applyBorder="1" applyAlignment="1" applyProtection="1">
      <alignment horizontal="right" vertical="center"/>
      <protection locked="0"/>
    </xf>
    <xf numFmtId="177" fontId="325" fillId="40" borderId="10" xfId="0" applyNumberFormat="1" applyFont="1" applyFill="1" applyBorder="1" applyAlignment="1" applyProtection="1">
      <alignment horizontal="center" vertical="center"/>
      <protection locked="0"/>
    </xf>
    <xf numFmtId="0" fontId="61" fillId="19" borderId="105" xfId="0" applyFont="1" applyFill="1" applyBorder="1" applyAlignment="1" applyProtection="1">
      <alignment horizontal="right" vertical="center"/>
      <protection locked="0"/>
    </xf>
    <xf numFmtId="199" fontId="61" fillId="2" borderId="10" xfId="0" applyNumberFormat="1" applyFont="1" applyFill="1" applyBorder="1" applyAlignment="1" applyProtection="1">
      <alignment horizontal="center" vertical="center"/>
      <protection locked="0"/>
    </xf>
    <xf numFmtId="0" fontId="27" fillId="19" borderId="105" xfId="0" applyFont="1" applyFill="1" applyBorder="1" applyAlignment="1" applyProtection="1">
      <alignment horizontal="right" vertical="center"/>
      <protection locked="0"/>
    </xf>
    <xf numFmtId="2" fontId="27" fillId="19" borderId="10" xfId="0" applyNumberFormat="1" applyFont="1" applyFill="1" applyBorder="1" applyAlignment="1" applyProtection="1">
      <alignment horizontal="center" vertical="center"/>
      <protection locked="0"/>
    </xf>
    <xf numFmtId="167" fontId="61" fillId="19" borderId="10" xfId="0" applyNumberFormat="1" applyFont="1" applyFill="1" applyBorder="1" applyAlignment="1" applyProtection="1">
      <alignment horizontal="center" vertical="center"/>
      <protection locked="0"/>
    </xf>
    <xf numFmtId="0" fontId="27" fillId="19" borderId="122" xfId="0" applyFont="1" applyFill="1" applyBorder="1" applyAlignment="1" applyProtection="1">
      <alignment horizontal="right" vertical="center"/>
      <protection locked="0"/>
    </xf>
    <xf numFmtId="200" fontId="27" fillId="2" borderId="124" xfId="0" applyNumberFormat="1" applyFont="1" applyFill="1" applyBorder="1" applyAlignment="1" applyProtection="1">
      <alignment horizontal="center" vertical="center"/>
      <protection locked="0"/>
    </xf>
    <xf numFmtId="199" fontId="27" fillId="2" borderId="10" xfId="0" applyNumberFormat="1" applyFont="1" applyFill="1" applyBorder="1" applyAlignment="1" applyProtection="1">
      <alignment horizontal="center" vertical="center"/>
      <protection locked="0"/>
    </xf>
    <xf numFmtId="167" fontId="27" fillId="19" borderId="108" xfId="0" applyNumberFormat="1" applyFont="1" applyFill="1" applyBorder="1" applyAlignment="1" applyProtection="1">
      <alignment horizontal="center" vertical="center"/>
      <protection locked="0"/>
    </xf>
    <xf numFmtId="199" fontId="27" fillId="2" borderId="110" xfId="0" applyNumberFormat="1" applyFont="1" applyFill="1" applyBorder="1" applyAlignment="1" applyProtection="1">
      <alignment horizontal="center" vertical="center"/>
      <protection locked="0"/>
    </xf>
    <xf numFmtId="0" fontId="0" fillId="2" borderId="0" xfId="0" applyFill="1" applyAlignment="1">
      <alignment horizontal="right"/>
    </xf>
    <xf numFmtId="184" fontId="171" fillId="40" borderId="10" xfId="0" applyNumberFormat="1" applyFont="1" applyFill="1" applyBorder="1" applyAlignment="1" applyProtection="1">
      <alignment horizontal="center" vertical="center"/>
      <protection locked="0"/>
    </xf>
    <xf numFmtId="0" fontId="0" fillId="2" borderId="105" xfId="0" applyFill="1" applyBorder="1"/>
    <xf numFmtId="0" fontId="122" fillId="19" borderId="105" xfId="0" applyFont="1" applyFill="1" applyBorder="1" applyAlignment="1" applyProtection="1">
      <alignment horizontal="right" vertical="center"/>
      <protection locked="0"/>
    </xf>
    <xf numFmtId="177" fontId="326" fillId="40" borderId="10" xfId="0" applyNumberFormat="1" applyFont="1" applyFill="1" applyBorder="1" applyAlignment="1" applyProtection="1">
      <alignment horizontal="center" vertical="center"/>
      <protection locked="0"/>
    </xf>
    <xf numFmtId="167" fontId="61" fillId="19" borderId="122" xfId="0" applyNumberFormat="1" applyFont="1" applyFill="1" applyBorder="1" applyAlignment="1" applyProtection="1">
      <alignment horizontal="center" vertical="center"/>
      <protection locked="0"/>
    </xf>
    <xf numFmtId="199" fontId="27" fillId="2" borderId="124" xfId="0" applyNumberFormat="1" applyFont="1" applyFill="1" applyBorder="1" applyAlignment="1" applyProtection="1">
      <alignment horizontal="center" vertical="center"/>
      <protection locked="0"/>
    </xf>
    <xf numFmtId="0" fontId="327" fillId="19" borderId="105" xfId="0" applyFont="1" applyFill="1" applyBorder="1" applyAlignment="1" applyProtection="1">
      <alignment horizontal="right" vertical="center"/>
      <protection locked="0"/>
    </xf>
    <xf numFmtId="184" fontId="88" fillId="40" borderId="10" xfId="0" applyNumberFormat="1" applyFont="1" applyFill="1" applyBorder="1" applyAlignment="1" applyProtection="1">
      <alignment horizontal="center" vertical="center"/>
      <protection locked="0"/>
    </xf>
    <xf numFmtId="2" fontId="27" fillId="19" borderId="122" xfId="0" applyNumberFormat="1" applyFont="1" applyFill="1" applyBorder="1" applyAlignment="1" applyProtection="1">
      <alignment horizontal="center" vertical="center"/>
      <protection locked="0"/>
    </xf>
    <xf numFmtId="0" fontId="5" fillId="2" borderId="0" xfId="0" applyFont="1" applyFill="1" applyAlignment="1">
      <alignment vertical="center"/>
    </xf>
    <xf numFmtId="0" fontId="82" fillId="25" borderId="112" xfId="4" applyFont="1" applyFill="1" applyBorder="1" applyAlignment="1" applyProtection="1">
      <alignment horizontal="left" vertical="center"/>
      <protection locked="0"/>
    </xf>
    <xf numFmtId="0" fontId="87" fillId="25" borderId="127" xfId="4" applyFont="1" applyFill="1" applyBorder="1" applyAlignment="1" applyProtection="1">
      <alignment horizontal="centerContinuous" vertical="center"/>
      <protection locked="0"/>
    </xf>
    <xf numFmtId="0" fontId="82" fillId="25" borderId="128" xfId="4" applyFont="1" applyFill="1" applyBorder="1" applyAlignment="1" applyProtection="1">
      <alignment horizontal="right" vertical="center"/>
      <protection locked="0"/>
    </xf>
    <xf numFmtId="2" fontId="24" fillId="63" borderId="164" xfId="0" applyNumberFormat="1" applyFont="1" applyFill="1" applyBorder="1" applyAlignment="1" applyProtection="1">
      <alignment horizontal="center" vertical="center" wrapText="1"/>
      <protection locked="0"/>
    </xf>
    <xf numFmtId="0" fontId="37" fillId="6" borderId="13" xfId="4" applyFont="1" applyFill="1" applyBorder="1" applyAlignment="1">
      <alignment horizontal="right" vertical="center"/>
    </xf>
    <xf numFmtId="0" fontId="328" fillId="6" borderId="13" xfId="4" applyFont="1" applyFill="1" applyBorder="1" applyAlignment="1">
      <alignment horizontal="right" vertical="center"/>
    </xf>
    <xf numFmtId="9" fontId="140" fillId="6" borderId="165" xfId="0" applyNumberFormat="1" applyFont="1" applyFill="1" applyBorder="1" applyAlignment="1">
      <alignment horizontal="left" vertical="center"/>
    </xf>
    <xf numFmtId="166" fontId="21" fillId="3" borderId="166" xfId="0" applyNumberFormat="1" applyFont="1" applyFill="1" applyBorder="1" applyAlignment="1" applyProtection="1">
      <alignment horizontal="center" vertical="center"/>
    </xf>
    <xf numFmtId="0" fontId="2" fillId="3" borderId="116" xfId="0" applyFont="1" applyFill="1" applyBorder="1" applyAlignment="1" applyProtection="1">
      <alignment horizontal="center" vertical="center"/>
    </xf>
    <xf numFmtId="2" fontId="21" fillId="3" borderId="167" xfId="0" applyNumberFormat="1" applyFont="1" applyFill="1" applyBorder="1" applyAlignment="1" applyProtection="1">
      <alignment horizontal="center" vertical="center"/>
    </xf>
    <xf numFmtId="9" fontId="21" fillId="43" borderId="91" xfId="0" applyNumberFormat="1" applyFont="1" applyFill="1" applyBorder="1" applyAlignment="1">
      <alignment horizontal="center" vertical="center"/>
    </xf>
    <xf numFmtId="0" fontId="87" fillId="43" borderId="0" xfId="4" applyFont="1" applyFill="1" applyBorder="1" applyAlignment="1">
      <alignment horizontal="centerContinuous" vertical="center"/>
    </xf>
    <xf numFmtId="0" fontId="0" fillId="43" borderId="0" xfId="0" applyFill="1" applyBorder="1" applyAlignment="1">
      <alignment horizontal="centerContinuous" vertical="center" wrapText="1"/>
    </xf>
    <xf numFmtId="0" fontId="21" fillId="43" borderId="0" xfId="4" applyFont="1" applyFill="1" applyBorder="1" applyAlignment="1">
      <alignment horizontal="right" vertical="center"/>
    </xf>
    <xf numFmtId="164" fontId="329" fillId="19" borderId="168" xfId="4" applyNumberFormat="1" applyFont="1" applyFill="1" applyBorder="1" applyAlignment="1">
      <alignment horizontal="center" vertical="center"/>
    </xf>
    <xf numFmtId="9" fontId="330" fillId="43" borderId="169" xfId="0" applyNumberFormat="1" applyFont="1" applyFill="1" applyBorder="1" applyAlignment="1">
      <alignment horizontal="center" vertical="center"/>
    </xf>
    <xf numFmtId="201" fontId="2" fillId="64" borderId="10" xfId="0" applyNumberFormat="1" applyFont="1" applyFill="1" applyBorder="1" applyAlignment="1">
      <alignment horizontal="centerContinuous" vertical="center" wrapText="1"/>
    </xf>
    <xf numFmtId="168" fontId="164" fillId="40" borderId="91" xfId="0" applyNumberFormat="1" applyFont="1" applyFill="1" applyBorder="1" applyAlignment="1">
      <alignment horizontal="center" vertical="center"/>
    </xf>
    <xf numFmtId="0" fontId="169" fillId="40" borderId="0" xfId="4" applyFont="1" applyFill="1" applyBorder="1" applyAlignment="1">
      <alignment horizontal="left" vertical="center"/>
    </xf>
    <xf numFmtId="200" fontId="27" fillId="3" borderId="170" xfId="0" applyNumberFormat="1" applyFont="1" applyFill="1" applyBorder="1" applyAlignment="1" applyProtection="1">
      <alignment horizontal="center" vertical="center"/>
      <protection locked="0"/>
    </xf>
    <xf numFmtId="177" fontId="171" fillId="40" borderId="0" xfId="0" applyNumberFormat="1" applyFont="1" applyFill="1" applyBorder="1" applyAlignment="1" applyProtection="1">
      <alignment horizontal="center" vertical="center"/>
      <protection locked="0"/>
    </xf>
    <xf numFmtId="200" fontId="27" fillId="3" borderId="10" xfId="0" applyNumberFormat="1" applyFont="1" applyFill="1" applyBorder="1" applyAlignment="1" applyProtection="1">
      <alignment horizontal="center" vertical="center"/>
      <protection locked="0"/>
    </xf>
    <xf numFmtId="200" fontId="27" fillId="3" borderId="0" xfId="0" applyNumberFormat="1" applyFont="1" applyFill="1" applyBorder="1" applyAlignment="1" applyProtection="1">
      <alignment horizontal="center" vertical="center"/>
      <protection locked="0"/>
    </xf>
    <xf numFmtId="168" fontId="164" fillId="40" borderId="171" xfId="0" applyNumberFormat="1" applyFont="1" applyFill="1" applyBorder="1" applyAlignment="1">
      <alignment horizontal="center" vertical="center"/>
    </xf>
    <xf numFmtId="0" fontId="169" fillId="40" borderId="123" xfId="4" applyFont="1" applyFill="1" applyBorder="1" applyAlignment="1">
      <alignment horizontal="left" vertical="center"/>
    </xf>
    <xf numFmtId="200" fontId="27" fillId="3" borderId="123" xfId="0" applyNumberFormat="1" applyFont="1" applyFill="1" applyBorder="1" applyAlignment="1" applyProtection="1">
      <alignment horizontal="center" vertical="center"/>
      <protection locked="0"/>
    </xf>
    <xf numFmtId="177" fontId="171" fillId="40" borderId="123" xfId="0" applyNumberFormat="1" applyFont="1" applyFill="1" applyBorder="1" applyAlignment="1" applyProtection="1">
      <alignment horizontal="center" vertical="center"/>
      <protection locked="0"/>
    </xf>
    <xf numFmtId="200" fontId="27" fillId="3" borderId="124" xfId="0" applyNumberFormat="1" applyFont="1" applyFill="1" applyBorder="1" applyAlignment="1" applyProtection="1">
      <alignment horizontal="center" vertical="center"/>
      <protection locked="0"/>
    </xf>
    <xf numFmtId="2" fontId="27" fillId="19" borderId="0" xfId="0" applyNumberFormat="1" applyFont="1" applyFill="1" applyBorder="1" applyAlignment="1" applyProtection="1">
      <alignment horizontal="center" vertical="center"/>
      <protection locked="0"/>
    </xf>
    <xf numFmtId="199" fontId="27" fillId="2" borderId="0" xfId="0" applyNumberFormat="1" applyFont="1" applyFill="1" applyBorder="1" applyAlignment="1" applyProtection="1">
      <alignment horizontal="center" vertical="center"/>
      <protection locked="0"/>
    </xf>
    <xf numFmtId="0" fontId="83" fillId="18" borderId="0" xfId="3" applyFont="1" applyFill="1" applyBorder="1" applyAlignment="1" applyProtection="1">
      <alignment horizontal="center" vertical="center" wrapText="1"/>
      <protection hidden="1"/>
    </xf>
    <xf numFmtId="175" fontId="177" fillId="2" borderId="122" xfId="10" applyNumberFormat="1" applyFont="1" applyFill="1" applyBorder="1" applyAlignment="1">
      <alignment vertical="center"/>
    </xf>
    <xf numFmtId="175" fontId="177" fillId="2" borderId="123" xfId="10" applyNumberFormat="1" applyFont="1" applyFill="1" applyBorder="1" applyAlignment="1">
      <alignment vertical="center"/>
    </xf>
    <xf numFmtId="0" fontId="1" fillId="2" borderId="123" xfId="10" applyFill="1" applyBorder="1"/>
    <xf numFmtId="0" fontId="2" fillId="2" borderId="123" xfId="3" applyFill="1" applyBorder="1" applyProtection="1">
      <protection hidden="1"/>
    </xf>
    <xf numFmtId="0" fontId="21" fillId="2" borderId="123" xfId="10" applyFont="1" applyFill="1" applyBorder="1" applyAlignment="1">
      <alignment horizontal="center" vertical="center"/>
    </xf>
    <xf numFmtId="175" fontId="23" fillId="2" borderId="123" xfId="10" applyNumberFormat="1" applyFont="1" applyFill="1" applyBorder="1" applyAlignment="1" applyProtection="1">
      <alignment horizontal="center" vertical="center" wrapText="1"/>
      <protection locked="0"/>
    </xf>
    <xf numFmtId="0" fontId="1" fillId="2" borderId="124" xfId="10" applyFill="1" applyBorder="1"/>
    <xf numFmtId="175" fontId="193" fillId="19" borderId="122" xfId="4" applyNumberFormat="1" applyFont="1" applyFill="1" applyBorder="1" applyAlignment="1">
      <alignment horizontal="center" vertical="center"/>
    </xf>
    <xf numFmtId="175" fontId="193" fillId="19" borderId="123" xfId="4" applyNumberFormat="1" applyFont="1" applyFill="1" applyBorder="1" applyAlignment="1">
      <alignment horizontal="center" vertical="center"/>
    </xf>
    <xf numFmtId="1" fontId="193" fillId="19" borderId="123" xfId="4" applyNumberFormat="1" applyFont="1" applyFill="1" applyBorder="1" applyAlignment="1">
      <alignment horizontal="center" vertical="center"/>
    </xf>
    <xf numFmtId="0" fontId="193" fillId="19" borderId="123" xfId="10" applyFont="1" applyFill="1" applyBorder="1" applyAlignment="1">
      <alignment horizontal="center" vertical="center"/>
    </xf>
    <xf numFmtId="2" fontId="193" fillId="19" borderId="123" xfId="4" applyNumberFormat="1" applyFont="1" applyFill="1" applyBorder="1" applyAlignment="1">
      <alignment horizontal="center" vertical="center"/>
    </xf>
    <xf numFmtId="0" fontId="193" fillId="19" borderId="124" xfId="10" applyFont="1" applyFill="1" applyBorder="1" applyAlignment="1">
      <alignment horizontal="center" vertical="center"/>
    </xf>
    <xf numFmtId="0" fontId="2" fillId="2" borderId="134" xfId="3" applyFill="1" applyBorder="1" applyProtection="1">
      <protection hidden="1"/>
    </xf>
    <xf numFmtId="0" fontId="2" fillId="2" borderId="135" xfId="3" applyFill="1" applyBorder="1" applyProtection="1">
      <protection hidden="1"/>
    </xf>
    <xf numFmtId="2" fontId="207" fillId="19" borderId="172" xfId="13" applyNumberFormat="1" applyFont="1" applyFill="1" applyBorder="1" applyAlignment="1">
      <alignment horizontal="center" vertical="center"/>
    </xf>
    <xf numFmtId="0" fontId="1" fillId="19" borderId="172" xfId="10" applyFill="1" applyBorder="1" applyAlignment="1">
      <alignment horizontal="center" vertical="center"/>
    </xf>
    <xf numFmtId="0" fontId="201" fillId="19" borderId="172" xfId="10" applyFont="1" applyFill="1" applyBorder="1" applyAlignment="1">
      <alignment horizontal="center" vertical="center"/>
    </xf>
    <xf numFmtId="0" fontId="331" fillId="19" borderId="117" xfId="3" applyFont="1" applyFill="1" applyBorder="1" applyAlignment="1">
      <alignment vertical="center"/>
    </xf>
    <xf numFmtId="1" fontId="215" fillId="19" borderId="172" xfId="13" applyNumberFormat="1" applyFont="1" applyFill="1" applyBorder="1" applyAlignment="1">
      <alignment horizontal="center" vertical="center"/>
    </xf>
    <xf numFmtId="0" fontId="332" fillId="19" borderId="0" xfId="3" applyFont="1" applyFill="1" applyBorder="1" applyAlignment="1" applyProtection="1">
      <alignment horizontal="left" vertical="center"/>
      <protection hidden="1"/>
    </xf>
    <xf numFmtId="0" fontId="333" fillId="56" borderId="174" xfId="17" applyFont="1" applyFill="1" applyBorder="1" applyAlignment="1">
      <alignment horizontal="left" vertical="center"/>
    </xf>
    <xf numFmtId="0" fontId="86" fillId="56" borderId="175" xfId="17" applyFont="1" applyFill="1" applyBorder="1" applyAlignment="1">
      <alignment horizontal="left" vertical="center"/>
    </xf>
    <xf numFmtId="0" fontId="334" fillId="56" borderId="175" xfId="17" applyFont="1" applyFill="1" applyBorder="1" applyAlignment="1">
      <alignment horizontal="left" vertical="center"/>
    </xf>
    <xf numFmtId="0" fontId="335" fillId="56" borderId="175" xfId="17" applyFont="1" applyFill="1" applyBorder="1" applyAlignment="1">
      <alignment horizontal="centerContinuous" vertical="center"/>
    </xf>
    <xf numFmtId="0" fontId="334" fillId="56" borderId="175" xfId="17" applyFont="1" applyFill="1" applyBorder="1" applyAlignment="1">
      <alignment horizontal="centerContinuous" vertical="center"/>
    </xf>
    <xf numFmtId="0" fontId="336" fillId="56" borderId="176" xfId="17" applyFont="1" applyFill="1" applyBorder="1" applyAlignment="1">
      <alignment horizontal="right" vertical="center"/>
    </xf>
    <xf numFmtId="0" fontId="2" fillId="0" borderId="0" xfId="17" applyFont="1"/>
    <xf numFmtId="0" fontId="25" fillId="0" borderId="0" xfId="17" applyFont="1" applyProtection="1"/>
    <xf numFmtId="2" fontId="339" fillId="19" borderId="187" xfId="4" applyNumberFormat="1" applyFont="1" applyFill="1" applyBorder="1" applyAlignment="1">
      <alignment horizontal="center" vertical="center"/>
    </xf>
    <xf numFmtId="175" fontId="339" fillId="19" borderId="187" xfId="4" applyNumberFormat="1" applyFont="1" applyFill="1" applyBorder="1" applyAlignment="1">
      <alignment horizontal="center" vertical="center"/>
    </xf>
    <xf numFmtId="174" fontId="339" fillId="19" borderId="187" xfId="16" applyNumberFormat="1" applyFont="1" applyFill="1" applyBorder="1" applyAlignment="1" applyProtection="1">
      <alignment horizontal="center" vertical="center"/>
      <protection locked="0"/>
    </xf>
    <xf numFmtId="0" fontId="168" fillId="40" borderId="187" xfId="4" applyNumberFormat="1" applyFont="1" applyFill="1" applyBorder="1" applyAlignment="1">
      <alignment horizontal="center" vertical="center"/>
    </xf>
    <xf numFmtId="0" fontId="333" fillId="56" borderId="112" xfId="17" applyFont="1" applyFill="1" applyBorder="1" applyAlignment="1">
      <alignment vertical="center"/>
    </xf>
    <xf numFmtId="0" fontId="333" fillId="56" borderId="111" xfId="17" applyFont="1" applyFill="1" applyBorder="1" applyAlignment="1">
      <alignment vertical="center"/>
    </xf>
    <xf numFmtId="0" fontId="76" fillId="56" borderId="113" xfId="17" applyFont="1" applyFill="1" applyBorder="1" applyAlignment="1">
      <alignment horizontal="right" vertical="center"/>
    </xf>
    <xf numFmtId="0" fontId="169" fillId="65" borderId="77" xfId="17" applyNumberFormat="1" applyFont="1" applyFill="1" applyBorder="1" applyAlignment="1" applyProtection="1">
      <alignment horizontal="center" vertical="center"/>
      <protection locked="0"/>
    </xf>
    <xf numFmtId="0" fontId="169" fillId="65" borderId="77" xfId="17" applyFont="1" applyFill="1" applyBorder="1" applyAlignment="1" applyProtection="1">
      <alignment horizontal="left" vertical="center"/>
      <protection locked="0"/>
    </xf>
    <xf numFmtId="0" fontId="340" fillId="66" borderId="116" xfId="17" applyNumberFormat="1" applyFont="1" applyFill="1" applyBorder="1" applyAlignment="1" applyProtection="1">
      <alignment horizontal="center" vertical="center"/>
      <protection locked="0"/>
    </xf>
    <xf numFmtId="1" fontId="211" fillId="65" borderId="198" xfId="17" applyNumberFormat="1" applyFont="1" applyFill="1" applyBorder="1" applyAlignment="1" applyProtection="1">
      <alignment horizontal="center" vertical="center"/>
      <protection locked="0"/>
    </xf>
    <xf numFmtId="202" fontId="87" fillId="19" borderId="77" xfId="17" applyNumberFormat="1" applyFont="1" applyFill="1" applyBorder="1" applyAlignment="1" applyProtection="1">
      <alignment horizontal="right" vertical="center"/>
      <protection locked="0"/>
    </xf>
    <xf numFmtId="203" fontId="87" fillId="19" borderId="77" xfId="0" applyNumberFormat="1" applyFont="1" applyFill="1" applyBorder="1" applyAlignment="1" applyProtection="1">
      <alignment horizontal="center" vertical="center"/>
    </xf>
    <xf numFmtId="1" fontId="2" fillId="19" borderId="199" xfId="17" applyNumberFormat="1" applyFont="1" applyFill="1" applyBorder="1" applyAlignment="1" applyProtection="1">
      <alignment horizontal="left" vertical="center"/>
      <protection locked="0"/>
    </xf>
    <xf numFmtId="202" fontId="87" fillId="19" borderId="198" xfId="17" applyNumberFormat="1" applyFont="1" applyFill="1" applyBorder="1" applyAlignment="1" applyProtection="1">
      <alignment horizontal="right" vertical="center"/>
      <protection locked="0"/>
    </xf>
    <xf numFmtId="1" fontId="2" fillId="19" borderId="200" xfId="17" applyNumberFormat="1" applyFont="1" applyFill="1" applyBorder="1" applyAlignment="1" applyProtection="1">
      <alignment horizontal="left" vertical="center"/>
      <protection locked="0"/>
    </xf>
    <xf numFmtId="1" fontId="211" fillId="65" borderId="201" xfId="17" applyNumberFormat="1" applyFont="1" applyFill="1" applyBorder="1" applyAlignment="1" applyProtection="1">
      <alignment horizontal="center" vertical="center"/>
      <protection locked="0"/>
    </xf>
    <xf numFmtId="202" fontId="87" fillId="19" borderId="202" xfId="17" applyNumberFormat="1" applyFont="1" applyFill="1" applyBorder="1" applyAlignment="1" applyProtection="1">
      <alignment horizontal="right" vertical="center"/>
      <protection locked="0"/>
    </xf>
    <xf numFmtId="203" fontId="87" fillId="19" borderId="202" xfId="0" applyNumberFormat="1" applyFont="1" applyFill="1" applyBorder="1" applyAlignment="1" applyProtection="1">
      <alignment horizontal="center" vertical="center"/>
    </xf>
    <xf numFmtId="1" fontId="2" fillId="19" borderId="203" xfId="17" applyNumberFormat="1" applyFont="1" applyFill="1" applyBorder="1" applyAlignment="1" applyProtection="1">
      <alignment horizontal="left" vertical="center"/>
      <protection locked="0"/>
    </xf>
    <xf numFmtId="202" fontId="87" fillId="19" borderId="201" xfId="17" applyNumberFormat="1" applyFont="1" applyFill="1" applyBorder="1" applyAlignment="1" applyProtection="1">
      <alignment horizontal="right" vertical="center"/>
      <protection locked="0"/>
    </xf>
    <xf numFmtId="1" fontId="2" fillId="19" borderId="204" xfId="17" applyNumberFormat="1" applyFont="1" applyFill="1" applyBorder="1" applyAlignment="1" applyProtection="1">
      <alignment horizontal="left" vertical="center"/>
      <protection locked="0"/>
    </xf>
    <xf numFmtId="166" fontId="340" fillId="66" borderId="116" xfId="17" applyNumberFormat="1" applyFont="1" applyFill="1" applyBorder="1" applyAlignment="1" applyProtection="1">
      <alignment horizontal="center" vertical="center"/>
      <protection locked="0"/>
    </xf>
    <xf numFmtId="166" fontId="211" fillId="65" borderId="198" xfId="17" applyNumberFormat="1" applyFont="1" applyFill="1" applyBorder="1" applyAlignment="1" applyProtection="1">
      <alignment horizontal="center" vertical="center"/>
      <protection locked="0"/>
    </xf>
    <xf numFmtId="204" fontId="87" fillId="19" borderId="77" xfId="0" applyNumberFormat="1" applyFont="1" applyFill="1" applyBorder="1" applyAlignment="1" applyProtection="1">
      <alignment horizontal="center" vertical="center"/>
    </xf>
    <xf numFmtId="1" fontId="2" fillId="19" borderId="129" xfId="17" applyNumberFormat="1" applyFont="1" applyFill="1" applyBorder="1" applyAlignment="1" applyProtection="1">
      <alignment horizontal="left" vertical="center"/>
      <protection locked="0"/>
    </xf>
    <xf numFmtId="0" fontId="169" fillId="65" borderId="199" xfId="17" applyFont="1" applyFill="1" applyBorder="1" applyAlignment="1" applyProtection="1">
      <alignment horizontal="left" vertical="center"/>
      <protection locked="0"/>
    </xf>
    <xf numFmtId="0" fontId="169" fillId="65" borderId="202" xfId="17" applyNumberFormat="1" applyFont="1" applyFill="1" applyBorder="1" applyAlignment="1" applyProtection="1">
      <alignment horizontal="center" vertical="center"/>
      <protection locked="0"/>
    </xf>
    <xf numFmtId="0" fontId="169" fillId="65" borderId="202" xfId="17" applyFont="1" applyFill="1" applyBorder="1" applyAlignment="1" applyProtection="1">
      <alignment horizontal="left" vertical="center"/>
      <protection locked="0"/>
    </xf>
    <xf numFmtId="166" fontId="340" fillId="66" borderId="208" xfId="17" applyNumberFormat="1" applyFont="1" applyFill="1" applyBorder="1" applyAlignment="1" applyProtection="1">
      <alignment horizontal="center" vertical="center"/>
      <protection locked="0"/>
    </xf>
    <xf numFmtId="166" fontId="211" fillId="65" borderId="201" xfId="17" applyNumberFormat="1" applyFont="1" applyFill="1" applyBorder="1" applyAlignment="1" applyProtection="1">
      <alignment horizontal="center" vertical="center"/>
      <protection locked="0"/>
    </xf>
    <xf numFmtId="204" fontId="87" fillId="19" borderId="202" xfId="0" applyNumberFormat="1" applyFont="1" applyFill="1" applyBorder="1" applyAlignment="1" applyProtection="1">
      <alignment horizontal="center" vertical="center"/>
    </xf>
    <xf numFmtId="1" fontId="2" fillId="19" borderId="209" xfId="17" applyNumberFormat="1" applyFont="1" applyFill="1" applyBorder="1" applyAlignment="1" applyProtection="1">
      <alignment horizontal="left" vertical="center"/>
      <protection locked="0"/>
    </xf>
    <xf numFmtId="202" fontId="87" fillId="34" borderId="0" xfId="17" applyNumberFormat="1" applyFont="1" applyFill="1" applyBorder="1" applyAlignment="1" applyProtection="1">
      <alignment horizontal="right" vertical="center"/>
      <protection locked="0"/>
    </xf>
    <xf numFmtId="203" fontId="87" fillId="34" borderId="0" xfId="0" applyNumberFormat="1" applyFont="1" applyFill="1" applyBorder="1" applyAlignment="1" applyProtection="1">
      <alignment horizontal="center" vertical="center"/>
    </xf>
    <xf numFmtId="1" fontId="2" fillId="34" borderId="0" xfId="17" applyNumberFormat="1" applyFont="1" applyFill="1" applyBorder="1" applyAlignment="1" applyProtection="1">
      <alignment horizontal="left" vertical="center"/>
      <protection locked="0"/>
    </xf>
    <xf numFmtId="0" fontId="2" fillId="19" borderId="0" xfId="3" applyFill="1" applyProtection="1">
      <protection hidden="1"/>
    </xf>
    <xf numFmtId="0" fontId="114" fillId="26" borderId="0" xfId="5" applyFont="1" applyFill="1" applyBorder="1" applyAlignment="1">
      <alignment horizontal="center" vertical="center"/>
    </xf>
    <xf numFmtId="0" fontId="113" fillId="26" borderId="0" xfId="5" applyFont="1" applyFill="1" applyBorder="1" applyAlignment="1">
      <alignment horizontal="center" vertical="center"/>
    </xf>
    <xf numFmtId="164" fontId="12" fillId="3" borderId="0" xfId="0" applyNumberFormat="1" applyFont="1" applyFill="1" applyBorder="1" applyAlignment="1">
      <alignment horizontal="center"/>
    </xf>
    <xf numFmtId="164" fontId="74" fillId="2" borderId="0" xfId="1" applyNumberFormat="1" applyFont="1" applyFill="1" applyBorder="1" applyAlignment="1">
      <alignment horizontal="right" vertical="center"/>
    </xf>
    <xf numFmtId="0" fontId="8" fillId="25" borderId="123" xfId="23" applyFont="1" applyFill="1" applyBorder="1" applyAlignment="1">
      <alignment horizontal="center" vertical="center"/>
    </xf>
    <xf numFmtId="0" fontId="8" fillId="25" borderId="124" xfId="23" applyFont="1" applyFill="1" applyBorder="1" applyAlignment="1">
      <alignment horizontal="center" vertical="center"/>
    </xf>
    <xf numFmtId="164" fontId="0" fillId="3" borderId="0" xfId="0" applyNumberFormat="1" applyFont="1" applyFill="1" applyBorder="1" applyAlignment="1"/>
    <xf numFmtId="164" fontId="53" fillId="3" borderId="0" xfId="0" applyNumberFormat="1" applyFont="1" applyFill="1" applyBorder="1" applyAlignment="1">
      <alignment vertical="center"/>
    </xf>
    <xf numFmtId="164" fontId="74" fillId="2" borderId="0" xfId="1" applyNumberFormat="1" applyFont="1" applyFill="1" applyBorder="1" applyAlignment="1">
      <alignment vertical="center"/>
    </xf>
    <xf numFmtId="2" fontId="104" fillId="11" borderId="0" xfId="3" applyNumberFormat="1" applyFont="1" applyFill="1" applyBorder="1" applyAlignment="1" applyProtection="1">
      <protection locked="0"/>
    </xf>
    <xf numFmtId="205" fontId="12" fillId="3" borderId="0" xfId="0" applyNumberFormat="1" applyFont="1" applyFill="1" applyBorder="1" applyAlignment="1">
      <alignment horizontal="center"/>
    </xf>
    <xf numFmtId="2" fontId="104" fillId="11" borderId="0" xfId="3" applyNumberFormat="1" applyFont="1" applyFill="1" applyBorder="1" applyAlignment="1" applyProtection="1">
      <alignment horizontal="right"/>
      <protection locked="0"/>
    </xf>
    <xf numFmtId="164" fontId="52" fillId="3" borderId="15" xfId="1" applyNumberFormat="1" applyFont="1" applyFill="1" applyBorder="1" applyAlignment="1">
      <alignment horizontal="center" vertical="center"/>
    </xf>
    <xf numFmtId="164" fontId="18" fillId="3" borderId="0" xfId="0" applyNumberFormat="1" applyFont="1" applyFill="1" applyBorder="1" applyAlignment="1">
      <alignment horizontal="center"/>
    </xf>
    <xf numFmtId="0" fontId="36" fillId="43" borderId="0" xfId="25" applyFont="1" applyFill="1" applyAlignment="1">
      <alignment horizontal="center" vertical="center"/>
    </xf>
    <xf numFmtId="0" fontId="2" fillId="26" borderId="0" xfId="3" applyFill="1" applyProtection="1">
      <protection hidden="1"/>
    </xf>
    <xf numFmtId="0" fontId="2" fillId="26" borderId="0" xfId="3" applyFill="1" applyAlignment="1">
      <alignment vertical="center"/>
    </xf>
    <xf numFmtId="0" fontId="344" fillId="26" borderId="0" xfId="3" applyFont="1" applyFill="1" applyAlignment="1">
      <alignment vertical="center"/>
    </xf>
    <xf numFmtId="0" fontId="345" fillId="26" borderId="0" xfId="12" applyFont="1" applyFill="1" applyAlignment="1">
      <alignment horizontal="left" vertical="center"/>
    </xf>
    <xf numFmtId="0" fontId="2" fillId="26" borderId="0" xfId="25" applyFill="1" applyProtection="1">
      <protection hidden="1"/>
    </xf>
    <xf numFmtId="0" fontId="346" fillId="26" borderId="0" xfId="25" applyFont="1" applyFill="1" applyAlignment="1">
      <alignment vertical="center"/>
    </xf>
    <xf numFmtId="0" fontId="347" fillId="26" borderId="0" xfId="19" applyFont="1" applyFill="1" applyAlignment="1">
      <alignment vertical="center"/>
    </xf>
    <xf numFmtId="0" fontId="2" fillId="26" borderId="0" xfId="25" applyFill="1" applyAlignment="1">
      <alignment vertical="center"/>
    </xf>
    <xf numFmtId="0" fontId="2" fillId="0" borderId="0" xfId="25" applyAlignment="1">
      <alignment vertical="center"/>
    </xf>
    <xf numFmtId="0" fontId="348" fillId="26" borderId="0" xfId="19" applyFont="1" applyFill="1" applyAlignment="1">
      <alignment vertical="center"/>
    </xf>
    <xf numFmtId="0" fontId="349" fillId="26" borderId="0" xfId="25" applyFont="1" applyFill="1" applyAlignment="1">
      <alignment horizontal="center"/>
    </xf>
    <xf numFmtId="0" fontId="350" fillId="26" borderId="0" xfId="25" applyFont="1" applyFill="1" applyAlignment="1">
      <alignment horizontal="center"/>
    </xf>
    <xf numFmtId="0" fontId="2" fillId="2" borderId="0" xfId="25" applyFill="1" applyAlignment="1">
      <alignment vertical="center"/>
    </xf>
    <xf numFmtId="0" fontId="351" fillId="2" borderId="0" xfId="26" applyFont="1" applyFill="1" applyAlignment="1">
      <alignment horizontal="right" vertical="center"/>
    </xf>
    <xf numFmtId="186" fontId="352" fillId="52" borderId="0" xfId="26" applyNumberFormat="1" applyFont="1" applyFill="1" applyAlignment="1">
      <alignment horizontal="center" vertical="center"/>
    </xf>
    <xf numFmtId="0" fontId="353" fillId="26" borderId="0" xfId="0" applyFont="1" applyFill="1" applyAlignment="1">
      <alignment vertical="center"/>
    </xf>
    <xf numFmtId="0" fontId="354" fillId="26" borderId="0" xfId="25" applyFont="1" applyFill="1" applyAlignment="1">
      <alignment vertical="center"/>
    </xf>
    <xf numFmtId="0" fontId="355" fillId="53" borderId="0" xfId="25" applyFont="1" applyFill="1" applyAlignment="1">
      <alignment horizontal="center" vertical="center"/>
    </xf>
    <xf numFmtId="0" fontId="355" fillId="28" borderId="0" xfId="25" applyFont="1" applyFill="1" applyAlignment="1">
      <alignment horizontal="center" vertical="center"/>
    </xf>
    <xf numFmtId="0" fontId="356" fillId="24" borderId="0" xfId="25" applyFont="1" applyFill="1" applyAlignment="1">
      <alignment horizontal="center" vertical="center"/>
    </xf>
    <xf numFmtId="0" fontId="52" fillId="26" borderId="0" xfId="25" applyFont="1" applyFill="1" applyProtection="1">
      <protection hidden="1"/>
    </xf>
    <xf numFmtId="0" fontId="357" fillId="26" borderId="0" xfId="25" applyFont="1" applyFill="1" applyAlignment="1">
      <alignment vertical="center"/>
    </xf>
    <xf numFmtId="0" fontId="358" fillId="26" borderId="0" xfId="25" applyFont="1" applyFill="1" applyAlignment="1">
      <alignment vertical="center"/>
    </xf>
    <xf numFmtId="0" fontId="52" fillId="26" borderId="0" xfId="25" applyFont="1" applyFill="1" applyAlignment="1">
      <alignment vertical="center"/>
    </xf>
    <xf numFmtId="0" fontId="355" fillId="26" borderId="0" xfId="25" applyFont="1" applyFill="1" applyAlignment="1">
      <alignment horizontal="right" vertical="center"/>
    </xf>
    <xf numFmtId="0" fontId="52" fillId="0" borderId="0" xfId="25" applyFont="1" applyAlignment="1">
      <alignment vertical="center"/>
    </xf>
    <xf numFmtId="0" fontId="114" fillId="26" borderId="0" xfId="25" applyFont="1" applyFill="1" applyAlignment="1">
      <alignment vertical="center"/>
    </xf>
    <xf numFmtId="0" fontId="359" fillId="26" borderId="0" xfId="3" applyFont="1" applyFill="1" applyAlignment="1">
      <alignment horizontal="center" vertical="center"/>
    </xf>
    <xf numFmtId="0" fontId="360" fillId="26" borderId="0" xfId="26" applyFont="1" applyFill="1" applyAlignment="1">
      <alignment horizontal="left" vertical="center"/>
    </xf>
    <xf numFmtId="0" fontId="356" fillId="24" borderId="0" xfId="25" applyFont="1" applyFill="1" applyAlignment="1">
      <alignment horizontal="left" vertical="center"/>
    </xf>
    <xf numFmtId="0" fontId="2" fillId="16" borderId="0" xfId="25" applyFill="1" applyProtection="1">
      <protection hidden="1"/>
    </xf>
    <xf numFmtId="0" fontId="1" fillId="16" borderId="0" xfId="10" applyFill="1"/>
    <xf numFmtId="0" fontId="2" fillId="16" borderId="0" xfId="25" applyFill="1" applyAlignment="1">
      <alignment vertical="center"/>
    </xf>
    <xf numFmtId="0" fontId="350" fillId="26" borderId="0" xfId="25" applyFont="1" applyFill="1" applyAlignment="1">
      <alignment horizontal="center" vertical="top"/>
    </xf>
    <xf numFmtId="0" fontId="114" fillId="26" borderId="0" xfId="25" applyFont="1" applyFill="1" applyAlignment="1">
      <alignment horizontal="right" vertical="center"/>
    </xf>
    <xf numFmtId="0" fontId="361" fillId="0" borderId="0" xfId="8" applyFont="1" applyAlignment="1" applyProtection="1">
      <alignment horizontal="center" vertical="center"/>
    </xf>
    <xf numFmtId="0" fontId="242" fillId="26" borderId="0" xfId="0" applyFont="1" applyFill="1" applyAlignment="1">
      <alignment horizontal="left" vertical="top"/>
    </xf>
    <xf numFmtId="0" fontId="361" fillId="24" borderId="0" xfId="8" applyFont="1" applyFill="1" applyAlignment="1" applyProtection="1">
      <alignment horizontal="center" vertical="center"/>
    </xf>
    <xf numFmtId="0" fontId="2" fillId="2" borderId="0" xfId="25" applyFill="1"/>
    <xf numFmtId="0" fontId="362" fillId="2" borderId="0" xfId="25" applyFont="1" applyFill="1"/>
    <xf numFmtId="0" fontId="363" fillId="2" borderId="0" xfId="25" applyFont="1" applyFill="1"/>
    <xf numFmtId="0" fontId="268" fillId="2" borderId="0" xfId="26" applyFont="1" applyFill="1" applyAlignment="1">
      <alignment horizontal="right" vertical="center"/>
    </xf>
    <xf numFmtId="0" fontId="363" fillId="2" borderId="0" xfId="26" applyFont="1" applyFill="1" applyAlignment="1">
      <alignment horizontal="right" vertical="center"/>
    </xf>
    <xf numFmtId="0" fontId="363" fillId="2" borderId="0" xfId="25" applyFont="1" applyFill="1" applyAlignment="1">
      <alignment vertical="center"/>
    </xf>
    <xf numFmtId="0" fontId="2" fillId="0" borderId="0" xfId="25"/>
    <xf numFmtId="0" fontId="1" fillId="26" borderId="0" xfId="27" applyFill="1"/>
    <xf numFmtId="0" fontId="2" fillId="26" borderId="0" xfId="25" applyFill="1"/>
    <xf numFmtId="0" fontId="362" fillId="26" borderId="0" xfId="25" applyFont="1" applyFill="1"/>
    <xf numFmtId="0" fontId="362" fillId="26" borderId="0" xfId="26" applyFont="1" applyFill="1" applyAlignment="1">
      <alignment horizontal="right" vertical="center"/>
    </xf>
    <xf numFmtId="0" fontId="351" fillId="26" borderId="0" xfId="26" applyFont="1" applyFill="1" applyAlignment="1">
      <alignment horizontal="right" vertical="center"/>
    </xf>
    <xf numFmtId="0" fontId="365" fillId="26" borderId="0" xfId="25" applyFont="1" applyFill="1" applyAlignment="1">
      <alignment vertical="center"/>
    </xf>
    <xf numFmtId="0" fontId="366" fillId="26" borderId="0" xfId="0" applyFont="1" applyFill="1" applyAlignment="1">
      <alignment vertical="center"/>
    </xf>
    <xf numFmtId="0" fontId="367" fillId="26" borderId="0" xfId="27" applyFont="1" applyFill="1" applyAlignment="1">
      <alignment vertical="center"/>
    </xf>
    <xf numFmtId="0" fontId="362" fillId="2" borderId="0" xfId="26" applyFont="1" applyFill="1" applyAlignment="1">
      <alignment horizontal="right" vertical="center"/>
    </xf>
    <xf numFmtId="0" fontId="368" fillId="28" borderId="105" xfId="25" applyFont="1" applyFill="1" applyBorder="1" applyAlignment="1" applyProtection="1">
      <alignment horizontal="right" vertical="center"/>
      <protection hidden="1"/>
    </xf>
    <xf numFmtId="0" fontId="260" fillId="24" borderId="0" xfId="28" applyFont="1" applyFill="1" applyBorder="1" applyAlignment="1">
      <alignment horizontal="left" vertical="center"/>
    </xf>
    <xf numFmtId="0" fontId="363" fillId="16" borderId="0" xfId="26" applyFont="1" applyFill="1" applyAlignment="1">
      <alignment horizontal="left" vertical="center"/>
    </xf>
    <xf numFmtId="0" fontId="367" fillId="26" borderId="0" xfId="25" applyFont="1" applyFill="1" applyAlignment="1">
      <alignment horizontal="center" vertical="center"/>
    </xf>
    <xf numFmtId="0" fontId="363" fillId="26" borderId="0" xfId="25" applyFont="1" applyFill="1"/>
    <xf numFmtId="0" fontId="241" fillId="26" borderId="213" xfId="25" applyFont="1" applyFill="1" applyBorder="1"/>
    <xf numFmtId="0" fontId="369" fillId="26" borderId="214" xfId="25" applyFont="1" applyFill="1" applyBorder="1"/>
    <xf numFmtId="0" fontId="369" fillId="26" borderId="214" xfId="26" applyFont="1" applyFill="1" applyBorder="1" applyAlignment="1">
      <alignment horizontal="right" vertical="center"/>
    </xf>
    <xf numFmtId="0" fontId="369" fillId="26" borderId="214" xfId="25" applyFont="1" applyFill="1" applyBorder="1" applyAlignment="1">
      <alignment vertical="center"/>
    </xf>
    <xf numFmtId="0" fontId="369" fillId="26" borderId="215" xfId="25" applyFont="1" applyFill="1" applyBorder="1"/>
    <xf numFmtId="0" fontId="369" fillId="26" borderId="216" xfId="26" applyFont="1" applyFill="1" applyBorder="1" applyAlignment="1">
      <alignment horizontal="center" vertical="center"/>
    </xf>
    <xf numFmtId="0" fontId="370" fillId="26" borderId="0" xfId="26" applyFont="1" applyFill="1" applyAlignment="1">
      <alignment horizontal="left" vertical="center"/>
    </xf>
    <xf numFmtId="0" fontId="369" fillId="26" borderId="0" xfId="26" applyFont="1" applyFill="1" applyAlignment="1">
      <alignment horizontal="right" vertical="center"/>
    </xf>
    <xf numFmtId="0" fontId="369" fillId="26" borderId="0" xfId="25" applyFont="1" applyFill="1" applyAlignment="1">
      <alignment vertical="center"/>
    </xf>
    <xf numFmtId="0" fontId="369" fillId="26" borderId="0" xfId="25" applyFont="1" applyFill="1"/>
    <xf numFmtId="0" fontId="369" fillId="26" borderId="217" xfId="25" applyFont="1" applyFill="1" applyBorder="1"/>
    <xf numFmtId="0" fontId="106" fillId="24" borderId="0" xfId="0" applyFont="1" applyFill="1" applyAlignment="1">
      <alignment vertical="center"/>
    </xf>
    <xf numFmtId="0" fontId="369" fillId="26" borderId="0" xfId="0" applyFont="1" applyFill="1" applyAlignment="1">
      <alignment vertical="center"/>
    </xf>
    <xf numFmtId="0" fontId="242" fillId="26" borderId="0" xfId="25" applyFont="1" applyFill="1" applyAlignment="1">
      <alignment horizontal="right" vertical="center"/>
    </xf>
    <xf numFmtId="0" fontId="166" fillId="26" borderId="0" xfId="25" applyFont="1" applyFill="1"/>
    <xf numFmtId="0" fontId="166" fillId="26" borderId="217" xfId="25" applyFont="1" applyFill="1" applyBorder="1"/>
    <xf numFmtId="0" fontId="242" fillId="26" borderId="0" xfId="0" applyFont="1" applyFill="1" applyAlignment="1">
      <alignment vertical="center"/>
    </xf>
    <xf numFmtId="0" fontId="242" fillId="26" borderId="217" xfId="0" applyFont="1" applyFill="1" applyBorder="1" applyAlignment="1">
      <alignment vertical="center"/>
    </xf>
    <xf numFmtId="0" fontId="241" fillId="26" borderId="218" xfId="25" applyFont="1" applyFill="1" applyBorder="1"/>
    <xf numFmtId="0" fontId="371" fillId="26" borderId="219" xfId="25" applyFont="1" applyFill="1" applyBorder="1"/>
    <xf numFmtId="0" fontId="369" fillId="26" borderId="219" xfId="26" applyFont="1" applyFill="1" applyBorder="1" applyAlignment="1">
      <alignment horizontal="right" vertical="center"/>
    </xf>
    <xf numFmtId="0" fontId="369" fillId="26" borderId="219" xfId="25" applyFont="1" applyFill="1" applyBorder="1" applyAlignment="1">
      <alignment vertical="center"/>
    </xf>
    <xf numFmtId="0" fontId="369" fillId="26" borderId="219" xfId="25" applyFont="1" applyFill="1" applyBorder="1"/>
    <xf numFmtId="0" fontId="369" fillId="26" borderId="220" xfId="25" applyFont="1" applyFill="1" applyBorder="1"/>
    <xf numFmtId="0" fontId="268" fillId="26" borderId="0" xfId="26" applyFont="1" applyFill="1" applyAlignment="1">
      <alignment horizontal="right" vertical="center"/>
    </xf>
    <xf numFmtId="0" fontId="363" fillId="26" borderId="0" xfId="26" applyFont="1" applyFill="1" applyAlignment="1">
      <alignment horizontal="right" vertical="center"/>
    </xf>
    <xf numFmtId="0" fontId="363" fillId="26" borderId="0" xfId="25" applyFont="1" applyFill="1" applyAlignment="1">
      <alignment vertical="center"/>
    </xf>
    <xf numFmtId="0" fontId="362" fillId="26" borderId="213" xfId="25" applyFont="1" applyFill="1" applyBorder="1"/>
    <xf numFmtId="0" fontId="363" fillId="26" borderId="214" xfId="25" applyFont="1" applyFill="1" applyBorder="1"/>
    <xf numFmtId="0" fontId="268" fillId="26" borderId="214" xfId="26" applyFont="1" applyFill="1" applyBorder="1" applyAlignment="1">
      <alignment horizontal="right" vertical="center"/>
    </xf>
    <xf numFmtId="0" fontId="363" fillId="26" borderId="214" xfId="26" applyFont="1" applyFill="1" applyBorder="1" applyAlignment="1">
      <alignment horizontal="right" vertical="center"/>
    </xf>
    <xf numFmtId="0" fontId="363" fillId="26" borderId="214" xfId="25" applyFont="1" applyFill="1" applyBorder="1" applyAlignment="1">
      <alignment vertical="center"/>
    </xf>
    <xf numFmtId="0" fontId="363" fillId="26" borderId="215" xfId="25" applyFont="1" applyFill="1" applyBorder="1"/>
    <xf numFmtId="0" fontId="366" fillId="26" borderId="0" xfId="26" applyFont="1" applyFill="1" applyAlignment="1">
      <alignment horizontal="left" vertical="center"/>
    </xf>
    <xf numFmtId="0" fontId="369" fillId="16" borderId="0" xfId="0" applyFont="1" applyFill="1" applyAlignment="1">
      <alignment vertical="center"/>
    </xf>
    <xf numFmtId="0" fontId="362" fillId="26" borderId="218" xfId="25" applyFont="1" applyFill="1" applyBorder="1"/>
    <xf numFmtId="0" fontId="241" fillId="26" borderId="219" xfId="25" applyFont="1" applyFill="1" applyBorder="1"/>
    <xf numFmtId="0" fontId="241" fillId="26" borderId="220" xfId="25" applyFont="1" applyFill="1" applyBorder="1"/>
    <xf numFmtId="0" fontId="369" fillId="26" borderId="215" xfId="25" applyFont="1" applyFill="1" applyBorder="1" applyAlignment="1">
      <alignment vertical="center"/>
    </xf>
    <xf numFmtId="0" fontId="372" fillId="26" borderId="0" xfId="26" applyFont="1" applyFill="1" applyAlignment="1">
      <alignment horizontal="left" vertical="center"/>
    </xf>
    <xf numFmtId="0" fontId="369" fillId="26" borderId="0" xfId="26" applyFont="1" applyFill="1" applyAlignment="1">
      <alignment horizontal="left" vertical="center"/>
    </xf>
    <xf numFmtId="0" fontId="369" fillId="2" borderId="0" xfId="0" applyFont="1" applyFill="1" applyAlignment="1">
      <alignment vertical="center"/>
    </xf>
    <xf numFmtId="0" fontId="242" fillId="2" borderId="0" xfId="25" applyFont="1" applyFill="1" applyAlignment="1">
      <alignment horizontal="right" vertical="center"/>
    </xf>
    <xf numFmtId="0" fontId="369" fillId="2" borderId="217" xfId="25" applyFont="1" applyFill="1" applyBorder="1"/>
    <xf numFmtId="0" fontId="363" fillId="26" borderId="215" xfId="26" applyFont="1" applyFill="1" applyBorder="1" applyAlignment="1">
      <alignment horizontal="right" vertical="center"/>
    </xf>
    <xf numFmtId="0" fontId="363" fillId="26" borderId="217" xfId="26" applyFont="1" applyFill="1" applyBorder="1" applyAlignment="1">
      <alignment horizontal="right" vertical="center"/>
    </xf>
    <xf numFmtId="0" fontId="221" fillId="24" borderId="0" xfId="0" applyFont="1" applyFill="1" applyAlignment="1">
      <alignment vertical="center"/>
    </xf>
    <xf numFmtId="0" fontId="363" fillId="2" borderId="0" xfId="26" applyFont="1" applyFill="1" applyAlignment="1">
      <alignment horizontal="left" vertical="center"/>
    </xf>
    <xf numFmtId="0" fontId="363" fillId="26" borderId="219" xfId="25" applyFont="1" applyFill="1" applyBorder="1"/>
    <xf numFmtId="0" fontId="268" fillId="26" borderId="219" xfId="26" applyFont="1" applyFill="1" applyBorder="1" applyAlignment="1">
      <alignment horizontal="right" vertical="center"/>
    </xf>
    <xf numFmtId="0" fontId="363" fillId="26" borderId="219" xfId="26" applyFont="1" applyFill="1" applyBorder="1" applyAlignment="1">
      <alignment horizontal="right" vertical="center"/>
    </xf>
    <xf numFmtId="0" fontId="363" fillId="26" borderId="220" xfId="26" applyFont="1" applyFill="1" applyBorder="1" applyAlignment="1">
      <alignment horizontal="right" vertical="center"/>
    </xf>
    <xf numFmtId="0" fontId="242" fillId="16" borderId="0" xfId="25" applyFont="1" applyFill="1" applyAlignment="1">
      <alignment horizontal="right" vertical="center"/>
    </xf>
    <xf numFmtId="0" fontId="166" fillId="16" borderId="0" xfId="25" applyFont="1" applyFill="1"/>
    <xf numFmtId="0" fontId="369" fillId="16" borderId="217" xfId="25" applyFont="1" applyFill="1" applyBorder="1"/>
    <xf numFmtId="0" fontId="241" fillId="26" borderId="216" xfId="25" applyFont="1" applyFill="1" applyBorder="1"/>
    <xf numFmtId="0" fontId="180" fillId="26" borderId="219" xfId="25" applyFont="1" applyFill="1" applyBorder="1"/>
    <xf numFmtId="0" fontId="221" fillId="70" borderId="0" xfId="0" applyFont="1" applyFill="1" applyAlignment="1">
      <alignment vertical="center"/>
    </xf>
    <xf numFmtId="0" fontId="241" fillId="16" borderId="0" xfId="26" applyFont="1" applyFill="1" applyAlignment="1">
      <alignment horizontal="right" vertical="center"/>
    </xf>
    <xf numFmtId="0" fontId="269" fillId="26" borderId="0" xfId="25" applyFont="1" applyFill="1"/>
    <xf numFmtId="0" fontId="166" fillId="26" borderId="221" xfId="25" applyFont="1" applyFill="1" applyBorder="1"/>
    <xf numFmtId="0" fontId="242" fillId="26" borderId="221" xfId="0" applyFont="1" applyFill="1" applyBorder="1" applyAlignment="1">
      <alignment vertical="center"/>
    </xf>
    <xf numFmtId="0" fontId="242" fillId="26" borderId="219" xfId="0" applyFont="1" applyFill="1" applyBorder="1" applyAlignment="1">
      <alignment vertical="center"/>
    </xf>
    <xf numFmtId="0" fontId="363" fillId="26" borderId="0" xfId="26" applyFont="1" applyFill="1" applyAlignment="1">
      <alignment horizontal="left" vertical="center"/>
    </xf>
    <xf numFmtId="0" fontId="363" fillId="26" borderId="219" xfId="25" applyFont="1" applyFill="1" applyBorder="1" applyAlignment="1">
      <alignment vertical="center"/>
    </xf>
    <xf numFmtId="0" fontId="363" fillId="26" borderId="220" xfId="25" applyFont="1" applyFill="1" applyBorder="1"/>
    <xf numFmtId="0" fontId="77" fillId="26" borderId="222" xfId="25" applyFont="1" applyFill="1" applyBorder="1"/>
    <xf numFmtId="0" fontId="166" fillId="26" borderId="223" xfId="25" applyFont="1" applyFill="1" applyBorder="1"/>
    <xf numFmtId="0" fontId="369" fillId="26" borderId="223" xfId="26" applyFont="1" applyFill="1" applyBorder="1" applyAlignment="1">
      <alignment horizontal="right" vertical="center"/>
    </xf>
    <xf numFmtId="0" fontId="166" fillId="26" borderId="223" xfId="26" applyFont="1" applyFill="1" applyBorder="1" applyAlignment="1">
      <alignment horizontal="right" vertical="center"/>
    </xf>
    <xf numFmtId="0" fontId="166" fillId="26" borderId="223" xfId="25" applyFont="1" applyFill="1" applyBorder="1" applyAlignment="1">
      <alignment vertical="center"/>
    </xf>
    <xf numFmtId="0" fontId="166" fillId="26" borderId="224" xfId="25" applyFont="1" applyFill="1" applyBorder="1"/>
    <xf numFmtId="0" fontId="166" fillId="26" borderId="0" xfId="26" applyFont="1" applyFill="1" applyAlignment="1">
      <alignment horizontal="right" vertical="center"/>
    </xf>
    <xf numFmtId="0" fontId="166" fillId="26" borderId="0" xfId="25" applyFont="1" applyFill="1" applyAlignment="1">
      <alignment vertical="center"/>
    </xf>
    <xf numFmtId="0" fontId="77" fillId="26" borderId="225" xfId="25" applyFont="1" applyFill="1" applyBorder="1"/>
    <xf numFmtId="0" fontId="100" fillId="16" borderId="219" xfId="25" applyFont="1" applyFill="1" applyBorder="1"/>
    <xf numFmtId="0" fontId="275" fillId="16" borderId="226" xfId="26" applyFont="1" applyFill="1" applyBorder="1" applyAlignment="1">
      <alignment horizontal="right" vertical="center"/>
    </xf>
    <xf numFmtId="0" fontId="373" fillId="16" borderId="226" xfId="26" applyFont="1" applyFill="1" applyBorder="1" applyAlignment="1">
      <alignment horizontal="right" vertical="center"/>
    </xf>
    <xf numFmtId="0" fontId="166" fillId="26" borderId="226" xfId="25" applyFont="1" applyFill="1" applyBorder="1"/>
    <xf numFmtId="0" fontId="166" fillId="26" borderId="227" xfId="25" applyFont="1" applyFill="1" applyBorder="1"/>
    <xf numFmtId="0" fontId="374" fillId="26" borderId="0" xfId="25" applyFont="1" applyFill="1" applyAlignment="1">
      <alignment horizontal="center" vertical="center"/>
    </xf>
    <xf numFmtId="0" fontId="242" fillId="26" borderId="0" xfId="25" applyFont="1" applyFill="1" applyAlignment="1">
      <alignment horizontal="left" vertical="center"/>
    </xf>
    <xf numFmtId="0" fontId="374" fillId="26" borderId="0" xfId="27" applyFont="1" applyFill="1" applyAlignment="1">
      <alignment vertical="center"/>
    </xf>
    <xf numFmtId="0" fontId="369" fillId="26" borderId="228" xfId="27" applyFont="1" applyFill="1" applyBorder="1" applyAlignment="1">
      <alignment vertical="center"/>
    </xf>
    <xf numFmtId="0" fontId="369" fillId="26" borderId="229" xfId="27" applyFont="1" applyFill="1" applyBorder="1"/>
    <xf numFmtId="0" fontId="106" fillId="24" borderId="229" xfId="0" applyFont="1" applyFill="1" applyBorder="1" applyAlignment="1">
      <alignment vertical="center"/>
    </xf>
    <xf numFmtId="0" fontId="369" fillId="16" borderId="230" xfId="0" applyFont="1" applyFill="1" applyBorder="1" applyAlignment="1">
      <alignment vertical="center"/>
    </xf>
    <xf numFmtId="0" fontId="363" fillId="26" borderId="217" xfId="25" applyFont="1" applyFill="1" applyBorder="1"/>
    <xf numFmtId="0" fontId="241" fillId="16" borderId="0" xfId="25" applyFont="1" applyFill="1" applyAlignment="1">
      <alignment horizontal="center" vertical="center"/>
    </xf>
    <xf numFmtId="0" fontId="375" fillId="24" borderId="0" xfId="0" applyFont="1" applyFill="1" applyAlignment="1">
      <alignment horizontal="center" vertical="center"/>
    </xf>
    <xf numFmtId="0" fontId="374" fillId="26" borderId="0" xfId="25" applyFont="1" applyFill="1" applyAlignment="1">
      <alignment horizontal="left" vertical="center"/>
    </xf>
    <xf numFmtId="0" fontId="369" fillId="26" borderId="218" xfId="25" applyFont="1" applyFill="1" applyBorder="1"/>
    <xf numFmtId="0" fontId="242" fillId="26" borderId="0" xfId="27" applyFont="1" applyFill="1" applyAlignment="1">
      <alignment vertical="center"/>
    </xf>
    <xf numFmtId="0" fontId="275" fillId="16" borderId="0" xfId="27" applyFont="1" applyFill="1" applyAlignment="1">
      <alignment vertical="center"/>
    </xf>
    <xf numFmtId="0" fontId="242" fillId="26" borderId="219" xfId="25" applyFont="1" applyFill="1" applyBorder="1" applyAlignment="1">
      <alignment horizontal="left" vertical="center"/>
    </xf>
    <xf numFmtId="0" fontId="241" fillId="26" borderId="0" xfId="25" applyFont="1" applyFill="1"/>
    <xf numFmtId="0" fontId="241" fillId="26" borderId="222" xfId="25" applyFont="1" applyFill="1" applyBorder="1"/>
    <xf numFmtId="0" fontId="369" fillId="26" borderId="223" xfId="25" applyFont="1" applyFill="1" applyBorder="1"/>
    <xf numFmtId="0" fontId="369" fillId="26" borderId="231" xfId="26" applyFont="1" applyFill="1" applyBorder="1" applyAlignment="1">
      <alignment horizontal="right" vertical="center"/>
    </xf>
    <xf numFmtId="0" fontId="241" fillId="26" borderId="232" xfId="25" applyFont="1" applyFill="1" applyBorder="1"/>
    <xf numFmtId="0" fontId="369" fillId="26" borderId="233" xfId="26" applyFont="1" applyFill="1" applyBorder="1" applyAlignment="1">
      <alignment horizontal="right" vertical="center"/>
    </xf>
    <xf numFmtId="0" fontId="372" fillId="26" borderId="0" xfId="25" applyFont="1" applyFill="1"/>
    <xf numFmtId="0" fontId="369" fillId="26" borderId="233" xfId="25" applyFont="1" applyFill="1" applyBorder="1"/>
    <xf numFmtId="0" fontId="369" fillId="26" borderId="232" xfId="26" applyFont="1" applyFill="1" applyBorder="1" applyAlignment="1">
      <alignment horizontal="center" vertical="center"/>
    </xf>
    <xf numFmtId="0" fontId="374" fillId="26" borderId="0" xfId="25" applyFont="1" applyFill="1" applyAlignment="1">
      <alignment horizontal="right" vertical="center"/>
    </xf>
    <xf numFmtId="0" fontId="369" fillId="26" borderId="0" xfId="25" applyFont="1" applyFill="1" applyAlignment="1">
      <alignment horizontal="left" vertical="center"/>
    </xf>
    <xf numFmtId="208" fontId="311" fillId="70" borderId="0" xfId="0" applyNumberFormat="1" applyFont="1" applyFill="1" applyAlignment="1">
      <alignment horizontal="center" vertical="center"/>
    </xf>
    <xf numFmtId="0" fontId="369" fillId="26" borderId="0" xfId="27" applyFont="1" applyFill="1"/>
    <xf numFmtId="0" fontId="241" fillId="26" borderId="233" xfId="25" applyFont="1" applyFill="1" applyBorder="1"/>
    <xf numFmtId="0" fontId="369" fillId="26" borderId="233" xfId="25" applyFont="1" applyFill="1" applyBorder="1" applyAlignment="1">
      <alignment vertical="center"/>
    </xf>
    <xf numFmtId="0" fontId="241" fillId="26" borderId="225" xfId="25" applyFont="1" applyFill="1" applyBorder="1"/>
    <xf numFmtId="0" fontId="374" fillId="26" borderId="226" xfId="25" applyFont="1" applyFill="1" applyBorder="1" applyAlignment="1">
      <alignment horizontal="left" vertical="center"/>
    </xf>
    <xf numFmtId="0" fontId="369" fillId="26" borderId="226" xfId="25" applyFont="1" applyFill="1" applyBorder="1" applyAlignment="1">
      <alignment vertical="center"/>
    </xf>
    <xf numFmtId="0" fontId="369" fillId="26" borderId="234" xfId="25" applyFont="1" applyFill="1" applyBorder="1" applyAlignment="1">
      <alignment vertical="center"/>
    </xf>
    <xf numFmtId="0" fontId="372" fillId="26" borderId="0" xfId="26" applyFont="1" applyFill="1" applyAlignment="1">
      <alignment horizontal="right" vertical="center"/>
    </xf>
    <xf numFmtId="0" fontId="372" fillId="26" borderId="0" xfId="0" applyFont="1" applyFill="1" applyAlignment="1">
      <alignment vertical="center"/>
    </xf>
    <xf numFmtId="0" fontId="376" fillId="31" borderId="0" xfId="0" applyFont="1" applyFill="1" applyAlignment="1">
      <alignment horizontal="center" vertical="center"/>
    </xf>
    <xf numFmtId="0" fontId="242" fillId="26" borderId="0" xfId="0" applyFont="1" applyFill="1" applyAlignment="1">
      <alignment horizontal="left" vertical="center"/>
    </xf>
    <xf numFmtId="14" fontId="242" fillId="26" borderId="0" xfId="27" applyNumberFormat="1" applyFont="1" applyFill="1" applyAlignment="1">
      <alignment horizontal="center" vertical="center"/>
    </xf>
    <xf numFmtId="0" fontId="369" fillId="26" borderId="217" xfId="25" applyFont="1" applyFill="1" applyBorder="1" applyAlignment="1">
      <alignment vertical="center"/>
    </xf>
    <xf numFmtId="0" fontId="52" fillId="26" borderId="217" xfId="25" applyFont="1" applyFill="1" applyBorder="1" applyAlignment="1">
      <alignment vertical="center"/>
    </xf>
    <xf numFmtId="0" fontId="372" fillId="26" borderId="219" xfId="0" applyFont="1" applyFill="1" applyBorder="1" applyAlignment="1">
      <alignment vertical="center"/>
    </xf>
    <xf numFmtId="14" fontId="377" fillId="26" borderId="0" xfId="25" applyNumberFormat="1" applyFont="1" applyFill="1"/>
    <xf numFmtId="0" fontId="180" fillId="26" borderId="0" xfId="27" applyFont="1" applyFill="1" applyAlignment="1">
      <alignment vertical="center"/>
    </xf>
    <xf numFmtId="0" fontId="378" fillId="26" borderId="0" xfId="25" applyFont="1" applyFill="1" applyAlignment="1">
      <alignment horizontal="center" vertical="center"/>
    </xf>
    <xf numFmtId="0" fontId="180" fillId="26" borderId="0" xfId="25" applyFont="1" applyFill="1" applyAlignment="1">
      <alignment horizontal="left" vertical="center"/>
    </xf>
    <xf numFmtId="0" fontId="379" fillId="26" borderId="0" xfId="26" applyFont="1" applyFill="1" applyAlignment="1">
      <alignment horizontal="right" vertical="center"/>
    </xf>
    <xf numFmtId="0" fontId="379" fillId="26" borderId="0" xfId="25" applyFont="1" applyFill="1" applyAlignment="1">
      <alignment vertical="center"/>
    </xf>
    <xf numFmtId="0" fontId="379" fillId="26" borderId="0" xfId="25" applyFont="1" applyFill="1"/>
    <xf numFmtId="0" fontId="22" fillId="26" borderId="0" xfId="25" applyFont="1" applyFill="1"/>
    <xf numFmtId="0" fontId="28" fillId="26" borderId="0" xfId="25" applyFont="1" applyFill="1" applyAlignment="1">
      <alignment horizontal="left" vertical="center"/>
    </xf>
    <xf numFmtId="208" fontId="135" fillId="26" borderId="0" xfId="0" applyNumberFormat="1" applyFont="1" applyFill="1" applyAlignment="1">
      <alignment horizontal="center" vertical="center"/>
    </xf>
    <xf numFmtId="0" fontId="380" fillId="26" borderId="0" xfId="25" applyFont="1" applyFill="1" applyAlignment="1">
      <alignment horizontal="center" vertical="center"/>
    </xf>
    <xf numFmtId="0" fontId="106" fillId="24" borderId="0" xfId="29" applyFont="1" applyFill="1"/>
    <xf numFmtId="0" fontId="52" fillId="16" borderId="0" xfId="29" applyFont="1" applyFill="1"/>
    <xf numFmtId="0" fontId="269" fillId="16" borderId="0" xfId="25" applyFont="1" applyFill="1"/>
    <xf numFmtId="0" fontId="242" fillId="28" borderId="0" xfId="25" applyFont="1" applyFill="1" applyAlignment="1" applyProtection="1">
      <alignment horizontal="center" vertical="center"/>
      <protection hidden="1"/>
    </xf>
    <xf numFmtId="0" fontId="261" fillId="16" borderId="0" xfId="8" applyFont="1" applyFill="1" applyAlignment="1" applyProtection="1"/>
    <xf numFmtId="0" fontId="22" fillId="16" borderId="0" xfId="25" applyFont="1" applyFill="1"/>
    <xf numFmtId="0" fontId="11" fillId="72" borderId="0" xfId="12" applyFont="1" applyFill="1" applyBorder="1" applyProtection="1">
      <protection locked="0"/>
    </xf>
    <xf numFmtId="0" fontId="52" fillId="72" borderId="235" xfId="23" applyFont="1" applyFill="1" applyBorder="1" applyAlignment="1">
      <alignment horizontal="center" vertical="center"/>
    </xf>
    <xf numFmtId="0" fontId="52" fillId="72" borderId="236" xfId="23" applyFont="1" applyFill="1" applyBorder="1" applyAlignment="1">
      <alignment horizontal="center" vertical="center"/>
    </xf>
    <xf numFmtId="1" fontId="1" fillId="0" borderId="0" xfId="10" applyNumberFormat="1" applyAlignment="1">
      <alignment horizontal="center"/>
    </xf>
    <xf numFmtId="0" fontId="0" fillId="0" borderId="0" xfId="0" applyAlignment="1">
      <alignment horizontal="center" vertical="center"/>
    </xf>
    <xf numFmtId="0" fontId="52" fillId="2" borderId="0" xfId="23" applyFont="1" applyFill="1"/>
    <xf numFmtId="0" fontId="0" fillId="25" borderId="134" xfId="0" applyFill="1" applyBorder="1"/>
    <xf numFmtId="0" fontId="0" fillId="25" borderId="135" xfId="0" applyFill="1" applyBorder="1"/>
    <xf numFmtId="0" fontId="52" fillId="2" borderId="0" xfId="12" applyFont="1" applyFill="1" applyProtection="1">
      <protection locked="0"/>
    </xf>
    <xf numFmtId="0" fontId="204" fillId="19" borderId="26" xfId="0" applyFont="1" applyFill="1" applyBorder="1" applyAlignment="1">
      <alignment vertical="center"/>
    </xf>
    <xf numFmtId="0" fontId="204" fillId="19" borderId="211" xfId="0" applyFont="1" applyFill="1" applyBorder="1" applyAlignment="1">
      <alignment vertical="center"/>
    </xf>
    <xf numFmtId="0" fontId="383" fillId="19" borderId="26" xfId="0" applyFont="1" applyFill="1" applyBorder="1" applyAlignment="1">
      <alignment vertical="center"/>
    </xf>
    <xf numFmtId="0" fontId="383" fillId="19" borderId="211" xfId="0" applyFont="1" applyFill="1" applyBorder="1" applyAlignment="1">
      <alignment vertical="center"/>
    </xf>
    <xf numFmtId="0" fontId="224" fillId="19" borderId="0" xfId="5" applyFont="1" applyFill="1" applyBorder="1" applyAlignment="1">
      <alignment vertical="center"/>
    </xf>
    <xf numFmtId="0" fontId="386" fillId="19" borderId="26" xfId="0" applyFont="1" applyFill="1" applyBorder="1" applyAlignment="1">
      <alignment vertical="center"/>
    </xf>
    <xf numFmtId="0" fontId="387" fillId="19" borderId="26" xfId="0" applyFont="1" applyFill="1" applyBorder="1" applyAlignment="1">
      <alignment vertical="center"/>
    </xf>
    <xf numFmtId="0" fontId="383" fillId="19" borderId="211" xfId="0" applyFont="1" applyFill="1" applyBorder="1" applyAlignment="1">
      <alignment vertical="center" wrapText="1"/>
    </xf>
    <xf numFmtId="0" fontId="388" fillId="19" borderId="26" xfId="0" applyFont="1" applyFill="1" applyBorder="1" applyAlignment="1">
      <alignment vertical="center"/>
    </xf>
    <xf numFmtId="0" fontId="390" fillId="19" borderId="211" xfId="0" applyFont="1" applyFill="1" applyBorder="1" applyAlignment="1">
      <alignment vertical="center"/>
    </xf>
    <xf numFmtId="0" fontId="390" fillId="19" borderId="211" xfId="0" applyFont="1" applyFill="1" applyBorder="1" applyAlignment="1">
      <alignment vertical="center" wrapText="1"/>
    </xf>
    <xf numFmtId="0" fontId="241" fillId="2" borderId="105" xfId="12" applyFont="1" applyFill="1" applyBorder="1" applyProtection="1">
      <protection locked="0"/>
    </xf>
    <xf numFmtId="0" fontId="241" fillId="2" borderId="10" xfId="12" applyFont="1" applyFill="1" applyBorder="1" applyProtection="1">
      <protection locked="0"/>
    </xf>
    <xf numFmtId="0" fontId="231" fillId="19" borderId="26" xfId="0" applyFont="1" applyFill="1" applyBorder="1" applyAlignment="1">
      <alignment vertical="center"/>
    </xf>
    <xf numFmtId="0" fontId="392" fillId="19" borderId="211" xfId="0" applyFont="1" applyFill="1" applyBorder="1" applyAlignment="1">
      <alignment vertical="center"/>
    </xf>
    <xf numFmtId="0" fontId="241" fillId="2" borderId="105" xfId="23" applyFont="1" applyFill="1" applyBorder="1" applyAlignment="1">
      <alignment vertical="center"/>
    </xf>
    <xf numFmtId="0" fontId="241" fillId="2" borderId="10" xfId="12" applyFont="1" applyFill="1" applyBorder="1" applyAlignment="1" applyProtection="1">
      <alignment vertical="center"/>
      <protection locked="0"/>
    </xf>
    <xf numFmtId="0" fontId="392" fillId="19" borderId="211" xfId="0" applyFont="1" applyFill="1" applyBorder="1" applyAlignment="1">
      <alignment vertical="center" wrapText="1"/>
    </xf>
    <xf numFmtId="0" fontId="394" fillId="36" borderId="211" xfId="0" applyFont="1" applyFill="1" applyBorder="1" applyAlignment="1">
      <alignment vertical="center" wrapText="1"/>
    </xf>
    <xf numFmtId="0" fontId="362" fillId="2" borderId="0" xfId="3" applyFont="1" applyFill="1" applyAlignment="1">
      <alignment vertical="center"/>
    </xf>
    <xf numFmtId="0" fontId="2" fillId="2" borderId="0" xfId="3" applyFill="1" applyAlignment="1">
      <alignment vertical="center"/>
    </xf>
    <xf numFmtId="0" fontId="2" fillId="0" borderId="0" xfId="3" applyAlignment="1">
      <alignment vertical="center"/>
    </xf>
    <xf numFmtId="0" fontId="106" fillId="0" borderId="0" xfId="3" applyFont="1" applyAlignment="1">
      <alignment horizontal="right" vertical="center"/>
    </xf>
    <xf numFmtId="0" fontId="33" fillId="67" borderId="211" xfId="12" applyFont="1" applyFill="1" applyBorder="1" applyAlignment="1" applyProtection="1">
      <alignment horizontal="center" vertical="center" textRotation="90"/>
      <protection locked="0"/>
    </xf>
    <xf numFmtId="0" fontId="243" fillId="19" borderId="0" xfId="5" applyFont="1" applyFill="1" applyBorder="1" applyAlignment="1">
      <alignment vertical="center"/>
    </xf>
    <xf numFmtId="0" fontId="241" fillId="2" borderId="105" xfId="23" applyFont="1" applyFill="1" applyBorder="1"/>
    <xf numFmtId="0" fontId="398" fillId="2" borderId="10" xfId="12" applyFont="1" applyFill="1" applyBorder="1" applyAlignment="1" applyProtection="1">
      <alignment horizontal="center" vertical="center"/>
      <protection locked="0"/>
    </xf>
    <xf numFmtId="0" fontId="399" fillId="16" borderId="10" xfId="12" applyFont="1" applyFill="1" applyBorder="1" applyAlignment="1" applyProtection="1">
      <alignment horizontal="center" vertical="center"/>
      <protection hidden="1"/>
    </xf>
    <xf numFmtId="0" fontId="241" fillId="2" borderId="105" xfId="12" applyFont="1" applyFill="1" applyBorder="1" applyAlignment="1" applyProtection="1">
      <alignment vertical="center"/>
      <protection locked="0"/>
    </xf>
    <xf numFmtId="0" fontId="390" fillId="19" borderId="26" xfId="0" applyFont="1" applyFill="1" applyBorder="1"/>
    <xf numFmtId="0" fontId="52" fillId="0" borderId="0" xfId="23" applyFont="1"/>
    <xf numFmtId="0" fontId="241" fillId="2" borderId="10" xfId="23" applyFont="1" applyFill="1" applyBorder="1"/>
    <xf numFmtId="185" fontId="406" fillId="77" borderId="0" xfId="0" applyNumberFormat="1" applyFont="1" applyFill="1" applyAlignment="1">
      <alignment vertical="center"/>
    </xf>
    <xf numFmtId="0" fontId="407" fillId="74" borderId="0" xfId="0" applyFont="1" applyFill="1" applyAlignment="1">
      <alignment horizontal="center" vertical="center"/>
    </xf>
    <xf numFmtId="0" fontId="76" fillId="26" borderId="0" xfId="12" applyFont="1" applyFill="1" applyProtection="1">
      <protection hidden="1"/>
    </xf>
    <xf numFmtId="0" fontId="76" fillId="26" borderId="0" xfId="12" applyFont="1" applyFill="1" applyAlignment="1" applyProtection="1">
      <alignment vertical="center"/>
      <protection hidden="1"/>
    </xf>
    <xf numFmtId="0" fontId="76" fillId="26" borderId="0" xfId="12" applyFont="1" applyFill="1"/>
    <xf numFmtId="0" fontId="408" fillId="74" borderId="0" xfId="0" applyFont="1" applyFill="1" applyProtection="1">
      <protection hidden="1"/>
    </xf>
    <xf numFmtId="0" fontId="348" fillId="74" borderId="0" xfId="0" applyFont="1" applyFill="1" applyAlignment="1">
      <alignment vertical="center"/>
    </xf>
    <xf numFmtId="0" fontId="409" fillId="74" borderId="0" xfId="0" applyFont="1" applyFill="1"/>
    <xf numFmtId="0" fontId="408" fillId="74" borderId="0" xfId="0" applyFont="1" applyFill="1" applyAlignment="1">
      <alignment vertical="center"/>
    </xf>
    <xf numFmtId="0" fontId="411" fillId="74" borderId="0" xfId="0" applyFont="1" applyFill="1" applyAlignment="1">
      <alignment vertical="center"/>
    </xf>
    <xf numFmtId="0" fontId="410" fillId="74" borderId="0" xfId="0" applyFont="1" applyFill="1" applyAlignment="1">
      <alignment vertical="center"/>
    </xf>
    <xf numFmtId="0" fontId="412" fillId="74" borderId="0" xfId="0" applyFont="1" applyFill="1" applyAlignment="1">
      <alignment vertical="center"/>
    </xf>
    <xf numFmtId="0" fontId="413" fillId="74" borderId="0" xfId="0" applyFont="1" applyFill="1" applyAlignment="1">
      <alignment horizontal="left" vertical="center"/>
    </xf>
    <xf numFmtId="0" fontId="414" fillId="74" borderId="0" xfId="0" applyFont="1" applyFill="1" applyAlignment="1">
      <alignment vertical="center"/>
    </xf>
    <xf numFmtId="0" fontId="412" fillId="74" borderId="0" xfId="0" applyFont="1" applyFill="1" applyAlignment="1">
      <alignment horizontal="center" vertical="center"/>
    </xf>
    <xf numFmtId="164" fontId="415" fillId="74" borderId="237" xfId="0" applyNumberFormat="1" applyFont="1" applyFill="1" applyBorder="1" applyAlignment="1">
      <alignment horizontal="center" vertical="center"/>
    </xf>
    <xf numFmtId="183" fontId="416" fillId="75" borderId="238" xfId="0" applyNumberFormat="1" applyFont="1" applyFill="1" applyBorder="1" applyAlignment="1" applyProtection="1">
      <alignment horizontal="center" vertical="center"/>
      <protection locked="0"/>
    </xf>
    <xf numFmtId="165" fontId="415" fillId="76" borderId="239" xfId="0" applyNumberFormat="1" applyFont="1" applyFill="1" applyBorder="1" applyAlignment="1">
      <alignment horizontal="center" vertical="center"/>
    </xf>
    <xf numFmtId="0" fontId="414" fillId="74" borderId="0" xfId="0" applyFont="1" applyFill="1" applyAlignment="1">
      <alignment horizontal="right" vertical="center"/>
    </xf>
    <xf numFmtId="0" fontId="410" fillId="74" borderId="0" xfId="0" applyFont="1" applyFill="1" applyAlignment="1">
      <alignment horizontal="center" vertical="center"/>
    </xf>
    <xf numFmtId="0" fontId="417" fillId="74" borderId="0" xfId="0" applyFont="1" applyFill="1" applyAlignment="1">
      <alignment horizontal="left" vertical="center"/>
    </xf>
    <xf numFmtId="0" fontId="418" fillId="74" borderId="0" xfId="0" applyFont="1" applyFill="1" applyAlignment="1">
      <alignment horizontal="left" vertical="center"/>
    </xf>
    <xf numFmtId="0" fontId="419" fillId="74" borderId="0" xfId="0" applyFont="1" applyFill="1" applyAlignment="1">
      <alignment horizontal="left" vertical="center"/>
    </xf>
    <xf numFmtId="0" fontId="420" fillId="74" borderId="0" xfId="0" applyFont="1" applyFill="1" applyAlignment="1">
      <alignment horizontal="left" vertical="center"/>
    </xf>
    <xf numFmtId="0" fontId="421" fillId="74" borderId="0" xfId="0" applyFont="1" applyFill="1" applyAlignment="1">
      <alignment horizontal="left" vertical="center"/>
    </xf>
    <xf numFmtId="0" fontId="422" fillId="74" borderId="0" xfId="0" applyFont="1" applyFill="1" applyAlignment="1">
      <alignment horizontal="left" vertical="center"/>
    </xf>
    <xf numFmtId="0" fontId="423" fillId="74" borderId="0" xfId="0" applyFont="1" applyFill="1" applyAlignment="1">
      <alignment horizontal="left" vertical="center"/>
    </xf>
    <xf numFmtId="0" fontId="424" fillId="74" borderId="0" xfId="0" applyFont="1" applyFill="1" applyAlignment="1">
      <alignment horizontal="left" vertical="center"/>
    </xf>
    <xf numFmtId="0" fontId="425" fillId="74" borderId="0" xfId="0" applyFont="1" applyFill="1" applyAlignment="1">
      <alignment horizontal="left" vertical="center"/>
    </xf>
    <xf numFmtId="0" fontId="426" fillId="77" borderId="0" xfId="0" applyFont="1" applyFill="1" applyAlignment="1">
      <alignment horizontal="center" vertical="center"/>
    </xf>
    <xf numFmtId="0" fontId="427" fillId="77" borderId="0" xfId="0" applyFont="1" applyFill="1" applyAlignment="1">
      <alignment horizontal="center" vertical="center"/>
    </xf>
    <xf numFmtId="0" fontId="428" fillId="77" borderId="0" xfId="0" applyFont="1" applyFill="1" applyAlignment="1">
      <alignment horizontal="center" vertical="center"/>
    </xf>
    <xf numFmtId="0" fontId="429" fillId="77" borderId="0" xfId="0" applyFont="1" applyFill="1" applyAlignment="1">
      <alignment horizontal="center" vertical="center"/>
    </xf>
    <xf numFmtId="0" fontId="430" fillId="77" borderId="0" xfId="0" applyFont="1" applyFill="1" applyAlignment="1">
      <alignment horizontal="center" vertical="center"/>
    </xf>
    <xf numFmtId="0" fontId="431" fillId="77" borderId="0" xfId="0" applyFont="1" applyFill="1" applyAlignment="1">
      <alignment horizontal="center" vertical="center"/>
    </xf>
    <xf numFmtId="0" fontId="409" fillId="77" borderId="0" xfId="0" applyFont="1" applyFill="1" applyAlignment="1">
      <alignment horizontal="center" vertical="center"/>
    </xf>
    <xf numFmtId="0" fontId="432" fillId="77" borderId="0" xfId="0" applyFont="1" applyFill="1" applyAlignment="1">
      <alignment horizontal="center" vertical="center"/>
    </xf>
    <xf numFmtId="0" fontId="433" fillId="77" borderId="0" xfId="0" applyFont="1" applyFill="1" applyAlignment="1">
      <alignment horizontal="center" vertical="center"/>
    </xf>
    <xf numFmtId="0" fontId="434" fillId="77" borderId="0" xfId="0" applyFont="1" applyFill="1" applyAlignment="1">
      <alignment horizontal="center" vertical="center"/>
    </xf>
    <xf numFmtId="0" fontId="435" fillId="77" borderId="0" xfId="0" applyFont="1" applyFill="1" applyAlignment="1">
      <alignment horizontal="center" vertical="center"/>
    </xf>
    <xf numFmtId="0" fontId="436" fillId="77" borderId="0" xfId="0" applyFont="1" applyFill="1" applyAlignment="1">
      <alignment horizontal="center" vertical="center"/>
    </xf>
    <xf numFmtId="0" fontId="437" fillId="77" borderId="0" xfId="0" applyFont="1" applyFill="1" applyAlignment="1">
      <alignment horizontal="center" vertical="center"/>
    </xf>
    <xf numFmtId="0" fontId="438" fillId="77" borderId="0" xfId="0" applyFont="1" applyFill="1" applyAlignment="1">
      <alignment horizontal="center" vertical="center"/>
    </xf>
    <xf numFmtId="0" fontId="439" fillId="77" borderId="0" xfId="0" applyFont="1" applyFill="1" applyAlignment="1">
      <alignment horizontal="center" vertical="center"/>
    </xf>
    <xf numFmtId="0" fontId="440" fillId="77" borderId="0" xfId="0" applyFont="1" applyFill="1" applyAlignment="1">
      <alignment horizontal="center" vertical="center"/>
    </xf>
    <xf numFmtId="0" fontId="441" fillId="77" borderId="0" xfId="0" applyFont="1" applyFill="1" applyAlignment="1">
      <alignment horizontal="center" vertical="center"/>
    </xf>
    <xf numFmtId="0" fontId="442" fillId="77" borderId="0" xfId="0" applyFont="1" applyFill="1" applyAlignment="1">
      <alignment horizontal="center" vertical="center"/>
    </xf>
    <xf numFmtId="0" fontId="435" fillId="77" borderId="240" xfId="0" applyFont="1" applyFill="1" applyBorder="1" applyAlignment="1">
      <alignment horizontal="center" vertical="center"/>
    </xf>
    <xf numFmtId="0" fontId="443" fillId="0" borderId="241" xfId="0" applyFont="1" applyBorder="1" applyAlignment="1">
      <alignment horizontal="center" vertical="center"/>
    </xf>
    <xf numFmtId="0" fontId="444" fillId="78" borderId="240" xfId="0" applyFont="1" applyFill="1" applyBorder="1" applyAlignment="1">
      <alignment horizontal="center" vertical="center"/>
    </xf>
    <xf numFmtId="0" fontId="444" fillId="79" borderId="240" xfId="0" applyFont="1" applyFill="1" applyBorder="1" applyAlignment="1">
      <alignment horizontal="center" vertical="center"/>
    </xf>
    <xf numFmtId="0" fontId="412" fillId="74" borderId="0" xfId="0" applyFont="1" applyFill="1" applyAlignment="1" applyProtection="1">
      <alignment horizontal="left" vertical="center"/>
      <protection hidden="1"/>
    </xf>
    <xf numFmtId="0" fontId="412" fillId="74" borderId="0" xfId="0" applyFont="1" applyFill="1" applyAlignment="1" applyProtection="1">
      <alignment vertical="center"/>
      <protection hidden="1"/>
    </xf>
    <xf numFmtId="0" fontId="412" fillId="74" borderId="0" xfId="0" applyFont="1" applyFill="1" applyAlignment="1">
      <alignment horizontal="left" vertical="center"/>
    </xf>
    <xf numFmtId="0" fontId="416" fillId="74" borderId="0" xfId="0" applyFont="1" applyFill="1" applyAlignment="1">
      <alignment horizontal="center" vertical="center"/>
    </xf>
    <xf numFmtId="0" fontId="415" fillId="74" borderId="0" xfId="0" applyFont="1" applyFill="1" applyAlignment="1">
      <alignment horizontal="left" vertical="top"/>
    </xf>
    <xf numFmtId="0" fontId="445" fillId="77" borderId="0" xfId="0" applyFont="1" applyFill="1" applyAlignment="1">
      <alignment vertical="center"/>
    </xf>
    <xf numFmtId="0" fontId="408" fillId="77" borderId="0" xfId="0" applyFont="1" applyFill="1" applyProtection="1">
      <protection hidden="1"/>
    </xf>
    <xf numFmtId="0" fontId="446" fillId="77" borderId="240" xfId="0" applyFont="1" applyFill="1" applyBorder="1" applyAlignment="1">
      <alignment vertical="center"/>
    </xf>
    <xf numFmtId="0" fontId="408" fillId="77" borderId="0" xfId="0" applyFont="1" applyFill="1" applyAlignment="1">
      <alignment vertical="center"/>
    </xf>
    <xf numFmtId="0" fontId="446" fillId="77" borderId="0" xfId="0" applyFont="1" applyFill="1" applyAlignment="1">
      <alignment horizontal="left" vertical="center"/>
    </xf>
    <xf numFmtId="0" fontId="408" fillId="0" borderId="0" xfId="0" applyFont="1" applyProtection="1">
      <protection hidden="1"/>
    </xf>
    <xf numFmtId="0" fontId="447" fillId="80" borderId="0" xfId="0" applyFont="1" applyFill="1" applyAlignment="1">
      <alignment horizontal="center" vertical="center"/>
    </xf>
    <xf numFmtId="0" fontId="448" fillId="25" borderId="242" xfId="0" applyFont="1" applyFill="1" applyBorder="1" applyAlignment="1">
      <alignment horizontal="center" vertical="center"/>
    </xf>
    <xf numFmtId="0" fontId="448" fillId="25" borderId="0" xfId="0" applyFont="1" applyFill="1" applyAlignment="1">
      <alignment horizontal="center" vertical="center"/>
    </xf>
    <xf numFmtId="0" fontId="410" fillId="74" borderId="240" xfId="0" applyFont="1" applyFill="1" applyBorder="1" applyAlignment="1">
      <alignment vertical="center"/>
    </xf>
    <xf numFmtId="0" fontId="444" fillId="77" borderId="0" xfId="0" applyFont="1" applyFill="1" applyAlignment="1">
      <alignment horizontal="center" vertical="center"/>
    </xf>
    <xf numFmtId="0" fontId="410" fillId="74" borderId="0" xfId="0" applyFont="1" applyFill="1" applyAlignment="1">
      <alignment horizontal="right" vertical="center"/>
    </xf>
    <xf numFmtId="0" fontId="408" fillId="77" borderId="0" xfId="0" applyFont="1" applyFill="1"/>
    <xf numFmtId="0" fontId="410" fillId="77" borderId="0" xfId="0" applyFont="1" applyFill="1"/>
    <xf numFmtId="0" fontId="412" fillId="77" borderId="0" xfId="0" applyFont="1" applyFill="1" applyAlignment="1">
      <alignment horizontal="right" vertical="center"/>
    </xf>
    <xf numFmtId="0" fontId="410" fillId="77" borderId="0" xfId="0" applyFont="1" applyFill="1" applyAlignment="1">
      <alignment horizontal="right" vertical="center"/>
    </xf>
    <xf numFmtId="0" fontId="410" fillId="77" borderId="0" xfId="0" applyFont="1" applyFill="1" applyAlignment="1">
      <alignment vertical="center"/>
    </xf>
    <xf numFmtId="0" fontId="449" fillId="74" borderId="0" xfId="0" applyFont="1" applyFill="1" applyAlignment="1">
      <alignment vertical="center"/>
    </xf>
    <xf numFmtId="0" fontId="410" fillId="74" borderId="0" xfId="0" applyFont="1" applyFill="1" applyAlignment="1">
      <alignment horizontal="center" vertical="top"/>
    </xf>
    <xf numFmtId="0" fontId="450" fillId="74" borderId="0" xfId="5" applyFont="1" applyFill="1" applyAlignment="1">
      <alignment vertical="center"/>
    </xf>
    <xf numFmtId="0" fontId="415" fillId="73" borderId="0" xfId="0" applyFont="1" applyFill="1" applyAlignment="1" applyProtection="1">
      <alignment horizontal="center" vertical="center"/>
      <protection hidden="1"/>
    </xf>
    <xf numFmtId="0" fontId="450" fillId="77" borderId="0" xfId="5" applyFont="1" applyFill="1" applyAlignment="1" applyProtection="1">
      <alignment vertical="center"/>
      <protection hidden="1"/>
    </xf>
    <xf numFmtId="0" fontId="451" fillId="77" borderId="0" xfId="0" applyFont="1" applyFill="1" applyAlignment="1" applyProtection="1">
      <alignment vertical="center"/>
      <protection hidden="1"/>
    </xf>
    <xf numFmtId="0" fontId="452" fillId="74" borderId="0" xfId="0" applyFont="1" applyFill="1" applyAlignment="1">
      <alignment vertical="center"/>
    </xf>
    <xf numFmtId="0" fontId="381" fillId="74" borderId="0" xfId="0" applyFont="1" applyFill="1" applyAlignment="1">
      <alignment vertical="center"/>
    </xf>
    <xf numFmtId="0" fontId="381" fillId="74" borderId="0" xfId="0" applyFont="1" applyFill="1" applyProtection="1">
      <protection hidden="1"/>
    </xf>
    <xf numFmtId="0" fontId="453" fillId="74" borderId="0" xfId="0" applyFont="1" applyFill="1" applyAlignment="1">
      <alignment vertical="center"/>
    </xf>
    <xf numFmtId="0" fontId="454" fillId="74" borderId="0" xfId="0" applyFont="1" applyFill="1" applyAlignment="1">
      <alignment vertical="center"/>
    </xf>
    <xf numFmtId="0" fontId="148" fillId="26" borderId="0" xfId="12" applyFont="1" applyFill="1" applyAlignment="1" applyProtection="1">
      <alignment horizontal="right" vertical="center"/>
      <protection hidden="1"/>
    </xf>
    <xf numFmtId="0" fontId="119" fillId="24" borderId="0" xfId="12" applyFont="1" applyFill="1" applyAlignment="1">
      <alignment vertical="center"/>
    </xf>
    <xf numFmtId="0" fontId="121" fillId="24" borderId="0" xfId="12" applyFont="1" applyFill="1" applyAlignment="1">
      <alignment vertical="center"/>
    </xf>
    <xf numFmtId="0" fontId="9" fillId="25" borderId="123" xfId="23" applyFont="1" applyFill="1" applyBorder="1" applyAlignment="1">
      <alignment horizontal="center" vertical="center"/>
    </xf>
    <xf numFmtId="0" fontId="32" fillId="2" borderId="0" xfId="0" applyFont="1" applyFill="1" applyBorder="1" applyAlignment="1">
      <alignment horizontal="right" vertical="center"/>
    </xf>
    <xf numFmtId="0" fontId="52" fillId="5" borderId="123" xfId="23" applyFont="1" applyFill="1" applyBorder="1" applyAlignment="1">
      <alignment horizontal="center" vertical="center"/>
    </xf>
    <xf numFmtId="164" fontId="33" fillId="3" borderId="0" xfId="1" applyNumberFormat="1" applyFont="1" applyFill="1" applyBorder="1" applyAlignment="1">
      <alignment horizontal="center" vertical="center"/>
    </xf>
    <xf numFmtId="0" fontId="457" fillId="43" borderId="0" xfId="3" applyFont="1" applyFill="1" applyBorder="1" applyAlignment="1" applyProtection="1">
      <alignment horizontal="center" vertical="center"/>
      <protection hidden="1"/>
    </xf>
    <xf numFmtId="0" fontId="61" fillId="16" borderId="0" xfId="4" applyNumberFormat="1" applyFont="1" applyFill="1" applyBorder="1" applyAlignment="1">
      <alignment vertical="center"/>
    </xf>
    <xf numFmtId="0" fontId="105" fillId="16" borderId="0" xfId="0" applyFont="1" applyFill="1" applyBorder="1"/>
    <xf numFmtId="0" fontId="105" fillId="16" borderId="0" xfId="10" applyFont="1" applyFill="1" applyBorder="1"/>
    <xf numFmtId="0" fontId="61" fillId="2" borderId="0" xfId="4" applyNumberFormat="1" applyFont="1" applyFill="1" applyBorder="1" applyAlignment="1">
      <alignment vertical="center"/>
    </xf>
    <xf numFmtId="0" fontId="52" fillId="0" borderId="0" xfId="2" applyFont="1"/>
    <xf numFmtId="0" fontId="52" fillId="0" borderId="0" xfId="2" applyFont="1" applyFill="1" applyAlignment="1">
      <alignment horizontal="center" vertical="center"/>
    </xf>
    <xf numFmtId="0" fontId="52" fillId="0" borderId="0" xfId="2" applyFont="1" applyFill="1" applyAlignment="1">
      <alignment vertical="center"/>
    </xf>
    <xf numFmtId="0" fontId="52" fillId="2" borderId="0" xfId="2" applyFont="1" applyFill="1" applyAlignment="1">
      <alignment horizontal="center"/>
    </xf>
    <xf numFmtId="0" fontId="33" fillId="17" borderId="32" xfId="4" applyFont="1" applyFill="1" applyBorder="1" applyAlignment="1">
      <alignment horizontal="centerContinuous" vertical="center"/>
    </xf>
    <xf numFmtId="0" fontId="33" fillId="17" borderId="33" xfId="4" applyFont="1" applyFill="1" applyBorder="1" applyAlignment="1">
      <alignment horizontal="centerContinuous" vertical="center"/>
    </xf>
    <xf numFmtId="0" fontId="459" fillId="2" borderId="33" xfId="2" applyFont="1" applyFill="1" applyBorder="1" applyAlignment="1">
      <alignment horizontal="left" vertical="center"/>
    </xf>
    <xf numFmtId="0" fontId="52" fillId="2" borderId="33" xfId="2" applyFont="1" applyFill="1" applyBorder="1"/>
    <xf numFmtId="0" fontId="241" fillId="2" borderId="33" xfId="2" applyFont="1" applyFill="1" applyBorder="1" applyAlignment="1">
      <alignment horizontal="left" vertical="center"/>
    </xf>
    <xf numFmtId="0" fontId="460" fillId="2" borderId="33" xfId="8" applyFont="1" applyFill="1" applyBorder="1" applyAlignment="1" applyProtection="1">
      <alignment horizontal="centerContinuous" vertical="center"/>
    </xf>
    <xf numFmtId="0" fontId="461" fillId="2" borderId="33" xfId="2" applyFont="1" applyFill="1" applyBorder="1" applyAlignment="1">
      <alignment horizontal="right" vertical="center"/>
    </xf>
    <xf numFmtId="0" fontId="461" fillId="2" borderId="34" xfId="4" applyNumberFormat="1" applyFont="1" applyFill="1" applyBorder="1" applyAlignment="1">
      <alignment horizontal="left" vertical="center"/>
    </xf>
    <xf numFmtId="0" fontId="462" fillId="18" borderId="35" xfId="2" applyFont="1" applyFill="1" applyBorder="1" applyAlignment="1">
      <alignment horizontal="center" vertical="top" textRotation="255"/>
    </xf>
    <xf numFmtId="0" fontId="52" fillId="2" borderId="36" xfId="4" applyFont="1" applyFill="1" applyBorder="1" applyAlignment="1">
      <alignment horizontal="left" vertical="center"/>
    </xf>
    <xf numFmtId="0" fontId="52" fillId="2" borderId="0" xfId="4" applyFont="1" applyFill="1" applyBorder="1" applyAlignment="1">
      <alignment horizontal="left" vertical="center"/>
    </xf>
    <xf numFmtId="0" fontId="463" fillId="2" borderId="0" xfId="4" applyFont="1" applyFill="1" applyBorder="1" applyAlignment="1">
      <alignment horizontal="left" vertical="center"/>
    </xf>
    <xf numFmtId="0" fontId="52" fillId="2" borderId="0" xfId="2" applyFont="1" applyFill="1" applyBorder="1"/>
    <xf numFmtId="0" fontId="241" fillId="2" borderId="0" xfId="2" applyFont="1" applyFill="1" applyBorder="1" applyAlignment="1">
      <alignment horizontal="left" vertical="center"/>
    </xf>
    <xf numFmtId="0" fontId="460" fillId="2" borderId="0" xfId="8" applyFont="1" applyFill="1" applyBorder="1" applyAlignment="1" applyProtection="1">
      <alignment horizontal="centerContinuous" vertical="center"/>
    </xf>
    <xf numFmtId="0" fontId="52" fillId="2" borderId="0" xfId="4" applyFont="1" applyFill="1" applyBorder="1" applyAlignment="1">
      <alignment horizontal="centerContinuous" vertical="center"/>
    </xf>
    <xf numFmtId="0" fontId="258" fillId="2" borderId="0" xfId="4" applyFont="1" applyFill="1" applyBorder="1" applyAlignment="1">
      <alignment horizontal="right" vertical="center"/>
    </xf>
    <xf numFmtId="0" fontId="137" fillId="2" borderId="36" xfId="2" applyFont="1" applyFill="1" applyBorder="1" applyAlignment="1">
      <alignment horizontal="left"/>
    </xf>
    <xf numFmtId="0" fontId="241" fillId="19" borderId="0" xfId="4" applyNumberFormat="1" applyFont="1" applyFill="1" applyBorder="1" applyAlignment="1">
      <alignment horizontal="right" vertical="center" wrapText="1"/>
    </xf>
    <xf numFmtId="0" fontId="52" fillId="2" borderId="38" xfId="2" applyFont="1" applyFill="1" applyBorder="1"/>
    <xf numFmtId="0" fontId="60" fillId="0" borderId="39" xfId="4" applyNumberFormat="1" applyFont="1" applyFill="1" applyBorder="1" applyAlignment="1">
      <alignment horizontal="center" wrapText="1"/>
    </xf>
    <xf numFmtId="0" fontId="275" fillId="15" borderId="40" xfId="4" applyNumberFormat="1" applyFont="1" applyFill="1" applyBorder="1" applyAlignment="1">
      <alignment horizontal="center" vertical="center"/>
    </xf>
    <xf numFmtId="166" fontId="106" fillId="2" borderId="40" xfId="4" applyNumberFormat="1" applyFont="1" applyFill="1" applyBorder="1" applyAlignment="1">
      <alignment horizontal="left" vertical="center"/>
    </xf>
    <xf numFmtId="0" fontId="466" fillId="2" borderId="42" xfId="4" applyNumberFormat="1" applyFont="1" applyFill="1" applyBorder="1" applyAlignment="1">
      <alignment vertical="center" wrapText="1"/>
    </xf>
    <xf numFmtId="0" fontId="466" fillId="2" borderId="40" xfId="4" applyNumberFormat="1" applyFont="1" applyFill="1" applyBorder="1" applyAlignment="1">
      <alignment vertical="center" wrapText="1"/>
    </xf>
    <xf numFmtId="0" fontId="106" fillId="2" borderId="40" xfId="4" applyNumberFormat="1" applyFont="1" applyFill="1" applyBorder="1" applyAlignment="1">
      <alignment horizontal="right" vertical="center"/>
    </xf>
    <xf numFmtId="0" fontId="52" fillId="2" borderId="40" xfId="2" applyFont="1" applyFill="1" applyBorder="1" applyAlignment="1">
      <alignment vertical="center" wrapText="1"/>
    </xf>
    <xf numFmtId="0" fontId="467" fillId="20" borderId="36" xfId="2" applyFont="1" applyFill="1" applyBorder="1" applyAlignment="1">
      <alignment horizontal="center" vertical="center" wrapText="1"/>
    </xf>
    <xf numFmtId="0" fontId="467" fillId="2" borderId="0" xfId="2" applyFont="1" applyFill="1" applyBorder="1" applyAlignment="1">
      <alignment horizontal="center" vertical="center" wrapText="1"/>
    </xf>
    <xf numFmtId="0" fontId="28" fillId="2" borderId="20" xfId="4" applyNumberFormat="1" applyFont="1" applyFill="1" applyBorder="1" applyAlignment="1">
      <alignment horizontal="right" vertical="center" wrapText="1"/>
    </xf>
    <xf numFmtId="0" fontId="468" fillId="15" borderId="0" xfId="4" applyNumberFormat="1" applyFont="1" applyFill="1" applyBorder="1" applyAlignment="1">
      <alignment horizontal="center" vertical="center"/>
    </xf>
    <xf numFmtId="0" fontId="469" fillId="2" borderId="0" xfId="4" applyNumberFormat="1" applyFont="1" applyFill="1" applyBorder="1" applyAlignment="1">
      <alignment horizontal="left" vertical="center"/>
    </xf>
    <xf numFmtId="0" fontId="470" fillId="2" borderId="20" xfId="4" applyNumberFormat="1" applyFont="1" applyFill="1" applyBorder="1" applyAlignment="1">
      <alignment horizontal="center" vertical="center" wrapText="1"/>
    </xf>
    <xf numFmtId="0" fontId="470" fillId="2" borderId="43" xfId="4" applyNumberFormat="1" applyFont="1" applyFill="1" applyBorder="1" applyAlignment="1">
      <alignment horizontal="center" vertical="center" wrapText="1"/>
    </xf>
    <xf numFmtId="0" fontId="52" fillId="2" borderId="0" xfId="2" applyFont="1" applyFill="1" applyBorder="1" applyAlignment="1">
      <alignment vertical="center" wrapText="1"/>
    </xf>
    <xf numFmtId="0" fontId="472" fillId="2" borderId="40" xfId="4" applyFont="1" applyFill="1" applyBorder="1" applyAlignment="1">
      <alignment horizontal="centerContinuous" vertical="center" wrapText="1"/>
    </xf>
    <xf numFmtId="0" fontId="52" fillId="2" borderId="47" xfId="2" applyFont="1" applyFill="1" applyBorder="1" applyAlignment="1">
      <alignment vertical="center" wrapText="1"/>
    </xf>
    <xf numFmtId="166" fontId="27" fillId="2" borderId="50" xfId="2" applyNumberFormat="1" applyFont="1" applyFill="1" applyBorder="1" applyAlignment="1" applyProtection="1">
      <alignment horizontal="center" vertical="center"/>
    </xf>
    <xf numFmtId="0" fontId="52" fillId="0" borderId="0" xfId="2" applyFont="1" applyBorder="1"/>
    <xf numFmtId="0" fontId="327" fillId="2" borderId="19" xfId="4" applyNumberFormat="1" applyFont="1" applyFill="1" applyBorder="1" applyAlignment="1">
      <alignment horizontal="center" vertical="center"/>
    </xf>
    <xf numFmtId="0" fontId="469" fillId="2" borderId="0" xfId="2" applyFont="1" applyFill="1" applyBorder="1" applyAlignment="1">
      <alignment horizontal="centerContinuous" vertical="center"/>
    </xf>
    <xf numFmtId="0" fontId="52" fillId="2" borderId="0" xfId="2" applyFont="1" applyFill="1" applyBorder="1" applyAlignment="1">
      <alignment horizontal="centerContinuous" vertical="center"/>
    </xf>
    <xf numFmtId="0" fontId="115" fillId="2" borderId="0" xfId="2" applyFont="1" applyFill="1" applyBorder="1" applyAlignment="1">
      <alignment horizontal="left" vertical="center"/>
    </xf>
    <xf numFmtId="0" fontId="473" fillId="0" borderId="0" xfId="2" applyFont="1" applyFill="1" applyBorder="1" applyAlignment="1">
      <alignment horizontal="center" vertical="center"/>
    </xf>
    <xf numFmtId="0" fontId="469" fillId="2" borderId="19" xfId="4" applyNumberFormat="1" applyFont="1" applyFill="1" applyBorder="1" applyAlignment="1">
      <alignment horizontal="center" vertical="center"/>
    </xf>
    <xf numFmtId="0" fontId="106" fillId="2" borderId="0" xfId="4" applyNumberFormat="1" applyFont="1" applyFill="1" applyBorder="1" applyAlignment="1">
      <alignment horizontal="left" vertical="center"/>
    </xf>
    <xf numFmtId="0" fontId="137" fillId="2" borderId="0" xfId="4" applyNumberFormat="1" applyFont="1" applyFill="1" applyBorder="1" applyAlignment="1">
      <alignment horizontal="left" vertical="center"/>
    </xf>
    <xf numFmtId="0" fontId="474" fillId="0" borderId="0" xfId="2" applyFont="1" applyFill="1" applyBorder="1" applyAlignment="1">
      <alignment horizontal="right" vertical="center"/>
    </xf>
    <xf numFmtId="0" fontId="475" fillId="0" borderId="0" xfId="2" applyFont="1" applyFill="1" applyBorder="1" applyAlignment="1">
      <alignment horizontal="center" vertical="center"/>
    </xf>
    <xf numFmtId="0" fontId="241" fillId="2" borderId="0" xfId="4" applyNumberFormat="1" applyFont="1" applyFill="1" applyBorder="1" applyAlignment="1">
      <alignment horizontal="left" vertical="center"/>
    </xf>
    <xf numFmtId="0" fontId="476" fillId="0" borderId="0" xfId="2" applyFont="1" applyFill="1" applyBorder="1" applyAlignment="1">
      <alignment horizontal="right" vertical="center"/>
    </xf>
    <xf numFmtId="168" fontId="60" fillId="23" borderId="55" xfId="4" applyNumberFormat="1" applyFont="1" applyFill="1" applyBorder="1" applyAlignment="1">
      <alignment horizontal="center" vertical="center"/>
    </xf>
    <xf numFmtId="168" fontId="60" fillId="23" borderId="56" xfId="4" applyNumberFormat="1" applyFont="1" applyFill="1" applyBorder="1" applyAlignment="1">
      <alignment horizontal="center" vertical="center"/>
    </xf>
    <xf numFmtId="168" fontId="477" fillId="23" borderId="56" xfId="4" applyNumberFormat="1" applyFont="1" applyFill="1" applyBorder="1" applyAlignment="1">
      <alignment horizontal="center" vertical="center"/>
    </xf>
    <xf numFmtId="0" fontId="469" fillId="2" borderId="57" xfId="2" applyFont="1" applyFill="1" applyBorder="1" applyAlignment="1">
      <alignment horizontal="centerContinuous" vertical="center"/>
    </xf>
    <xf numFmtId="0" fontId="52" fillId="2" borderId="57" xfId="2" applyFont="1" applyFill="1" applyBorder="1" applyAlignment="1">
      <alignment horizontal="centerContinuous" vertical="center"/>
    </xf>
    <xf numFmtId="0" fontId="52" fillId="2" borderId="36" xfId="2" applyFont="1" applyFill="1" applyBorder="1"/>
    <xf numFmtId="0" fontId="52" fillId="2" borderId="0" xfId="2" applyFont="1" applyFill="1" applyBorder="1" applyAlignment="1">
      <alignment vertical="center"/>
    </xf>
    <xf numFmtId="0" fontId="27" fillId="2" borderId="0" xfId="4" applyNumberFormat="1" applyFont="1" applyFill="1" applyBorder="1" applyAlignment="1">
      <alignment horizontal="right" vertical="center" wrapText="1"/>
    </xf>
    <xf numFmtId="165" fontId="52" fillId="2" borderId="0" xfId="2" applyNumberFormat="1" applyFont="1" applyFill="1" applyBorder="1" applyAlignment="1">
      <alignment vertical="center"/>
    </xf>
    <xf numFmtId="165" fontId="27" fillId="2" borderId="21" xfId="2" applyNumberFormat="1" applyFont="1" applyFill="1" applyBorder="1" applyAlignment="1">
      <alignment vertical="center"/>
    </xf>
    <xf numFmtId="0" fontId="27" fillId="19" borderId="0" xfId="4" applyNumberFormat="1" applyFont="1" applyFill="1" applyBorder="1" applyAlignment="1">
      <alignment horizontal="right" vertical="center" wrapText="1"/>
    </xf>
    <xf numFmtId="0" fontId="469" fillId="2" borderId="0" xfId="2" applyFont="1" applyFill="1" applyBorder="1" applyAlignment="1">
      <alignment horizontal="center" vertical="center"/>
    </xf>
    <xf numFmtId="0" fontId="52" fillId="2" borderId="0" xfId="2" applyFont="1" applyFill="1" applyBorder="1" applyAlignment="1">
      <alignment horizontal="center" vertical="center"/>
    </xf>
    <xf numFmtId="0" fontId="52" fillId="0" borderId="20" xfId="2" applyFont="1" applyFill="1" applyBorder="1" applyAlignment="1">
      <alignment vertical="center"/>
    </xf>
    <xf numFmtId="0" fontId="241" fillId="2" borderId="20" xfId="4" applyNumberFormat="1" applyFont="1" applyFill="1" applyBorder="1" applyAlignment="1">
      <alignment horizontal="left" vertical="center"/>
    </xf>
    <xf numFmtId="0" fontId="137" fillId="2" borderId="20" xfId="4" applyNumberFormat="1" applyFont="1" applyFill="1" applyBorder="1" applyAlignment="1">
      <alignment horizontal="left" vertical="center"/>
    </xf>
    <xf numFmtId="0" fontId="52" fillId="2" borderId="21" xfId="2" applyFont="1" applyFill="1" applyBorder="1"/>
    <xf numFmtId="166" fontId="241" fillId="2" borderId="0" xfId="4" applyNumberFormat="1" applyFont="1" applyFill="1" applyBorder="1" applyAlignment="1">
      <alignment horizontal="left" vertical="center"/>
    </xf>
    <xf numFmtId="0" fontId="241" fillId="2" borderId="31" xfId="2" applyFont="1" applyFill="1" applyBorder="1" applyAlignment="1">
      <alignment horizontal="left" vertical="center"/>
    </xf>
    <xf numFmtId="0" fontId="61" fillId="2" borderId="0" xfId="2" applyFont="1" applyFill="1" applyBorder="1" applyAlignment="1">
      <alignment horizontal="center" vertical="center"/>
    </xf>
    <xf numFmtId="166" fontId="11" fillId="2" borderId="0" xfId="2" applyNumberFormat="1" applyFont="1" applyFill="1" applyBorder="1" applyAlignment="1" applyProtection="1">
      <alignment horizontal="center" vertical="center"/>
    </xf>
    <xf numFmtId="1" fontId="478" fillId="2" borderId="0" xfId="2" applyNumberFormat="1" applyFont="1" applyFill="1" applyBorder="1" applyAlignment="1">
      <alignment horizontal="center" vertical="center"/>
    </xf>
    <xf numFmtId="165" fontId="61" fillId="2" borderId="0" xfId="2" applyNumberFormat="1" applyFont="1" applyFill="1" applyBorder="1" applyAlignment="1">
      <alignment vertical="center"/>
    </xf>
    <xf numFmtId="0" fontId="469" fillId="2" borderId="21" xfId="2" applyFont="1" applyFill="1" applyBorder="1" applyAlignment="1">
      <alignment vertical="center"/>
    </xf>
    <xf numFmtId="165" fontId="61" fillId="2" borderId="21" xfId="2" applyNumberFormat="1" applyFont="1" applyFill="1" applyBorder="1" applyAlignment="1">
      <alignment vertical="center"/>
    </xf>
    <xf numFmtId="0" fontId="473" fillId="2" borderId="0" xfId="2" applyFont="1" applyFill="1" applyBorder="1" applyAlignment="1">
      <alignment horizontal="center" vertical="center"/>
    </xf>
    <xf numFmtId="1" fontId="479" fillId="2" borderId="0" xfId="2" applyNumberFormat="1" applyFont="1" applyFill="1" applyBorder="1" applyAlignment="1">
      <alignment horizontal="center" vertical="center"/>
    </xf>
    <xf numFmtId="0" fontId="240" fillId="2" borderId="31" xfId="2" applyFont="1" applyFill="1" applyBorder="1" applyAlignment="1">
      <alignment horizontal="left" vertical="center"/>
    </xf>
    <xf numFmtId="168" fontId="11" fillId="2" borderId="31" xfId="4" applyNumberFormat="1" applyFont="1" applyFill="1" applyBorder="1" applyAlignment="1">
      <alignment horizontal="center" vertical="center"/>
    </xf>
    <xf numFmtId="0" fontId="52" fillId="7" borderId="63" xfId="2" applyFont="1" applyFill="1" applyBorder="1" applyAlignment="1">
      <alignment vertical="center"/>
    </xf>
    <xf numFmtId="0" fontId="52" fillId="7" borderId="23" xfId="2" applyFont="1" applyFill="1" applyBorder="1" applyAlignment="1">
      <alignment vertical="center"/>
    </xf>
    <xf numFmtId="0" fontId="52" fillId="7" borderId="27" xfId="2" applyFont="1" applyFill="1" applyBorder="1" applyAlignment="1">
      <alignment vertical="center"/>
    </xf>
    <xf numFmtId="0" fontId="106" fillId="7" borderId="23" xfId="2" applyFont="1" applyFill="1" applyBorder="1" applyAlignment="1">
      <alignment vertical="center"/>
    </xf>
    <xf numFmtId="0" fontId="460" fillId="2" borderId="243" xfId="8" applyFont="1" applyFill="1" applyBorder="1" applyAlignment="1" applyProtection="1">
      <alignment horizontal="centerContinuous" vertical="center"/>
    </xf>
    <xf numFmtId="0" fontId="466" fillId="2" borderId="244" xfId="4" applyNumberFormat="1" applyFont="1" applyFill="1" applyBorder="1" applyAlignment="1">
      <alignment vertical="center" wrapText="1"/>
    </xf>
    <xf numFmtId="0" fontId="466" fillId="2" borderId="0" xfId="4" applyNumberFormat="1" applyFont="1" applyFill="1" applyBorder="1" applyAlignment="1">
      <alignment horizontal="right" vertical="center" wrapText="1"/>
    </xf>
    <xf numFmtId="0" fontId="466" fillId="2" borderId="245" xfId="4" applyNumberFormat="1" applyFont="1" applyFill="1" applyBorder="1" applyAlignment="1">
      <alignment horizontal="right" vertical="center" wrapText="1"/>
    </xf>
    <xf numFmtId="0" fontId="106" fillId="7" borderId="246" xfId="2" applyFont="1" applyFill="1" applyBorder="1" applyAlignment="1">
      <alignment vertical="center"/>
    </xf>
    <xf numFmtId="0" fontId="137" fillId="2" borderId="247" xfId="4" applyNumberFormat="1" applyFont="1" applyFill="1" applyBorder="1" applyAlignment="1">
      <alignment horizontal="left" vertical="center"/>
    </xf>
    <xf numFmtId="0" fontId="457" fillId="43" borderId="249" xfId="3" applyFont="1" applyFill="1" applyBorder="1" applyAlignment="1" applyProtection="1">
      <alignment horizontal="center" vertical="center"/>
      <protection hidden="1"/>
    </xf>
    <xf numFmtId="0" fontId="469" fillId="0" borderId="54" xfId="4" applyNumberFormat="1" applyFont="1" applyFill="1" applyBorder="1" applyAlignment="1">
      <alignment horizontal="center" vertical="center"/>
    </xf>
    <xf numFmtId="0" fontId="469" fillId="2" borderId="31" xfId="2" applyFont="1" applyFill="1" applyBorder="1" applyAlignment="1">
      <alignment vertical="center"/>
    </xf>
    <xf numFmtId="0" fontId="469" fillId="2" borderId="0" xfId="2" applyFont="1" applyFill="1" applyBorder="1" applyAlignment="1">
      <alignment vertical="center"/>
    </xf>
    <xf numFmtId="0" fontId="240" fillId="2" borderId="0" xfId="2" applyFont="1" applyFill="1" applyBorder="1" applyAlignment="1">
      <alignment horizontal="left" vertical="center"/>
    </xf>
    <xf numFmtId="165" fontId="47" fillId="15" borderId="0" xfId="1" applyNumberFormat="1" applyFont="1" applyFill="1" applyBorder="1" applyAlignment="1" applyProtection="1">
      <alignment horizontal="center" vertical="center"/>
      <protection locked="0"/>
    </xf>
    <xf numFmtId="165" fontId="35" fillId="8" borderId="0" xfId="3" applyNumberFormat="1" applyFont="1" applyFill="1" applyBorder="1" applyAlignment="1" applyProtection="1">
      <alignment horizontal="center" vertical="center"/>
      <protection hidden="1"/>
    </xf>
    <xf numFmtId="0" fontId="52" fillId="8" borderId="250" xfId="4" applyFont="1" applyFill="1" applyBorder="1" applyAlignment="1">
      <alignment horizontal="centerContinuous" vertical="center" wrapText="1"/>
    </xf>
    <xf numFmtId="165" fontId="27" fillId="8" borderId="53" xfId="2" applyNumberFormat="1" applyFont="1" applyFill="1" applyBorder="1" applyAlignment="1">
      <alignment horizontal="center" vertical="center"/>
    </xf>
    <xf numFmtId="0" fontId="52" fillId="15" borderId="40" xfId="4" applyFont="1" applyFill="1" applyBorder="1" applyAlignment="1">
      <alignment horizontal="centerContinuous" vertical="center" wrapText="1"/>
    </xf>
    <xf numFmtId="165" fontId="27" fillId="15" borderId="50" xfId="2" applyNumberFormat="1" applyFont="1" applyFill="1" applyBorder="1" applyAlignment="1">
      <alignment horizontal="center" vertical="center"/>
    </xf>
    <xf numFmtId="0" fontId="11" fillId="9" borderId="45" xfId="4" applyFont="1" applyFill="1" applyBorder="1" applyAlignment="1">
      <alignment horizontal="centerContinuous" vertical="center" wrapText="1"/>
    </xf>
    <xf numFmtId="166" fontId="52" fillId="9" borderId="52" xfId="2" applyNumberFormat="1" applyFont="1" applyFill="1" applyBorder="1" applyAlignment="1" applyProtection="1">
      <alignment horizontal="center" vertical="center"/>
    </xf>
    <xf numFmtId="166" fontId="106" fillId="9" borderId="0" xfId="2" applyNumberFormat="1" applyFont="1" applyFill="1" applyBorder="1" applyAlignment="1" applyProtection="1">
      <alignment horizontal="center" vertical="center"/>
    </xf>
    <xf numFmtId="166" fontId="11" fillId="9" borderId="0" xfId="2" applyNumberFormat="1" applyFont="1" applyFill="1" applyBorder="1" applyAlignment="1" applyProtection="1">
      <alignment horizontal="center" vertical="center"/>
    </xf>
    <xf numFmtId="0" fontId="52" fillId="9" borderId="20" xfId="2" applyFont="1" applyFill="1" applyBorder="1" applyAlignment="1">
      <alignment vertical="center"/>
    </xf>
    <xf numFmtId="166" fontId="455" fillId="0" borderId="0" xfId="4" applyNumberFormat="1" applyFont="1" applyFill="1" applyBorder="1" applyAlignment="1">
      <alignment horizontal="center" vertical="center"/>
    </xf>
    <xf numFmtId="166" fontId="480" fillId="0" borderId="0" xfId="4" applyNumberFormat="1" applyFont="1" applyFill="1" applyBorder="1" applyAlignment="1">
      <alignment horizontal="center" vertical="center"/>
    </xf>
    <xf numFmtId="0" fontId="98" fillId="2" borderId="44" xfId="4" applyFont="1" applyFill="1" applyBorder="1" applyAlignment="1">
      <alignment horizontal="center" vertical="center" wrapText="1"/>
    </xf>
    <xf numFmtId="166" fontId="480" fillId="2" borderId="49" xfId="2" applyNumberFormat="1" applyFont="1" applyFill="1" applyBorder="1" applyAlignment="1" applyProtection="1">
      <alignment horizontal="center" vertical="center"/>
    </xf>
    <xf numFmtId="166" fontId="480" fillId="2" borderId="51" xfId="2" applyNumberFormat="1" applyFont="1" applyFill="1" applyBorder="1" applyAlignment="1" applyProtection="1">
      <alignment horizontal="center" vertical="center"/>
    </xf>
    <xf numFmtId="168" fontId="11" fillId="10" borderId="54" xfId="4" applyNumberFormat="1" applyFont="1" applyFill="1" applyBorder="1" applyAlignment="1">
      <alignment horizontal="center" vertical="center"/>
    </xf>
    <xf numFmtId="0" fontId="343" fillId="10" borderId="39" xfId="4" applyFont="1" applyFill="1" applyBorder="1" applyAlignment="1">
      <alignment horizontal="centerContinuous" vertical="center" wrapText="1"/>
    </xf>
    <xf numFmtId="166" fontId="137" fillId="10" borderId="48" xfId="2" applyNumberFormat="1" applyFont="1" applyFill="1" applyBorder="1" applyAlignment="1" applyProtection="1">
      <alignment horizontal="center" vertical="center"/>
    </xf>
    <xf numFmtId="166" fontId="455" fillId="2" borderId="0" xfId="4" applyNumberFormat="1" applyFont="1" applyFill="1" applyBorder="1" applyAlignment="1">
      <alignment horizontal="center" vertical="center"/>
    </xf>
    <xf numFmtId="166" fontId="28" fillId="2" borderId="40" xfId="4" applyNumberFormat="1" applyFont="1" applyFill="1" applyBorder="1" applyAlignment="1">
      <alignment horizontal="center" vertical="center"/>
    </xf>
    <xf numFmtId="0" fontId="481" fillId="2" borderId="40" xfId="4" applyNumberFormat="1" applyFont="1" applyFill="1" applyBorder="1" applyAlignment="1">
      <alignment horizontal="center" vertical="center"/>
    </xf>
    <xf numFmtId="0" fontId="482" fillId="2" borderId="41" xfId="4" applyNumberFormat="1" applyFont="1" applyFill="1" applyBorder="1" applyAlignment="1">
      <alignment horizontal="center" vertical="center"/>
    </xf>
    <xf numFmtId="0" fontId="33" fillId="2" borderId="0" xfId="2" applyFont="1" applyFill="1" applyBorder="1" applyAlignment="1">
      <alignment vertical="center"/>
    </xf>
    <xf numFmtId="0" fontId="106" fillId="2" borderId="0" xfId="2" applyFont="1" applyFill="1" applyBorder="1"/>
    <xf numFmtId="165" fontId="473" fillId="2" borderId="0" xfId="2" applyNumberFormat="1" applyFont="1" applyFill="1" applyBorder="1" applyAlignment="1">
      <alignment vertical="center"/>
    </xf>
    <xf numFmtId="166" fontId="473" fillId="2" borderId="0" xfId="4" applyNumberFormat="1" applyFont="1" applyFill="1" applyBorder="1" applyAlignment="1">
      <alignment horizontal="center" vertical="center"/>
    </xf>
    <xf numFmtId="166" fontId="106" fillId="2" borderId="0" xfId="2" applyNumberFormat="1" applyFont="1" applyFill="1" applyBorder="1" applyAlignment="1" applyProtection="1">
      <alignment horizontal="center" vertical="center"/>
    </xf>
    <xf numFmtId="166" fontId="52" fillId="2" borderId="0" xfId="2" applyNumberFormat="1" applyFont="1" applyFill="1" applyBorder="1" applyAlignment="1" applyProtection="1">
      <alignment horizontal="center" vertical="center"/>
    </xf>
    <xf numFmtId="165" fontId="52" fillId="2" borderId="58" xfId="2" applyNumberFormat="1" applyFont="1" applyFill="1" applyBorder="1" applyAlignment="1">
      <alignment vertical="center"/>
    </xf>
    <xf numFmtId="165" fontId="27" fillId="2" borderId="59" xfId="2" applyNumberFormat="1" applyFont="1" applyFill="1" applyBorder="1" applyAlignment="1">
      <alignment vertical="center"/>
    </xf>
    <xf numFmtId="0" fontId="470" fillId="2" borderId="0" xfId="4" applyNumberFormat="1" applyFont="1" applyFill="1" applyBorder="1" applyAlignment="1">
      <alignment horizontal="center" vertical="center" wrapText="1"/>
    </xf>
    <xf numFmtId="0" fontId="470" fillId="2" borderId="21" xfId="4" applyNumberFormat="1" applyFont="1" applyFill="1" applyBorder="1" applyAlignment="1">
      <alignment horizontal="center" vertical="center" wrapText="1"/>
    </xf>
    <xf numFmtId="0" fontId="483" fillId="69" borderId="0" xfId="3" applyFont="1" applyFill="1" applyBorder="1" applyAlignment="1">
      <alignment vertical="center"/>
    </xf>
    <xf numFmtId="0" fontId="319" fillId="2" borderId="0" xfId="0" applyFont="1" applyFill="1" applyBorder="1" applyAlignment="1">
      <alignment vertical="center"/>
    </xf>
    <xf numFmtId="0" fontId="15" fillId="2" borderId="0" xfId="12" applyFont="1" applyFill="1" applyBorder="1" applyAlignment="1">
      <alignment vertical="center"/>
    </xf>
    <xf numFmtId="0" fontId="484" fillId="2" borderId="0" xfId="12" applyFont="1" applyFill="1" applyBorder="1" applyAlignment="1">
      <alignment horizontal="left"/>
    </xf>
    <xf numFmtId="166" fontId="485" fillId="69" borderId="0" xfId="12" applyNumberFormat="1" applyFont="1" applyFill="1" applyBorder="1" applyAlignment="1" applyProtection="1">
      <alignment horizontal="center" vertical="center"/>
      <protection hidden="1"/>
    </xf>
    <xf numFmtId="1" fontId="341" fillId="2" borderId="0" xfId="12" applyNumberFormat="1" applyFont="1" applyFill="1" applyBorder="1" applyAlignment="1" applyProtection="1">
      <alignment horizontal="left" vertical="center"/>
      <protection hidden="1"/>
    </xf>
    <xf numFmtId="0" fontId="52" fillId="0" borderId="0" xfId="12" applyFont="1" applyProtection="1">
      <protection locked="0"/>
    </xf>
    <xf numFmtId="0" fontId="44" fillId="15" borderId="0" xfId="12" applyFont="1" applyFill="1" applyBorder="1" applyAlignment="1">
      <alignment horizontal="center" vertical="center"/>
    </xf>
    <xf numFmtId="1" fontId="11" fillId="2" borderId="0" xfId="12" applyNumberFormat="1" applyFont="1" applyFill="1" applyBorder="1" applyAlignment="1" applyProtection="1">
      <alignment horizontal="left" vertical="center"/>
      <protection hidden="1"/>
    </xf>
    <xf numFmtId="0" fontId="52" fillId="2" borderId="0" xfId="12" applyFont="1" applyFill="1" applyBorder="1" applyAlignment="1">
      <alignment horizontal="right" vertical="center"/>
    </xf>
    <xf numFmtId="200" fontId="52" fillId="16" borderId="0" xfId="12" applyNumberFormat="1" applyFont="1" applyFill="1" applyAlignment="1" applyProtection="1">
      <alignment horizontal="center" vertical="center"/>
      <protection locked="0"/>
    </xf>
    <xf numFmtId="0" fontId="52" fillId="0" borderId="0" xfId="12" applyFont="1" applyAlignment="1" applyProtection="1">
      <alignment horizontal="left" vertical="center"/>
      <protection locked="0"/>
    </xf>
    <xf numFmtId="164" fontId="52" fillId="2" borderId="69" xfId="12" applyNumberFormat="1" applyFont="1" applyFill="1" applyBorder="1" applyAlignment="1" applyProtection="1">
      <alignment horizontal="left" vertical="center"/>
      <protection locked="0"/>
    </xf>
    <xf numFmtId="1" fontId="487" fillId="16" borderId="0" xfId="12" applyNumberFormat="1" applyFont="1" applyFill="1" applyBorder="1" applyAlignment="1" applyProtection="1">
      <alignment horizontal="center" vertical="center"/>
      <protection hidden="1"/>
    </xf>
    <xf numFmtId="166" fontId="488" fillId="16" borderId="0" xfId="12" applyNumberFormat="1" applyFont="1" applyFill="1" applyBorder="1" applyAlignment="1" applyProtection="1">
      <alignment horizontal="right" vertical="center"/>
      <protection hidden="1"/>
    </xf>
    <xf numFmtId="0" fontId="342" fillId="2" borderId="0" xfId="12" applyFont="1" applyFill="1" applyBorder="1" applyAlignment="1" applyProtection="1">
      <alignment horizontal="right" vertical="center"/>
      <protection hidden="1"/>
    </xf>
    <xf numFmtId="1" fontId="488" fillId="16" borderId="0" xfId="12" applyNumberFormat="1" applyFont="1" applyFill="1" applyBorder="1" applyAlignment="1" applyProtection="1">
      <alignment horizontal="center" vertical="center"/>
      <protection hidden="1"/>
    </xf>
    <xf numFmtId="166" fontId="342" fillId="2" borderId="0" xfId="12" applyNumberFormat="1" applyFont="1" applyFill="1" applyBorder="1" applyAlignment="1" applyProtection="1">
      <alignment horizontal="right" vertical="center"/>
      <protection hidden="1"/>
    </xf>
    <xf numFmtId="0" fontId="60" fillId="16" borderId="251" xfId="12" applyFont="1" applyFill="1" applyBorder="1" applyAlignment="1" applyProtection="1">
      <alignment horizontal="center" vertical="center"/>
      <protection hidden="1"/>
    </xf>
    <xf numFmtId="0" fontId="60" fillId="16" borderId="252" xfId="12" applyFont="1" applyFill="1" applyBorder="1" applyAlignment="1" applyProtection="1">
      <alignment horizontal="right" vertical="center"/>
      <protection hidden="1"/>
    </xf>
    <xf numFmtId="0" fontId="213" fillId="43" borderId="0" xfId="3" applyFont="1" applyFill="1" applyBorder="1" applyAlignment="1">
      <alignment vertical="center"/>
    </xf>
    <xf numFmtId="0" fontId="32" fillId="2" borderId="0" xfId="0" applyFont="1" applyFill="1" applyBorder="1" applyAlignment="1">
      <alignment vertical="center"/>
    </xf>
    <xf numFmtId="167" fontId="11" fillId="2" borderId="0" xfId="12" applyNumberFormat="1" applyFont="1" applyFill="1" applyBorder="1" applyAlignment="1">
      <alignment horizontal="left" vertical="center"/>
    </xf>
    <xf numFmtId="0" fontId="52" fillId="2" borderId="0" xfId="23" applyFont="1" applyFill="1" applyBorder="1" applyAlignment="1">
      <alignment vertical="center"/>
    </xf>
    <xf numFmtId="0" fontId="231" fillId="15" borderId="0" xfId="10" applyFont="1" applyFill="1" applyBorder="1" applyAlignment="1" applyProtection="1">
      <alignment horizontal="center" vertical="center"/>
      <protection locked="0"/>
    </xf>
    <xf numFmtId="0" fontId="54" fillId="15" borderId="0" xfId="0" applyFont="1" applyFill="1" applyBorder="1" applyAlignment="1">
      <alignment horizontal="right" vertical="center"/>
    </xf>
    <xf numFmtId="210" fontId="41" fillId="15" borderId="0" xfId="10" applyNumberFormat="1" applyFont="1" applyFill="1" applyBorder="1" applyAlignment="1">
      <alignment horizontal="left" vertical="center"/>
    </xf>
    <xf numFmtId="0" fontId="489" fillId="15" borderId="0" xfId="10" applyFont="1" applyFill="1" applyBorder="1" applyAlignment="1">
      <alignment horizontal="right" vertical="center"/>
    </xf>
    <xf numFmtId="0" fontId="490" fillId="2" borderId="0" xfId="3" applyFont="1" applyFill="1" applyBorder="1" applyAlignment="1" applyProtection="1">
      <alignment vertical="center"/>
      <protection hidden="1"/>
    </xf>
    <xf numFmtId="0" fontId="457" fillId="16" borderId="0" xfId="3" applyFont="1" applyFill="1" applyBorder="1" applyAlignment="1" applyProtection="1">
      <alignment horizontal="center" vertical="center"/>
      <protection hidden="1"/>
    </xf>
    <xf numFmtId="0" fontId="31" fillId="16" borderId="0" xfId="0" applyFont="1" applyFill="1" applyBorder="1" applyAlignment="1">
      <alignment horizontal="right" vertical="center"/>
    </xf>
    <xf numFmtId="0" fontId="458" fillId="16" borderId="0" xfId="12" applyFont="1" applyFill="1" applyBorder="1" applyAlignment="1" applyProtection="1">
      <alignment horizontal="left" vertical="center"/>
      <protection locked="0"/>
    </xf>
    <xf numFmtId="0" fontId="458" fillId="16" borderId="0" xfId="12" applyFont="1" applyFill="1" applyBorder="1" applyAlignment="1" applyProtection="1">
      <alignment horizontal="left" vertical="center"/>
      <protection hidden="1"/>
    </xf>
    <xf numFmtId="0" fontId="490" fillId="16" borderId="0" xfId="12" applyFont="1" applyFill="1" applyBorder="1" applyAlignment="1" applyProtection="1">
      <alignment horizontal="left" vertical="center"/>
      <protection locked="0"/>
    </xf>
    <xf numFmtId="0" fontId="491" fillId="16" borderId="0" xfId="12" applyFont="1" applyFill="1" applyBorder="1" applyAlignment="1" applyProtection="1">
      <alignment horizontal="right" vertical="center"/>
      <protection locked="0"/>
    </xf>
    <xf numFmtId="0" fontId="52" fillId="16" borderId="0" xfId="12" applyFont="1" applyFill="1" applyBorder="1" applyProtection="1">
      <protection locked="0"/>
    </xf>
    <xf numFmtId="0" fontId="52" fillId="16" borderId="0" xfId="23" applyFont="1" applyFill="1" applyBorder="1"/>
    <xf numFmtId="166" fontId="458" fillId="16" borderId="0" xfId="12" applyNumberFormat="1" applyFont="1" applyFill="1" applyBorder="1" applyAlignment="1" applyProtection="1">
      <alignment horizontal="left" vertical="center"/>
      <protection locked="0"/>
    </xf>
    <xf numFmtId="0" fontId="492" fillId="2" borderId="13" xfId="0" applyFont="1" applyFill="1" applyBorder="1" applyAlignment="1">
      <alignment horizontal="left" vertical="center"/>
    </xf>
    <xf numFmtId="0" fontId="61" fillId="2" borderId="13" xfId="24" applyFont="1" applyFill="1" applyBorder="1" applyAlignment="1">
      <alignment vertical="center"/>
    </xf>
    <xf numFmtId="0" fontId="458" fillId="2" borderId="13" xfId="24" applyFont="1" applyFill="1" applyBorder="1" applyAlignment="1">
      <alignment horizontal="right" vertical="center"/>
    </xf>
    <xf numFmtId="0" fontId="458" fillId="2" borderId="253" xfId="24" applyFont="1" applyFill="1" applyBorder="1" applyAlignment="1">
      <alignment horizontal="right" vertical="center"/>
    </xf>
    <xf numFmtId="0" fontId="115" fillId="2" borderId="123" xfId="12" applyFont="1" applyFill="1" applyBorder="1" applyAlignment="1" applyProtection="1">
      <alignment vertical="center"/>
      <protection hidden="1"/>
    </xf>
    <xf numFmtId="164" fontId="495" fillId="69" borderId="123" xfId="13" applyNumberFormat="1" applyFont="1" applyFill="1" applyBorder="1" applyAlignment="1">
      <alignment vertical="center"/>
    </xf>
    <xf numFmtId="164" fontId="212" fillId="2" borderId="123" xfId="13" applyNumberFormat="1" applyFont="1" applyFill="1" applyBorder="1" applyAlignment="1">
      <alignment horizontal="left" vertical="center"/>
    </xf>
    <xf numFmtId="0" fontId="494" fillId="2" borderId="123" xfId="12" applyFont="1" applyFill="1" applyBorder="1" applyAlignment="1" applyProtection="1">
      <alignment horizontal="center" vertical="center"/>
      <protection hidden="1"/>
    </xf>
    <xf numFmtId="0" fontId="52" fillId="0" borderId="11" xfId="12" applyFont="1" applyBorder="1" applyProtection="1">
      <protection locked="0"/>
    </xf>
    <xf numFmtId="0" fontId="52" fillId="0" borderId="0" xfId="12" applyFont="1" applyBorder="1" applyProtection="1">
      <protection locked="0"/>
    </xf>
    <xf numFmtId="0" fontId="57" fillId="2" borderId="0" xfId="12" applyFont="1" applyFill="1" applyBorder="1" applyAlignment="1">
      <alignment horizontal="center"/>
    </xf>
    <xf numFmtId="0" fontId="11" fillId="2" borderId="0" xfId="12" applyFont="1" applyFill="1" applyBorder="1" applyAlignment="1">
      <alignment vertical="center"/>
    </xf>
    <xf numFmtId="1" fontId="137" fillId="2" borderId="0" xfId="12" applyNumberFormat="1" applyFont="1" applyFill="1" applyBorder="1" applyAlignment="1" applyProtection="1">
      <alignment horizontal="left" vertical="center"/>
      <protection hidden="1"/>
    </xf>
    <xf numFmtId="1" fontId="27" fillId="2" borderId="0" xfId="12" applyNumberFormat="1" applyFont="1" applyFill="1" applyBorder="1" applyAlignment="1" applyProtection="1">
      <alignment horizontal="center" vertical="center"/>
      <protection locked="0"/>
    </xf>
    <xf numFmtId="0" fontId="152" fillId="16" borderId="69" xfId="3" applyFont="1" applyFill="1" applyBorder="1" applyAlignment="1" applyProtection="1">
      <alignment horizontal="center" vertical="center"/>
      <protection hidden="1"/>
    </xf>
    <xf numFmtId="0" fontId="152" fillId="16" borderId="69" xfId="3" applyFont="1" applyFill="1" applyBorder="1" applyAlignment="1" applyProtection="1">
      <alignment horizontal="center" vertical="center" wrapText="1"/>
      <protection hidden="1"/>
    </xf>
    <xf numFmtId="0" fontId="61" fillId="2" borderId="69" xfId="12" applyFont="1" applyFill="1" applyBorder="1" applyAlignment="1">
      <alignment horizontal="center" vertical="center"/>
    </xf>
    <xf numFmtId="0" fontId="52" fillId="72" borderId="0" xfId="12" applyFont="1" applyFill="1" applyBorder="1" applyProtection="1">
      <protection locked="0"/>
    </xf>
    <xf numFmtId="0" fontId="52" fillId="2" borderId="0" xfId="12" applyFont="1" applyFill="1" applyBorder="1" applyProtection="1">
      <protection locked="0"/>
    </xf>
    <xf numFmtId="0" fontId="52" fillId="72" borderId="254" xfId="23" applyFont="1" applyFill="1" applyBorder="1" applyAlignment="1">
      <alignment horizontal="center" vertical="center"/>
    </xf>
    <xf numFmtId="0" fontId="11" fillId="2" borderId="0" xfId="23" applyFont="1" applyFill="1" applyBorder="1" applyAlignment="1">
      <alignment vertical="center"/>
    </xf>
    <xf numFmtId="0" fontId="458" fillId="2" borderId="0" xfId="12" applyFont="1" applyFill="1" applyBorder="1" applyAlignment="1" applyProtection="1">
      <alignment horizontal="left" vertical="center"/>
      <protection locked="0"/>
    </xf>
    <xf numFmtId="0" fontId="458" fillId="2" borderId="0" xfId="12" applyFont="1" applyFill="1" applyBorder="1" applyAlignment="1" applyProtection="1">
      <alignment horizontal="left" vertical="center"/>
      <protection hidden="1"/>
    </xf>
    <xf numFmtId="0" fontId="8" fillId="72" borderId="26" xfId="23" applyFont="1" applyFill="1" applyBorder="1" applyAlignment="1">
      <alignment horizontal="center" vertical="center"/>
    </xf>
    <xf numFmtId="0" fontId="52" fillId="16" borderId="0" xfId="23" applyFont="1" applyFill="1" applyBorder="1" applyAlignment="1">
      <alignment vertical="center"/>
    </xf>
    <xf numFmtId="0" fontId="52" fillId="16" borderId="211" xfId="23" applyFont="1" applyFill="1" applyBorder="1"/>
    <xf numFmtId="0" fontId="52" fillId="16" borderId="71" xfId="23" applyFont="1" applyFill="1" applyBorder="1"/>
    <xf numFmtId="0" fontId="52" fillId="16" borderId="69" xfId="23" applyFont="1" applyFill="1" applyBorder="1"/>
    <xf numFmtId="0" fontId="52" fillId="16" borderId="70" xfId="23" applyFont="1" applyFill="1" applyBorder="1"/>
    <xf numFmtId="0" fontId="18" fillId="2" borderId="105" xfId="0" applyFont="1" applyFill="1" applyBorder="1" applyAlignment="1">
      <alignment vertical="center"/>
    </xf>
    <xf numFmtId="0" fontId="105" fillId="2" borderId="0" xfId="0" applyFont="1" applyFill="1" applyBorder="1" applyAlignment="1">
      <alignment vertical="center"/>
    </xf>
    <xf numFmtId="0" fontId="26" fillId="2" borderId="0" xfId="5" applyFill="1" applyBorder="1" applyAlignment="1" applyProtection="1">
      <alignment vertical="center"/>
      <protection hidden="1"/>
    </xf>
    <xf numFmtId="0" fontId="75" fillId="2" borderId="10" xfId="7" applyFill="1" applyBorder="1" applyAlignment="1" applyProtection="1">
      <alignment vertical="center" wrapText="1"/>
    </xf>
    <xf numFmtId="164" fontId="11" fillId="32" borderId="0" xfId="13" applyNumberFormat="1" applyFont="1" applyFill="1" applyBorder="1" applyAlignment="1">
      <alignment horizontal="left" vertical="center"/>
    </xf>
    <xf numFmtId="165" fontId="33" fillId="32" borderId="0" xfId="1" applyNumberFormat="1" applyFont="1" applyFill="1" applyBorder="1" applyAlignment="1" applyProtection="1">
      <alignment horizontal="center" vertical="center"/>
      <protection locked="0"/>
    </xf>
    <xf numFmtId="0" fontId="54" fillId="2" borderId="0" xfId="10" applyFont="1" applyFill="1" applyBorder="1" applyAlignment="1">
      <alignment vertical="top" wrapText="1"/>
    </xf>
    <xf numFmtId="165" fontId="44" fillId="6" borderId="0" xfId="1" applyNumberFormat="1" applyFont="1" applyFill="1" applyBorder="1" applyAlignment="1" applyProtection="1">
      <alignment horizontal="center" vertical="center"/>
      <protection locked="0"/>
    </xf>
    <xf numFmtId="165" fontId="33" fillId="32" borderId="10" xfId="1" applyNumberFormat="1" applyFont="1" applyFill="1" applyBorder="1" applyAlignment="1" applyProtection="1">
      <alignment horizontal="center" vertical="center"/>
      <protection locked="0"/>
    </xf>
    <xf numFmtId="166" fontId="134" fillId="10" borderId="251" xfId="10" applyNumberFormat="1" applyFont="1" applyFill="1" applyBorder="1" applyAlignment="1">
      <alignment horizontal="left" vertical="center" wrapText="1"/>
    </xf>
    <xf numFmtId="0" fontId="47" fillId="14" borderId="10" xfId="1" applyFont="1" applyFill="1" applyBorder="1" applyAlignment="1" applyProtection="1">
      <alignment horizontal="center" vertical="center"/>
      <protection locked="0"/>
    </xf>
    <xf numFmtId="0" fontId="0" fillId="2" borderId="0" xfId="10" applyFont="1" applyFill="1" applyBorder="1" applyAlignment="1">
      <alignment vertical="center"/>
    </xf>
    <xf numFmtId="0" fontId="39" fillId="2" borderId="0" xfId="4" applyNumberFormat="1" applyFont="1" applyFill="1" applyBorder="1" applyAlignment="1">
      <alignment horizontal="right" vertical="center"/>
    </xf>
    <xf numFmtId="0" fontId="44" fillId="2" borderId="0" xfId="3" applyFont="1" applyFill="1" applyBorder="1" applyAlignment="1">
      <alignment horizontal="center"/>
    </xf>
    <xf numFmtId="0" fontId="132" fillId="2" borderId="10" xfId="3" applyFont="1" applyFill="1" applyBorder="1" applyAlignment="1">
      <alignment vertical="center"/>
    </xf>
    <xf numFmtId="0" fontId="27" fillId="16" borderId="0" xfId="3" applyFont="1" applyFill="1" applyBorder="1" applyAlignment="1" applyProtection="1">
      <alignment horizontal="center" vertical="center" wrapText="1"/>
      <protection hidden="1"/>
    </xf>
    <xf numFmtId="166" fontId="134" fillId="16" borderId="251" xfId="10" applyNumberFormat="1" applyFont="1" applyFill="1" applyBorder="1" applyAlignment="1">
      <alignment horizontal="left" vertical="center" wrapText="1"/>
    </xf>
    <xf numFmtId="2" fontId="18" fillId="16" borderId="0" xfId="10" applyNumberFormat="1" applyFont="1" applyFill="1" applyBorder="1" applyAlignment="1">
      <alignment horizontal="right" vertical="center"/>
    </xf>
    <xf numFmtId="0" fontId="1" fillId="16" borderId="0" xfId="10" applyFont="1" applyFill="1" applyBorder="1" applyAlignment="1">
      <alignment horizontal="left" vertical="center"/>
    </xf>
    <xf numFmtId="165" fontId="33" fillId="16" borderId="10" xfId="1" applyNumberFormat="1" applyFont="1" applyFill="1" applyBorder="1" applyAlignment="1" applyProtection="1">
      <alignment horizontal="center" vertical="center"/>
      <protection locked="0"/>
    </xf>
    <xf numFmtId="0" fontId="132" fillId="2" borderId="0" xfId="3" applyFont="1" applyFill="1" applyBorder="1" applyAlignment="1">
      <alignment horizontal="left" vertical="center"/>
    </xf>
    <xf numFmtId="0" fontId="28" fillId="2" borderId="0" xfId="3" applyFont="1" applyFill="1" applyBorder="1" applyAlignment="1" applyProtection="1">
      <alignment vertical="center"/>
      <protection hidden="1"/>
    </xf>
    <xf numFmtId="0" fontId="294" fillId="2" borderId="0" xfId="3" applyFont="1" applyFill="1" applyBorder="1" applyAlignment="1" applyProtection="1">
      <alignment vertical="center"/>
      <protection hidden="1"/>
    </xf>
    <xf numFmtId="0" fontId="132" fillId="2" borderId="0" xfId="3" applyFont="1" applyFill="1" applyBorder="1" applyAlignment="1" applyProtection="1">
      <alignment vertical="center"/>
      <protection hidden="1"/>
    </xf>
    <xf numFmtId="0" fontId="480" fillId="2" borderId="10" xfId="0" applyFont="1" applyFill="1" applyBorder="1"/>
    <xf numFmtId="0" fontId="98" fillId="2" borderId="0" xfId="10" applyFont="1" applyFill="1" applyBorder="1" applyAlignment="1">
      <alignment horizontal="center"/>
    </xf>
    <xf numFmtId="0" fontId="132" fillId="2" borderId="0" xfId="10" applyFont="1" applyFill="1" applyBorder="1" applyAlignment="1">
      <alignment vertical="top" wrapText="1"/>
    </xf>
    <xf numFmtId="0" fontId="8" fillId="25" borderId="0" xfId="23" applyFont="1" applyFill="1" applyBorder="1" applyAlignment="1">
      <alignment horizontal="center" vertical="center"/>
    </xf>
    <xf numFmtId="0" fontId="52" fillId="85" borderId="0" xfId="3" applyFont="1" applyFill="1" applyBorder="1" applyAlignment="1">
      <alignment horizontal="left" vertical="center"/>
    </xf>
    <xf numFmtId="0" fontId="52" fillId="85" borderId="0" xfId="3" applyFont="1" applyFill="1" applyBorder="1" applyAlignment="1">
      <alignment horizontal="right" vertical="center"/>
    </xf>
    <xf numFmtId="0" fontId="8" fillId="32" borderId="0" xfId="23" applyFont="1" applyFill="1" applyBorder="1" applyAlignment="1">
      <alignment horizontal="center" vertical="center"/>
    </xf>
    <xf numFmtId="0" fontId="127" fillId="2" borderId="120" xfId="3" applyFont="1" applyFill="1" applyBorder="1" applyAlignment="1">
      <alignment horizontal="center" vertical="center"/>
    </xf>
    <xf numFmtId="0" fontId="11" fillId="32" borderId="0" xfId="10" applyFont="1" applyFill="1" applyBorder="1" applyAlignment="1" applyProtection="1">
      <alignment horizontal="center" vertical="center"/>
      <protection locked="0"/>
    </xf>
    <xf numFmtId="0" fontId="132" fillId="2" borderId="0" xfId="3" applyFont="1" applyFill="1" applyBorder="1" applyAlignment="1">
      <alignment horizontal="center" vertical="center"/>
    </xf>
    <xf numFmtId="0" fontId="98" fillId="32" borderId="0" xfId="3" applyFont="1" applyFill="1" applyBorder="1" applyAlignment="1">
      <alignment horizontal="center" vertical="center"/>
    </xf>
    <xf numFmtId="171" fontId="52" fillId="2" borderId="0" xfId="13" applyNumberFormat="1" applyFont="1" applyFill="1" applyBorder="1" applyAlignment="1">
      <alignment horizontal="center" vertical="center"/>
    </xf>
    <xf numFmtId="0" fontId="98" fillId="51" borderId="0" xfId="3" applyFont="1" applyFill="1" applyBorder="1" applyAlignment="1">
      <alignment horizontal="center" vertical="center"/>
    </xf>
    <xf numFmtId="0" fontId="43" fillId="16" borderId="251" xfId="10" applyFont="1" applyFill="1" applyBorder="1" applyAlignment="1" applyProtection="1">
      <alignment horizontal="center" vertical="center"/>
      <protection locked="0"/>
    </xf>
    <xf numFmtId="164" fontId="43" fillId="16" borderId="251" xfId="13" applyNumberFormat="1" applyFont="1" applyFill="1" applyBorder="1" applyAlignment="1">
      <alignment horizontal="center" vertical="center"/>
    </xf>
    <xf numFmtId="0" fontId="181" fillId="2" borderId="0" xfId="4" applyNumberFormat="1" applyFont="1" applyFill="1" applyBorder="1" applyAlignment="1">
      <alignment horizontal="right" vertical="center"/>
    </xf>
    <xf numFmtId="0" fontId="43" fillId="10" borderId="251" xfId="10" applyFont="1" applyFill="1" applyBorder="1" applyAlignment="1" applyProtection="1">
      <alignment horizontal="center" vertical="center"/>
      <protection locked="0"/>
    </xf>
    <xf numFmtId="164" fontId="43" fillId="10" borderId="251" xfId="13" applyNumberFormat="1" applyFont="1" applyFill="1" applyBorder="1" applyAlignment="1">
      <alignment horizontal="center" vertical="center"/>
    </xf>
    <xf numFmtId="0" fontId="105" fillId="2" borderId="0" xfId="10" applyFont="1" applyFill="1" applyBorder="1" applyAlignment="1">
      <alignment horizontal="left" vertical="center"/>
    </xf>
    <xf numFmtId="164" fontId="62" fillId="32" borderId="74" xfId="13" applyNumberFormat="1" applyFont="1" applyFill="1" applyBorder="1" applyAlignment="1">
      <alignment vertical="center"/>
    </xf>
    <xf numFmtId="164" fontId="62" fillId="32" borderId="0" xfId="13" applyNumberFormat="1" applyFont="1" applyFill="1" applyBorder="1" applyAlignment="1">
      <alignment horizontal="left" vertical="center"/>
    </xf>
    <xf numFmtId="164" fontId="62" fillId="25" borderId="74" xfId="13" applyNumberFormat="1" applyFont="1" applyFill="1" applyBorder="1" applyAlignment="1">
      <alignment vertical="center"/>
    </xf>
    <xf numFmtId="164" fontId="62" fillId="25" borderId="0" xfId="13" applyNumberFormat="1" applyFont="1" applyFill="1" applyBorder="1" applyAlignment="1">
      <alignment horizontal="left" vertical="center"/>
    </xf>
    <xf numFmtId="0" fontId="127" fillId="2" borderId="0" xfId="3" applyFont="1" applyFill="1" applyBorder="1" applyAlignment="1">
      <alignment horizontal="center" vertical="center"/>
    </xf>
    <xf numFmtId="0" fontId="127" fillId="2" borderId="263" xfId="3" applyFont="1" applyFill="1" applyBorder="1" applyAlignment="1">
      <alignment horizontal="center" vertical="center"/>
    </xf>
    <xf numFmtId="0" fontId="15" fillId="2" borderId="0" xfId="4" applyNumberFormat="1" applyFont="1" applyFill="1" applyBorder="1" applyAlignment="1">
      <alignment vertical="center"/>
    </xf>
    <xf numFmtId="0" fontId="15" fillId="2" borderId="0" xfId="4" applyNumberFormat="1" applyFont="1" applyFill="1" applyBorder="1" applyAlignment="1">
      <alignment horizontal="right" vertical="center"/>
    </xf>
    <xf numFmtId="0" fontId="131" fillId="2" borderId="0" xfId="3" applyFont="1" applyFill="1" applyBorder="1" applyAlignment="1">
      <alignment horizontal="center" vertical="center"/>
    </xf>
    <xf numFmtId="0" fontId="505" fillId="25" borderId="122" xfId="23" applyFont="1" applyFill="1" applyBorder="1" applyAlignment="1">
      <alignment horizontal="center" vertical="center"/>
    </xf>
    <xf numFmtId="0" fontId="505" fillId="25" borderId="123" xfId="23" applyFont="1" applyFill="1" applyBorder="1" applyAlignment="1">
      <alignment horizontal="center" vertical="center"/>
    </xf>
    <xf numFmtId="0" fontId="505" fillId="25" borderId="124" xfId="23" applyFont="1" applyFill="1" applyBorder="1" applyAlignment="1">
      <alignment horizontal="center" vertical="center"/>
    </xf>
    <xf numFmtId="0" fontId="505" fillId="28" borderId="122" xfId="23" applyFont="1" applyFill="1" applyBorder="1" applyAlignment="1">
      <alignment horizontal="center" vertical="center"/>
    </xf>
    <xf numFmtId="0" fontId="505" fillId="28" borderId="123" xfId="23" applyFont="1" applyFill="1" applyBorder="1" applyAlignment="1">
      <alignment horizontal="center" vertical="center"/>
    </xf>
    <xf numFmtId="0" fontId="505" fillId="28" borderId="124" xfId="23" applyFont="1" applyFill="1" applyBorder="1" applyAlignment="1">
      <alignment horizontal="center" vertical="center"/>
    </xf>
    <xf numFmtId="0" fontId="350" fillId="26" borderId="0" xfId="3" applyFont="1" applyFill="1" applyAlignment="1">
      <alignment vertical="center"/>
    </xf>
    <xf numFmtId="0" fontId="61" fillId="26" borderId="0" xfId="3" applyFont="1" applyFill="1" applyAlignment="1">
      <alignment vertical="center"/>
    </xf>
    <xf numFmtId="0" fontId="27" fillId="25" borderId="0" xfId="0" applyFont="1" applyFill="1" applyBorder="1" applyAlignment="1">
      <alignment horizontal="center" vertical="center"/>
    </xf>
    <xf numFmtId="0" fontId="506" fillId="2" borderId="264" xfId="3" applyFont="1" applyFill="1" applyBorder="1" applyAlignment="1" applyProtection="1">
      <alignment horizontal="center" vertical="center"/>
      <protection hidden="1"/>
    </xf>
    <xf numFmtId="0" fontId="506" fillId="2" borderId="265" xfId="3" applyFont="1" applyFill="1" applyBorder="1" applyAlignment="1" applyProtection="1">
      <alignment horizontal="center" vertical="center"/>
      <protection hidden="1"/>
    </xf>
    <xf numFmtId="0" fontId="61" fillId="16" borderId="258" xfId="3" applyFont="1" applyFill="1" applyBorder="1" applyAlignment="1" applyProtection="1">
      <alignment horizontal="left" vertical="center"/>
      <protection hidden="1"/>
    </xf>
    <xf numFmtId="0" fontId="25" fillId="16" borderId="258" xfId="3" applyFont="1" applyFill="1" applyBorder="1" applyAlignment="1">
      <alignment vertical="center"/>
    </xf>
    <xf numFmtId="0" fontId="25" fillId="16" borderId="135" xfId="3" applyFont="1" applyFill="1" applyBorder="1" applyAlignment="1">
      <alignment vertical="center"/>
    </xf>
    <xf numFmtId="0" fontId="506" fillId="2" borderId="0" xfId="3" applyFont="1" applyFill="1" applyBorder="1" applyAlignment="1" applyProtection="1">
      <alignment vertical="center"/>
      <protection hidden="1"/>
    </xf>
    <xf numFmtId="0" fontId="25" fillId="2" borderId="0" xfId="3" applyFont="1" applyFill="1" applyBorder="1" applyAlignment="1">
      <alignment vertical="center"/>
    </xf>
    <xf numFmtId="0" fontId="25" fillId="2" borderId="211" xfId="3" applyFont="1" applyFill="1" applyBorder="1" applyAlignment="1">
      <alignment vertical="center"/>
    </xf>
    <xf numFmtId="0" fontId="41" fillId="2" borderId="0" xfId="3" applyFont="1" applyFill="1" applyBorder="1" applyAlignment="1" applyProtection="1">
      <alignment horizontal="left" vertical="center"/>
      <protection hidden="1"/>
    </xf>
    <xf numFmtId="0" fontId="491" fillId="2" borderId="0" xfId="3" applyFont="1" applyFill="1" applyBorder="1" applyAlignment="1" applyProtection="1">
      <alignment horizontal="left" vertical="center"/>
      <protection hidden="1"/>
    </xf>
    <xf numFmtId="0" fontId="506" fillId="2" borderId="261" xfId="3" applyFont="1" applyFill="1" applyBorder="1" applyAlignment="1" applyProtection="1">
      <alignment horizontal="center" vertical="center"/>
      <protection hidden="1"/>
    </xf>
    <xf numFmtId="0" fontId="506" fillId="2" borderId="246" xfId="3" applyFont="1" applyFill="1" applyBorder="1" applyAlignment="1" applyProtection="1">
      <alignment horizontal="center" vertical="center"/>
      <protection hidden="1"/>
    </xf>
    <xf numFmtId="0" fontId="61" fillId="16" borderId="246" xfId="3" applyFont="1" applyFill="1" applyBorder="1" applyAlignment="1" applyProtection="1">
      <alignment horizontal="left" vertical="center"/>
      <protection hidden="1"/>
    </xf>
    <xf numFmtId="0" fontId="25" fillId="2" borderId="246" xfId="3" applyFont="1" applyFill="1" applyBorder="1"/>
    <xf numFmtId="0" fontId="25" fillId="2" borderId="266" xfId="3" applyFont="1" applyFill="1" applyBorder="1"/>
    <xf numFmtId="0" fontId="226" fillId="28" borderId="0" xfId="0" applyFont="1" applyFill="1" applyBorder="1" applyAlignment="1">
      <alignment horizontal="center" vertical="center"/>
    </xf>
    <xf numFmtId="164" fontId="27" fillId="16" borderId="0" xfId="13" applyNumberFormat="1" applyFont="1" applyFill="1" applyBorder="1" applyAlignment="1">
      <alignment horizontal="center" vertical="center"/>
    </xf>
    <xf numFmtId="205" fontId="52" fillId="3" borderId="0" xfId="0" applyNumberFormat="1" applyFont="1" applyFill="1" applyBorder="1" applyAlignment="1">
      <alignment horizontal="center"/>
    </xf>
    <xf numFmtId="205" fontId="12" fillId="3" borderId="15" xfId="0" applyNumberFormat="1" applyFont="1" applyFill="1" applyBorder="1" applyAlignment="1">
      <alignment horizontal="center"/>
    </xf>
    <xf numFmtId="164" fontId="54" fillId="3" borderId="15" xfId="0" applyNumberFormat="1" applyFont="1" applyFill="1" applyBorder="1" applyAlignment="1">
      <alignment horizontal="center" vertical="center"/>
    </xf>
    <xf numFmtId="205" fontId="52" fillId="3" borderId="15" xfId="0" applyNumberFormat="1" applyFont="1" applyFill="1" applyBorder="1" applyAlignment="1">
      <alignment horizontal="center"/>
    </xf>
    <xf numFmtId="164" fontId="52" fillId="3" borderId="0" xfId="0" applyNumberFormat="1" applyFont="1" applyFill="1" applyBorder="1" applyAlignment="1">
      <alignment horizontal="center"/>
    </xf>
    <xf numFmtId="0" fontId="500" fillId="2" borderId="0" xfId="3" applyFont="1" applyFill="1" applyBorder="1" applyAlignment="1">
      <alignment horizontal="center" vertical="center"/>
    </xf>
    <xf numFmtId="0" fontId="38" fillId="2" borderId="0" xfId="3" applyFont="1" applyFill="1" applyBorder="1" applyAlignment="1">
      <alignment horizontal="center"/>
    </xf>
    <xf numFmtId="0" fontId="1" fillId="0" borderId="0" xfId="10" applyFont="1" applyAlignment="1">
      <alignment horizontal="center" vertical="center"/>
    </xf>
    <xf numFmtId="0" fontId="52" fillId="0" borderId="0" xfId="3" applyFont="1"/>
    <xf numFmtId="0" fontId="1" fillId="0" borderId="0" xfId="0" applyFont="1"/>
    <xf numFmtId="0" fontId="105" fillId="2" borderId="2" xfId="0" applyFont="1" applyFill="1" applyBorder="1" applyAlignment="1">
      <alignment vertical="center"/>
    </xf>
    <xf numFmtId="0" fontId="1" fillId="0" borderId="0" xfId="10" applyFont="1"/>
    <xf numFmtId="0" fontId="493" fillId="4" borderId="24" xfId="3" applyFont="1" applyFill="1" applyBorder="1" applyAlignment="1">
      <alignment horizontal="center" vertical="center"/>
    </xf>
    <xf numFmtId="0" fontId="108" fillId="2" borderId="258" xfId="4" applyNumberFormat="1" applyFont="1" applyFill="1" applyBorder="1" applyAlignment="1">
      <alignment horizontal="center" vertical="center"/>
    </xf>
    <xf numFmtId="0" fontId="11" fillId="2" borderId="0" xfId="4" applyNumberFormat="1" applyFont="1" applyFill="1" applyBorder="1" applyAlignment="1">
      <alignment vertical="center" wrapText="1"/>
    </xf>
    <xf numFmtId="0" fontId="294" fillId="2" borderId="0" xfId="4" applyNumberFormat="1" applyFont="1" applyFill="1" applyBorder="1" applyAlignment="1">
      <alignment horizontal="center" vertical="center"/>
    </xf>
    <xf numFmtId="0" fontId="226" fillId="25" borderId="0" xfId="3" applyFont="1" applyFill="1" applyBorder="1" applyAlignment="1" applyProtection="1">
      <alignment horizontal="center" vertical="center" wrapText="1"/>
      <protection hidden="1"/>
    </xf>
    <xf numFmtId="164" fontId="1" fillId="3" borderId="15" xfId="0" applyNumberFormat="1" applyFont="1" applyFill="1" applyBorder="1" applyAlignment="1"/>
    <xf numFmtId="0" fontId="291" fillId="2" borderId="0" xfId="4" applyNumberFormat="1" applyFont="1" applyFill="1" applyBorder="1" applyAlignment="1">
      <alignment vertical="center"/>
    </xf>
    <xf numFmtId="0" fontId="31" fillId="85" borderId="0" xfId="3" applyFont="1" applyFill="1" applyBorder="1" applyAlignment="1">
      <alignment vertical="center"/>
    </xf>
    <xf numFmtId="0" fontId="226" fillId="33" borderId="0" xfId="3" applyFont="1" applyFill="1" applyBorder="1" applyAlignment="1" applyProtection="1">
      <alignment horizontal="center" vertical="center" wrapText="1"/>
      <protection hidden="1"/>
    </xf>
    <xf numFmtId="0" fontId="61" fillId="32" borderId="0" xfId="3" applyFont="1" applyFill="1" applyBorder="1" applyAlignment="1">
      <alignment horizontal="center" vertical="center"/>
    </xf>
    <xf numFmtId="165" fontId="33" fillId="3" borderId="10" xfId="1" applyNumberFormat="1" applyFont="1" applyFill="1" applyBorder="1" applyAlignment="1" applyProtection="1">
      <alignment horizontal="center" vertical="center"/>
      <protection locked="0"/>
    </xf>
    <xf numFmtId="165" fontId="33" fillId="3" borderId="25" xfId="1" applyNumberFormat="1" applyFont="1" applyFill="1" applyBorder="1" applyAlignment="1" applyProtection="1">
      <alignment horizontal="center" vertical="center"/>
      <protection locked="0"/>
    </xf>
    <xf numFmtId="164" fontId="18" fillId="3" borderId="22" xfId="0" applyNumberFormat="1" applyFont="1" applyFill="1" applyBorder="1" applyAlignment="1">
      <alignment horizontal="center"/>
    </xf>
    <xf numFmtId="165" fontId="18" fillId="3" borderId="22" xfId="0" applyNumberFormat="1" applyFont="1" applyFill="1" applyBorder="1" applyAlignment="1">
      <alignment horizontal="center"/>
    </xf>
    <xf numFmtId="164" fontId="54" fillId="3" borderId="22" xfId="0" applyNumberFormat="1" applyFont="1" applyFill="1" applyBorder="1" applyAlignment="1">
      <alignment horizontal="center"/>
    </xf>
    <xf numFmtId="164" fontId="0" fillId="3" borderId="22" xfId="0" applyNumberFormat="1" applyFont="1" applyFill="1" applyBorder="1" applyAlignment="1"/>
    <xf numFmtId="164" fontId="1" fillId="3" borderId="22" xfId="0" applyNumberFormat="1" applyFont="1" applyFill="1" applyBorder="1" applyAlignment="1"/>
    <xf numFmtId="164" fontId="31" fillId="3" borderId="22" xfId="1" applyNumberFormat="1" applyFont="1" applyFill="1" applyBorder="1" applyAlignment="1" applyProtection="1">
      <alignment horizontal="center" vertical="center"/>
      <protection locked="0"/>
    </xf>
    <xf numFmtId="205" fontId="31" fillId="3" borderId="22" xfId="3" applyNumberFormat="1" applyFont="1" applyFill="1" applyBorder="1" applyAlignment="1" applyProtection="1">
      <alignment horizontal="center" vertical="center"/>
      <protection hidden="1"/>
    </xf>
    <xf numFmtId="165" fontId="33" fillId="3" borderId="141" xfId="1" applyNumberFormat="1" applyFont="1" applyFill="1" applyBorder="1" applyAlignment="1" applyProtection="1">
      <alignment horizontal="center" vertical="center"/>
      <protection locked="0"/>
    </xf>
    <xf numFmtId="165" fontId="14" fillId="2" borderId="10" xfId="3" applyNumberFormat="1" applyFont="1" applyFill="1" applyBorder="1" applyAlignment="1" applyProtection="1">
      <alignment horizontal="center" vertical="center"/>
      <protection hidden="1"/>
    </xf>
    <xf numFmtId="0" fontId="109" fillId="2" borderId="0" xfId="3" applyFont="1" applyFill="1" applyBorder="1" applyAlignment="1">
      <alignment horizontal="center" vertical="center"/>
    </xf>
    <xf numFmtId="0" fontId="504" fillId="2" borderId="0" xfId="3" applyFont="1" applyFill="1" applyBorder="1" applyAlignment="1" applyProtection="1">
      <alignment horizontal="left" vertical="center"/>
      <protection hidden="1"/>
    </xf>
    <xf numFmtId="0" fontId="92" fillId="2" borderId="0" xfId="0" applyFont="1" applyFill="1" applyAlignment="1">
      <alignment horizontal="left" vertical="center"/>
    </xf>
    <xf numFmtId="0" fontId="105" fillId="2" borderId="0" xfId="0" quotePrefix="1" applyFont="1" applyFill="1" applyBorder="1"/>
    <xf numFmtId="164" fontId="33" fillId="3" borderId="15" xfId="1" applyNumberFormat="1" applyFont="1" applyFill="1" applyBorder="1" applyAlignment="1">
      <alignment horizontal="center" vertical="center"/>
    </xf>
    <xf numFmtId="164" fontId="1" fillId="3" borderId="22" xfId="0" applyNumberFormat="1" applyFont="1" applyFill="1" applyBorder="1" applyAlignment="1">
      <alignment horizontal="center"/>
    </xf>
    <xf numFmtId="166" fontId="45" fillId="2" borderId="0" xfId="3" applyNumberFormat="1" applyFont="1" applyFill="1" applyBorder="1" applyAlignment="1" applyProtection="1">
      <alignment horizontal="center" vertical="center"/>
      <protection hidden="1"/>
    </xf>
    <xf numFmtId="164" fontId="11" fillId="16" borderId="0" xfId="13" applyNumberFormat="1" applyFont="1" applyFill="1" applyBorder="1" applyAlignment="1">
      <alignment horizontal="left" vertical="center"/>
    </xf>
    <xf numFmtId="0" fontId="93" fillId="2" borderId="0" xfId="0" applyFont="1" applyFill="1" applyAlignment="1">
      <alignment horizontal="left" vertical="center"/>
    </xf>
    <xf numFmtId="164" fontId="11" fillId="2" borderId="0" xfId="13" applyNumberFormat="1" applyFont="1" applyFill="1" applyBorder="1" applyAlignment="1">
      <alignment horizontal="left" vertical="center"/>
    </xf>
    <xf numFmtId="164" fontId="52" fillId="32" borderId="0" xfId="13" applyNumberFormat="1" applyFont="1" applyFill="1" applyBorder="1" applyAlignment="1">
      <alignment horizontal="center" vertical="center"/>
    </xf>
    <xf numFmtId="164" fontId="52" fillId="85" borderId="10" xfId="3" applyNumberFormat="1" applyFont="1" applyFill="1" applyBorder="1" applyAlignment="1">
      <alignment horizontal="center" vertical="center"/>
    </xf>
    <xf numFmtId="0" fontId="99" fillId="2" borderId="0" xfId="3" applyFont="1" applyFill="1" applyBorder="1" applyAlignment="1">
      <alignment horizontal="center" vertical="center"/>
    </xf>
    <xf numFmtId="172" fontId="100" fillId="6" borderId="0" xfId="10" applyNumberFormat="1" applyFont="1" applyFill="1" applyBorder="1" applyAlignment="1" applyProtection="1">
      <alignment horizontal="center" vertical="center"/>
      <protection locked="0"/>
    </xf>
    <xf numFmtId="164" fontId="12" fillId="3" borderId="12" xfId="0" applyNumberFormat="1" applyFont="1" applyFill="1" applyBorder="1" applyAlignment="1">
      <alignment horizontal="center"/>
    </xf>
    <xf numFmtId="164" fontId="52" fillId="3" borderId="0" xfId="1" applyNumberFormat="1" applyFont="1" applyFill="1" applyBorder="1" applyAlignment="1">
      <alignment horizontal="center" vertical="center"/>
    </xf>
    <xf numFmtId="0" fontId="1" fillId="2" borderId="0" xfId="0" applyFont="1" applyFill="1"/>
    <xf numFmtId="164" fontId="1" fillId="3" borderId="0" xfId="0" applyNumberFormat="1" applyFont="1" applyFill="1" applyBorder="1" applyAlignment="1"/>
    <xf numFmtId="164" fontId="31" fillId="3" borderId="0" xfId="1" applyNumberFormat="1" applyFont="1" applyFill="1" applyBorder="1" applyAlignment="1" applyProtection="1">
      <alignment horizontal="center" vertical="center"/>
      <protection locked="0"/>
    </xf>
    <xf numFmtId="205" fontId="31" fillId="3" borderId="0" xfId="3" applyNumberFormat="1" applyFont="1" applyFill="1" applyBorder="1" applyAlignment="1" applyProtection="1">
      <alignment horizontal="center" vertical="center"/>
      <protection hidden="1"/>
    </xf>
    <xf numFmtId="0" fontId="0" fillId="16" borderId="74" xfId="10" applyFont="1" applyFill="1" applyBorder="1" applyAlignment="1">
      <alignment vertical="center"/>
    </xf>
    <xf numFmtId="0" fontId="52" fillId="16" borderId="74" xfId="4" applyNumberFormat="1" applyFont="1" applyFill="1" applyBorder="1" applyAlignment="1">
      <alignment vertical="center"/>
    </xf>
    <xf numFmtId="0" fontId="39" fillId="16" borderId="74" xfId="4" applyNumberFormat="1" applyFont="1" applyFill="1" applyBorder="1" applyAlignment="1">
      <alignment horizontal="right" vertical="center"/>
    </xf>
    <xf numFmtId="0" fontId="1" fillId="16" borderId="74" xfId="0" applyFont="1" applyFill="1" applyBorder="1"/>
    <xf numFmtId="0" fontId="122" fillId="16" borderId="74" xfId="4" applyNumberFormat="1" applyFont="1" applyFill="1" applyBorder="1" applyAlignment="1">
      <alignment vertical="center"/>
    </xf>
    <xf numFmtId="0" fontId="15" fillId="16" borderId="74" xfId="4" applyNumberFormat="1" applyFont="1" applyFill="1" applyBorder="1" applyAlignment="1">
      <alignment horizontal="right" vertical="center"/>
    </xf>
    <xf numFmtId="0" fontId="11" fillId="16" borderId="74" xfId="4" applyNumberFormat="1" applyFont="1" applyFill="1" applyBorder="1" applyAlignment="1">
      <alignment horizontal="right" vertical="center"/>
    </xf>
    <xf numFmtId="1" fontId="27" fillId="16" borderId="74" xfId="10" applyNumberFormat="1" applyFont="1" applyFill="1" applyBorder="1" applyAlignment="1" applyProtection="1">
      <alignment horizontal="center" vertical="center"/>
      <protection locked="0"/>
    </xf>
    <xf numFmtId="0" fontId="1" fillId="16" borderId="75" xfId="0" applyFont="1" applyFill="1" applyBorder="1"/>
    <xf numFmtId="164" fontId="52" fillId="16" borderId="12" xfId="1" applyNumberFormat="1" applyFont="1" applyFill="1" applyBorder="1" applyAlignment="1">
      <alignment horizontal="center" vertical="center"/>
    </xf>
    <xf numFmtId="0" fontId="0" fillId="16" borderId="0" xfId="10" applyFont="1" applyFill="1" applyBorder="1" applyAlignment="1">
      <alignment vertical="center"/>
    </xf>
    <xf numFmtId="0" fontId="11" fillId="16" borderId="0" xfId="4" applyNumberFormat="1" applyFont="1" applyFill="1" applyBorder="1" applyAlignment="1">
      <alignment vertical="center" wrapText="1"/>
    </xf>
    <xf numFmtId="0" fontId="294" fillId="16" borderId="0" xfId="4" applyNumberFormat="1" applyFont="1" applyFill="1" applyBorder="1" applyAlignment="1">
      <alignment horizontal="center" vertical="center"/>
    </xf>
    <xf numFmtId="0" fontId="122" fillId="16" borderId="0" xfId="4" applyNumberFormat="1" applyFont="1" applyFill="1" applyBorder="1" applyAlignment="1">
      <alignment vertical="center"/>
    </xf>
    <xf numFmtId="0" fontId="0" fillId="16" borderId="0" xfId="10" applyFont="1" applyFill="1" applyBorder="1" applyAlignment="1">
      <alignment horizontal="right" vertical="center"/>
    </xf>
    <xf numFmtId="164" fontId="52" fillId="16" borderId="0" xfId="1" applyNumberFormat="1" applyFont="1" applyFill="1" applyBorder="1" applyAlignment="1">
      <alignment horizontal="center" vertical="center"/>
    </xf>
    <xf numFmtId="0" fontId="1" fillId="16" borderId="0" xfId="0" applyFont="1" applyFill="1"/>
    <xf numFmtId="0" fontId="11" fillId="16" borderId="0" xfId="4" applyNumberFormat="1" applyFont="1" applyFill="1" applyBorder="1" applyAlignment="1">
      <alignment horizontal="right" vertical="center" wrapText="1"/>
    </xf>
    <xf numFmtId="0" fontId="11" fillId="16" borderId="0" xfId="4" applyNumberFormat="1" applyFont="1" applyFill="1" applyBorder="1" applyAlignment="1">
      <alignment horizontal="right" vertical="center"/>
    </xf>
    <xf numFmtId="164" fontId="11" fillId="16" borderId="0" xfId="10" applyNumberFormat="1" applyFont="1" applyFill="1" applyBorder="1" applyAlignment="1" applyProtection="1">
      <alignment horizontal="center" vertical="center"/>
      <protection locked="0"/>
    </xf>
    <xf numFmtId="164" fontId="12" fillId="16" borderId="12" xfId="0" applyNumberFormat="1" applyFont="1" applyFill="1" applyBorder="1" applyAlignment="1">
      <alignment horizontal="center" vertical="center"/>
    </xf>
    <xf numFmtId="164" fontId="12" fillId="16" borderId="0" xfId="0" applyNumberFormat="1" applyFont="1" applyFill="1" applyBorder="1" applyAlignment="1">
      <alignment horizontal="center" vertical="center"/>
    </xf>
    <xf numFmtId="212" fontId="11" fillId="16" borderId="267" xfId="13" applyNumberFormat="1" applyFont="1" applyFill="1" applyBorder="1" applyAlignment="1">
      <alignment horizontal="center" vertical="center"/>
    </xf>
    <xf numFmtId="0" fontId="74" fillId="2" borderId="134" xfId="4" applyNumberFormat="1" applyFont="1" applyFill="1" applyBorder="1" applyAlignment="1">
      <alignment horizontal="center" vertical="center"/>
    </xf>
    <xf numFmtId="0" fontId="127" fillId="2" borderId="12" xfId="3" applyFont="1" applyFill="1" applyBorder="1" applyAlignment="1">
      <alignment horizontal="center" vertical="center"/>
    </xf>
    <xf numFmtId="0" fontId="1" fillId="16" borderId="10" xfId="0" applyFont="1" applyFill="1" applyBorder="1"/>
    <xf numFmtId="0" fontId="0" fillId="16" borderId="10" xfId="0" applyFont="1" applyFill="1" applyBorder="1" applyAlignment="1">
      <alignment horizontal="center"/>
    </xf>
    <xf numFmtId="164" fontId="11" fillId="16" borderId="12" xfId="10" applyNumberFormat="1" applyFont="1" applyFill="1" applyBorder="1" applyAlignment="1" applyProtection="1">
      <alignment horizontal="center" vertical="center"/>
      <protection locked="0"/>
    </xf>
    <xf numFmtId="171" fontId="52" fillId="3" borderId="0" xfId="13" applyNumberFormat="1" applyFont="1" applyFill="1" applyBorder="1" applyAlignment="1">
      <alignment horizontal="center" vertical="center"/>
    </xf>
    <xf numFmtId="0" fontId="0" fillId="3" borderId="0" xfId="10" applyFont="1" applyFill="1" applyBorder="1" applyAlignment="1">
      <alignment vertical="center"/>
    </xf>
    <xf numFmtId="171" fontId="52" fillId="3" borderId="15" xfId="13" applyNumberFormat="1" applyFont="1" applyFill="1" applyBorder="1" applyAlignment="1">
      <alignment horizontal="center" vertical="center"/>
    </xf>
    <xf numFmtId="0" fontId="0" fillId="3" borderId="15" xfId="10" applyFont="1" applyFill="1" applyBorder="1" applyAlignment="1">
      <alignment vertical="center"/>
    </xf>
    <xf numFmtId="0" fontId="15" fillId="2" borderId="74" xfId="4" applyNumberFormat="1" applyFont="1" applyFill="1" applyBorder="1" applyAlignment="1">
      <alignment vertical="center"/>
    </xf>
    <xf numFmtId="0" fontId="52" fillId="16" borderId="0" xfId="4" applyNumberFormat="1" applyFont="1" applyFill="1" applyBorder="1" applyAlignment="1">
      <alignment vertical="center"/>
    </xf>
    <xf numFmtId="164" fontId="52" fillId="16" borderId="267" xfId="1" applyNumberFormat="1" applyFont="1" applyFill="1" applyBorder="1" applyAlignment="1">
      <alignment horizontal="center" vertical="center"/>
    </xf>
    <xf numFmtId="0" fontId="0" fillId="16" borderId="74" xfId="10" applyFont="1" applyFill="1" applyBorder="1" applyAlignment="1">
      <alignment horizontal="right" vertical="center"/>
    </xf>
    <xf numFmtId="164" fontId="52" fillId="16" borderId="74" xfId="1" applyNumberFormat="1" applyFont="1" applyFill="1" applyBorder="1" applyAlignment="1">
      <alignment horizontal="center" vertical="center"/>
    </xf>
    <xf numFmtId="0" fontId="47" fillId="90" borderId="75" xfId="1" applyFont="1" applyFill="1" applyBorder="1" applyAlignment="1" applyProtection="1">
      <alignment horizontal="center" vertical="center"/>
      <protection locked="0"/>
    </xf>
    <xf numFmtId="164" fontId="52" fillId="16" borderId="12" xfId="13" applyNumberFormat="1" applyFont="1" applyFill="1" applyBorder="1" applyAlignment="1">
      <alignment horizontal="center" vertical="center"/>
    </xf>
    <xf numFmtId="0" fontId="1" fillId="16" borderId="0" xfId="0" applyFont="1" applyFill="1" applyBorder="1"/>
    <xf numFmtId="164" fontId="0" fillId="16" borderId="0" xfId="0" applyNumberFormat="1" applyFont="1" applyFill="1" applyBorder="1" applyAlignment="1">
      <alignment horizontal="center" vertical="center"/>
    </xf>
    <xf numFmtId="0" fontId="512" fillId="2" borderId="0" xfId="3" applyFont="1" applyFill="1" applyBorder="1" applyAlignment="1">
      <alignment horizontal="left" vertical="center"/>
    </xf>
    <xf numFmtId="0" fontId="513" fillId="2" borderId="0" xfId="3" applyFont="1" applyFill="1" applyBorder="1" applyAlignment="1" applyProtection="1">
      <alignment vertical="center"/>
      <protection hidden="1"/>
    </xf>
    <xf numFmtId="0" fontId="512" fillId="2" borderId="0" xfId="3" applyFont="1" applyFill="1" applyBorder="1" applyAlignment="1" applyProtection="1">
      <alignment vertical="center"/>
      <protection hidden="1"/>
    </xf>
    <xf numFmtId="0" fontId="514" fillId="2" borderId="10" xfId="0" applyFont="1" applyFill="1" applyBorder="1"/>
    <xf numFmtId="0" fontId="512" fillId="16" borderId="0" xfId="3" applyFont="1" applyFill="1" applyBorder="1" applyAlignment="1" applyProtection="1">
      <alignment horizontal="center" vertical="center" wrapText="1"/>
      <protection hidden="1"/>
    </xf>
    <xf numFmtId="0" fontId="512" fillId="2" borderId="0" xfId="3" applyFont="1" applyFill="1" applyBorder="1" applyAlignment="1">
      <alignment vertical="center"/>
    </xf>
    <xf numFmtId="0" fontId="515" fillId="2" borderId="0" xfId="10" applyFont="1" applyFill="1" applyBorder="1" applyAlignment="1">
      <alignment horizontal="center"/>
    </xf>
    <xf numFmtId="0" fontId="516" fillId="2" borderId="0" xfId="3" applyFont="1" applyFill="1" applyBorder="1" applyAlignment="1" applyProtection="1">
      <alignment horizontal="center" vertical="center" wrapText="1"/>
      <protection hidden="1"/>
    </xf>
    <xf numFmtId="0" fontId="512" fillId="2" borderId="0" xfId="10" applyFont="1" applyFill="1" applyBorder="1" applyAlignment="1">
      <alignment vertical="top" wrapText="1"/>
    </xf>
    <xf numFmtId="164" fontId="515" fillId="16" borderId="0" xfId="13" applyNumberFormat="1" applyFont="1" applyFill="1" applyBorder="1" applyAlignment="1">
      <alignment horizontal="left" vertical="center"/>
    </xf>
    <xf numFmtId="0" fontId="512" fillId="2" borderId="0" xfId="3" applyFont="1" applyFill="1" applyBorder="1" applyAlignment="1">
      <alignment horizontal="center" vertical="center"/>
    </xf>
    <xf numFmtId="0" fontId="507" fillId="88" borderId="12" xfId="3" applyFont="1" applyFill="1" applyBorder="1" applyAlignment="1" applyProtection="1">
      <alignment horizontal="center" vertical="center"/>
      <protection hidden="1"/>
    </xf>
    <xf numFmtId="0" fontId="506" fillId="2" borderId="12" xfId="3" applyFont="1" applyFill="1" applyBorder="1" applyAlignment="1" applyProtection="1">
      <alignment horizontal="center" vertical="center"/>
      <protection hidden="1"/>
    </xf>
    <xf numFmtId="0" fontId="517" fillId="16" borderId="4" xfId="0" applyFont="1" applyFill="1" applyBorder="1" applyAlignment="1">
      <alignment vertical="center"/>
    </xf>
    <xf numFmtId="0" fontId="517" fillId="16" borderId="5" xfId="0" applyFont="1" applyFill="1" applyBorder="1" applyAlignment="1">
      <alignment vertical="center"/>
    </xf>
    <xf numFmtId="0" fontId="518" fillId="16" borderId="5" xfId="0" applyFont="1" applyFill="1" applyBorder="1" applyAlignment="1">
      <alignment horizontal="center" vertical="center"/>
    </xf>
    <xf numFmtId="0" fontId="518" fillId="16" borderId="6" xfId="0" applyFont="1" applyFill="1" applyBorder="1" applyAlignment="1">
      <alignment horizontal="center" vertical="center"/>
    </xf>
    <xf numFmtId="0" fontId="520" fillId="16" borderId="0" xfId="0" applyFont="1" applyFill="1" applyBorder="1" applyAlignment="1">
      <alignment horizontal="center" vertical="center"/>
    </xf>
    <xf numFmtId="0" fontId="520" fillId="16" borderId="269" xfId="0" applyFont="1" applyFill="1" applyBorder="1" applyAlignment="1">
      <alignment horizontal="center" vertical="center"/>
    </xf>
    <xf numFmtId="0" fontId="513" fillId="16" borderId="0" xfId="0" applyFont="1" applyFill="1" applyBorder="1" applyAlignment="1">
      <alignment horizontal="center" vertical="center"/>
    </xf>
    <xf numFmtId="0" fontId="513" fillId="16" borderId="269" xfId="0" applyFont="1" applyFill="1" applyBorder="1" applyAlignment="1">
      <alignment horizontal="center" vertical="center"/>
    </xf>
    <xf numFmtId="0" fontId="31" fillId="92" borderId="0" xfId="3" applyFont="1" applyFill="1" applyBorder="1" applyAlignment="1">
      <alignment horizontal="center" vertical="center"/>
    </xf>
    <xf numFmtId="165" fontId="33" fillId="92" borderId="0" xfId="1" applyNumberFormat="1" applyFont="1" applyFill="1" applyBorder="1" applyAlignment="1" applyProtection="1">
      <alignment horizontal="center" vertical="center"/>
      <protection locked="0"/>
    </xf>
    <xf numFmtId="0" fontId="11" fillId="92" borderId="0" xfId="10" applyFont="1" applyFill="1" applyBorder="1" applyAlignment="1" applyProtection="1">
      <alignment horizontal="center" vertical="center"/>
      <protection locked="0"/>
    </xf>
    <xf numFmtId="164" fontId="11" fillId="92" borderId="0" xfId="13" applyNumberFormat="1" applyFont="1" applyFill="1" applyBorder="1" applyAlignment="1">
      <alignment horizontal="left" vertical="center"/>
    </xf>
    <xf numFmtId="164" fontId="11" fillId="92" borderId="0" xfId="13" applyNumberFormat="1" applyFont="1" applyFill="1" applyBorder="1" applyAlignment="1">
      <alignment horizontal="center" vertical="center"/>
    </xf>
    <xf numFmtId="0" fontId="27" fillId="92" borderId="0" xfId="10" applyFont="1" applyFill="1" applyBorder="1" applyAlignment="1">
      <alignment vertical="center" wrapText="1"/>
    </xf>
    <xf numFmtId="164" fontId="52" fillId="92" borderId="0" xfId="13" applyNumberFormat="1" applyFont="1" applyFill="1" applyBorder="1" applyAlignment="1">
      <alignment horizontal="center" vertical="center"/>
    </xf>
    <xf numFmtId="165" fontId="33" fillId="92" borderId="10" xfId="1" applyNumberFormat="1" applyFont="1" applyFill="1" applyBorder="1" applyAlignment="1" applyProtection="1">
      <alignment horizontal="center" vertical="center"/>
      <protection locked="0"/>
    </xf>
    <xf numFmtId="0" fontId="33" fillId="91" borderId="15" xfId="3" applyFont="1" applyFill="1" applyBorder="1" applyAlignment="1"/>
    <xf numFmtId="0" fontId="33" fillId="91" borderId="15" xfId="3" applyFont="1" applyFill="1" applyBorder="1" applyAlignment="1">
      <alignment wrapText="1"/>
    </xf>
    <xf numFmtId="0" fontId="31" fillId="91" borderId="15" xfId="3" applyFont="1" applyFill="1" applyBorder="1" applyAlignment="1">
      <alignment horizontal="right" vertical="center"/>
    </xf>
    <xf numFmtId="0" fontId="31" fillId="91" borderId="25" xfId="3" applyFont="1" applyFill="1" applyBorder="1" applyAlignment="1">
      <alignment horizontal="right" vertical="center"/>
    </xf>
    <xf numFmtId="0" fontId="98" fillId="92" borderId="0" xfId="3" applyFont="1" applyFill="1" applyBorder="1" applyAlignment="1">
      <alignment horizontal="center" vertical="center"/>
    </xf>
    <xf numFmtId="0" fontId="33" fillId="91" borderId="12" xfId="3" applyFont="1" applyFill="1" applyBorder="1" applyAlignment="1"/>
    <xf numFmtId="0" fontId="33" fillId="91" borderId="0" xfId="3" applyFont="1" applyFill="1" applyBorder="1" applyAlignment="1">
      <alignment wrapText="1"/>
    </xf>
    <xf numFmtId="0" fontId="33" fillId="91" borderId="0" xfId="3" applyFont="1" applyFill="1" applyBorder="1" applyAlignment="1"/>
    <xf numFmtId="0" fontId="31" fillId="91" borderId="0" xfId="3" applyFont="1" applyFill="1" applyBorder="1" applyAlignment="1">
      <alignment horizontal="right" vertical="center"/>
    </xf>
    <xf numFmtId="0" fontId="31" fillId="91" borderId="10" xfId="3" applyFont="1" applyFill="1" applyBorder="1" applyAlignment="1">
      <alignment horizontal="right" vertical="center"/>
    </xf>
    <xf numFmtId="164" fontId="33" fillId="3" borderId="12" xfId="1" applyNumberFormat="1" applyFont="1" applyFill="1" applyBorder="1" applyAlignment="1">
      <alignment horizontal="center" vertical="center"/>
    </xf>
    <xf numFmtId="164" fontId="1" fillId="3" borderId="12" xfId="0" applyNumberFormat="1" applyFont="1" applyFill="1" applyBorder="1" applyAlignment="1">
      <alignment horizontal="center"/>
    </xf>
    <xf numFmtId="0" fontId="1" fillId="16" borderId="0" xfId="10" applyFont="1" applyFill="1" applyBorder="1" applyAlignment="1">
      <alignment horizontal="right" vertical="center"/>
    </xf>
    <xf numFmtId="166" fontId="134" fillId="2" borderId="251" xfId="10" applyNumberFormat="1" applyFont="1" applyFill="1" applyBorder="1" applyAlignment="1">
      <alignment horizontal="left" vertical="center" wrapText="1"/>
    </xf>
    <xf numFmtId="164" fontId="52" fillId="92" borderId="0" xfId="13" applyNumberFormat="1" applyFont="1" applyFill="1" applyBorder="1" applyAlignment="1">
      <alignment vertical="center"/>
    </xf>
    <xf numFmtId="0" fontId="512" fillId="2" borderId="0" xfId="10" applyFont="1" applyFill="1" applyBorder="1" applyAlignment="1">
      <alignment horizontal="left" vertical="center"/>
    </xf>
    <xf numFmtId="0" fontId="15" fillId="2" borderId="0" xfId="4" applyNumberFormat="1" applyFont="1" applyFill="1" applyBorder="1" applyAlignment="1">
      <alignment horizontal="right" vertical="center"/>
    </xf>
    <xf numFmtId="0" fontId="99" fillId="2" borderId="0" xfId="3" applyFont="1" applyFill="1" applyBorder="1" applyAlignment="1">
      <alignment horizontal="center" vertical="center"/>
    </xf>
    <xf numFmtId="0" fontId="18" fillId="2" borderId="0" xfId="10" applyFont="1" applyFill="1" applyBorder="1" applyAlignment="1">
      <alignment horizontal="right" vertical="center"/>
    </xf>
    <xf numFmtId="0" fontId="493" fillId="4" borderId="134" xfId="3" applyFont="1" applyFill="1" applyBorder="1" applyAlignment="1">
      <alignment horizontal="center" vertical="center"/>
    </xf>
    <xf numFmtId="0" fontId="105" fillId="2" borderId="0" xfId="10" applyFont="1" applyFill="1" applyBorder="1" applyAlignment="1">
      <alignment horizontal="center" vertical="center"/>
    </xf>
    <xf numFmtId="0" fontId="51" fillId="2" borderId="0" xfId="3" applyFont="1" applyFill="1" applyBorder="1" applyAlignment="1">
      <alignment vertical="center"/>
    </xf>
    <xf numFmtId="166" fontId="134" fillId="16" borderId="13" xfId="10" applyNumberFormat="1" applyFont="1" applyFill="1" applyBorder="1" applyAlignment="1">
      <alignment horizontal="left" vertical="center" wrapText="1"/>
    </xf>
    <xf numFmtId="166" fontId="134" fillId="16" borderId="0" xfId="10" applyNumberFormat="1" applyFont="1" applyFill="1" applyBorder="1" applyAlignment="1">
      <alignment horizontal="left" vertical="center" wrapText="1"/>
    </xf>
    <xf numFmtId="166" fontId="134" fillId="16" borderId="270" xfId="10" applyNumberFormat="1" applyFont="1" applyFill="1" applyBorder="1" applyAlignment="1">
      <alignment horizontal="left" vertical="center" wrapText="1"/>
    </xf>
    <xf numFmtId="0" fontId="494" fillId="2" borderId="0" xfId="12" applyFont="1" applyFill="1" applyBorder="1" applyAlignment="1" applyProtection="1">
      <alignment horizontal="center" vertical="center"/>
      <protection hidden="1"/>
    </xf>
    <xf numFmtId="0" fontId="245" fillId="2" borderId="0" xfId="8" applyFont="1" applyFill="1" applyAlignment="1" applyProtection="1">
      <alignment vertical="center"/>
    </xf>
    <xf numFmtId="0" fontId="369" fillId="26" borderId="0" xfId="3" applyFont="1" applyFill="1" applyAlignment="1" applyProtection="1">
      <alignment horizontal="left" vertical="center"/>
      <protection hidden="1"/>
    </xf>
    <xf numFmtId="0" fontId="369" fillId="26" borderId="0" xfId="25" applyFont="1" applyFill="1" applyAlignment="1" applyProtection="1">
      <alignment vertical="center"/>
      <protection hidden="1"/>
    </xf>
    <xf numFmtId="0" fontId="369" fillId="26" borderId="0" xfId="0" applyFont="1" applyFill="1" applyAlignment="1">
      <alignment horizontal="left" vertical="center"/>
    </xf>
    <xf numFmtId="0" fontId="256" fillId="25" borderId="255" xfId="3" applyFont="1" applyFill="1" applyBorder="1" applyAlignment="1">
      <alignment horizontal="center" vertical="center"/>
    </xf>
    <xf numFmtId="0" fontId="87" fillId="3" borderId="273" xfId="3" applyFont="1" applyFill="1" applyBorder="1" applyAlignment="1">
      <alignment vertical="center"/>
    </xf>
    <xf numFmtId="0" fontId="87" fillId="3" borderId="76" xfId="3" applyFont="1" applyFill="1" applyBorder="1" applyAlignment="1">
      <alignment vertical="center"/>
    </xf>
    <xf numFmtId="0" fontId="87" fillId="3" borderId="276" xfId="3" applyFont="1" applyFill="1" applyBorder="1" applyAlignment="1">
      <alignment vertical="center"/>
    </xf>
    <xf numFmtId="0" fontId="76" fillId="25" borderId="111" xfId="3" applyFont="1" applyFill="1" applyBorder="1" applyAlignment="1">
      <alignment vertical="center"/>
    </xf>
    <xf numFmtId="0" fontId="76" fillId="25" borderId="256" xfId="3" applyFont="1" applyFill="1" applyBorder="1" applyAlignment="1">
      <alignment vertical="center"/>
    </xf>
    <xf numFmtId="0" fontId="258" fillId="2" borderId="0" xfId="3" applyFont="1" applyFill="1" applyBorder="1" applyAlignment="1">
      <alignment vertical="center"/>
    </xf>
    <xf numFmtId="0" fontId="258" fillId="2" borderId="10" xfId="3" applyFont="1" applyFill="1" applyBorder="1" applyAlignment="1">
      <alignment vertical="center"/>
    </xf>
    <xf numFmtId="0" fontId="85" fillId="35" borderId="0" xfId="3" applyFont="1" applyFill="1" applyBorder="1" applyAlignment="1">
      <alignment vertical="center"/>
    </xf>
    <xf numFmtId="0" fontId="85" fillId="35" borderId="10" xfId="3" applyFont="1" applyFill="1" applyBorder="1" applyAlignment="1">
      <alignment vertical="center"/>
    </xf>
    <xf numFmtId="0" fontId="522" fillId="16" borderId="251" xfId="10" applyFont="1" applyFill="1" applyBorder="1" applyAlignment="1">
      <alignment vertical="center"/>
    </xf>
    <xf numFmtId="0" fontId="523" fillId="16" borderId="274" xfId="3" applyNumberFormat="1" applyFont="1" applyFill="1" applyBorder="1" applyAlignment="1">
      <alignment vertical="top"/>
    </xf>
    <xf numFmtId="0" fontId="524" fillId="16" borderId="251" xfId="3" applyNumberFormat="1" applyFont="1" applyFill="1" applyBorder="1" applyAlignment="1">
      <alignment vertical="top"/>
    </xf>
    <xf numFmtId="0" fontId="525" fillId="16" borderId="251" xfId="3" applyNumberFormat="1" applyFont="1" applyFill="1" applyBorder="1" applyAlignment="1">
      <alignment vertical="top"/>
    </xf>
    <xf numFmtId="0" fontId="526" fillId="16" borderId="202" xfId="10" applyFont="1" applyFill="1" applyBorder="1" applyAlignment="1">
      <alignment vertical="center"/>
    </xf>
    <xf numFmtId="0" fontId="523" fillId="16" borderId="275" xfId="3" applyNumberFormat="1" applyFont="1" applyFill="1" applyBorder="1" applyAlignment="1">
      <alignment vertical="top"/>
    </xf>
    <xf numFmtId="0" fontId="524" fillId="16" borderId="252" xfId="3" applyNumberFormat="1" applyFont="1" applyFill="1" applyBorder="1" applyAlignment="1">
      <alignment vertical="top"/>
    </xf>
    <xf numFmtId="0" fontId="525" fillId="16" borderId="252" xfId="3" applyNumberFormat="1" applyFont="1" applyFill="1" applyBorder="1" applyAlignment="1">
      <alignment vertical="top"/>
    </xf>
    <xf numFmtId="0" fontId="522" fillId="16" borderId="252" xfId="10" applyFont="1" applyFill="1" applyBorder="1" applyAlignment="1">
      <alignment vertical="center"/>
    </xf>
    <xf numFmtId="0" fontId="526" fillId="16" borderId="209" xfId="10" applyFont="1" applyFill="1" applyBorder="1" applyAlignment="1">
      <alignment vertical="center"/>
    </xf>
    <xf numFmtId="0" fontId="364" fillId="0" borderId="0" xfId="0" applyFont="1"/>
    <xf numFmtId="0" fontId="260" fillId="0" borderId="0" xfId="5" applyFont="1"/>
    <xf numFmtId="0" fontId="364" fillId="2" borderId="0" xfId="10" applyFont="1" applyFill="1"/>
    <xf numFmtId="0" fontId="527" fillId="2" borderId="0" xfId="0" applyFont="1" applyFill="1"/>
    <xf numFmtId="0" fontId="528" fillId="2" borderId="0" xfId="5" applyFont="1" applyFill="1"/>
    <xf numFmtId="0" fontId="527" fillId="2" borderId="0" xfId="10" applyFont="1" applyFill="1"/>
    <xf numFmtId="0" fontId="364" fillId="2" borderId="0" xfId="0" applyFont="1" applyFill="1" applyAlignment="1">
      <alignment horizontal="left" vertical="center"/>
    </xf>
    <xf numFmtId="0" fontId="527" fillId="2" borderId="0" xfId="0" applyFont="1" applyFill="1" applyAlignment="1"/>
    <xf numFmtId="0" fontId="377" fillId="45" borderId="0" xfId="3" applyFont="1" applyFill="1"/>
    <xf numFmtId="0" fontId="377" fillId="3" borderId="0" xfId="3" applyFont="1" applyFill="1" applyAlignment="1">
      <alignment vertical="center"/>
    </xf>
    <xf numFmtId="0" fontId="302" fillId="3" borderId="0" xfId="15" applyFont="1" applyFill="1" applyAlignment="1">
      <alignment vertical="center"/>
    </xf>
    <xf numFmtId="0" fontId="137" fillId="2" borderId="0" xfId="13" applyFont="1" applyFill="1" applyAlignment="1">
      <alignment vertical="center"/>
    </xf>
    <xf numFmtId="0" fontId="180" fillId="2" borderId="0" xfId="0" applyFont="1" applyFill="1" applyBorder="1" applyAlignment="1">
      <alignment horizontal="center" vertical="center"/>
    </xf>
    <xf numFmtId="0" fontId="137" fillId="3" borderId="0" xfId="13" applyFont="1" applyFill="1" applyAlignment="1">
      <alignment vertical="center"/>
    </xf>
    <xf numFmtId="0" fontId="529" fillId="2" borderId="105" xfId="0" applyFont="1" applyFill="1" applyBorder="1"/>
    <xf numFmtId="0" fontId="137" fillId="2" borderId="0" xfId="3" applyFont="1" applyFill="1" applyBorder="1"/>
    <xf numFmtId="0" fontId="529" fillId="2" borderId="0" xfId="0" applyFont="1" applyFill="1" applyBorder="1"/>
    <xf numFmtId="0" fontId="137" fillId="2" borderId="10" xfId="3" applyFont="1" applyFill="1" applyBorder="1"/>
    <xf numFmtId="0" fontId="135" fillId="2" borderId="0" xfId="0" applyFont="1" applyFill="1" applyBorder="1"/>
    <xf numFmtId="0" fontId="137" fillId="2" borderId="105" xfId="3" applyFont="1" applyFill="1" applyBorder="1"/>
    <xf numFmtId="0" fontId="135" fillId="2" borderId="0" xfId="0" applyFont="1" applyFill="1" applyBorder="1" applyAlignment="1">
      <alignment horizontal="left" vertical="center"/>
    </xf>
    <xf numFmtId="187" fontId="52" fillId="45" borderId="0" xfId="3" applyNumberFormat="1" applyFont="1" applyFill="1" applyBorder="1" applyAlignment="1">
      <alignment horizontal="center" vertical="center"/>
    </xf>
    <xf numFmtId="187" fontId="52" fillId="3" borderId="0" xfId="3" applyNumberFormat="1" applyFont="1" applyFill="1" applyBorder="1" applyAlignment="1">
      <alignment horizontal="center" vertical="center"/>
    </xf>
    <xf numFmtId="185" fontId="52" fillId="45" borderId="0" xfId="3" applyNumberFormat="1" applyFont="1" applyFill="1" applyBorder="1" applyAlignment="1">
      <alignment vertical="center"/>
    </xf>
    <xf numFmtId="185" fontId="52" fillId="3" borderId="10" xfId="3" applyNumberFormat="1" applyFont="1" applyFill="1" applyBorder="1" applyAlignment="1">
      <alignment vertical="center"/>
    </xf>
    <xf numFmtId="0" fontId="530" fillId="2" borderId="105" xfId="13" applyFont="1" applyFill="1" applyBorder="1" applyAlignment="1">
      <alignment horizontal="center" vertical="center"/>
    </xf>
    <xf numFmtId="0" fontId="28" fillId="2" borderId="0" xfId="3" applyFont="1" applyFill="1" applyBorder="1" applyAlignment="1">
      <alignment vertical="center"/>
    </xf>
    <xf numFmtId="0" fontId="282" fillId="2" borderId="105" xfId="13" applyFont="1" applyFill="1" applyBorder="1" applyAlignment="1">
      <alignment horizontal="center" vertical="center"/>
    </xf>
    <xf numFmtId="0" fontId="531" fillId="2" borderId="105" xfId="3" applyFont="1" applyFill="1" applyBorder="1" applyAlignment="1">
      <alignment horizontal="center" vertical="center"/>
    </xf>
    <xf numFmtId="0" fontId="61" fillId="2" borderId="130" xfId="3" applyFont="1" applyFill="1" applyBorder="1" applyAlignment="1">
      <alignment vertical="center"/>
    </xf>
    <xf numFmtId="0" fontId="25" fillId="0" borderId="67" xfId="3" applyFont="1" applyBorder="1"/>
    <xf numFmtId="0" fontId="61" fillId="2" borderId="67" xfId="3" applyFont="1" applyFill="1" applyBorder="1" applyAlignment="1">
      <alignment vertical="center"/>
    </xf>
    <xf numFmtId="0" fontId="61" fillId="2" borderId="87" xfId="3" applyFont="1" applyFill="1" applyBorder="1" applyAlignment="1">
      <alignment vertical="center"/>
    </xf>
    <xf numFmtId="0" fontId="25" fillId="0" borderId="69" xfId="3" applyFont="1" applyBorder="1"/>
    <xf numFmtId="0" fontId="61" fillId="2" borderId="69" xfId="3" applyFont="1" applyFill="1" applyBorder="1" applyAlignment="1">
      <alignment vertical="center"/>
    </xf>
    <xf numFmtId="0" fontId="137" fillId="0" borderId="130" xfId="3" applyFont="1" applyBorder="1" applyAlignment="1"/>
    <xf numFmtId="0" fontId="137" fillId="2" borderId="0" xfId="13" applyNumberFormat="1" applyFont="1" applyFill="1" applyBorder="1" applyAlignment="1">
      <alignment horizontal="center" vertical="center" wrapText="1"/>
    </xf>
    <xf numFmtId="0" fontId="135" fillId="0" borderId="0" xfId="0" applyFont="1" applyBorder="1"/>
    <xf numFmtId="0" fontId="137" fillId="2" borderId="0" xfId="13" applyNumberFormat="1" applyFont="1" applyFill="1" applyBorder="1" applyAlignment="1">
      <alignment horizontal="center" vertical="center"/>
    </xf>
    <xf numFmtId="0" fontId="135" fillId="0" borderId="10" xfId="0" applyFont="1" applyBorder="1"/>
    <xf numFmtId="0" fontId="135" fillId="2" borderId="10" xfId="0" applyFont="1" applyFill="1" applyBorder="1"/>
    <xf numFmtId="188" fontId="128" fillId="2" borderId="0" xfId="3" applyNumberFormat="1" applyFont="1" applyFill="1" applyBorder="1" applyAlignment="1">
      <alignment horizontal="center" vertical="center"/>
    </xf>
    <xf numFmtId="0" fontId="137" fillId="2" borderId="0" xfId="3" applyFont="1" applyFill="1" applyBorder="1" applyAlignment="1">
      <alignment horizontal="center" vertical="center"/>
    </xf>
    <xf numFmtId="2" fontId="28" fillId="2" borderId="0" xfId="3" applyNumberFormat="1" applyFont="1" applyFill="1" applyBorder="1" applyAlignment="1">
      <alignment horizontal="center" vertical="center"/>
    </xf>
    <xf numFmtId="0" fontId="532" fillId="2" borderId="0" xfId="3" applyFont="1" applyFill="1" applyProtection="1">
      <protection hidden="1"/>
    </xf>
    <xf numFmtId="0" fontId="373" fillId="24" borderId="0" xfId="3" applyFont="1" applyFill="1" applyProtection="1">
      <protection hidden="1"/>
    </xf>
    <xf numFmtId="0" fontId="533" fillId="24" borderId="0" xfId="3" applyFont="1" applyFill="1" applyProtection="1">
      <protection hidden="1"/>
    </xf>
    <xf numFmtId="0" fontId="15" fillId="24" borderId="0" xfId="10" applyFont="1" applyFill="1"/>
    <xf numFmtId="0" fontId="534" fillId="3" borderId="0" xfId="0" applyFont="1" applyFill="1" applyAlignment="1">
      <alignment horizontal="center" vertical="center"/>
    </xf>
    <xf numFmtId="0" fontId="528" fillId="3" borderId="0" xfId="5" applyFont="1" applyFill="1" applyAlignment="1">
      <alignment horizontal="left" vertical="center"/>
    </xf>
    <xf numFmtId="0" fontId="527" fillId="3" borderId="0" xfId="0" applyFont="1" applyFill="1" applyAlignment="1">
      <alignment horizontal="left" vertical="center"/>
    </xf>
    <xf numFmtId="166" fontId="11" fillId="2" borderId="0" xfId="12" applyNumberFormat="1" applyFont="1" applyFill="1" applyBorder="1" applyAlignment="1">
      <alignment vertical="center"/>
    </xf>
    <xf numFmtId="1" fontId="11" fillId="2" borderId="10" xfId="12" applyNumberFormat="1" applyFont="1" applyFill="1" applyBorder="1" applyAlignment="1" applyProtection="1">
      <alignment horizontal="left" vertical="center"/>
      <protection hidden="1"/>
    </xf>
    <xf numFmtId="167" fontId="485" fillId="69" borderId="0" xfId="12" applyNumberFormat="1" applyFont="1" applyFill="1" applyBorder="1" applyAlignment="1" applyProtection="1">
      <alignment horizontal="center" vertical="center"/>
      <protection hidden="1"/>
    </xf>
    <xf numFmtId="1" fontId="485" fillId="69" borderId="0" xfId="12" applyNumberFormat="1" applyFont="1" applyFill="1" applyBorder="1" applyAlignment="1" applyProtection="1">
      <alignment horizontal="center" vertical="center"/>
      <protection hidden="1"/>
    </xf>
    <xf numFmtId="167" fontId="33" fillId="3" borderId="0" xfId="12" applyNumberFormat="1" applyFont="1" applyFill="1" applyBorder="1" applyAlignment="1" applyProtection="1">
      <alignment horizontal="center" vertical="center"/>
      <protection hidden="1"/>
    </xf>
    <xf numFmtId="1" fontId="31" fillId="2" borderId="0" xfId="12" applyNumberFormat="1" applyFont="1" applyFill="1" applyBorder="1" applyAlignment="1" applyProtection="1">
      <alignment horizontal="left" vertical="center"/>
      <protection hidden="1"/>
    </xf>
    <xf numFmtId="0" fontId="235" fillId="16" borderId="0" xfId="3" applyFont="1" applyFill="1" applyAlignment="1">
      <alignment horizontal="right" vertical="center"/>
    </xf>
    <xf numFmtId="0" fontId="27" fillId="99" borderId="0" xfId="0" applyFont="1" applyFill="1" applyBorder="1" applyAlignment="1">
      <alignment horizontal="center" vertical="center"/>
    </xf>
    <xf numFmtId="0" fontId="52" fillId="2" borderId="257" xfId="12" applyFont="1" applyFill="1" applyBorder="1" applyAlignment="1">
      <alignment horizontal="left" vertical="center"/>
    </xf>
    <xf numFmtId="0" fontId="52" fillId="0" borderId="0" xfId="3" applyFont="1" applyAlignment="1">
      <alignment vertical="center"/>
    </xf>
    <xf numFmtId="0" fontId="52" fillId="2" borderId="0" xfId="3" applyFont="1" applyFill="1" applyAlignment="1">
      <alignment vertical="center"/>
    </xf>
    <xf numFmtId="0" fontId="221" fillId="24" borderId="0" xfId="0" applyFont="1" applyFill="1" applyAlignment="1">
      <alignment horizontal="center" vertical="center"/>
    </xf>
    <xf numFmtId="0" fontId="0" fillId="2" borderId="0" xfId="0" applyFill="1" applyAlignment="1">
      <alignment wrapText="1"/>
    </xf>
    <xf numFmtId="0" fontId="536" fillId="0" borderId="0" xfId="3" applyFont="1" applyAlignment="1">
      <alignment vertical="center"/>
    </xf>
    <xf numFmtId="0" fontId="537" fillId="2" borderId="0" xfId="4" applyFont="1" applyFill="1" applyAlignment="1">
      <alignment horizontal="centerContinuous" vertical="center"/>
    </xf>
    <xf numFmtId="0" fontId="33" fillId="2" borderId="0" xfId="3" applyFont="1" applyFill="1" applyAlignment="1">
      <alignment horizontal="centerContinuous" vertical="center"/>
    </xf>
    <xf numFmtId="0" fontId="0" fillId="0" borderId="0" xfId="0" applyAlignment="1">
      <alignment wrapText="1"/>
    </xf>
    <xf numFmtId="0" fontId="459" fillId="0" borderId="105" xfId="3" applyFont="1" applyBorder="1" applyAlignment="1">
      <alignment horizontal="center" vertical="center"/>
    </xf>
    <xf numFmtId="0" fontId="538" fillId="2" borderId="10" xfId="4" applyFont="1" applyFill="1" applyBorder="1" applyAlignment="1">
      <alignment horizontal="center" vertical="center"/>
    </xf>
    <xf numFmtId="0" fontId="538" fillId="2" borderId="0" xfId="4" applyFont="1" applyFill="1" applyAlignment="1">
      <alignment horizontal="center" vertical="center"/>
    </xf>
    <xf numFmtId="0" fontId="539" fillId="0" borderId="281" xfId="3" applyFont="1" applyBorder="1" applyAlignment="1">
      <alignment vertical="center"/>
    </xf>
    <xf numFmtId="0" fontId="540" fillId="2" borderId="282" xfId="4" applyFont="1" applyFill="1" applyBorder="1" applyAlignment="1">
      <alignment horizontal="center" vertical="center"/>
    </xf>
    <xf numFmtId="0" fontId="540" fillId="2" borderId="0" xfId="4" applyFont="1" applyFill="1" applyAlignment="1">
      <alignment horizontal="center" vertical="center"/>
    </xf>
    <xf numFmtId="0" fontId="137" fillId="2" borderId="0" xfId="3" applyFont="1" applyFill="1" applyAlignment="1">
      <alignment vertical="center"/>
    </xf>
    <xf numFmtId="0" fontId="530" fillId="2" borderId="0" xfId="4" applyFont="1" applyFill="1" applyAlignment="1">
      <alignment horizontal="center" vertical="center"/>
    </xf>
    <xf numFmtId="0" fontId="541" fillId="2" borderId="0" xfId="4" applyFont="1" applyFill="1" applyAlignment="1">
      <alignment horizontal="center" vertical="center"/>
    </xf>
    <xf numFmtId="0" fontId="100" fillId="16" borderId="105" xfId="3" applyFont="1" applyFill="1" applyBorder="1" applyAlignment="1" applyProtection="1">
      <alignment horizontal="center" vertical="center"/>
      <protection hidden="1"/>
    </xf>
    <xf numFmtId="0" fontId="291" fillId="2" borderId="0" xfId="12" applyFont="1" applyFill="1" applyAlignment="1" applyProtection="1">
      <alignment horizontal="left" vertical="center"/>
      <protection locked="0"/>
    </xf>
    <xf numFmtId="0" fontId="542" fillId="2" borderId="0" xfId="3" applyFont="1" applyFill="1" applyAlignment="1">
      <alignment vertical="center"/>
    </xf>
    <xf numFmtId="0" fontId="543" fillId="73" borderId="0" xfId="0" applyFont="1" applyFill="1" applyAlignment="1">
      <alignment horizontal="right" vertical="center"/>
    </xf>
    <xf numFmtId="0" fontId="258" fillId="0" borderId="0" xfId="3" applyFont="1"/>
    <xf numFmtId="0" fontId="458" fillId="16" borderId="105" xfId="3" applyFont="1" applyFill="1" applyBorder="1" applyAlignment="1" applyProtection="1">
      <alignment horizontal="center" vertical="center"/>
      <protection hidden="1"/>
    </xf>
    <xf numFmtId="0" fontId="458" fillId="2" borderId="0" xfId="12" applyFont="1" applyFill="1" applyAlignment="1" applyProtection="1">
      <alignment horizontal="left" vertical="center"/>
      <protection locked="0"/>
    </xf>
    <xf numFmtId="0" fontId="545" fillId="2" borderId="0" xfId="0" applyFont="1" applyFill="1" applyAlignment="1">
      <alignment horizontal="justify" vertical="center"/>
    </xf>
    <xf numFmtId="0" fontId="544" fillId="2" borderId="0" xfId="3" applyFont="1" applyFill="1" applyAlignment="1" applyProtection="1">
      <alignment horizontal="center" vertical="center"/>
      <protection hidden="1"/>
    </xf>
    <xf numFmtId="0" fontId="258" fillId="0" borderId="0" xfId="3" applyFont="1" applyAlignment="1">
      <alignment vertical="center"/>
    </xf>
    <xf numFmtId="0" fontId="547" fillId="2" borderId="0" xfId="0" applyFont="1" applyFill="1" applyAlignment="1">
      <alignment horizontal="justify" vertical="center"/>
    </xf>
    <xf numFmtId="0" fontId="28" fillId="2" borderId="0" xfId="3" applyFont="1" applyFill="1" applyAlignment="1" applyProtection="1">
      <alignment horizontal="left" vertical="center"/>
      <protection hidden="1"/>
    </xf>
    <xf numFmtId="0" fontId="546" fillId="2" borderId="0" xfId="3" applyFont="1" applyFill="1" applyAlignment="1" applyProtection="1">
      <alignment horizontal="center" vertical="center"/>
      <protection hidden="1"/>
    </xf>
    <xf numFmtId="0" fontId="546" fillId="2" borderId="0" xfId="3" applyFont="1" applyFill="1" applyAlignment="1" applyProtection="1">
      <alignment horizontal="left" vertical="center"/>
      <protection hidden="1"/>
    </xf>
    <xf numFmtId="0" fontId="549" fillId="2" borderId="105" xfId="3" applyFont="1" applyFill="1" applyBorder="1" applyAlignment="1">
      <alignment horizontal="center" vertical="center"/>
    </xf>
    <xf numFmtId="0" fontId="538" fillId="2" borderId="282" xfId="4" applyFont="1" applyFill="1" applyBorder="1" applyAlignment="1">
      <alignment horizontal="center" vertical="center"/>
    </xf>
    <xf numFmtId="0" fontId="28" fillId="2" borderId="0" xfId="3" applyFont="1" applyFill="1" applyAlignment="1" applyProtection="1">
      <alignment horizontal="left" vertical="center" wrapText="1"/>
      <protection hidden="1"/>
    </xf>
    <xf numFmtId="0" fontId="27" fillId="2" borderId="0" xfId="3" applyFont="1" applyFill="1" applyAlignment="1" applyProtection="1">
      <alignment horizontal="left" vertical="center"/>
      <protection hidden="1"/>
    </xf>
    <xf numFmtId="0" fontId="542" fillId="2" borderId="0" xfId="3" applyFont="1" applyFill="1"/>
    <xf numFmtId="0" fontId="52" fillId="2" borderId="0" xfId="3" applyFont="1" applyFill="1"/>
    <xf numFmtId="0" fontId="548" fillId="2" borderId="0" xfId="0" applyFont="1" applyFill="1" applyAlignment="1">
      <alignment horizontal="justify" vertical="center"/>
    </xf>
    <xf numFmtId="0" fontId="137" fillId="2" borderId="0" xfId="4" applyFont="1" applyFill="1" applyAlignment="1">
      <alignment vertical="center"/>
    </xf>
    <xf numFmtId="0" fontId="530" fillId="2" borderId="0" xfId="3" applyFont="1" applyFill="1" applyAlignment="1">
      <alignment horizontal="center" vertical="center"/>
    </xf>
    <xf numFmtId="0" fontId="128" fillId="2" borderId="0" xfId="4" applyFont="1" applyFill="1" applyAlignment="1">
      <alignment horizontal="center" vertical="center"/>
    </xf>
    <xf numFmtId="0" fontId="136" fillId="0" borderId="0" xfId="0" applyFont="1" applyAlignment="1">
      <alignment vertical="center" wrapText="1"/>
    </xf>
    <xf numFmtId="0" fontId="351" fillId="2" borderId="0" xfId="4" applyFont="1" applyFill="1" applyAlignment="1">
      <alignment vertical="center"/>
    </xf>
    <xf numFmtId="0" fontId="61" fillId="0" borderId="283" xfId="3" applyFont="1" applyBorder="1" applyAlignment="1">
      <alignment horizontal="left" vertical="center"/>
    </xf>
    <xf numFmtId="0" fontId="351" fillId="2" borderId="282" xfId="4" applyFont="1" applyFill="1" applyBorder="1" applyAlignment="1">
      <alignment vertical="center"/>
    </xf>
    <xf numFmtId="0" fontId="27" fillId="2" borderId="0" xfId="3" applyFont="1" applyFill="1" applyAlignment="1" applyProtection="1">
      <alignment vertical="center" wrapText="1"/>
      <protection hidden="1"/>
    </xf>
    <xf numFmtId="0" fontId="1" fillId="0" borderId="284" xfId="32" applyFont="1" applyBorder="1" applyAlignment="1">
      <alignment vertical="center"/>
    </xf>
    <xf numFmtId="0" fontId="1" fillId="0" borderId="285" xfId="32" applyFont="1" applyBorder="1" applyAlignment="1">
      <alignment vertical="center"/>
    </xf>
    <xf numFmtId="0" fontId="550" fillId="0" borderId="285" xfId="32" applyFont="1" applyBorder="1" applyAlignment="1">
      <alignment vertical="center"/>
    </xf>
    <xf numFmtId="0" fontId="1" fillId="0" borderId="286" xfId="32" applyFont="1" applyBorder="1" applyAlignment="1">
      <alignment vertical="center"/>
    </xf>
    <xf numFmtId="0" fontId="551" fillId="2" borderId="0" xfId="4" applyFont="1" applyFill="1" applyAlignment="1">
      <alignment horizontal="center" vertical="center"/>
    </xf>
    <xf numFmtId="0" fontId="18" fillId="28" borderId="0" xfId="0" applyFont="1" applyFill="1" applyAlignment="1">
      <alignment vertical="center"/>
    </xf>
    <xf numFmtId="0" fontId="224" fillId="2" borderId="0" xfId="5" applyFont="1" applyFill="1" applyBorder="1" applyAlignment="1">
      <alignment vertical="center"/>
    </xf>
    <xf numFmtId="0" fontId="137" fillId="2" borderId="0" xfId="3" applyFont="1" applyFill="1"/>
    <xf numFmtId="0" fontId="28" fillId="2" borderId="0" xfId="3" applyFont="1" applyFill="1" applyAlignment="1" applyProtection="1">
      <alignment vertical="center" wrapText="1"/>
      <protection hidden="1"/>
    </xf>
    <xf numFmtId="0" fontId="28" fillId="0" borderId="0" xfId="3" applyFont="1" applyAlignment="1">
      <alignment horizontal="center" vertical="center"/>
    </xf>
    <xf numFmtId="0" fontId="106" fillId="2" borderId="0" xfId="3" applyFont="1" applyFill="1" applyAlignment="1" applyProtection="1">
      <alignment horizontal="left" vertical="center"/>
      <protection hidden="1"/>
    </xf>
    <xf numFmtId="0" fontId="52" fillId="0" borderId="284" xfId="3" applyFont="1" applyBorder="1" applyAlignment="1">
      <alignment vertical="center"/>
    </xf>
    <xf numFmtId="0" fontId="52" fillId="0" borderId="285" xfId="3" applyFont="1" applyBorder="1" applyAlignment="1">
      <alignment vertical="center"/>
    </xf>
    <xf numFmtId="0" fontId="539" fillId="0" borderId="285" xfId="3" applyFont="1" applyBorder="1" applyAlignment="1">
      <alignment vertical="center"/>
    </xf>
    <xf numFmtId="0" fontId="539" fillId="0" borderId="286" xfId="3" applyFont="1" applyBorder="1" applyAlignment="1">
      <alignment vertical="center"/>
    </xf>
    <xf numFmtId="0" fontId="552" fillId="2" borderId="0" xfId="4" applyFont="1" applyFill="1" applyAlignment="1">
      <alignment vertical="center"/>
    </xf>
    <xf numFmtId="0" fontId="28" fillId="2" borderId="0" xfId="3" applyFont="1" applyFill="1" applyAlignment="1">
      <alignment vertical="center"/>
    </xf>
    <xf numFmtId="0" fontId="33" fillId="2" borderId="0" xfId="3" applyFont="1" applyFill="1" applyAlignment="1">
      <alignment vertical="center"/>
    </xf>
    <xf numFmtId="0" fontId="530" fillId="2" borderId="0" xfId="3" applyFont="1" applyFill="1" applyAlignment="1" applyProtection="1">
      <alignment horizontal="center" vertical="center"/>
      <protection hidden="1"/>
    </xf>
    <xf numFmtId="0" fontId="530" fillId="2" borderId="0" xfId="3" applyFont="1" applyFill="1" applyAlignment="1" applyProtection="1">
      <alignment horizontal="left" vertical="center"/>
      <protection hidden="1"/>
    </xf>
    <xf numFmtId="0" fontId="224" fillId="2" borderId="0" xfId="5" applyFont="1" applyFill="1" applyBorder="1" applyAlignment="1" applyProtection="1">
      <alignment horizontal="right" vertical="center"/>
      <protection hidden="1"/>
    </xf>
    <xf numFmtId="0" fontId="302" fillId="2" borderId="0" xfId="5" applyFont="1" applyFill="1" applyAlignment="1">
      <alignment horizontal="left" vertical="center"/>
    </xf>
    <xf numFmtId="0" fontId="302" fillId="0" borderId="0" xfId="5" applyFont="1" applyAlignment="1">
      <alignment horizontal="left" vertical="center"/>
    </xf>
    <xf numFmtId="0" fontId="28" fillId="24" borderId="0" xfId="0" applyFont="1" applyFill="1" applyAlignment="1">
      <alignment vertical="center"/>
    </xf>
    <xf numFmtId="0" fontId="0" fillId="25" borderId="258" xfId="0" applyFill="1" applyBorder="1"/>
    <xf numFmtId="0" fontId="382" fillId="19" borderId="0" xfId="0" applyFont="1" applyFill="1" applyAlignment="1">
      <alignment vertical="center"/>
    </xf>
    <xf numFmtId="0" fontId="204" fillId="19" borderId="0" xfId="0" applyFont="1" applyFill="1" applyAlignment="1">
      <alignment vertical="center"/>
    </xf>
    <xf numFmtId="0" fontId="241" fillId="2" borderId="111" xfId="23" applyFont="1" applyFill="1" applyBorder="1" applyAlignment="1">
      <alignment vertical="center"/>
    </xf>
    <xf numFmtId="0" fontId="241" fillId="2" borderId="113" xfId="23" applyFont="1" applyFill="1" applyBorder="1" applyAlignment="1">
      <alignment vertical="center"/>
    </xf>
    <xf numFmtId="0" fontId="384" fillId="19" borderId="0" xfId="0" applyFont="1" applyFill="1" applyAlignment="1">
      <alignment vertical="center"/>
    </xf>
    <xf numFmtId="0" fontId="383" fillId="19" borderId="0" xfId="0" applyFont="1" applyFill="1" applyAlignment="1">
      <alignment vertical="center"/>
    </xf>
    <xf numFmtId="0" fontId="241" fillId="2" borderId="0" xfId="12" applyFont="1" applyFill="1" applyAlignment="1" applyProtection="1">
      <alignment vertical="center"/>
      <protection locked="0"/>
    </xf>
    <xf numFmtId="0" fontId="385" fillId="73" borderId="0" xfId="0" applyFont="1" applyFill="1" applyAlignment="1">
      <alignment horizontal="right" vertical="center"/>
    </xf>
    <xf numFmtId="0" fontId="106" fillId="2" borderId="0" xfId="12" applyFont="1" applyFill="1" applyAlignment="1" applyProtection="1">
      <alignment vertical="center"/>
      <protection locked="0"/>
    </xf>
    <xf numFmtId="0" fontId="241" fillId="2" borderId="0" xfId="23" applyFont="1" applyFill="1" applyAlignment="1">
      <alignment vertical="center"/>
    </xf>
    <xf numFmtId="0" fontId="383" fillId="19" borderId="0" xfId="0" applyFont="1" applyFill="1" applyAlignment="1">
      <alignment vertical="center" wrapText="1"/>
    </xf>
    <xf numFmtId="0" fontId="241" fillId="2" borderId="0" xfId="12" applyFont="1" applyFill="1" applyAlignment="1" applyProtection="1">
      <alignment horizontal="left" vertical="center"/>
      <protection locked="0"/>
    </xf>
    <xf numFmtId="0" fontId="241" fillId="2" borderId="0" xfId="12" applyFont="1" applyFill="1" applyAlignment="1" applyProtection="1">
      <alignment horizontal="right" vertical="center"/>
      <protection locked="0"/>
    </xf>
    <xf numFmtId="166" fontId="106" fillId="2" borderId="0" xfId="12" applyNumberFormat="1" applyFont="1" applyFill="1" applyAlignment="1" applyProtection="1">
      <alignment horizontal="center" vertical="center"/>
      <protection locked="0"/>
    </xf>
    <xf numFmtId="0" fontId="399" fillId="2" borderId="0" xfId="12" applyFont="1" applyFill="1" applyAlignment="1" applyProtection="1">
      <alignment horizontal="left" vertical="center"/>
      <protection locked="0"/>
    </xf>
    <xf numFmtId="0" fontId="389" fillId="19" borderId="0" xfId="0" applyFont="1" applyFill="1" applyAlignment="1">
      <alignment vertical="center"/>
    </xf>
    <xf numFmtId="0" fontId="390" fillId="19" borderId="0" xfId="0" applyFont="1" applyFill="1" applyAlignment="1">
      <alignment vertical="center"/>
    </xf>
    <xf numFmtId="0" fontId="241" fillId="2" borderId="0" xfId="12" applyFont="1" applyFill="1" applyProtection="1">
      <protection locked="0"/>
    </xf>
    <xf numFmtId="0" fontId="390" fillId="19" borderId="0" xfId="0" applyFont="1" applyFill="1" applyAlignment="1">
      <alignment vertical="center" wrapText="1"/>
    </xf>
    <xf numFmtId="0" fontId="241" fillId="2" borderId="0" xfId="23" applyFont="1" applyFill="1"/>
    <xf numFmtId="0" fontId="241" fillId="2" borderId="0" xfId="24" applyFont="1" applyFill="1" applyAlignment="1" applyProtection="1">
      <alignment vertical="center"/>
      <protection locked="0"/>
    </xf>
    <xf numFmtId="0" fontId="391" fillId="19" borderId="0" xfId="0" applyFont="1" applyFill="1" applyAlignment="1">
      <alignment vertical="center"/>
    </xf>
    <xf numFmtId="0" fontId="392" fillId="19" borderId="0" xfId="0" applyFont="1" applyFill="1" applyAlignment="1">
      <alignment vertical="center"/>
    </xf>
    <xf numFmtId="0" fontId="106" fillId="2" borderId="0" xfId="12" applyFont="1" applyFill="1" applyAlignment="1" applyProtection="1">
      <alignment horizontal="left" vertical="center"/>
      <protection locked="0"/>
    </xf>
    <xf numFmtId="0" fontId="241" fillId="2" borderId="0" xfId="30" applyFont="1" applyFill="1" applyAlignment="1" applyProtection="1">
      <alignment horizontal="left" vertical="center"/>
      <protection locked="0"/>
    </xf>
    <xf numFmtId="0" fontId="392" fillId="19" borderId="0" xfId="0" applyFont="1" applyFill="1" applyAlignment="1">
      <alignment vertical="center" wrapText="1"/>
    </xf>
    <xf numFmtId="0" fontId="393" fillId="36" borderId="0" xfId="0" applyFont="1" applyFill="1" applyAlignment="1">
      <alignment horizontal="left" vertical="center"/>
    </xf>
    <xf numFmtId="0" fontId="394" fillId="36" borderId="0" xfId="0" applyFont="1" applyFill="1" applyAlignment="1">
      <alignment vertical="center"/>
    </xf>
    <xf numFmtId="0" fontId="394" fillId="36" borderId="0" xfId="0" applyFont="1" applyFill="1" applyAlignment="1">
      <alignment vertical="center" wrapText="1"/>
    </xf>
    <xf numFmtId="0" fontId="269" fillId="53" borderId="0" xfId="3" applyFont="1" applyFill="1" applyAlignment="1">
      <alignment horizontal="center" vertical="center"/>
    </xf>
    <xf numFmtId="0" fontId="396" fillId="16" borderId="246" xfId="3" applyFont="1" applyFill="1" applyBorder="1" applyAlignment="1" applyProtection="1">
      <alignment horizontal="center" vertical="center"/>
      <protection hidden="1"/>
    </xf>
    <xf numFmtId="0" fontId="396" fillId="16" borderId="246" xfId="3" applyFont="1" applyFill="1" applyBorder="1" applyAlignment="1" applyProtection="1">
      <alignment horizontal="center" vertical="center" wrapText="1"/>
      <protection hidden="1"/>
    </xf>
    <xf numFmtId="0" fontId="241" fillId="2" borderId="246" xfId="12" applyFont="1" applyFill="1" applyBorder="1" applyAlignment="1">
      <alignment horizontal="center" vertical="center"/>
    </xf>
    <xf numFmtId="0" fontId="241" fillId="2" borderId="257" xfId="12" applyFont="1" applyFill="1" applyBorder="1" applyAlignment="1">
      <alignment horizontal="center" vertical="center"/>
    </xf>
    <xf numFmtId="0" fontId="115" fillId="2" borderId="0" xfId="12" applyFont="1" applyFill="1" applyAlignment="1" applyProtection="1">
      <alignment horizontal="center"/>
      <protection locked="0"/>
    </xf>
    <xf numFmtId="2" fontId="399" fillId="16" borderId="0" xfId="12" applyNumberFormat="1" applyFont="1" applyFill="1" applyAlignment="1" applyProtection="1">
      <alignment horizontal="right" vertical="center"/>
      <protection hidden="1"/>
    </xf>
    <xf numFmtId="1" fontId="399" fillId="16" borderId="0" xfId="12" applyNumberFormat="1" applyFont="1" applyFill="1" applyAlignment="1" applyProtection="1">
      <alignment horizontal="right" vertical="center"/>
      <protection hidden="1"/>
    </xf>
    <xf numFmtId="0" fontId="400" fillId="2" borderId="0" xfId="12" applyFont="1" applyFill="1" applyAlignment="1" applyProtection="1">
      <alignment horizontal="left" vertical="center"/>
      <protection hidden="1"/>
    </xf>
    <xf numFmtId="0" fontId="400" fillId="2" borderId="0" xfId="12" applyFont="1" applyFill="1" applyAlignment="1" applyProtection="1">
      <alignment horizontal="right" vertical="center"/>
      <protection hidden="1"/>
    </xf>
    <xf numFmtId="2" fontId="275" fillId="68" borderId="0" xfId="24" applyNumberFormat="1" applyFont="1" applyFill="1" applyAlignment="1">
      <alignment horizontal="center" vertical="center"/>
    </xf>
    <xf numFmtId="1" fontId="275" fillId="68" borderId="0" xfId="24" applyNumberFormat="1" applyFont="1" applyFill="1" applyAlignment="1">
      <alignment horizontal="center" vertical="center"/>
    </xf>
    <xf numFmtId="166" fontId="399" fillId="16" borderId="0" xfId="12" applyNumberFormat="1" applyFont="1" applyFill="1" applyAlignment="1" applyProtection="1">
      <alignment horizontal="right" vertical="center"/>
      <protection hidden="1"/>
    </xf>
    <xf numFmtId="166" fontId="275" fillId="68" borderId="0" xfId="24" applyNumberFormat="1" applyFont="1" applyFill="1" applyAlignment="1">
      <alignment horizontal="center" vertical="center"/>
    </xf>
    <xf numFmtId="0" fontId="389" fillId="19" borderId="0" xfId="0" applyFont="1" applyFill="1"/>
    <xf numFmtId="0" fontId="241" fillId="2" borderId="0" xfId="12" applyFont="1" applyFill="1" applyAlignment="1" applyProtection="1">
      <alignment horizontal="left" vertical="center"/>
      <protection hidden="1"/>
    </xf>
    <xf numFmtId="0" fontId="241" fillId="2" borderId="0" xfId="12" applyFont="1" applyFill="1" applyAlignment="1" applyProtection="1">
      <alignment horizontal="right" vertical="center"/>
      <protection hidden="1"/>
    </xf>
    <xf numFmtId="0" fontId="401" fillId="25" borderId="261" xfId="0" applyFont="1" applyFill="1" applyBorder="1" applyAlignment="1">
      <alignment vertical="center"/>
    </xf>
    <xf numFmtId="0" fontId="401" fillId="25" borderId="246" xfId="0" applyFont="1" applyFill="1" applyBorder="1" applyAlignment="1">
      <alignment vertical="center"/>
    </xf>
    <xf numFmtId="0" fontId="401" fillId="25" borderId="266" xfId="0" applyFont="1" applyFill="1" applyBorder="1" applyAlignment="1">
      <alignment vertical="center"/>
    </xf>
    <xf numFmtId="0" fontId="403" fillId="2" borderId="0" xfId="12" applyFont="1" applyFill="1" applyAlignment="1">
      <alignment horizontal="left" vertical="center"/>
    </xf>
    <xf numFmtId="0" fontId="398" fillId="2" borderId="0" xfId="12" applyFont="1" applyFill="1" applyAlignment="1">
      <alignment horizontal="center" vertical="center"/>
    </xf>
    <xf numFmtId="0" fontId="404" fillId="2" borderId="0" xfId="12" applyFont="1" applyFill="1" applyAlignment="1">
      <alignment vertical="center"/>
    </xf>
    <xf numFmtId="0" fontId="241" fillId="2" borderId="0" xfId="12" applyFont="1" applyFill="1" applyAlignment="1" applyProtection="1">
      <alignment vertical="center"/>
      <protection hidden="1"/>
    </xf>
    <xf numFmtId="166" fontId="405" fillId="29" borderId="0" xfId="12" applyNumberFormat="1" applyFont="1" applyFill="1" applyAlignment="1" applyProtection="1">
      <alignment horizontal="center" vertical="center"/>
      <protection hidden="1"/>
    </xf>
    <xf numFmtId="1" fontId="405" fillId="2" borderId="0" xfId="12" applyNumberFormat="1" applyFont="1" applyFill="1" applyAlignment="1" applyProtection="1">
      <alignment horizontal="left" vertical="center"/>
      <protection hidden="1"/>
    </xf>
    <xf numFmtId="0" fontId="275" fillId="24" borderId="246" xfId="0" applyFont="1" applyFill="1" applyBorder="1" applyAlignment="1">
      <alignment vertical="center"/>
    </xf>
    <xf numFmtId="0" fontId="115" fillId="24" borderId="0" xfId="0" applyFont="1" applyFill="1" applyAlignment="1">
      <alignment vertical="center"/>
    </xf>
    <xf numFmtId="0" fontId="311" fillId="24" borderId="0" xfId="0" applyFont="1" applyFill="1"/>
    <xf numFmtId="0" fontId="405" fillId="82" borderId="288" xfId="3" applyFont="1" applyFill="1" applyBorder="1" applyAlignment="1">
      <alignment horizontal="right" vertical="center"/>
    </xf>
    <xf numFmtId="0" fontId="106" fillId="82" borderId="0" xfId="3" applyFont="1" applyFill="1" applyAlignment="1">
      <alignment horizontal="left" vertical="center"/>
    </xf>
    <xf numFmtId="0" fontId="275" fillId="2" borderId="246" xfId="0" applyFont="1" applyFill="1" applyBorder="1" applyAlignment="1">
      <alignment vertical="center"/>
    </xf>
    <xf numFmtId="0" fontId="241" fillId="2" borderId="246" xfId="12" applyFont="1" applyFill="1" applyBorder="1" applyAlignment="1" applyProtection="1">
      <alignment horizontal="center" vertical="center"/>
      <protection hidden="1"/>
    </xf>
    <xf numFmtId="0" fontId="241" fillId="0" borderId="105" xfId="12" applyFont="1" applyBorder="1" applyProtection="1">
      <protection locked="0"/>
    </xf>
    <xf numFmtId="0" fontId="241" fillId="0" borderId="0" xfId="12" applyFont="1" applyProtection="1">
      <protection locked="0"/>
    </xf>
    <xf numFmtId="0" fontId="241" fillId="0" borderId="10" xfId="12" applyFont="1" applyBorder="1" applyProtection="1">
      <protection locked="0"/>
    </xf>
    <xf numFmtId="0" fontId="396" fillId="3" borderId="0" xfId="3" applyFont="1" applyFill="1" applyAlignment="1">
      <alignment vertical="center"/>
    </xf>
    <xf numFmtId="0" fontId="241" fillId="2" borderId="289" xfId="12" applyFont="1" applyFill="1" applyBorder="1" applyAlignment="1" applyProtection="1">
      <alignment horizontal="right" vertical="center"/>
      <protection locked="0"/>
    </xf>
    <xf numFmtId="167" fontId="241" fillId="2" borderId="0" xfId="12" applyNumberFormat="1" applyFont="1" applyFill="1" applyAlignment="1">
      <alignment horizontal="left" vertical="center"/>
    </xf>
    <xf numFmtId="0" fontId="241" fillId="2" borderId="282" xfId="12" applyFont="1" applyFill="1" applyBorder="1" applyAlignment="1" applyProtection="1">
      <alignment vertical="center"/>
      <protection locked="0"/>
    </xf>
    <xf numFmtId="0" fontId="241" fillId="2" borderId="282" xfId="12" applyFont="1" applyFill="1" applyBorder="1" applyProtection="1">
      <protection locked="0"/>
    </xf>
    <xf numFmtId="0" fontId="221" fillId="15" borderId="0" xfId="0" applyFont="1" applyFill="1" applyAlignment="1">
      <alignment horizontal="right" vertical="center"/>
    </xf>
    <xf numFmtId="210" fontId="240" fillId="15" borderId="0" xfId="10" applyNumberFormat="1" applyFont="1" applyFill="1" applyAlignment="1">
      <alignment horizontal="left" vertical="center"/>
    </xf>
    <xf numFmtId="0" fontId="554" fillId="15" borderId="0" xfId="10" applyFont="1" applyFill="1" applyAlignment="1">
      <alignment horizontal="right" vertical="center"/>
    </xf>
    <xf numFmtId="210" fontId="240" fillId="15" borderId="282" xfId="10" applyNumberFormat="1" applyFont="1" applyFill="1" applyBorder="1" applyAlignment="1">
      <alignment horizontal="left" vertical="center"/>
    </xf>
    <xf numFmtId="0" fontId="275" fillId="0" borderId="0" xfId="12" applyFont="1" applyAlignment="1" applyProtection="1">
      <alignment horizontal="right" vertical="center"/>
      <protection locked="0"/>
    </xf>
    <xf numFmtId="0" fontId="241" fillId="0" borderId="282" xfId="12" applyFont="1" applyBorder="1" applyProtection="1">
      <protection locked="0"/>
    </xf>
    <xf numFmtId="0" fontId="536" fillId="2" borderId="105" xfId="12" applyFont="1" applyFill="1" applyBorder="1" applyAlignment="1" applyProtection="1">
      <alignment vertical="center"/>
      <protection locked="0"/>
    </xf>
    <xf numFmtId="0" fontId="556" fillId="10" borderId="0" xfId="3" applyFont="1" applyFill="1" applyAlignment="1">
      <alignment vertical="center"/>
    </xf>
    <xf numFmtId="0" fontId="556" fillId="10" borderId="282" xfId="3" applyFont="1" applyFill="1" applyBorder="1" applyAlignment="1">
      <alignment vertical="center"/>
    </xf>
    <xf numFmtId="0" fontId="241" fillId="2" borderId="258" xfId="23" applyFont="1" applyFill="1" applyBorder="1" applyAlignment="1">
      <alignment vertical="center"/>
    </xf>
    <xf numFmtId="0" fontId="241" fillId="2" borderId="259" xfId="23" applyFont="1" applyFill="1" applyBorder="1" applyAlignment="1">
      <alignment vertical="center"/>
    </xf>
    <xf numFmtId="0" fontId="275" fillId="2" borderId="0" xfId="12" applyFont="1" applyFill="1" applyAlignment="1">
      <alignment vertical="center"/>
    </xf>
    <xf numFmtId="0" fontId="52" fillId="10" borderId="254" xfId="23" applyFont="1" applyFill="1" applyBorder="1" applyAlignment="1">
      <alignment horizontal="center" vertical="center"/>
    </xf>
    <xf numFmtId="0" fontId="52" fillId="10" borderId="235" xfId="23" applyFont="1" applyFill="1" applyBorder="1" applyAlignment="1">
      <alignment horizontal="center" vertical="center"/>
    </xf>
    <xf numFmtId="0" fontId="52" fillId="10" borderId="236" xfId="23" applyFont="1" applyFill="1" applyBorder="1" applyAlignment="1">
      <alignment horizontal="center" vertical="center"/>
    </xf>
    <xf numFmtId="0" fontId="52" fillId="45" borderId="0" xfId="12" applyFont="1" applyFill="1" applyAlignment="1" applyProtection="1">
      <alignment horizontal="center" vertical="center"/>
      <protection locked="0"/>
    </xf>
    <xf numFmtId="0" fontId="553" fillId="53" borderId="0" xfId="25" applyFont="1" applyFill="1" applyAlignment="1">
      <alignment horizontal="center" vertical="center"/>
    </xf>
    <xf numFmtId="0" fontId="494" fillId="2" borderId="0" xfId="12" applyFont="1" applyFill="1" applyBorder="1" applyAlignment="1" applyProtection="1">
      <alignment horizontal="center" vertical="center"/>
      <protection hidden="1"/>
    </xf>
    <xf numFmtId="0" fontId="61" fillId="2" borderId="246" xfId="12" applyFont="1" applyFill="1" applyBorder="1" applyAlignment="1">
      <alignment horizontal="center" vertical="center"/>
    </xf>
    <xf numFmtId="0" fontId="52" fillId="2" borderId="258" xfId="12" applyFont="1" applyFill="1" applyBorder="1" applyAlignment="1">
      <alignment horizontal="center" vertical="center"/>
    </xf>
    <xf numFmtId="172" fontId="31" fillId="82" borderId="290" xfId="3" applyNumberFormat="1" applyFont="1" applyFill="1" applyBorder="1" applyAlignment="1">
      <alignment horizontal="center" vertical="center"/>
    </xf>
    <xf numFmtId="0" fontId="8" fillId="99" borderId="291" xfId="23" applyFont="1" applyFill="1" applyBorder="1" applyAlignment="1">
      <alignment horizontal="center" vertical="center"/>
    </xf>
    <xf numFmtId="0" fontId="486" fillId="2" borderId="258" xfId="12" applyFont="1" applyFill="1" applyBorder="1" applyAlignment="1" applyProtection="1">
      <alignment horizontal="center" vertical="center"/>
      <protection locked="0"/>
    </xf>
    <xf numFmtId="0" fontId="61" fillId="2" borderId="257" xfId="12" applyFont="1" applyFill="1" applyBorder="1" applyAlignment="1">
      <alignment horizontal="center" vertical="center"/>
    </xf>
    <xf numFmtId="0" fontId="57" fillId="2" borderId="259" xfId="12" applyFont="1" applyFill="1" applyBorder="1" applyAlignment="1" applyProtection="1">
      <alignment horizontal="center"/>
      <protection locked="0"/>
    </xf>
    <xf numFmtId="166" fontId="33" fillId="82" borderId="293" xfId="3" applyNumberFormat="1" applyFont="1" applyFill="1" applyBorder="1" applyAlignment="1">
      <alignment vertical="center"/>
    </xf>
    <xf numFmtId="0" fontId="8" fillId="99" borderId="292" xfId="23" applyFont="1" applyFill="1" applyBorder="1" applyAlignment="1">
      <alignment horizontal="center" vertical="center"/>
    </xf>
    <xf numFmtId="0" fontId="0" fillId="0" borderId="282" xfId="0" applyBorder="1"/>
    <xf numFmtId="1" fontId="27" fillId="2" borderId="282" xfId="12" applyNumberFormat="1" applyFont="1" applyFill="1" applyBorder="1" applyAlignment="1" applyProtection="1">
      <alignment horizontal="center" vertical="center"/>
      <protection locked="0"/>
    </xf>
    <xf numFmtId="0" fontId="152" fillId="16" borderId="246" xfId="3" applyFont="1" applyFill="1" applyBorder="1" applyAlignment="1" applyProtection="1">
      <alignment horizontal="center" vertical="center"/>
      <protection hidden="1"/>
    </xf>
    <xf numFmtId="0" fontId="152" fillId="16" borderId="246" xfId="3" applyFont="1" applyFill="1" applyBorder="1" applyAlignment="1" applyProtection="1">
      <alignment horizontal="center" vertical="center" wrapText="1"/>
      <protection hidden="1"/>
    </xf>
    <xf numFmtId="0" fontId="485" fillId="82" borderId="290" xfId="3" applyFont="1" applyFill="1" applyBorder="1" applyAlignment="1">
      <alignment horizontal="right" vertical="center"/>
    </xf>
    <xf numFmtId="2" fontId="33" fillId="82" borderId="290" xfId="3" applyNumberFormat="1" applyFont="1" applyFill="1" applyBorder="1" applyAlignment="1">
      <alignment horizontal="center" vertical="center"/>
    </xf>
    <xf numFmtId="0" fontId="115" fillId="2" borderId="291" xfId="12" applyFont="1" applyFill="1" applyBorder="1" applyAlignment="1" applyProtection="1">
      <alignment horizontal="center" vertical="center"/>
      <protection hidden="1"/>
    </xf>
    <xf numFmtId="200" fontId="47" fillId="81" borderId="282" xfId="24" applyNumberFormat="1" applyFont="1" applyFill="1" applyBorder="1" applyAlignment="1">
      <alignment horizontal="right" vertical="center"/>
    </xf>
    <xf numFmtId="164" fontId="47" fillId="81" borderId="282" xfId="24" applyNumberFormat="1" applyFont="1" applyFill="1" applyBorder="1" applyAlignment="1">
      <alignment horizontal="right" vertical="center"/>
    </xf>
    <xf numFmtId="164" fontId="8" fillId="2" borderId="0" xfId="12" applyNumberFormat="1" applyFont="1" applyFill="1" applyBorder="1" applyAlignment="1" applyProtection="1">
      <alignment horizontal="left" vertical="center"/>
      <protection locked="0"/>
    </xf>
    <xf numFmtId="0" fontId="152" fillId="2" borderId="69" xfId="3" applyFont="1" applyFill="1" applyBorder="1" applyAlignment="1" applyProtection="1">
      <alignment horizontal="center" vertical="center"/>
      <protection hidden="1"/>
    </xf>
    <xf numFmtId="0" fontId="8" fillId="72" borderId="291" xfId="23" applyFont="1" applyFill="1" applyBorder="1" applyAlignment="1">
      <alignment horizontal="center" vertical="center"/>
    </xf>
    <xf numFmtId="0" fontId="458" fillId="16" borderId="282" xfId="12" applyFont="1" applyFill="1" applyBorder="1" applyAlignment="1" applyProtection="1">
      <alignment horizontal="left" vertical="center"/>
      <protection hidden="1"/>
    </xf>
    <xf numFmtId="0" fontId="52" fillId="0" borderId="13" xfId="12" applyFont="1" applyBorder="1" applyProtection="1">
      <protection locked="0"/>
    </xf>
    <xf numFmtId="0" fontId="18" fillId="2" borderId="282" xfId="0" applyFont="1" applyFill="1" applyBorder="1" applyAlignment="1">
      <alignment vertical="center"/>
    </xf>
    <xf numFmtId="0" fontId="52" fillId="2" borderId="282" xfId="23" applyFont="1" applyFill="1" applyBorder="1" applyAlignment="1">
      <alignment vertical="center"/>
    </xf>
    <xf numFmtId="210" fontId="41" fillId="15" borderId="282" xfId="10" applyNumberFormat="1" applyFont="1" applyFill="1" applyBorder="1" applyAlignment="1">
      <alignment horizontal="left" vertical="center"/>
    </xf>
    <xf numFmtId="0" fontId="31" fillId="16" borderId="0" xfId="12" applyFont="1" applyFill="1" applyBorder="1" applyAlignment="1" applyProtection="1">
      <alignment horizontal="right" vertical="center"/>
      <protection locked="0"/>
    </xf>
    <xf numFmtId="0" fontId="55" fillId="16" borderId="0" xfId="12" applyFont="1" applyFill="1" applyBorder="1" applyAlignment="1" applyProtection="1">
      <alignment horizontal="right" vertical="center"/>
      <protection locked="0"/>
    </xf>
    <xf numFmtId="0" fontId="491" fillId="16" borderId="282" xfId="12" applyFont="1" applyFill="1" applyBorder="1" applyAlignment="1" applyProtection="1">
      <alignment horizontal="right" vertical="center"/>
      <protection locked="0"/>
    </xf>
    <xf numFmtId="0" fontId="491" fillId="16" borderId="282" xfId="12" applyFont="1" applyFill="1" applyBorder="1" applyAlignment="1" applyProtection="1">
      <alignment vertical="center"/>
      <protection locked="0"/>
    </xf>
    <xf numFmtId="0" fontId="8" fillId="72" borderId="292" xfId="23" applyFont="1" applyFill="1" applyBorder="1" applyAlignment="1">
      <alignment horizontal="center" vertical="center"/>
    </xf>
    <xf numFmtId="0" fontId="11" fillId="2" borderId="282" xfId="23" applyFont="1" applyFill="1" applyBorder="1" applyAlignment="1">
      <alignment vertical="center"/>
    </xf>
    <xf numFmtId="0" fontId="458" fillId="2" borderId="282" xfId="12" applyFont="1" applyFill="1" applyBorder="1" applyAlignment="1" applyProtection="1">
      <alignment horizontal="left" vertical="center"/>
      <protection hidden="1"/>
    </xf>
    <xf numFmtId="0" fontId="498" fillId="72" borderId="105" xfId="12" applyFont="1" applyFill="1" applyBorder="1" applyAlignment="1">
      <alignment horizontal="left"/>
    </xf>
    <xf numFmtId="0" fontId="11" fillId="72" borderId="282" xfId="12" applyFont="1" applyFill="1" applyBorder="1" applyProtection="1">
      <protection locked="0"/>
    </xf>
    <xf numFmtId="0" fontId="15" fillId="72" borderId="105" xfId="12" applyFont="1" applyFill="1" applyBorder="1" applyAlignment="1">
      <alignment vertical="center"/>
    </xf>
    <xf numFmtId="0" fontId="52" fillId="72" borderId="282" xfId="12" applyFont="1" applyFill="1" applyBorder="1" applyProtection="1">
      <protection locked="0"/>
    </xf>
    <xf numFmtId="0" fontId="61" fillId="2" borderId="105" xfId="12" applyFont="1" applyFill="1" applyBorder="1" applyProtection="1">
      <protection locked="0"/>
    </xf>
    <xf numFmtId="0" fontId="52" fillId="2" borderId="282" xfId="12" applyFont="1" applyFill="1" applyBorder="1" applyProtection="1">
      <protection locked="0"/>
    </xf>
    <xf numFmtId="0" fontId="52" fillId="2" borderId="105" xfId="12" applyFont="1" applyFill="1" applyBorder="1" applyProtection="1">
      <protection locked="0"/>
    </xf>
    <xf numFmtId="0" fontId="12" fillId="2" borderId="0" xfId="0" applyFont="1" applyFill="1" applyAlignment="1">
      <alignment vertical="center"/>
    </xf>
    <xf numFmtId="0" fontId="12" fillId="2" borderId="0" xfId="0" applyFont="1" applyFill="1" applyAlignment="1">
      <alignment horizontal="right"/>
    </xf>
    <xf numFmtId="0" fontId="33" fillId="2" borderId="0" xfId="3" applyFont="1" applyFill="1" applyAlignment="1" applyProtection="1">
      <alignment vertical="center" wrapText="1"/>
      <protection hidden="1"/>
    </xf>
    <xf numFmtId="0" fontId="58" fillId="2" borderId="0" xfId="3" applyFont="1" applyFill="1" applyAlignment="1" applyProtection="1">
      <alignment horizontal="left" vertical="center"/>
      <protection hidden="1"/>
    </xf>
    <xf numFmtId="1" fontId="57" fillId="12" borderId="0" xfId="3" applyNumberFormat="1" applyFont="1" applyFill="1" applyAlignment="1" applyProtection="1">
      <alignment horizontal="center" vertical="center"/>
      <protection locked="0"/>
    </xf>
    <xf numFmtId="2" fontId="31" fillId="11" borderId="0" xfId="3" applyNumberFormat="1" applyFont="1" applyFill="1" applyAlignment="1" applyProtection="1">
      <alignment horizontal="right" vertical="center"/>
      <protection locked="0"/>
    </xf>
    <xf numFmtId="2" fontId="107" fillId="11" borderId="0" xfId="3" applyNumberFormat="1" applyFont="1" applyFill="1" applyAlignment="1" applyProtection="1">
      <alignment horizontal="center" vertical="center"/>
      <protection locked="0"/>
    </xf>
    <xf numFmtId="0" fontId="105" fillId="2" borderId="0" xfId="0" applyFont="1" applyFill="1" applyAlignment="1">
      <alignment horizontal="right"/>
    </xf>
    <xf numFmtId="2" fontId="31" fillId="11" borderId="0" xfId="3" applyNumberFormat="1" applyFont="1" applyFill="1" applyAlignment="1" applyProtection="1">
      <alignment vertical="center"/>
      <protection locked="0"/>
    </xf>
    <xf numFmtId="2" fontId="31" fillId="11" borderId="0" xfId="3" applyNumberFormat="1" applyFont="1" applyFill="1" applyAlignment="1" applyProtection="1">
      <alignment horizontal="center" vertical="center"/>
      <protection locked="0"/>
    </xf>
    <xf numFmtId="0" fontId="50" fillId="2" borderId="0" xfId="3" applyFont="1" applyFill="1" applyAlignment="1" applyProtection="1">
      <alignment horizontal="center"/>
      <protection hidden="1"/>
    </xf>
    <xf numFmtId="2" fontId="11" fillId="11" borderId="0" xfId="3" applyNumberFormat="1" applyFont="1" applyFill="1" applyAlignment="1" applyProtection="1">
      <alignment horizontal="center" vertical="center"/>
      <protection locked="0"/>
    </xf>
    <xf numFmtId="0" fontId="41" fillId="2" borderId="0" xfId="3" applyFont="1" applyFill="1" applyAlignment="1">
      <alignment horizontal="right" vertical="center"/>
    </xf>
    <xf numFmtId="0" fontId="0" fillId="2" borderId="123" xfId="0" applyFill="1" applyBorder="1"/>
    <xf numFmtId="0" fontId="12" fillId="2" borderId="123" xfId="0" applyFont="1" applyFill="1" applyBorder="1" applyAlignment="1">
      <alignment vertical="center"/>
    </xf>
    <xf numFmtId="0" fontId="12" fillId="2" borderId="123" xfId="0" applyFont="1" applyFill="1" applyBorder="1" applyAlignment="1" applyProtection="1">
      <alignment horizontal="left" vertical="center"/>
      <protection locked="0"/>
    </xf>
    <xf numFmtId="0" fontId="12" fillId="2" borderId="122" xfId="0" applyFont="1" applyFill="1" applyBorder="1" applyAlignment="1">
      <alignment vertical="center"/>
    </xf>
    <xf numFmtId="0" fontId="0" fillId="2" borderId="282" xfId="0" applyFill="1" applyBorder="1"/>
    <xf numFmtId="0" fontId="12" fillId="2" borderId="0" xfId="0" applyFont="1" applyFill="1" applyAlignment="1" applyProtection="1">
      <alignment horizontal="left" vertical="center"/>
      <protection locked="0"/>
    </xf>
    <xf numFmtId="0" fontId="42" fillId="2" borderId="105" xfId="3" applyFont="1" applyFill="1" applyBorder="1" applyAlignment="1">
      <alignment vertical="center"/>
    </xf>
    <xf numFmtId="0" fontId="11" fillId="2" borderId="282" xfId="3" applyFont="1" applyFill="1" applyBorder="1" applyAlignment="1" applyProtection="1">
      <alignment vertical="center"/>
      <protection hidden="1"/>
    </xf>
    <xf numFmtId="0" fontId="11" fillId="2" borderId="0" xfId="3" applyFont="1" applyFill="1" applyAlignment="1" applyProtection="1">
      <alignment vertical="center"/>
      <protection hidden="1"/>
    </xf>
    <xf numFmtId="0" fontId="10" fillId="2" borderId="105" xfId="3" applyFont="1" applyFill="1" applyBorder="1" applyAlignment="1">
      <alignment vertical="center"/>
    </xf>
    <xf numFmtId="0" fontId="11" fillId="2" borderId="0" xfId="3" quotePrefix="1" applyFont="1" applyFill="1" applyAlignment="1" applyProtection="1">
      <alignment vertical="center"/>
      <protection hidden="1"/>
    </xf>
    <xf numFmtId="0" fontId="31" fillId="2" borderId="0" xfId="3" applyFont="1" applyFill="1" applyAlignment="1" applyProtection="1">
      <alignment vertical="center"/>
      <protection hidden="1"/>
    </xf>
    <xf numFmtId="0" fontId="10" fillId="2" borderId="26" xfId="3" applyFont="1" applyFill="1" applyBorder="1" applyAlignment="1">
      <alignment horizontal="center" vertical="center"/>
    </xf>
    <xf numFmtId="0" fontId="74" fillId="2" borderId="0" xfId="3" applyFont="1" applyFill="1" applyAlignment="1" applyProtection="1">
      <alignment horizontal="left" vertical="center"/>
      <protection hidden="1"/>
    </xf>
    <xf numFmtId="0" fontId="10" fillId="2" borderId="105" xfId="3" applyFont="1" applyFill="1" applyBorder="1" applyAlignment="1">
      <alignment horizontal="center" vertical="center" wrapText="1"/>
    </xf>
    <xf numFmtId="0" fontId="43" fillId="2" borderId="26" xfId="3" applyFont="1" applyFill="1" applyBorder="1" applyAlignment="1">
      <alignment horizontal="center" vertical="center"/>
    </xf>
    <xf numFmtId="0" fontId="11" fillId="2" borderId="0" xfId="3" applyFont="1" applyFill="1" applyAlignment="1" applyProtection="1">
      <alignment horizontal="left" vertical="center"/>
      <protection hidden="1"/>
    </xf>
    <xf numFmtId="0" fontId="43" fillId="2" borderId="105" xfId="3" applyFont="1" applyFill="1" applyBorder="1" applyAlignment="1">
      <alignment horizontal="center" vertical="center"/>
    </xf>
    <xf numFmtId="0" fontId="12" fillId="2" borderId="0" xfId="0" applyFont="1" applyFill="1" applyAlignment="1">
      <alignment horizontal="center" vertical="center" wrapText="1"/>
    </xf>
    <xf numFmtId="0" fontId="12" fillId="2" borderId="266" xfId="0" applyFont="1" applyFill="1" applyBorder="1" applyAlignment="1">
      <alignment horizontal="center" vertical="center" wrapText="1"/>
    </xf>
    <xf numFmtId="0" fontId="12" fillId="2" borderId="69" xfId="0" applyFont="1" applyFill="1" applyBorder="1" applyAlignment="1">
      <alignment horizontal="center" vertical="center" wrapText="1"/>
    </xf>
    <xf numFmtId="0" fontId="12" fillId="2" borderId="261" xfId="0" applyFont="1" applyFill="1" applyBorder="1" applyAlignment="1">
      <alignment horizontal="center" vertical="center" wrapText="1"/>
    </xf>
    <xf numFmtId="0" fontId="12" fillId="2" borderId="211" xfId="0" applyFont="1" applyFill="1" applyBorder="1" applyAlignment="1">
      <alignment horizontal="center" vertical="center" wrapText="1"/>
    </xf>
    <xf numFmtId="0" fontId="12" fillId="2" borderId="26" xfId="0" applyFont="1" applyFill="1" applyBorder="1" applyAlignment="1">
      <alignment horizontal="center" vertical="center" wrapText="1"/>
    </xf>
    <xf numFmtId="0" fontId="0" fillId="2" borderId="211" xfId="0" applyFill="1" applyBorder="1"/>
    <xf numFmtId="0" fontId="109" fillId="2" borderId="0" xfId="3" applyFont="1" applyFill="1" applyAlignment="1">
      <alignment horizontal="center" vertical="center"/>
    </xf>
    <xf numFmtId="0" fontId="102" fillId="2" borderId="0" xfId="3" applyFont="1" applyFill="1" applyAlignment="1">
      <alignment horizontal="center" vertical="center"/>
    </xf>
    <xf numFmtId="0" fontId="109" fillId="2" borderId="26" xfId="3" applyFont="1" applyFill="1" applyBorder="1" applyAlignment="1">
      <alignment horizontal="center" vertical="center"/>
    </xf>
    <xf numFmtId="0" fontId="12" fillId="2" borderId="211" xfId="0" applyFont="1" applyFill="1" applyBorder="1" applyAlignment="1" applyProtection="1">
      <alignment horizontal="center" vertical="center"/>
      <protection locked="0"/>
    </xf>
    <xf numFmtId="0" fontId="12" fillId="2" borderId="0" xfId="0" applyFont="1" applyFill="1" applyAlignment="1" applyProtection="1">
      <alignment horizontal="center" vertical="center"/>
      <protection locked="0"/>
    </xf>
    <xf numFmtId="0" fontId="12" fillId="2" borderId="26" xfId="0" applyFont="1" applyFill="1" applyBorder="1" applyAlignment="1" applyProtection="1">
      <alignment horizontal="center" vertical="center"/>
      <protection locked="0"/>
    </xf>
    <xf numFmtId="0" fontId="27" fillId="2" borderId="211" xfId="3" applyFont="1" applyFill="1" applyBorder="1" applyAlignment="1" applyProtection="1">
      <alignment horizontal="center" vertical="center" wrapText="1"/>
      <protection hidden="1"/>
    </xf>
    <xf numFmtId="0" fontId="38" fillId="2" borderId="0" xfId="3" applyFont="1" applyFill="1" applyAlignment="1" applyProtection="1">
      <alignment horizontal="center" wrapText="1"/>
      <protection hidden="1"/>
    </xf>
    <xf numFmtId="164" fontId="54" fillId="3" borderId="0" xfId="0" applyNumberFormat="1" applyFont="1" applyFill="1" applyAlignment="1">
      <alignment horizontal="center" vertical="center"/>
    </xf>
    <xf numFmtId="0" fontId="0" fillId="0" borderId="211" xfId="0" applyBorder="1"/>
    <xf numFmtId="0" fontId="0" fillId="0" borderId="26" xfId="0" applyBorder="1"/>
    <xf numFmtId="0" fontId="561" fillId="2" borderId="0" xfId="3" applyFont="1" applyFill="1" applyAlignment="1">
      <alignment horizontal="center" vertical="center"/>
    </xf>
    <xf numFmtId="0" fontId="0" fillId="2" borderId="0" xfId="0" applyFill="1" applyAlignment="1">
      <alignment horizontal="center" vertical="center" wrapText="1"/>
    </xf>
    <xf numFmtId="0" fontId="51" fillId="2" borderId="211" xfId="3" applyFont="1" applyFill="1" applyBorder="1" applyAlignment="1">
      <alignment vertical="center"/>
    </xf>
    <xf numFmtId="0" fontId="51" fillId="2" borderId="0" xfId="3" applyFont="1" applyFill="1" applyAlignment="1">
      <alignment vertical="center"/>
    </xf>
    <xf numFmtId="0" fontId="47" fillId="14" borderId="0" xfId="1" applyFont="1" applyFill="1" applyAlignment="1" applyProtection="1">
      <alignment horizontal="center" vertical="center"/>
      <protection locked="0"/>
    </xf>
    <xf numFmtId="0" fontId="98" fillId="2" borderId="26" xfId="3" applyFont="1" applyFill="1" applyBorder="1" applyAlignment="1">
      <alignment horizontal="center" vertical="center"/>
    </xf>
    <xf numFmtId="0" fontId="562" fillId="3" borderId="302" xfId="1" applyFont="1" applyFill="1" applyBorder="1" applyAlignment="1" applyProtection="1">
      <alignment horizontal="right"/>
      <protection locked="0"/>
    </xf>
    <xf numFmtId="0" fontId="0" fillId="3" borderId="22" xfId="0" applyFill="1" applyBorder="1"/>
    <xf numFmtId="0" fontId="0" fillId="3" borderId="22" xfId="0" applyFill="1" applyBorder="1" applyAlignment="1">
      <alignment horizontal="right"/>
    </xf>
    <xf numFmtId="0" fontId="563" fillId="3" borderId="22" xfId="0" applyFont="1" applyFill="1" applyBorder="1" applyAlignment="1">
      <alignment vertical="center"/>
    </xf>
    <xf numFmtId="0" fontId="564" fillId="3" borderId="22" xfId="0" applyFont="1" applyFill="1" applyBorder="1" applyAlignment="1">
      <alignment horizontal="left"/>
    </xf>
    <xf numFmtId="0" fontId="564" fillId="3" borderId="22" xfId="0" applyFont="1" applyFill="1" applyBorder="1" applyAlignment="1">
      <alignment horizontal="right"/>
    </xf>
    <xf numFmtId="0" fontId="562" fillId="3" borderId="303" xfId="1" applyFont="1" applyFill="1" applyBorder="1" applyAlignment="1" applyProtection="1">
      <alignment horizontal="right"/>
      <protection locked="0"/>
    </xf>
    <xf numFmtId="0" fontId="1" fillId="2" borderId="26" xfId="0" applyFont="1" applyFill="1" applyBorder="1"/>
    <xf numFmtId="165" fontId="18" fillId="3" borderId="211" xfId="0" applyNumberFormat="1" applyFont="1" applyFill="1" applyBorder="1" applyAlignment="1">
      <alignment horizontal="center"/>
    </xf>
    <xf numFmtId="0" fontId="0" fillId="3" borderId="0" xfId="0" applyFill="1"/>
    <xf numFmtId="164" fontId="0" fillId="3" borderId="0" xfId="0" applyNumberFormat="1" applyFill="1" applyAlignment="1">
      <alignment horizontal="center"/>
    </xf>
    <xf numFmtId="164" fontId="54" fillId="3" borderId="0" xfId="0" applyNumberFormat="1" applyFont="1" applyFill="1" applyAlignment="1">
      <alignment horizontal="center"/>
    </xf>
    <xf numFmtId="165" fontId="0" fillId="3" borderId="0" xfId="0" applyNumberFormat="1" applyFill="1" applyAlignment="1">
      <alignment horizontal="center"/>
    </xf>
    <xf numFmtId="164" fontId="0" fillId="3" borderId="26" xfId="0" applyNumberFormat="1" applyFill="1" applyBorder="1" applyAlignment="1">
      <alignment horizontal="center"/>
    </xf>
    <xf numFmtId="0" fontId="29" fillId="6" borderId="0" xfId="0" applyFont="1" applyFill="1" applyAlignment="1">
      <alignment horizontal="center" vertical="center"/>
    </xf>
    <xf numFmtId="0" fontId="99" fillId="2" borderId="26" xfId="3" applyFont="1" applyFill="1" applyBorder="1" applyAlignment="1">
      <alignment horizontal="center" vertical="center"/>
    </xf>
    <xf numFmtId="164" fontId="12" fillId="3" borderId="0" xfId="0" applyNumberFormat="1" applyFont="1" applyFill="1" applyAlignment="1">
      <alignment horizontal="center"/>
    </xf>
    <xf numFmtId="165" fontId="12" fillId="3" borderId="0" xfId="0" applyNumberFormat="1" applyFont="1" applyFill="1" applyAlignment="1">
      <alignment horizontal="center"/>
    </xf>
    <xf numFmtId="164" fontId="12" fillId="3" borderId="26" xfId="0" applyNumberFormat="1" applyFont="1" applyFill="1" applyBorder="1" applyAlignment="1">
      <alignment horizontal="center"/>
    </xf>
    <xf numFmtId="164" fontId="32" fillId="3" borderId="0" xfId="0" applyNumberFormat="1" applyFont="1" applyFill="1" applyAlignment="1">
      <alignment horizontal="center"/>
    </xf>
    <xf numFmtId="165" fontId="32" fillId="3" borderId="0" xfId="0" applyNumberFormat="1" applyFont="1" applyFill="1" applyAlignment="1">
      <alignment horizontal="center"/>
    </xf>
    <xf numFmtId="165" fontId="15" fillId="3" borderId="302" xfId="1" applyNumberFormat="1" applyFont="1" applyFill="1" applyBorder="1" applyAlignment="1" applyProtection="1">
      <alignment horizontal="right" vertical="center"/>
      <protection locked="0"/>
    </xf>
    <xf numFmtId="165" fontId="15" fillId="3" borderId="22" xfId="1" applyNumberFormat="1" applyFont="1" applyFill="1" applyBorder="1" applyAlignment="1" applyProtection="1">
      <alignment horizontal="right" vertical="center"/>
      <protection locked="0"/>
    </xf>
    <xf numFmtId="164" fontId="33" fillId="3" borderId="22" xfId="1" applyNumberFormat="1" applyFont="1" applyFill="1" applyBorder="1" applyAlignment="1">
      <alignment horizontal="center" vertical="center"/>
    </xf>
    <xf numFmtId="165" fontId="33" fillId="3" borderId="22" xfId="1" applyNumberFormat="1" applyFont="1" applyFill="1" applyBorder="1" applyAlignment="1" applyProtection="1">
      <alignment horizontal="right" vertical="top"/>
      <protection locked="0"/>
    </xf>
    <xf numFmtId="0" fontId="565" fillId="3" borderId="26" xfId="3" applyFont="1" applyFill="1" applyBorder="1" applyAlignment="1">
      <alignment horizontal="center" vertical="center"/>
    </xf>
    <xf numFmtId="164" fontId="35" fillId="6" borderId="0" xfId="1" applyNumberFormat="1" applyFont="1" applyFill="1" applyAlignment="1">
      <alignment vertical="center"/>
    </xf>
    <xf numFmtId="0" fontId="566" fillId="2" borderId="26" xfId="3" applyFont="1" applyFill="1" applyBorder="1" applyAlignment="1">
      <alignment horizontal="center" vertical="center"/>
    </xf>
    <xf numFmtId="165" fontId="14" fillId="2" borderId="211" xfId="3" applyNumberFormat="1" applyFont="1" applyFill="1" applyBorder="1" applyAlignment="1" applyProtection="1">
      <alignment horizontal="center" vertical="center"/>
      <protection hidden="1"/>
    </xf>
    <xf numFmtId="165" fontId="44" fillId="2" borderId="0" xfId="1" applyNumberFormat="1" applyFont="1" applyFill="1" applyAlignment="1" applyProtection="1">
      <alignment horizontal="center" vertical="center"/>
      <protection locked="0"/>
    </xf>
    <xf numFmtId="164" fontId="567" fillId="2" borderId="0" xfId="1" applyNumberFormat="1" applyFont="1" applyFill="1" applyAlignment="1">
      <alignment horizontal="center" vertical="center"/>
    </xf>
    <xf numFmtId="164" fontId="568" fillId="2" borderId="0" xfId="1" applyNumberFormat="1" applyFont="1" applyFill="1" applyAlignment="1">
      <alignment horizontal="center" vertical="center"/>
    </xf>
    <xf numFmtId="164" fontId="17" fillId="2" borderId="0" xfId="1" applyNumberFormat="1" applyFont="1" applyFill="1" applyAlignment="1">
      <alignment horizontal="center" vertical="center"/>
    </xf>
    <xf numFmtId="0" fontId="117" fillId="2" borderId="0" xfId="0" applyFont="1" applyFill="1" applyAlignment="1">
      <alignment horizontal="left" vertical="center" indent="1"/>
    </xf>
    <xf numFmtId="166" fontId="45" fillId="2" borderId="26" xfId="3" applyNumberFormat="1" applyFont="1" applyFill="1" applyBorder="1" applyAlignment="1" applyProtection="1">
      <alignment horizontal="center" vertical="center"/>
      <protection hidden="1"/>
    </xf>
    <xf numFmtId="164" fontId="62" fillId="2" borderId="0" xfId="1" applyNumberFormat="1" applyFont="1" applyFill="1" applyAlignment="1">
      <alignment horizontal="center" vertical="center"/>
    </xf>
    <xf numFmtId="0" fontId="570" fillId="2" borderId="0" xfId="0" applyFont="1" applyFill="1" applyAlignment="1">
      <alignment horizontal="left" vertical="center" indent="1"/>
    </xf>
    <xf numFmtId="165" fontId="9" fillId="2" borderId="0" xfId="3" applyNumberFormat="1" applyFont="1" applyFill="1" applyAlignment="1" applyProtection="1">
      <alignment horizontal="center" vertical="center"/>
      <protection hidden="1"/>
    </xf>
    <xf numFmtId="165" fontId="14" fillId="9" borderId="211" xfId="3" applyNumberFormat="1" applyFont="1" applyFill="1" applyBorder="1" applyAlignment="1" applyProtection="1">
      <alignment horizontal="center" vertical="center"/>
      <protection hidden="1"/>
    </xf>
    <xf numFmtId="165" fontId="44" fillId="15" borderId="0" xfId="1" applyNumberFormat="1" applyFont="1" applyFill="1" applyAlignment="1" applyProtection="1">
      <alignment horizontal="center" vertical="center"/>
      <protection locked="0"/>
    </xf>
    <xf numFmtId="164" fontId="567" fillId="10" borderId="0" xfId="1" applyNumberFormat="1" applyFont="1" applyFill="1" applyAlignment="1">
      <alignment vertical="center"/>
    </xf>
    <xf numFmtId="164" fontId="568" fillId="8" borderId="0" xfId="1" applyNumberFormat="1" applyFont="1" applyFill="1" applyAlignment="1">
      <alignment vertical="center"/>
    </xf>
    <xf numFmtId="164" fontId="17" fillId="9" borderId="0" xfId="1" applyNumberFormat="1" applyFont="1" applyFill="1" applyAlignment="1">
      <alignment horizontal="center" vertical="center"/>
    </xf>
    <xf numFmtId="164" fontId="46" fillId="15" borderId="0" xfId="1" applyNumberFormat="1" applyFont="1" applyFill="1" applyAlignment="1">
      <alignment horizontal="center" vertical="center"/>
    </xf>
    <xf numFmtId="3" fontId="571" fillId="15" borderId="0" xfId="1" applyNumberFormat="1" applyFont="1" applyFill="1" applyAlignment="1" applyProtection="1">
      <alignment horizontal="center" vertical="center"/>
      <protection locked="0"/>
    </xf>
    <xf numFmtId="164" fontId="16" fillId="0" borderId="0" xfId="3" applyNumberFormat="1" applyFont="1" applyAlignment="1" applyProtection="1">
      <alignment horizontal="center" vertical="center"/>
      <protection hidden="1"/>
    </xf>
    <xf numFmtId="165" fontId="15" fillId="0" borderId="0" xfId="1" applyNumberFormat="1" applyFont="1" applyAlignment="1" applyProtection="1">
      <alignment horizontal="right" vertical="center"/>
      <protection locked="0"/>
    </xf>
    <xf numFmtId="165" fontId="15" fillId="2" borderId="0" xfId="1" applyNumberFormat="1" applyFont="1" applyFill="1" applyAlignment="1" applyProtection="1">
      <alignment horizontal="right" vertical="center"/>
      <protection locked="0"/>
    </xf>
    <xf numFmtId="165" fontId="9" fillId="16" borderId="0" xfId="3" applyNumberFormat="1" applyFont="1" applyFill="1" applyAlignment="1" applyProtection="1">
      <alignment horizontal="center" vertical="center"/>
      <protection hidden="1"/>
    </xf>
    <xf numFmtId="166" fontId="45" fillId="16" borderId="26" xfId="3" applyNumberFormat="1" applyFont="1" applyFill="1" applyBorder="1" applyAlignment="1" applyProtection="1">
      <alignment horizontal="center" vertical="center"/>
      <protection hidden="1"/>
    </xf>
    <xf numFmtId="0" fontId="31" fillId="2" borderId="0" xfId="1" applyFont="1" applyFill="1" applyAlignment="1" applyProtection="1">
      <alignment horizontal="center"/>
      <protection locked="0"/>
    </xf>
    <xf numFmtId="0" fontId="18" fillId="2" borderId="0" xfId="0" applyFont="1" applyFill="1" applyAlignment="1" applyProtection="1">
      <alignment horizontal="right" vertical="center"/>
      <protection locked="0"/>
    </xf>
    <xf numFmtId="0" fontId="0" fillId="2" borderId="0" xfId="0" applyFill="1" applyAlignment="1" applyProtection="1">
      <alignment horizontal="left" vertical="center"/>
      <protection locked="0"/>
    </xf>
    <xf numFmtId="0" fontId="572" fillId="2" borderId="26" xfId="3" applyFont="1" applyFill="1" applyBorder="1" applyAlignment="1">
      <alignment horizontal="center" vertical="center"/>
    </xf>
    <xf numFmtId="164" fontId="16" fillId="0" borderId="0" xfId="1" applyNumberFormat="1" applyFont="1" applyAlignment="1">
      <alignment horizontal="center" vertical="center"/>
    </xf>
    <xf numFmtId="164" fontId="48" fillId="6" borderId="0" xfId="1" applyNumberFormat="1" applyFont="1" applyFill="1" applyAlignment="1">
      <alignment vertical="center"/>
    </xf>
    <xf numFmtId="165" fontId="14" fillId="9" borderId="301" xfId="3" applyNumberFormat="1" applyFont="1" applyFill="1" applyBorder="1" applyAlignment="1" applyProtection="1">
      <alignment horizontal="center" vertical="center"/>
      <protection hidden="1"/>
    </xf>
    <xf numFmtId="165" fontId="44" fillId="15" borderId="15" xfId="1" applyNumberFormat="1" applyFont="1" applyFill="1" applyBorder="1" applyAlignment="1" applyProtection="1">
      <alignment horizontal="center" vertical="center"/>
      <protection locked="0"/>
    </xf>
    <xf numFmtId="164" fontId="33" fillId="3" borderId="15" xfId="1" applyNumberFormat="1" applyFont="1" applyFill="1" applyBorder="1" applyAlignment="1">
      <alignment vertical="center"/>
    </xf>
    <xf numFmtId="165" fontId="33" fillId="3" borderId="15" xfId="1" applyNumberFormat="1" applyFont="1" applyFill="1" applyBorder="1" applyAlignment="1" applyProtection="1">
      <alignment horizontal="right" vertical="center"/>
      <protection locked="0"/>
    </xf>
    <xf numFmtId="165" fontId="33" fillId="3" borderId="15" xfId="1" applyNumberFormat="1" applyFont="1" applyFill="1" applyBorder="1" applyAlignment="1" applyProtection="1">
      <alignment vertical="center"/>
      <protection locked="0"/>
    </xf>
    <xf numFmtId="165" fontId="9" fillId="3" borderId="15" xfId="3" applyNumberFormat="1" applyFont="1" applyFill="1" applyBorder="1" applyAlignment="1" applyProtection="1">
      <alignment horizontal="center" vertical="center"/>
      <protection hidden="1"/>
    </xf>
    <xf numFmtId="0" fontId="0" fillId="2" borderId="0" xfId="0" applyFill="1" applyAlignment="1">
      <alignment horizontal="center" vertical="center"/>
    </xf>
    <xf numFmtId="0" fontId="41" fillId="2" borderId="26" xfId="0" applyFont="1" applyFill="1" applyBorder="1"/>
    <xf numFmtId="0" fontId="574" fillId="10" borderId="0" xfId="3" applyFont="1" applyFill="1" applyAlignment="1" applyProtection="1">
      <alignment vertical="center"/>
      <protection hidden="1"/>
    </xf>
    <xf numFmtId="0" fontId="575" fillId="8" borderId="0" xfId="3" applyFont="1" applyFill="1" applyAlignment="1" applyProtection="1">
      <alignment vertical="center"/>
      <protection hidden="1"/>
    </xf>
    <xf numFmtId="0" fontId="14" fillId="9" borderId="0" xfId="3" applyFont="1" applyFill="1" applyAlignment="1" applyProtection="1">
      <alignment horizontal="center" vertical="center"/>
      <protection hidden="1"/>
    </xf>
    <xf numFmtId="165" fontId="33" fillId="3" borderId="0" xfId="1" applyNumberFormat="1" applyFont="1" applyFill="1" applyAlignment="1" applyProtection="1">
      <alignment horizontal="right" vertical="center"/>
      <protection locked="0"/>
    </xf>
    <xf numFmtId="0" fontId="31" fillId="3" borderId="0" xfId="3" applyFont="1" applyFill="1" applyAlignment="1" applyProtection="1">
      <alignment horizontal="right" vertical="center"/>
      <protection hidden="1"/>
    </xf>
    <xf numFmtId="165" fontId="9" fillId="3" borderId="0" xfId="3" applyNumberFormat="1" applyFont="1" applyFill="1" applyAlignment="1" applyProtection="1">
      <alignment horizontal="center" vertical="center"/>
      <protection hidden="1"/>
    </xf>
    <xf numFmtId="0" fontId="38" fillId="2" borderId="0" xfId="3" applyFont="1" applyFill="1" applyAlignment="1" applyProtection="1">
      <alignment horizontal="right"/>
      <protection hidden="1"/>
    </xf>
    <xf numFmtId="0" fontId="0" fillId="2" borderId="26" xfId="0" applyFill="1" applyBorder="1"/>
    <xf numFmtId="0" fontId="576" fillId="2" borderId="211" xfId="3" applyFont="1" applyFill="1" applyBorder="1" applyAlignment="1">
      <alignment horizontal="center" vertical="center"/>
    </xf>
    <xf numFmtId="0" fontId="43" fillId="2" borderId="0" xfId="3" applyFont="1" applyFill="1" applyAlignment="1">
      <alignment horizontal="center" vertical="center"/>
    </xf>
    <xf numFmtId="0" fontId="42" fillId="2" borderId="0" xfId="3" applyFont="1" applyFill="1" applyAlignment="1">
      <alignment horizontal="center" vertical="center"/>
    </xf>
    <xf numFmtId="0" fontId="576" fillId="2" borderId="0" xfId="3" applyFont="1" applyFill="1" applyAlignment="1">
      <alignment horizontal="center" vertical="center"/>
    </xf>
    <xf numFmtId="0" fontId="46" fillId="2" borderId="0" xfId="3" applyFont="1" applyFill="1" applyAlignment="1" applyProtection="1">
      <alignment horizontal="center" vertical="center"/>
      <protection hidden="1"/>
    </xf>
    <xf numFmtId="0" fontId="56" fillId="2" borderId="0" xfId="3" applyFont="1" applyFill="1" applyAlignment="1" applyProtection="1">
      <alignment horizontal="center" vertical="center" wrapText="1"/>
      <protection hidden="1"/>
    </xf>
    <xf numFmtId="0" fontId="38" fillId="2" borderId="0" xfId="3" applyFont="1" applyFill="1" applyAlignment="1" applyProtection="1">
      <alignment horizontal="center" vertical="center"/>
      <protection hidden="1"/>
    </xf>
    <xf numFmtId="0" fontId="38" fillId="2" borderId="0" xfId="3" applyFont="1" applyFill="1" applyAlignment="1">
      <alignment horizontal="right" vertical="center"/>
    </xf>
    <xf numFmtId="0" fontId="41" fillId="2" borderId="0" xfId="3" applyFont="1" applyFill="1" applyAlignment="1">
      <alignment vertical="center"/>
    </xf>
    <xf numFmtId="165" fontId="0" fillId="107" borderId="0" xfId="0" applyNumberFormat="1" applyFill="1" applyAlignment="1">
      <alignment horizontal="center" vertical="center"/>
    </xf>
    <xf numFmtId="0" fontId="0" fillId="107" borderId="0" xfId="0" applyFill="1"/>
    <xf numFmtId="0" fontId="0" fillId="107" borderId="26" xfId="0" applyFill="1" applyBorder="1"/>
    <xf numFmtId="0" fontId="559" fillId="2" borderId="0" xfId="0" applyFont="1" applyFill="1" applyAlignment="1">
      <alignment horizontal="right" vertical="center"/>
    </xf>
    <xf numFmtId="0" fontId="47" fillId="2" borderId="0" xfId="3" applyFont="1" applyFill="1" applyAlignment="1">
      <alignment horizontal="right" vertical="center"/>
    </xf>
    <xf numFmtId="0" fontId="577" fillId="2" borderId="0" xfId="3" applyFont="1" applyFill="1" applyAlignment="1" applyProtection="1">
      <alignment horizontal="center"/>
      <protection hidden="1"/>
    </xf>
    <xf numFmtId="165" fontId="9" fillId="107" borderId="0" xfId="3" applyNumberFormat="1" applyFont="1" applyFill="1" applyAlignment="1" applyProtection="1">
      <alignment vertical="center"/>
      <protection hidden="1"/>
    </xf>
    <xf numFmtId="164" fontId="33" fillId="107" borderId="26" xfId="1" applyNumberFormat="1" applyFont="1" applyFill="1" applyBorder="1" applyAlignment="1">
      <alignment vertical="center"/>
    </xf>
    <xf numFmtId="1" fontId="40" fillId="6" borderId="0" xfId="1" applyNumberFormat="1" applyFont="1" applyFill="1" applyAlignment="1">
      <alignment horizontal="center" vertical="center"/>
    </xf>
    <xf numFmtId="0" fontId="578" fillId="13" borderId="0" xfId="4" applyFont="1" applyFill="1" applyAlignment="1">
      <alignment vertical="center"/>
    </xf>
    <xf numFmtId="164" fontId="16" fillId="2" borderId="0" xfId="1" applyNumberFormat="1" applyFont="1" applyFill="1" applyAlignment="1">
      <alignment horizontal="center" vertical="center"/>
    </xf>
    <xf numFmtId="0" fontId="32" fillId="2" borderId="211" xfId="0" quotePrefix="1" applyFont="1" applyFill="1" applyBorder="1" applyAlignment="1">
      <alignment horizontal="right"/>
    </xf>
    <xf numFmtId="213" fontId="18" fillId="2" borderId="0" xfId="0" applyNumberFormat="1" applyFont="1" applyFill="1" applyAlignment="1">
      <alignment vertical="center"/>
    </xf>
    <xf numFmtId="0" fontId="59" fillId="2" borderId="0" xfId="3" applyFont="1" applyFill="1" applyAlignment="1" applyProtection="1">
      <alignment vertical="center"/>
      <protection hidden="1"/>
    </xf>
    <xf numFmtId="0" fontId="59" fillId="2" borderId="0" xfId="3" applyFont="1" applyFill="1" applyAlignment="1" applyProtection="1">
      <alignment horizontal="left" vertical="center"/>
      <protection hidden="1"/>
    </xf>
    <xf numFmtId="0" fontId="17" fillId="2" borderId="26" xfId="0" applyFont="1" applyFill="1" applyBorder="1" applyAlignment="1">
      <alignment horizontal="left"/>
    </xf>
    <xf numFmtId="0" fontId="32" fillId="2" borderId="0" xfId="0" applyFont="1" applyFill="1" applyAlignment="1">
      <alignment vertical="center" wrapText="1"/>
    </xf>
    <xf numFmtId="0" fontId="26" fillId="0" borderId="0" xfId="5" applyBorder="1"/>
    <xf numFmtId="0" fontId="32" fillId="2" borderId="26" xfId="0" applyFont="1" applyFill="1" applyBorder="1" applyAlignment="1">
      <alignment vertical="center"/>
    </xf>
    <xf numFmtId="165" fontId="39" fillId="2" borderId="0" xfId="1" applyNumberFormat="1" applyFont="1" applyFill="1" applyAlignment="1" applyProtection="1">
      <alignment horizontal="right" vertical="center"/>
      <protection locked="0"/>
    </xf>
    <xf numFmtId="0" fontId="560" fillId="2" borderId="26" xfId="0" applyFont="1" applyFill="1" applyBorder="1" applyAlignment="1">
      <alignment vertical="center"/>
    </xf>
    <xf numFmtId="0" fontId="32" fillId="2" borderId="0" xfId="0" applyFont="1" applyFill="1" applyAlignment="1">
      <alignment vertical="center"/>
    </xf>
    <xf numFmtId="164" fontId="74" fillId="2" borderId="0" xfId="1" applyNumberFormat="1" applyFont="1" applyFill="1" applyAlignment="1">
      <alignment horizontal="center" vertical="center"/>
    </xf>
    <xf numFmtId="164" fontId="39" fillId="6" borderId="0" xfId="1" applyNumberFormat="1" applyFont="1" applyFill="1" applyAlignment="1">
      <alignment horizontal="center" vertical="center"/>
    </xf>
    <xf numFmtId="0" fontId="560" fillId="2" borderId="0" xfId="0" applyFont="1" applyFill="1" applyAlignment="1">
      <alignment horizontal="right" vertical="center"/>
    </xf>
    <xf numFmtId="0" fontId="580" fillId="2" borderId="297" xfId="0" applyFont="1" applyFill="1" applyBorder="1" applyAlignment="1">
      <alignment vertical="center"/>
    </xf>
    <xf numFmtId="0" fontId="580" fillId="2" borderId="0" xfId="0" applyFont="1" applyFill="1" applyAlignment="1">
      <alignment vertical="center"/>
    </xf>
    <xf numFmtId="1" fontId="31" fillId="2" borderId="0" xfId="1" applyNumberFormat="1" applyFont="1" applyFill="1" applyAlignment="1">
      <alignment horizontal="left" vertical="center"/>
    </xf>
    <xf numFmtId="1" fontId="31" fillId="2" borderId="0" xfId="1" applyNumberFormat="1" applyFont="1" applyFill="1" applyAlignment="1">
      <alignment horizontal="right" vertical="center"/>
    </xf>
    <xf numFmtId="164" fontId="33" fillId="3" borderId="0" xfId="1" applyNumberFormat="1" applyFont="1" applyFill="1" applyAlignment="1">
      <alignment horizontal="center" vertical="center"/>
    </xf>
    <xf numFmtId="0" fontId="41" fillId="2" borderId="0" xfId="0" applyFont="1" applyFill="1" applyAlignment="1">
      <alignment horizontal="right"/>
    </xf>
    <xf numFmtId="213" fontId="18" fillId="2" borderId="211" xfId="0" applyNumberFormat="1" applyFont="1" applyFill="1" applyBorder="1" applyAlignment="1">
      <alignment horizontal="center" vertical="center"/>
    </xf>
    <xf numFmtId="213" fontId="18" fillId="2" borderId="0" xfId="0" applyNumberFormat="1" applyFont="1" applyFill="1" applyAlignment="1">
      <alignment horizontal="center" vertical="center"/>
    </xf>
    <xf numFmtId="0" fontId="28" fillId="2" borderId="0" xfId="1" applyFont="1" applyFill="1" applyAlignment="1">
      <alignment horizontal="center" vertical="center" wrapText="1"/>
    </xf>
    <xf numFmtId="0" fontId="37" fillId="2" borderId="0" xfId="3" applyFont="1" applyFill="1" applyProtection="1">
      <protection hidden="1"/>
    </xf>
    <xf numFmtId="0" fontId="55" fillId="2" borderId="26" xfId="3" applyFont="1" applyFill="1" applyBorder="1" applyProtection="1">
      <protection hidden="1"/>
    </xf>
    <xf numFmtId="0" fontId="51" fillId="2" borderId="211" xfId="3" applyFont="1" applyFill="1" applyBorder="1" applyAlignment="1">
      <alignment horizontal="center" vertical="center"/>
    </xf>
    <xf numFmtId="0" fontId="51" fillId="2" borderId="0" xfId="3" applyFont="1" applyFill="1" applyAlignment="1">
      <alignment horizontal="center" vertical="center"/>
    </xf>
    <xf numFmtId="0" fontId="51" fillId="2" borderId="26" xfId="3" applyFont="1" applyFill="1" applyBorder="1" applyAlignment="1">
      <alignment horizontal="center" vertical="center"/>
    </xf>
    <xf numFmtId="0" fontId="28" fillId="2" borderId="13" xfId="1" applyFont="1" applyFill="1" applyBorder="1" applyAlignment="1">
      <alignment horizontal="center" vertical="center" wrapText="1"/>
    </xf>
    <xf numFmtId="0" fontId="37" fillId="2" borderId="13" xfId="3" applyFont="1" applyFill="1" applyBorder="1" applyProtection="1">
      <protection hidden="1"/>
    </xf>
    <xf numFmtId="0" fontId="55" fillId="2" borderId="305" xfId="3" applyFont="1" applyFill="1" applyBorder="1" applyProtection="1">
      <protection hidden="1"/>
    </xf>
    <xf numFmtId="0" fontId="0" fillId="16" borderId="0" xfId="0" applyFill="1"/>
    <xf numFmtId="0" fontId="23" fillId="0" borderId="0" xfId="1" applyFont="1" applyAlignment="1">
      <alignment vertical="center"/>
    </xf>
    <xf numFmtId="0" fontId="23" fillId="0" borderId="0" xfId="1" applyFont="1" applyAlignment="1" applyProtection="1">
      <alignment vertical="center"/>
      <protection locked="0"/>
    </xf>
    <xf numFmtId="0" fontId="151" fillId="0" borderId="0" xfId="0" applyFont="1"/>
    <xf numFmtId="0" fontId="55" fillId="0" borderId="305" xfId="3" applyFont="1" applyBorder="1" applyProtection="1">
      <protection hidden="1"/>
    </xf>
    <xf numFmtId="0" fontId="37" fillId="0" borderId="13" xfId="3" applyFont="1" applyBorder="1" applyProtection="1">
      <protection hidden="1"/>
    </xf>
    <xf numFmtId="2" fontId="31" fillId="11" borderId="26" xfId="3" applyNumberFormat="1" applyFont="1" applyFill="1" applyBorder="1" applyAlignment="1" applyProtection="1">
      <alignment vertical="center"/>
      <protection locked="0"/>
    </xf>
    <xf numFmtId="2" fontId="31" fillId="11" borderId="211" xfId="3" applyNumberFormat="1" applyFont="1" applyFill="1" applyBorder="1" applyAlignment="1" applyProtection="1">
      <alignment vertical="center"/>
      <protection locked="0"/>
    </xf>
    <xf numFmtId="0" fontId="46" fillId="2" borderId="68" xfId="0" applyFont="1" applyFill="1" applyBorder="1" applyAlignment="1">
      <alignment vertical="center"/>
    </xf>
    <xf numFmtId="0" fontId="47" fillId="2" borderId="15" xfId="3" applyFont="1" applyFill="1" applyBorder="1" applyAlignment="1">
      <alignment vertical="center"/>
    </xf>
    <xf numFmtId="0" fontId="30" fillId="2" borderId="15" xfId="0" applyFont="1" applyFill="1" applyBorder="1" applyAlignment="1">
      <alignment vertical="center"/>
    </xf>
    <xf numFmtId="0" fontId="30" fillId="2" borderId="26" xfId="0" applyFont="1" applyFill="1" applyBorder="1" applyAlignment="1">
      <alignment vertical="center" wrapText="1"/>
    </xf>
    <xf numFmtId="0" fontId="30" fillId="6" borderId="0" xfId="0" applyFont="1" applyFill="1" applyAlignment="1">
      <alignment vertical="center" wrapText="1"/>
    </xf>
    <xf numFmtId="165" fontId="15" fillId="6" borderId="0" xfId="1" applyNumberFormat="1" applyFont="1" applyFill="1" applyAlignment="1" applyProtection="1">
      <alignment horizontal="right" vertical="center"/>
      <protection locked="0"/>
    </xf>
    <xf numFmtId="2" fontId="101" fillId="12" borderId="0" xfId="3" applyNumberFormat="1" applyFont="1" applyFill="1" applyAlignment="1" applyProtection="1">
      <alignment horizontal="right" vertical="center"/>
      <protection locked="0"/>
    </xf>
    <xf numFmtId="0" fontId="30" fillId="2" borderId="0" xfId="0" applyFont="1" applyFill="1" applyAlignment="1">
      <alignment vertical="center" wrapText="1"/>
    </xf>
    <xf numFmtId="0" fontId="30" fillId="2" borderId="297" xfId="0" applyFont="1" applyFill="1" applyBorder="1" applyAlignment="1">
      <alignment vertical="center" wrapText="1"/>
    </xf>
    <xf numFmtId="164" fontId="108" fillId="6" borderId="0" xfId="1" applyNumberFormat="1" applyFont="1" applyFill="1" applyAlignment="1">
      <alignment horizontal="right" vertical="center"/>
    </xf>
    <xf numFmtId="164" fontId="104" fillId="6" borderId="0" xfId="1" applyNumberFormat="1" applyFont="1" applyFill="1" applyAlignment="1">
      <alignment horizontal="center" vertical="center"/>
    </xf>
    <xf numFmtId="0" fontId="30" fillId="2" borderId="0" xfId="0" applyFont="1" applyFill="1" applyAlignment="1">
      <alignment vertical="center"/>
    </xf>
    <xf numFmtId="165" fontId="9" fillId="107" borderId="0" xfId="3" applyNumberFormat="1" applyFont="1" applyFill="1" applyAlignment="1" applyProtection="1">
      <alignment horizontal="center" vertical="center"/>
      <protection hidden="1"/>
    </xf>
    <xf numFmtId="0" fontId="575" fillId="8" borderId="0" xfId="3" applyFont="1" applyFill="1" applyAlignment="1" applyProtection="1">
      <alignment horizontal="center" vertical="center"/>
      <protection hidden="1"/>
    </xf>
    <xf numFmtId="0" fontId="574" fillId="10" borderId="0" xfId="3" applyFont="1" applyFill="1" applyAlignment="1" applyProtection="1">
      <alignment horizontal="center" vertical="center"/>
      <protection hidden="1"/>
    </xf>
    <xf numFmtId="164" fontId="568" fillId="8" borderId="0" xfId="1" applyNumberFormat="1" applyFont="1" applyFill="1" applyAlignment="1">
      <alignment horizontal="center" vertical="center"/>
    </xf>
    <xf numFmtId="164" fontId="567" fillId="10" borderId="0" xfId="1" applyNumberFormat="1" applyFont="1" applyFill="1" applyAlignment="1">
      <alignment horizontal="center" vertical="center"/>
    </xf>
    <xf numFmtId="165" fontId="33" fillId="3" borderId="0" xfId="1" applyNumberFormat="1" applyFont="1" applyFill="1" applyAlignment="1" applyProtection="1">
      <alignment horizontal="left" vertical="center"/>
      <protection locked="0"/>
    </xf>
    <xf numFmtId="165" fontId="33" fillId="2" borderId="0" xfId="1" applyNumberFormat="1" applyFont="1" applyFill="1" applyAlignment="1" applyProtection="1">
      <alignment horizontal="right" vertical="center"/>
      <protection locked="0"/>
    </xf>
    <xf numFmtId="165" fontId="33" fillId="3" borderId="0" xfId="1" applyNumberFormat="1" applyFont="1" applyFill="1" applyAlignment="1" applyProtection="1">
      <alignment horizontal="center" vertical="center"/>
      <protection locked="0"/>
    </xf>
    <xf numFmtId="165" fontId="33" fillId="3" borderId="211" xfId="1" applyNumberFormat="1" applyFont="1" applyFill="1" applyBorder="1" applyAlignment="1" applyProtection="1">
      <alignment horizontal="right" vertical="center"/>
      <protection locked="0"/>
    </xf>
    <xf numFmtId="165" fontId="33" fillId="3" borderId="0" xfId="1" applyNumberFormat="1" applyFont="1" applyFill="1" applyAlignment="1" applyProtection="1">
      <alignment vertical="center"/>
      <protection locked="0"/>
    </xf>
    <xf numFmtId="164" fontId="62" fillId="2" borderId="0" xfId="1" applyNumberFormat="1" applyFont="1" applyFill="1" applyAlignment="1">
      <alignment horizontal="right" vertical="center"/>
    </xf>
    <xf numFmtId="0" fontId="583" fillId="2" borderId="0" xfId="0" applyFont="1" applyFill="1" applyAlignment="1">
      <alignment horizontal="left" vertical="center" indent="1"/>
    </xf>
    <xf numFmtId="165" fontId="15" fillId="3" borderId="303" xfId="1" applyNumberFormat="1" applyFont="1" applyFill="1" applyBorder="1" applyAlignment="1" applyProtection="1">
      <alignment horizontal="right" vertical="center"/>
      <protection locked="0"/>
    </xf>
    <xf numFmtId="164" fontId="32" fillId="3" borderId="15" xfId="0" applyNumberFormat="1" applyFont="1" applyFill="1" applyBorder="1" applyAlignment="1">
      <alignment horizontal="center" vertical="center"/>
    </xf>
    <xf numFmtId="164" fontId="12" fillId="3" borderId="0" xfId="0" applyNumberFormat="1" applyFont="1" applyFill="1" applyAlignment="1">
      <alignment horizontal="center" vertical="center"/>
    </xf>
    <xf numFmtId="164" fontId="0" fillId="3" borderId="0" xfId="0" applyNumberFormat="1" applyFill="1" applyAlignment="1">
      <alignment horizontal="center" vertical="center"/>
    </xf>
    <xf numFmtId="165" fontId="18" fillId="3" borderId="0" xfId="0" applyNumberFormat="1" applyFont="1" applyFill="1" applyAlignment="1">
      <alignment horizontal="center"/>
    </xf>
    <xf numFmtId="0" fontId="563" fillId="3" borderId="0" xfId="0" applyFont="1" applyFill="1" applyAlignment="1">
      <alignment vertical="center"/>
    </xf>
    <xf numFmtId="0" fontId="0" fillId="3" borderId="0" xfId="0" applyFill="1" applyAlignment="1">
      <alignment horizontal="right"/>
    </xf>
    <xf numFmtId="165" fontId="18" fillId="3" borderId="0" xfId="0" applyNumberFormat="1" applyFont="1" applyFill="1" applyAlignment="1">
      <alignment horizontal="center" vertical="center"/>
    </xf>
    <xf numFmtId="165" fontId="18" fillId="3" borderId="22" xfId="0" applyNumberFormat="1" applyFont="1" applyFill="1" applyBorder="1" applyAlignment="1">
      <alignment horizontal="center" vertical="center"/>
    </xf>
    <xf numFmtId="0" fontId="51" fillId="2" borderId="15" xfId="3" applyFont="1" applyFill="1" applyBorder="1" applyAlignment="1">
      <alignment vertical="center"/>
    </xf>
    <xf numFmtId="0" fontId="51" fillId="2" borderId="301" xfId="3" applyFont="1" applyFill="1" applyBorder="1" applyAlignment="1">
      <alignment vertical="center"/>
    </xf>
    <xf numFmtId="0" fontId="10" fillId="2" borderId="105" xfId="3" applyFont="1" applyFill="1" applyBorder="1" applyAlignment="1">
      <alignment horizontal="center" vertical="center"/>
    </xf>
    <xf numFmtId="0" fontId="18" fillId="2" borderId="0" xfId="0" applyFont="1" applyFill="1"/>
    <xf numFmtId="1" fontId="100" fillId="6" borderId="74" xfId="10" applyNumberFormat="1" applyFont="1" applyFill="1" applyBorder="1" applyAlignment="1" applyProtection="1">
      <alignment horizontal="center" vertical="center"/>
      <protection locked="0"/>
    </xf>
    <xf numFmtId="1" fontId="100" fillId="6" borderId="0" xfId="10" applyNumberFormat="1" applyFont="1" applyFill="1" applyBorder="1" applyAlignment="1" applyProtection="1">
      <alignment horizontal="center" vertical="center"/>
      <protection locked="0"/>
    </xf>
    <xf numFmtId="0" fontId="15" fillId="2" borderId="74" xfId="4" applyNumberFormat="1" applyFont="1" applyFill="1" applyBorder="1" applyAlignment="1">
      <alignment horizontal="right" vertical="center" wrapText="1"/>
    </xf>
    <xf numFmtId="0" fontId="15" fillId="2" borderId="0" xfId="4" applyNumberFormat="1" applyFont="1" applyFill="1" applyBorder="1" applyAlignment="1">
      <alignment horizontal="right" vertical="center" wrapText="1"/>
    </xf>
    <xf numFmtId="0" fontId="52" fillId="19" borderId="123" xfId="4" applyNumberFormat="1" applyFont="1" applyFill="1" applyBorder="1" applyAlignment="1">
      <alignment horizontal="center" vertical="center"/>
    </xf>
    <xf numFmtId="0" fontId="52" fillId="19" borderId="124" xfId="4" applyNumberFormat="1" applyFont="1" applyFill="1" applyBorder="1" applyAlignment="1">
      <alignment horizontal="center" vertical="center"/>
    </xf>
    <xf numFmtId="0" fontId="87" fillId="30" borderId="0" xfId="3" applyFont="1" applyFill="1" applyBorder="1" applyAlignment="1">
      <alignment horizontal="center" vertical="center"/>
    </xf>
    <xf numFmtId="0" fontId="87" fillId="30" borderId="10" xfId="3" applyFont="1" applyFill="1" applyBorder="1" applyAlignment="1">
      <alignment horizontal="center" vertical="center"/>
    </xf>
    <xf numFmtId="0" fontId="87" fillId="32" borderId="0" xfId="3" applyFont="1" applyFill="1" applyBorder="1" applyAlignment="1">
      <alignment horizontal="center" vertical="center"/>
    </xf>
    <xf numFmtId="0" fontId="87" fillId="32" borderId="10" xfId="3" applyFont="1" applyFill="1" applyBorder="1" applyAlignment="1">
      <alignment horizontal="center" vertical="center"/>
    </xf>
    <xf numFmtId="0" fontId="139" fillId="16" borderId="0" xfId="14" applyFont="1" applyFill="1" applyBorder="1" applyAlignment="1">
      <alignment horizontal="left" vertical="center"/>
    </xf>
    <xf numFmtId="0" fontId="139" fillId="16" borderId="10" xfId="14" applyFont="1" applyFill="1" applyBorder="1" applyAlignment="1">
      <alignment horizontal="left" vertical="center"/>
    </xf>
    <xf numFmtId="164" fontId="502" fillId="3" borderId="74" xfId="13" applyNumberFormat="1" applyFont="1" applyFill="1" applyBorder="1" applyAlignment="1">
      <alignment horizontal="left" vertical="center"/>
    </xf>
    <xf numFmtId="164" fontId="502" fillId="3" borderId="75" xfId="13" applyNumberFormat="1" applyFont="1" applyFill="1" applyBorder="1" applyAlignment="1">
      <alignment horizontal="left" vertical="center"/>
    </xf>
    <xf numFmtId="164" fontId="502" fillId="3" borderId="0" xfId="13" applyNumberFormat="1" applyFont="1" applyFill="1" applyBorder="1" applyAlignment="1">
      <alignment horizontal="left" vertical="center"/>
    </xf>
    <xf numFmtId="164" fontId="502" fillId="3" borderId="10" xfId="13" applyNumberFormat="1" applyFont="1" applyFill="1" applyBorder="1" applyAlignment="1">
      <alignment horizontal="left" vertical="center"/>
    </xf>
    <xf numFmtId="164" fontId="52" fillId="32" borderId="0" xfId="13" applyNumberFormat="1" applyFont="1" applyFill="1" applyBorder="1" applyAlignment="1">
      <alignment horizontal="left" vertical="center"/>
    </xf>
    <xf numFmtId="0" fontId="52" fillId="89" borderId="0" xfId="3" applyFont="1" applyFill="1" applyBorder="1" applyAlignment="1">
      <alignment horizontal="right"/>
    </xf>
    <xf numFmtId="0" fontId="52" fillId="89" borderId="0" xfId="3" applyFont="1" applyFill="1" applyBorder="1" applyAlignment="1">
      <alignment horizontal="center" wrapText="1"/>
    </xf>
    <xf numFmtId="0" fontId="52" fillId="89" borderId="0" xfId="3" applyFont="1" applyFill="1" applyBorder="1" applyAlignment="1">
      <alignment horizontal="center"/>
    </xf>
    <xf numFmtId="0" fontId="52" fillId="92" borderId="0" xfId="3" applyFont="1" applyFill="1" applyBorder="1" applyAlignment="1">
      <alignment horizontal="center" vertical="center"/>
    </xf>
    <xf numFmtId="0" fontId="52" fillId="92" borderId="10" xfId="3" applyFont="1" applyFill="1" applyBorder="1" applyAlignment="1">
      <alignment horizontal="center" vertical="center"/>
    </xf>
    <xf numFmtId="0" fontId="456" fillId="16" borderId="0" xfId="0" applyFont="1" applyFill="1" applyBorder="1" applyAlignment="1">
      <alignment horizontal="center" vertical="center" wrapText="1"/>
    </xf>
    <xf numFmtId="0" fontId="124" fillId="27" borderId="0" xfId="10" applyFont="1" applyFill="1" applyBorder="1" applyAlignment="1">
      <alignment horizontal="center" vertical="center"/>
    </xf>
    <xf numFmtId="0" fontId="18" fillId="32" borderId="246" xfId="0" applyFont="1" applyFill="1" applyBorder="1" applyAlignment="1">
      <alignment horizontal="center"/>
    </xf>
    <xf numFmtId="0" fontId="18" fillId="32" borderId="257" xfId="0" applyFont="1" applyFill="1" applyBorder="1" applyAlignment="1">
      <alignment horizontal="center"/>
    </xf>
    <xf numFmtId="0" fontId="8" fillId="32" borderId="211" xfId="3" applyFont="1" applyFill="1" applyBorder="1" applyAlignment="1">
      <alignment horizontal="center" vertical="center" textRotation="90"/>
    </xf>
    <xf numFmtId="0" fontId="511" fillId="2" borderId="0" xfId="3" applyFont="1" applyFill="1" applyBorder="1" applyAlignment="1" applyProtection="1">
      <alignment horizontal="center" vertical="center"/>
      <protection hidden="1"/>
    </xf>
    <xf numFmtId="0" fontId="511" fillId="2" borderId="10" xfId="3" applyFont="1" applyFill="1" applyBorder="1" applyAlignment="1" applyProtection="1">
      <alignment horizontal="center" vertical="center"/>
      <protection hidden="1"/>
    </xf>
    <xf numFmtId="0" fontId="28" fillId="2" borderId="0" xfId="1" applyNumberFormat="1" applyFont="1" applyFill="1" applyBorder="1" applyAlignment="1">
      <alignment horizontal="center" vertical="center" wrapText="1"/>
    </xf>
    <xf numFmtId="0" fontId="28" fillId="2" borderId="10" xfId="1" applyNumberFormat="1" applyFont="1" applyFill="1" applyBorder="1" applyAlignment="1">
      <alignment horizontal="center" vertical="center" wrapText="1"/>
    </xf>
    <xf numFmtId="164" fontId="502" fillId="16" borderId="74" xfId="13" applyNumberFormat="1" applyFont="1" applyFill="1" applyBorder="1" applyAlignment="1">
      <alignment horizontal="left" vertical="center"/>
    </xf>
    <xf numFmtId="164" fontId="502" fillId="16" borderId="75" xfId="13" applyNumberFormat="1" applyFont="1" applyFill="1" applyBorder="1" applyAlignment="1">
      <alignment horizontal="left" vertical="center"/>
    </xf>
    <xf numFmtId="164" fontId="502" fillId="16" borderId="0" xfId="13" applyNumberFormat="1" applyFont="1" applyFill="1" applyBorder="1" applyAlignment="1">
      <alignment horizontal="left" vertical="center"/>
    </xf>
    <xf numFmtId="164" fontId="502" fillId="16" borderId="10" xfId="13" applyNumberFormat="1" applyFont="1" applyFill="1" applyBorder="1" applyAlignment="1">
      <alignment horizontal="left" vertical="center"/>
    </xf>
    <xf numFmtId="0" fontId="98" fillId="2" borderId="105" xfId="3" applyFont="1" applyFill="1" applyBorder="1" applyAlignment="1">
      <alignment horizontal="left" vertical="center" wrapText="1"/>
    </xf>
    <xf numFmtId="0" fontId="98" fillId="2" borderId="0" xfId="3" applyFont="1" applyFill="1" applyBorder="1" applyAlignment="1">
      <alignment horizontal="left" vertical="center" wrapText="1"/>
    </xf>
    <xf numFmtId="0" fontId="98" fillId="2" borderId="10" xfId="3" applyFont="1" applyFill="1" applyBorder="1" applyAlignment="1">
      <alignment horizontal="left" vertical="center" wrapText="1"/>
    </xf>
    <xf numFmtId="0" fontId="127" fillId="2" borderId="105" xfId="3" applyFont="1" applyFill="1" applyBorder="1" applyAlignment="1">
      <alignment horizontal="left" vertical="center" wrapText="1"/>
    </xf>
    <xf numFmtId="0" fontId="127" fillId="2" borderId="0" xfId="3" applyFont="1" applyFill="1" applyBorder="1" applyAlignment="1">
      <alignment horizontal="left" vertical="center" wrapText="1"/>
    </xf>
    <xf numFmtId="0" fontId="127" fillId="2" borderId="10" xfId="3" applyFont="1" applyFill="1" applyBorder="1" applyAlignment="1">
      <alignment horizontal="left" vertical="center" wrapText="1"/>
    </xf>
    <xf numFmtId="0" fontId="15" fillId="2" borderId="105" xfId="3" applyFont="1" applyFill="1" applyBorder="1" applyAlignment="1">
      <alignment horizontal="left" vertical="center" wrapText="1"/>
    </xf>
    <xf numFmtId="0" fontId="15" fillId="2" borderId="0" xfId="3" applyFont="1" applyFill="1" applyBorder="1" applyAlignment="1">
      <alignment horizontal="left" vertical="center" wrapText="1"/>
    </xf>
    <xf numFmtId="0" fontId="15" fillId="2" borderId="10" xfId="3" applyFont="1" applyFill="1" applyBorder="1" applyAlignment="1">
      <alignment horizontal="left" vertical="center" wrapText="1"/>
    </xf>
    <xf numFmtId="0" fontId="11" fillId="2" borderId="105" xfId="3" applyFont="1" applyFill="1" applyBorder="1" applyAlignment="1">
      <alignment horizontal="left" vertical="center" wrapText="1"/>
    </xf>
    <xf numFmtId="0" fontId="11" fillId="2" borderId="0" xfId="3" applyFont="1" applyFill="1" applyBorder="1" applyAlignment="1">
      <alignment horizontal="left" vertical="center" wrapText="1"/>
    </xf>
    <xf numFmtId="0" fontId="11" fillId="2" borderId="10" xfId="3" applyFont="1" applyFill="1" applyBorder="1" applyAlignment="1">
      <alignment horizontal="left" vertical="center" wrapText="1"/>
    </xf>
    <xf numFmtId="0" fontId="504" fillId="2" borderId="105" xfId="3" applyFont="1" applyFill="1" applyBorder="1" applyAlignment="1" applyProtection="1">
      <alignment horizontal="center" vertical="center" wrapText="1"/>
      <protection hidden="1"/>
    </xf>
    <xf numFmtId="0" fontId="504" fillId="2" borderId="0" xfId="3" applyFont="1" applyFill="1" applyBorder="1" applyAlignment="1" applyProtection="1">
      <alignment horizontal="center" vertical="center" wrapText="1"/>
      <protection hidden="1"/>
    </xf>
    <xf numFmtId="0" fontId="504" fillId="2" borderId="10" xfId="3" applyFont="1" applyFill="1" applyBorder="1" applyAlignment="1" applyProtection="1">
      <alignment horizontal="center" vertical="center" wrapText="1"/>
      <protection hidden="1"/>
    </xf>
    <xf numFmtId="0" fontId="180" fillId="28" borderId="255" xfId="3" applyFont="1" applyFill="1" applyBorder="1" applyAlignment="1">
      <alignment horizontal="center" vertical="center" wrapText="1"/>
    </xf>
    <xf numFmtId="0" fontId="180" fillId="28" borderId="111" xfId="3" applyFont="1" applyFill="1" applyBorder="1" applyAlignment="1">
      <alignment horizontal="center" vertical="center" wrapText="1"/>
    </xf>
    <xf numFmtId="0" fontId="180" fillId="28" borderId="113" xfId="3" applyFont="1" applyFill="1" applyBorder="1" applyAlignment="1">
      <alignment horizontal="center" vertical="center" wrapText="1"/>
    </xf>
    <xf numFmtId="0" fontId="180" fillId="28" borderId="105" xfId="3" applyFont="1" applyFill="1" applyBorder="1" applyAlignment="1">
      <alignment horizontal="center" vertical="center" wrapText="1"/>
    </xf>
    <xf numFmtId="0" fontId="180" fillId="28" borderId="0" xfId="3" applyFont="1" applyFill="1" applyBorder="1" applyAlignment="1">
      <alignment horizontal="center" vertical="center" wrapText="1"/>
    </xf>
    <xf numFmtId="0" fontId="180" fillId="28" borderId="10" xfId="3" applyFont="1" applyFill="1" applyBorder="1" applyAlignment="1">
      <alignment horizontal="center" vertical="center" wrapText="1"/>
    </xf>
    <xf numFmtId="0" fontId="133" fillId="28" borderId="105" xfId="3" applyFont="1" applyFill="1" applyBorder="1" applyAlignment="1">
      <alignment horizontal="center" vertical="center"/>
    </xf>
    <xf numFmtId="0" fontId="133" fillId="28" borderId="0" xfId="3" applyFont="1" applyFill="1" applyBorder="1" applyAlignment="1">
      <alignment horizontal="center" vertical="center"/>
    </xf>
    <xf numFmtId="0" fontId="133" fillId="28" borderId="10" xfId="3" applyFont="1" applyFill="1" applyBorder="1" applyAlignment="1">
      <alignment horizontal="center" vertical="center"/>
    </xf>
    <xf numFmtId="0" fontId="503" fillId="72" borderId="105" xfId="3" applyFont="1" applyFill="1" applyBorder="1" applyAlignment="1">
      <alignment horizontal="left" vertical="center" wrapText="1"/>
    </xf>
    <xf numFmtId="0" fontId="503" fillId="72" borderId="0" xfId="3" applyFont="1" applyFill="1" applyBorder="1" applyAlignment="1">
      <alignment horizontal="left" vertical="center" wrapText="1"/>
    </xf>
    <xf numFmtId="0" fontId="503" fillId="72" borderId="10" xfId="3" applyFont="1" applyFill="1" applyBorder="1" applyAlignment="1">
      <alignment horizontal="left" vertical="center" wrapText="1"/>
    </xf>
    <xf numFmtId="0" fontId="99" fillId="0" borderId="105" xfId="0" applyFont="1" applyBorder="1" applyAlignment="1">
      <alignment horizontal="center" vertical="center"/>
    </xf>
    <xf numFmtId="0" fontId="99" fillId="0" borderId="0" xfId="0" applyFont="1" applyBorder="1" applyAlignment="1">
      <alignment horizontal="center" vertical="center"/>
    </xf>
    <xf numFmtId="0" fontId="99" fillId="0" borderId="10" xfId="0" applyFont="1" applyBorder="1" applyAlignment="1">
      <alignment horizontal="center" vertical="center"/>
    </xf>
    <xf numFmtId="0" fontId="99" fillId="2" borderId="105" xfId="3" applyFont="1" applyFill="1" applyBorder="1" applyAlignment="1">
      <alignment horizontal="center" vertical="center" wrapText="1"/>
    </xf>
    <xf numFmtId="0" fontId="99" fillId="2" borderId="0" xfId="3" applyFont="1" applyFill="1" applyBorder="1" applyAlignment="1">
      <alignment horizontal="center" vertical="center" wrapText="1"/>
    </xf>
    <xf numFmtId="0" fontId="99" fillId="2" borderId="10" xfId="3" applyFont="1" applyFill="1" applyBorder="1" applyAlignment="1">
      <alignment horizontal="center" vertical="center" wrapText="1"/>
    </xf>
    <xf numFmtId="0" fontId="28" fillId="25" borderId="255" xfId="3" applyFont="1" applyFill="1" applyBorder="1" applyAlignment="1">
      <alignment horizontal="center" vertical="center" wrapText="1"/>
    </xf>
    <xf numFmtId="0" fontId="28" fillId="25" borderId="111" xfId="3" applyFont="1" applyFill="1" applyBorder="1" applyAlignment="1">
      <alignment horizontal="center" vertical="center" wrapText="1"/>
    </xf>
    <xf numFmtId="0" fontId="28" fillId="25" borderId="256" xfId="3" applyFont="1" applyFill="1" applyBorder="1" applyAlignment="1">
      <alignment horizontal="center" vertical="center" wrapText="1"/>
    </xf>
    <xf numFmtId="0" fontId="28" fillId="25" borderId="105" xfId="3" applyFont="1" applyFill="1" applyBorder="1" applyAlignment="1">
      <alignment horizontal="center" vertical="center" wrapText="1"/>
    </xf>
    <xf numFmtId="0" fontId="28" fillId="25" borderId="0" xfId="3" applyFont="1" applyFill="1" applyBorder="1" applyAlignment="1">
      <alignment horizontal="center" vertical="center" wrapText="1"/>
    </xf>
    <xf numFmtId="0" fontId="28" fillId="25" borderId="10" xfId="3" applyFont="1" applyFill="1" applyBorder="1" applyAlignment="1">
      <alignment horizontal="center" vertical="center" wrapText="1"/>
    </xf>
    <xf numFmtId="0" fontId="350" fillId="26" borderId="0" xfId="3" applyFont="1" applyFill="1" applyAlignment="1">
      <alignment horizontal="center" vertical="center"/>
    </xf>
    <xf numFmtId="0" fontId="87" fillId="25" borderId="105" xfId="3" applyFont="1" applyFill="1" applyBorder="1" applyAlignment="1">
      <alignment horizontal="center" vertical="center"/>
    </xf>
    <xf numFmtId="0" fontId="87" fillId="25" borderId="0" xfId="3" applyFont="1" applyFill="1" applyBorder="1" applyAlignment="1">
      <alignment horizontal="center" vertical="center"/>
    </xf>
    <xf numFmtId="0" fontId="87" fillId="25" borderId="10" xfId="3" applyFont="1" applyFill="1" applyBorder="1" applyAlignment="1">
      <alignment horizontal="center" vertical="center"/>
    </xf>
    <xf numFmtId="0" fontId="72" fillId="72" borderId="105" xfId="3" applyFont="1" applyFill="1" applyBorder="1" applyAlignment="1">
      <alignment horizontal="left" vertical="center"/>
    </xf>
    <xf numFmtId="0" fontId="72" fillId="72" borderId="0" xfId="3" applyFont="1" applyFill="1" applyBorder="1" applyAlignment="1">
      <alignment horizontal="left" vertical="center"/>
    </xf>
    <xf numFmtId="0" fontId="72" fillId="72" borderId="10" xfId="3" applyFont="1" applyFill="1" applyBorder="1" applyAlignment="1">
      <alignment horizontal="left" vertical="center"/>
    </xf>
    <xf numFmtId="0" fontId="501" fillId="72" borderId="105" xfId="3" applyFont="1" applyFill="1" applyBorder="1" applyAlignment="1">
      <alignment horizontal="left" vertical="center" wrapText="1"/>
    </xf>
    <xf numFmtId="0" fontId="501" fillId="72" borderId="0" xfId="3" applyFont="1" applyFill="1" applyBorder="1" applyAlignment="1">
      <alignment horizontal="left" vertical="center" wrapText="1"/>
    </xf>
    <xf numFmtId="0" fontId="501" fillId="72" borderId="10" xfId="3" applyFont="1" applyFill="1" applyBorder="1" applyAlignment="1">
      <alignment horizontal="left" vertical="center" wrapText="1"/>
    </xf>
    <xf numFmtId="0" fontId="122" fillId="2" borderId="105" xfId="3" applyFont="1" applyFill="1" applyBorder="1" applyAlignment="1">
      <alignment horizontal="left" vertical="center" wrapText="1"/>
    </xf>
    <xf numFmtId="0" fontId="122" fillId="2" borderId="0" xfId="3" applyFont="1" applyFill="1" applyBorder="1" applyAlignment="1">
      <alignment horizontal="left" vertical="center" wrapText="1"/>
    </xf>
    <xf numFmtId="0" fontId="122" fillId="2" borderId="10" xfId="3" applyFont="1" applyFill="1" applyBorder="1" applyAlignment="1">
      <alignment horizontal="left" vertical="center" wrapText="1"/>
    </xf>
    <xf numFmtId="0" fontId="15" fillId="0" borderId="105" xfId="0" applyFont="1" applyBorder="1" applyAlignment="1">
      <alignment horizontal="left" vertical="center" wrapText="1"/>
    </xf>
    <xf numFmtId="0" fontId="15" fillId="0" borderId="0" xfId="0" applyFont="1" applyBorder="1" applyAlignment="1">
      <alignment horizontal="left" vertical="center" wrapText="1"/>
    </xf>
    <xf numFmtId="0" fontId="15" fillId="0" borderId="10" xfId="0" applyFont="1" applyBorder="1" applyAlignment="1">
      <alignment horizontal="left" vertical="center" wrapText="1"/>
    </xf>
    <xf numFmtId="0" fontId="493" fillId="86" borderId="211" xfId="4" applyFont="1" applyFill="1" applyBorder="1" applyAlignment="1">
      <alignment horizontal="center" vertical="center"/>
    </xf>
    <xf numFmtId="0" fontId="28" fillId="2" borderId="258" xfId="4" applyNumberFormat="1" applyFont="1" applyFill="1" applyBorder="1" applyAlignment="1">
      <alignment horizontal="center" vertical="center" wrapText="1"/>
    </xf>
    <xf numFmtId="0" fontId="28" fillId="2" borderId="259" xfId="4" applyNumberFormat="1" applyFont="1" applyFill="1" applyBorder="1" applyAlignment="1">
      <alignment horizontal="center" vertical="center" wrapText="1"/>
    </xf>
    <xf numFmtId="0" fontId="11" fillId="2" borderId="0" xfId="4" applyNumberFormat="1" applyFont="1" applyFill="1" applyBorder="1" applyAlignment="1">
      <alignment horizontal="center" vertical="center" wrapText="1"/>
    </xf>
    <xf numFmtId="0" fontId="11" fillId="2" borderId="10" xfId="4" applyNumberFormat="1" applyFont="1" applyFill="1" applyBorder="1" applyAlignment="1">
      <alignment horizontal="center" vertical="center" wrapText="1"/>
    </xf>
    <xf numFmtId="0" fontId="11" fillId="2" borderId="120" xfId="4" applyNumberFormat="1" applyFont="1" applyFill="1" applyBorder="1" applyAlignment="1">
      <alignment horizontal="center" vertical="center" wrapText="1"/>
    </xf>
    <xf numFmtId="0" fontId="11" fillId="2" borderId="121" xfId="4" applyNumberFormat="1" applyFont="1" applyFill="1" applyBorder="1" applyAlignment="1">
      <alignment horizontal="center" vertical="center" wrapText="1"/>
    </xf>
    <xf numFmtId="164" fontId="31" fillId="29" borderId="267" xfId="13" applyNumberFormat="1" applyFont="1" applyFill="1" applyBorder="1" applyAlignment="1">
      <alignment horizontal="center" vertical="center"/>
    </xf>
    <xf numFmtId="164" fontId="31" fillId="29" borderId="12" xfId="13" applyNumberFormat="1" applyFont="1" applyFill="1" applyBorder="1" applyAlignment="1">
      <alignment horizontal="center" vertical="center"/>
    </xf>
    <xf numFmtId="0" fontId="52" fillId="2" borderId="74" xfId="4" applyNumberFormat="1" applyFont="1" applyFill="1" applyBorder="1" applyAlignment="1">
      <alignment horizontal="left" vertical="center" wrapText="1"/>
    </xf>
    <xf numFmtId="0" fontId="52" fillId="2" borderId="0" xfId="4" applyNumberFormat="1" applyFont="1" applyFill="1" applyBorder="1" applyAlignment="1">
      <alignment horizontal="left" vertical="center" wrapText="1"/>
    </xf>
    <xf numFmtId="0" fontId="15" fillId="2" borderId="74" xfId="4" applyNumberFormat="1" applyFont="1" applyFill="1" applyBorder="1" applyAlignment="1">
      <alignment horizontal="right" vertical="center"/>
    </xf>
    <xf numFmtId="0" fontId="15" fillId="2" borderId="0" xfId="4" applyNumberFormat="1" applyFont="1" applyFill="1" applyBorder="1" applyAlignment="1">
      <alignment horizontal="right" vertical="center"/>
    </xf>
    <xf numFmtId="164" fontId="47" fillId="6" borderId="74" xfId="10" applyNumberFormat="1" applyFont="1" applyFill="1" applyBorder="1" applyAlignment="1" applyProtection="1">
      <alignment horizontal="center" vertical="center"/>
      <protection locked="0"/>
    </xf>
    <xf numFmtId="164" fontId="47" fillId="6" borderId="0" xfId="10" applyNumberFormat="1" applyFont="1" applyFill="1" applyBorder="1" applyAlignment="1" applyProtection="1">
      <alignment horizontal="center" vertical="center"/>
      <protection locked="0"/>
    </xf>
    <xf numFmtId="0" fontId="16" fillId="13" borderId="75" xfId="4" applyNumberFormat="1" applyFont="1" applyFill="1" applyBorder="1" applyAlignment="1">
      <alignment horizontal="center" wrapText="1"/>
    </xf>
    <xf numFmtId="0" fontId="16" fillId="13" borderId="10" xfId="4" applyNumberFormat="1" applyFont="1" applyFill="1" applyBorder="1" applyAlignment="1">
      <alignment horizontal="center" wrapText="1"/>
    </xf>
    <xf numFmtId="1" fontId="40" fillId="6" borderId="12" xfId="1" applyNumberFormat="1" applyFont="1" applyFill="1" applyBorder="1" applyAlignment="1">
      <alignment horizontal="center" vertical="center"/>
    </xf>
    <xf numFmtId="1" fontId="40" fillId="6" borderId="263" xfId="1" applyNumberFormat="1" applyFont="1" applyFill="1" applyBorder="1" applyAlignment="1">
      <alignment horizontal="center" vertical="center"/>
    </xf>
    <xf numFmtId="0" fontId="1" fillId="2" borderId="0" xfId="10" applyFont="1" applyFill="1" applyBorder="1" applyAlignment="1">
      <alignment horizontal="center" vertical="center"/>
    </xf>
    <xf numFmtId="0" fontId="1" fillId="2" borderId="120" xfId="10" applyFont="1" applyFill="1" applyBorder="1" applyAlignment="1">
      <alignment horizontal="center" vertical="center"/>
    </xf>
    <xf numFmtId="0" fontId="11" fillId="32" borderId="0" xfId="3" applyFont="1" applyFill="1" applyBorder="1" applyAlignment="1">
      <alignment horizontal="center" vertical="center"/>
    </xf>
    <xf numFmtId="0" fontId="11" fillId="32" borderId="10" xfId="3" applyFont="1" applyFill="1" applyBorder="1" applyAlignment="1">
      <alignment horizontal="center" vertical="center"/>
    </xf>
    <xf numFmtId="0" fontId="15" fillId="2" borderId="120" xfId="4" applyNumberFormat="1" applyFont="1" applyFill="1" applyBorder="1" applyAlignment="1">
      <alignment horizontal="right" vertical="center"/>
    </xf>
    <xf numFmtId="172" fontId="47" fillId="6" borderId="0" xfId="10" applyNumberFormat="1" applyFont="1" applyFill="1" applyBorder="1" applyAlignment="1" applyProtection="1">
      <alignment horizontal="center" vertical="center"/>
      <protection locked="0"/>
    </xf>
    <xf numFmtId="172" fontId="47" fillId="6" borderId="120" xfId="10" applyNumberFormat="1" applyFont="1" applyFill="1" applyBorder="1" applyAlignment="1" applyProtection="1">
      <alignment horizontal="center" vertical="center"/>
      <protection locked="0"/>
    </xf>
    <xf numFmtId="0" fontId="47" fillId="84" borderId="10" xfId="1" applyFont="1" applyFill="1" applyBorder="1" applyAlignment="1" applyProtection="1">
      <alignment horizontal="center" vertical="center"/>
      <protection locked="0"/>
    </xf>
    <xf numFmtId="0" fontId="47" fillId="84" borderId="121" xfId="1" applyFont="1" applyFill="1" applyBorder="1" applyAlignment="1" applyProtection="1">
      <alignment horizontal="center" vertical="center"/>
      <protection locked="0"/>
    </xf>
    <xf numFmtId="164" fontId="52" fillId="85" borderId="0" xfId="3" applyNumberFormat="1" applyFont="1" applyFill="1" applyBorder="1" applyAlignment="1">
      <alignment horizontal="left" vertical="center"/>
    </xf>
    <xf numFmtId="0" fontId="99" fillId="2" borderId="0" xfId="3" applyFont="1" applyFill="1" applyBorder="1" applyAlignment="1">
      <alignment horizontal="center" vertical="center"/>
    </xf>
    <xf numFmtId="0" fontId="47" fillId="2" borderId="0" xfId="3" applyFont="1" applyFill="1" applyBorder="1" applyAlignment="1">
      <alignment horizontal="center" vertical="center" wrapText="1"/>
    </xf>
    <xf numFmtId="0" fontId="47" fillId="2" borderId="10" xfId="3" applyFont="1" applyFill="1" applyBorder="1" applyAlignment="1">
      <alignment horizontal="center" vertical="center" wrapText="1"/>
    </xf>
    <xf numFmtId="0" fontId="33" fillId="10" borderId="0" xfId="3" applyFont="1" applyFill="1" applyBorder="1" applyAlignment="1" applyProtection="1">
      <alignment horizontal="center"/>
      <protection hidden="1"/>
    </xf>
    <xf numFmtId="0" fontId="33" fillId="10" borderId="0" xfId="3" applyFont="1" applyFill="1" applyBorder="1" applyAlignment="1" applyProtection="1">
      <alignment horizontal="center" wrapText="1"/>
      <protection hidden="1"/>
    </xf>
    <xf numFmtId="0" fontId="33" fillId="10" borderId="262" xfId="3" applyFont="1" applyFill="1" applyBorder="1" applyAlignment="1" applyProtection="1">
      <alignment horizontal="center" wrapText="1"/>
      <protection hidden="1"/>
    </xf>
    <xf numFmtId="0" fontId="493" fillId="87" borderId="260" xfId="4" applyFont="1" applyFill="1" applyBorder="1" applyAlignment="1">
      <alignment horizontal="center" vertical="center"/>
    </xf>
    <xf numFmtId="0" fontId="493" fillId="87" borderId="211" xfId="4" applyFont="1" applyFill="1" applyBorder="1" applyAlignment="1">
      <alignment horizontal="center" vertical="center"/>
    </xf>
    <xf numFmtId="0" fontId="510" fillId="28" borderId="268" xfId="3" applyFont="1" applyFill="1" applyBorder="1" applyAlignment="1" applyProtection="1">
      <alignment horizontal="center" vertical="center" wrapText="1"/>
      <protection hidden="1"/>
    </xf>
    <xf numFmtId="0" fontId="510" fillId="28" borderId="111" xfId="3" applyFont="1" applyFill="1" applyBorder="1" applyAlignment="1" applyProtection="1">
      <alignment horizontal="center" vertical="center" wrapText="1"/>
      <protection hidden="1"/>
    </xf>
    <xf numFmtId="0" fontId="510" fillId="28" borderId="12" xfId="3" applyFont="1" applyFill="1" applyBorder="1" applyAlignment="1" applyProtection="1">
      <alignment horizontal="center" vertical="center" wrapText="1"/>
      <protection hidden="1"/>
    </xf>
    <xf numFmtId="0" fontId="510" fillId="28" borderId="0" xfId="3" applyFont="1" applyFill="1" applyBorder="1" applyAlignment="1" applyProtection="1">
      <alignment horizontal="center" vertical="center" wrapText="1"/>
      <protection hidden="1"/>
    </xf>
    <xf numFmtId="0" fontId="510" fillId="28" borderId="113" xfId="4" applyNumberFormat="1" applyFont="1" applyFill="1" applyBorder="1" applyAlignment="1">
      <alignment horizontal="center" vertical="center"/>
    </xf>
    <xf numFmtId="0" fontId="510" fillId="28" borderId="10" xfId="4" applyNumberFormat="1" applyFont="1" applyFill="1" applyBorder="1" applyAlignment="1">
      <alignment horizontal="center" vertical="center"/>
    </xf>
    <xf numFmtId="0" fontId="18" fillId="25" borderId="0" xfId="0" applyFont="1" applyFill="1" applyBorder="1" applyAlignment="1">
      <alignment horizontal="center"/>
    </xf>
    <xf numFmtId="0" fontId="18" fillId="25" borderId="10" xfId="0" applyFont="1" applyFill="1" applyBorder="1" applyAlignment="1">
      <alignment horizontal="center"/>
    </xf>
    <xf numFmtId="0" fontId="8" fillId="25" borderId="211" xfId="3" applyFont="1" applyFill="1" applyBorder="1" applyAlignment="1">
      <alignment horizontal="center" vertical="center" textRotation="90"/>
    </xf>
    <xf numFmtId="0" fontId="115" fillId="2" borderId="0" xfId="3" applyFont="1" applyFill="1" applyBorder="1" applyAlignment="1" applyProtection="1">
      <alignment horizontal="center" vertical="center"/>
      <protection hidden="1"/>
    </xf>
    <xf numFmtId="0" fontId="115" fillId="2" borderId="10" xfId="3" applyFont="1" applyFill="1" applyBorder="1" applyAlignment="1" applyProtection="1">
      <alignment horizontal="center" vertical="center"/>
      <protection hidden="1"/>
    </xf>
    <xf numFmtId="0" fontId="27" fillId="51" borderId="0" xfId="3" applyFont="1" applyFill="1" applyBorder="1" applyAlignment="1">
      <alignment horizontal="center" vertical="center"/>
    </xf>
    <xf numFmtId="0" fontId="27" fillId="51" borderId="10" xfId="3" applyFont="1" applyFill="1" applyBorder="1" applyAlignment="1">
      <alignment horizontal="center" vertical="center"/>
    </xf>
    <xf numFmtId="0" fontId="509" fillId="16" borderId="0" xfId="14" applyFont="1" applyFill="1" applyBorder="1" applyAlignment="1">
      <alignment horizontal="left" vertical="center"/>
    </xf>
    <xf numFmtId="0" fontId="509" fillId="16" borderId="10" xfId="14" applyFont="1" applyFill="1" applyBorder="1" applyAlignment="1">
      <alignment horizontal="left" vertical="center"/>
    </xf>
    <xf numFmtId="0" fontId="1" fillId="25" borderId="0" xfId="0" applyFont="1" applyFill="1" applyBorder="1" applyAlignment="1">
      <alignment horizontal="center"/>
    </xf>
    <xf numFmtId="0" fontId="36" fillId="2" borderId="258" xfId="1" applyNumberFormat="1" applyFont="1" applyFill="1" applyBorder="1" applyAlignment="1">
      <alignment horizontal="center" vertical="center" wrapText="1"/>
    </xf>
    <xf numFmtId="0" fontId="36" fillId="2" borderId="0" xfId="1" applyNumberFormat="1" applyFont="1" applyFill="1" applyBorder="1" applyAlignment="1">
      <alignment horizontal="center" vertical="center" wrapText="1"/>
    </xf>
    <xf numFmtId="0" fontId="355" fillId="25" borderId="135" xfId="1" applyNumberFormat="1" applyFont="1" applyFill="1" applyBorder="1" applyAlignment="1">
      <alignment horizontal="center" vertical="center" wrapText="1"/>
    </xf>
    <xf numFmtId="0" fontId="355" fillId="25" borderId="211" xfId="1" applyNumberFormat="1" applyFont="1" applyFill="1" applyBorder="1" applyAlignment="1">
      <alignment horizontal="center" vertical="center" wrapText="1"/>
    </xf>
    <xf numFmtId="1" fontId="27" fillId="29" borderId="0" xfId="10" applyNumberFormat="1" applyFont="1" applyFill="1" applyBorder="1" applyAlignment="1" applyProtection="1">
      <alignment horizontal="center" vertical="center"/>
      <protection locked="0"/>
    </xf>
    <xf numFmtId="0" fontId="31" fillId="91" borderId="0" xfId="3" applyFont="1" applyFill="1" applyBorder="1" applyAlignment="1">
      <alignment horizontal="center" vertical="center"/>
    </xf>
    <xf numFmtId="0" fontId="31" fillId="91" borderId="10" xfId="3" applyFont="1" applyFill="1" applyBorder="1" applyAlignment="1">
      <alignment horizontal="center" vertical="center"/>
    </xf>
    <xf numFmtId="0" fontId="29" fillId="2" borderId="0" xfId="3" applyFont="1" applyFill="1" applyBorder="1" applyAlignment="1">
      <alignment horizontal="center" vertical="center" wrapText="1"/>
    </xf>
    <xf numFmtId="0" fontId="29" fillId="2" borderId="10" xfId="3" applyFont="1" applyFill="1" applyBorder="1" applyAlignment="1">
      <alignment horizontal="center" vertical="center" wrapText="1"/>
    </xf>
    <xf numFmtId="0" fontId="33" fillId="16" borderId="0" xfId="3" applyFont="1" applyFill="1" applyBorder="1" applyAlignment="1" applyProtection="1">
      <alignment horizontal="center"/>
      <protection hidden="1"/>
    </xf>
    <xf numFmtId="0" fontId="33" fillId="16" borderId="0" xfId="3" applyFont="1" applyFill="1" applyBorder="1" applyAlignment="1" applyProtection="1">
      <alignment horizontal="center" wrapText="1"/>
      <protection hidden="1"/>
    </xf>
    <xf numFmtId="0" fontId="33" fillId="16" borderId="262" xfId="3" applyFont="1" applyFill="1" applyBorder="1" applyAlignment="1" applyProtection="1">
      <alignment horizontal="center" wrapText="1"/>
      <protection hidden="1"/>
    </xf>
    <xf numFmtId="164" fontId="52" fillId="92" borderId="0" xfId="13" applyNumberFormat="1" applyFont="1" applyFill="1" applyBorder="1" applyAlignment="1">
      <alignment horizontal="left" vertical="center"/>
    </xf>
    <xf numFmtId="0" fontId="54" fillId="2" borderId="0" xfId="0" applyFont="1" applyFill="1" applyBorder="1" applyAlignment="1">
      <alignment horizontal="center" vertical="center"/>
    </xf>
    <xf numFmtId="0" fontId="54" fillId="2" borderId="0" xfId="0" applyFont="1" applyFill="1" applyAlignment="1">
      <alignment horizontal="center" vertical="center"/>
    </xf>
    <xf numFmtId="0" fontId="1" fillId="24" borderId="0" xfId="0" applyFont="1" applyFill="1" applyAlignment="1">
      <alignment horizontal="center" vertical="center" wrapText="1"/>
    </xf>
    <xf numFmtId="0" fontId="508" fillId="16" borderId="1" xfId="0" applyFont="1" applyFill="1" applyBorder="1" applyAlignment="1">
      <alignment horizontal="center" vertical="center"/>
    </xf>
    <xf numFmtId="0" fontId="508" fillId="16" borderId="2" xfId="0" applyFont="1" applyFill="1" applyBorder="1" applyAlignment="1">
      <alignment horizontal="center" vertical="center"/>
    </xf>
    <xf numFmtId="0" fontId="508" fillId="16" borderId="3" xfId="0" applyFont="1" applyFill="1" applyBorder="1" applyAlignment="1">
      <alignment horizontal="center" vertical="center"/>
    </xf>
    <xf numFmtId="0" fontId="508" fillId="16" borderId="210" xfId="0" applyFont="1" applyFill="1" applyBorder="1" applyAlignment="1">
      <alignment horizontal="center" vertical="center"/>
    </xf>
    <xf numFmtId="0" fontId="508" fillId="16" borderId="0" xfId="0" applyFont="1" applyFill="1" applyBorder="1" applyAlignment="1">
      <alignment horizontal="center" vertical="center"/>
    </xf>
    <xf numFmtId="0" fontId="508" fillId="16" borderId="269" xfId="0" applyFont="1" applyFill="1" applyBorder="1" applyAlignment="1">
      <alignment horizontal="center" vertical="center"/>
    </xf>
    <xf numFmtId="0" fontId="519" fillId="16" borderId="210" xfId="0" applyFont="1" applyFill="1" applyBorder="1" applyAlignment="1">
      <alignment horizontal="center" vertical="center"/>
    </xf>
    <xf numFmtId="0" fontId="519" fillId="16" borderId="0" xfId="0" applyFont="1" applyFill="1" applyBorder="1" applyAlignment="1">
      <alignment horizontal="center" vertical="center"/>
    </xf>
    <xf numFmtId="0" fontId="521" fillId="16" borderId="210" xfId="0" applyFont="1" applyFill="1" applyBorder="1" applyAlignment="1">
      <alignment horizontal="center" vertical="center"/>
    </xf>
    <xf numFmtId="0" fontId="521" fillId="16" borderId="0" xfId="0" applyFont="1" applyFill="1" applyBorder="1" applyAlignment="1">
      <alignment horizontal="center" vertical="center"/>
    </xf>
    <xf numFmtId="165" fontId="18" fillId="3" borderId="22" xfId="0" applyNumberFormat="1" applyFont="1" applyFill="1" applyBorder="1" applyAlignment="1">
      <alignment horizontal="center"/>
    </xf>
    <xf numFmtId="164" fontId="0" fillId="3" borderId="0" xfId="0" applyNumberFormat="1" applyFill="1" applyAlignment="1">
      <alignment horizontal="center"/>
    </xf>
    <xf numFmtId="164" fontId="32" fillId="3" borderId="15" xfId="0" applyNumberFormat="1" applyFont="1" applyFill="1" applyBorder="1" applyAlignment="1">
      <alignment horizontal="center"/>
    </xf>
    <xf numFmtId="0" fontId="36" fillId="2" borderId="134" xfId="1" applyFont="1" applyFill="1" applyBorder="1" applyAlignment="1">
      <alignment horizontal="center" vertical="center" wrapText="1"/>
    </xf>
    <xf numFmtId="0" fontId="36" fillId="2" borderId="258" xfId="1" applyFont="1" applyFill="1" applyBorder="1" applyAlignment="1">
      <alignment horizontal="center" vertical="center" wrapText="1"/>
    </xf>
    <xf numFmtId="0" fontId="36" fillId="2" borderId="135" xfId="1" applyFont="1" applyFill="1" applyBorder="1" applyAlignment="1">
      <alignment horizontal="center" vertical="center" wrapText="1"/>
    </xf>
    <xf numFmtId="0" fontId="36" fillId="2" borderId="26" xfId="1" applyFont="1" applyFill="1" applyBorder="1" applyAlignment="1">
      <alignment horizontal="center" vertical="center" wrapText="1"/>
    </xf>
    <xf numFmtId="0" fontId="36" fillId="2" borderId="0" xfId="1" applyFont="1" applyFill="1" applyAlignment="1">
      <alignment horizontal="center" vertical="center" wrapText="1"/>
    </xf>
    <xf numFmtId="0" fontId="36" fillId="2" borderId="211" xfId="1" applyFont="1" applyFill="1" applyBorder="1" applyAlignment="1">
      <alignment horizontal="center" vertical="center" wrapText="1"/>
    </xf>
    <xf numFmtId="213" fontId="18" fillId="2" borderId="13" xfId="0" applyNumberFormat="1" applyFont="1" applyFill="1" applyBorder="1" applyAlignment="1">
      <alignment horizontal="center" vertical="center"/>
    </xf>
    <xf numFmtId="213" fontId="18" fillId="2" borderId="304" xfId="0" applyNumberFormat="1" applyFont="1" applyFill="1" applyBorder="1" applyAlignment="1">
      <alignment horizontal="center" vertical="center"/>
    </xf>
    <xf numFmtId="0" fontId="100" fillId="2" borderId="300" xfId="3" applyFont="1" applyFill="1" applyBorder="1" applyAlignment="1">
      <alignment horizontal="center" vertical="center"/>
    </xf>
    <xf numFmtId="0" fontId="100" fillId="2" borderId="15" xfId="3" applyFont="1" applyFill="1" applyBorder="1" applyAlignment="1">
      <alignment horizontal="center" vertical="center"/>
    </xf>
    <xf numFmtId="0" fontId="100" fillId="2" borderId="301" xfId="3" applyFont="1" applyFill="1" applyBorder="1" applyAlignment="1">
      <alignment horizontal="center" vertical="center"/>
    </xf>
    <xf numFmtId="164" fontId="53" fillId="3" borderId="0" xfId="0" applyNumberFormat="1" applyFont="1" applyFill="1" applyAlignment="1">
      <alignment horizontal="center" vertical="center"/>
    </xf>
    <xf numFmtId="164" fontId="12" fillId="3" borderId="0" xfId="0" applyNumberFormat="1" applyFont="1" applyFill="1" applyAlignment="1">
      <alignment horizontal="center"/>
    </xf>
    <xf numFmtId="0" fontId="28" fillId="2" borderId="26" xfId="1" applyFont="1" applyFill="1" applyBorder="1" applyAlignment="1">
      <alignment horizontal="center" vertical="center" wrapText="1"/>
    </xf>
    <xf numFmtId="0" fontId="28" fillId="2" borderId="0" xfId="1" applyFont="1" applyFill="1" applyAlignment="1">
      <alignment horizontal="center" vertical="center" wrapText="1"/>
    </xf>
    <xf numFmtId="0" fontId="28" fillId="2" borderId="211" xfId="1" applyFont="1" applyFill="1" applyBorder="1" applyAlignment="1">
      <alignment horizontal="center" vertical="center" wrapText="1"/>
    </xf>
    <xf numFmtId="0" fontId="573" fillId="9" borderId="0" xfId="3" applyFont="1" applyFill="1" applyAlignment="1" applyProtection="1">
      <alignment horizontal="left" vertical="center"/>
      <protection hidden="1"/>
    </xf>
    <xf numFmtId="0" fontId="569" fillId="2" borderId="26" xfId="0" applyFont="1" applyFill="1" applyBorder="1" applyAlignment="1" applyProtection="1">
      <alignment horizontal="center" vertical="center" wrapText="1"/>
      <protection locked="0"/>
    </xf>
    <xf numFmtId="0" fontId="569" fillId="2" borderId="0" xfId="0" applyFont="1" applyFill="1" applyAlignment="1" applyProtection="1">
      <alignment horizontal="center" vertical="center" wrapText="1"/>
      <protection locked="0"/>
    </xf>
    <xf numFmtId="0" fontId="569" fillId="2" borderId="211" xfId="0" applyFont="1" applyFill="1" applyBorder="1" applyAlignment="1" applyProtection="1">
      <alignment horizontal="center" vertical="center" wrapText="1"/>
      <protection locked="0"/>
    </xf>
    <xf numFmtId="0" fontId="560" fillId="8" borderId="0" xfId="3" applyFont="1" applyFill="1" applyAlignment="1" applyProtection="1">
      <alignment horizontal="left" vertical="center"/>
      <protection hidden="1"/>
    </xf>
    <xf numFmtId="0" fontId="0" fillId="0" borderId="0" xfId="0" applyAlignment="1">
      <alignment horizontal="left" wrapText="1"/>
    </xf>
    <xf numFmtId="0" fontId="8" fillId="25" borderId="282" xfId="3" applyFont="1" applyFill="1" applyBorder="1" applyAlignment="1">
      <alignment horizontal="center" vertical="center" textRotation="90"/>
    </xf>
    <xf numFmtId="0" fontId="12" fillId="2" borderId="68"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301" xfId="0" applyFont="1" applyFill="1" applyBorder="1" applyAlignment="1">
      <alignment horizontal="center" vertical="center" wrapText="1"/>
    </xf>
    <xf numFmtId="0" fontId="12" fillId="2" borderId="261" xfId="0" applyFont="1" applyFill="1" applyBorder="1" applyAlignment="1">
      <alignment horizontal="center" vertical="center" wrapText="1"/>
    </xf>
    <xf numFmtId="0" fontId="12" fillId="2" borderId="69" xfId="0" applyFont="1" applyFill="1" applyBorder="1" applyAlignment="1">
      <alignment horizontal="center" vertical="center" wrapText="1"/>
    </xf>
    <xf numFmtId="0" fontId="12" fillId="2" borderId="266" xfId="0" applyFont="1" applyFill="1" applyBorder="1" applyAlignment="1">
      <alignment horizontal="center" vertical="center" wrapText="1"/>
    </xf>
    <xf numFmtId="0" fontId="581" fillId="2" borderId="134" xfId="3" applyFont="1" applyFill="1" applyBorder="1" applyAlignment="1">
      <alignment horizontal="center" vertical="center"/>
    </xf>
    <xf numFmtId="0" fontId="581" fillId="2" borderId="258" xfId="3" applyFont="1" applyFill="1" applyBorder="1" applyAlignment="1">
      <alignment horizontal="center" vertical="center"/>
    </xf>
    <xf numFmtId="0" fontId="581" fillId="2" borderId="135" xfId="3" applyFont="1" applyFill="1" applyBorder="1" applyAlignment="1">
      <alignment horizontal="center" vertical="center"/>
    </xf>
    <xf numFmtId="0" fontId="18" fillId="2" borderId="0" xfId="0" applyFont="1" applyFill="1" applyAlignment="1">
      <alignment horizontal="center" vertical="center"/>
    </xf>
    <xf numFmtId="0" fontId="51" fillId="2" borderId="26" xfId="3" applyFont="1" applyFill="1" applyBorder="1" applyAlignment="1">
      <alignment horizontal="center" vertical="center"/>
    </xf>
    <xf numFmtId="0" fontId="51" fillId="2" borderId="0" xfId="3" applyFont="1" applyFill="1" applyAlignment="1">
      <alignment horizontal="center" vertical="center"/>
    </xf>
    <xf numFmtId="0" fontId="51" fillId="2" borderId="211" xfId="3" applyFont="1" applyFill="1" applyBorder="1" applyAlignment="1">
      <alignment horizontal="center" vertical="center"/>
    </xf>
    <xf numFmtId="0" fontId="115" fillId="2" borderId="105" xfId="3" applyFont="1" applyFill="1" applyBorder="1" applyAlignment="1" applyProtection="1">
      <alignment horizontal="center" vertical="center"/>
      <protection hidden="1"/>
    </xf>
    <xf numFmtId="0" fontId="115" fillId="2" borderId="0" xfId="3" applyFont="1" applyFill="1" applyAlignment="1" applyProtection="1">
      <alignment horizontal="center" vertical="center"/>
      <protection hidden="1"/>
    </xf>
    <xf numFmtId="0" fontId="115" fillId="2" borderId="282" xfId="3" applyFont="1" applyFill="1" applyBorder="1" applyAlignment="1" applyProtection="1">
      <alignment horizontal="center" vertical="center"/>
      <protection hidden="1"/>
    </xf>
    <xf numFmtId="0" fontId="0" fillId="2" borderId="0" xfId="0" applyFill="1" applyAlignment="1">
      <alignment horizontal="center" vertical="center"/>
    </xf>
    <xf numFmtId="0" fontId="55" fillId="24" borderId="303" xfId="0" applyFont="1" applyFill="1" applyBorder="1" applyAlignment="1">
      <alignment horizontal="center"/>
    </xf>
    <xf numFmtId="0" fontId="55" fillId="24" borderId="22" xfId="0" applyFont="1" applyFill="1" applyBorder="1" applyAlignment="1">
      <alignment horizontal="center"/>
    </xf>
    <xf numFmtId="0" fontId="55" fillId="24" borderId="302" xfId="0" applyFont="1" applyFill="1" applyBorder="1" applyAlignment="1">
      <alignment horizontal="center"/>
    </xf>
    <xf numFmtId="0" fontId="28" fillId="2" borderId="105" xfId="1" applyFont="1" applyFill="1" applyBorder="1" applyAlignment="1">
      <alignment horizontal="center" vertical="center" wrapText="1"/>
    </xf>
    <xf numFmtId="0" fontId="28" fillId="2" borderId="282" xfId="1" applyFont="1" applyFill="1" applyBorder="1" applyAlignment="1">
      <alignment horizontal="center" vertical="center" wrapText="1"/>
    </xf>
    <xf numFmtId="0" fontId="18" fillId="25" borderId="69" xfId="0" applyFont="1" applyFill="1" applyBorder="1" applyAlignment="1">
      <alignment horizontal="center"/>
    </xf>
    <xf numFmtId="164" fontId="39" fillId="6" borderId="0" xfId="1" applyNumberFormat="1" applyFont="1" applyFill="1" applyAlignment="1">
      <alignment horizontal="center" vertical="center"/>
    </xf>
    <xf numFmtId="0" fontId="0" fillId="5" borderId="0" xfId="0" applyFill="1" applyAlignment="1">
      <alignment horizontal="center"/>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5" fillId="2" borderId="0" xfId="0" applyFont="1" applyFill="1" applyAlignment="1">
      <alignment horizontal="center" vertical="center"/>
    </xf>
    <xf numFmtId="0" fontId="0" fillId="24" borderId="0" xfId="0" applyFill="1" applyAlignment="1">
      <alignment horizontal="center" vertical="center" wrapText="1"/>
    </xf>
    <xf numFmtId="0" fontId="0" fillId="0" borderId="0" xfId="0" applyAlignment="1">
      <alignment wrapText="1"/>
    </xf>
    <xf numFmtId="0" fontId="0" fillId="0" borderId="211" xfId="0" applyBorder="1" applyAlignment="1">
      <alignment wrapText="1"/>
    </xf>
    <xf numFmtId="0" fontId="18" fillId="3" borderId="68" xfId="0" applyFont="1" applyFill="1" applyBorder="1" applyAlignment="1">
      <alignment horizontal="center"/>
    </xf>
    <xf numFmtId="0" fontId="18" fillId="3" borderId="15" xfId="0" applyFont="1" applyFill="1" applyBorder="1" applyAlignment="1">
      <alignment horizontal="center"/>
    </xf>
    <xf numFmtId="0" fontId="18" fillId="3" borderId="301" xfId="0" applyFont="1" applyFill="1" applyBorder="1" applyAlignment="1">
      <alignment horizontal="center"/>
    </xf>
    <xf numFmtId="0" fontId="559" fillId="10" borderId="0" xfId="3" applyFont="1" applyFill="1" applyAlignment="1" applyProtection="1">
      <alignment horizontal="left" vertical="center"/>
      <protection hidden="1"/>
    </xf>
    <xf numFmtId="0" fontId="55" fillId="13" borderId="0" xfId="4" applyFont="1" applyFill="1" applyAlignment="1">
      <alignment horizontal="left" vertical="center"/>
    </xf>
    <xf numFmtId="0" fontId="30" fillId="2" borderId="68" xfId="0" applyFont="1" applyFill="1" applyBorder="1" applyAlignment="1">
      <alignment horizontal="center" vertical="center" wrapText="1"/>
    </xf>
    <xf numFmtId="0" fontId="30" fillId="2" borderId="15"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2" borderId="0" xfId="0" applyFont="1" applyFill="1" applyAlignment="1">
      <alignment horizontal="center" vertical="center" wrapText="1"/>
    </xf>
    <xf numFmtId="0" fontId="560" fillId="2" borderId="0" xfId="0" applyFont="1" applyFill="1" applyAlignment="1">
      <alignment horizontal="center" vertical="center" wrapText="1"/>
    </xf>
    <xf numFmtId="0" fontId="559" fillId="2" borderId="0" xfId="0" applyFont="1" applyFill="1" applyAlignment="1">
      <alignment horizontal="center" vertical="center" wrapText="1"/>
    </xf>
    <xf numFmtId="164" fontId="33" fillId="3" borderId="0" xfId="1" applyNumberFormat="1" applyFont="1" applyFill="1" applyAlignment="1">
      <alignment horizontal="center" vertical="center"/>
    </xf>
    <xf numFmtId="0" fontId="47" fillId="2" borderId="26" xfId="3" applyFont="1" applyFill="1" applyBorder="1" applyAlignment="1">
      <alignment horizontal="center" vertical="center"/>
    </xf>
    <xf numFmtId="0" fontId="47" fillId="2" borderId="0" xfId="3" applyFont="1" applyFill="1" applyAlignment="1">
      <alignment horizontal="center" vertical="center"/>
    </xf>
    <xf numFmtId="0" fontId="47" fillId="2" borderId="211" xfId="3" applyFont="1" applyFill="1" applyBorder="1" applyAlignment="1">
      <alignment horizontal="center" vertical="center"/>
    </xf>
    <xf numFmtId="0" fontId="558" fillId="16" borderId="300" xfId="0" applyFont="1" applyFill="1" applyBorder="1" applyAlignment="1">
      <alignment horizontal="center" vertical="center"/>
    </xf>
    <xf numFmtId="0" fontId="558" fillId="16" borderId="15" xfId="0" applyFont="1" applyFill="1" applyBorder="1" applyAlignment="1">
      <alignment horizontal="center" vertical="center"/>
    </xf>
    <xf numFmtId="0" fontId="558" fillId="16" borderId="299" xfId="0" applyFont="1" applyFill="1" applyBorder="1" applyAlignment="1">
      <alignment horizontal="center" vertical="center"/>
    </xf>
    <xf numFmtId="0" fontId="558" fillId="16" borderId="298" xfId="0" applyFont="1" applyFill="1" applyBorder="1" applyAlignment="1">
      <alignment horizontal="center" vertical="center"/>
    </xf>
    <xf numFmtId="0" fontId="558" fillId="16" borderId="0" xfId="0" applyFont="1" applyFill="1" applyAlignment="1">
      <alignment horizontal="center" vertical="center"/>
    </xf>
    <xf numFmtId="0" fontId="558" fillId="16" borderId="297" xfId="0" applyFont="1" applyFill="1" applyBorder="1" applyAlignment="1">
      <alignment horizontal="center" vertical="center"/>
    </xf>
    <xf numFmtId="0" fontId="558" fillId="16" borderId="296" xfId="0" applyFont="1" applyFill="1" applyBorder="1" applyAlignment="1">
      <alignment horizontal="center" vertical="center"/>
    </xf>
    <xf numFmtId="0" fontId="558" fillId="16" borderId="22" xfId="0" applyFont="1" applyFill="1" applyBorder="1" applyAlignment="1">
      <alignment horizontal="center" vertical="center"/>
    </xf>
    <xf numFmtId="0" fontId="558" fillId="16" borderId="295" xfId="0" applyFont="1" applyFill="1" applyBorder="1" applyAlignment="1">
      <alignment horizontal="center" vertical="center"/>
    </xf>
    <xf numFmtId="1" fontId="40" fillId="6" borderId="0" xfId="1" applyNumberFormat="1" applyFont="1" applyFill="1" applyAlignment="1">
      <alignment horizontal="center" vertical="center"/>
    </xf>
    <xf numFmtId="0" fontId="0" fillId="25" borderId="0" xfId="0" applyFill="1" applyAlignment="1">
      <alignment horizontal="center"/>
    </xf>
    <xf numFmtId="0" fontId="530" fillId="6" borderId="0" xfId="0" applyFont="1" applyFill="1" applyAlignment="1">
      <alignment horizontal="center" vertical="center"/>
    </xf>
    <xf numFmtId="0" fontId="530" fillId="6" borderId="211" xfId="0" applyFont="1" applyFill="1" applyBorder="1" applyAlignment="1">
      <alignment horizontal="center" vertical="center"/>
    </xf>
    <xf numFmtId="0" fontId="31" fillId="107" borderId="26" xfId="0" applyFont="1" applyFill="1" applyBorder="1" applyAlignment="1">
      <alignment horizontal="center" vertical="center" wrapText="1"/>
    </xf>
    <xf numFmtId="0" fontId="31" fillId="107" borderId="0" xfId="0" applyFont="1" applyFill="1" applyAlignment="1">
      <alignment horizontal="center" vertical="center" wrapText="1"/>
    </xf>
    <xf numFmtId="0" fontId="41" fillId="2" borderId="0" xfId="3" applyFont="1" applyFill="1" applyAlignment="1">
      <alignment horizontal="center" vertical="center"/>
    </xf>
    <xf numFmtId="0" fontId="27" fillId="2" borderId="0" xfId="0" applyFont="1" applyFill="1" applyAlignment="1">
      <alignment horizontal="center" vertical="center"/>
    </xf>
    <xf numFmtId="0" fontId="27" fillId="2" borderId="211" xfId="0" applyFont="1" applyFill="1" applyBorder="1" applyAlignment="1">
      <alignment horizontal="center" vertical="center"/>
    </xf>
    <xf numFmtId="164" fontId="27" fillId="3" borderId="0" xfId="1" applyNumberFormat="1" applyFont="1" applyFill="1" applyAlignment="1">
      <alignment horizontal="center" vertical="center"/>
    </xf>
    <xf numFmtId="2" fontId="31" fillId="11" borderId="0" xfId="3" applyNumberFormat="1" applyFont="1" applyFill="1" applyAlignment="1" applyProtection="1">
      <alignment horizontal="right" vertical="center"/>
      <protection locked="0"/>
    </xf>
    <xf numFmtId="1" fontId="41" fillId="12" borderId="0" xfId="3" applyNumberFormat="1" applyFont="1" applyFill="1" applyAlignment="1" applyProtection="1">
      <alignment horizontal="center" vertical="center"/>
      <protection locked="0"/>
    </xf>
    <xf numFmtId="0" fontId="8" fillId="25" borderId="0" xfId="3" applyFont="1" applyFill="1" applyAlignment="1">
      <alignment horizontal="center" vertical="center" textRotation="90"/>
    </xf>
    <xf numFmtId="2" fontId="106" fillId="11" borderId="0" xfId="3" applyNumberFormat="1" applyFont="1" applyFill="1" applyAlignment="1" applyProtection="1">
      <alignment horizontal="center" vertical="center"/>
      <protection locked="0"/>
    </xf>
    <xf numFmtId="0" fontId="54" fillId="2" borderId="0" xfId="0" applyFont="1" applyFill="1" applyAlignment="1">
      <alignment horizontal="center" vertical="center" wrapText="1"/>
    </xf>
    <xf numFmtId="164" fontId="103" fillId="2" borderId="0" xfId="1" applyNumberFormat="1" applyFont="1" applyFill="1" applyAlignment="1">
      <alignment horizontal="center" vertical="center"/>
    </xf>
    <xf numFmtId="0" fontId="29" fillId="10" borderId="0" xfId="3" applyFont="1" applyFill="1" applyAlignment="1" applyProtection="1">
      <alignment horizontal="center" vertical="center" wrapText="1"/>
      <protection hidden="1"/>
    </xf>
    <xf numFmtId="0" fontId="29" fillId="10" borderId="211" xfId="3" applyFont="1" applyFill="1" applyBorder="1" applyAlignment="1" applyProtection="1">
      <alignment horizontal="center" vertical="center" wrapText="1"/>
      <protection hidden="1"/>
    </xf>
    <xf numFmtId="2" fontId="104" fillId="11" borderId="26" xfId="3" applyNumberFormat="1" applyFont="1" applyFill="1" applyBorder="1" applyAlignment="1" applyProtection="1">
      <alignment horizontal="center"/>
      <protection locked="0"/>
    </xf>
    <xf numFmtId="2" fontId="104" fillId="11" borderId="0" xfId="3" applyNumberFormat="1" applyFont="1" applyFill="1" applyAlignment="1" applyProtection="1">
      <alignment horizontal="center"/>
      <protection locked="0"/>
    </xf>
    <xf numFmtId="164" fontId="74" fillId="2" borderId="26" xfId="1" applyNumberFormat="1" applyFont="1" applyFill="1" applyBorder="1" applyAlignment="1">
      <alignment horizontal="right" vertical="center"/>
    </xf>
    <xf numFmtId="164" fontId="74" fillId="2" borderId="0" xfId="1" applyNumberFormat="1" applyFont="1" applyFill="1" applyAlignment="1">
      <alignment horizontal="right" vertical="center"/>
    </xf>
    <xf numFmtId="164" fontId="116" fillId="6" borderId="298" xfId="1" applyNumberFormat="1" applyFont="1" applyFill="1" applyBorder="1" applyAlignment="1">
      <alignment horizontal="center" vertical="center"/>
    </xf>
    <xf numFmtId="164" fontId="116" fillId="6" borderId="0" xfId="1" applyNumberFormat="1" applyFont="1" applyFill="1" applyAlignment="1">
      <alignment horizontal="center" vertical="center"/>
    </xf>
    <xf numFmtId="164" fontId="579" fillId="6" borderId="0" xfId="1" applyNumberFormat="1" applyFont="1" applyFill="1" applyAlignment="1">
      <alignment horizontal="center" vertical="center"/>
    </xf>
    <xf numFmtId="0" fontId="8" fillId="5" borderId="211" xfId="3" applyFont="1" applyFill="1" applyBorder="1" applyAlignment="1">
      <alignment horizontal="center" vertical="center" textRotation="90"/>
    </xf>
    <xf numFmtId="0" fontId="8" fillId="5" borderId="0" xfId="3" applyFont="1" applyFill="1" applyAlignment="1">
      <alignment horizontal="center" vertical="center" textRotation="90"/>
    </xf>
    <xf numFmtId="0" fontId="30" fillId="2" borderId="297" xfId="0" applyFont="1" applyFill="1" applyBorder="1" applyAlignment="1">
      <alignment horizontal="center" vertical="center" wrapText="1"/>
    </xf>
    <xf numFmtId="0" fontId="576" fillId="2" borderId="298" xfId="3" applyFont="1" applyFill="1" applyBorder="1" applyAlignment="1">
      <alignment horizontal="center" vertical="center"/>
    </xf>
    <xf numFmtId="0" fontId="576" fillId="2" borderId="0" xfId="3" applyFont="1" applyFill="1" applyAlignment="1">
      <alignment horizontal="center" vertical="center"/>
    </xf>
    <xf numFmtId="0" fontId="42" fillId="2" borderId="0" xfId="3" applyFont="1" applyFill="1" applyAlignment="1">
      <alignment horizontal="center" vertical="center"/>
    </xf>
    <xf numFmtId="0" fontId="43" fillId="2" borderId="0" xfId="3" applyFont="1" applyFill="1" applyAlignment="1">
      <alignment horizontal="center" vertical="center"/>
    </xf>
    <xf numFmtId="0" fontId="43" fillId="2" borderId="211" xfId="3" applyFont="1" applyFill="1" applyBorder="1" applyAlignment="1">
      <alignment horizontal="center" vertical="center"/>
    </xf>
    <xf numFmtId="0" fontId="48" fillId="9" borderId="298" xfId="3" applyFont="1" applyFill="1" applyBorder="1" applyAlignment="1" applyProtection="1">
      <alignment horizontal="center" vertical="center" wrapText="1"/>
      <protection hidden="1"/>
    </xf>
    <xf numFmtId="0" fontId="48" fillId="9" borderId="0" xfId="3" applyFont="1" applyFill="1" applyAlignment="1" applyProtection="1">
      <alignment horizontal="center" vertical="center" wrapText="1"/>
      <protection hidden="1"/>
    </xf>
    <xf numFmtId="0" fontId="35" fillId="8" borderId="0" xfId="3" applyFont="1" applyFill="1" applyAlignment="1" applyProtection="1">
      <alignment horizontal="center" vertical="center" wrapText="1"/>
      <protection hidden="1"/>
    </xf>
    <xf numFmtId="0" fontId="28" fillId="2" borderId="0" xfId="4" applyNumberFormat="1" applyFont="1" applyFill="1" applyBorder="1" applyAlignment="1">
      <alignment horizontal="center" vertical="center" wrapText="1"/>
    </xf>
    <xf numFmtId="0" fontId="28" fillId="2" borderId="10" xfId="4" applyNumberFormat="1" applyFont="1" applyFill="1" applyBorder="1" applyAlignment="1">
      <alignment horizontal="center" vertical="center" wrapText="1"/>
    </xf>
    <xf numFmtId="0" fontId="28" fillId="2" borderId="120" xfId="4" applyNumberFormat="1" applyFont="1" applyFill="1" applyBorder="1" applyAlignment="1">
      <alignment horizontal="center" vertical="center" wrapText="1"/>
    </xf>
    <xf numFmtId="0" fontId="28" fillId="2" borderId="121" xfId="4" applyNumberFormat="1" applyFont="1" applyFill="1" applyBorder="1" applyAlignment="1">
      <alignment horizontal="center" vertical="center" wrapText="1"/>
    </xf>
    <xf numFmtId="2" fontId="31" fillId="11" borderId="0" xfId="3" applyNumberFormat="1" applyFont="1" applyFill="1" applyBorder="1" applyAlignment="1" applyProtection="1">
      <alignment horizontal="right" vertical="center"/>
      <protection locked="0"/>
    </xf>
    <xf numFmtId="164" fontId="103" fillId="15" borderId="0" xfId="1" applyNumberFormat="1" applyFont="1" applyFill="1" applyBorder="1" applyAlignment="1">
      <alignment horizontal="center" vertical="center"/>
    </xf>
    <xf numFmtId="0" fontId="54" fillId="2" borderId="0" xfId="0" applyFont="1" applyFill="1" applyBorder="1" applyAlignment="1">
      <alignment horizontal="center" vertical="center" wrapText="1"/>
    </xf>
    <xf numFmtId="164" fontId="31" fillId="3" borderId="0" xfId="1" applyNumberFormat="1" applyFont="1" applyFill="1" applyBorder="1" applyAlignment="1">
      <alignment horizontal="center" vertical="center"/>
    </xf>
    <xf numFmtId="164" fontId="27" fillId="3" borderId="0" xfId="1" applyNumberFormat="1" applyFont="1" applyFill="1" applyBorder="1" applyAlignment="1">
      <alignment horizontal="center" vertical="center"/>
    </xf>
    <xf numFmtId="1" fontId="41" fillId="12" borderId="0" xfId="3" applyNumberFormat="1" applyFont="1" applyFill="1" applyBorder="1" applyAlignment="1" applyProtection="1">
      <alignment horizontal="center" vertical="center"/>
      <protection locked="0"/>
    </xf>
    <xf numFmtId="0" fontId="0" fillId="25" borderId="0" xfId="0" applyFill="1" applyBorder="1" applyAlignment="1">
      <alignment horizontal="center"/>
    </xf>
    <xf numFmtId="0" fontId="0" fillId="25" borderId="10" xfId="0" applyFill="1" applyBorder="1" applyAlignment="1">
      <alignment horizontal="center"/>
    </xf>
    <xf numFmtId="0" fontId="8" fillId="25" borderId="0" xfId="3" applyFont="1" applyFill="1" applyBorder="1" applyAlignment="1">
      <alignment horizontal="center" vertical="center" textRotation="90"/>
    </xf>
    <xf numFmtId="0" fontId="8" fillId="25" borderId="123" xfId="3" applyFont="1" applyFill="1" applyBorder="1" applyAlignment="1">
      <alignment horizontal="center" vertical="center" textRotation="90"/>
    </xf>
    <xf numFmtId="0" fontId="36" fillId="2" borderId="10" xfId="1" applyNumberFormat="1" applyFont="1" applyFill="1" applyBorder="1" applyAlignment="1">
      <alignment horizontal="center" vertical="center" wrapText="1"/>
    </xf>
    <xf numFmtId="2" fontId="27" fillId="11" borderId="0" xfId="3" applyNumberFormat="1" applyFont="1" applyFill="1" applyBorder="1" applyAlignment="1" applyProtection="1">
      <alignment horizontal="center" vertical="center" wrapText="1"/>
      <protection locked="0"/>
    </xf>
    <xf numFmtId="2" fontId="27" fillId="11" borderId="10" xfId="3" applyNumberFormat="1" applyFont="1" applyFill="1" applyBorder="1" applyAlignment="1" applyProtection="1">
      <alignment horizontal="center" vertical="center" wrapText="1"/>
      <protection locked="0"/>
    </xf>
    <xf numFmtId="0" fontId="115" fillId="2" borderId="130" xfId="3" applyFont="1" applyFill="1" applyBorder="1" applyAlignment="1" applyProtection="1">
      <alignment horizontal="center" vertical="center"/>
      <protection hidden="1"/>
    </xf>
    <xf numFmtId="0" fontId="115" fillId="2" borderId="67" xfId="3" applyFont="1" applyFill="1" applyBorder="1" applyAlignment="1" applyProtection="1">
      <alignment horizontal="center" vertical="center"/>
      <protection hidden="1"/>
    </xf>
    <xf numFmtId="0" fontId="115" fillId="2" borderId="212" xfId="3" applyFont="1" applyFill="1" applyBorder="1" applyAlignment="1" applyProtection="1">
      <alignment horizontal="center" vertical="center"/>
      <protection hidden="1"/>
    </xf>
    <xf numFmtId="0" fontId="28" fillId="2" borderId="105" xfId="1" applyNumberFormat="1" applyFont="1" applyFill="1" applyBorder="1" applyAlignment="1">
      <alignment horizontal="center" vertical="center" wrapText="1"/>
    </xf>
    <xf numFmtId="0" fontId="33" fillId="10" borderId="270" xfId="3" applyFont="1" applyFill="1" applyBorder="1" applyAlignment="1" applyProtection="1">
      <alignment horizontal="center" wrapText="1"/>
      <protection hidden="1"/>
    </xf>
    <xf numFmtId="0" fontId="493" fillId="87" borderId="271" xfId="4" applyFont="1" applyFill="1" applyBorder="1" applyAlignment="1">
      <alignment horizontal="center" vertical="center"/>
    </xf>
    <xf numFmtId="0" fontId="510" fillId="28" borderId="272" xfId="3" applyFont="1" applyFill="1" applyBorder="1" applyAlignment="1" applyProtection="1">
      <alignment horizontal="center" vertical="center" wrapText="1"/>
      <protection hidden="1"/>
    </xf>
    <xf numFmtId="0" fontId="33" fillId="16" borderId="270" xfId="3" applyFont="1" applyFill="1" applyBorder="1" applyAlignment="1" applyProtection="1">
      <alignment horizontal="center" wrapText="1"/>
      <protection hidden="1"/>
    </xf>
    <xf numFmtId="0" fontId="51" fillId="2" borderId="68" xfId="3" applyFont="1" applyFill="1" applyBorder="1" applyAlignment="1">
      <alignment horizontal="center" vertical="center"/>
    </xf>
    <xf numFmtId="0" fontId="51" fillId="2" borderId="15" xfId="3" applyFont="1" applyFill="1" applyBorder="1" applyAlignment="1">
      <alignment horizontal="center" vertical="center"/>
    </xf>
    <xf numFmtId="164" fontId="0" fillId="3" borderId="15" xfId="0" applyNumberFormat="1" applyFill="1" applyBorder="1" applyAlignment="1">
      <alignment horizontal="center"/>
    </xf>
    <xf numFmtId="0" fontId="582" fillId="2" borderId="0" xfId="0" applyFont="1" applyFill="1" applyAlignment="1">
      <alignment horizontal="center" vertical="center"/>
    </xf>
    <xf numFmtId="0" fontId="28" fillId="2" borderId="306" xfId="1" applyFont="1" applyFill="1" applyBorder="1" applyAlignment="1">
      <alignment horizontal="center" vertical="center" wrapText="1"/>
    </xf>
    <xf numFmtId="0" fontId="28" fillId="2" borderId="307" xfId="1" applyFont="1" applyFill="1" applyBorder="1" applyAlignment="1">
      <alignment horizontal="center" vertical="center" wrapText="1"/>
    </xf>
    <xf numFmtId="0" fontId="28" fillId="2" borderId="308" xfId="1" applyFont="1" applyFill="1" applyBorder="1" applyAlignment="1">
      <alignment horizontal="center" vertical="center" wrapText="1"/>
    </xf>
    <xf numFmtId="1" fontId="100" fillId="6" borderId="0" xfId="12" applyNumberFormat="1" applyFont="1" applyFill="1" applyBorder="1" applyAlignment="1" applyProtection="1">
      <alignment horizontal="center" vertical="center"/>
      <protection hidden="1"/>
    </xf>
    <xf numFmtId="1" fontId="61" fillId="2" borderId="282" xfId="12" applyNumberFormat="1" applyFont="1" applyFill="1" applyBorder="1" applyAlignment="1" applyProtection="1">
      <alignment horizontal="left" vertical="center" wrapText="1"/>
      <protection hidden="1"/>
    </xf>
    <xf numFmtId="0" fontId="258" fillId="99" borderId="113" xfId="0" applyFont="1" applyFill="1" applyBorder="1" applyAlignment="1">
      <alignment horizontal="center" vertical="center" wrapText="1"/>
    </xf>
    <xf numFmtId="0" fontId="258" fillId="99" borderId="282" xfId="0" applyFont="1" applyFill="1" applyBorder="1" applyAlignment="1">
      <alignment horizontal="center" vertical="center" wrapText="1"/>
    </xf>
    <xf numFmtId="0" fontId="27" fillId="99" borderId="105" xfId="12" applyFont="1" applyFill="1" applyBorder="1" applyAlignment="1" applyProtection="1">
      <alignment horizontal="center" vertical="center" textRotation="90"/>
      <protection locked="0"/>
    </xf>
    <xf numFmtId="0" fontId="27" fillId="99" borderId="294" xfId="12" applyFont="1" applyFill="1" applyBorder="1" applyAlignment="1" applyProtection="1">
      <alignment horizontal="center" vertical="center" textRotation="90"/>
      <protection locked="0"/>
    </xf>
    <xf numFmtId="2" fontId="100" fillId="6" borderId="0" xfId="12" applyNumberFormat="1" applyFont="1" applyFill="1" applyBorder="1" applyAlignment="1" applyProtection="1">
      <alignment horizontal="center" vertical="center"/>
      <protection hidden="1"/>
    </xf>
    <xf numFmtId="0" fontId="33" fillId="67" borderId="287" xfId="12" applyFont="1" applyFill="1" applyBorder="1" applyAlignment="1" applyProtection="1">
      <alignment horizontal="center" vertical="center" textRotation="90"/>
      <protection locked="0"/>
    </xf>
    <xf numFmtId="0" fontId="33" fillId="67" borderId="105" xfId="12" applyFont="1" applyFill="1" applyBorder="1" applyAlignment="1" applyProtection="1">
      <alignment horizontal="center" vertical="center" textRotation="90"/>
      <protection locked="0"/>
    </xf>
    <xf numFmtId="0" fontId="28" fillId="67" borderId="287" xfId="3" applyFont="1" applyFill="1" applyBorder="1" applyAlignment="1">
      <alignment horizontal="center" vertical="center" wrapText="1"/>
    </xf>
    <xf numFmtId="0" fontId="28" fillId="67" borderId="111" xfId="3" applyFont="1" applyFill="1" applyBorder="1" applyAlignment="1">
      <alignment horizontal="center" vertical="center" wrapText="1"/>
    </xf>
    <xf numFmtId="0" fontId="28" fillId="67" borderId="113" xfId="3" applyFont="1" applyFill="1" applyBorder="1" applyAlignment="1">
      <alignment horizontal="center" vertical="center" wrapText="1"/>
    </xf>
    <xf numFmtId="0" fontId="28" fillId="67" borderId="105" xfId="3" applyFont="1" applyFill="1" applyBorder="1" applyAlignment="1">
      <alignment horizontal="center" vertical="center" wrapText="1"/>
    </xf>
    <xf numFmtId="0" fontId="28" fillId="67" borderId="0" xfId="3" applyFont="1" applyFill="1" applyBorder="1" applyAlignment="1">
      <alignment horizontal="center" vertical="center" wrapText="1"/>
    </xf>
    <xf numFmtId="0" fontId="28" fillId="67" borderId="282" xfId="3" applyFont="1" applyFill="1" applyBorder="1" applyAlignment="1">
      <alignment horizontal="center" vertical="center" wrapText="1"/>
    </xf>
    <xf numFmtId="0" fontId="493" fillId="83" borderId="113" xfId="12" applyFont="1" applyFill="1" applyBorder="1" applyAlignment="1" applyProtection="1">
      <alignment horizontal="center" vertical="center" textRotation="90"/>
      <protection locked="0"/>
    </xf>
    <xf numFmtId="0" fontId="493" fillId="83" borderId="10" xfId="12" applyFont="1" applyFill="1" applyBorder="1" applyAlignment="1" applyProtection="1">
      <alignment horizontal="center" vertical="center" textRotation="90"/>
      <protection locked="0"/>
    </xf>
    <xf numFmtId="0" fontId="494" fillId="2" borderId="112" xfId="12" applyFont="1" applyFill="1" applyBorder="1" applyAlignment="1" applyProtection="1">
      <alignment horizontal="center" vertical="center"/>
      <protection hidden="1"/>
    </xf>
    <xf numFmtId="0" fontId="494" fillId="2" borderId="111" xfId="12" applyFont="1" applyFill="1" applyBorder="1" applyAlignment="1" applyProtection="1">
      <alignment horizontal="center" vertical="center"/>
      <protection hidden="1"/>
    </xf>
    <xf numFmtId="0" fontId="494" fillId="2" borderId="113" xfId="12" applyFont="1" applyFill="1" applyBorder="1" applyAlignment="1" applyProtection="1">
      <alignment horizontal="center" vertical="center"/>
      <protection hidden="1"/>
    </xf>
    <xf numFmtId="0" fontId="494" fillId="2" borderId="11" xfId="12" applyFont="1" applyFill="1" applyBorder="1" applyAlignment="1" applyProtection="1">
      <alignment horizontal="center" vertical="center"/>
      <protection hidden="1"/>
    </xf>
    <xf numFmtId="0" fontId="494" fillId="2" borderId="0" xfId="12" applyFont="1" applyFill="1" applyBorder="1" applyAlignment="1" applyProtection="1">
      <alignment horizontal="center" vertical="center"/>
      <protection hidden="1"/>
    </xf>
    <xf numFmtId="0" fontId="494" fillId="2" borderId="10" xfId="12" applyFont="1" applyFill="1" applyBorder="1" applyAlignment="1" applyProtection="1">
      <alignment horizontal="center" vertical="center"/>
      <protection hidden="1"/>
    </xf>
    <xf numFmtId="0" fontId="115" fillId="2" borderId="122" xfId="12" applyFont="1" applyFill="1" applyBorder="1" applyAlignment="1" applyProtection="1">
      <alignment horizontal="center" vertical="center"/>
      <protection hidden="1"/>
    </xf>
    <xf numFmtId="0" fontId="115" fillId="2" borderId="123" xfId="12" applyFont="1" applyFill="1" applyBorder="1" applyAlignment="1" applyProtection="1">
      <alignment horizontal="center" vertical="center"/>
      <protection hidden="1"/>
    </xf>
    <xf numFmtId="0" fontId="115" fillId="2" borderId="291" xfId="12" applyFont="1" applyFill="1" applyBorder="1" applyAlignment="1" applyProtection="1">
      <alignment horizontal="center" vertical="center"/>
      <protection hidden="1"/>
    </xf>
    <xf numFmtId="0" fontId="115" fillId="2" borderId="123" xfId="12" applyFont="1" applyFill="1" applyBorder="1" applyAlignment="1" applyProtection="1">
      <alignment horizontal="left" vertical="center"/>
      <protection hidden="1"/>
    </xf>
    <xf numFmtId="0" fontId="115" fillId="2" borderId="291" xfId="12" applyFont="1" applyFill="1" applyBorder="1" applyAlignment="1" applyProtection="1">
      <alignment horizontal="left" vertical="center"/>
      <protection hidden="1"/>
    </xf>
    <xf numFmtId="0" fontId="115" fillId="2" borderId="124" xfId="12" applyFont="1" applyFill="1" applyBorder="1" applyAlignment="1" applyProtection="1">
      <alignment horizontal="left" vertical="center"/>
      <protection hidden="1"/>
    </xf>
    <xf numFmtId="0" fontId="535" fillId="99" borderId="111" xfId="12" applyFont="1" applyFill="1" applyBorder="1" applyAlignment="1" applyProtection="1">
      <alignment horizontal="center" vertical="center" wrapText="1"/>
      <protection hidden="1"/>
    </xf>
    <xf numFmtId="0" fontId="535" fillId="99" borderId="0" xfId="12" applyFont="1" applyFill="1" applyBorder="1" applyAlignment="1" applyProtection="1">
      <alignment horizontal="center" vertical="center" wrapText="1"/>
      <protection hidden="1"/>
    </xf>
    <xf numFmtId="0" fontId="497" fillId="72" borderId="105" xfId="3" applyFont="1" applyFill="1" applyBorder="1" applyAlignment="1">
      <alignment horizontal="left" vertical="center" wrapText="1"/>
    </xf>
    <xf numFmtId="0" fontId="497" fillId="72" borderId="0" xfId="3" applyFont="1" applyFill="1" applyBorder="1" applyAlignment="1">
      <alignment horizontal="left" vertical="center" wrapText="1"/>
    </xf>
    <xf numFmtId="0" fontId="497" fillId="72" borderId="282" xfId="3" applyFont="1" applyFill="1" applyBorder="1" applyAlignment="1">
      <alignment horizontal="left" vertical="center" wrapText="1"/>
    </xf>
    <xf numFmtId="0" fontId="11" fillId="2" borderId="105" xfId="12" applyFont="1" applyFill="1" applyBorder="1" applyAlignment="1" applyProtection="1">
      <alignment horizontal="center" vertical="center" wrapText="1"/>
      <protection locked="0"/>
    </xf>
    <xf numFmtId="0" fontId="11" fillId="2" borderId="0" xfId="12" applyFont="1" applyFill="1" applyBorder="1" applyAlignment="1" applyProtection="1">
      <alignment horizontal="center" vertical="center" wrapText="1"/>
      <protection locked="0"/>
    </xf>
    <xf numFmtId="0" fontId="11" fillId="2" borderId="282" xfId="12" applyFont="1" applyFill="1" applyBorder="1" applyAlignment="1" applyProtection="1">
      <alignment horizontal="center" vertical="center" wrapText="1"/>
      <protection locked="0"/>
    </xf>
    <xf numFmtId="0" fontId="31" fillId="2" borderId="105" xfId="12" applyFont="1" applyFill="1" applyBorder="1" applyAlignment="1" applyProtection="1">
      <alignment horizontal="center" vertical="center" wrapText="1"/>
      <protection locked="0"/>
    </xf>
    <xf numFmtId="0" fontId="31" fillId="2" borderId="0" xfId="12" applyFont="1" applyFill="1" applyBorder="1" applyAlignment="1" applyProtection="1">
      <alignment horizontal="center" vertical="center" wrapText="1"/>
      <protection locked="0"/>
    </xf>
    <xf numFmtId="0" fontId="31" fillId="2" borderId="282" xfId="12" applyFont="1" applyFill="1" applyBorder="1" applyAlignment="1" applyProtection="1">
      <alignment horizontal="center" vertical="center" wrapText="1"/>
      <protection locked="0"/>
    </xf>
    <xf numFmtId="0" fontId="496" fillId="72" borderId="105" xfId="3" applyFont="1" applyFill="1" applyBorder="1" applyAlignment="1">
      <alignment horizontal="left" vertical="center"/>
    </xf>
    <xf numFmtId="0" fontId="496" fillId="72" borderId="0" xfId="3" applyFont="1" applyFill="1" applyBorder="1" applyAlignment="1">
      <alignment horizontal="left" vertical="center"/>
    </xf>
    <xf numFmtId="0" fontId="496" fillId="72" borderId="282" xfId="3" applyFont="1" applyFill="1" applyBorder="1" applyAlignment="1">
      <alignment horizontal="left" vertical="center"/>
    </xf>
    <xf numFmtId="0" fontId="57" fillId="2" borderId="258" xfId="12" applyFont="1" applyFill="1" applyBorder="1" applyAlignment="1" applyProtection="1">
      <alignment horizontal="center"/>
      <protection locked="0"/>
    </xf>
    <xf numFmtId="0" fontId="499" fillId="62" borderId="0" xfId="0" applyFont="1" applyFill="1" applyBorder="1" applyAlignment="1">
      <alignment horizontal="center" vertical="center" wrapText="1"/>
    </xf>
    <xf numFmtId="0" fontId="496" fillId="72" borderId="105" xfId="3" applyFont="1" applyFill="1" applyBorder="1" applyAlignment="1">
      <alignment horizontal="center" vertical="center"/>
    </xf>
    <xf numFmtId="0" fontId="496" fillId="72" borderId="0" xfId="3" applyFont="1" applyFill="1" applyBorder="1" applyAlignment="1">
      <alignment horizontal="center" vertical="center"/>
    </xf>
    <xf numFmtId="0" fontId="496" fillId="72" borderId="282" xfId="3" applyFont="1" applyFill="1" applyBorder="1" applyAlignment="1">
      <alignment horizontal="center" vertical="center"/>
    </xf>
    <xf numFmtId="0" fontId="557" fillId="72" borderId="105" xfId="3" applyFont="1" applyFill="1" applyBorder="1" applyAlignment="1">
      <alignment horizontal="center" vertical="center"/>
    </xf>
    <xf numFmtId="0" fontId="557" fillId="72" borderId="0" xfId="3" applyFont="1" applyFill="1" applyBorder="1" applyAlignment="1">
      <alignment horizontal="center" vertical="center"/>
    </xf>
    <xf numFmtId="0" fontId="557" fillId="72" borderId="282" xfId="3" applyFont="1" applyFill="1" applyBorder="1" applyAlignment="1">
      <alignment horizontal="center" vertical="center"/>
    </xf>
    <xf numFmtId="0" fontId="496" fillId="72" borderId="105" xfId="3" applyFont="1" applyFill="1" applyBorder="1" applyAlignment="1">
      <alignment horizontal="center" vertical="center" wrapText="1"/>
    </xf>
    <xf numFmtId="0" fontId="496" fillId="72" borderId="0" xfId="3" applyFont="1" applyFill="1" applyBorder="1" applyAlignment="1">
      <alignment horizontal="center" vertical="center" wrapText="1"/>
    </xf>
    <xf numFmtId="0" fontId="496" fillId="72" borderId="282" xfId="3" applyFont="1" applyFill="1" applyBorder="1" applyAlignment="1">
      <alignment horizontal="center" vertical="center" wrapText="1"/>
    </xf>
    <xf numFmtId="0" fontId="87" fillId="25" borderId="282" xfId="3" applyFont="1" applyFill="1" applyBorder="1" applyAlignment="1">
      <alignment horizontal="center" vertical="center"/>
    </xf>
    <xf numFmtId="0" fontId="33" fillId="24" borderId="287" xfId="12" applyFont="1" applyFill="1" applyBorder="1" applyAlignment="1" applyProtection="1">
      <alignment horizontal="center" vertical="center"/>
      <protection locked="0"/>
    </xf>
    <xf numFmtId="0" fontId="33" fillId="24" borderId="105" xfId="12" applyFont="1" applyFill="1" applyBorder="1" applyAlignment="1" applyProtection="1">
      <alignment horizontal="center" vertical="center"/>
      <protection locked="0"/>
    </xf>
    <xf numFmtId="0" fontId="258" fillId="72" borderId="113" xfId="0" applyFont="1" applyFill="1" applyBorder="1" applyAlignment="1">
      <alignment horizontal="center" vertical="center" wrapText="1"/>
    </xf>
    <xf numFmtId="0" fontId="258" fillId="72" borderId="282" xfId="0" applyFont="1" applyFill="1" applyBorder="1" applyAlignment="1">
      <alignment horizontal="center" vertical="center" wrapText="1"/>
    </xf>
    <xf numFmtId="0" fontId="28" fillId="72" borderId="111" xfId="12" applyFont="1" applyFill="1" applyBorder="1" applyAlignment="1" applyProtection="1">
      <alignment horizontal="center" vertical="center"/>
      <protection hidden="1"/>
    </xf>
    <xf numFmtId="0" fontId="28" fillId="72" borderId="0" xfId="12" applyFont="1" applyFill="1" applyBorder="1" applyAlignment="1" applyProtection="1">
      <alignment horizontal="center" vertical="center"/>
      <protection hidden="1"/>
    </xf>
    <xf numFmtId="0" fontId="54" fillId="72" borderId="105" xfId="0" applyFont="1" applyFill="1" applyBorder="1" applyAlignment="1">
      <alignment horizontal="center" vertical="center" textRotation="90"/>
    </xf>
    <xf numFmtId="0" fontId="54" fillId="72" borderId="294" xfId="0" applyFont="1" applyFill="1" applyBorder="1" applyAlignment="1">
      <alignment horizontal="center" vertical="center" textRotation="90"/>
    </xf>
    <xf numFmtId="164" fontId="490" fillId="16" borderId="0" xfId="12" applyNumberFormat="1" applyFont="1" applyFill="1" applyBorder="1" applyAlignment="1" applyProtection="1">
      <alignment horizontal="center" vertical="center"/>
      <protection locked="0"/>
    </xf>
    <xf numFmtId="164" fontId="490" fillId="16" borderId="0" xfId="12" applyNumberFormat="1" applyFont="1" applyFill="1" applyBorder="1" applyAlignment="1" applyProtection="1">
      <alignment horizontal="center" vertical="center"/>
      <protection hidden="1"/>
    </xf>
    <xf numFmtId="200" fontId="44" fillId="15" borderId="0" xfId="12" applyNumberFormat="1" applyFont="1" applyFill="1" applyBorder="1" applyAlignment="1" applyProtection="1">
      <alignment horizontal="center" vertical="center"/>
      <protection locked="0"/>
    </xf>
    <xf numFmtId="0" fontId="490" fillId="2" borderId="0" xfId="3" applyFont="1" applyFill="1" applyBorder="1" applyAlignment="1" applyProtection="1">
      <alignment horizontal="center" vertical="center"/>
      <protection hidden="1"/>
    </xf>
    <xf numFmtId="0" fontId="490" fillId="2" borderId="282" xfId="3" applyFont="1" applyFill="1" applyBorder="1" applyAlignment="1" applyProtection="1">
      <alignment horizontal="center" vertical="center"/>
      <protection hidden="1"/>
    </xf>
    <xf numFmtId="200" fontId="33" fillId="16" borderId="0" xfId="12" applyNumberFormat="1" applyFont="1" applyFill="1" applyBorder="1" applyAlignment="1" applyProtection="1">
      <alignment horizontal="center" vertical="center"/>
      <protection locked="0"/>
    </xf>
    <xf numFmtId="211" fontId="33" fillId="16" borderId="0" xfId="12" applyNumberFormat="1" applyFont="1" applyFill="1" applyBorder="1" applyAlignment="1" applyProtection="1">
      <alignment horizontal="center" vertical="center"/>
      <protection locked="0"/>
    </xf>
    <xf numFmtId="167" fontId="490" fillId="16" borderId="0" xfId="12" applyNumberFormat="1" applyFont="1" applyFill="1" applyBorder="1" applyAlignment="1" applyProtection="1">
      <alignment horizontal="center" vertical="center"/>
      <protection hidden="1"/>
    </xf>
    <xf numFmtId="2" fontId="87" fillId="93" borderId="0" xfId="0" applyNumberFormat="1" applyFont="1" applyFill="1" applyAlignment="1" applyProtection="1">
      <alignment horizontal="center" vertical="center"/>
      <protection locked="0"/>
    </xf>
    <xf numFmtId="2" fontId="83" fillId="100" borderId="0" xfId="0" applyNumberFormat="1" applyFont="1" applyFill="1" applyAlignment="1" applyProtection="1">
      <alignment horizontal="center" vertical="center"/>
      <protection locked="0"/>
    </xf>
    <xf numFmtId="2" fontId="83" fillId="101" borderId="0" xfId="0" applyNumberFormat="1" applyFont="1" applyFill="1" applyAlignment="1" applyProtection="1">
      <alignment horizontal="center" vertical="center"/>
      <protection locked="0"/>
    </xf>
    <xf numFmtId="2" fontId="87" fillId="102" borderId="0" xfId="0" applyNumberFormat="1" applyFont="1" applyFill="1" applyAlignment="1" applyProtection="1">
      <alignment horizontal="center" vertical="center"/>
      <protection locked="0"/>
    </xf>
    <xf numFmtId="2" fontId="83" fillId="103" borderId="0" xfId="0" applyNumberFormat="1" applyFont="1" applyFill="1" applyAlignment="1" applyProtection="1">
      <alignment horizontal="center" vertical="center"/>
      <protection locked="0"/>
    </xf>
    <xf numFmtId="2" fontId="87" fillId="98" borderId="0" xfId="0" applyNumberFormat="1" applyFont="1" applyFill="1" applyAlignment="1" applyProtection="1">
      <alignment horizontal="center" vertical="center"/>
      <protection locked="0"/>
    </xf>
    <xf numFmtId="0" fontId="491" fillId="16" borderId="26" xfId="23" applyFont="1" applyFill="1" applyBorder="1" applyAlignment="1">
      <alignment horizontal="center" vertical="center" wrapText="1"/>
    </xf>
    <xf numFmtId="0" fontId="491" fillId="16" borderId="0" xfId="23" applyFont="1" applyFill="1" applyBorder="1" applyAlignment="1">
      <alignment horizontal="center" vertical="center" wrapText="1"/>
    </xf>
    <xf numFmtId="0" fontId="491" fillId="16" borderId="211" xfId="23" applyFont="1" applyFill="1" applyBorder="1" applyAlignment="1">
      <alignment horizontal="center" vertical="center" wrapText="1"/>
    </xf>
    <xf numFmtId="2" fontId="83" fillId="94" borderId="0" xfId="0" applyNumberFormat="1" applyFont="1" applyFill="1" applyAlignment="1" applyProtection="1">
      <alignment horizontal="center" vertical="center"/>
      <protection locked="0"/>
    </xf>
    <xf numFmtId="2" fontId="87" fillId="95" borderId="0" xfId="0" applyNumberFormat="1" applyFont="1" applyFill="1" applyAlignment="1" applyProtection="1">
      <alignment horizontal="center" vertical="center"/>
      <protection locked="0"/>
    </xf>
    <xf numFmtId="2" fontId="87" fillId="96" borderId="0" xfId="0" applyNumberFormat="1" applyFont="1" applyFill="1" applyAlignment="1" applyProtection="1">
      <alignment horizontal="center" vertical="center"/>
      <protection locked="0"/>
    </xf>
    <xf numFmtId="2" fontId="83" fillId="97" borderId="0" xfId="0" applyNumberFormat="1" applyFont="1" applyFill="1" applyAlignment="1" applyProtection="1">
      <alignment horizontal="center" vertical="center"/>
      <protection locked="0"/>
    </xf>
    <xf numFmtId="0" fontId="87" fillId="18" borderId="0" xfId="0" applyFont="1" applyFill="1" applyAlignment="1">
      <alignment horizontal="center" vertical="center"/>
    </xf>
    <xf numFmtId="2" fontId="87" fillId="99" borderId="0" xfId="0" applyNumberFormat="1" applyFont="1" applyFill="1" applyAlignment="1" applyProtection="1">
      <alignment horizontal="center" vertical="center"/>
      <protection locked="0"/>
    </xf>
    <xf numFmtId="0" fontId="61" fillId="16" borderId="134" xfId="23" applyFont="1" applyFill="1" applyBorder="1" applyAlignment="1">
      <alignment horizontal="center" vertical="center" wrapText="1"/>
    </xf>
    <xf numFmtId="0" fontId="61" fillId="16" borderId="67" xfId="23" applyFont="1" applyFill="1" applyBorder="1" applyAlignment="1">
      <alignment horizontal="center" vertical="center" wrapText="1"/>
    </xf>
    <xf numFmtId="0" fontId="61" fillId="16" borderId="135" xfId="23" applyFont="1" applyFill="1" applyBorder="1" applyAlignment="1">
      <alignment horizontal="center" vertical="center" wrapText="1"/>
    </xf>
    <xf numFmtId="0" fontId="61" fillId="16" borderId="26" xfId="23" applyFont="1" applyFill="1" applyBorder="1" applyAlignment="1">
      <alignment horizontal="center" vertical="center" wrapText="1"/>
    </xf>
    <xf numFmtId="0" fontId="61" fillId="16" borderId="0" xfId="23" applyFont="1" applyFill="1" applyBorder="1" applyAlignment="1">
      <alignment horizontal="center" vertical="center" wrapText="1"/>
    </xf>
    <xf numFmtId="0" fontId="61" fillId="16" borderId="211" xfId="23" applyFont="1" applyFill="1" applyBorder="1" applyAlignment="1">
      <alignment horizontal="center" vertical="center" wrapText="1"/>
    </xf>
    <xf numFmtId="0" fontId="27" fillId="16" borderId="26" xfId="23" applyFont="1" applyFill="1" applyBorder="1" applyAlignment="1">
      <alignment horizontal="center" vertical="center" wrapText="1"/>
    </xf>
    <xf numFmtId="0" fontId="27" fillId="16" borderId="0" xfId="23" applyFont="1" applyFill="1" applyBorder="1" applyAlignment="1">
      <alignment horizontal="center" vertical="center" wrapText="1"/>
    </xf>
    <xf numFmtId="0" fontId="27" fillId="16" borderId="211" xfId="23" applyFont="1" applyFill="1" applyBorder="1" applyAlignment="1">
      <alignment horizontal="center" vertical="center" wrapText="1"/>
    </xf>
    <xf numFmtId="0" fontId="41" fillId="16" borderId="26" xfId="23" applyFont="1" applyFill="1" applyBorder="1" applyAlignment="1">
      <alignment horizontal="center" vertical="center"/>
    </xf>
    <xf numFmtId="0" fontId="41" fillId="16" borderId="0" xfId="23" applyFont="1" applyFill="1" applyBorder="1" applyAlignment="1">
      <alignment horizontal="center" vertical="center"/>
    </xf>
    <xf numFmtId="0" fontId="41" fillId="16" borderId="211" xfId="23" applyFont="1" applyFill="1" applyBorder="1" applyAlignment="1">
      <alignment horizontal="center" vertical="center"/>
    </xf>
    <xf numFmtId="0" fontId="87" fillId="105" borderId="0" xfId="0" applyFont="1" applyFill="1" applyAlignment="1">
      <alignment horizontal="center" vertical="center"/>
    </xf>
    <xf numFmtId="2" fontId="83" fillId="106" borderId="0" xfId="0" applyNumberFormat="1" applyFont="1" applyFill="1" applyAlignment="1" applyProtection="1">
      <alignment horizontal="center" vertical="center"/>
      <protection locked="0"/>
    </xf>
    <xf numFmtId="2" fontId="87" fillId="55" borderId="0" xfId="0" applyNumberFormat="1" applyFont="1" applyFill="1" applyAlignment="1" applyProtection="1">
      <alignment horizontal="center" vertical="center"/>
      <protection locked="0"/>
    </xf>
    <xf numFmtId="0" fontId="31" fillId="0" borderId="0" xfId="12" applyFont="1" applyAlignment="1" applyProtection="1">
      <alignment horizontal="center" wrapText="1"/>
      <protection locked="0"/>
    </xf>
    <xf numFmtId="2" fontId="83" fillId="104" borderId="0" xfId="0" applyNumberFormat="1" applyFont="1" applyFill="1" applyAlignment="1" applyProtection="1">
      <alignment horizontal="center" vertical="center"/>
      <protection locked="0"/>
    </xf>
    <xf numFmtId="0" fontId="463" fillId="18" borderId="61" xfId="2" applyFont="1" applyFill="1" applyBorder="1" applyAlignment="1">
      <alignment horizontal="center" vertical="center"/>
    </xf>
    <xf numFmtId="0" fontId="463" fillId="18" borderId="62" xfId="2" applyFont="1" applyFill="1" applyBorder="1" applyAlignment="1">
      <alignment horizontal="center" vertical="center"/>
    </xf>
    <xf numFmtId="0" fontId="463" fillId="18" borderId="30" xfId="2" applyFont="1" applyFill="1" applyBorder="1" applyAlignment="1">
      <alignment horizontal="center" vertical="center"/>
    </xf>
    <xf numFmtId="0" fontId="464" fillId="0" borderId="37" xfId="2" applyFont="1" applyFill="1" applyBorder="1" applyAlignment="1">
      <alignment horizontal="center" vertical="top" textRotation="255"/>
    </xf>
    <xf numFmtId="0" fontId="464" fillId="0" borderId="60" xfId="2" applyFont="1" applyFill="1" applyBorder="1" applyAlignment="1">
      <alignment horizontal="center" vertical="top" textRotation="255"/>
    </xf>
    <xf numFmtId="169" fontId="241" fillId="19" borderId="0" xfId="2" applyNumberFormat="1" applyFont="1" applyFill="1" applyBorder="1" applyAlignment="1">
      <alignment horizontal="left" vertical="center" wrapText="1"/>
    </xf>
    <xf numFmtId="0" fontId="465" fillId="2" borderId="36" xfId="2" applyFont="1" applyFill="1" applyBorder="1" applyAlignment="1">
      <alignment horizontal="center" vertical="center" wrapText="1"/>
    </xf>
    <xf numFmtId="0" fontId="465" fillId="2" borderId="0" xfId="2" applyFont="1" applyFill="1" applyBorder="1" applyAlignment="1">
      <alignment horizontal="center" vertical="center" wrapText="1"/>
    </xf>
    <xf numFmtId="0" fontId="466" fillId="2" borderId="19" xfId="4" applyNumberFormat="1" applyFont="1" applyFill="1" applyBorder="1" applyAlignment="1">
      <alignment horizontal="right" vertical="center" wrapText="1"/>
    </xf>
    <xf numFmtId="0" fontId="466" fillId="2" borderId="0" xfId="4" applyNumberFormat="1" applyFont="1" applyFill="1" applyBorder="1" applyAlignment="1">
      <alignment horizontal="right" vertical="center" wrapText="1"/>
    </xf>
    <xf numFmtId="0" fontId="466" fillId="2" borderId="46" xfId="4" applyNumberFormat="1" applyFont="1" applyFill="1" applyBorder="1" applyAlignment="1">
      <alignment horizontal="right" vertical="center" wrapText="1"/>
    </xf>
    <xf numFmtId="0" fontId="466" fillId="2" borderId="47" xfId="4" applyNumberFormat="1" applyFont="1" applyFill="1" applyBorder="1" applyAlignment="1">
      <alignment horizontal="right" vertical="center" wrapText="1"/>
    </xf>
    <xf numFmtId="0" fontId="471" fillId="15" borderId="0" xfId="2" applyFont="1" applyFill="1" applyBorder="1" applyAlignment="1">
      <alignment horizontal="center" vertical="center"/>
    </xf>
    <xf numFmtId="0" fontId="471" fillId="15" borderId="47" xfId="2" applyFont="1" applyFill="1" applyBorder="1" applyAlignment="1">
      <alignment horizontal="center" vertical="center"/>
    </xf>
    <xf numFmtId="0" fontId="123" fillId="2" borderId="0" xfId="2" applyFont="1" applyFill="1" applyBorder="1" applyAlignment="1">
      <alignment horizontal="center" vertical="center" wrapText="1"/>
    </xf>
    <xf numFmtId="0" fontId="123" fillId="2" borderId="47" xfId="2" applyFont="1" applyFill="1" applyBorder="1" applyAlignment="1">
      <alignment horizontal="center" vertical="center" wrapText="1"/>
    </xf>
    <xf numFmtId="0" fontId="469" fillId="2" borderId="45" xfId="2" applyFont="1" applyFill="1" applyBorder="1" applyAlignment="1">
      <alignment horizontal="center" vertical="center"/>
    </xf>
    <xf numFmtId="0" fontId="469" fillId="2" borderId="40" xfId="2" applyFont="1" applyFill="1" applyBorder="1" applyAlignment="1">
      <alignment horizontal="center" vertical="center"/>
    </xf>
    <xf numFmtId="0" fontId="469" fillId="2" borderId="41" xfId="2" applyFont="1" applyFill="1" applyBorder="1" applyAlignment="1">
      <alignment horizontal="center" vertical="center"/>
    </xf>
    <xf numFmtId="0" fontId="101" fillId="2" borderId="248" xfId="4" applyFont="1" applyFill="1" applyBorder="1" applyAlignment="1">
      <alignment horizontal="center" vertical="center"/>
    </xf>
    <xf numFmtId="0" fontId="101" fillId="2" borderId="51" xfId="4" applyFont="1" applyFill="1" applyBorder="1" applyAlignment="1">
      <alignment horizontal="center" vertical="center"/>
    </xf>
    <xf numFmtId="0" fontId="0" fillId="24" borderId="0" xfId="0" applyFont="1" applyFill="1" applyAlignment="1">
      <alignment horizontal="center" vertical="center" wrapText="1"/>
    </xf>
    <xf numFmtId="0" fontId="49" fillId="25" borderId="10" xfId="0" applyFont="1" applyFill="1" applyBorder="1" applyAlignment="1">
      <alignment horizontal="center" vertical="center" textRotation="90"/>
    </xf>
    <xf numFmtId="0" fontId="63" fillId="2" borderId="7" xfId="2" applyFont="1" applyFill="1" applyBorder="1" applyAlignment="1" applyProtection="1">
      <alignment horizontal="center" vertical="center"/>
      <protection hidden="1"/>
    </xf>
    <xf numFmtId="0" fontId="63" fillId="2" borderId="8" xfId="2" applyFont="1" applyFill="1" applyBorder="1" applyAlignment="1" applyProtection="1">
      <alignment horizontal="center" vertical="center"/>
      <protection hidden="1"/>
    </xf>
    <xf numFmtId="0" fontId="63" fillId="2" borderId="9" xfId="2" applyFont="1" applyFill="1" applyBorder="1" applyAlignment="1" applyProtection="1">
      <alignment horizontal="center" vertical="center"/>
      <protection hidden="1"/>
    </xf>
    <xf numFmtId="0" fontId="29" fillId="2" borderId="0" xfId="2" applyFont="1" applyFill="1" applyBorder="1" applyAlignment="1" applyProtection="1">
      <alignment horizontal="right" vertical="center" wrapText="1"/>
      <protection hidden="1"/>
    </xf>
    <xf numFmtId="0" fontId="29" fillId="2" borderId="23" xfId="2" applyFont="1" applyFill="1" applyBorder="1" applyAlignment="1" applyProtection="1">
      <alignment horizontal="right" vertical="center" wrapText="1"/>
      <protection hidden="1"/>
    </xf>
    <xf numFmtId="0" fontId="70" fillId="2" borderId="0" xfId="3" applyFont="1" applyFill="1" applyBorder="1" applyAlignment="1">
      <alignment horizontal="center" vertical="center"/>
    </xf>
    <xf numFmtId="0" fontId="70" fillId="2" borderId="23" xfId="3" applyFont="1" applyFill="1" applyBorder="1" applyAlignment="1">
      <alignment horizontal="center" vertical="center"/>
    </xf>
    <xf numFmtId="166" fontId="69" fillId="6" borderId="0" xfId="2" applyNumberFormat="1" applyFont="1" applyFill="1" applyBorder="1" applyAlignment="1" applyProtection="1">
      <alignment horizontal="center" vertical="center"/>
      <protection hidden="1"/>
    </xf>
    <xf numFmtId="166" fontId="69" fillId="6" borderId="23" xfId="2" applyNumberFormat="1" applyFont="1" applyFill="1" applyBorder="1" applyAlignment="1" applyProtection="1">
      <alignment horizontal="center" vertical="center"/>
      <protection hidden="1"/>
    </xf>
    <xf numFmtId="0" fontId="64" fillId="2" borderId="10" xfId="2" applyFont="1" applyFill="1" applyBorder="1" applyAlignment="1" applyProtection="1">
      <alignment horizontal="left" vertical="center"/>
      <protection hidden="1"/>
    </xf>
    <xf numFmtId="0" fontId="64" fillId="2" borderId="28" xfId="2" applyFont="1" applyFill="1" applyBorder="1" applyAlignment="1" applyProtection="1">
      <alignment horizontal="left" vertical="center"/>
      <protection hidden="1"/>
    </xf>
    <xf numFmtId="0" fontId="63" fillId="2" borderId="64" xfId="2" applyFont="1" applyFill="1" applyBorder="1" applyAlignment="1" applyProtection="1">
      <alignment horizontal="center" vertical="center"/>
      <protection hidden="1"/>
    </xf>
    <xf numFmtId="0" fontId="63" fillId="2" borderId="0" xfId="2" applyFont="1" applyFill="1" applyBorder="1" applyAlignment="1" applyProtection="1">
      <alignment horizontal="center" vertical="center"/>
      <protection hidden="1"/>
    </xf>
    <xf numFmtId="0" fontId="63" fillId="2" borderId="10" xfId="2" applyFont="1" applyFill="1" applyBorder="1" applyAlignment="1" applyProtection="1">
      <alignment horizontal="center" vertical="center"/>
      <protection hidden="1"/>
    </xf>
    <xf numFmtId="0" fontId="115" fillId="2" borderId="64" xfId="3" applyFont="1" applyFill="1" applyBorder="1" applyAlignment="1" applyProtection="1">
      <alignment horizontal="center" vertical="center"/>
      <protection hidden="1"/>
    </xf>
    <xf numFmtId="0" fontId="11" fillId="2" borderId="0" xfId="3" applyFont="1" applyFill="1" applyBorder="1" applyAlignment="1" applyProtection="1">
      <alignment horizontal="left" vertical="center" wrapText="1"/>
      <protection hidden="1"/>
    </xf>
    <xf numFmtId="0" fontId="11" fillId="2" borderId="10" xfId="3" applyFont="1" applyFill="1" applyBorder="1" applyAlignment="1" applyProtection="1">
      <alignment horizontal="left" vertical="center" wrapText="1"/>
      <protection hidden="1"/>
    </xf>
    <xf numFmtId="0" fontId="0" fillId="2" borderId="0" xfId="0" applyFill="1" applyBorder="1" applyAlignment="1">
      <alignment horizontal="left" vertical="center" wrapText="1"/>
    </xf>
    <xf numFmtId="0" fontId="0" fillId="2" borderId="10" xfId="0" applyFill="1" applyBorder="1" applyAlignment="1">
      <alignment horizontal="left" vertical="center" wrapText="1"/>
    </xf>
    <xf numFmtId="0" fontId="18" fillId="25" borderId="23" xfId="0" applyFont="1" applyFill="1" applyBorder="1" applyAlignment="1">
      <alignment horizontal="center"/>
    </xf>
    <xf numFmtId="0" fontId="26" fillId="0" borderId="0" xfId="5" applyAlignment="1">
      <alignment horizontal="left" vertical="center" wrapText="1"/>
    </xf>
    <xf numFmtId="0" fontId="28" fillId="2" borderId="0" xfId="3" applyFont="1" applyFill="1" applyAlignment="1" applyProtection="1">
      <alignment horizontal="center" vertical="center"/>
      <protection hidden="1"/>
    </xf>
    <xf numFmtId="0" fontId="28" fillId="2" borderId="0" xfId="3" applyFont="1" applyFill="1" applyAlignment="1" applyProtection="1">
      <alignment horizontal="left" vertical="center" wrapText="1"/>
      <protection hidden="1"/>
    </xf>
    <xf numFmtId="0" fontId="28" fillId="2" borderId="0" xfId="3" applyFont="1" applyFill="1" applyAlignment="1" applyProtection="1">
      <alignment horizontal="center" vertical="center" wrapText="1"/>
      <protection hidden="1"/>
    </xf>
    <xf numFmtId="0" fontId="530" fillId="2" borderId="0" xfId="3" applyFont="1" applyFill="1" applyAlignment="1" applyProtection="1">
      <alignment horizontal="center" vertical="center" wrapText="1"/>
      <protection hidden="1"/>
    </xf>
    <xf numFmtId="0" fontId="27" fillId="2" borderId="0" xfId="3" applyFont="1" applyFill="1" applyAlignment="1" applyProtection="1">
      <alignment horizontal="center" vertical="center" wrapText="1"/>
      <protection hidden="1"/>
    </xf>
    <xf numFmtId="0" fontId="544" fillId="2" borderId="0" xfId="3" applyFont="1" applyFill="1" applyAlignment="1" applyProtection="1">
      <alignment horizontal="center" vertical="center"/>
      <protection hidden="1"/>
    </xf>
    <xf numFmtId="0" fontId="224" fillId="0" borderId="0" xfId="5" applyFont="1" applyBorder="1" applyAlignment="1">
      <alignment horizontal="center" vertical="center" wrapText="1"/>
    </xf>
    <xf numFmtId="0" fontId="36" fillId="24" borderId="0" xfId="3" applyFont="1" applyFill="1" applyAlignment="1">
      <alignment horizontal="center" vertical="center"/>
    </xf>
    <xf numFmtId="0" fontId="258" fillId="0" borderId="277" xfId="3" applyFont="1" applyBorder="1" applyAlignment="1">
      <alignment horizontal="center" vertical="center"/>
    </xf>
    <xf numFmtId="0" fontId="28" fillId="0" borderId="277" xfId="3" applyFont="1" applyBorder="1" applyAlignment="1">
      <alignment horizontal="center" vertical="center" wrapText="1"/>
    </xf>
    <xf numFmtId="0" fontId="258" fillId="67" borderId="278" xfId="3" applyFont="1" applyFill="1" applyBorder="1" applyAlignment="1">
      <alignment horizontal="center" vertical="center" wrapText="1"/>
    </xf>
    <xf numFmtId="0" fontId="258" fillId="67" borderId="279" xfId="3" applyFont="1" applyFill="1" applyBorder="1" applyAlignment="1">
      <alignment horizontal="center" vertical="center" wrapText="1"/>
    </xf>
    <xf numFmtId="0" fontId="258" fillId="67" borderId="280" xfId="3" applyFont="1" applyFill="1" applyBorder="1" applyAlignment="1">
      <alignment horizontal="center" vertical="center" wrapText="1"/>
    </xf>
    <xf numFmtId="0" fontId="546" fillId="2" borderId="0" xfId="3" applyFont="1" applyFill="1" applyAlignment="1" applyProtection="1">
      <alignment horizontal="center" vertical="center"/>
      <protection hidden="1"/>
    </xf>
    <xf numFmtId="0" fontId="546" fillId="2" borderId="0" xfId="3" applyFont="1" applyFill="1" applyAlignment="1" applyProtection="1">
      <alignment horizontal="center" vertical="center" wrapText="1"/>
      <protection hidden="1"/>
    </xf>
    <xf numFmtId="0" fontId="27" fillId="2" borderId="26" xfId="10" applyFont="1" applyFill="1" applyBorder="1" applyAlignment="1">
      <alignment horizontal="center" vertical="center" wrapText="1"/>
    </xf>
    <xf numFmtId="0" fontId="27" fillId="2" borderId="0" xfId="10" applyFont="1" applyFill="1" applyBorder="1" applyAlignment="1">
      <alignment horizontal="center" vertical="center" wrapText="1"/>
    </xf>
    <xf numFmtId="0" fontId="27" fillId="2" borderId="66" xfId="10" applyFont="1" applyFill="1" applyBorder="1" applyAlignment="1">
      <alignment horizontal="center" vertical="center" wrapText="1"/>
    </xf>
    <xf numFmtId="0" fontId="153" fillId="2" borderId="78" xfId="3" applyFont="1" applyFill="1" applyBorder="1" applyAlignment="1" applyProtection="1">
      <alignment horizontal="center" vertical="center"/>
      <protection hidden="1"/>
    </xf>
    <xf numFmtId="0" fontId="153" fillId="2" borderId="79" xfId="3" applyFont="1" applyFill="1" applyBorder="1" applyAlignment="1" applyProtection="1">
      <alignment horizontal="center" vertical="center"/>
      <protection hidden="1"/>
    </xf>
    <xf numFmtId="0" fontId="153" fillId="2" borderId="80" xfId="3" applyFont="1" applyFill="1" applyBorder="1" applyAlignment="1" applyProtection="1">
      <alignment horizontal="center" vertical="center"/>
      <protection hidden="1"/>
    </xf>
    <xf numFmtId="0" fontId="240" fillId="2" borderId="134" xfId="10" applyFont="1" applyFill="1" applyBorder="1" applyAlignment="1">
      <alignment horizontal="center" vertical="center" wrapText="1"/>
    </xf>
    <xf numFmtId="0" fontId="240" fillId="2" borderId="67" xfId="10" applyFont="1" applyFill="1" applyBorder="1" applyAlignment="1">
      <alignment horizontal="center" vertical="center" wrapText="1"/>
    </xf>
    <xf numFmtId="0" fontId="240" fillId="2" borderId="135" xfId="10" applyFont="1" applyFill="1" applyBorder="1" applyAlignment="1">
      <alignment horizontal="center" vertical="center" wrapText="1"/>
    </xf>
    <xf numFmtId="0" fontId="240" fillId="2" borderId="26" xfId="10" applyFont="1" applyFill="1" applyBorder="1" applyAlignment="1">
      <alignment horizontal="center" vertical="center" wrapText="1"/>
    </xf>
    <xf numFmtId="0" fontId="240" fillId="2" borderId="0" xfId="10" applyFont="1" applyFill="1" applyBorder="1" applyAlignment="1">
      <alignment horizontal="center" vertical="center" wrapText="1"/>
    </xf>
    <xf numFmtId="0" fontId="240" fillId="2" borderId="66" xfId="10" applyFont="1" applyFill="1" applyBorder="1" applyAlignment="1">
      <alignment horizontal="center" vertical="center" wrapText="1"/>
    </xf>
    <xf numFmtId="0" fontId="240" fillId="2" borderId="71" xfId="10" applyFont="1" applyFill="1" applyBorder="1" applyAlignment="1">
      <alignment horizontal="center" vertical="center" wrapText="1"/>
    </xf>
    <xf numFmtId="0" fontId="240" fillId="2" borderId="69" xfId="10" applyFont="1" applyFill="1" applyBorder="1" applyAlignment="1">
      <alignment horizontal="center" vertical="center" wrapText="1"/>
    </xf>
    <xf numFmtId="0" fontId="240" fillId="2" borderId="70" xfId="10" applyFont="1" applyFill="1" applyBorder="1" applyAlignment="1">
      <alignment horizontal="center" vertical="center" wrapText="1"/>
    </xf>
    <xf numFmtId="0" fontId="54" fillId="24" borderId="134" xfId="0" applyFont="1" applyFill="1" applyBorder="1" applyAlignment="1">
      <alignment horizontal="center" vertical="center" wrapText="1"/>
    </xf>
    <xf numFmtId="0" fontId="54" fillId="24" borderId="67" xfId="0" applyFont="1" applyFill="1" applyBorder="1" applyAlignment="1">
      <alignment horizontal="center" vertical="center" wrapText="1"/>
    </xf>
    <xf numFmtId="0" fontId="54" fillId="24" borderId="135" xfId="0" applyFont="1" applyFill="1" applyBorder="1" applyAlignment="1">
      <alignment horizontal="center" vertical="center" wrapText="1"/>
    </xf>
    <xf numFmtId="0" fontId="54" fillId="24" borderId="26" xfId="0" applyFont="1" applyFill="1" applyBorder="1" applyAlignment="1">
      <alignment horizontal="center" vertical="center" wrapText="1"/>
    </xf>
    <xf numFmtId="0" fontId="54" fillId="24" borderId="0" xfId="0" applyFont="1" applyFill="1" applyBorder="1" applyAlignment="1">
      <alignment horizontal="center" vertical="center" wrapText="1"/>
    </xf>
    <xf numFmtId="0" fontId="54" fillId="24" borderId="66" xfId="0" applyFont="1" applyFill="1" applyBorder="1" applyAlignment="1">
      <alignment horizontal="center" vertical="center" wrapText="1"/>
    </xf>
    <xf numFmtId="0" fontId="54" fillId="24" borderId="71" xfId="0" applyFont="1" applyFill="1" applyBorder="1" applyAlignment="1">
      <alignment horizontal="center" vertical="center" wrapText="1"/>
    </xf>
    <xf numFmtId="0" fontId="54" fillId="24" borderId="69" xfId="0" applyFont="1" applyFill="1" applyBorder="1" applyAlignment="1">
      <alignment horizontal="center" vertical="center" wrapText="1"/>
    </xf>
    <xf numFmtId="0" fontId="54" fillId="24" borderId="70" xfId="0" applyFont="1" applyFill="1" applyBorder="1" applyAlignment="1">
      <alignment horizontal="center" vertical="center" wrapText="1"/>
    </xf>
    <xf numFmtId="0" fontId="128" fillId="2" borderId="134" xfId="10" applyFont="1" applyFill="1" applyBorder="1" applyAlignment="1">
      <alignment horizontal="center" vertical="center" wrapText="1"/>
    </xf>
    <xf numFmtId="0" fontId="128" fillId="2" borderId="67" xfId="10" applyFont="1" applyFill="1" applyBorder="1" applyAlignment="1">
      <alignment horizontal="center" vertical="center" wrapText="1"/>
    </xf>
    <xf numFmtId="0" fontId="128" fillId="2" borderId="135" xfId="10" applyFont="1" applyFill="1" applyBorder="1" applyAlignment="1">
      <alignment horizontal="center" vertical="center" wrapText="1"/>
    </xf>
    <xf numFmtId="0" fontId="128" fillId="2" borderId="26" xfId="10" applyFont="1" applyFill="1" applyBorder="1" applyAlignment="1">
      <alignment horizontal="center" vertical="center" wrapText="1"/>
    </xf>
    <xf numFmtId="0" fontId="128" fillId="2" borderId="0" xfId="10" applyFont="1" applyFill="1" applyBorder="1" applyAlignment="1">
      <alignment horizontal="center" vertical="center" wrapText="1"/>
    </xf>
    <xf numFmtId="0" fontId="128" fillId="2" borderId="66" xfId="10" applyFont="1" applyFill="1" applyBorder="1" applyAlignment="1">
      <alignment horizontal="center" vertical="center" wrapText="1"/>
    </xf>
    <xf numFmtId="0" fontId="28" fillId="2" borderId="26" xfId="10" applyFont="1" applyFill="1" applyBorder="1" applyAlignment="1">
      <alignment horizontal="center" vertical="center" wrapText="1"/>
    </xf>
    <xf numFmtId="0" fontId="28" fillId="2" borderId="0" xfId="10" applyFont="1" applyFill="1" applyBorder="1" applyAlignment="1">
      <alignment horizontal="center" vertical="center" wrapText="1"/>
    </xf>
    <xf numFmtId="0" fontId="28" fillId="2" borderId="66" xfId="10" applyFont="1" applyFill="1" applyBorder="1" applyAlignment="1">
      <alignment horizontal="center" vertical="center" wrapText="1"/>
    </xf>
    <xf numFmtId="0" fontId="28" fillId="2" borderId="71" xfId="10" applyFont="1" applyFill="1" applyBorder="1" applyAlignment="1">
      <alignment horizontal="center" vertical="center" wrapText="1"/>
    </xf>
    <xf numFmtId="0" fontId="28" fillId="2" borderId="69" xfId="10" applyFont="1" applyFill="1" applyBorder="1" applyAlignment="1">
      <alignment horizontal="center" vertical="center" wrapText="1"/>
    </xf>
    <xf numFmtId="0" fontId="28" fillId="2" borderId="70" xfId="10" applyFont="1" applyFill="1" applyBorder="1" applyAlignment="1">
      <alignment horizontal="center" vertical="center" wrapText="1"/>
    </xf>
    <xf numFmtId="0" fontId="243" fillId="2" borderId="0" xfId="15" applyFont="1" applyFill="1" applyAlignment="1" applyProtection="1">
      <alignment horizontal="left" vertical="center"/>
    </xf>
    <xf numFmtId="0" fontId="243" fillId="24" borderId="0" xfId="5" applyFont="1" applyFill="1" applyAlignment="1" applyProtection="1">
      <alignment horizontal="left" vertical="center"/>
      <protection hidden="1"/>
    </xf>
    <xf numFmtId="0" fontId="86" fillId="31" borderId="112" xfId="3" applyFont="1" applyFill="1" applyBorder="1" applyAlignment="1" applyProtection="1">
      <alignment horizontal="center" vertical="center"/>
      <protection hidden="1"/>
    </xf>
    <xf numFmtId="0" fontId="86" fillId="31" borderId="111" xfId="3" applyFont="1" applyFill="1" applyBorder="1" applyAlignment="1" applyProtection="1">
      <alignment horizontal="center" vertical="center"/>
      <protection hidden="1"/>
    </xf>
    <xf numFmtId="0" fontId="86" fillId="31" borderId="113" xfId="3" applyFont="1" applyFill="1" applyBorder="1" applyAlignment="1" applyProtection="1">
      <alignment horizontal="center" vertical="center"/>
      <protection hidden="1"/>
    </xf>
    <xf numFmtId="0" fontId="87" fillId="2" borderId="105" xfId="3" applyFont="1" applyFill="1" applyBorder="1" applyAlignment="1" applyProtection="1">
      <alignment horizontal="center" vertical="center"/>
      <protection hidden="1"/>
    </xf>
    <xf numFmtId="0" fontId="87" fillId="2" borderId="0" xfId="3" applyFont="1" applyFill="1" applyBorder="1" applyAlignment="1" applyProtection="1">
      <alignment horizontal="center" vertical="center"/>
      <protection hidden="1"/>
    </xf>
    <xf numFmtId="0" fontId="87" fillId="2" borderId="10" xfId="3" applyFont="1" applyFill="1" applyBorder="1" applyAlignment="1" applyProtection="1">
      <alignment horizontal="center" vertical="center"/>
      <protection hidden="1"/>
    </xf>
    <xf numFmtId="0" fontId="227" fillId="2" borderId="123" xfId="5" applyFont="1" applyFill="1" applyBorder="1" applyAlignment="1" applyProtection="1">
      <alignment horizontal="center" vertical="center"/>
      <protection hidden="1"/>
    </xf>
    <xf numFmtId="0" fontId="227" fillId="2" borderId="124" xfId="5" applyFont="1" applyFill="1" applyBorder="1" applyAlignment="1" applyProtection="1">
      <alignment horizontal="center" vertical="center"/>
      <protection hidden="1"/>
    </xf>
    <xf numFmtId="0" fontId="126" fillId="42" borderId="0" xfId="12" applyFont="1" applyFill="1" applyAlignment="1" applyProtection="1">
      <alignment horizontal="center" vertical="center" wrapText="1"/>
      <protection hidden="1"/>
    </xf>
    <xf numFmtId="0" fontId="226" fillId="28" borderId="26" xfId="10" applyFont="1" applyFill="1" applyBorder="1" applyAlignment="1">
      <alignment horizontal="center" vertical="center"/>
    </xf>
    <xf numFmtId="0" fontId="226" fillId="28" borderId="0" xfId="10" applyFont="1" applyFill="1" applyBorder="1" applyAlignment="1">
      <alignment horizontal="center" vertical="center"/>
    </xf>
    <xf numFmtId="0" fontId="226" fillId="28" borderId="66" xfId="10" applyFont="1" applyFill="1" applyBorder="1" applyAlignment="1">
      <alignment horizontal="center" vertical="center"/>
    </xf>
    <xf numFmtId="0" fontId="260" fillId="2" borderId="0" xfId="5" applyFont="1" applyFill="1" applyAlignment="1">
      <alignment horizontal="left" vertical="center"/>
    </xf>
    <xf numFmtId="0" fontId="261" fillId="2" borderId="0" xfId="14" applyFont="1" applyFill="1" applyAlignment="1">
      <alignment horizontal="left" vertical="center"/>
    </xf>
    <xf numFmtId="0" fontId="243" fillId="2" borderId="0" xfId="5" applyFont="1" applyFill="1" applyAlignment="1">
      <alignment horizontal="left" vertical="center"/>
    </xf>
    <xf numFmtId="0" fontId="259" fillId="2" borderId="0" xfId="14" applyFont="1" applyFill="1" applyAlignment="1">
      <alignment horizontal="left" vertical="center"/>
    </xf>
    <xf numFmtId="0" fontId="41" fillId="8" borderId="26" xfId="10" applyFont="1" applyFill="1" applyBorder="1" applyAlignment="1">
      <alignment horizontal="center" vertical="center" wrapText="1"/>
    </xf>
    <xf numFmtId="0" fontId="41" fillId="8" borderId="0" xfId="10" applyFont="1" applyFill="1" applyBorder="1" applyAlignment="1">
      <alignment horizontal="center" vertical="center" wrapText="1"/>
    </xf>
    <xf numFmtId="0" fontId="41" fillId="8" borderId="66" xfId="10" applyFont="1" applyFill="1" applyBorder="1" applyAlignment="1">
      <alignment horizontal="center" vertical="center" wrapText="1"/>
    </xf>
    <xf numFmtId="0" fontId="40" fillId="15" borderId="26" xfId="10" applyFont="1" applyFill="1" applyBorder="1" applyAlignment="1">
      <alignment horizontal="center" vertical="center" wrapText="1"/>
    </xf>
    <xf numFmtId="0" fontId="40" fillId="15" borderId="0" xfId="10" applyFont="1" applyFill="1" applyBorder="1" applyAlignment="1">
      <alignment horizontal="center" vertical="center" wrapText="1"/>
    </xf>
    <xf numFmtId="0" fontId="40" fillId="15" borderId="66" xfId="10" applyFont="1" applyFill="1" applyBorder="1" applyAlignment="1">
      <alignment horizontal="center" vertical="center" wrapText="1"/>
    </xf>
    <xf numFmtId="0" fontId="40" fillId="15" borderId="71" xfId="10" applyFont="1" applyFill="1" applyBorder="1" applyAlignment="1">
      <alignment horizontal="center" vertical="center" wrapText="1"/>
    </xf>
    <xf numFmtId="0" fontId="40" fillId="15" borderId="69" xfId="10" applyFont="1" applyFill="1" applyBorder="1" applyAlignment="1">
      <alignment horizontal="center" vertical="center" wrapText="1"/>
    </xf>
    <xf numFmtId="0" fontId="40" fillId="15" borderId="70" xfId="10" applyFont="1" applyFill="1" applyBorder="1" applyAlignment="1">
      <alignment horizontal="center" vertical="center" wrapText="1"/>
    </xf>
    <xf numFmtId="0" fontId="246" fillId="4" borderId="112" xfId="3" applyFont="1" applyFill="1" applyBorder="1" applyAlignment="1">
      <alignment horizontal="center" vertical="center"/>
    </xf>
    <xf numFmtId="0" fontId="246" fillId="4" borderId="111" xfId="3" applyFont="1" applyFill="1" applyBorder="1" applyAlignment="1">
      <alignment horizontal="center" vertical="center"/>
    </xf>
    <xf numFmtId="0" fontId="246" fillId="4" borderId="113" xfId="3" applyFont="1" applyFill="1" applyBorder="1" applyAlignment="1">
      <alignment horizontal="center" vertical="center"/>
    </xf>
    <xf numFmtId="0" fontId="249" fillId="2" borderId="0" xfId="3" applyFont="1" applyFill="1" applyBorder="1" applyAlignment="1">
      <alignment horizontal="center" vertical="center" wrapText="1"/>
    </xf>
    <xf numFmtId="0" fontId="249" fillId="2" borderId="10" xfId="3" applyFont="1" applyFill="1" applyBorder="1" applyAlignment="1">
      <alignment horizontal="center" vertical="center" wrapText="1"/>
    </xf>
    <xf numFmtId="2" fontId="258" fillId="59" borderId="0" xfId="3" applyNumberFormat="1" applyFont="1" applyFill="1" applyBorder="1" applyAlignment="1" applyProtection="1">
      <alignment horizontal="center" vertical="center"/>
      <protection locked="0"/>
    </xf>
    <xf numFmtId="0" fontId="242" fillId="38" borderId="0" xfId="0" applyFont="1" applyFill="1" applyBorder="1" applyAlignment="1">
      <alignment horizontal="center" vertical="center"/>
    </xf>
    <xf numFmtId="0" fontId="28" fillId="45" borderId="0" xfId="13" applyNumberFormat="1" applyFont="1" applyFill="1" applyBorder="1" applyAlignment="1">
      <alignment horizontal="center" vertical="center" wrapText="1"/>
    </xf>
    <xf numFmtId="0" fontId="302" fillId="2" borderId="0" xfId="15" applyFont="1" applyFill="1" applyAlignment="1">
      <alignment horizontal="center" vertical="center"/>
    </xf>
    <xf numFmtId="0" fontId="224" fillId="0" borderId="0" xfId="5" applyFont="1" applyAlignment="1">
      <alignment horizontal="left" vertical="center"/>
    </xf>
    <xf numFmtId="0" fontId="224" fillId="2" borderId="0" xfId="5" applyFont="1" applyFill="1" applyBorder="1" applyAlignment="1">
      <alignment horizontal="left" vertical="center"/>
    </xf>
    <xf numFmtId="0" fontId="302" fillId="2" borderId="0" xfId="15" applyFont="1" applyFill="1" applyAlignment="1">
      <alignment horizontal="center" vertical="center" wrapText="1"/>
    </xf>
    <xf numFmtId="0" fontId="224" fillId="2" borderId="0" xfId="5" applyFont="1" applyFill="1" applyAlignment="1">
      <alignment horizontal="center" vertical="center"/>
    </xf>
    <xf numFmtId="0" fontId="224" fillId="2" borderId="0" xfId="5" applyFont="1" applyFill="1" applyAlignment="1">
      <alignment horizontal="center" vertical="center" wrapText="1"/>
    </xf>
    <xf numFmtId="0" fontId="224" fillId="2" borderId="0" xfId="5" applyFont="1" applyFill="1" applyBorder="1" applyAlignment="1">
      <alignment horizontal="center" vertical="center" wrapText="1"/>
    </xf>
    <xf numFmtId="0" fontId="157" fillId="2" borderId="0" xfId="5" applyFont="1" applyFill="1" applyBorder="1" applyAlignment="1">
      <alignment horizontal="center" vertical="center" wrapText="1"/>
    </xf>
    <xf numFmtId="0" fontId="106" fillId="45" borderId="0" xfId="0" applyFont="1" applyFill="1" applyBorder="1" applyAlignment="1">
      <alignment horizontal="center" vertical="center"/>
    </xf>
    <xf numFmtId="0" fontId="242" fillId="4" borderId="112" xfId="13" applyNumberFormat="1" applyFont="1" applyFill="1" applyBorder="1" applyAlignment="1">
      <alignment horizontal="center" vertical="center" wrapText="1"/>
    </xf>
    <xf numFmtId="0" fontId="242" fillId="4" borderId="111" xfId="13" applyNumberFormat="1" applyFont="1" applyFill="1" applyBorder="1" applyAlignment="1">
      <alignment horizontal="center" vertical="center" wrapText="1"/>
    </xf>
    <xf numFmtId="0" fontId="242" fillId="4" borderId="113" xfId="13" applyNumberFormat="1" applyFont="1" applyFill="1" applyBorder="1" applyAlignment="1">
      <alignment horizontal="center" vertical="center" wrapText="1"/>
    </xf>
    <xf numFmtId="0" fontId="242" fillId="4" borderId="105" xfId="13" applyNumberFormat="1" applyFont="1" applyFill="1" applyBorder="1" applyAlignment="1">
      <alignment horizontal="center" vertical="center" wrapText="1"/>
    </xf>
    <xf numFmtId="0" fontId="242" fillId="4" borderId="0" xfId="13" applyNumberFormat="1" applyFont="1" applyFill="1" applyBorder="1" applyAlignment="1">
      <alignment horizontal="center" vertical="center" wrapText="1"/>
    </xf>
    <xf numFmtId="0" fontId="242" fillId="4" borderId="10" xfId="13" applyNumberFormat="1" applyFont="1" applyFill="1" applyBorder="1" applyAlignment="1">
      <alignment horizontal="center" vertical="center" wrapText="1"/>
    </xf>
    <xf numFmtId="0" fontId="180" fillId="4" borderId="112" xfId="3" applyFont="1" applyFill="1" applyBorder="1" applyAlignment="1">
      <alignment horizontal="center"/>
    </xf>
    <xf numFmtId="0" fontId="180" fillId="4" borderId="111" xfId="3" applyFont="1" applyFill="1" applyBorder="1" applyAlignment="1">
      <alignment horizontal="center"/>
    </xf>
    <xf numFmtId="0" fontId="180" fillId="4" borderId="113" xfId="3" applyFont="1" applyFill="1" applyBorder="1" applyAlignment="1">
      <alignment horizontal="center"/>
    </xf>
    <xf numFmtId="0" fontId="272" fillId="2" borderId="0" xfId="0" applyFont="1" applyFill="1" applyAlignment="1">
      <alignment horizontal="center" vertical="center" wrapText="1"/>
    </xf>
    <xf numFmtId="0" fontId="184" fillId="5" borderId="10" xfId="3" applyFont="1" applyFill="1" applyBorder="1" applyAlignment="1">
      <alignment horizontal="center" vertical="center" textRotation="90"/>
    </xf>
    <xf numFmtId="0" fontId="28" fillId="2" borderId="105" xfId="3" applyFont="1" applyFill="1" applyBorder="1" applyAlignment="1">
      <alignment horizontal="center" vertical="center" wrapText="1"/>
    </xf>
    <xf numFmtId="0" fontId="28" fillId="2" borderId="0" xfId="3" applyFont="1" applyFill="1" applyBorder="1" applyAlignment="1">
      <alignment horizontal="center" vertical="center" wrapText="1"/>
    </xf>
    <xf numFmtId="0" fontId="28" fillId="2" borderId="10" xfId="3" applyFont="1" applyFill="1" applyBorder="1" applyAlignment="1">
      <alignment horizontal="center" vertical="center" wrapText="1"/>
    </xf>
    <xf numFmtId="0" fontId="242" fillId="4" borderId="112" xfId="3" applyFont="1" applyFill="1" applyBorder="1" applyAlignment="1" applyProtection="1">
      <alignment horizontal="center" vertical="center"/>
      <protection hidden="1"/>
    </xf>
    <xf numFmtId="0" fontId="242" fillId="4" borderId="111" xfId="3" applyFont="1" applyFill="1" applyBorder="1" applyAlignment="1" applyProtection="1">
      <alignment horizontal="center" vertical="center"/>
      <protection hidden="1"/>
    </xf>
    <xf numFmtId="0" fontId="242" fillId="4" borderId="113" xfId="3" applyFont="1" applyFill="1" applyBorder="1" applyAlignment="1" applyProtection="1">
      <alignment horizontal="center" vertical="center"/>
      <protection hidden="1"/>
    </xf>
    <xf numFmtId="0" fontId="28" fillId="3" borderId="105" xfId="13" applyFont="1" applyFill="1" applyBorder="1" applyAlignment="1">
      <alignment horizontal="center" vertical="center" wrapText="1"/>
    </xf>
    <xf numFmtId="164" fontId="275" fillId="6" borderId="0" xfId="13" applyNumberFormat="1" applyFont="1" applyFill="1" applyBorder="1" applyAlignment="1">
      <alignment horizontal="center" vertical="center"/>
    </xf>
    <xf numFmtId="165" fontId="28" fillId="3" borderId="0" xfId="13" applyNumberFormat="1" applyFont="1" applyFill="1" applyBorder="1" applyAlignment="1">
      <alignment horizontal="right" vertical="center"/>
    </xf>
    <xf numFmtId="3" fontId="106" fillId="3" borderId="0" xfId="13" applyNumberFormat="1" applyFont="1" applyFill="1" applyBorder="1" applyAlignment="1">
      <alignment horizontal="center" vertical="center"/>
    </xf>
    <xf numFmtId="0" fontId="28" fillId="3" borderId="10" xfId="13" applyFont="1" applyFill="1" applyBorder="1" applyAlignment="1">
      <alignment horizontal="center" vertical="center"/>
    </xf>
    <xf numFmtId="0" fontId="61" fillId="2" borderId="67" xfId="3" applyFont="1" applyFill="1" applyBorder="1" applyAlignment="1">
      <alignment horizontal="center" vertical="center"/>
    </xf>
    <xf numFmtId="0" fontId="61" fillId="2" borderId="137" xfId="3" applyFont="1" applyFill="1" applyBorder="1" applyAlignment="1">
      <alignment horizontal="center" vertical="center"/>
    </xf>
    <xf numFmtId="0" fontId="105" fillId="2" borderId="105" xfId="0" applyFont="1" applyFill="1" applyBorder="1" applyAlignment="1">
      <alignment horizontal="center" vertical="center" wrapText="1"/>
    </xf>
    <xf numFmtId="0" fontId="105" fillId="2" borderId="0" xfId="0" applyFont="1" applyFill="1" applyBorder="1" applyAlignment="1">
      <alignment horizontal="center" vertical="center" wrapText="1"/>
    </xf>
    <xf numFmtId="0" fontId="105" fillId="2" borderId="10" xfId="0" applyFont="1" applyFill="1" applyBorder="1" applyAlignment="1">
      <alignment horizontal="center" vertical="center" wrapText="1"/>
    </xf>
    <xf numFmtId="0" fontId="105" fillId="2" borderId="122" xfId="0" applyFont="1" applyFill="1" applyBorder="1" applyAlignment="1">
      <alignment horizontal="center" vertical="center" wrapText="1"/>
    </xf>
    <xf numFmtId="0" fontId="105" fillId="2" borderId="123" xfId="0" applyFont="1" applyFill="1" applyBorder="1" applyAlignment="1">
      <alignment horizontal="center" vertical="center" wrapText="1"/>
    </xf>
    <xf numFmtId="0" fontId="105" fillId="2" borderId="124" xfId="0" applyFont="1" applyFill="1" applyBorder="1" applyAlignment="1">
      <alignment horizontal="center" vertical="center" wrapText="1"/>
    </xf>
    <xf numFmtId="0" fontId="128" fillId="6" borderId="105" xfId="3" applyFont="1" applyFill="1" applyBorder="1" applyAlignment="1">
      <alignment horizontal="center" vertical="center"/>
    </xf>
    <xf numFmtId="0" fontId="128" fillId="6" borderId="140" xfId="3" applyFont="1" applyFill="1" applyBorder="1" applyAlignment="1">
      <alignment horizontal="center" vertical="center"/>
    </xf>
    <xf numFmtId="188" fontId="128" fillId="6" borderId="0" xfId="3" applyNumberFormat="1" applyFont="1" applyFill="1" applyBorder="1" applyAlignment="1">
      <alignment horizontal="center" vertical="center"/>
    </xf>
    <xf numFmtId="188" fontId="128" fillId="6" borderId="22" xfId="3" applyNumberFormat="1" applyFont="1" applyFill="1" applyBorder="1" applyAlignment="1">
      <alignment horizontal="center" vertical="center"/>
    </xf>
    <xf numFmtId="0" fontId="137" fillId="3" borderId="0" xfId="3" applyFont="1" applyFill="1" applyBorder="1" applyAlignment="1">
      <alignment horizontal="center" vertical="center"/>
    </xf>
    <xf numFmtId="0" fontId="137" fillId="3" borderId="22" xfId="3" applyFont="1" applyFill="1" applyBorder="1" applyAlignment="1">
      <alignment horizontal="center" vertical="center"/>
    </xf>
    <xf numFmtId="2" fontId="28" fillId="3" borderId="0" xfId="3" applyNumberFormat="1" applyFont="1" applyFill="1" applyBorder="1" applyAlignment="1">
      <alignment horizontal="center" vertical="center"/>
    </xf>
    <xf numFmtId="2" fontId="28" fillId="3" borderId="22" xfId="3" applyNumberFormat="1" applyFont="1" applyFill="1" applyBorder="1" applyAlignment="1">
      <alignment horizontal="center" vertical="center"/>
    </xf>
    <xf numFmtId="0" fontId="56" fillId="2" borderId="14" xfId="3" applyFont="1" applyFill="1" applyBorder="1" applyAlignment="1">
      <alignment horizontal="center" vertical="center" wrapText="1"/>
    </xf>
    <xf numFmtId="0" fontId="56" fillId="2" borderId="15" xfId="3" applyFont="1" applyFill="1" applyBorder="1" applyAlignment="1">
      <alignment horizontal="center" vertical="center" wrapText="1"/>
    </xf>
    <xf numFmtId="0" fontId="56" fillId="2" borderId="25" xfId="3" applyFont="1" applyFill="1" applyBorder="1" applyAlignment="1">
      <alignment horizontal="center" vertical="center" wrapText="1"/>
    </xf>
    <xf numFmtId="0" fontId="242" fillId="4" borderId="112" xfId="13" applyNumberFormat="1" applyFont="1" applyFill="1" applyBorder="1" applyAlignment="1">
      <alignment horizontal="center" vertical="center"/>
    </xf>
    <xf numFmtId="0" fontId="242" fillId="4" borderId="111" xfId="13" applyNumberFormat="1" applyFont="1" applyFill="1" applyBorder="1" applyAlignment="1">
      <alignment horizontal="center" vertical="center"/>
    </xf>
    <xf numFmtId="0" fontId="242" fillId="4" borderId="113" xfId="13" applyNumberFormat="1" applyFont="1" applyFill="1" applyBorder="1" applyAlignment="1">
      <alignment horizontal="center" vertical="center"/>
    </xf>
    <xf numFmtId="0" fontId="242" fillId="4" borderId="105" xfId="13" applyNumberFormat="1" applyFont="1" applyFill="1" applyBorder="1" applyAlignment="1">
      <alignment horizontal="center" vertical="center"/>
    </xf>
    <xf numFmtId="0" fontId="242" fillId="4" borderId="0" xfId="13" applyNumberFormat="1" applyFont="1" applyFill="1" applyBorder="1" applyAlignment="1">
      <alignment horizontal="center" vertical="center"/>
    </xf>
    <xf numFmtId="0" fontId="242" fillId="4" borderId="10" xfId="13" applyNumberFormat="1" applyFont="1" applyFill="1" applyBorder="1" applyAlignment="1">
      <alignment horizontal="center" vertical="center"/>
    </xf>
    <xf numFmtId="2" fontId="61" fillId="2" borderId="69" xfId="3" applyNumberFormat="1" applyFont="1" applyFill="1" applyBorder="1" applyAlignment="1">
      <alignment horizontal="center" vertical="center"/>
    </xf>
    <xf numFmtId="2" fontId="61" fillId="2" borderId="81" xfId="3" applyNumberFormat="1" applyFont="1" applyFill="1" applyBorder="1" applyAlignment="1">
      <alignment horizontal="center" vertical="center"/>
    </xf>
    <xf numFmtId="0" fontId="28" fillId="3" borderId="0" xfId="13" applyFont="1" applyFill="1" applyBorder="1" applyAlignment="1">
      <alignment horizontal="right" vertical="center"/>
    </xf>
    <xf numFmtId="3" fontId="275" fillId="6" borderId="0" xfId="13" applyNumberFormat="1" applyFont="1" applyFill="1" applyBorder="1" applyAlignment="1">
      <alignment horizontal="center" vertical="center"/>
    </xf>
    <xf numFmtId="164" fontId="106" fillId="3" borderId="0" xfId="13" applyNumberFormat="1" applyFont="1" applyFill="1" applyBorder="1" applyAlignment="1">
      <alignment horizontal="center" vertical="center"/>
    </xf>
    <xf numFmtId="3" fontId="277" fillId="6" borderId="140" xfId="13" applyNumberFormat="1" applyFont="1" applyFill="1" applyBorder="1" applyAlignment="1">
      <alignment horizontal="center" vertical="center"/>
    </xf>
    <xf numFmtId="3" fontId="277" fillId="6" borderId="22" xfId="13" applyNumberFormat="1" applyFont="1" applyFill="1" applyBorder="1" applyAlignment="1">
      <alignment horizontal="center" vertical="center"/>
    </xf>
    <xf numFmtId="3" fontId="277" fillId="6" borderId="141" xfId="13" applyNumberFormat="1" applyFont="1" applyFill="1" applyBorder="1" applyAlignment="1">
      <alignment horizontal="center" vertical="center"/>
    </xf>
    <xf numFmtId="0" fontId="12" fillId="2" borderId="105"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2" fillId="2" borderId="122" xfId="0" applyFont="1" applyFill="1" applyBorder="1" applyAlignment="1">
      <alignment horizontal="center" vertical="center" wrapText="1"/>
    </xf>
    <xf numFmtId="0" fontId="12" fillId="2" borderId="123" xfId="0" applyFont="1" applyFill="1" applyBorder="1" applyAlignment="1">
      <alignment horizontal="center" vertical="center" wrapText="1"/>
    </xf>
    <xf numFmtId="0" fontId="12" fillId="2" borderId="124" xfId="0" applyFont="1" applyFill="1" applyBorder="1" applyAlignment="1">
      <alignment horizontal="center" vertical="center" wrapText="1"/>
    </xf>
    <xf numFmtId="0" fontId="28" fillId="2" borderId="105" xfId="13" applyNumberFormat="1" applyFont="1" applyFill="1" applyBorder="1" applyAlignment="1">
      <alignment horizontal="center" vertical="center"/>
    </xf>
    <xf numFmtId="0" fontId="28" fillId="2" borderId="0" xfId="13" applyNumberFormat="1" applyFont="1" applyFill="1" applyBorder="1" applyAlignment="1">
      <alignment horizontal="center" vertical="center"/>
    </xf>
    <xf numFmtId="0" fontId="28" fillId="2" borderId="10" xfId="13" applyNumberFormat="1" applyFont="1" applyFill="1" applyBorder="1" applyAlignment="1">
      <alignment horizontal="center" vertical="center"/>
    </xf>
    <xf numFmtId="0" fontId="61" fillId="2" borderId="105" xfId="13" applyNumberFormat="1" applyFont="1" applyFill="1" applyBorder="1" applyAlignment="1">
      <alignment horizontal="center" vertical="center" wrapText="1"/>
    </xf>
    <xf numFmtId="0" fontId="61" fillId="2" borderId="0" xfId="13" applyNumberFormat="1" applyFont="1" applyFill="1" applyBorder="1" applyAlignment="1">
      <alignment horizontal="center" vertical="center" wrapText="1"/>
    </xf>
    <xf numFmtId="0" fontId="181" fillId="2" borderId="0" xfId="3" applyFont="1" applyFill="1" applyBorder="1" applyAlignment="1">
      <alignment horizontal="center" vertical="center" wrapText="1"/>
    </xf>
    <xf numFmtId="0" fontId="27" fillId="2" borderId="0" xfId="3" applyFont="1" applyFill="1" applyBorder="1" applyAlignment="1">
      <alignment horizontal="center" vertical="center" wrapText="1"/>
    </xf>
    <xf numFmtId="0" fontId="61" fillId="2" borderId="10" xfId="13" applyNumberFormat="1" applyFont="1" applyFill="1" applyBorder="1" applyAlignment="1">
      <alignment horizontal="center" vertical="center" wrapText="1"/>
    </xf>
    <xf numFmtId="0" fontId="279" fillId="2" borderId="112" xfId="3" applyFont="1" applyFill="1" applyBorder="1" applyAlignment="1">
      <alignment horizontal="center" vertical="center"/>
    </xf>
    <xf numFmtId="0" fontId="279" fillId="2" borderId="111" xfId="3" applyFont="1" applyFill="1" applyBorder="1" applyAlignment="1">
      <alignment horizontal="center" vertical="center"/>
    </xf>
    <xf numFmtId="0" fontId="279" fillId="2" borderId="113" xfId="3" applyFont="1" applyFill="1" applyBorder="1" applyAlignment="1">
      <alignment horizontal="center" vertical="center"/>
    </xf>
    <xf numFmtId="0" fontId="8" fillId="5" borderId="10" xfId="3" applyFont="1" applyFill="1" applyBorder="1" applyAlignment="1">
      <alignment horizontal="center" vertical="center" textRotation="90"/>
    </xf>
    <xf numFmtId="0" fontId="156" fillId="2" borderId="105" xfId="15" applyFont="1" applyFill="1" applyBorder="1" applyAlignment="1">
      <alignment horizontal="center" vertical="center" wrapText="1"/>
    </xf>
    <xf numFmtId="0" fontId="156" fillId="2" borderId="0" xfId="15" applyFont="1" applyFill="1" applyBorder="1" applyAlignment="1">
      <alignment horizontal="center" vertical="center" wrapText="1"/>
    </xf>
    <xf numFmtId="0" fontId="156" fillId="2" borderId="10" xfId="15" applyFont="1" applyFill="1" applyBorder="1" applyAlignment="1">
      <alignment horizontal="center" vertical="center" wrapText="1"/>
    </xf>
    <xf numFmtId="0" fontId="61" fillId="3" borderId="0" xfId="3" applyFont="1" applyFill="1" applyBorder="1" applyAlignment="1">
      <alignment horizontal="center" vertical="center"/>
    </xf>
    <xf numFmtId="164" fontId="128" fillId="6" borderId="0" xfId="13" applyNumberFormat="1" applyFont="1" applyFill="1" applyBorder="1" applyAlignment="1">
      <alignment horizontal="center" vertical="center"/>
    </xf>
    <xf numFmtId="0" fontId="61" fillId="2" borderId="105" xfId="13" applyNumberFormat="1" applyFont="1" applyFill="1" applyBorder="1" applyAlignment="1">
      <alignment horizontal="center" vertical="top" wrapText="1"/>
    </xf>
    <xf numFmtId="0" fontId="61" fillId="2" borderId="0" xfId="13" applyNumberFormat="1" applyFont="1" applyFill="1" applyBorder="1" applyAlignment="1">
      <alignment horizontal="center" vertical="top" wrapText="1"/>
    </xf>
    <xf numFmtId="0" fontId="31" fillId="2" borderId="0" xfId="3" applyFont="1" applyFill="1" applyBorder="1" applyAlignment="1">
      <alignment horizontal="center" vertical="top" wrapText="1"/>
    </xf>
    <xf numFmtId="185" fontId="61" fillId="3" borderId="0" xfId="3" applyNumberFormat="1" applyFont="1" applyFill="1" applyBorder="1" applyAlignment="1">
      <alignment horizontal="center" vertical="center"/>
    </xf>
    <xf numFmtId="2" fontId="108" fillId="3" borderId="10" xfId="3" applyNumberFormat="1" applyFont="1" applyFill="1" applyBorder="1" applyAlignment="1">
      <alignment horizontal="center" vertical="center"/>
    </xf>
    <xf numFmtId="164" fontId="27" fillId="3" borderId="0" xfId="13" applyNumberFormat="1" applyFont="1" applyFill="1" applyBorder="1" applyAlignment="1">
      <alignment horizontal="center" vertical="center"/>
    </xf>
    <xf numFmtId="0" fontId="27" fillId="2" borderId="0" xfId="13" applyNumberFormat="1" applyFont="1" applyFill="1" applyBorder="1" applyAlignment="1">
      <alignment horizontal="center" vertical="top" wrapText="1"/>
    </xf>
    <xf numFmtId="0" fontId="61" fillId="2" borderId="10" xfId="13" applyNumberFormat="1" applyFont="1" applyFill="1" applyBorder="1" applyAlignment="1">
      <alignment horizontal="center" vertical="top" wrapText="1"/>
    </xf>
    <xf numFmtId="0" fontId="12" fillId="2" borderId="105" xfId="0" applyFont="1" applyFill="1" applyBorder="1" applyAlignment="1">
      <alignment horizontal="center" vertical="center"/>
    </xf>
    <xf numFmtId="0" fontId="12" fillId="2" borderId="0" xfId="0" applyFont="1" applyFill="1" applyBorder="1" applyAlignment="1">
      <alignment horizontal="center" vertical="center"/>
    </xf>
    <xf numFmtId="0" fontId="12" fillId="2" borderId="10" xfId="0" applyFont="1" applyFill="1" applyBorder="1" applyAlignment="1">
      <alignment horizontal="center" vertical="center"/>
    </xf>
    <xf numFmtId="0" fontId="12" fillId="2" borderId="122" xfId="0" applyFont="1" applyFill="1" applyBorder="1" applyAlignment="1">
      <alignment horizontal="center" vertical="center"/>
    </xf>
    <xf numFmtId="0" fontId="12" fillId="2" borderId="123" xfId="0" applyFont="1" applyFill="1" applyBorder="1" applyAlignment="1">
      <alignment horizontal="center" vertical="center"/>
    </xf>
    <xf numFmtId="0" fontId="12" fillId="2" borderId="124" xfId="0" applyFont="1" applyFill="1" applyBorder="1" applyAlignment="1">
      <alignment horizontal="center" vertical="center"/>
    </xf>
    <xf numFmtId="0" fontId="180" fillId="4" borderId="112" xfId="13" applyNumberFormat="1" applyFont="1" applyFill="1" applyBorder="1" applyAlignment="1">
      <alignment horizontal="center" vertical="center" wrapText="1"/>
    </xf>
    <xf numFmtId="0" fontId="180" fillId="4" borderId="111" xfId="13" applyNumberFormat="1" applyFont="1" applyFill="1" applyBorder="1" applyAlignment="1">
      <alignment horizontal="center" vertical="center" wrapText="1"/>
    </xf>
    <xf numFmtId="0" fontId="180" fillId="4" borderId="113" xfId="13" applyNumberFormat="1" applyFont="1" applyFill="1" applyBorder="1" applyAlignment="1">
      <alignment horizontal="center" vertical="center" wrapText="1"/>
    </xf>
    <xf numFmtId="0" fontId="180" fillId="4" borderId="105" xfId="13" applyNumberFormat="1" applyFont="1" applyFill="1" applyBorder="1" applyAlignment="1">
      <alignment horizontal="center" vertical="center" wrapText="1"/>
    </xf>
    <xf numFmtId="0" fontId="180" fillId="4" borderId="0" xfId="13" applyNumberFormat="1" applyFont="1" applyFill="1" applyBorder="1" applyAlignment="1">
      <alignment horizontal="center" vertical="center" wrapText="1"/>
    </xf>
    <xf numFmtId="0" fontId="180" fillId="4" borderId="10" xfId="13" applyNumberFormat="1" applyFont="1" applyFill="1" applyBorder="1" applyAlignment="1">
      <alignment horizontal="center" vertical="center" wrapText="1"/>
    </xf>
    <xf numFmtId="0" fontId="280" fillId="2" borderId="105" xfId="3" applyFont="1" applyFill="1" applyBorder="1" applyAlignment="1">
      <alignment horizontal="center" vertical="center" wrapText="1"/>
    </xf>
    <xf numFmtId="0" fontId="280" fillId="2" borderId="0" xfId="3" applyFont="1" applyFill="1" applyBorder="1" applyAlignment="1">
      <alignment horizontal="center" vertical="center" wrapText="1"/>
    </xf>
    <xf numFmtId="0" fontId="280" fillId="2" borderId="122" xfId="3" applyFont="1" applyFill="1" applyBorder="1" applyAlignment="1">
      <alignment horizontal="center" vertical="center" wrapText="1"/>
    </xf>
    <xf numFmtId="0" fontId="280" fillId="2" borderId="123" xfId="3" applyFont="1" applyFill="1" applyBorder="1" applyAlignment="1">
      <alignment horizontal="center" vertical="center" wrapText="1"/>
    </xf>
    <xf numFmtId="189" fontId="128" fillId="6" borderId="0" xfId="3" applyNumberFormat="1" applyFont="1" applyFill="1" applyBorder="1" applyAlignment="1">
      <alignment horizontal="center" vertical="center"/>
    </xf>
    <xf numFmtId="188" fontId="52" fillId="3" borderId="0" xfId="3" applyNumberFormat="1" applyFont="1" applyFill="1" applyBorder="1" applyAlignment="1">
      <alignment horizontal="center" vertical="center"/>
    </xf>
    <xf numFmtId="185" fontId="60" fillId="45" borderId="10" xfId="3" applyNumberFormat="1" applyFont="1" applyFill="1" applyBorder="1" applyAlignment="1">
      <alignment horizontal="center" vertical="center"/>
    </xf>
    <xf numFmtId="0" fontId="180" fillId="4" borderId="105" xfId="13" applyNumberFormat="1" applyFont="1" applyFill="1" applyBorder="1" applyAlignment="1">
      <alignment horizontal="center" vertical="center"/>
    </xf>
    <xf numFmtId="0" fontId="180" fillId="4" borderId="0" xfId="13" applyNumberFormat="1" applyFont="1" applyFill="1" applyBorder="1" applyAlignment="1">
      <alignment horizontal="center" vertical="center"/>
    </xf>
    <xf numFmtId="0" fontId="180" fillId="4" borderId="10" xfId="13" applyNumberFormat="1" applyFont="1" applyFill="1" applyBorder="1" applyAlignment="1">
      <alignment horizontal="center" vertical="center"/>
    </xf>
    <xf numFmtId="0" fontId="61" fillId="2" borderId="105" xfId="13" applyNumberFormat="1" applyFont="1" applyFill="1" applyBorder="1" applyAlignment="1">
      <alignment horizontal="center" vertical="center"/>
    </xf>
    <xf numFmtId="0" fontId="61" fillId="2" borderId="0" xfId="13" applyNumberFormat="1" applyFont="1" applyFill="1" applyBorder="1" applyAlignment="1">
      <alignment horizontal="center" vertical="center"/>
    </xf>
    <xf numFmtId="0" fontId="61" fillId="2" borderId="10" xfId="13" applyNumberFormat="1" applyFont="1" applyFill="1" applyBorder="1" applyAlignment="1">
      <alignment horizontal="center" vertical="center"/>
    </xf>
    <xf numFmtId="0" fontId="0" fillId="3" borderId="0" xfId="0" applyFill="1" applyBorder="1" applyAlignment="1">
      <alignment horizontal="center"/>
    </xf>
    <xf numFmtId="0" fontId="281" fillId="2" borderId="105" xfId="13" applyNumberFormat="1" applyFont="1" applyFill="1" applyBorder="1" applyAlignment="1">
      <alignment horizontal="center" vertical="center"/>
    </xf>
    <xf numFmtId="0" fontId="281" fillId="2" borderId="0" xfId="13" applyNumberFormat="1" applyFont="1" applyFill="1" applyBorder="1" applyAlignment="1">
      <alignment horizontal="center" vertical="center"/>
    </xf>
    <xf numFmtId="0" fontId="281" fillId="2" borderId="10" xfId="13" applyNumberFormat="1" applyFont="1" applyFill="1" applyBorder="1" applyAlignment="1">
      <alignment horizontal="center" vertical="center"/>
    </xf>
    <xf numFmtId="0" fontId="282" fillId="29" borderId="0" xfId="3" applyFont="1" applyFill="1" applyBorder="1" applyAlignment="1">
      <alignment horizontal="center" vertical="center"/>
    </xf>
    <xf numFmtId="185" fontId="27" fillId="45" borderId="0" xfId="3" applyNumberFormat="1" applyFont="1" applyFill="1" applyBorder="1" applyAlignment="1">
      <alignment horizontal="center" vertical="center"/>
    </xf>
    <xf numFmtId="185" fontId="27" fillId="45" borderId="10" xfId="3" applyNumberFormat="1" applyFont="1" applyFill="1" applyBorder="1" applyAlignment="1">
      <alignment horizontal="center" vertical="center"/>
    </xf>
    <xf numFmtId="0" fontId="15" fillId="6" borderId="105" xfId="3" applyFont="1" applyFill="1" applyBorder="1" applyAlignment="1">
      <alignment horizontal="center" vertical="center"/>
    </xf>
    <xf numFmtId="0" fontId="100" fillId="6" borderId="0" xfId="3" applyFont="1" applyFill="1" applyBorder="1" applyAlignment="1">
      <alignment horizontal="center" vertical="center"/>
    </xf>
    <xf numFmtId="164" fontId="28" fillId="25" borderId="0" xfId="13" applyNumberFormat="1" applyFont="1" applyFill="1" applyBorder="1" applyAlignment="1">
      <alignment horizontal="center" vertical="center"/>
    </xf>
    <xf numFmtId="0" fontId="46" fillId="2" borderId="105" xfId="3" applyFont="1" applyFill="1" applyBorder="1" applyAlignment="1">
      <alignment horizontal="center" vertical="center" wrapText="1"/>
    </xf>
    <xf numFmtId="0" fontId="46" fillId="2" borderId="0" xfId="3" applyFont="1" applyFill="1" applyBorder="1" applyAlignment="1">
      <alignment horizontal="center" vertical="center" wrapText="1"/>
    </xf>
    <xf numFmtId="0" fontId="46" fillId="2" borderId="10" xfId="3" applyFont="1" applyFill="1" applyBorder="1" applyAlignment="1">
      <alignment horizontal="center" vertical="center" wrapText="1"/>
    </xf>
    <xf numFmtId="0" fontId="46" fillId="2" borderId="122" xfId="3" applyFont="1" applyFill="1" applyBorder="1" applyAlignment="1">
      <alignment horizontal="center" vertical="center" wrapText="1"/>
    </xf>
    <xf numFmtId="0" fontId="46" fillId="2" borderId="123" xfId="3" applyFont="1" applyFill="1" applyBorder="1" applyAlignment="1">
      <alignment horizontal="center" vertical="center" wrapText="1"/>
    </xf>
    <xf numFmtId="0" fontId="46" fillId="2" borderId="124" xfId="3" applyFont="1" applyFill="1" applyBorder="1" applyAlignment="1">
      <alignment horizontal="center" vertical="center" wrapText="1"/>
    </xf>
    <xf numFmtId="0" fontId="47" fillId="2" borderId="105" xfId="3" applyFont="1" applyFill="1" applyBorder="1" applyAlignment="1">
      <alignment horizontal="center" vertical="center"/>
    </xf>
    <xf numFmtId="0" fontId="47" fillId="2" borderId="0" xfId="3" applyFont="1" applyFill="1" applyBorder="1" applyAlignment="1">
      <alignment horizontal="center" vertical="center"/>
    </xf>
    <xf numFmtId="0" fontId="47" fillId="2" borderId="10" xfId="3" applyFont="1" applyFill="1" applyBorder="1" applyAlignment="1">
      <alignment horizontal="center" vertical="center"/>
    </xf>
    <xf numFmtId="0" fontId="31" fillId="2" borderId="0" xfId="13" applyNumberFormat="1" applyFont="1" applyFill="1" applyBorder="1" applyAlignment="1">
      <alignment horizontal="center" vertical="center" wrapText="1"/>
    </xf>
    <xf numFmtId="0" fontId="283" fillId="25" borderId="0" xfId="3" applyFont="1" applyFill="1" applyBorder="1" applyAlignment="1">
      <alignment horizontal="center" vertical="center" wrapText="1"/>
    </xf>
    <xf numFmtId="0" fontId="74" fillId="0" borderId="105" xfId="3" applyFont="1" applyBorder="1" applyAlignment="1">
      <alignment horizontal="center" vertical="center"/>
    </xf>
    <xf numFmtId="0" fontId="74" fillId="0" borderId="0" xfId="3" applyFont="1" applyBorder="1" applyAlignment="1">
      <alignment horizontal="center" vertical="center"/>
    </xf>
    <xf numFmtId="0" fontId="74" fillId="0" borderId="10" xfId="3" applyFont="1" applyBorder="1" applyAlignment="1">
      <alignment horizontal="center" vertical="center"/>
    </xf>
    <xf numFmtId="0" fontId="52" fillId="2" borderId="0" xfId="3" applyFont="1" applyFill="1" applyBorder="1" applyAlignment="1">
      <alignment horizontal="left" vertical="center" wrapText="1"/>
    </xf>
    <xf numFmtId="0" fontId="52" fillId="2" borderId="10" xfId="3" applyFont="1" applyFill="1" applyBorder="1" applyAlignment="1">
      <alignment horizontal="left" vertical="center" wrapText="1"/>
    </xf>
    <xf numFmtId="0" fontId="285" fillId="2" borderId="105" xfId="3" applyFont="1" applyFill="1" applyBorder="1" applyAlignment="1">
      <alignment horizontal="center" vertical="center"/>
    </xf>
    <xf numFmtId="0" fontId="27" fillId="2" borderId="0" xfId="3" applyFont="1" applyFill="1" applyBorder="1" applyAlignment="1">
      <alignment horizontal="left" vertical="center" wrapText="1"/>
    </xf>
    <xf numFmtId="0" fontId="27" fillId="2" borderId="10" xfId="3" applyFont="1" applyFill="1" applyBorder="1" applyAlignment="1">
      <alignment horizontal="left" vertical="center" wrapText="1"/>
    </xf>
    <xf numFmtId="0" fontId="12" fillId="0" borderId="105" xfId="0" applyFont="1" applyBorder="1" applyAlignment="1">
      <alignment horizontal="center" wrapText="1"/>
    </xf>
    <xf numFmtId="0" fontId="12" fillId="0" borderId="0" xfId="0" applyFont="1" applyBorder="1" applyAlignment="1">
      <alignment horizontal="center" wrapText="1"/>
    </xf>
    <xf numFmtId="0" fontId="12" fillId="0" borderId="10" xfId="0" applyFont="1" applyBorder="1" applyAlignment="1">
      <alignment horizontal="center" wrapText="1"/>
    </xf>
    <xf numFmtId="0" fontId="54" fillId="2" borderId="73" xfId="0" applyFont="1" applyFill="1" applyBorder="1" applyAlignment="1">
      <alignment horizontal="center" vertical="center"/>
    </xf>
    <xf numFmtId="0" fontId="54" fillId="2" borderId="74" xfId="0" applyFont="1" applyFill="1" applyBorder="1" applyAlignment="1">
      <alignment horizontal="center" vertical="center"/>
    </xf>
    <xf numFmtId="0" fontId="47" fillId="2" borderId="14" xfId="3" applyFont="1" applyFill="1" applyBorder="1" applyAlignment="1">
      <alignment horizontal="center" vertical="center"/>
    </xf>
    <xf numFmtId="0" fontId="47" fillId="2" borderId="15" xfId="3" applyFont="1" applyFill="1" applyBorder="1" applyAlignment="1">
      <alignment horizontal="center" vertical="center"/>
    </xf>
    <xf numFmtId="0" fontId="47" fillId="2" borderId="25" xfId="3" applyFont="1" applyFill="1" applyBorder="1" applyAlignment="1">
      <alignment horizontal="center" vertical="center"/>
    </xf>
    <xf numFmtId="0" fontId="285" fillId="29" borderId="105" xfId="3" applyFont="1" applyFill="1" applyBorder="1" applyAlignment="1">
      <alignment horizontal="center" vertical="center"/>
    </xf>
    <xf numFmtId="0" fontId="28" fillId="29" borderId="0" xfId="3" applyFont="1" applyFill="1" applyBorder="1" applyAlignment="1">
      <alignment horizontal="center" vertical="center"/>
    </xf>
    <xf numFmtId="188" fontId="28" fillId="29" borderId="0" xfId="3" applyNumberFormat="1" applyFont="1" applyFill="1" applyBorder="1" applyAlignment="1">
      <alignment horizontal="center" vertical="center"/>
    </xf>
    <xf numFmtId="164" fontId="116" fillId="6" borderId="0" xfId="13" applyNumberFormat="1" applyFont="1" applyFill="1" applyBorder="1" applyAlignment="1">
      <alignment horizontal="center" vertical="center"/>
    </xf>
    <xf numFmtId="185" fontId="137" fillId="45" borderId="10" xfId="3" applyNumberFormat="1" applyFont="1" applyFill="1" applyBorder="1" applyAlignment="1">
      <alignment horizontal="center" vertical="center"/>
    </xf>
    <xf numFmtId="0" fontId="180" fillId="4" borderId="111" xfId="0" applyFont="1" applyFill="1" applyBorder="1" applyAlignment="1">
      <alignment horizontal="center" vertical="center" wrapText="1"/>
    </xf>
    <xf numFmtId="0" fontId="180" fillId="4" borderId="113" xfId="0" applyFont="1" applyFill="1" applyBorder="1" applyAlignment="1">
      <alignment horizontal="center" vertical="center" wrapText="1"/>
    </xf>
    <xf numFmtId="0" fontId="180" fillId="4" borderId="0" xfId="0" applyFont="1" applyFill="1" applyBorder="1" applyAlignment="1">
      <alignment horizontal="center" vertical="center" wrapText="1"/>
    </xf>
    <xf numFmtId="0" fontId="180" fillId="4" borderId="10" xfId="0" applyFont="1" applyFill="1" applyBorder="1" applyAlignment="1">
      <alignment horizontal="center" vertical="center" wrapText="1"/>
    </xf>
    <xf numFmtId="0" fontId="287" fillId="2" borderId="0" xfId="0" applyFont="1" applyFill="1" applyBorder="1" applyAlignment="1">
      <alignment horizontal="center" vertical="center" wrapText="1"/>
    </xf>
    <xf numFmtId="0" fontId="100" fillId="6" borderId="0" xfId="0" applyFont="1" applyFill="1" applyBorder="1" applyAlignment="1">
      <alignment horizontal="center" vertical="center" wrapText="1"/>
    </xf>
    <xf numFmtId="0" fontId="116" fillId="2" borderId="0" xfId="0" applyFont="1" applyFill="1" applyBorder="1" applyAlignment="1">
      <alignment horizontal="center" vertical="center" wrapText="1"/>
    </xf>
    <xf numFmtId="0" fontId="116" fillId="2" borderId="22" xfId="0" applyFont="1" applyFill="1" applyBorder="1" applyAlignment="1">
      <alignment horizontal="center" vertical="center" wrapText="1"/>
    </xf>
    <xf numFmtId="0" fontId="105" fillId="2" borderId="105" xfId="0" applyFont="1" applyFill="1" applyBorder="1" applyAlignment="1">
      <alignment horizontal="right" vertical="center"/>
    </xf>
    <xf numFmtId="0" fontId="105" fillId="2" borderId="0" xfId="0" applyFont="1" applyFill="1" applyBorder="1" applyAlignment="1">
      <alignment horizontal="right" vertical="center"/>
    </xf>
    <xf numFmtId="0" fontId="105" fillId="2" borderId="72" xfId="0" applyFont="1" applyFill="1" applyBorder="1" applyAlignment="1">
      <alignment horizontal="right" vertical="center"/>
    </xf>
    <xf numFmtId="0" fontId="105" fillId="2" borderId="120" xfId="0" applyFont="1" applyFill="1" applyBorder="1" applyAlignment="1">
      <alignment horizontal="right" vertical="center"/>
    </xf>
    <xf numFmtId="2" fontId="289" fillId="11" borderId="0" xfId="3" applyNumberFormat="1" applyFont="1" applyFill="1" applyBorder="1" applyAlignment="1" applyProtection="1">
      <alignment horizontal="center" vertical="center" wrapText="1"/>
      <protection locked="0"/>
    </xf>
    <xf numFmtId="0" fontId="61" fillId="2" borderId="0" xfId="13" applyFont="1" applyFill="1" applyBorder="1" applyAlignment="1">
      <alignment horizontal="center" vertical="center" wrapText="1"/>
    </xf>
    <xf numFmtId="0" fontId="48" fillId="2" borderId="0" xfId="13" applyFont="1" applyFill="1" applyBorder="1" applyAlignment="1">
      <alignment horizontal="center" vertical="center" wrapText="1"/>
    </xf>
    <xf numFmtId="189" fontId="128" fillId="6" borderId="0" xfId="13" applyNumberFormat="1" applyFont="1" applyFill="1" applyBorder="1" applyAlignment="1">
      <alignment horizontal="center" vertical="center"/>
    </xf>
    <xf numFmtId="190" fontId="128" fillId="6" borderId="0" xfId="3" applyNumberFormat="1" applyFont="1" applyFill="1" applyBorder="1" applyAlignment="1">
      <alignment horizontal="center" vertical="center"/>
    </xf>
    <xf numFmtId="0" fontId="288" fillId="2" borderId="0" xfId="13" applyFont="1" applyFill="1" applyBorder="1" applyAlignment="1">
      <alignment horizontal="center" vertical="center" wrapText="1"/>
    </xf>
    <xf numFmtId="0" fontId="286" fillId="2" borderId="0" xfId="13" applyFont="1" applyFill="1" applyBorder="1" applyAlignment="1">
      <alignment horizontal="center" vertical="center" wrapText="1"/>
    </xf>
    <xf numFmtId="164" fontId="137" fillId="3" borderId="0" xfId="3" applyNumberFormat="1" applyFont="1" applyFill="1" applyBorder="1" applyAlignment="1">
      <alignment horizontal="center" vertical="center"/>
    </xf>
    <xf numFmtId="164" fontId="28" fillId="3" borderId="0" xfId="3" applyNumberFormat="1" applyFont="1" applyFill="1" applyBorder="1" applyAlignment="1">
      <alignment horizontal="center" vertical="center"/>
    </xf>
    <xf numFmtId="0" fontId="40" fillId="2" borderId="0" xfId="3" applyFont="1" applyFill="1" applyBorder="1" applyAlignment="1">
      <alignment horizontal="right" vertical="center"/>
    </xf>
    <xf numFmtId="0" fontId="293" fillId="16" borderId="0" xfId="3" applyFont="1" applyFill="1" applyBorder="1" applyAlignment="1">
      <alignment horizontal="center" vertical="center"/>
    </xf>
    <xf numFmtId="189" fontId="293" fillId="16" borderId="0" xfId="13" applyNumberFormat="1" applyFont="1" applyFill="1" applyBorder="1" applyAlignment="1">
      <alignment horizontal="center" vertical="center"/>
    </xf>
    <xf numFmtId="189" fontId="293" fillId="16" borderId="0" xfId="3" applyNumberFormat="1" applyFont="1" applyFill="1" applyBorder="1" applyAlignment="1">
      <alignment horizontal="center" vertical="center"/>
    </xf>
    <xf numFmtId="190" fontId="293" fillId="16" borderId="0" xfId="3" applyNumberFormat="1" applyFont="1" applyFill="1" applyBorder="1" applyAlignment="1">
      <alignment horizontal="center" vertical="center"/>
    </xf>
    <xf numFmtId="0" fontId="293" fillId="2" borderId="15" xfId="3" applyFont="1" applyFill="1" applyBorder="1" applyAlignment="1">
      <alignment horizontal="center" vertical="center"/>
    </xf>
    <xf numFmtId="0" fontId="136" fillId="2" borderId="0" xfId="3" applyFont="1" applyFill="1" applyBorder="1" applyAlignment="1">
      <alignment horizontal="center" vertical="center" wrapText="1"/>
    </xf>
    <xf numFmtId="0" fontId="136" fillId="2" borderId="132" xfId="3" applyFont="1" applyFill="1" applyBorder="1" applyAlignment="1">
      <alignment horizontal="center" vertical="center" wrapText="1"/>
    </xf>
    <xf numFmtId="0" fontId="300" fillId="2" borderId="0" xfId="0" applyFont="1" applyFill="1" applyBorder="1" applyAlignment="1">
      <alignment horizontal="left" vertical="center" wrapText="1"/>
    </xf>
    <xf numFmtId="0" fontId="12" fillId="2" borderId="13" xfId="0" applyFont="1" applyFill="1" applyBorder="1" applyAlignment="1">
      <alignment horizontal="center" vertical="center" wrapText="1"/>
    </xf>
    <xf numFmtId="0" fontId="133" fillId="4" borderId="112" xfId="3" applyFont="1" applyFill="1" applyBorder="1" applyAlignment="1">
      <alignment horizontal="center"/>
    </xf>
    <xf numFmtId="0" fontId="133" fillId="4" borderId="111" xfId="3" applyFont="1" applyFill="1" applyBorder="1" applyAlignment="1">
      <alignment horizontal="center"/>
    </xf>
    <xf numFmtId="0" fontId="133" fillId="4" borderId="113" xfId="3" applyFont="1" applyFill="1" applyBorder="1" applyAlignment="1">
      <alignment horizontal="center"/>
    </xf>
    <xf numFmtId="0" fontId="133" fillId="4" borderId="105" xfId="3" applyFont="1" applyFill="1" applyBorder="1" applyAlignment="1">
      <alignment horizontal="center"/>
    </xf>
    <xf numFmtId="0" fontId="133" fillId="4" borderId="0" xfId="3" applyFont="1" applyFill="1" applyBorder="1" applyAlignment="1">
      <alignment horizontal="center"/>
    </xf>
    <xf numFmtId="0" fontId="133" fillId="4" borderId="10" xfId="3" applyFont="1" applyFill="1" applyBorder="1" applyAlignment="1">
      <alignment horizontal="center"/>
    </xf>
    <xf numFmtId="164" fontId="294" fillId="6" borderId="0" xfId="3" applyNumberFormat="1" applyFont="1" applyFill="1" applyBorder="1" applyAlignment="1">
      <alignment horizontal="center" vertical="center"/>
    </xf>
    <xf numFmtId="164" fontId="128" fillId="6" borderId="0" xfId="3" applyNumberFormat="1" applyFont="1" applyFill="1" applyBorder="1" applyAlignment="1">
      <alignment horizontal="center" vertical="center"/>
    </xf>
    <xf numFmtId="0" fontId="296" fillId="3" borderId="0" xfId="3" applyFont="1" applyFill="1" applyBorder="1" applyAlignment="1">
      <alignment horizontal="center" vertical="center"/>
    </xf>
    <xf numFmtId="2" fontId="61" fillId="11" borderId="0" xfId="3" applyNumberFormat="1" applyFont="1" applyFill="1" applyBorder="1" applyAlignment="1" applyProtection="1">
      <alignment horizontal="left" vertical="center" wrapText="1"/>
      <protection locked="0"/>
    </xf>
    <xf numFmtId="0" fontId="303" fillId="2" borderId="105" xfId="0" applyFont="1" applyFill="1" applyBorder="1" applyAlignment="1">
      <alignment horizontal="center" vertical="center" wrapText="1"/>
    </xf>
    <xf numFmtId="0" fontId="303" fillId="2" borderId="0" xfId="0" applyFont="1" applyFill="1" applyBorder="1" applyAlignment="1">
      <alignment horizontal="center" vertical="center" wrapText="1"/>
    </xf>
    <xf numFmtId="0" fontId="303" fillId="2" borderId="10" xfId="0" applyFont="1" applyFill="1" applyBorder="1" applyAlignment="1">
      <alignment horizontal="center" vertical="center" wrapText="1"/>
    </xf>
    <xf numFmtId="0" fontId="303" fillId="2" borderId="105" xfId="0" applyFont="1" applyFill="1" applyBorder="1" applyAlignment="1">
      <alignment horizontal="center" wrapText="1"/>
    </xf>
    <xf numFmtId="0" fontId="303" fillId="2" borderId="0" xfId="0" applyFont="1" applyFill="1" applyBorder="1" applyAlignment="1">
      <alignment horizontal="center" wrapText="1"/>
    </xf>
    <xf numFmtId="0" fontId="303" fillId="2" borderId="10" xfId="0" applyFont="1" applyFill="1" applyBorder="1" applyAlignment="1">
      <alignment horizontal="center" wrapText="1"/>
    </xf>
    <xf numFmtId="0" fontId="303" fillId="2" borderId="105" xfId="0" applyFont="1" applyFill="1" applyBorder="1" applyAlignment="1">
      <alignment horizontal="left" wrapText="1"/>
    </xf>
    <xf numFmtId="0" fontId="303" fillId="2" borderId="0" xfId="0" applyFont="1" applyFill="1" applyBorder="1" applyAlignment="1">
      <alignment horizontal="left" wrapText="1"/>
    </xf>
    <xf numFmtId="0" fontId="303" fillId="2" borderId="10" xfId="0" applyFont="1" applyFill="1" applyBorder="1" applyAlignment="1">
      <alignment horizontal="left" wrapText="1"/>
    </xf>
    <xf numFmtId="0" fontId="24" fillId="24" borderId="105" xfId="3" applyFont="1" applyFill="1" applyBorder="1" applyAlignment="1">
      <alignment horizontal="right" vertical="center"/>
    </xf>
    <xf numFmtId="0" fontId="24" fillId="24" borderId="0" xfId="3" applyFont="1" applyFill="1" applyBorder="1" applyAlignment="1">
      <alignment horizontal="right" vertical="center"/>
    </xf>
    <xf numFmtId="0" fontId="129" fillId="24" borderId="0" xfId="3" applyFont="1" applyFill="1" applyBorder="1" applyAlignment="1">
      <alignment horizontal="center" vertical="center"/>
    </xf>
    <xf numFmtId="0" fontId="24" fillId="24" borderId="0" xfId="3" applyFont="1" applyFill="1" applyBorder="1" applyAlignment="1">
      <alignment horizontal="center" vertical="center"/>
    </xf>
    <xf numFmtId="0" fontId="24" fillId="24" borderId="0" xfId="3" quotePrefix="1" applyFont="1" applyFill="1" applyBorder="1" applyAlignment="1">
      <alignment horizontal="center" vertical="center" wrapText="1"/>
    </xf>
    <xf numFmtId="0" fontId="24" fillId="3" borderId="0" xfId="3" applyFont="1" applyFill="1" applyBorder="1" applyAlignment="1">
      <alignment horizontal="center" vertical="center"/>
    </xf>
    <xf numFmtId="0" fontId="24" fillId="2" borderId="142" xfId="3" applyFont="1" applyFill="1" applyBorder="1" applyAlignment="1" applyProtection="1">
      <alignment horizontal="center" vertical="center"/>
      <protection hidden="1"/>
    </xf>
    <xf numFmtId="0" fontId="24" fillId="2" borderId="132" xfId="3" applyFont="1" applyFill="1" applyBorder="1" applyAlignment="1" applyProtection="1">
      <alignment horizontal="center" vertical="center"/>
      <protection hidden="1"/>
    </xf>
    <xf numFmtId="0" fontId="130" fillId="2" borderId="132" xfId="3" applyFont="1" applyFill="1" applyBorder="1" applyAlignment="1" applyProtection="1">
      <alignment horizontal="center" vertical="center"/>
      <protection hidden="1"/>
    </xf>
    <xf numFmtId="0" fontId="130" fillId="2" borderId="143" xfId="3" applyFont="1" applyFill="1" applyBorder="1" applyAlignment="1" applyProtection="1">
      <alignment horizontal="center" vertical="center"/>
      <protection hidden="1"/>
    </xf>
    <xf numFmtId="192" fontId="307" fillId="15" borderId="105" xfId="3" applyNumberFormat="1" applyFont="1" applyFill="1" applyBorder="1" applyAlignment="1" applyProtection="1">
      <alignment horizontal="center" vertical="center"/>
      <protection hidden="1"/>
    </xf>
    <xf numFmtId="192" fontId="307" fillId="15" borderId="122" xfId="3" applyNumberFormat="1" applyFont="1" applyFill="1" applyBorder="1" applyAlignment="1" applyProtection="1">
      <alignment horizontal="center" vertical="center"/>
      <protection hidden="1"/>
    </xf>
    <xf numFmtId="170" fontId="87" fillId="3" borderId="0" xfId="3" applyNumberFormat="1" applyFont="1" applyFill="1" applyBorder="1" applyAlignment="1" applyProtection="1">
      <alignment horizontal="center" vertical="center"/>
      <protection hidden="1"/>
    </xf>
    <xf numFmtId="170" fontId="87" fillId="3" borderId="123" xfId="3" applyNumberFormat="1" applyFont="1" applyFill="1" applyBorder="1" applyAlignment="1" applyProtection="1">
      <alignment horizontal="center" vertical="center"/>
      <protection hidden="1"/>
    </xf>
    <xf numFmtId="195" fontId="307" fillId="15" borderId="105" xfId="3" applyNumberFormat="1" applyFont="1" applyFill="1" applyBorder="1" applyAlignment="1" applyProtection="1">
      <alignment horizontal="center" vertical="center"/>
      <protection hidden="1"/>
    </xf>
    <xf numFmtId="195" fontId="307" fillId="15" borderId="122" xfId="3" applyNumberFormat="1" applyFont="1" applyFill="1" applyBorder="1" applyAlignment="1" applyProtection="1">
      <alignment horizontal="center" vertical="center"/>
      <protection hidden="1"/>
    </xf>
    <xf numFmtId="166" fontId="24" fillId="3" borderId="10" xfId="3" applyNumberFormat="1" applyFont="1" applyFill="1" applyBorder="1" applyAlignment="1">
      <alignment horizontal="center" vertical="center"/>
    </xf>
    <xf numFmtId="0" fontId="305" fillId="2" borderId="105" xfId="0" applyFont="1" applyFill="1" applyBorder="1" applyAlignment="1">
      <alignment horizontal="center" vertical="center" wrapText="1"/>
    </xf>
    <xf numFmtId="0" fontId="305" fillId="2" borderId="0" xfId="0" applyFont="1" applyFill="1" applyBorder="1" applyAlignment="1">
      <alignment horizontal="center" vertical="center" wrapText="1"/>
    </xf>
    <xf numFmtId="0" fontId="305" fillId="2" borderId="10" xfId="0" applyFont="1" applyFill="1" applyBorder="1" applyAlignment="1">
      <alignment horizontal="center" vertical="center" wrapText="1"/>
    </xf>
    <xf numFmtId="49" fontId="133" fillId="4" borderId="112" xfId="3" applyNumberFormat="1" applyFont="1" applyFill="1" applyBorder="1" applyAlignment="1">
      <alignment horizontal="center" vertical="center"/>
    </xf>
    <xf numFmtId="49" fontId="133" fillId="4" borderId="111" xfId="3" applyNumberFormat="1" applyFont="1" applyFill="1" applyBorder="1" applyAlignment="1">
      <alignment horizontal="center" vertical="center"/>
    </xf>
    <xf numFmtId="49" fontId="133" fillId="4" borderId="113" xfId="3" applyNumberFormat="1" applyFont="1" applyFill="1" applyBorder="1" applyAlignment="1">
      <alignment horizontal="center" vertical="center"/>
    </xf>
    <xf numFmtId="49" fontId="158" fillId="0" borderId="97" xfId="14" applyNumberFormat="1" applyFont="1" applyBorder="1" applyAlignment="1">
      <alignment horizontal="center" vertical="center"/>
    </xf>
    <xf numFmtId="49" fontId="158" fillId="0" borderId="98" xfId="14" applyNumberFormat="1" applyFont="1" applyBorder="1" applyAlignment="1">
      <alignment horizontal="center" vertical="center"/>
    </xf>
    <xf numFmtId="49" fontId="158" fillId="0" borderId="99" xfId="14" applyNumberFormat="1" applyFont="1" applyBorder="1" applyAlignment="1">
      <alignment horizontal="center" vertical="center"/>
    </xf>
    <xf numFmtId="0" fontId="308" fillId="25" borderId="114" xfId="21" applyFont="1" applyFill="1" applyBorder="1" applyAlignment="1" applyProtection="1">
      <alignment horizontal="center" vertical="center" wrapText="1"/>
      <protection locked="0"/>
    </xf>
    <xf numFmtId="0" fontId="308" fillId="25" borderId="117" xfId="21" applyFont="1" applyFill="1" applyBorder="1" applyAlignment="1" applyProtection="1">
      <alignment horizontal="center" vertical="center" wrapText="1"/>
      <protection locked="0"/>
    </xf>
    <xf numFmtId="0" fontId="308" fillId="25" borderId="115" xfId="21" applyFont="1" applyFill="1" applyBorder="1" applyAlignment="1" applyProtection="1">
      <alignment horizontal="center" vertical="center" wrapText="1"/>
      <protection locked="0"/>
    </xf>
    <xf numFmtId="0" fontId="21" fillId="25" borderId="134" xfId="3" applyFont="1" applyFill="1" applyBorder="1" applyAlignment="1">
      <alignment horizontal="center" vertical="center"/>
    </xf>
    <xf numFmtId="0" fontId="21" fillId="25" borderId="67" xfId="3" applyFont="1" applyFill="1" applyBorder="1" applyAlignment="1">
      <alignment horizontal="center" vertical="center"/>
    </xf>
    <xf numFmtId="0" fontId="21" fillId="25" borderId="135" xfId="3" applyFont="1" applyFill="1" applyBorder="1" applyAlignment="1">
      <alignment horizontal="center" vertical="center"/>
    </xf>
    <xf numFmtId="0" fontId="21" fillId="25" borderId="26" xfId="3" applyFont="1" applyFill="1" applyBorder="1" applyAlignment="1">
      <alignment horizontal="center" vertical="center"/>
    </xf>
    <xf numFmtId="0" fontId="21" fillId="25" borderId="0" xfId="3" applyFont="1" applyFill="1" applyBorder="1" applyAlignment="1">
      <alignment horizontal="center" vertical="center"/>
    </xf>
    <xf numFmtId="0" fontId="21" fillId="25" borderId="66" xfId="3" applyFont="1" applyFill="1" applyBorder="1" applyAlignment="1">
      <alignment horizontal="center" vertical="center"/>
    </xf>
    <xf numFmtId="0" fontId="21" fillId="25" borderId="112" xfId="3" applyFont="1" applyFill="1" applyBorder="1" applyAlignment="1">
      <alignment horizontal="center" vertical="center" wrapText="1"/>
    </xf>
    <xf numFmtId="0" fontId="21" fillId="25" borderId="111" xfId="3" applyFont="1" applyFill="1" applyBorder="1" applyAlignment="1">
      <alignment horizontal="center" vertical="center" wrapText="1"/>
    </xf>
    <xf numFmtId="0" fontId="21" fillId="25" borderId="105" xfId="3" applyFont="1" applyFill="1" applyBorder="1" applyAlignment="1">
      <alignment horizontal="center" vertical="center" wrapText="1"/>
    </xf>
    <xf numFmtId="0" fontId="21" fillId="25" borderId="0" xfId="3" applyFont="1" applyFill="1" applyBorder="1" applyAlignment="1">
      <alignment horizontal="center" vertical="center" wrapText="1"/>
    </xf>
    <xf numFmtId="0" fontId="159" fillId="25" borderId="111" xfId="3" applyFont="1" applyFill="1" applyBorder="1" applyAlignment="1">
      <alignment horizontal="center" vertical="center" wrapText="1"/>
    </xf>
    <xf numFmtId="0" fontId="159" fillId="25" borderId="0" xfId="3" applyFont="1" applyFill="1" applyBorder="1" applyAlignment="1">
      <alignment horizontal="center" vertical="center" wrapText="1"/>
    </xf>
    <xf numFmtId="0" fontId="23" fillId="25" borderId="111" xfId="3" applyFont="1" applyFill="1" applyBorder="1" applyAlignment="1">
      <alignment horizontal="center" vertical="center" wrapText="1"/>
    </xf>
    <xf numFmtId="0" fontId="23" fillId="25" borderId="0" xfId="3" applyFont="1" applyFill="1" applyBorder="1" applyAlignment="1">
      <alignment horizontal="center" vertical="center" wrapText="1"/>
    </xf>
    <xf numFmtId="0" fontId="159" fillId="25" borderId="113" xfId="3" applyFont="1" applyFill="1" applyBorder="1" applyAlignment="1">
      <alignment horizontal="center" vertical="center"/>
    </xf>
    <xf numFmtId="0" fontId="159" fillId="25" borderId="10" xfId="3" applyFont="1" applyFill="1" applyBorder="1" applyAlignment="1">
      <alignment horizontal="center" vertical="center"/>
    </xf>
    <xf numFmtId="0" fontId="226" fillId="60" borderId="112" xfId="0" applyFont="1" applyFill="1" applyBorder="1" applyAlignment="1">
      <alignment horizontal="center" vertical="center" wrapText="1"/>
    </xf>
    <xf numFmtId="0" fontId="226" fillId="60" borderId="111" xfId="0" applyFont="1" applyFill="1" applyBorder="1" applyAlignment="1">
      <alignment horizontal="center" vertical="center" wrapText="1"/>
    </xf>
    <xf numFmtId="0" fontId="226" fillId="60" borderId="113" xfId="0" applyFont="1" applyFill="1" applyBorder="1" applyAlignment="1">
      <alignment horizontal="center" vertical="center" wrapText="1"/>
    </xf>
    <xf numFmtId="0" fontId="226" fillId="60" borderId="122" xfId="0" applyFont="1" applyFill="1" applyBorder="1" applyAlignment="1">
      <alignment horizontal="center" vertical="center" wrapText="1"/>
    </xf>
    <xf numFmtId="0" fontId="226" fillId="60" borderId="123" xfId="0" applyFont="1" applyFill="1" applyBorder="1" applyAlignment="1">
      <alignment horizontal="center" vertical="center" wrapText="1"/>
    </xf>
    <xf numFmtId="0" fontId="226" fillId="60" borderId="124" xfId="0" applyFont="1" applyFill="1" applyBorder="1" applyAlignment="1">
      <alignment horizontal="center" vertical="center" wrapText="1"/>
    </xf>
    <xf numFmtId="0" fontId="18" fillId="0" borderId="130" xfId="0" applyFont="1" applyBorder="1" applyAlignment="1">
      <alignment horizontal="center" vertical="center"/>
    </xf>
    <xf numFmtId="0" fontId="18" fillId="0" borderId="67" xfId="0" applyFont="1" applyBorder="1" applyAlignment="1">
      <alignment horizontal="center" vertical="center"/>
    </xf>
    <xf numFmtId="0" fontId="18" fillId="0" borderId="137" xfId="0" applyFont="1" applyBorder="1" applyAlignment="1">
      <alignment horizontal="center" vertical="center"/>
    </xf>
    <xf numFmtId="0" fontId="130" fillId="2" borderId="105" xfId="3" applyFont="1" applyFill="1" applyBorder="1" applyAlignment="1" applyProtection="1">
      <alignment horizontal="center" vertical="center"/>
      <protection hidden="1"/>
    </xf>
    <xf numFmtId="0" fontId="130" fillId="2" borderId="0" xfId="3" applyFont="1" applyFill="1" applyBorder="1" applyAlignment="1" applyProtection="1">
      <alignment horizontal="center" vertical="center"/>
      <protection hidden="1"/>
    </xf>
    <xf numFmtId="0" fontId="130" fillId="2" borderId="10" xfId="3" applyFont="1" applyFill="1" applyBorder="1" applyAlignment="1" applyProtection="1">
      <alignment horizontal="center" vertical="center"/>
      <protection hidden="1"/>
    </xf>
    <xf numFmtId="49" fontId="1" fillId="2" borderId="147" xfId="10" applyNumberFormat="1" applyFill="1" applyBorder="1" applyAlignment="1">
      <alignment horizontal="center" vertical="center"/>
    </xf>
    <xf numFmtId="49" fontId="1" fillId="2" borderId="148" xfId="10" applyNumberFormat="1" applyFill="1" applyBorder="1" applyAlignment="1">
      <alignment horizontal="center" vertical="center"/>
    </xf>
    <xf numFmtId="49" fontId="1" fillId="2" borderId="149" xfId="10" applyNumberFormat="1" applyFill="1" applyBorder="1" applyAlignment="1">
      <alignment horizontal="center" vertical="center"/>
    </xf>
    <xf numFmtId="49" fontId="41" fillId="0" borderId="105" xfId="10" applyNumberFormat="1" applyFont="1" applyBorder="1" applyAlignment="1">
      <alignment horizontal="center" vertical="center" wrapText="1"/>
    </xf>
    <xf numFmtId="49" fontId="41" fillId="0" borderId="108" xfId="10" applyNumberFormat="1" applyFont="1" applyBorder="1" applyAlignment="1">
      <alignment horizontal="center" vertical="center" wrapText="1"/>
    </xf>
    <xf numFmtId="49" fontId="41" fillId="0" borderId="0" xfId="10" applyNumberFormat="1" applyFont="1" applyBorder="1" applyAlignment="1">
      <alignment horizontal="center" vertical="center" wrapText="1"/>
    </xf>
    <xf numFmtId="49" fontId="41" fillId="0" borderId="109" xfId="10" applyNumberFormat="1" applyFont="1" applyBorder="1" applyAlignment="1">
      <alignment horizontal="center" vertical="center" wrapText="1"/>
    </xf>
    <xf numFmtId="49" fontId="41" fillId="0" borderId="10" xfId="10" applyNumberFormat="1" applyFont="1" applyBorder="1" applyAlignment="1">
      <alignment horizontal="center" vertical="center" wrapText="1"/>
    </xf>
    <xf numFmtId="49" fontId="41" fillId="0" borderId="110" xfId="10" applyNumberFormat="1" applyFont="1" applyBorder="1" applyAlignment="1">
      <alignment horizontal="center" vertical="center" wrapText="1"/>
    </xf>
    <xf numFmtId="0" fontId="2" fillId="2" borderId="26" xfId="3" applyFont="1" applyFill="1" applyBorder="1" applyAlignment="1">
      <alignment horizontal="center" vertical="center" wrapText="1"/>
    </xf>
    <xf numFmtId="0" fontId="2" fillId="2" borderId="0" xfId="3" applyFont="1" applyFill="1" applyBorder="1" applyAlignment="1">
      <alignment horizontal="center" vertical="center" wrapText="1"/>
    </xf>
    <xf numFmtId="0" fontId="2" fillId="2" borderId="66" xfId="3" applyFont="1" applyFill="1" applyBorder="1" applyAlignment="1">
      <alignment horizontal="center" vertical="center" wrapText="1"/>
    </xf>
    <xf numFmtId="0" fontId="21" fillId="2" borderId="105" xfId="3" applyFont="1" applyFill="1" applyBorder="1" applyAlignment="1">
      <alignment horizontal="center" vertical="center"/>
    </xf>
    <xf numFmtId="0" fontId="21" fillId="2" borderId="0" xfId="3" applyFont="1" applyFill="1" applyBorder="1" applyAlignment="1">
      <alignment horizontal="center" vertical="center"/>
    </xf>
    <xf numFmtId="0" fontId="2" fillId="2" borderId="105" xfId="3" applyFill="1" applyBorder="1" applyAlignment="1">
      <alignment horizontal="center" vertical="center"/>
    </xf>
    <xf numFmtId="0" fontId="2" fillId="2" borderId="0" xfId="3" applyFill="1" applyBorder="1" applyAlignment="1">
      <alignment horizontal="center" vertical="center"/>
    </xf>
    <xf numFmtId="0" fontId="2" fillId="2" borderId="0" xfId="3" applyFill="1" applyBorder="1" applyAlignment="1">
      <alignment horizontal="left" vertical="center"/>
    </xf>
    <xf numFmtId="0" fontId="2" fillId="2" borderId="66" xfId="3" applyFill="1" applyBorder="1" applyAlignment="1">
      <alignment horizontal="left" vertical="center"/>
    </xf>
    <xf numFmtId="0" fontId="2" fillId="2" borderId="26" xfId="3" applyFill="1" applyBorder="1" applyAlignment="1">
      <alignment horizontal="center" vertical="center" wrapText="1"/>
    </xf>
    <xf numFmtId="0" fontId="2" fillId="2" borderId="0" xfId="3" applyFill="1" applyBorder="1" applyAlignment="1">
      <alignment horizontal="center" vertical="center" wrapText="1"/>
    </xf>
    <xf numFmtId="0" fontId="2" fillId="2" borderId="66" xfId="3" applyFill="1" applyBorder="1" applyAlignment="1">
      <alignment horizontal="center" vertical="center" wrapText="1"/>
    </xf>
    <xf numFmtId="0" fontId="2" fillId="2" borderId="71" xfId="3" applyFill="1" applyBorder="1" applyAlignment="1">
      <alignment horizontal="center" vertical="center" wrapText="1"/>
    </xf>
    <xf numFmtId="0" fontId="2" fillId="2" borderId="69" xfId="3" applyFill="1" applyBorder="1" applyAlignment="1">
      <alignment horizontal="center" vertical="center" wrapText="1"/>
    </xf>
    <xf numFmtId="0" fontId="2" fillId="2" borderId="70" xfId="3" applyFill="1" applyBorder="1" applyAlignment="1">
      <alignment horizontal="center" vertical="center" wrapText="1"/>
    </xf>
    <xf numFmtId="173" fontId="160" fillId="0" borderId="105" xfId="4" applyNumberFormat="1" applyFont="1" applyFill="1" applyBorder="1" applyAlignment="1">
      <alignment horizontal="center" vertical="center"/>
    </xf>
    <xf numFmtId="173" fontId="160" fillId="0" borderId="0" xfId="4" applyNumberFormat="1" applyFont="1" applyFill="1" applyBorder="1" applyAlignment="1">
      <alignment horizontal="center" vertical="center"/>
    </xf>
    <xf numFmtId="173" fontId="160" fillId="0" borderId="153" xfId="4" applyNumberFormat="1" applyFont="1" applyFill="1" applyBorder="1" applyAlignment="1">
      <alignment horizontal="center" vertical="center"/>
    </xf>
    <xf numFmtId="173" fontId="160" fillId="0" borderId="154" xfId="4" applyNumberFormat="1" applyFont="1" applyFill="1" applyBorder="1" applyAlignment="1">
      <alignment horizontal="center" vertical="center"/>
    </xf>
    <xf numFmtId="174" fontId="161" fillId="38" borderId="0" xfId="10" applyNumberFormat="1" applyFont="1" applyFill="1" applyBorder="1" applyAlignment="1" applyProtection="1">
      <alignment horizontal="right" vertical="center" wrapText="1"/>
      <protection locked="0"/>
    </xf>
    <xf numFmtId="174" fontId="161" fillId="38" borderId="154" xfId="10" applyNumberFormat="1" applyFont="1" applyFill="1" applyBorder="1" applyAlignment="1" applyProtection="1">
      <alignment horizontal="right" vertical="center" wrapText="1"/>
      <protection locked="0"/>
    </xf>
    <xf numFmtId="2" fontId="162" fillId="38" borderId="10" xfId="4" applyNumberFormat="1" applyFont="1" applyFill="1" applyBorder="1" applyAlignment="1">
      <alignment horizontal="center" vertical="center"/>
    </xf>
    <xf numFmtId="2" fontId="162" fillId="38" borderId="155" xfId="4" applyNumberFormat="1" applyFont="1" applyFill="1" applyBorder="1" applyAlignment="1">
      <alignment horizontal="center" vertical="center"/>
    </xf>
    <xf numFmtId="0" fontId="2" fillId="2" borderId="122" xfId="3" applyFill="1" applyBorder="1" applyAlignment="1">
      <alignment horizontal="center" vertical="center"/>
    </xf>
    <xf numFmtId="0" fontId="2" fillId="2" borderId="123" xfId="3" applyFill="1" applyBorder="1" applyAlignment="1">
      <alignment horizontal="center" vertical="center"/>
    </xf>
    <xf numFmtId="175" fontId="1" fillId="0" borderId="10" xfId="10" applyNumberFormat="1" applyFont="1" applyBorder="1" applyAlignment="1">
      <alignment horizontal="center" vertical="center"/>
    </xf>
    <xf numFmtId="175" fontId="88" fillId="40" borderId="88" xfId="4" applyNumberFormat="1" applyFont="1" applyFill="1" applyBorder="1" applyAlignment="1">
      <alignment horizontal="center" vertical="center"/>
    </xf>
    <xf numFmtId="175" fontId="88" fillId="40" borderId="105" xfId="4" applyNumberFormat="1" applyFont="1" applyFill="1" applyBorder="1" applyAlignment="1">
      <alignment horizontal="center" vertical="center"/>
    </xf>
    <xf numFmtId="175" fontId="88" fillId="40" borderId="89" xfId="4" applyNumberFormat="1" applyFont="1" applyFill="1" applyBorder="1" applyAlignment="1">
      <alignment horizontal="center" vertical="center"/>
    </xf>
    <xf numFmtId="175" fontId="88" fillId="40" borderId="0" xfId="4" applyNumberFormat="1" applyFont="1" applyFill="1" applyBorder="1" applyAlignment="1">
      <alignment horizontal="center" vertical="center"/>
    </xf>
    <xf numFmtId="175" fontId="88" fillId="40" borderId="90" xfId="4" applyNumberFormat="1" applyFont="1" applyFill="1" applyBorder="1" applyAlignment="1">
      <alignment horizontal="center" vertical="center"/>
    </xf>
    <xf numFmtId="175" fontId="88" fillId="40" borderId="10" xfId="4" applyNumberFormat="1" applyFont="1" applyFill="1" applyBorder="1" applyAlignment="1">
      <alignment horizontal="center" vertical="center"/>
    </xf>
    <xf numFmtId="175" fontId="24" fillId="0" borderId="105" xfId="10" applyNumberFormat="1" applyFont="1" applyBorder="1" applyAlignment="1">
      <alignment horizontal="center" vertical="center"/>
    </xf>
    <xf numFmtId="175" fontId="24" fillId="0" borderId="0" xfId="10" applyNumberFormat="1" applyFont="1" applyBorder="1" applyAlignment="1">
      <alignment horizontal="center" vertical="center"/>
    </xf>
    <xf numFmtId="175" fontId="192" fillId="39" borderId="105" xfId="10" applyNumberFormat="1" applyFont="1" applyFill="1" applyBorder="1" applyAlignment="1" applyProtection="1">
      <alignment horizontal="center" vertical="center"/>
      <protection locked="0"/>
    </xf>
    <xf numFmtId="175" fontId="191" fillId="40" borderId="0" xfId="10" applyNumberFormat="1" applyFont="1" applyFill="1" applyBorder="1" applyAlignment="1" applyProtection="1">
      <alignment horizontal="center" vertical="center"/>
      <protection locked="0"/>
    </xf>
    <xf numFmtId="176" fontId="192" fillId="39" borderId="10" xfId="10" applyNumberFormat="1" applyFont="1" applyFill="1" applyBorder="1" applyAlignment="1" applyProtection="1">
      <alignment horizontal="center" vertical="center"/>
      <protection locked="0"/>
    </xf>
    <xf numFmtId="0" fontId="165" fillId="40" borderId="105" xfId="4" applyNumberFormat="1" applyFont="1" applyFill="1" applyBorder="1" applyAlignment="1">
      <alignment horizontal="center" vertical="center"/>
    </xf>
    <xf numFmtId="0" fontId="165" fillId="40" borderId="156" xfId="4" applyNumberFormat="1" applyFont="1" applyFill="1" applyBorder="1" applyAlignment="1">
      <alignment horizontal="center" vertical="center"/>
    </xf>
    <xf numFmtId="0" fontId="165" fillId="40" borderId="0" xfId="4" applyNumberFormat="1" applyFont="1" applyFill="1" applyBorder="1" applyAlignment="1">
      <alignment horizontal="center" vertical="center"/>
    </xf>
    <xf numFmtId="0" fontId="165" fillId="40" borderId="157" xfId="4" applyNumberFormat="1" applyFont="1" applyFill="1" applyBorder="1" applyAlignment="1">
      <alignment horizontal="center" vertical="center"/>
    </xf>
    <xf numFmtId="0" fontId="165" fillId="40" borderId="10" xfId="4" applyNumberFormat="1" applyFont="1" applyFill="1" applyBorder="1" applyAlignment="1">
      <alignment horizontal="center" vertical="center"/>
    </xf>
    <xf numFmtId="0" fontId="165" fillId="40" borderId="158" xfId="4" applyNumberFormat="1" applyFont="1" applyFill="1" applyBorder="1" applyAlignment="1">
      <alignment horizontal="center" vertical="center"/>
    </xf>
    <xf numFmtId="175" fontId="24" fillId="2" borderId="73" xfId="10" applyNumberFormat="1" applyFont="1" applyFill="1" applyBorder="1" applyAlignment="1">
      <alignment horizontal="center" vertical="center"/>
    </xf>
    <xf numFmtId="175" fontId="24" fillId="2" borderId="74" xfId="10" applyNumberFormat="1" applyFont="1" applyFill="1" applyBorder="1" applyAlignment="1">
      <alignment horizontal="center" vertical="center"/>
    </xf>
    <xf numFmtId="175" fontId="24" fillId="2" borderId="75" xfId="10" applyNumberFormat="1" applyFont="1" applyFill="1" applyBorder="1" applyAlignment="1">
      <alignment horizontal="center" vertical="center"/>
    </xf>
    <xf numFmtId="175" fontId="105" fillId="2" borderId="91" xfId="10" applyNumberFormat="1" applyFont="1" applyFill="1" applyBorder="1" applyAlignment="1">
      <alignment horizontal="center" vertical="center"/>
    </xf>
    <xf numFmtId="175" fontId="105" fillId="2" borderId="92" xfId="10" applyNumberFormat="1" applyFont="1" applyFill="1" applyBorder="1" applyAlignment="1">
      <alignment horizontal="center" vertical="center"/>
    </xf>
    <xf numFmtId="175" fontId="105" fillId="2" borderId="93" xfId="10" applyNumberFormat="1" applyFont="1" applyFill="1" applyBorder="1" applyAlignment="1">
      <alignment horizontal="center" vertical="center"/>
    </xf>
    <xf numFmtId="173" fontId="313" fillId="38" borderId="94" xfId="4" applyNumberFormat="1" applyFont="1" applyFill="1" applyBorder="1" applyAlignment="1">
      <alignment horizontal="right" vertical="center"/>
    </xf>
    <xf numFmtId="173" fontId="313" fillId="38" borderId="87" xfId="4" applyNumberFormat="1" applyFont="1" applyFill="1" applyBorder="1" applyAlignment="1">
      <alignment horizontal="right" vertical="center"/>
    </xf>
    <xf numFmtId="0" fontId="83" fillId="38" borderId="95" xfId="10" applyFont="1" applyFill="1" applyBorder="1" applyAlignment="1">
      <alignment horizontal="center" vertical="center"/>
    </xf>
    <xf numFmtId="0" fontId="83" fillId="38" borderId="69" xfId="10" applyFont="1" applyFill="1" applyBorder="1" applyAlignment="1">
      <alignment horizontal="center" vertical="center"/>
    </xf>
    <xf numFmtId="0" fontId="266" fillId="38" borderId="95" xfId="10" applyFont="1" applyFill="1" applyBorder="1" applyAlignment="1">
      <alignment horizontal="right" vertical="center"/>
    </xf>
    <xf numFmtId="0" fontId="266" fillId="38" borderId="69" xfId="10" applyFont="1" applyFill="1" applyBorder="1" applyAlignment="1">
      <alignment horizontal="right" vertical="center"/>
    </xf>
    <xf numFmtId="167" fontId="83" fillId="38" borderId="96" xfId="10" applyNumberFormat="1" applyFont="1" applyFill="1" applyBorder="1" applyAlignment="1">
      <alignment horizontal="center" vertical="center"/>
    </xf>
    <xf numFmtId="167" fontId="83" fillId="38" borderId="81" xfId="10" applyNumberFormat="1" applyFont="1" applyFill="1" applyBorder="1" applyAlignment="1">
      <alignment horizontal="center" vertical="center"/>
    </xf>
    <xf numFmtId="0" fontId="7" fillId="4" borderId="122" xfId="10" applyFont="1" applyFill="1" applyBorder="1" applyAlignment="1">
      <alignment horizontal="center" vertical="center"/>
    </xf>
    <xf numFmtId="0" fontId="7" fillId="4" borderId="123" xfId="10" applyFont="1" applyFill="1" applyBorder="1" applyAlignment="1">
      <alignment horizontal="center" vertical="center"/>
    </xf>
    <xf numFmtId="0" fontId="7" fillId="4" borderId="124" xfId="10" applyFont="1" applyFill="1" applyBorder="1" applyAlignment="1">
      <alignment horizontal="center" vertical="center"/>
    </xf>
    <xf numFmtId="0" fontId="7" fillId="4" borderId="97" xfId="10" applyFont="1" applyFill="1" applyBorder="1" applyAlignment="1">
      <alignment horizontal="center" vertical="center" wrapText="1"/>
    </xf>
    <xf numFmtId="0" fontId="7" fillId="4" borderId="98" xfId="10" applyFont="1" applyFill="1" applyBorder="1" applyAlignment="1">
      <alignment horizontal="center" vertical="center" wrapText="1"/>
    </xf>
    <xf numFmtId="0" fontId="7" fillId="4" borderId="99" xfId="10" applyFont="1" applyFill="1" applyBorder="1" applyAlignment="1">
      <alignment horizontal="center" vertical="center" wrapText="1"/>
    </xf>
    <xf numFmtId="0" fontId="18" fillId="5" borderId="0" xfId="0" applyFont="1" applyFill="1" applyBorder="1" applyAlignment="1">
      <alignment horizontal="center"/>
    </xf>
    <xf numFmtId="0" fontId="8" fillId="5" borderId="10" xfId="3" applyFont="1" applyFill="1" applyBorder="1" applyAlignment="1">
      <alignment horizontal="center" vertical="center" textRotation="90" wrapText="1"/>
    </xf>
    <xf numFmtId="0" fontId="63" fillId="2" borderId="112" xfId="3" applyFont="1" applyFill="1" applyBorder="1" applyAlignment="1" applyProtection="1">
      <alignment horizontal="center" vertical="center"/>
      <protection hidden="1"/>
    </xf>
    <xf numFmtId="0" fontId="63" fillId="2" borderId="111" xfId="3" applyFont="1" applyFill="1" applyBorder="1" applyAlignment="1" applyProtection="1">
      <alignment horizontal="center" vertical="center"/>
      <protection hidden="1"/>
    </xf>
    <xf numFmtId="0" fontId="63" fillId="2" borderId="113" xfId="3" applyFont="1" applyFill="1" applyBorder="1" applyAlignment="1" applyProtection="1">
      <alignment horizontal="center" vertical="center"/>
      <protection hidden="1"/>
    </xf>
    <xf numFmtId="0" fontId="63" fillId="2" borderId="105" xfId="3" applyFont="1" applyFill="1" applyBorder="1" applyAlignment="1" applyProtection="1">
      <alignment horizontal="center" vertical="center"/>
      <protection hidden="1"/>
    </xf>
    <xf numFmtId="0" fontId="63" fillId="2" borderId="0" xfId="3" applyFont="1" applyFill="1" applyBorder="1" applyAlignment="1" applyProtection="1">
      <alignment horizontal="center" vertical="center"/>
      <protection hidden="1"/>
    </xf>
    <xf numFmtId="0" fontId="63" fillId="2" borderId="10" xfId="3" applyFont="1" applyFill="1" applyBorder="1" applyAlignment="1" applyProtection="1">
      <alignment horizontal="center" vertical="center"/>
      <protection hidden="1"/>
    </xf>
    <xf numFmtId="0" fontId="28" fillId="2" borderId="105" xfId="13" applyNumberFormat="1" applyFont="1" applyFill="1" applyBorder="1" applyAlignment="1">
      <alignment horizontal="center" vertical="center" wrapText="1"/>
    </xf>
    <xf numFmtId="0" fontId="28" fillId="2" borderId="0" xfId="13" applyNumberFormat="1" applyFont="1" applyFill="1" applyBorder="1" applyAlignment="1">
      <alignment horizontal="center" vertical="center" wrapText="1"/>
    </xf>
    <xf numFmtId="0" fontId="28" fillId="2" borderId="10" xfId="13" applyNumberFormat="1" applyFont="1" applyFill="1" applyBorder="1" applyAlignment="1">
      <alignment horizontal="center" vertical="center" wrapText="1"/>
    </xf>
    <xf numFmtId="0" fontId="28" fillId="2" borderId="87" xfId="13" applyNumberFormat="1" applyFont="1" applyFill="1" applyBorder="1" applyAlignment="1">
      <alignment horizontal="center" vertical="center" wrapText="1"/>
    </xf>
    <xf numFmtId="0" fontId="28" fillId="2" borderId="69" xfId="13" applyNumberFormat="1" applyFont="1" applyFill="1" applyBorder="1" applyAlignment="1">
      <alignment horizontal="center" vertical="center" wrapText="1"/>
    </xf>
    <xf numFmtId="0" fontId="28" fillId="2" borderId="81" xfId="13" applyNumberFormat="1" applyFont="1" applyFill="1" applyBorder="1" applyAlignment="1">
      <alignment horizontal="center" vertical="center" wrapText="1"/>
    </xf>
    <xf numFmtId="0" fontId="130" fillId="22" borderId="134" xfId="0" applyFont="1" applyFill="1" applyBorder="1" applyAlignment="1">
      <alignment horizontal="center" vertical="center"/>
    </xf>
    <xf numFmtId="0" fontId="130" fillId="22" borderId="67" xfId="0" applyFont="1" applyFill="1" applyBorder="1" applyAlignment="1">
      <alignment horizontal="center" vertical="center"/>
    </xf>
    <xf numFmtId="0" fontId="130" fillId="22" borderId="135" xfId="0" applyFont="1" applyFill="1" applyBorder="1" applyAlignment="1">
      <alignment horizontal="center" vertical="center"/>
    </xf>
    <xf numFmtId="0" fontId="130" fillId="9" borderId="0" xfId="0" applyFont="1" applyFill="1" applyBorder="1" applyAlignment="1">
      <alignment horizontal="center" vertical="center"/>
    </xf>
    <xf numFmtId="0" fontId="130" fillId="9" borderId="66" xfId="0" applyFont="1" applyFill="1" applyBorder="1" applyAlignment="1">
      <alignment horizontal="center" vertical="center"/>
    </xf>
    <xf numFmtId="0" fontId="54" fillId="2" borderId="0" xfId="0" applyFont="1" applyFill="1" applyBorder="1" applyAlignment="1">
      <alignment horizontal="right" vertical="center"/>
    </xf>
    <xf numFmtId="0" fontId="12" fillId="2" borderId="130" xfId="0" applyFont="1" applyFill="1" applyBorder="1" applyAlignment="1">
      <alignment horizontal="center" vertical="center" wrapText="1"/>
    </xf>
    <xf numFmtId="0" fontId="12" fillId="2" borderId="67" xfId="0" applyFont="1" applyFill="1" applyBorder="1" applyAlignment="1">
      <alignment horizontal="center" vertical="center" wrapText="1"/>
    </xf>
    <xf numFmtId="0" fontId="12" fillId="2" borderId="137" xfId="0" applyFont="1" applyFill="1" applyBorder="1" applyAlignment="1">
      <alignment horizontal="center" vertical="center" wrapText="1"/>
    </xf>
    <xf numFmtId="0" fontId="7" fillId="4" borderId="105" xfId="10" applyFont="1" applyFill="1" applyBorder="1" applyAlignment="1">
      <alignment horizontal="center" vertical="center"/>
    </xf>
    <xf numFmtId="0" fontId="7" fillId="4" borderId="0" xfId="10" applyFont="1" applyFill="1" applyBorder="1" applyAlignment="1">
      <alignment horizontal="center" vertical="center"/>
    </xf>
    <xf numFmtId="0" fontId="7" fillId="4" borderId="130" xfId="10" applyFont="1" applyFill="1" applyBorder="1" applyAlignment="1">
      <alignment horizontal="center" vertical="center"/>
    </xf>
    <xf numFmtId="0" fontId="7" fillId="4" borderId="67" xfId="10" applyFont="1" applyFill="1" applyBorder="1" applyAlignment="1">
      <alignment horizontal="center" vertical="center"/>
    </xf>
    <xf numFmtId="0" fontId="260" fillId="0" borderId="0" xfId="5" applyFont="1" applyAlignment="1">
      <alignment horizontal="center" vertical="center"/>
    </xf>
    <xf numFmtId="0" fontId="27" fillId="2" borderId="112" xfId="0" applyFont="1" applyFill="1" applyBorder="1" applyAlignment="1">
      <alignment horizontal="center" vertical="center"/>
    </xf>
    <xf numFmtId="0" fontId="27" fillId="2" borderId="113" xfId="0" applyFont="1" applyFill="1" applyBorder="1" applyAlignment="1">
      <alignment horizontal="center" vertical="center"/>
    </xf>
    <xf numFmtId="0" fontId="130" fillId="2" borderId="112" xfId="0" applyFont="1" applyFill="1" applyBorder="1" applyAlignment="1">
      <alignment horizontal="center" wrapText="1"/>
    </xf>
    <xf numFmtId="0" fontId="130" fillId="2" borderId="113" xfId="0" applyFont="1" applyFill="1" applyBorder="1" applyAlignment="1">
      <alignment horizontal="center" wrapText="1"/>
    </xf>
    <xf numFmtId="0" fontId="130" fillId="2" borderId="105" xfId="0" applyFont="1" applyFill="1" applyBorder="1" applyAlignment="1">
      <alignment horizontal="center" wrapText="1"/>
    </xf>
    <xf numFmtId="0" fontId="130" fillId="2" borderId="10" xfId="0" applyFont="1" applyFill="1" applyBorder="1" applyAlignment="1">
      <alignment horizontal="center" wrapText="1"/>
    </xf>
    <xf numFmtId="0" fontId="11" fillId="2" borderId="105" xfId="0" applyFont="1" applyFill="1" applyBorder="1" applyAlignment="1">
      <alignment horizontal="center" vertical="center"/>
    </xf>
    <xf numFmtId="0" fontId="11" fillId="2" borderId="10" xfId="0" applyFont="1" applyFill="1" applyBorder="1" applyAlignment="1">
      <alignment horizontal="center" vertical="center"/>
    </xf>
    <xf numFmtId="0" fontId="130" fillId="22" borderId="105" xfId="0" applyFont="1" applyFill="1" applyBorder="1" applyAlignment="1">
      <alignment horizontal="center" vertical="center"/>
    </xf>
    <xf numFmtId="0" fontId="130" fillId="22" borderId="0" xfId="0" applyFont="1" applyFill="1" applyBorder="1" applyAlignment="1">
      <alignment horizontal="center" vertical="center"/>
    </xf>
    <xf numFmtId="0" fontId="130" fillId="22" borderId="10" xfId="0" applyFont="1" applyFill="1" applyBorder="1" applyAlignment="1">
      <alignment horizontal="center" vertical="center"/>
    </xf>
    <xf numFmtId="0" fontId="136" fillId="2" borderId="130" xfId="0" applyFont="1" applyFill="1" applyBorder="1" applyAlignment="1">
      <alignment horizontal="right" vertical="center"/>
    </xf>
    <xf numFmtId="0" fontId="136" fillId="2" borderId="67" xfId="0" applyFont="1" applyFill="1" applyBorder="1" applyAlignment="1">
      <alignment horizontal="right" vertical="center"/>
    </xf>
    <xf numFmtId="0" fontId="54" fillId="2" borderId="130" xfId="0" applyFont="1" applyFill="1" applyBorder="1" applyAlignment="1">
      <alignment horizontal="right" vertical="center"/>
    </xf>
    <xf numFmtId="0" fontId="54" fillId="2" borderId="67" xfId="0" applyFont="1" applyFill="1" applyBorder="1" applyAlignment="1">
      <alignment horizontal="right" vertical="center"/>
    </xf>
    <xf numFmtId="0" fontId="18" fillId="2" borderId="73" xfId="0" applyFont="1" applyFill="1" applyBorder="1" applyAlignment="1">
      <alignment horizontal="center" vertical="center"/>
    </xf>
    <xf numFmtId="0" fontId="18" fillId="2" borderId="75" xfId="0" applyFont="1" applyFill="1" applyBorder="1" applyAlignment="1">
      <alignment horizontal="center" vertical="center"/>
    </xf>
    <xf numFmtId="0" fontId="0" fillId="2" borderId="105" xfId="0" applyFont="1" applyFill="1" applyBorder="1" applyAlignment="1">
      <alignment horizontal="center"/>
    </xf>
    <xf numFmtId="0" fontId="0" fillId="2" borderId="10" xfId="0" applyFont="1" applyFill="1" applyBorder="1" applyAlignment="1">
      <alignment horizontal="center"/>
    </xf>
    <xf numFmtId="0" fontId="18" fillId="2" borderId="73" xfId="0" applyFont="1" applyFill="1" applyBorder="1" applyAlignment="1">
      <alignment horizontal="center"/>
    </xf>
    <xf numFmtId="0" fontId="18" fillId="2" borderId="75" xfId="0" applyFont="1" applyFill="1" applyBorder="1" applyAlignment="1">
      <alignment horizontal="center"/>
    </xf>
    <xf numFmtId="0" fontId="306" fillId="2" borderId="0" xfId="5" applyFont="1" applyFill="1" applyAlignment="1">
      <alignment horizontal="left" vertical="center"/>
    </xf>
    <xf numFmtId="0" fontId="54" fillId="0" borderId="162" xfId="0" applyFont="1" applyBorder="1" applyAlignment="1">
      <alignment horizontal="center"/>
    </xf>
    <xf numFmtId="0" fontId="54" fillId="0" borderId="163" xfId="0" applyFont="1" applyBorder="1" applyAlignment="1">
      <alignment horizontal="center"/>
    </xf>
    <xf numFmtId="0" fontId="105" fillId="2" borderId="105" xfId="0" applyFont="1" applyFill="1" applyBorder="1" applyAlignment="1">
      <alignment horizontal="center"/>
    </xf>
    <xf numFmtId="0" fontId="105" fillId="2" borderId="10" xfId="0" applyFont="1" applyFill="1" applyBorder="1" applyAlignment="1">
      <alignment horizontal="center"/>
    </xf>
    <xf numFmtId="0" fontId="0" fillId="2" borderId="162" xfId="0" applyFill="1" applyBorder="1" applyAlignment="1">
      <alignment horizontal="center"/>
    </xf>
    <xf numFmtId="0" fontId="0" fillId="2" borderId="163" xfId="0" applyFill="1" applyBorder="1" applyAlignment="1">
      <alignment horizontal="center"/>
    </xf>
    <xf numFmtId="0" fontId="18" fillId="2" borderId="112" xfId="10" applyFont="1" applyFill="1" applyBorder="1" applyAlignment="1">
      <alignment horizontal="center" vertical="center" wrapText="1"/>
    </xf>
    <xf numFmtId="0" fontId="18" fillId="2" borderId="113" xfId="10" applyFont="1" applyFill="1" applyBorder="1" applyAlignment="1">
      <alignment horizontal="center" vertical="center" wrapText="1"/>
    </xf>
    <xf numFmtId="0" fontId="18" fillId="2" borderId="105" xfId="10" applyFont="1" applyFill="1" applyBorder="1" applyAlignment="1">
      <alignment horizontal="center" vertical="center" wrapText="1"/>
    </xf>
    <xf numFmtId="0" fontId="18" fillId="2" borderId="10" xfId="10" applyFont="1" applyFill="1" applyBorder="1" applyAlignment="1">
      <alignment horizontal="center" vertical="center" wrapText="1"/>
    </xf>
    <xf numFmtId="0" fontId="21" fillId="2" borderId="26" xfId="10" applyFont="1" applyFill="1" applyBorder="1" applyAlignment="1">
      <alignment horizontal="center" vertical="center" wrapText="1"/>
    </xf>
    <xf numFmtId="0" fontId="21" fillId="2" borderId="0" xfId="10" applyFont="1" applyFill="1" applyBorder="1" applyAlignment="1">
      <alignment horizontal="center" vertical="center" wrapText="1"/>
    </xf>
    <xf numFmtId="0" fontId="21" fillId="2" borderId="0" xfId="10" applyFont="1" applyFill="1" applyBorder="1" applyAlignment="1">
      <alignment horizontal="center" vertical="center"/>
    </xf>
    <xf numFmtId="175" fontId="159" fillId="2" borderId="0" xfId="10" applyNumberFormat="1" applyFont="1" applyFill="1" applyBorder="1" applyAlignment="1" applyProtection="1">
      <alignment horizontal="center" vertical="center" wrapText="1"/>
      <protection locked="0"/>
    </xf>
    <xf numFmtId="175" fontId="159" fillId="2" borderId="66" xfId="10" applyNumberFormat="1" applyFont="1" applyFill="1" applyBorder="1" applyAlignment="1" applyProtection="1">
      <alignment horizontal="center" vertical="center" wrapText="1"/>
      <protection locked="0"/>
    </xf>
    <xf numFmtId="0" fontId="18" fillId="2" borderId="26" xfId="10" applyFont="1" applyFill="1" applyBorder="1" applyAlignment="1">
      <alignment horizontal="right" vertical="center"/>
    </xf>
    <xf numFmtId="0" fontId="18" fillId="2" borderId="0" xfId="10" applyFont="1" applyFill="1" applyBorder="1" applyAlignment="1">
      <alignment horizontal="right" vertical="center"/>
    </xf>
    <xf numFmtId="175" fontId="2" fillId="2" borderId="0" xfId="10" applyNumberFormat="1" applyFont="1" applyFill="1" applyBorder="1" applyAlignment="1" applyProtection="1">
      <alignment horizontal="center" vertical="center"/>
      <protection locked="0"/>
    </xf>
    <xf numFmtId="175" fontId="21" fillId="2" borderId="0" xfId="10" applyNumberFormat="1" applyFont="1" applyFill="1" applyBorder="1" applyAlignment="1" applyProtection="1">
      <alignment horizontal="center" vertical="center"/>
      <protection locked="0"/>
    </xf>
    <xf numFmtId="175" fontId="21" fillId="2" borderId="66" xfId="10" applyNumberFormat="1" applyFont="1" applyFill="1" applyBorder="1" applyAlignment="1" applyProtection="1">
      <alignment horizontal="center" vertical="center"/>
      <protection locked="0"/>
    </xf>
    <xf numFmtId="0" fontId="87" fillId="25" borderId="134" xfId="10" applyFont="1" applyFill="1" applyBorder="1" applyAlignment="1">
      <alignment horizontal="center" vertical="center"/>
    </xf>
    <xf numFmtId="0" fontId="87" fillId="25" borderId="67" xfId="10" applyFont="1" applyFill="1" applyBorder="1" applyAlignment="1">
      <alignment horizontal="center" vertical="center"/>
    </xf>
    <xf numFmtId="0" fontId="87" fillId="25" borderId="135" xfId="10" applyFont="1" applyFill="1" applyBorder="1" applyAlignment="1">
      <alignment horizontal="center" vertical="center"/>
    </xf>
    <xf numFmtId="0" fontId="1" fillId="2" borderId="26" xfId="10" applyFill="1" applyBorder="1" applyAlignment="1">
      <alignment horizontal="right" vertical="center"/>
    </xf>
    <xf numFmtId="0" fontId="1" fillId="2" borderId="0" xfId="10" applyFill="1" applyBorder="1" applyAlignment="1">
      <alignment horizontal="right" vertical="center"/>
    </xf>
    <xf numFmtId="0" fontId="180" fillId="42" borderId="112" xfId="16" applyFont="1" applyFill="1" applyBorder="1" applyAlignment="1">
      <alignment horizontal="center" vertical="center" wrapText="1"/>
    </xf>
    <xf numFmtId="0" fontId="180" fillId="42" borderId="111" xfId="16" applyFont="1" applyFill="1" applyBorder="1" applyAlignment="1">
      <alignment horizontal="center" vertical="center" wrapText="1"/>
    </xf>
    <xf numFmtId="0" fontId="180" fillId="42" borderId="113" xfId="16" applyFont="1" applyFill="1" applyBorder="1" applyAlignment="1">
      <alignment horizontal="center" vertical="center" wrapText="1"/>
    </xf>
    <xf numFmtId="0" fontId="181" fillId="2" borderId="105" xfId="16" applyFont="1" applyFill="1" applyBorder="1" applyAlignment="1">
      <alignment horizontal="center" vertical="center" wrapText="1"/>
    </xf>
    <xf numFmtId="0" fontId="181" fillId="2" borderId="0" xfId="16" applyFont="1" applyFill="1" applyBorder="1" applyAlignment="1">
      <alignment horizontal="center" vertical="center" wrapText="1"/>
    </xf>
    <xf numFmtId="0" fontId="181" fillId="2" borderId="10" xfId="16" applyFont="1" applyFill="1" applyBorder="1" applyAlignment="1">
      <alignment horizontal="center" vertical="center" wrapText="1"/>
    </xf>
    <xf numFmtId="0" fontId="84" fillId="3" borderId="105" xfId="16" applyFont="1" applyFill="1" applyBorder="1" applyAlignment="1">
      <alignment horizontal="center" vertical="center"/>
    </xf>
    <xf numFmtId="0" fontId="84" fillId="3" borderId="0" xfId="16" applyFont="1" applyFill="1" applyBorder="1" applyAlignment="1">
      <alignment horizontal="center" vertical="center"/>
    </xf>
    <xf numFmtId="0" fontId="84" fillId="3" borderId="10" xfId="16" applyFont="1" applyFill="1" applyBorder="1" applyAlignment="1">
      <alignment horizontal="center" vertical="center"/>
    </xf>
    <xf numFmtId="0" fontId="182" fillId="2" borderId="105" xfId="17" applyFont="1" applyFill="1" applyBorder="1" applyAlignment="1">
      <alignment horizontal="center" vertical="center" wrapText="1"/>
    </xf>
    <xf numFmtId="0" fontId="182" fillId="2" borderId="0" xfId="17" applyFont="1" applyFill="1" applyBorder="1" applyAlignment="1">
      <alignment horizontal="center" vertical="center" wrapText="1"/>
    </xf>
    <xf numFmtId="0" fontId="182" fillId="2" borderId="10" xfId="17" applyFont="1" applyFill="1" applyBorder="1" applyAlignment="1">
      <alignment horizontal="center" vertical="center" wrapText="1"/>
    </xf>
    <xf numFmtId="0" fontId="183" fillId="40" borderId="105" xfId="16" applyFont="1" applyFill="1" applyBorder="1" applyAlignment="1">
      <alignment horizontal="center" vertical="center"/>
    </xf>
    <xf numFmtId="0" fontId="183" fillId="40" borderId="0" xfId="16" applyFont="1" applyFill="1" applyBorder="1" applyAlignment="1">
      <alignment horizontal="center" vertical="center"/>
    </xf>
    <xf numFmtId="0" fontId="183" fillId="40" borderId="10" xfId="16" applyFont="1" applyFill="1" applyBorder="1" applyAlignment="1">
      <alignment horizontal="center" vertical="center"/>
    </xf>
    <xf numFmtId="173" fontId="186" fillId="2" borderId="0" xfId="4" applyNumberFormat="1" applyFont="1" applyFill="1" applyBorder="1" applyAlignment="1">
      <alignment horizontal="right" vertical="center" wrapText="1"/>
    </xf>
    <xf numFmtId="0" fontId="84" fillId="25" borderId="112" xfId="10" applyFont="1" applyFill="1" applyBorder="1" applyAlignment="1">
      <alignment horizontal="center" vertical="center"/>
    </xf>
    <xf numFmtId="0" fontId="84" fillId="25" borderId="111" xfId="10" applyFont="1" applyFill="1" applyBorder="1" applyAlignment="1">
      <alignment horizontal="center" vertical="center"/>
    </xf>
    <xf numFmtId="0" fontId="84" fillId="25" borderId="113" xfId="10" applyFont="1" applyFill="1" applyBorder="1" applyAlignment="1">
      <alignment horizontal="center" vertical="center"/>
    </xf>
    <xf numFmtId="0" fontId="61" fillId="2" borderId="105" xfId="10" applyFont="1" applyFill="1" applyBorder="1" applyAlignment="1">
      <alignment horizontal="left" vertical="center" wrapText="1"/>
    </xf>
    <xf numFmtId="0" fontId="61" fillId="2" borderId="0" xfId="10" applyFont="1" applyFill="1" applyBorder="1" applyAlignment="1">
      <alignment horizontal="left" vertical="center" wrapText="1"/>
    </xf>
    <xf numFmtId="0" fontId="61" fillId="2" borderId="10" xfId="10" applyFont="1" applyFill="1" applyBorder="1" applyAlignment="1">
      <alignment horizontal="left" vertical="center" wrapText="1"/>
    </xf>
    <xf numFmtId="0" fontId="61" fillId="2" borderId="108" xfId="10" applyFont="1" applyFill="1" applyBorder="1" applyAlignment="1">
      <alignment horizontal="left" vertical="center" wrapText="1"/>
    </xf>
    <xf numFmtId="0" fontId="61" fillId="2" borderId="109" xfId="10" applyFont="1" applyFill="1" applyBorder="1" applyAlignment="1">
      <alignment horizontal="left" vertical="center" wrapText="1"/>
    </xf>
    <xf numFmtId="0" fontId="61" fillId="2" borderId="110" xfId="10" applyFont="1" applyFill="1" applyBorder="1" applyAlignment="1">
      <alignment horizontal="left" vertical="center" wrapText="1"/>
    </xf>
    <xf numFmtId="0" fontId="87" fillId="43" borderId="0" xfId="10" applyFont="1" applyFill="1" applyBorder="1" applyAlignment="1">
      <alignment horizontal="center" vertical="center"/>
    </xf>
    <xf numFmtId="0" fontId="133" fillId="42" borderId="105" xfId="10" applyFont="1" applyFill="1" applyBorder="1" applyAlignment="1">
      <alignment horizontal="center" vertical="center"/>
    </xf>
    <xf numFmtId="173" fontId="21" fillId="2" borderId="0" xfId="4" applyNumberFormat="1" applyFont="1" applyFill="1" applyBorder="1" applyAlignment="1">
      <alignment horizontal="right" vertical="center" wrapText="1"/>
    </xf>
    <xf numFmtId="173" fontId="190" fillId="15" borderId="105" xfId="4" applyNumberFormat="1" applyFont="1" applyFill="1" applyBorder="1" applyAlignment="1">
      <alignment horizontal="center" vertical="center" wrapText="1"/>
    </xf>
    <xf numFmtId="173" fontId="190" fillId="15" borderId="0" xfId="4" applyNumberFormat="1" applyFont="1" applyFill="1" applyBorder="1" applyAlignment="1">
      <alignment horizontal="center" vertical="center" wrapText="1"/>
    </xf>
    <xf numFmtId="173" fontId="191" fillId="2" borderId="0" xfId="4" applyNumberFormat="1" applyFont="1" applyFill="1" applyBorder="1" applyAlignment="1">
      <alignment horizontal="right" vertical="center" wrapText="1"/>
    </xf>
    <xf numFmtId="175" fontId="169" fillId="40" borderId="0" xfId="4" applyNumberFormat="1" applyFont="1" applyFill="1" applyBorder="1" applyAlignment="1">
      <alignment horizontal="center" vertical="center"/>
    </xf>
    <xf numFmtId="173" fontId="192" fillId="2" borderId="0" xfId="4" applyNumberFormat="1" applyFont="1" applyFill="1" applyBorder="1" applyAlignment="1">
      <alignment horizontal="right" vertical="center" wrapText="1"/>
    </xf>
    <xf numFmtId="175" fontId="168" fillId="40" borderId="10" xfId="4" applyNumberFormat="1" applyFont="1" applyFill="1" applyBorder="1" applyAlignment="1">
      <alignment horizontal="center" vertical="center"/>
    </xf>
    <xf numFmtId="0" fontId="130" fillId="43" borderId="105" xfId="10" applyFont="1" applyFill="1" applyBorder="1" applyAlignment="1">
      <alignment horizontal="right" vertical="center" wrapText="1"/>
    </xf>
    <xf numFmtId="0" fontId="130" fillId="43" borderId="0" xfId="10" applyFont="1" applyFill="1" applyBorder="1" applyAlignment="1">
      <alignment horizontal="right" vertical="center" wrapText="1"/>
    </xf>
    <xf numFmtId="2" fontId="87" fillId="43" borderId="0" xfId="10" applyNumberFormat="1" applyFont="1" applyFill="1" applyBorder="1" applyAlignment="1">
      <alignment horizontal="center" vertical="center"/>
    </xf>
    <xf numFmtId="0" fontId="148" fillId="42" borderId="134" xfId="16" applyFont="1" applyFill="1" applyBorder="1" applyAlignment="1">
      <alignment horizontal="center" vertical="center"/>
    </xf>
    <xf numFmtId="0" fontId="148" fillId="42" borderId="67" xfId="16" applyFont="1" applyFill="1" applyBorder="1" applyAlignment="1">
      <alignment horizontal="center" vertical="center"/>
    </xf>
    <xf numFmtId="0" fontId="148" fillId="42" borderId="135" xfId="16" applyFont="1" applyFill="1" applyBorder="1" applyAlignment="1">
      <alignment horizontal="center" vertical="center"/>
    </xf>
    <xf numFmtId="0" fontId="133" fillId="42" borderId="26" xfId="16" applyFont="1" applyFill="1" applyBorder="1" applyAlignment="1">
      <alignment horizontal="center" vertical="center"/>
    </xf>
    <xf numFmtId="0" fontId="133" fillId="42" borderId="0" xfId="16" applyFont="1" applyFill="1" applyBorder="1" applyAlignment="1">
      <alignment horizontal="center" vertical="center"/>
    </xf>
    <xf numFmtId="0" fontId="133" fillId="42" borderId="66" xfId="16" applyFont="1" applyFill="1" applyBorder="1" applyAlignment="1">
      <alignment horizontal="center" vertical="center"/>
    </xf>
    <xf numFmtId="0" fontId="133" fillId="42" borderId="0" xfId="16" applyFont="1" applyFill="1" applyBorder="1" applyAlignment="1">
      <alignment horizontal="left" vertical="center"/>
    </xf>
    <xf numFmtId="0" fontId="133" fillId="42" borderId="66" xfId="16" applyFont="1" applyFill="1" applyBorder="1" applyAlignment="1">
      <alignment horizontal="left" vertical="center"/>
    </xf>
    <xf numFmtId="0" fontId="130" fillId="24" borderId="26" xfId="16" applyFont="1" applyFill="1" applyBorder="1" applyAlignment="1">
      <alignment horizontal="center" vertical="center"/>
    </xf>
    <xf numFmtId="0" fontId="130" fillId="24" borderId="0" xfId="16" applyFont="1" applyFill="1" applyBorder="1" applyAlignment="1">
      <alignment horizontal="center" vertical="center"/>
    </xf>
    <xf numFmtId="0" fontId="130" fillId="24" borderId="66" xfId="16" applyFont="1" applyFill="1" applyBorder="1" applyAlignment="1">
      <alignment horizontal="center" vertical="center"/>
    </xf>
    <xf numFmtId="0" fontId="29" fillId="2" borderId="26" xfId="16" applyFont="1" applyFill="1" applyBorder="1" applyAlignment="1">
      <alignment horizontal="center" vertical="center" wrapText="1"/>
    </xf>
    <xf numFmtId="0" fontId="29" fillId="2" borderId="0" xfId="16" applyFont="1" applyFill="1" applyBorder="1" applyAlignment="1">
      <alignment horizontal="center" vertical="center" wrapText="1"/>
    </xf>
    <xf numFmtId="0" fontId="29" fillId="2" borderId="0" xfId="17" applyFont="1" applyFill="1" applyBorder="1" applyAlignment="1" applyProtection="1">
      <alignment horizontal="center" vertical="center" wrapText="1"/>
    </xf>
    <xf numFmtId="175" fontId="25" fillId="3" borderId="0" xfId="4" applyNumberFormat="1" applyFont="1" applyFill="1" applyBorder="1" applyAlignment="1">
      <alignment horizontal="center" vertical="center"/>
    </xf>
    <xf numFmtId="175" fontId="25" fillId="3" borderId="10" xfId="4" applyNumberFormat="1" applyFont="1" applyFill="1" applyBorder="1" applyAlignment="1">
      <alignment horizontal="center" vertical="center"/>
    </xf>
    <xf numFmtId="0" fontId="87" fillId="3" borderId="105" xfId="10" applyFont="1" applyFill="1" applyBorder="1" applyAlignment="1">
      <alignment horizontal="right" vertical="center"/>
    </xf>
    <xf numFmtId="1" fontId="87" fillId="3" borderId="0" xfId="10" applyNumberFormat="1" applyFont="1" applyFill="1" applyBorder="1" applyAlignment="1">
      <alignment horizontal="center" vertical="center"/>
    </xf>
    <xf numFmtId="0" fontId="25" fillId="3" borderId="0" xfId="10" applyFont="1" applyFill="1" applyBorder="1" applyAlignment="1">
      <alignment horizontal="center" vertical="center"/>
    </xf>
    <xf numFmtId="0" fontId="24" fillId="3" borderId="0" xfId="10" applyFont="1" applyFill="1" applyBorder="1" applyAlignment="1">
      <alignment horizontal="center" vertical="center"/>
    </xf>
    <xf numFmtId="1" fontId="87" fillId="3" borderId="0" xfId="4" applyNumberFormat="1" applyFont="1" applyFill="1" applyBorder="1" applyAlignment="1">
      <alignment horizontal="center" vertical="center"/>
    </xf>
    <xf numFmtId="0" fontId="130" fillId="2" borderId="0" xfId="17" applyFont="1" applyFill="1" applyBorder="1" applyAlignment="1" applyProtection="1">
      <alignment horizontal="center" vertical="center"/>
    </xf>
    <xf numFmtId="0" fontId="130" fillId="2" borderId="66" xfId="17" applyFont="1" applyFill="1" applyBorder="1" applyAlignment="1" applyProtection="1">
      <alignment horizontal="center" wrapText="1"/>
    </xf>
    <xf numFmtId="164" fontId="191" fillId="2" borderId="26" xfId="17" applyNumberFormat="1" applyFont="1" applyFill="1" applyBorder="1" applyAlignment="1" applyProtection="1">
      <alignment horizontal="center" vertical="center"/>
    </xf>
    <xf numFmtId="164" fontId="191" fillId="2" borderId="0" xfId="17" applyNumberFormat="1" applyFont="1" applyFill="1" applyBorder="1" applyAlignment="1" applyProtection="1">
      <alignment horizontal="center" vertical="center"/>
    </xf>
    <xf numFmtId="0" fontId="191" fillId="2" borderId="0" xfId="17" applyNumberFormat="1" applyFont="1" applyFill="1" applyBorder="1" applyAlignment="1" applyProtection="1">
      <alignment horizontal="center" vertical="center"/>
    </xf>
    <xf numFmtId="0" fontId="130" fillId="2" borderId="0" xfId="17" applyFont="1" applyFill="1" applyBorder="1" applyAlignment="1" applyProtection="1">
      <alignment horizontal="right" vertical="center"/>
    </xf>
    <xf numFmtId="0" fontId="133" fillId="33" borderId="26" xfId="16" applyFont="1" applyFill="1" applyBorder="1" applyAlignment="1">
      <alignment horizontal="center" vertical="center"/>
    </xf>
    <xf numFmtId="0" fontId="133" fillId="33" borderId="0" xfId="16" applyFont="1" applyFill="1" applyBorder="1" applyAlignment="1">
      <alignment horizontal="center" vertical="center"/>
    </xf>
    <xf numFmtId="0" fontId="133" fillId="33" borderId="66" xfId="16" applyFont="1" applyFill="1" applyBorder="1" applyAlignment="1">
      <alignment horizontal="center" vertical="center"/>
    </xf>
    <xf numFmtId="0" fontId="133" fillId="33" borderId="0" xfId="16" applyFont="1" applyFill="1" applyBorder="1" applyAlignment="1">
      <alignment horizontal="left" vertical="center"/>
    </xf>
    <xf numFmtId="0" fontId="133" fillId="33" borderId="66" xfId="16" applyFont="1" applyFill="1" applyBorder="1" applyAlignment="1">
      <alignment horizontal="left" vertical="center"/>
    </xf>
    <xf numFmtId="181" fontId="168" fillId="6" borderId="105" xfId="17" applyNumberFormat="1" applyFont="1" applyFill="1" applyBorder="1" applyAlignment="1" applyProtection="1">
      <alignment horizontal="center" vertical="center"/>
    </xf>
    <xf numFmtId="181" fontId="168" fillId="6" borderId="0" xfId="17" applyNumberFormat="1" applyFont="1" applyFill="1" applyBorder="1" applyAlignment="1" applyProtection="1">
      <alignment horizontal="center" vertical="center"/>
    </xf>
    <xf numFmtId="182" fontId="170" fillId="15" borderId="0" xfId="17" applyNumberFormat="1" applyFont="1" applyFill="1" applyBorder="1" applyAlignment="1" applyProtection="1">
      <alignment horizontal="center" vertical="center"/>
    </xf>
    <xf numFmtId="2" fontId="87" fillId="2" borderId="0" xfId="17" applyNumberFormat="1" applyFont="1" applyFill="1" applyBorder="1" applyAlignment="1" applyProtection="1">
      <alignment horizontal="center" vertical="center"/>
    </xf>
    <xf numFmtId="0" fontId="196" fillId="2" borderId="0" xfId="17" applyFont="1" applyFill="1" applyBorder="1" applyAlignment="1" applyProtection="1">
      <alignment horizontal="left" vertical="center"/>
    </xf>
    <xf numFmtId="0" fontId="196" fillId="2" borderId="10" xfId="17" applyFont="1" applyFill="1" applyBorder="1" applyAlignment="1" applyProtection="1">
      <alignment horizontal="left" vertical="center"/>
    </xf>
    <xf numFmtId="181" fontId="87" fillId="45" borderId="105" xfId="17" applyNumberFormat="1" applyFont="1" applyFill="1" applyBorder="1" applyAlignment="1" applyProtection="1">
      <alignment horizontal="center" vertical="center"/>
    </xf>
    <xf numFmtId="181" fontId="87" fillId="45" borderId="0" xfId="17" applyNumberFormat="1" applyFont="1" applyFill="1" applyBorder="1" applyAlignment="1" applyProtection="1">
      <alignment horizontal="center" vertical="center"/>
    </xf>
    <xf numFmtId="181" fontId="87" fillId="45" borderId="10" xfId="17" applyNumberFormat="1" applyFont="1" applyFill="1" applyBorder="1" applyAlignment="1" applyProtection="1">
      <alignment horizontal="center" vertical="center"/>
    </xf>
    <xf numFmtId="181" fontId="197" fillId="2" borderId="105" xfId="17" applyNumberFormat="1" applyFont="1" applyFill="1" applyBorder="1" applyAlignment="1" applyProtection="1">
      <alignment horizontal="center" vertical="center"/>
    </xf>
    <xf numFmtId="181" fontId="197" fillId="2" borderId="0" xfId="17" applyNumberFormat="1" applyFont="1" applyFill="1" applyBorder="1" applyAlignment="1" applyProtection="1">
      <alignment horizontal="center" vertical="center"/>
    </xf>
    <xf numFmtId="182" fontId="197" fillId="2" borderId="0" xfId="17" applyNumberFormat="1" applyFont="1" applyFill="1" applyBorder="1" applyAlignment="1" applyProtection="1">
      <alignment horizontal="center" vertical="center"/>
    </xf>
    <xf numFmtId="0" fontId="195" fillId="6" borderId="112" xfId="16" applyFont="1" applyFill="1" applyBorder="1" applyAlignment="1">
      <alignment horizontal="center" vertical="center" wrapText="1"/>
    </xf>
    <xf numFmtId="0" fontId="195" fillId="6" borderId="111" xfId="16" applyFont="1" applyFill="1" applyBorder="1" applyAlignment="1">
      <alignment horizontal="center" vertical="center" wrapText="1"/>
    </xf>
    <xf numFmtId="0" fontId="195" fillId="6" borderId="105" xfId="16" applyFont="1" applyFill="1" applyBorder="1" applyAlignment="1">
      <alignment horizontal="center" vertical="center" wrapText="1"/>
    </xf>
    <xf numFmtId="0" fontId="195" fillId="6" borderId="0" xfId="16" applyFont="1" applyFill="1" applyBorder="1" applyAlignment="1">
      <alignment horizontal="center" vertical="center" wrapText="1"/>
    </xf>
    <xf numFmtId="0" fontId="171" fillId="15" borderId="111" xfId="17" applyFont="1" applyFill="1" applyBorder="1" applyAlignment="1" applyProtection="1">
      <alignment horizontal="center" vertical="center" wrapText="1"/>
    </xf>
    <xf numFmtId="0" fontId="171" fillId="15" borderId="0" xfId="17" applyFont="1" applyFill="1" applyBorder="1" applyAlignment="1" applyProtection="1">
      <alignment horizontal="center" vertical="center" wrapText="1"/>
    </xf>
    <xf numFmtId="0" fontId="21" fillId="2" borderId="111" xfId="17" applyFont="1" applyFill="1" applyBorder="1" applyAlignment="1" applyProtection="1">
      <alignment horizontal="center" vertical="center" wrapText="1"/>
    </xf>
    <xf numFmtId="0" fontId="21" fillId="2" borderId="0" xfId="17" applyFont="1" applyFill="1" applyBorder="1" applyAlignment="1" applyProtection="1">
      <alignment horizontal="center" vertical="center" wrapText="1"/>
    </xf>
    <xf numFmtId="0" fontId="7" fillId="42" borderId="111" xfId="16" applyFont="1" applyFill="1" applyBorder="1" applyAlignment="1">
      <alignment horizontal="center" vertical="center"/>
    </xf>
    <xf numFmtId="0" fontId="7" fillId="42" borderId="113" xfId="16" applyFont="1" applyFill="1" applyBorder="1" applyAlignment="1">
      <alignment horizontal="center" vertical="center"/>
    </xf>
    <xf numFmtId="181" fontId="197" fillId="2" borderId="105" xfId="17" applyNumberFormat="1" applyFont="1" applyFill="1" applyBorder="1" applyAlignment="1" applyProtection="1">
      <alignment horizontal="left" vertical="center" wrapText="1"/>
    </xf>
    <xf numFmtId="181" fontId="197" fillId="2" borderId="0" xfId="17" applyNumberFormat="1" applyFont="1" applyFill="1" applyBorder="1" applyAlignment="1" applyProtection="1">
      <alignment horizontal="left" vertical="center" wrapText="1"/>
    </xf>
    <xf numFmtId="181" fontId="197" fillId="2" borderId="10" xfId="17" applyNumberFormat="1" applyFont="1" applyFill="1" applyBorder="1" applyAlignment="1" applyProtection="1">
      <alignment horizontal="left" vertical="center" wrapText="1"/>
    </xf>
    <xf numFmtId="181" fontId="197" fillId="2" borderId="122" xfId="17" applyNumberFormat="1" applyFont="1" applyFill="1" applyBorder="1" applyAlignment="1" applyProtection="1">
      <alignment horizontal="left" vertical="center" wrapText="1"/>
    </xf>
    <xf numFmtId="181" fontId="197" fillId="2" borderId="123" xfId="17" applyNumberFormat="1" applyFont="1" applyFill="1" applyBorder="1" applyAlignment="1" applyProtection="1">
      <alignment horizontal="left" vertical="center" wrapText="1"/>
    </xf>
    <xf numFmtId="181" fontId="197" fillId="2" borderId="124" xfId="17" applyNumberFormat="1" applyFont="1" applyFill="1" applyBorder="1" applyAlignment="1" applyProtection="1">
      <alignment horizontal="left" vertical="center" wrapText="1"/>
    </xf>
    <xf numFmtId="0" fontId="166" fillId="41" borderId="69" xfId="3" applyFont="1" applyFill="1" applyBorder="1" applyAlignment="1" applyProtection="1">
      <alignment horizontal="center" vertical="center"/>
      <protection hidden="1"/>
    </xf>
    <xf numFmtId="0" fontId="22" fillId="0" borderId="26" xfId="4" applyNumberFormat="1" applyFont="1" applyFill="1" applyBorder="1" applyAlignment="1" applyProtection="1">
      <alignment horizontal="center" vertical="center"/>
      <protection locked="0"/>
    </xf>
    <xf numFmtId="0" fontId="22" fillId="0" borderId="0" xfId="4" applyNumberFormat="1" applyFont="1" applyFill="1" applyBorder="1" applyAlignment="1" applyProtection="1">
      <alignment horizontal="center" vertical="center"/>
      <protection locked="0"/>
    </xf>
    <xf numFmtId="0" fontId="22" fillId="0" borderId="66" xfId="4" applyNumberFormat="1" applyFont="1" applyFill="1" applyBorder="1" applyAlignment="1" applyProtection="1">
      <alignment horizontal="center" vertical="center"/>
      <protection locked="0"/>
    </xf>
    <xf numFmtId="0" fontId="130" fillId="2" borderId="0" xfId="4" applyNumberFormat="1" applyFont="1" applyFill="1" applyBorder="1" applyAlignment="1">
      <alignment horizontal="center" vertical="center"/>
    </xf>
    <xf numFmtId="0" fontId="162" fillId="46" borderId="111" xfId="4" applyFont="1" applyFill="1" applyBorder="1" applyAlignment="1">
      <alignment horizontal="center" vertical="center"/>
    </xf>
    <xf numFmtId="0" fontId="162" fillId="46" borderId="0" xfId="4" applyFont="1" applyFill="1" applyBorder="1" applyAlignment="1">
      <alignment horizontal="center" vertical="center"/>
    </xf>
    <xf numFmtId="0" fontId="82" fillId="25" borderId="112" xfId="3" applyFont="1" applyFill="1" applyBorder="1" applyAlignment="1" applyProtection="1">
      <alignment horizontal="center" vertical="center" wrapText="1"/>
      <protection hidden="1"/>
    </xf>
    <xf numFmtId="0" fontId="82" fillId="25" borderId="111" xfId="3" applyFont="1" applyFill="1" applyBorder="1" applyAlignment="1" applyProtection="1">
      <alignment horizontal="center" vertical="center" wrapText="1"/>
      <protection hidden="1"/>
    </xf>
    <xf numFmtId="0" fontId="82" fillId="25" borderId="105" xfId="3" applyFont="1" applyFill="1" applyBorder="1" applyAlignment="1" applyProtection="1">
      <alignment horizontal="center" vertical="center" wrapText="1"/>
      <protection hidden="1"/>
    </xf>
    <xf numFmtId="0" fontId="82" fillId="25" borderId="0" xfId="3" applyFont="1" applyFill="1" applyBorder="1" applyAlignment="1" applyProtection="1">
      <alignment horizontal="center" vertical="center" wrapText="1"/>
      <protection hidden="1"/>
    </xf>
    <xf numFmtId="0" fontId="86" fillId="25" borderId="113" xfId="4" applyNumberFormat="1" applyFont="1" applyFill="1" applyBorder="1" applyAlignment="1">
      <alignment horizontal="center" vertical="center"/>
    </xf>
    <xf numFmtId="0" fontId="86" fillId="25" borderId="10" xfId="4" applyNumberFormat="1" applyFont="1" applyFill="1" applyBorder="1" applyAlignment="1">
      <alignment horizontal="center" vertical="center"/>
    </xf>
    <xf numFmtId="0" fontId="1" fillId="47" borderId="10" xfId="10" applyFill="1" applyBorder="1" applyAlignment="1">
      <alignment horizontal="center"/>
    </xf>
    <xf numFmtId="0" fontId="82" fillId="2" borderId="105" xfId="13" applyNumberFormat="1" applyFont="1" applyFill="1" applyBorder="1" applyAlignment="1">
      <alignment horizontal="center" vertical="center" wrapText="1"/>
    </xf>
    <xf numFmtId="0" fontId="82" fillId="2" borderId="0" xfId="13" applyNumberFormat="1" applyFont="1" applyFill="1" applyBorder="1" applyAlignment="1">
      <alignment horizontal="center" vertical="center" wrapText="1"/>
    </xf>
    <xf numFmtId="0" fontId="82" fillId="2" borderId="10" xfId="13" applyNumberFormat="1" applyFont="1" applyFill="1" applyBorder="1" applyAlignment="1">
      <alignment horizontal="center" vertical="center" wrapText="1"/>
    </xf>
    <xf numFmtId="0" fontId="199" fillId="2" borderId="105" xfId="13" applyNumberFormat="1" applyFont="1" applyFill="1" applyBorder="1" applyAlignment="1">
      <alignment horizontal="center" vertical="center" wrapText="1"/>
    </xf>
    <xf numFmtId="0" fontId="199" fillId="2" borderId="0" xfId="13" applyNumberFormat="1" applyFont="1" applyFill="1" applyBorder="1" applyAlignment="1">
      <alignment horizontal="center" vertical="center" wrapText="1"/>
    </xf>
    <xf numFmtId="0" fontId="199" fillId="2" borderId="10" xfId="13" applyNumberFormat="1" applyFont="1" applyFill="1" applyBorder="1" applyAlignment="1">
      <alignment horizontal="center" vertical="center" wrapText="1"/>
    </xf>
    <xf numFmtId="0" fontId="130" fillId="48" borderId="105" xfId="3" applyFont="1" applyFill="1" applyBorder="1" applyAlignment="1">
      <alignment horizontal="left" vertical="center"/>
    </xf>
    <xf numFmtId="0" fontId="130" fillId="48" borderId="0" xfId="3" applyFont="1" applyFill="1" applyBorder="1" applyAlignment="1">
      <alignment horizontal="left" vertical="center"/>
    </xf>
    <xf numFmtId="0" fontId="130" fillId="48" borderId="10" xfId="3" applyFont="1" applyFill="1" applyBorder="1" applyAlignment="1">
      <alignment horizontal="left" vertical="center"/>
    </xf>
    <xf numFmtId="0" fontId="200" fillId="19" borderId="69" xfId="3" applyFont="1" applyFill="1" applyBorder="1" applyAlignment="1">
      <alignment horizontal="center" vertical="center"/>
    </xf>
    <xf numFmtId="164" fontId="212" fillId="34" borderId="74" xfId="13" applyNumberFormat="1" applyFont="1" applyFill="1" applyBorder="1" applyAlignment="1">
      <alignment horizontal="left" vertical="center"/>
    </xf>
    <xf numFmtId="164" fontId="212" fillId="34" borderId="75" xfId="13" applyNumberFormat="1" applyFont="1" applyFill="1" applyBorder="1" applyAlignment="1">
      <alignment horizontal="left" vertical="center"/>
    </xf>
    <xf numFmtId="164" fontId="212" fillId="34" borderId="0" xfId="13" applyNumberFormat="1" applyFont="1" applyFill="1" applyBorder="1" applyAlignment="1">
      <alignment horizontal="left" vertical="center"/>
    </xf>
    <xf numFmtId="164" fontId="212" fillId="34" borderId="10" xfId="13" applyNumberFormat="1" applyFont="1" applyFill="1" applyBorder="1" applyAlignment="1">
      <alignment horizontal="left" vertical="center"/>
    </xf>
    <xf numFmtId="0" fontId="213" fillId="19" borderId="122" xfId="4" applyNumberFormat="1" applyFont="1" applyFill="1" applyBorder="1" applyAlignment="1">
      <alignment horizontal="center" vertical="center"/>
    </xf>
    <xf numFmtId="0" fontId="213" fillId="19" borderId="123" xfId="4" applyNumberFormat="1" applyFont="1" applyFill="1" applyBorder="1" applyAlignment="1">
      <alignment horizontal="center" vertical="center"/>
    </xf>
    <xf numFmtId="0" fontId="213" fillId="19" borderId="124" xfId="4" applyNumberFormat="1" applyFont="1" applyFill="1" applyBorder="1" applyAlignment="1">
      <alignment horizontal="center" vertical="center"/>
    </xf>
    <xf numFmtId="0" fontId="168" fillId="40" borderId="114" xfId="10" applyFont="1" applyFill="1" applyBorder="1" applyAlignment="1">
      <alignment horizontal="center" vertical="center"/>
    </xf>
    <xf numFmtId="0" fontId="168" fillId="40" borderId="115" xfId="10" applyFont="1" applyFill="1" applyBorder="1" applyAlignment="1">
      <alignment horizontal="center" vertical="center"/>
    </xf>
    <xf numFmtId="0" fontId="151" fillId="19" borderId="118" xfId="10" applyFont="1" applyFill="1" applyBorder="1" applyAlignment="1">
      <alignment horizontal="center" vertical="center" wrapText="1"/>
    </xf>
    <xf numFmtId="0" fontId="151" fillId="19" borderId="173" xfId="10" applyFont="1" applyFill="1" applyBorder="1" applyAlignment="1">
      <alignment horizontal="center" vertical="center" wrapText="1"/>
    </xf>
    <xf numFmtId="0" fontId="151" fillId="19" borderId="119" xfId="10" applyFont="1" applyFill="1" applyBorder="1" applyAlignment="1">
      <alignment horizontal="center" vertical="center" wrapText="1"/>
    </xf>
    <xf numFmtId="0" fontId="151" fillId="19" borderId="72" xfId="10" applyFont="1" applyFill="1" applyBorder="1" applyAlignment="1">
      <alignment horizontal="center" vertical="center" wrapText="1"/>
    </xf>
    <xf numFmtId="0" fontId="151" fillId="19" borderId="120" xfId="10" applyFont="1" applyFill="1" applyBorder="1" applyAlignment="1">
      <alignment horizontal="center" vertical="center" wrapText="1"/>
    </xf>
    <xf numFmtId="0" fontId="151" fillId="19" borderId="121" xfId="10" applyFont="1" applyFill="1" applyBorder="1" applyAlignment="1">
      <alignment horizontal="center" vertical="center" wrapText="1"/>
    </xf>
    <xf numFmtId="0" fontId="218" fillId="40" borderId="114" xfId="10" applyFont="1" applyFill="1" applyBorder="1" applyAlignment="1">
      <alignment horizontal="center" vertical="center"/>
    </xf>
    <xf numFmtId="0" fontId="218" fillId="40" borderId="115" xfId="10" applyFont="1" applyFill="1" applyBorder="1" applyAlignment="1">
      <alignment horizontal="center" vertical="center"/>
    </xf>
    <xf numFmtId="0" fontId="200" fillId="19" borderId="0" xfId="3" applyFont="1" applyFill="1" applyBorder="1" applyAlignment="1">
      <alignment horizontal="center" vertical="center"/>
    </xf>
    <xf numFmtId="164" fontId="168" fillId="40" borderId="0" xfId="13" applyNumberFormat="1" applyFont="1" applyFill="1" applyBorder="1" applyAlignment="1">
      <alignment horizontal="center" vertical="center"/>
    </xf>
    <xf numFmtId="0" fontId="130" fillId="49" borderId="105" xfId="3" applyFont="1" applyFill="1" applyBorder="1" applyAlignment="1">
      <alignment horizontal="center" vertical="center"/>
    </xf>
    <xf numFmtId="0" fontId="130" fillId="49" borderId="0" xfId="3" applyFont="1" applyFill="1" applyBorder="1" applyAlignment="1">
      <alignment horizontal="center" vertical="center"/>
    </xf>
    <xf numFmtId="0" fontId="130" fillId="49" borderId="10" xfId="3" applyFont="1" applyFill="1" applyBorder="1" applyAlignment="1">
      <alignment horizontal="center" vertical="center"/>
    </xf>
    <xf numFmtId="0" fontId="217" fillId="19" borderId="0" xfId="3" applyFont="1" applyFill="1" applyBorder="1" applyAlignment="1">
      <alignment horizontal="center" vertical="center"/>
    </xf>
    <xf numFmtId="0" fontId="206" fillId="65" borderId="206" xfId="17" applyFont="1" applyFill="1" applyBorder="1" applyAlignment="1" applyProtection="1">
      <alignment horizontal="right" vertical="center" wrapText="1"/>
      <protection locked="0"/>
    </xf>
    <xf numFmtId="0" fontId="206" fillId="65" borderId="207" xfId="17" applyFont="1" applyFill="1" applyBorder="1" applyAlignment="1" applyProtection="1">
      <alignment horizontal="right" vertical="center" wrapText="1"/>
      <protection locked="0"/>
    </xf>
    <xf numFmtId="0" fontId="211" fillId="19" borderId="202" xfId="17" applyNumberFormat="1" applyFont="1" applyFill="1" applyBorder="1" applyAlignment="1" applyProtection="1">
      <alignment horizontal="left" vertical="center"/>
      <protection locked="0"/>
    </xf>
    <xf numFmtId="0" fontId="220" fillId="3" borderId="210" xfId="10" applyFont="1" applyFill="1" applyBorder="1" applyAlignment="1">
      <alignment horizontal="center" vertical="center"/>
    </xf>
    <xf numFmtId="0" fontId="220" fillId="3" borderId="0" xfId="10" applyFont="1" applyFill="1" applyBorder="1" applyAlignment="1">
      <alignment horizontal="center" vertical="center"/>
    </xf>
    <xf numFmtId="0" fontId="206" fillId="65" borderId="196" xfId="17" applyFont="1" applyFill="1" applyBorder="1" applyAlignment="1" applyProtection="1">
      <alignment horizontal="right" vertical="center" wrapText="1"/>
      <protection locked="0"/>
    </xf>
    <xf numFmtId="0" fontId="206" fillId="65" borderId="197" xfId="17" applyFont="1" applyFill="1" applyBorder="1" applyAlignment="1" applyProtection="1">
      <alignment horizontal="right" vertical="center" wrapText="1"/>
      <protection locked="0"/>
    </xf>
    <xf numFmtId="0" fontId="211" fillId="19" borderId="77" xfId="17" applyNumberFormat="1" applyFont="1" applyFill="1" applyBorder="1" applyAlignment="1" applyProtection="1">
      <alignment horizontal="left" vertical="center"/>
      <protection locked="0"/>
    </xf>
    <xf numFmtId="0" fontId="206" fillId="65" borderId="205" xfId="17" applyFont="1" applyFill="1" applyBorder="1" applyAlignment="1" applyProtection="1">
      <alignment horizontal="right" vertical="center" wrapText="1"/>
      <protection locked="0"/>
    </xf>
    <xf numFmtId="0" fontId="84" fillId="19" borderId="194" xfId="4" applyNumberFormat="1" applyFont="1" applyFill="1" applyBorder="1" applyAlignment="1">
      <alignment horizontal="center" vertical="center"/>
    </xf>
    <xf numFmtId="0" fontId="84" fillId="19" borderId="195" xfId="4" applyNumberFormat="1" applyFont="1" applyFill="1" applyBorder="1" applyAlignment="1">
      <alignment horizontal="center" vertical="center"/>
    </xf>
    <xf numFmtId="0" fontId="81" fillId="40" borderId="174" xfId="17" applyFont="1" applyFill="1" applyBorder="1" applyAlignment="1">
      <alignment horizontal="center" vertical="center"/>
    </xf>
    <xf numFmtId="0" fontId="81" fillId="40" borderId="175" xfId="0" applyFont="1" applyFill="1" applyBorder="1" applyAlignment="1">
      <alignment horizontal="center" vertical="center"/>
    </xf>
    <xf numFmtId="0" fontId="84" fillId="19" borderId="174" xfId="17" applyFont="1" applyFill="1" applyBorder="1" applyAlignment="1">
      <alignment horizontal="center" vertical="center"/>
    </xf>
    <xf numFmtId="0" fontId="84" fillId="19" borderId="175" xfId="0" applyFont="1" applyFill="1" applyBorder="1" applyAlignment="1">
      <alignment horizontal="center" vertical="center"/>
    </xf>
    <xf numFmtId="0" fontId="84" fillId="19" borderId="176" xfId="0" applyFont="1" applyFill="1" applyBorder="1" applyAlignment="1">
      <alignment horizontal="center" vertical="center"/>
    </xf>
    <xf numFmtId="0" fontId="337" fillId="0" borderId="177" xfId="17" applyFont="1" applyFill="1" applyBorder="1" applyAlignment="1" applyProtection="1">
      <alignment horizontal="center" vertical="center"/>
      <protection locked="0"/>
    </xf>
    <xf numFmtId="0" fontId="337" fillId="0" borderId="178" xfId="17" applyFont="1" applyFill="1" applyBorder="1" applyAlignment="1" applyProtection="1">
      <alignment horizontal="center" vertical="center"/>
      <protection locked="0"/>
    </xf>
    <xf numFmtId="0" fontId="337" fillId="0" borderId="185" xfId="17" applyFont="1" applyFill="1" applyBorder="1" applyAlignment="1" applyProtection="1">
      <alignment horizontal="center" vertical="center"/>
      <protection locked="0"/>
    </xf>
    <xf numFmtId="0" fontId="337" fillId="0" borderId="0" xfId="17" applyFont="1" applyFill="1" applyBorder="1" applyAlignment="1" applyProtection="1">
      <alignment horizontal="center" vertical="center"/>
      <protection locked="0"/>
    </xf>
    <xf numFmtId="0" fontId="337" fillId="0" borderId="190" xfId="17" applyFont="1" applyFill="1" applyBorder="1" applyAlignment="1" applyProtection="1">
      <alignment horizontal="center" vertical="center"/>
      <protection locked="0"/>
    </xf>
    <xf numFmtId="0" fontId="337" fillId="0" borderId="191" xfId="17" applyFont="1" applyFill="1" applyBorder="1" applyAlignment="1" applyProtection="1">
      <alignment horizontal="center" vertical="center"/>
      <protection locked="0"/>
    </xf>
    <xf numFmtId="0" fontId="2" fillId="0" borderId="178" xfId="17" applyFont="1" applyFill="1" applyBorder="1" applyAlignment="1" applyProtection="1">
      <alignment horizontal="center" vertical="center" wrapText="1"/>
      <protection locked="0"/>
    </xf>
    <xf numFmtId="0" fontId="2" fillId="0" borderId="0" xfId="17" applyFont="1" applyFill="1" applyBorder="1" applyAlignment="1" applyProtection="1">
      <alignment horizontal="center" vertical="center" wrapText="1"/>
      <protection locked="0"/>
    </xf>
    <xf numFmtId="0" fontId="2" fillId="0" borderId="191" xfId="17" applyFont="1" applyFill="1" applyBorder="1" applyAlignment="1" applyProtection="1">
      <alignment horizontal="center" vertical="center" wrapText="1"/>
      <protection locked="0"/>
    </xf>
    <xf numFmtId="0" fontId="21" fillId="0" borderId="179" xfId="17" applyFont="1" applyFill="1" applyBorder="1" applyAlignment="1" applyProtection="1">
      <alignment horizontal="center" vertical="center" wrapText="1"/>
      <protection locked="0"/>
    </xf>
    <xf numFmtId="0" fontId="21" fillId="0" borderId="186" xfId="17" applyFont="1" applyFill="1" applyBorder="1" applyAlignment="1" applyProtection="1">
      <alignment horizontal="center" vertical="center" wrapText="1"/>
      <protection locked="0"/>
    </xf>
    <xf numFmtId="0" fontId="21" fillId="0" borderId="192" xfId="17" applyFont="1" applyFill="1" applyBorder="1" applyAlignment="1" applyProtection="1">
      <alignment horizontal="center" vertical="center" wrapText="1"/>
      <protection locked="0"/>
    </xf>
    <xf numFmtId="0" fontId="218" fillId="19" borderId="180" xfId="17" applyFont="1" applyFill="1" applyBorder="1" applyAlignment="1" applyProtection="1">
      <alignment horizontal="center" vertical="center" wrapText="1"/>
      <protection locked="0"/>
    </xf>
    <xf numFmtId="0" fontId="218" fillId="19" borderId="181" xfId="17" applyFont="1" applyFill="1" applyBorder="1" applyAlignment="1" applyProtection="1">
      <alignment horizontal="center" vertical="center" wrapText="1"/>
      <protection locked="0"/>
    </xf>
    <xf numFmtId="0" fontId="218" fillId="19" borderId="182" xfId="17" applyFont="1" applyFill="1" applyBorder="1" applyAlignment="1" applyProtection="1">
      <alignment horizontal="center" vertical="center" wrapText="1"/>
      <protection locked="0"/>
    </xf>
    <xf numFmtId="0" fontId="87" fillId="0" borderId="183" xfId="17" applyFont="1" applyFill="1" applyBorder="1" applyAlignment="1" applyProtection="1">
      <alignment horizontal="center" vertical="center"/>
      <protection locked="0"/>
    </xf>
    <xf numFmtId="0" fontId="87" fillId="0" borderId="184" xfId="17" applyFont="1" applyFill="1" applyBorder="1" applyAlignment="1" applyProtection="1">
      <alignment horizontal="center" vertical="center"/>
      <protection locked="0"/>
    </xf>
    <xf numFmtId="0" fontId="87" fillId="0" borderId="188" xfId="17" applyFont="1" applyFill="1" applyBorder="1" applyAlignment="1" applyProtection="1">
      <alignment horizontal="center" vertical="center"/>
      <protection locked="0"/>
    </xf>
    <xf numFmtId="0" fontId="87" fillId="0" borderId="189" xfId="17" applyFont="1" applyFill="1" applyBorder="1" applyAlignment="1" applyProtection="1">
      <alignment horizontal="center" vertical="center"/>
      <protection locked="0"/>
    </xf>
    <xf numFmtId="0" fontId="338" fillId="0" borderId="183" xfId="17" applyFont="1" applyFill="1" applyBorder="1" applyAlignment="1" applyProtection="1">
      <alignment horizontal="center" vertical="center"/>
      <protection locked="0"/>
    </xf>
    <xf numFmtId="0" fontId="338" fillId="0" borderId="178" xfId="17" applyFont="1" applyFill="1" applyBorder="1" applyAlignment="1" applyProtection="1">
      <alignment horizontal="center" vertical="center"/>
      <protection locked="0"/>
    </xf>
    <xf numFmtId="0" fontId="338" fillId="0" borderId="184" xfId="17" applyFont="1" applyFill="1" applyBorder="1" applyAlignment="1" applyProtection="1">
      <alignment horizontal="center" vertical="center"/>
      <protection locked="0"/>
    </xf>
    <xf numFmtId="0" fontId="338" fillId="0" borderId="188" xfId="17" applyFont="1" applyFill="1" applyBorder="1" applyAlignment="1" applyProtection="1">
      <alignment horizontal="center" vertical="center"/>
      <protection locked="0"/>
    </xf>
    <xf numFmtId="0" fontId="338" fillId="0" borderId="0" xfId="17" applyFont="1" applyFill="1" applyBorder="1" applyAlignment="1" applyProtection="1">
      <alignment horizontal="center" vertical="center"/>
      <protection locked="0"/>
    </xf>
    <xf numFmtId="0" fontId="338" fillId="0" borderId="189" xfId="17" applyFont="1" applyFill="1" applyBorder="1" applyAlignment="1" applyProtection="1">
      <alignment horizontal="center" vertical="center"/>
      <protection locked="0"/>
    </xf>
    <xf numFmtId="0" fontId="338" fillId="0" borderId="194" xfId="17" applyFont="1" applyFill="1" applyBorder="1" applyAlignment="1" applyProtection="1">
      <alignment horizontal="center" vertical="center"/>
      <protection locked="0"/>
    </xf>
    <xf numFmtId="0" fontId="338" fillId="0" borderId="191" xfId="17" applyFont="1" applyFill="1" applyBorder="1" applyAlignment="1" applyProtection="1">
      <alignment horizontal="center" vertical="center"/>
      <protection locked="0"/>
    </xf>
    <xf numFmtId="0" fontId="338" fillId="0" borderId="195" xfId="17" applyFont="1" applyFill="1" applyBorder="1" applyAlignment="1" applyProtection="1">
      <alignment horizontal="center" vertical="center"/>
      <protection locked="0"/>
    </xf>
    <xf numFmtId="2" fontId="21" fillId="19" borderId="188" xfId="4" applyNumberFormat="1" applyFont="1" applyFill="1" applyBorder="1" applyAlignment="1">
      <alignment horizontal="center" vertical="center"/>
    </xf>
    <xf numFmtId="2" fontId="21" fillId="19" borderId="189" xfId="4" applyNumberFormat="1" applyFont="1" applyFill="1" applyBorder="1" applyAlignment="1">
      <alignment horizontal="center" vertical="center"/>
    </xf>
    <xf numFmtId="0" fontId="218" fillId="0" borderId="193" xfId="17" applyFont="1" applyFill="1" applyBorder="1" applyAlignment="1" applyProtection="1">
      <alignment horizontal="center" vertical="center" wrapText="1"/>
      <protection locked="0"/>
    </xf>
    <xf numFmtId="206" fontId="311" fillId="70" borderId="0" xfId="0" applyNumberFormat="1" applyFont="1" applyFill="1" applyAlignment="1">
      <alignment horizontal="center" vertical="center"/>
    </xf>
    <xf numFmtId="207" fontId="311" fillId="71" borderId="0" xfId="27" applyNumberFormat="1" applyFont="1" applyFill="1" applyAlignment="1">
      <alignment horizontal="center" vertical="center"/>
    </xf>
    <xf numFmtId="14" fontId="311" fillId="70" borderId="0" xfId="0" applyNumberFormat="1" applyFont="1" applyFill="1" applyAlignment="1">
      <alignment horizontal="center" vertical="center"/>
    </xf>
    <xf numFmtId="209" fontId="376" fillId="31" borderId="0" xfId="0" applyNumberFormat="1" applyFont="1" applyFill="1" applyAlignment="1">
      <alignment horizontal="center" vertical="center"/>
    </xf>
    <xf numFmtId="0" fontId="114" fillId="26" borderId="0" xfId="5" applyFont="1" applyFill="1" applyBorder="1" applyAlignment="1">
      <alignment horizontal="left" vertical="center"/>
    </xf>
    <xf numFmtId="0" fontId="112" fillId="3" borderId="0" xfId="8" applyFont="1" applyFill="1" applyAlignment="1" applyProtection="1">
      <alignment horizontal="center" vertical="center"/>
    </xf>
    <xf numFmtId="14" fontId="311" fillId="70" borderId="0" xfId="25" applyNumberFormat="1" applyFont="1" applyFill="1" applyAlignment="1">
      <alignment horizontal="center"/>
    </xf>
    <xf numFmtId="14" fontId="221" fillId="70" borderId="0" xfId="27" applyNumberFormat="1" applyFont="1" applyFill="1" applyAlignment="1">
      <alignment horizontal="center" vertical="center"/>
    </xf>
    <xf numFmtId="206" fontId="221" fillId="70" borderId="0" xfId="27" applyNumberFormat="1" applyFont="1" applyFill="1" applyAlignment="1">
      <alignment horizontal="center" vertical="center"/>
    </xf>
    <xf numFmtId="14" fontId="351" fillId="70" borderId="0" xfId="25" applyNumberFormat="1" applyFont="1" applyFill="1" applyAlignment="1">
      <alignment horizontal="center"/>
    </xf>
    <xf numFmtId="0" fontId="364" fillId="70" borderId="0" xfId="27" applyFont="1" applyFill="1" applyAlignment="1">
      <alignment horizontal="center" vertical="center"/>
    </xf>
    <xf numFmtId="206" fontId="364" fillId="70" borderId="0" xfId="27" applyNumberFormat="1" applyFont="1" applyFill="1" applyAlignment="1">
      <alignment horizontal="left" vertical="center"/>
    </xf>
    <xf numFmtId="0" fontId="141" fillId="26" borderId="0" xfId="5" applyFont="1" applyFill="1" applyBorder="1" applyAlignment="1">
      <alignment horizontal="left" vertical="center" wrapText="1"/>
    </xf>
    <xf numFmtId="0" fontId="141" fillId="26" borderId="0" xfId="5" applyFont="1" applyFill="1" applyBorder="1" applyAlignment="1">
      <alignment horizontal="left" vertical="center"/>
    </xf>
    <xf numFmtId="0" fontId="149" fillId="26" borderId="0" xfId="5" applyFont="1" applyFill="1" applyAlignment="1" applyProtection="1">
      <alignment horizontal="left" vertical="center"/>
    </xf>
    <xf numFmtId="0" fontId="113" fillId="26" borderId="0" xfId="5" applyFont="1" applyFill="1" applyBorder="1" applyAlignment="1">
      <alignment horizontal="left" vertical="center"/>
    </xf>
    <xf numFmtId="0" fontId="143" fillId="26" borderId="0" xfId="0" applyFont="1" applyFill="1" applyBorder="1" applyAlignment="1">
      <alignment horizontal="left" vertical="center"/>
    </xf>
    <xf numFmtId="0" fontId="144" fillId="26" borderId="0" xfId="0" applyFont="1" applyFill="1" applyBorder="1" applyAlignment="1">
      <alignment horizontal="center" vertical="center"/>
    </xf>
    <xf numFmtId="0" fontId="145" fillId="26" borderId="0" xfId="5" applyFont="1" applyFill="1" applyBorder="1" applyAlignment="1">
      <alignment horizontal="left" vertical="center"/>
    </xf>
    <xf numFmtId="0" fontId="397" fillId="73" borderId="0" xfId="0" applyFont="1" applyFill="1" applyAlignment="1">
      <alignment horizontal="center" vertical="center"/>
    </xf>
    <xf numFmtId="0" fontId="398" fillId="2" borderId="0" xfId="12" applyFont="1" applyFill="1" applyAlignment="1" applyProtection="1">
      <alignment horizontal="center"/>
      <protection locked="0"/>
    </xf>
    <xf numFmtId="0" fontId="79" fillId="35" borderId="0" xfId="3" applyFont="1" applyFill="1" applyAlignment="1">
      <alignment horizontal="center" vertical="center"/>
    </xf>
    <xf numFmtId="0" fontId="123" fillId="25" borderId="287" xfId="12" applyFont="1" applyFill="1" applyBorder="1" applyAlignment="1" applyProtection="1">
      <alignment horizontal="center" vertical="center"/>
      <protection hidden="1"/>
    </xf>
    <xf numFmtId="0" fontId="123" fillId="25" borderId="111" xfId="12" applyFont="1" applyFill="1" applyBorder="1" applyAlignment="1" applyProtection="1">
      <alignment horizontal="center" vertical="center"/>
      <protection hidden="1"/>
    </xf>
    <xf numFmtId="0" fontId="241" fillId="2" borderId="0" xfId="24" applyFont="1" applyFill="1" applyAlignment="1" applyProtection="1">
      <alignment horizontal="center" vertical="center"/>
      <protection locked="0"/>
    </xf>
    <xf numFmtId="0" fontId="241" fillId="2" borderId="111" xfId="12" applyFont="1" applyFill="1" applyBorder="1" applyAlignment="1" applyProtection="1">
      <alignment horizontal="center" vertical="center"/>
      <protection locked="0"/>
    </xf>
    <xf numFmtId="166" fontId="395" fillId="3" borderId="0" xfId="12" applyNumberFormat="1" applyFont="1" applyFill="1" applyAlignment="1" applyProtection="1">
      <alignment horizontal="center" vertical="center"/>
      <protection locked="0"/>
    </xf>
    <xf numFmtId="0" fontId="555" fillId="2" borderId="105" xfId="0" applyFont="1" applyFill="1" applyBorder="1" applyAlignment="1">
      <alignment horizontal="left" vertical="center" wrapText="1"/>
    </xf>
    <xf numFmtId="0" fontId="555" fillId="2" borderId="0" xfId="0" applyFont="1" applyFill="1" applyAlignment="1">
      <alignment horizontal="left" vertical="center" wrapText="1"/>
    </xf>
    <xf numFmtId="0" fontId="221" fillId="2" borderId="134" xfId="0" applyFont="1" applyFill="1" applyBorder="1" applyAlignment="1">
      <alignment horizontal="center" vertical="center" wrapText="1"/>
    </xf>
    <xf numFmtId="0" fontId="221" fillId="2" borderId="258" xfId="0" applyFont="1" applyFill="1" applyBorder="1" applyAlignment="1">
      <alignment horizontal="center" vertical="center" wrapText="1"/>
    </xf>
    <xf numFmtId="0" fontId="221" fillId="2" borderId="135" xfId="0" applyFont="1" applyFill="1" applyBorder="1" applyAlignment="1">
      <alignment horizontal="center" vertical="center" wrapText="1"/>
    </xf>
    <xf numFmtId="0" fontId="221" fillId="2" borderId="26" xfId="0" applyFont="1" applyFill="1" applyBorder="1" applyAlignment="1">
      <alignment horizontal="center" vertical="center" wrapText="1"/>
    </xf>
    <xf numFmtId="0" fontId="221" fillId="2" borderId="0" xfId="0" applyFont="1" applyFill="1" applyAlignment="1">
      <alignment horizontal="center" vertical="center" wrapText="1"/>
    </xf>
    <xf numFmtId="0" fontId="221" fillId="2" borderId="211" xfId="0" applyFont="1" applyFill="1" applyBorder="1" applyAlignment="1">
      <alignment horizontal="center" vertical="center" wrapText="1"/>
    </xf>
    <xf numFmtId="0" fontId="221" fillId="2" borderId="261" xfId="0" applyFont="1" applyFill="1" applyBorder="1" applyAlignment="1">
      <alignment horizontal="center" vertical="center" wrapText="1"/>
    </xf>
    <xf numFmtId="0" fontId="221" fillId="2" borderId="246" xfId="0" applyFont="1" applyFill="1" applyBorder="1" applyAlignment="1">
      <alignment horizontal="center" vertical="center" wrapText="1"/>
    </xf>
    <xf numFmtId="0" fontId="221" fillId="2" borderId="266" xfId="0" applyFont="1" applyFill="1" applyBorder="1" applyAlignment="1">
      <alignment horizontal="center" vertical="center" wrapText="1"/>
    </xf>
    <xf numFmtId="0" fontId="106" fillId="25" borderId="130" xfId="12" applyFont="1" applyFill="1" applyBorder="1" applyAlignment="1" applyProtection="1">
      <alignment horizontal="center" vertical="center"/>
      <protection hidden="1"/>
    </xf>
    <xf numFmtId="0" fontId="106" fillId="25" borderId="258" xfId="12" applyFont="1" applyFill="1" applyBorder="1" applyAlignment="1" applyProtection="1">
      <alignment horizontal="center" vertical="center"/>
      <protection hidden="1"/>
    </xf>
    <xf numFmtId="0" fontId="241" fillId="2" borderId="0" xfId="12" applyFont="1" applyFill="1" applyAlignment="1" applyProtection="1">
      <alignment horizontal="left" vertical="center" wrapText="1"/>
      <protection locked="0"/>
    </xf>
    <xf numFmtId="0" fontId="241" fillId="2" borderId="10" xfId="12" applyFont="1" applyFill="1" applyBorder="1" applyAlignment="1" applyProtection="1">
      <alignment horizontal="left" vertical="center" wrapText="1"/>
      <protection locked="0"/>
    </xf>
    <xf numFmtId="166" fontId="275" fillId="6" borderId="0" xfId="12" applyNumberFormat="1" applyFont="1" applyFill="1" applyAlignment="1" applyProtection="1">
      <alignment horizontal="center" vertical="center"/>
      <protection hidden="1"/>
    </xf>
    <xf numFmtId="1" fontId="241" fillId="2" borderId="0" xfId="12" applyNumberFormat="1" applyFont="1" applyFill="1" applyAlignment="1" applyProtection="1">
      <alignment horizontal="left" vertical="center" wrapText="1"/>
      <protection hidden="1"/>
    </xf>
    <xf numFmtId="0" fontId="241" fillId="2" borderId="0" xfId="12" applyFont="1" applyFill="1" applyAlignment="1" applyProtection="1">
      <alignment horizontal="left" vertical="center" wrapText="1"/>
      <protection hidden="1"/>
    </xf>
    <xf numFmtId="0" fontId="369" fillId="62" borderId="0" xfId="0" applyFont="1" applyFill="1" applyAlignment="1">
      <alignment horizontal="center" vertical="center" wrapText="1"/>
    </xf>
    <xf numFmtId="0" fontId="106" fillId="25" borderId="0" xfId="12" applyFont="1" applyFill="1" applyAlignment="1" applyProtection="1">
      <alignment horizontal="center" vertical="center"/>
      <protection hidden="1"/>
    </xf>
    <xf numFmtId="0" fontId="106" fillId="10" borderId="0" xfId="12" applyFont="1" applyFill="1" applyAlignment="1" applyProtection="1">
      <alignment horizontal="center" vertical="center"/>
      <protection hidden="1"/>
    </xf>
    <xf numFmtId="0" fontId="106" fillId="10" borderId="10" xfId="12" applyFont="1" applyFill="1" applyBorder="1" applyAlignment="1" applyProtection="1">
      <alignment horizontal="center" vertical="center"/>
      <protection hidden="1"/>
    </xf>
    <xf numFmtId="0" fontId="2" fillId="26" borderId="0" xfId="29" applyFill="1" applyProtection="1">
      <protection hidden="1"/>
    </xf>
    <xf numFmtId="0" fontId="1" fillId="26" borderId="0" xfId="33" applyFill="1"/>
    <xf numFmtId="0" fontId="2" fillId="26" borderId="0" xfId="29" applyFill="1" applyAlignment="1">
      <alignment vertical="center"/>
    </xf>
    <xf numFmtId="0" fontId="2" fillId="0" borderId="0" xfId="29"/>
    <xf numFmtId="0" fontId="344" fillId="26" borderId="0" xfId="29" applyFont="1" applyFill="1" applyAlignment="1">
      <alignment vertical="center"/>
    </xf>
    <xf numFmtId="0" fontId="585" fillId="26" borderId="0" xfId="25" applyFont="1" applyFill="1" applyAlignment="1" applyProtection="1">
      <alignment vertical="center"/>
      <protection hidden="1"/>
    </xf>
    <xf numFmtId="0" fontId="110" fillId="26" borderId="0" xfId="29" applyFont="1" applyFill="1" applyAlignment="1">
      <alignment vertical="center"/>
    </xf>
    <xf numFmtId="0" fontId="111" fillId="26" borderId="0" xfId="29" applyFont="1" applyFill="1" applyAlignment="1">
      <alignment vertical="center"/>
    </xf>
    <xf numFmtId="0" fontId="110" fillId="26" borderId="0" xfId="25" applyFont="1" applyFill="1" applyAlignment="1">
      <alignment vertical="center"/>
    </xf>
    <xf numFmtId="0" fontId="113" fillId="26" borderId="0" xfId="25" applyFont="1" applyFill="1" applyAlignment="1" applyProtection="1">
      <alignment vertical="center"/>
      <protection hidden="1"/>
    </xf>
    <xf numFmtId="0" fontId="586" fillId="3" borderId="0" xfId="25" applyFont="1" applyFill="1" applyAlignment="1">
      <alignment vertical="center"/>
    </xf>
    <xf numFmtId="0" fontId="36" fillId="24" borderId="0" xfId="34" applyFont="1" applyFill="1" applyAlignment="1">
      <alignment horizontal="left" vertical="center"/>
    </xf>
    <xf numFmtId="0" fontId="588" fillId="3" borderId="0" xfId="25" applyFont="1" applyFill="1" applyAlignment="1">
      <alignment vertical="center"/>
    </xf>
    <xf numFmtId="0" fontId="589" fillId="26" borderId="0" xfId="35" applyFont="1" applyFill="1" applyAlignment="1">
      <alignment horizontal="left" vertical="center"/>
    </xf>
    <xf numFmtId="0" fontId="358" fillId="26" borderId="0" xfId="25" applyFont="1" applyFill="1" applyAlignment="1">
      <alignment horizontal="center" vertical="center"/>
    </xf>
    <xf numFmtId="0" fontId="269" fillId="26" borderId="0" xfId="25" applyFont="1" applyFill="1" applyAlignment="1">
      <alignment vertical="center"/>
    </xf>
    <xf numFmtId="164" fontId="385" fillId="26" borderId="251" xfId="26" applyNumberFormat="1" applyFont="1" applyFill="1" applyBorder="1" applyAlignment="1">
      <alignment horizontal="center" vertical="center"/>
    </xf>
    <xf numFmtId="183" fontId="352" fillId="108" borderId="309" xfId="34" applyNumberFormat="1" applyFont="1" applyFill="1" applyBorder="1" applyAlignment="1" applyProtection="1">
      <alignment horizontal="center" vertical="center"/>
      <protection locked="0"/>
    </xf>
    <xf numFmtId="165" fontId="590" fillId="109" borderId="310" xfId="25" applyNumberFormat="1" applyFont="1" applyFill="1" applyBorder="1" applyAlignment="1">
      <alignment horizontal="center" vertical="center"/>
    </xf>
    <xf numFmtId="0" fontId="591" fillId="26" borderId="0" xfId="25" applyFont="1" applyFill="1" applyAlignment="1">
      <alignment horizontal="right" vertical="center"/>
    </xf>
    <xf numFmtId="0" fontId="114" fillId="26" borderId="0" xfId="25" applyFont="1" applyFill="1" applyAlignment="1">
      <alignment horizontal="center" vertical="center"/>
    </xf>
    <xf numFmtId="0" fontId="592" fillId="26" borderId="0" xfId="34" applyFont="1" applyFill="1" applyAlignment="1">
      <alignment horizontal="left" vertical="center"/>
    </xf>
    <xf numFmtId="0" fontId="593" fillId="26" borderId="0" xfId="34" applyFont="1" applyFill="1" applyAlignment="1">
      <alignment horizontal="left" vertical="center"/>
    </xf>
    <xf numFmtId="0" fontId="594" fillId="26" borderId="0" xfId="34" applyFont="1" applyFill="1" applyAlignment="1">
      <alignment horizontal="left" vertical="center"/>
    </xf>
    <xf numFmtId="0" fontId="595" fillId="26" borderId="0" xfId="34" applyFont="1" applyFill="1" applyAlignment="1">
      <alignment horizontal="left" vertical="center"/>
    </xf>
    <xf numFmtId="0" fontId="596" fillId="26" borderId="0" xfId="34" applyFont="1" applyFill="1" applyAlignment="1">
      <alignment horizontal="left" vertical="center"/>
    </xf>
    <xf numFmtId="0" fontId="597" fillId="26" borderId="0" xfId="34" applyFont="1" applyFill="1" applyAlignment="1">
      <alignment horizontal="left" vertical="center"/>
    </xf>
    <xf numFmtId="0" fontId="598" fillId="26" borderId="0" xfId="34" applyFont="1" applyFill="1" applyAlignment="1">
      <alignment horizontal="left" vertical="center"/>
    </xf>
    <xf numFmtId="0" fontId="599" fillId="26" borderId="0" xfId="34" applyFont="1" applyFill="1" applyAlignment="1">
      <alignment horizontal="left" vertical="center"/>
    </xf>
    <xf numFmtId="0" fontId="600" fillId="26" borderId="0" xfId="34" applyFont="1" applyFill="1" applyAlignment="1">
      <alignment horizontal="left" vertical="center"/>
    </xf>
    <xf numFmtId="0" fontId="601" fillId="19" borderId="0" xfId="25" applyFont="1" applyFill="1" applyAlignment="1">
      <alignment horizontal="center" vertical="center"/>
    </xf>
    <xf numFmtId="0" fontId="602" fillId="19" borderId="0" xfId="25" applyFont="1" applyFill="1" applyAlignment="1">
      <alignment horizontal="center" vertical="center"/>
    </xf>
    <xf numFmtId="0" fontId="603" fillId="19" borderId="0" xfId="25" applyFont="1" applyFill="1" applyAlignment="1">
      <alignment horizontal="center" vertical="center"/>
    </xf>
    <xf numFmtId="0" fontId="604" fillId="19" borderId="0" xfId="25" applyFont="1" applyFill="1" applyAlignment="1">
      <alignment horizontal="center" vertical="center"/>
    </xf>
    <xf numFmtId="0" fontId="605" fillId="19" borderId="0" xfId="25" applyFont="1" applyFill="1" applyAlignment="1">
      <alignment horizontal="center" vertical="center"/>
    </xf>
    <xf numFmtId="0" fontId="606" fillId="19" borderId="0" xfId="25" applyFont="1" applyFill="1" applyAlignment="1">
      <alignment horizontal="center" vertical="center"/>
    </xf>
    <xf numFmtId="0" fontId="607" fillId="19" borderId="0" xfId="25" applyFont="1" applyFill="1" applyAlignment="1">
      <alignment horizontal="center" vertical="center"/>
    </xf>
    <xf numFmtId="0" fontId="608" fillId="19" borderId="0" xfId="25" applyFont="1" applyFill="1" applyAlignment="1">
      <alignment horizontal="center" vertical="center"/>
    </xf>
    <xf numFmtId="0" fontId="609" fillId="19" borderId="0" xfId="25" applyFont="1" applyFill="1" applyAlignment="1">
      <alignment horizontal="center" vertical="center"/>
    </xf>
    <xf numFmtId="0" fontId="610" fillId="19" borderId="0" xfId="25" applyFont="1" applyFill="1" applyAlignment="1">
      <alignment horizontal="center" vertical="center"/>
    </xf>
    <xf numFmtId="0" fontId="611" fillId="19" borderId="0" xfId="25" applyFont="1" applyFill="1" applyAlignment="1">
      <alignment horizontal="center" vertical="center"/>
    </xf>
    <xf numFmtId="0" fontId="612" fillId="19" borderId="0" xfId="25" applyFont="1" applyFill="1" applyAlignment="1">
      <alignment horizontal="center" vertical="center"/>
    </xf>
    <xf numFmtId="0" fontId="613" fillId="19" borderId="0" xfId="25" applyFont="1" applyFill="1" applyAlignment="1">
      <alignment horizontal="center" vertical="center"/>
    </xf>
    <xf numFmtId="0" fontId="614" fillId="19" borderId="0" xfId="25" applyFont="1" applyFill="1" applyAlignment="1">
      <alignment horizontal="center" vertical="center"/>
    </xf>
    <xf numFmtId="0" fontId="615" fillId="19" borderId="0" xfId="25" applyFont="1" applyFill="1" applyAlignment="1">
      <alignment horizontal="center" vertical="center"/>
    </xf>
    <xf numFmtId="0" fontId="616" fillId="19" borderId="0" xfId="25" applyFont="1" applyFill="1" applyAlignment="1">
      <alignment horizontal="center" vertical="center"/>
    </xf>
    <xf numFmtId="0" fontId="617" fillId="19" borderId="0" xfId="25" applyFont="1" applyFill="1" applyAlignment="1">
      <alignment horizontal="center" vertical="center"/>
    </xf>
    <xf numFmtId="0" fontId="618" fillId="19" borderId="0" xfId="25" applyFont="1" applyFill="1" applyAlignment="1">
      <alignment horizontal="center" vertical="center"/>
    </xf>
    <xf numFmtId="0" fontId="435" fillId="2" borderId="105" xfId="25" applyFont="1" applyFill="1" applyBorder="1" applyAlignment="1">
      <alignment horizontal="center" vertical="center"/>
    </xf>
    <xf numFmtId="0" fontId="620" fillId="0" borderId="91" xfId="36" applyFont="1" applyBorder="1" applyAlignment="1">
      <alignment horizontal="center" vertical="center"/>
    </xf>
    <xf numFmtId="0" fontId="621" fillId="110" borderId="105" xfId="25" applyFont="1" applyFill="1" applyBorder="1" applyAlignment="1">
      <alignment horizontal="center" vertical="center"/>
    </xf>
    <xf numFmtId="0" fontId="621" fillId="111" borderId="105" xfId="25" applyFont="1" applyFill="1" applyBorder="1" applyAlignment="1">
      <alignment horizontal="center" vertical="center"/>
    </xf>
    <xf numFmtId="0" fontId="622" fillId="26" borderId="0" xfId="25" applyFont="1" applyFill="1" applyAlignment="1" applyProtection="1">
      <alignment horizontal="left" vertical="center"/>
      <protection hidden="1"/>
    </xf>
    <xf numFmtId="0" fontId="25" fillId="26" borderId="0" xfId="25" applyFont="1" applyFill="1" applyProtection="1">
      <protection hidden="1"/>
    </xf>
    <xf numFmtId="0" fontId="358" fillId="26" borderId="0" xfId="33" applyFont="1" applyFill="1" applyAlignment="1">
      <alignment vertical="center"/>
    </xf>
    <xf numFmtId="0" fontId="350" fillId="26" borderId="0" xfId="33" applyFont="1" applyFill="1" applyAlignment="1">
      <alignment vertical="center"/>
    </xf>
    <xf numFmtId="0" fontId="622" fillId="26" borderId="0" xfId="25" applyFont="1" applyFill="1" applyAlignment="1" applyProtection="1">
      <alignment vertical="center"/>
      <protection hidden="1"/>
    </xf>
    <xf numFmtId="0" fontId="105" fillId="26" borderId="0" xfId="33" applyFont="1" applyFill="1"/>
    <xf numFmtId="0" fontId="622" fillId="26" borderId="0" xfId="34" applyFont="1" applyFill="1" applyAlignment="1">
      <alignment horizontal="left" vertical="center"/>
    </xf>
    <xf numFmtId="0" fontId="359" fillId="26" borderId="0" xfId="25" applyFont="1" applyFill="1" applyAlignment="1">
      <alignment horizontal="center" vertical="center"/>
    </xf>
    <xf numFmtId="0" fontId="242" fillId="26" borderId="0" xfId="34" applyFont="1" applyFill="1" applyAlignment="1">
      <alignment horizontal="left" vertical="top"/>
    </xf>
    <xf numFmtId="0" fontId="445" fillId="2" borderId="0" xfId="25" applyFont="1" applyFill="1" applyAlignment="1">
      <alignment vertical="center"/>
    </xf>
    <xf numFmtId="0" fontId="2" fillId="2" borderId="0" xfId="25" applyFill="1" applyProtection="1">
      <protection hidden="1"/>
    </xf>
    <xf numFmtId="0" fontId="446" fillId="2" borderId="105" xfId="25" applyFont="1" applyFill="1" applyBorder="1" applyAlignment="1">
      <alignment vertical="center"/>
    </xf>
    <xf numFmtId="185" fontId="406" fillId="2" borderId="0" xfId="25" applyNumberFormat="1" applyFont="1" applyFill="1" applyAlignment="1">
      <alignment vertical="center"/>
    </xf>
    <xf numFmtId="0" fontId="446" fillId="2" borderId="0" xfId="25" applyFont="1" applyFill="1" applyAlignment="1">
      <alignment horizontal="left" vertical="center"/>
    </xf>
    <xf numFmtId="0" fontId="2" fillId="0" borderId="0" xfId="25" applyProtection="1">
      <protection hidden="1"/>
    </xf>
    <xf numFmtId="0" fontId="447" fillId="5" borderId="0" xfId="25" applyFont="1" applyFill="1" applyAlignment="1">
      <alignment horizontal="center" vertical="center"/>
    </xf>
    <xf numFmtId="0" fontId="448" fillId="25" borderId="282" xfId="25" applyFont="1" applyFill="1" applyBorder="1" applyAlignment="1">
      <alignment horizontal="center" vertical="center"/>
    </xf>
    <xf numFmtId="0" fontId="448" fillId="25" borderId="0" xfId="25" applyFont="1" applyFill="1" applyAlignment="1">
      <alignment horizontal="center" vertical="center"/>
    </xf>
    <xf numFmtId="0" fontId="114" fillId="26" borderId="105" xfId="25" applyFont="1" applyFill="1" applyBorder="1" applyAlignment="1">
      <alignment vertical="center"/>
    </xf>
    <xf numFmtId="0" fontId="36" fillId="2" borderId="0" xfId="25" applyFont="1" applyFill="1" applyAlignment="1">
      <alignment horizontal="center" vertical="center"/>
    </xf>
    <xf numFmtId="0" fontId="623" fillId="26" borderId="0" xfId="37" applyFont="1" applyFill="1" applyAlignment="1" applyProtection="1">
      <alignment vertical="center"/>
    </xf>
    <xf numFmtId="0" fontId="114" fillId="26" borderId="0" xfId="38" applyFont="1" applyFill="1" applyAlignment="1">
      <alignment vertical="center"/>
    </xf>
    <xf numFmtId="0" fontId="114" fillId="26" borderId="0" xfId="19" applyFont="1" applyFill="1" applyAlignment="1">
      <alignment horizontal="center" vertical="top"/>
    </xf>
    <xf numFmtId="0" fontId="510" fillId="28" borderId="0" xfId="25" applyFont="1" applyFill="1" applyAlignment="1" applyProtection="1">
      <alignment horizontal="center" vertical="center"/>
      <protection hidden="1"/>
    </xf>
    <xf numFmtId="0" fontId="624" fillId="2" borderId="0" xfId="39" applyFont="1" applyFill="1" applyAlignment="1" applyProtection="1">
      <alignment vertical="center"/>
      <protection hidden="1"/>
    </xf>
    <xf numFmtId="0" fontId="452" fillId="26" borderId="0" xfId="25" applyFont="1" applyFill="1" applyAlignment="1">
      <alignment vertical="center"/>
    </xf>
    <xf numFmtId="0" fontId="381" fillId="26" borderId="0" xfId="25" applyFont="1" applyFill="1" applyAlignment="1">
      <alignment vertical="center"/>
    </xf>
    <xf numFmtId="0" fontId="381" fillId="26" borderId="0" xfId="25" applyFont="1" applyFill="1" applyProtection="1">
      <protection hidden="1"/>
    </xf>
    <xf numFmtId="0" fontId="625" fillId="26" borderId="0" xfId="25" applyFont="1" applyFill="1" applyAlignment="1">
      <alignment vertical="center"/>
    </xf>
    <xf numFmtId="0" fontId="111" fillId="26" borderId="0" xfId="25" applyFont="1" applyFill="1" applyAlignment="1">
      <alignment vertical="center"/>
    </xf>
    <xf numFmtId="0" fontId="113" fillId="26" borderId="0" xfId="25" applyFont="1" applyFill="1" applyAlignment="1">
      <alignment horizontal="center" vertical="center"/>
    </xf>
    <xf numFmtId="0" fontId="114" fillId="26" borderId="0" xfId="19" applyFont="1" applyFill="1" applyAlignment="1">
      <alignment horizontal="center" vertical="center"/>
    </xf>
    <xf numFmtId="0" fontId="584" fillId="26" borderId="0" xfId="33" applyFont="1" applyFill="1"/>
    <xf numFmtId="0" fontId="623" fillId="26" borderId="0" xfId="37" applyFont="1" applyFill="1" applyAlignment="1" applyProtection="1">
      <alignment horizontal="left" vertical="center"/>
    </xf>
    <xf numFmtId="0" fontId="588" fillId="3" borderId="0" xfId="25" applyFont="1" applyFill="1" applyAlignment="1">
      <alignment vertical="center" wrapText="1"/>
    </xf>
    <xf numFmtId="0" fontId="626" fillId="3" borderId="0" xfId="25" applyFont="1" applyFill="1" applyAlignment="1">
      <alignment vertical="center" wrapText="1"/>
    </xf>
    <xf numFmtId="0" fontId="627" fillId="3" borderId="0" xfId="25" applyFont="1" applyFill="1" applyAlignment="1">
      <alignment vertical="center"/>
    </xf>
    <xf numFmtId="0" fontId="628" fillId="3" borderId="0" xfId="25" applyFont="1" applyFill="1" applyAlignment="1">
      <alignment vertical="center"/>
    </xf>
  </cellXfs>
  <cellStyles count="40">
    <cellStyle name="Lien hypertexte" xfId="5" builtinId="8"/>
    <cellStyle name="Lien hypertexte 2" xfId="7" xr:uid="{00000000-0005-0000-0000-000001000000}"/>
    <cellStyle name="Lien hypertexte 2 2" xfId="28" xr:uid="{00000000-0005-0000-0000-000002000000}"/>
    <cellStyle name="Lien hypertexte 3" xfId="8" xr:uid="{00000000-0005-0000-0000-000003000000}"/>
    <cellStyle name="Lien hypertexte 3 2 2" xfId="39" xr:uid="{0366F131-7952-497D-9B1B-49B72E18B1B7}"/>
    <cellStyle name="Lien hypertexte 4" xfId="9" xr:uid="{00000000-0005-0000-0000-000004000000}"/>
    <cellStyle name="Lien hypertexte 4 2" xfId="15" xr:uid="{00000000-0005-0000-0000-000005000000}"/>
    <cellStyle name="Lien hypertexte 5" xfId="14" xr:uid="{00000000-0005-0000-0000-000006000000}"/>
    <cellStyle name="Lien hypertexte_PG Positionnement 2009 2" xfId="37" xr:uid="{3F404222-6169-44EF-960E-30D168FC1BCD}"/>
    <cellStyle name="Normal" xfId="0" builtinId="0"/>
    <cellStyle name="Normal 12" xfId="23" xr:uid="{00000000-0005-0000-0000-000008000000}"/>
    <cellStyle name="Normal 2" xfId="2" xr:uid="{00000000-0005-0000-0000-000009000000}"/>
    <cellStyle name="Normal 2 2" xfId="3" xr:uid="{00000000-0005-0000-0000-00000A000000}"/>
    <cellStyle name="Normal 2 2 2" xfId="12" xr:uid="{00000000-0005-0000-0000-00000B000000}"/>
    <cellStyle name="Normal 2 2 2 2" xfId="25" xr:uid="{00000000-0005-0000-0000-00000C000000}"/>
    <cellStyle name="Normal 2 2 3" xfId="29" xr:uid="{00000000-0005-0000-0000-00000D000000}"/>
    <cellStyle name="Normal 2 3" xfId="24" xr:uid="{00000000-0005-0000-0000-00000E000000}"/>
    <cellStyle name="Normal 2 4" xfId="34" xr:uid="{7B3F188C-6134-45B7-895C-6D00A488488C}"/>
    <cellStyle name="Normal 3" xfId="35" xr:uid="{13735AB3-FEF5-40D4-BF89-2DB27E0F044F}"/>
    <cellStyle name="Normal 4" xfId="10" xr:uid="{00000000-0005-0000-0000-00000F000000}"/>
    <cellStyle name="Normal 4 3" xfId="11" xr:uid="{00000000-0005-0000-0000-000010000000}"/>
    <cellStyle name="Normal 4 3 4" xfId="27" xr:uid="{00000000-0005-0000-0000-000011000000}"/>
    <cellStyle name="Normal 4 3 4 3" xfId="33" xr:uid="{EB460877-A14A-4A76-A4D6-7E68B38E6B56}"/>
    <cellStyle name="Normal 5" xfId="30" xr:uid="{00000000-0005-0000-0000-000012000000}"/>
    <cellStyle name="Normal 5 3" xfId="31" xr:uid="{00000000-0005-0000-0000-000013000000}"/>
    <cellStyle name="Normal 6" xfId="6" xr:uid="{00000000-0005-0000-0000-000014000000}"/>
    <cellStyle name="Normal_Base de données recettes (1)" xfId="32" xr:uid="{00000000-0005-0000-0000-000015000000}"/>
    <cellStyle name="Normal_Bons de commande livraison" xfId="17" xr:uid="{00000000-0005-0000-0000-000016000000}"/>
    <cellStyle name="Normal_Comparer recettes 2009 OK" xfId="1" xr:uid="{00000000-0005-0000-0000-000017000000}"/>
    <cellStyle name="Normal_Comparer recettes 2009 OK 2" xfId="13" xr:uid="{00000000-0005-0000-0000-000018000000}"/>
    <cellStyle name="Normal_Comparer recettes 2009 OK 2 2" xfId="26" xr:uid="{00000000-0005-0000-0000-000019000000}"/>
    <cellStyle name="Normal_Conditionnement 3 décembre" xfId="16" xr:uid="{00000000-0005-0000-0000-00001A000000}"/>
    <cellStyle name="Normal_Cuissons Températures portait16-11-2006" xfId="18" xr:uid="{00000000-0005-0000-0000-00001B000000}"/>
    <cellStyle name="Normal_Forum Marais 15 09 2001" xfId="4" xr:uid="{00000000-0005-0000-0000-00001C000000}"/>
    <cellStyle name="Normal_Forum Marais 15 09 2001 2" xfId="22" xr:uid="{00000000-0005-0000-0000-00001D000000}"/>
    <cellStyle name="Normal_Forum Marais 15 09 2001_Fiche technique C2 Mars 2008 " xfId="36" xr:uid="{2A4B977D-17E3-433F-9948-C757EDAEE76D}"/>
    <cellStyle name="Normal_Gantt 27 janvier 2" xfId="38" xr:uid="{51AFCF85-28FC-4DB8-8010-B5D45D2F1969}"/>
    <cellStyle name="Normal_MS Définitions_1" xfId="20" xr:uid="{00000000-0005-0000-0000-00001E000000}"/>
    <cellStyle name="Normal_Salaires 2002 Modèle" xfId="21" xr:uid="{00000000-0005-0000-0000-00001F000000}"/>
    <cellStyle name="Normal_space" xfId="19" xr:uid="{00000000-0005-0000-0000-000020000000}"/>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0033CC"/>
      <color rgb="FF203764"/>
      <color rgb="FFFFCC99"/>
      <color rgb="FFFFFFCC"/>
      <color rgb="FF990000"/>
      <color rgb="FF000000"/>
      <color rgb="FF7030A0"/>
      <color rgb="FFF4B084"/>
      <color rgb="FFCCFFCC"/>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4D1CC472-0C59-42CA-B556-E995FCA8C83F}" srcId="{214CB41C-7DC8-46A2-AD35-11B815DA581B}" destId="{39FAD670-BEE5-4DEC-810E-735C4DC1D039}" srcOrd="2" destOrd="0" parTransId="{4EA035D7-ABB3-4A1A-A1AC-C84A9E89777E}" sibTransId="{7198B2D1-F2EC-47D7-8D3B-417A07A01CFD}"/>
    <dgm:cxn modelId="{5344F799-60A8-4EA9-964A-D4980F899542}" type="presOf" srcId="{214CB41C-7DC8-46A2-AD35-11B815DA581B}" destId="{9D7DD4FB-464F-4BC0-AEC6-9816758D0E6D}" srcOrd="0" destOrd="0" presId="urn:microsoft.com/office/officeart/2005/8/layout/target1"/>
    <dgm:cxn modelId="{EC24E0DA-DCFB-42ED-9283-2326D2958093}" type="presOf" srcId="{39FAD670-BEE5-4DEC-810E-735C4DC1D039}" destId="{14F73FC4-6E68-476D-9180-080210AE3637}"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3ABFF4E5-19E8-4556-9B93-34AD4D96BA89}" type="presOf" srcId="{2DFB2CD0-6288-49B7-9A82-33943972DFBD}" destId="{ED7C3A72-918F-4DBA-8C27-EBF5DF84000B}"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24DF74F6-03C7-43F1-84B5-C502DD3780D7}" type="presOf" srcId="{25EA7D6E-99F1-4462-B118-CD7F631F49DB}" destId="{E9A320C5-9217-4BD7-9125-9DF9912C1300}" srcOrd="0" destOrd="0" presId="urn:microsoft.com/office/officeart/2005/8/layout/target1"/>
    <dgm:cxn modelId="{D4C2CF41-69B9-484B-BA9D-CF136584A6EC}" type="presParOf" srcId="{9D7DD4FB-464F-4BC0-AEC6-9816758D0E6D}" destId="{9F6578EC-0EA8-494C-ABE2-36BAEE9A18C4}" srcOrd="0" destOrd="0" presId="urn:microsoft.com/office/officeart/2005/8/layout/target1"/>
    <dgm:cxn modelId="{DBB36F33-5FB8-499D-8548-4A9BB1EA1AF8}" type="presParOf" srcId="{9D7DD4FB-464F-4BC0-AEC6-9816758D0E6D}" destId="{E9A320C5-9217-4BD7-9125-9DF9912C1300}" srcOrd="1" destOrd="0" presId="urn:microsoft.com/office/officeart/2005/8/layout/target1"/>
    <dgm:cxn modelId="{792E5883-BC9A-47B1-A51C-2CCB5D5217CC}" type="presParOf" srcId="{9D7DD4FB-464F-4BC0-AEC6-9816758D0E6D}" destId="{F0071ECC-22C7-4606-A1DC-EECA13F7ED1C}" srcOrd="2" destOrd="0" presId="urn:microsoft.com/office/officeart/2005/8/layout/target1"/>
    <dgm:cxn modelId="{762A8F7D-4590-451C-94F2-6E77A1092491}" type="presParOf" srcId="{9D7DD4FB-464F-4BC0-AEC6-9816758D0E6D}" destId="{3DD5EF9D-7C8B-46F9-9947-1A2E8E3674C2}" srcOrd="3" destOrd="0" presId="urn:microsoft.com/office/officeart/2005/8/layout/target1"/>
    <dgm:cxn modelId="{4F963C5D-AAC4-4E25-A2B8-0EA485DB6B99}" type="presParOf" srcId="{9D7DD4FB-464F-4BC0-AEC6-9816758D0E6D}" destId="{D1190DAD-5841-4615-998E-900BFF221814}" srcOrd="4" destOrd="0" presId="urn:microsoft.com/office/officeart/2005/8/layout/target1"/>
    <dgm:cxn modelId="{46E8274A-6DBE-412C-982A-5F0F49BB835D}" type="presParOf" srcId="{9D7DD4FB-464F-4BC0-AEC6-9816758D0E6D}" destId="{ED7C3A72-918F-4DBA-8C27-EBF5DF84000B}" srcOrd="5" destOrd="0" presId="urn:microsoft.com/office/officeart/2005/8/layout/target1"/>
    <dgm:cxn modelId="{435CF7FF-F41E-4B69-8214-FB366E3E77D1}" type="presParOf" srcId="{9D7DD4FB-464F-4BC0-AEC6-9816758D0E6D}" destId="{A4D86D11-9E63-437A-A30B-93AF2E24557B}" srcOrd="6" destOrd="0" presId="urn:microsoft.com/office/officeart/2005/8/layout/target1"/>
    <dgm:cxn modelId="{3204F92B-2DB8-4246-8964-D0D97F9364D4}" type="presParOf" srcId="{9D7DD4FB-464F-4BC0-AEC6-9816758D0E6D}" destId="{A6F30462-8FBB-4858-BB15-629689765207}" srcOrd="7" destOrd="0" presId="urn:microsoft.com/office/officeart/2005/8/layout/target1"/>
    <dgm:cxn modelId="{4B75ECA5-751B-4CBF-809B-3228B0F854A5}" type="presParOf" srcId="{9D7DD4FB-464F-4BC0-AEC6-9816758D0E6D}" destId="{BE22EF5A-D512-4CCB-9ACA-0274A5AFAA68}" srcOrd="8" destOrd="0" presId="urn:microsoft.com/office/officeart/2005/8/layout/target1"/>
    <dgm:cxn modelId="{7516D027-B960-4881-9B61-F5CAF66C6FA0}" type="presParOf" srcId="{9D7DD4FB-464F-4BC0-AEC6-9816758D0E6D}" destId="{14F73FC4-6E68-476D-9180-080210AE3637}" srcOrd="9" destOrd="0" presId="urn:microsoft.com/office/officeart/2005/8/layout/target1"/>
    <dgm:cxn modelId="{85ADBF89-ABEF-4401-B833-C4A3B1AD05D3}" type="presParOf" srcId="{9D7DD4FB-464F-4BC0-AEC6-9816758D0E6D}" destId="{D78CABE5-3F06-4918-8B9F-95537A2E4443}" srcOrd="10" destOrd="0" presId="urn:microsoft.com/office/officeart/2005/8/layout/target1"/>
    <dgm:cxn modelId="{0F44C4A8-9D8E-4B4C-836C-B6AD01A02945}"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165803" y="593180"/>
          <a:ext cx="2114550" cy="2114550"/>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187327" y="768481"/>
          <a:ext cx="1997069" cy="1987287"/>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623980" y="1308945"/>
          <a:ext cx="1272646" cy="1204122"/>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95562" y="0"/>
          <a:ext cx="1057275" cy="616743"/>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8016" tIns="22860" rIns="22860" bIns="22860" numCol="1" spcCol="1270" anchor="ctr" anchorCtr="0">
          <a:noAutofit/>
        </a:bodyPr>
        <a:lstStyle/>
        <a:p>
          <a:pPr marL="0" lvl="0" indent="0" algn="l" defTabSz="800100">
            <a:lnSpc>
              <a:spcPct val="90000"/>
            </a:lnSpc>
            <a:spcBef>
              <a:spcPct val="0"/>
            </a:spcBef>
            <a:spcAft>
              <a:spcPct val="35000"/>
            </a:spcAft>
            <a:buNone/>
          </a:pPr>
          <a:r>
            <a:rPr lang="fr-FR" sz="1800" kern="1200"/>
            <a:t>garniture</a:t>
          </a:r>
        </a:p>
      </dsp:txBody>
      <dsp:txXfrm>
        <a:off x="2595562" y="0"/>
        <a:ext cx="1057275" cy="616743"/>
      </dsp:txXfrm>
    </dsp:sp>
    <dsp:sp modelId="{F0071ECC-22C7-4606-A1DC-EECA13F7ED1C}">
      <dsp:nvSpPr>
        <dsp:cNvPr id="0" name=""/>
        <dsp:cNvSpPr/>
      </dsp:nvSpPr>
      <dsp:spPr>
        <a:xfrm>
          <a:off x="2331243" y="308371"/>
          <a:ext cx="26431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031324" y="463262"/>
          <a:ext cx="1453400" cy="114432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95562" y="616743"/>
          <a:ext cx="1057275" cy="616743"/>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8016" tIns="22860" rIns="22860" bIns="22860" numCol="1" spcCol="1270" anchor="ctr" anchorCtr="0">
          <a:noAutofit/>
        </a:bodyPr>
        <a:lstStyle/>
        <a:p>
          <a:pPr marL="0" lvl="0" indent="0" algn="l" defTabSz="800100">
            <a:lnSpc>
              <a:spcPct val="90000"/>
            </a:lnSpc>
            <a:spcBef>
              <a:spcPct val="0"/>
            </a:spcBef>
            <a:spcAft>
              <a:spcPct val="35000"/>
            </a:spcAft>
            <a:buNone/>
          </a:pPr>
          <a:r>
            <a:rPr lang="fr-FR" sz="1800" kern="1200"/>
            <a:t>appareil</a:t>
          </a:r>
        </a:p>
      </dsp:txBody>
      <dsp:txXfrm>
        <a:off x="2595562" y="616743"/>
        <a:ext cx="1057275" cy="616743"/>
      </dsp:txXfrm>
    </dsp:sp>
    <dsp:sp modelId="{A4D86D11-9E63-437A-A30B-93AF2E24557B}">
      <dsp:nvSpPr>
        <dsp:cNvPr id="0" name=""/>
        <dsp:cNvSpPr/>
      </dsp:nvSpPr>
      <dsp:spPr>
        <a:xfrm>
          <a:off x="2331243" y="925115"/>
          <a:ext cx="26431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43290" y="1070385"/>
          <a:ext cx="1132552" cy="841238"/>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47454" y="1191561"/>
          <a:ext cx="1057275" cy="616743"/>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8016" tIns="22860" rIns="22860" bIns="22860" numCol="1" spcCol="1270" anchor="ctr" anchorCtr="0">
          <a:noAutofit/>
        </a:bodyPr>
        <a:lstStyle/>
        <a:p>
          <a:pPr marL="0" lvl="0" indent="0" algn="l" defTabSz="800100">
            <a:lnSpc>
              <a:spcPct val="90000"/>
            </a:lnSpc>
            <a:spcBef>
              <a:spcPct val="0"/>
            </a:spcBef>
            <a:spcAft>
              <a:spcPct val="35000"/>
            </a:spcAft>
            <a:buNone/>
          </a:pPr>
          <a:r>
            <a:rPr lang="fr-FR" sz="1800" kern="1200"/>
            <a:t>pate</a:t>
          </a:r>
        </a:p>
      </dsp:txBody>
      <dsp:txXfrm>
        <a:off x="1547454" y="1191561"/>
        <a:ext cx="1057275" cy="616743"/>
      </dsp:txXfrm>
    </dsp:sp>
    <dsp:sp modelId="{D78CABE5-3F06-4918-8B9F-95537A2E4443}">
      <dsp:nvSpPr>
        <dsp:cNvPr id="0" name=""/>
        <dsp:cNvSpPr/>
      </dsp:nvSpPr>
      <dsp:spPr>
        <a:xfrm>
          <a:off x="2331243" y="1541859"/>
          <a:ext cx="26431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60989" y="1541620"/>
          <a:ext cx="190081" cy="182401"/>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2.png"/><Relationship Id="rId3" Type="http://schemas.openxmlformats.org/officeDocument/2006/relationships/image" Target="../media/image4.png"/><Relationship Id="rId21" Type="http://schemas.openxmlformats.org/officeDocument/2006/relationships/diagramQuickStyle" Target="../diagrams/quickStyle1.xml"/><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1.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diagramLayout" Target="../diagrams/layout1.xml"/><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0.png"/><Relationship Id="rId5" Type="http://schemas.openxmlformats.org/officeDocument/2006/relationships/image" Target="../media/image6.png"/><Relationship Id="rId15" Type="http://schemas.openxmlformats.org/officeDocument/2006/relationships/image" Target="../media/image16.png"/><Relationship Id="rId23" Type="http://schemas.microsoft.com/office/2007/relationships/diagramDrawing" Target="../diagrams/drawing1.xml"/><Relationship Id="rId28"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diagramData" Target="../diagrams/data1.xml"/><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diagramColors" Target="../diagrams/colors1.xml"/><Relationship Id="rId27" Type="http://schemas.openxmlformats.org/officeDocument/2006/relationships/image" Target="../media/image2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6.png"/><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26</xdr:col>
      <xdr:colOff>204918</xdr:colOff>
      <xdr:row>63</xdr:row>
      <xdr:rowOff>117213</xdr:rowOff>
    </xdr:from>
    <xdr:to>
      <xdr:col>28</xdr:col>
      <xdr:colOff>203200</xdr:colOff>
      <xdr:row>66</xdr:row>
      <xdr:rowOff>304800</xdr:rowOff>
    </xdr:to>
    <xdr:pic>
      <xdr:nvPicPr>
        <xdr:cNvPr id="2" name="Picture 1">
          <a:extLst>
            <a:ext uri="{FF2B5EF4-FFF2-40B4-BE49-F238E27FC236}">
              <a16:creationId xmlns:a16="http://schemas.microsoft.com/office/drawing/2014/main" id="{C320E39D-D99B-4659-A034-63744DB688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12293" y="34321488"/>
          <a:ext cx="1522282" cy="1702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37</xdr:col>
      <xdr:colOff>0</xdr:colOff>
      <xdr:row>27</xdr:row>
      <xdr:rowOff>0</xdr:rowOff>
    </xdr:from>
    <xdr:ext cx="0" cy="172227"/>
    <xdr:sp macro="" textlink="">
      <xdr:nvSpPr>
        <xdr:cNvPr id="2" name="ZoneTexte 1">
          <a:extLst>
            <a:ext uri="{FF2B5EF4-FFF2-40B4-BE49-F238E27FC236}">
              <a16:creationId xmlns:a16="http://schemas.microsoft.com/office/drawing/2014/main" id="{00000000-0008-0000-0300-000002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3" name="ZoneTexte 2">
          <a:extLst>
            <a:ext uri="{FF2B5EF4-FFF2-40B4-BE49-F238E27FC236}">
              <a16:creationId xmlns:a16="http://schemas.microsoft.com/office/drawing/2014/main" id="{00000000-0008-0000-0300-000003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4" name="ZoneTexte 3">
          <a:extLst>
            <a:ext uri="{FF2B5EF4-FFF2-40B4-BE49-F238E27FC236}">
              <a16:creationId xmlns:a16="http://schemas.microsoft.com/office/drawing/2014/main" id="{00000000-0008-0000-0300-000004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26</xdr:row>
      <xdr:rowOff>128587</xdr:rowOff>
    </xdr:from>
    <xdr:ext cx="0" cy="172227"/>
    <xdr:sp macro="" textlink="">
      <xdr:nvSpPr>
        <xdr:cNvPr id="5" name="ZoneTexte 4">
          <a:extLst>
            <a:ext uri="{FF2B5EF4-FFF2-40B4-BE49-F238E27FC236}">
              <a16:creationId xmlns:a16="http://schemas.microsoft.com/office/drawing/2014/main" id="{00000000-0008-0000-0300-000005000000}"/>
            </a:ext>
          </a:extLst>
        </xdr:cNvPr>
        <xdr:cNvSpPr txBox="1"/>
      </xdr:nvSpPr>
      <xdr:spPr>
        <a:xfrm>
          <a:off x="22174200" y="5148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 name="ZoneTexte 5">
          <a:extLst>
            <a:ext uri="{FF2B5EF4-FFF2-40B4-BE49-F238E27FC236}">
              <a16:creationId xmlns:a16="http://schemas.microsoft.com/office/drawing/2014/main" id="{00000000-0008-0000-0300-000006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26</xdr:row>
      <xdr:rowOff>128587</xdr:rowOff>
    </xdr:from>
    <xdr:ext cx="0" cy="172227"/>
    <xdr:sp macro="" textlink="">
      <xdr:nvSpPr>
        <xdr:cNvPr id="7" name="ZoneTexte 6">
          <a:extLst>
            <a:ext uri="{FF2B5EF4-FFF2-40B4-BE49-F238E27FC236}">
              <a16:creationId xmlns:a16="http://schemas.microsoft.com/office/drawing/2014/main" id="{00000000-0008-0000-0300-000007000000}"/>
            </a:ext>
          </a:extLst>
        </xdr:cNvPr>
        <xdr:cNvSpPr txBox="1"/>
      </xdr:nvSpPr>
      <xdr:spPr>
        <a:xfrm>
          <a:off x="22174200" y="5148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8" name="ZoneTexte 7">
          <a:extLst>
            <a:ext uri="{FF2B5EF4-FFF2-40B4-BE49-F238E27FC236}">
              <a16:creationId xmlns:a16="http://schemas.microsoft.com/office/drawing/2014/main" id="{00000000-0008-0000-0300-00000800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9" name="ZoneTexte 8">
          <a:extLst>
            <a:ext uri="{FF2B5EF4-FFF2-40B4-BE49-F238E27FC236}">
              <a16:creationId xmlns:a16="http://schemas.microsoft.com/office/drawing/2014/main" id="{00000000-0008-0000-0300-00000900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0" name="ZoneTexte 9">
          <a:extLst>
            <a:ext uri="{FF2B5EF4-FFF2-40B4-BE49-F238E27FC236}">
              <a16:creationId xmlns:a16="http://schemas.microsoft.com/office/drawing/2014/main" id="{00000000-0008-0000-0300-00000A00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48</xdr:row>
      <xdr:rowOff>128587</xdr:rowOff>
    </xdr:from>
    <xdr:ext cx="0" cy="172227"/>
    <xdr:sp macro="" textlink="">
      <xdr:nvSpPr>
        <xdr:cNvPr id="11" name="ZoneTexte 10">
          <a:extLst>
            <a:ext uri="{FF2B5EF4-FFF2-40B4-BE49-F238E27FC236}">
              <a16:creationId xmlns:a16="http://schemas.microsoft.com/office/drawing/2014/main" id="{00000000-0008-0000-0300-00000B000000}"/>
            </a:ext>
          </a:extLst>
        </xdr:cNvPr>
        <xdr:cNvSpPr txBox="1"/>
      </xdr:nvSpPr>
      <xdr:spPr>
        <a:xfrm>
          <a:off x="22174200" y="93868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2" name="ZoneTexte 11">
          <a:extLst>
            <a:ext uri="{FF2B5EF4-FFF2-40B4-BE49-F238E27FC236}">
              <a16:creationId xmlns:a16="http://schemas.microsoft.com/office/drawing/2014/main" id="{00000000-0008-0000-0300-00000C00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48</xdr:row>
      <xdr:rowOff>128587</xdr:rowOff>
    </xdr:from>
    <xdr:ext cx="0" cy="172227"/>
    <xdr:sp macro="" textlink="">
      <xdr:nvSpPr>
        <xdr:cNvPr id="13" name="ZoneTexte 12">
          <a:extLst>
            <a:ext uri="{FF2B5EF4-FFF2-40B4-BE49-F238E27FC236}">
              <a16:creationId xmlns:a16="http://schemas.microsoft.com/office/drawing/2014/main" id="{00000000-0008-0000-0300-00000D000000}"/>
            </a:ext>
          </a:extLst>
        </xdr:cNvPr>
        <xdr:cNvSpPr txBox="1"/>
      </xdr:nvSpPr>
      <xdr:spPr>
        <a:xfrm>
          <a:off x="22174200" y="93868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14" name="ZoneTexte 13">
          <a:extLst>
            <a:ext uri="{FF2B5EF4-FFF2-40B4-BE49-F238E27FC236}">
              <a16:creationId xmlns:a16="http://schemas.microsoft.com/office/drawing/2014/main" id="{00000000-0008-0000-0300-00000E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26</xdr:row>
      <xdr:rowOff>128587</xdr:rowOff>
    </xdr:from>
    <xdr:ext cx="0" cy="172227"/>
    <xdr:sp macro="" textlink="">
      <xdr:nvSpPr>
        <xdr:cNvPr id="15" name="ZoneTexte 14">
          <a:extLst>
            <a:ext uri="{FF2B5EF4-FFF2-40B4-BE49-F238E27FC236}">
              <a16:creationId xmlns:a16="http://schemas.microsoft.com/office/drawing/2014/main" id="{00000000-0008-0000-0300-00000F000000}"/>
            </a:ext>
          </a:extLst>
        </xdr:cNvPr>
        <xdr:cNvSpPr txBox="1"/>
      </xdr:nvSpPr>
      <xdr:spPr>
        <a:xfrm>
          <a:off x="22174200" y="5148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16" name="ZoneTexte 15">
          <a:extLst>
            <a:ext uri="{FF2B5EF4-FFF2-40B4-BE49-F238E27FC236}">
              <a16:creationId xmlns:a16="http://schemas.microsoft.com/office/drawing/2014/main" id="{00000000-0008-0000-0300-000010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26</xdr:row>
      <xdr:rowOff>0</xdr:rowOff>
    </xdr:from>
    <xdr:ext cx="0" cy="172227"/>
    <xdr:sp macro="" textlink="">
      <xdr:nvSpPr>
        <xdr:cNvPr id="17" name="ZoneTexte 16">
          <a:extLst>
            <a:ext uri="{FF2B5EF4-FFF2-40B4-BE49-F238E27FC236}">
              <a16:creationId xmlns:a16="http://schemas.microsoft.com/office/drawing/2014/main" id="{00000000-0008-0000-0300-000011000000}"/>
            </a:ext>
          </a:extLst>
        </xdr:cNvPr>
        <xdr:cNvSpPr txBox="1"/>
      </xdr:nvSpPr>
      <xdr:spPr>
        <a:xfrm>
          <a:off x="22174200" y="5019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18" name="ZoneTexte 17">
          <a:extLst>
            <a:ext uri="{FF2B5EF4-FFF2-40B4-BE49-F238E27FC236}">
              <a16:creationId xmlns:a16="http://schemas.microsoft.com/office/drawing/2014/main" id="{00000000-0008-0000-0300-000012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26</xdr:row>
      <xdr:rowOff>0</xdr:rowOff>
    </xdr:from>
    <xdr:ext cx="0" cy="172227"/>
    <xdr:sp macro="" textlink="">
      <xdr:nvSpPr>
        <xdr:cNvPr id="19" name="ZoneTexte 18">
          <a:extLst>
            <a:ext uri="{FF2B5EF4-FFF2-40B4-BE49-F238E27FC236}">
              <a16:creationId xmlns:a16="http://schemas.microsoft.com/office/drawing/2014/main" id="{00000000-0008-0000-0300-000013000000}"/>
            </a:ext>
          </a:extLst>
        </xdr:cNvPr>
        <xdr:cNvSpPr txBox="1"/>
      </xdr:nvSpPr>
      <xdr:spPr>
        <a:xfrm>
          <a:off x="22174200" y="5019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20" name="ZoneTexte 19">
          <a:extLst>
            <a:ext uri="{FF2B5EF4-FFF2-40B4-BE49-F238E27FC236}">
              <a16:creationId xmlns:a16="http://schemas.microsoft.com/office/drawing/2014/main" id="{00000000-0008-0000-0300-000014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21" name="ZoneTexte 20">
          <a:extLst>
            <a:ext uri="{FF2B5EF4-FFF2-40B4-BE49-F238E27FC236}">
              <a16:creationId xmlns:a16="http://schemas.microsoft.com/office/drawing/2014/main" id="{00000000-0008-0000-0300-000015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22" name="ZoneTexte 21">
          <a:extLst>
            <a:ext uri="{FF2B5EF4-FFF2-40B4-BE49-F238E27FC236}">
              <a16:creationId xmlns:a16="http://schemas.microsoft.com/office/drawing/2014/main" id="{00000000-0008-0000-0300-000016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26</xdr:row>
      <xdr:rowOff>128587</xdr:rowOff>
    </xdr:from>
    <xdr:ext cx="0" cy="172227"/>
    <xdr:sp macro="" textlink="">
      <xdr:nvSpPr>
        <xdr:cNvPr id="23" name="ZoneTexte 22">
          <a:extLst>
            <a:ext uri="{FF2B5EF4-FFF2-40B4-BE49-F238E27FC236}">
              <a16:creationId xmlns:a16="http://schemas.microsoft.com/office/drawing/2014/main" id="{00000000-0008-0000-0300-000017000000}"/>
            </a:ext>
          </a:extLst>
        </xdr:cNvPr>
        <xdr:cNvSpPr txBox="1"/>
      </xdr:nvSpPr>
      <xdr:spPr>
        <a:xfrm>
          <a:off x="22174200" y="5148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24" name="ZoneTexte 23">
          <a:extLst>
            <a:ext uri="{FF2B5EF4-FFF2-40B4-BE49-F238E27FC236}">
              <a16:creationId xmlns:a16="http://schemas.microsoft.com/office/drawing/2014/main" id="{00000000-0008-0000-0300-000018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26</xdr:row>
      <xdr:rowOff>128587</xdr:rowOff>
    </xdr:from>
    <xdr:ext cx="0" cy="172227"/>
    <xdr:sp macro="" textlink="">
      <xdr:nvSpPr>
        <xdr:cNvPr id="25" name="ZoneTexte 24">
          <a:extLst>
            <a:ext uri="{FF2B5EF4-FFF2-40B4-BE49-F238E27FC236}">
              <a16:creationId xmlns:a16="http://schemas.microsoft.com/office/drawing/2014/main" id="{00000000-0008-0000-0300-000019000000}"/>
            </a:ext>
          </a:extLst>
        </xdr:cNvPr>
        <xdr:cNvSpPr txBox="1"/>
      </xdr:nvSpPr>
      <xdr:spPr>
        <a:xfrm>
          <a:off x="22174200" y="5148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26" name="ZoneTexte 25">
          <a:extLst>
            <a:ext uri="{FF2B5EF4-FFF2-40B4-BE49-F238E27FC236}">
              <a16:creationId xmlns:a16="http://schemas.microsoft.com/office/drawing/2014/main" id="{00000000-0008-0000-0300-00001A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27" name="ZoneTexte 26">
          <a:extLst>
            <a:ext uri="{FF2B5EF4-FFF2-40B4-BE49-F238E27FC236}">
              <a16:creationId xmlns:a16="http://schemas.microsoft.com/office/drawing/2014/main" id="{00000000-0008-0000-0300-00001B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28" name="ZoneTexte 27">
          <a:extLst>
            <a:ext uri="{FF2B5EF4-FFF2-40B4-BE49-F238E27FC236}">
              <a16:creationId xmlns:a16="http://schemas.microsoft.com/office/drawing/2014/main" id="{00000000-0008-0000-0300-00001C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29" name="ZoneTexte 28">
          <a:extLst>
            <a:ext uri="{FF2B5EF4-FFF2-40B4-BE49-F238E27FC236}">
              <a16:creationId xmlns:a16="http://schemas.microsoft.com/office/drawing/2014/main" id="{00000000-0008-0000-0300-00001D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30" name="ZoneTexte 29">
          <a:extLst>
            <a:ext uri="{FF2B5EF4-FFF2-40B4-BE49-F238E27FC236}">
              <a16:creationId xmlns:a16="http://schemas.microsoft.com/office/drawing/2014/main" id="{00000000-0008-0000-0300-00001E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31" name="ZoneTexte 30">
          <a:extLst>
            <a:ext uri="{FF2B5EF4-FFF2-40B4-BE49-F238E27FC236}">
              <a16:creationId xmlns:a16="http://schemas.microsoft.com/office/drawing/2014/main" id="{00000000-0008-0000-0300-00001F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32" name="ZoneTexte 31">
          <a:extLst>
            <a:ext uri="{FF2B5EF4-FFF2-40B4-BE49-F238E27FC236}">
              <a16:creationId xmlns:a16="http://schemas.microsoft.com/office/drawing/2014/main" id="{00000000-0008-0000-0300-000020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33" name="ZoneTexte 32">
          <a:extLst>
            <a:ext uri="{FF2B5EF4-FFF2-40B4-BE49-F238E27FC236}">
              <a16:creationId xmlns:a16="http://schemas.microsoft.com/office/drawing/2014/main" id="{00000000-0008-0000-0300-000021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34" name="ZoneTexte 33">
          <a:extLst>
            <a:ext uri="{FF2B5EF4-FFF2-40B4-BE49-F238E27FC236}">
              <a16:creationId xmlns:a16="http://schemas.microsoft.com/office/drawing/2014/main" id="{00000000-0008-0000-0300-000022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35" name="ZoneTexte 34">
          <a:extLst>
            <a:ext uri="{FF2B5EF4-FFF2-40B4-BE49-F238E27FC236}">
              <a16:creationId xmlns:a16="http://schemas.microsoft.com/office/drawing/2014/main" id="{00000000-0008-0000-0300-000023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36" name="ZoneTexte 35">
          <a:extLst>
            <a:ext uri="{FF2B5EF4-FFF2-40B4-BE49-F238E27FC236}">
              <a16:creationId xmlns:a16="http://schemas.microsoft.com/office/drawing/2014/main" id="{00000000-0008-0000-0300-000024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37" name="ZoneTexte 36">
          <a:extLst>
            <a:ext uri="{FF2B5EF4-FFF2-40B4-BE49-F238E27FC236}">
              <a16:creationId xmlns:a16="http://schemas.microsoft.com/office/drawing/2014/main" id="{00000000-0008-0000-0300-000025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38" name="ZoneTexte 37">
          <a:extLst>
            <a:ext uri="{FF2B5EF4-FFF2-40B4-BE49-F238E27FC236}">
              <a16:creationId xmlns:a16="http://schemas.microsoft.com/office/drawing/2014/main" id="{00000000-0008-0000-0300-000026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39" name="ZoneTexte 38">
          <a:extLst>
            <a:ext uri="{FF2B5EF4-FFF2-40B4-BE49-F238E27FC236}">
              <a16:creationId xmlns:a16="http://schemas.microsoft.com/office/drawing/2014/main" id="{00000000-0008-0000-0300-000027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40" name="ZoneTexte 39">
          <a:extLst>
            <a:ext uri="{FF2B5EF4-FFF2-40B4-BE49-F238E27FC236}">
              <a16:creationId xmlns:a16="http://schemas.microsoft.com/office/drawing/2014/main" id="{00000000-0008-0000-0300-000028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41" name="ZoneTexte 40">
          <a:extLst>
            <a:ext uri="{FF2B5EF4-FFF2-40B4-BE49-F238E27FC236}">
              <a16:creationId xmlns:a16="http://schemas.microsoft.com/office/drawing/2014/main" id="{00000000-0008-0000-0300-000029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42" name="ZoneTexte 41">
          <a:extLst>
            <a:ext uri="{FF2B5EF4-FFF2-40B4-BE49-F238E27FC236}">
              <a16:creationId xmlns:a16="http://schemas.microsoft.com/office/drawing/2014/main" id="{00000000-0008-0000-0300-00002A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43" name="ZoneTexte 42">
          <a:extLst>
            <a:ext uri="{FF2B5EF4-FFF2-40B4-BE49-F238E27FC236}">
              <a16:creationId xmlns:a16="http://schemas.microsoft.com/office/drawing/2014/main" id="{00000000-0008-0000-0300-00002B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44" name="ZoneTexte 43">
          <a:extLst>
            <a:ext uri="{FF2B5EF4-FFF2-40B4-BE49-F238E27FC236}">
              <a16:creationId xmlns:a16="http://schemas.microsoft.com/office/drawing/2014/main" id="{00000000-0008-0000-0300-00002C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45" name="ZoneTexte 44">
          <a:extLst>
            <a:ext uri="{FF2B5EF4-FFF2-40B4-BE49-F238E27FC236}">
              <a16:creationId xmlns:a16="http://schemas.microsoft.com/office/drawing/2014/main" id="{00000000-0008-0000-0300-00002D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46" name="ZoneTexte 45">
          <a:extLst>
            <a:ext uri="{FF2B5EF4-FFF2-40B4-BE49-F238E27FC236}">
              <a16:creationId xmlns:a16="http://schemas.microsoft.com/office/drawing/2014/main" id="{00000000-0008-0000-0300-00002E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47" name="ZoneTexte 46">
          <a:extLst>
            <a:ext uri="{FF2B5EF4-FFF2-40B4-BE49-F238E27FC236}">
              <a16:creationId xmlns:a16="http://schemas.microsoft.com/office/drawing/2014/main" id="{00000000-0008-0000-0300-00002F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48" name="ZoneTexte 47">
          <a:extLst>
            <a:ext uri="{FF2B5EF4-FFF2-40B4-BE49-F238E27FC236}">
              <a16:creationId xmlns:a16="http://schemas.microsoft.com/office/drawing/2014/main" id="{00000000-0008-0000-0300-000030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49" name="ZoneTexte 48">
          <a:extLst>
            <a:ext uri="{FF2B5EF4-FFF2-40B4-BE49-F238E27FC236}">
              <a16:creationId xmlns:a16="http://schemas.microsoft.com/office/drawing/2014/main" id="{00000000-0008-0000-0300-000031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0" name="ZoneTexte 49">
          <a:extLst>
            <a:ext uri="{FF2B5EF4-FFF2-40B4-BE49-F238E27FC236}">
              <a16:creationId xmlns:a16="http://schemas.microsoft.com/office/drawing/2014/main" id="{00000000-0008-0000-0300-000032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1" name="ZoneTexte 50">
          <a:extLst>
            <a:ext uri="{FF2B5EF4-FFF2-40B4-BE49-F238E27FC236}">
              <a16:creationId xmlns:a16="http://schemas.microsoft.com/office/drawing/2014/main" id="{00000000-0008-0000-0300-000033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2" name="ZoneTexte 51">
          <a:extLst>
            <a:ext uri="{FF2B5EF4-FFF2-40B4-BE49-F238E27FC236}">
              <a16:creationId xmlns:a16="http://schemas.microsoft.com/office/drawing/2014/main" id="{00000000-0008-0000-0300-000034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3" name="ZoneTexte 52">
          <a:extLst>
            <a:ext uri="{FF2B5EF4-FFF2-40B4-BE49-F238E27FC236}">
              <a16:creationId xmlns:a16="http://schemas.microsoft.com/office/drawing/2014/main" id="{00000000-0008-0000-0300-000035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4" name="ZoneTexte 53">
          <a:extLst>
            <a:ext uri="{FF2B5EF4-FFF2-40B4-BE49-F238E27FC236}">
              <a16:creationId xmlns:a16="http://schemas.microsoft.com/office/drawing/2014/main" id="{00000000-0008-0000-0300-000036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5" name="ZoneTexte 54">
          <a:extLst>
            <a:ext uri="{FF2B5EF4-FFF2-40B4-BE49-F238E27FC236}">
              <a16:creationId xmlns:a16="http://schemas.microsoft.com/office/drawing/2014/main" id="{00000000-0008-0000-0300-000037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6" name="ZoneTexte 55">
          <a:extLst>
            <a:ext uri="{FF2B5EF4-FFF2-40B4-BE49-F238E27FC236}">
              <a16:creationId xmlns:a16="http://schemas.microsoft.com/office/drawing/2014/main" id="{00000000-0008-0000-0300-000038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7" name="ZoneTexte 56">
          <a:extLst>
            <a:ext uri="{FF2B5EF4-FFF2-40B4-BE49-F238E27FC236}">
              <a16:creationId xmlns:a16="http://schemas.microsoft.com/office/drawing/2014/main" id="{00000000-0008-0000-0300-000039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8" name="ZoneTexte 57">
          <a:extLst>
            <a:ext uri="{FF2B5EF4-FFF2-40B4-BE49-F238E27FC236}">
              <a16:creationId xmlns:a16="http://schemas.microsoft.com/office/drawing/2014/main" id="{00000000-0008-0000-0300-00003A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9" name="ZoneTexte 58">
          <a:extLst>
            <a:ext uri="{FF2B5EF4-FFF2-40B4-BE49-F238E27FC236}">
              <a16:creationId xmlns:a16="http://schemas.microsoft.com/office/drawing/2014/main" id="{00000000-0008-0000-0300-00003B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0" name="ZoneTexte 59">
          <a:extLst>
            <a:ext uri="{FF2B5EF4-FFF2-40B4-BE49-F238E27FC236}">
              <a16:creationId xmlns:a16="http://schemas.microsoft.com/office/drawing/2014/main" id="{00000000-0008-0000-0300-00003C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1" name="ZoneTexte 60">
          <a:extLst>
            <a:ext uri="{FF2B5EF4-FFF2-40B4-BE49-F238E27FC236}">
              <a16:creationId xmlns:a16="http://schemas.microsoft.com/office/drawing/2014/main" id="{00000000-0008-0000-0300-00003D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2" name="ZoneTexte 61">
          <a:extLst>
            <a:ext uri="{FF2B5EF4-FFF2-40B4-BE49-F238E27FC236}">
              <a16:creationId xmlns:a16="http://schemas.microsoft.com/office/drawing/2014/main" id="{00000000-0008-0000-0300-00003E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3" name="ZoneTexte 62">
          <a:extLst>
            <a:ext uri="{FF2B5EF4-FFF2-40B4-BE49-F238E27FC236}">
              <a16:creationId xmlns:a16="http://schemas.microsoft.com/office/drawing/2014/main" id="{00000000-0008-0000-0300-00003F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4" name="ZoneTexte 63">
          <a:extLst>
            <a:ext uri="{FF2B5EF4-FFF2-40B4-BE49-F238E27FC236}">
              <a16:creationId xmlns:a16="http://schemas.microsoft.com/office/drawing/2014/main" id="{00000000-0008-0000-0300-000040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5" name="ZoneTexte 64">
          <a:extLst>
            <a:ext uri="{FF2B5EF4-FFF2-40B4-BE49-F238E27FC236}">
              <a16:creationId xmlns:a16="http://schemas.microsoft.com/office/drawing/2014/main" id="{00000000-0008-0000-0300-000041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6" name="ZoneTexte 65">
          <a:extLst>
            <a:ext uri="{FF2B5EF4-FFF2-40B4-BE49-F238E27FC236}">
              <a16:creationId xmlns:a16="http://schemas.microsoft.com/office/drawing/2014/main" id="{00000000-0008-0000-0300-000042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7" name="ZoneTexte 66">
          <a:extLst>
            <a:ext uri="{FF2B5EF4-FFF2-40B4-BE49-F238E27FC236}">
              <a16:creationId xmlns:a16="http://schemas.microsoft.com/office/drawing/2014/main" id="{00000000-0008-0000-0300-000043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8" name="ZoneTexte 67">
          <a:extLst>
            <a:ext uri="{FF2B5EF4-FFF2-40B4-BE49-F238E27FC236}">
              <a16:creationId xmlns:a16="http://schemas.microsoft.com/office/drawing/2014/main" id="{00000000-0008-0000-0300-000044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9" name="ZoneTexte 68">
          <a:extLst>
            <a:ext uri="{FF2B5EF4-FFF2-40B4-BE49-F238E27FC236}">
              <a16:creationId xmlns:a16="http://schemas.microsoft.com/office/drawing/2014/main" id="{00000000-0008-0000-0300-000045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0" name="ZoneTexte 69">
          <a:extLst>
            <a:ext uri="{FF2B5EF4-FFF2-40B4-BE49-F238E27FC236}">
              <a16:creationId xmlns:a16="http://schemas.microsoft.com/office/drawing/2014/main" id="{00000000-0008-0000-0300-000046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1" name="ZoneTexte 70">
          <a:extLst>
            <a:ext uri="{FF2B5EF4-FFF2-40B4-BE49-F238E27FC236}">
              <a16:creationId xmlns:a16="http://schemas.microsoft.com/office/drawing/2014/main" id="{00000000-0008-0000-0300-000047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2" name="ZoneTexte 71">
          <a:extLst>
            <a:ext uri="{FF2B5EF4-FFF2-40B4-BE49-F238E27FC236}">
              <a16:creationId xmlns:a16="http://schemas.microsoft.com/office/drawing/2014/main" id="{00000000-0008-0000-0300-000048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3" name="ZoneTexte 72">
          <a:extLst>
            <a:ext uri="{FF2B5EF4-FFF2-40B4-BE49-F238E27FC236}">
              <a16:creationId xmlns:a16="http://schemas.microsoft.com/office/drawing/2014/main" id="{00000000-0008-0000-0300-000049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4" name="ZoneTexte 73">
          <a:extLst>
            <a:ext uri="{FF2B5EF4-FFF2-40B4-BE49-F238E27FC236}">
              <a16:creationId xmlns:a16="http://schemas.microsoft.com/office/drawing/2014/main" id="{00000000-0008-0000-0300-00004A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5" name="ZoneTexte 74">
          <a:extLst>
            <a:ext uri="{FF2B5EF4-FFF2-40B4-BE49-F238E27FC236}">
              <a16:creationId xmlns:a16="http://schemas.microsoft.com/office/drawing/2014/main" id="{00000000-0008-0000-0300-00004B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6" name="ZoneTexte 75">
          <a:extLst>
            <a:ext uri="{FF2B5EF4-FFF2-40B4-BE49-F238E27FC236}">
              <a16:creationId xmlns:a16="http://schemas.microsoft.com/office/drawing/2014/main" id="{00000000-0008-0000-0300-00004C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7" name="ZoneTexte 76">
          <a:extLst>
            <a:ext uri="{FF2B5EF4-FFF2-40B4-BE49-F238E27FC236}">
              <a16:creationId xmlns:a16="http://schemas.microsoft.com/office/drawing/2014/main" id="{00000000-0008-0000-0300-00004D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8" name="ZoneTexte 77">
          <a:extLst>
            <a:ext uri="{FF2B5EF4-FFF2-40B4-BE49-F238E27FC236}">
              <a16:creationId xmlns:a16="http://schemas.microsoft.com/office/drawing/2014/main" id="{00000000-0008-0000-0300-00004E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9" name="ZoneTexte 78">
          <a:extLst>
            <a:ext uri="{FF2B5EF4-FFF2-40B4-BE49-F238E27FC236}">
              <a16:creationId xmlns:a16="http://schemas.microsoft.com/office/drawing/2014/main" id="{00000000-0008-0000-0300-00004F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80" name="ZoneTexte 79">
          <a:extLst>
            <a:ext uri="{FF2B5EF4-FFF2-40B4-BE49-F238E27FC236}">
              <a16:creationId xmlns:a16="http://schemas.microsoft.com/office/drawing/2014/main" id="{00000000-0008-0000-0300-000050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81" name="ZoneTexte 80">
          <a:extLst>
            <a:ext uri="{FF2B5EF4-FFF2-40B4-BE49-F238E27FC236}">
              <a16:creationId xmlns:a16="http://schemas.microsoft.com/office/drawing/2014/main" id="{00000000-0008-0000-0300-000051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82" name="ZoneTexte 81">
          <a:extLst>
            <a:ext uri="{FF2B5EF4-FFF2-40B4-BE49-F238E27FC236}">
              <a16:creationId xmlns:a16="http://schemas.microsoft.com/office/drawing/2014/main" id="{00000000-0008-0000-0300-000052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83" name="ZoneTexte 82">
          <a:extLst>
            <a:ext uri="{FF2B5EF4-FFF2-40B4-BE49-F238E27FC236}">
              <a16:creationId xmlns:a16="http://schemas.microsoft.com/office/drawing/2014/main" id="{00000000-0008-0000-0300-000053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84" name="ZoneTexte 83">
          <a:extLst>
            <a:ext uri="{FF2B5EF4-FFF2-40B4-BE49-F238E27FC236}">
              <a16:creationId xmlns:a16="http://schemas.microsoft.com/office/drawing/2014/main" id="{00000000-0008-0000-0300-000054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85" name="ZoneTexte 84">
          <a:extLst>
            <a:ext uri="{FF2B5EF4-FFF2-40B4-BE49-F238E27FC236}">
              <a16:creationId xmlns:a16="http://schemas.microsoft.com/office/drawing/2014/main" id="{00000000-0008-0000-0300-000055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86" name="ZoneTexte 85">
          <a:extLst>
            <a:ext uri="{FF2B5EF4-FFF2-40B4-BE49-F238E27FC236}">
              <a16:creationId xmlns:a16="http://schemas.microsoft.com/office/drawing/2014/main" id="{00000000-0008-0000-0300-000056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87" name="ZoneTexte 86">
          <a:extLst>
            <a:ext uri="{FF2B5EF4-FFF2-40B4-BE49-F238E27FC236}">
              <a16:creationId xmlns:a16="http://schemas.microsoft.com/office/drawing/2014/main" id="{00000000-0008-0000-0300-000057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44</xdr:row>
      <xdr:rowOff>128587</xdr:rowOff>
    </xdr:from>
    <xdr:ext cx="0" cy="172227"/>
    <xdr:sp macro="" textlink="">
      <xdr:nvSpPr>
        <xdr:cNvPr id="88" name="ZoneTexte 87">
          <a:extLst>
            <a:ext uri="{FF2B5EF4-FFF2-40B4-BE49-F238E27FC236}">
              <a16:creationId xmlns:a16="http://schemas.microsoft.com/office/drawing/2014/main" id="{00000000-0008-0000-0300-000058000000}"/>
            </a:ext>
          </a:extLst>
        </xdr:cNvPr>
        <xdr:cNvSpPr txBox="1"/>
      </xdr:nvSpPr>
      <xdr:spPr>
        <a:xfrm>
          <a:off x="22174200" y="86248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89" name="ZoneTexte 88">
          <a:extLst>
            <a:ext uri="{FF2B5EF4-FFF2-40B4-BE49-F238E27FC236}">
              <a16:creationId xmlns:a16="http://schemas.microsoft.com/office/drawing/2014/main" id="{00000000-0008-0000-0300-00005900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42</xdr:row>
      <xdr:rowOff>128587</xdr:rowOff>
    </xdr:from>
    <xdr:ext cx="0" cy="172227"/>
    <xdr:sp macro="" textlink="">
      <xdr:nvSpPr>
        <xdr:cNvPr id="90" name="ZoneTexte 89">
          <a:extLst>
            <a:ext uri="{FF2B5EF4-FFF2-40B4-BE49-F238E27FC236}">
              <a16:creationId xmlns:a16="http://schemas.microsoft.com/office/drawing/2014/main" id="{00000000-0008-0000-0300-00005A000000}"/>
            </a:ext>
          </a:extLst>
        </xdr:cNvPr>
        <xdr:cNvSpPr txBox="1"/>
      </xdr:nvSpPr>
      <xdr:spPr>
        <a:xfrm>
          <a:off x="22174200" y="8196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0</xdr:rowOff>
    </xdr:from>
    <xdr:ext cx="0" cy="172227"/>
    <xdr:sp macro="" textlink="">
      <xdr:nvSpPr>
        <xdr:cNvPr id="91" name="ZoneTexte 90">
          <a:extLst>
            <a:ext uri="{FF2B5EF4-FFF2-40B4-BE49-F238E27FC236}">
              <a16:creationId xmlns:a16="http://schemas.microsoft.com/office/drawing/2014/main" id="{00000000-0008-0000-0300-00005B000000}"/>
            </a:ext>
          </a:extLst>
        </xdr:cNvPr>
        <xdr:cNvSpPr txBox="1"/>
      </xdr:nvSpPr>
      <xdr:spPr>
        <a:xfrm>
          <a:off x="22174200"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42</xdr:row>
      <xdr:rowOff>128587</xdr:rowOff>
    </xdr:from>
    <xdr:ext cx="0" cy="172227"/>
    <xdr:sp macro="" textlink="">
      <xdr:nvSpPr>
        <xdr:cNvPr id="92" name="ZoneTexte 91">
          <a:extLst>
            <a:ext uri="{FF2B5EF4-FFF2-40B4-BE49-F238E27FC236}">
              <a16:creationId xmlns:a16="http://schemas.microsoft.com/office/drawing/2014/main" id="{00000000-0008-0000-0300-00005C000000}"/>
            </a:ext>
          </a:extLst>
        </xdr:cNvPr>
        <xdr:cNvSpPr txBox="1"/>
      </xdr:nvSpPr>
      <xdr:spPr>
        <a:xfrm>
          <a:off x="22174200" y="8196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0</xdr:rowOff>
    </xdr:from>
    <xdr:ext cx="0" cy="172227"/>
    <xdr:sp macro="" textlink="">
      <xdr:nvSpPr>
        <xdr:cNvPr id="93" name="ZoneTexte 92">
          <a:extLst>
            <a:ext uri="{FF2B5EF4-FFF2-40B4-BE49-F238E27FC236}">
              <a16:creationId xmlns:a16="http://schemas.microsoft.com/office/drawing/2014/main" id="{00000000-0008-0000-0300-00005D000000}"/>
            </a:ext>
          </a:extLst>
        </xdr:cNvPr>
        <xdr:cNvSpPr txBox="1"/>
      </xdr:nvSpPr>
      <xdr:spPr>
        <a:xfrm>
          <a:off x="22174200"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45</xdr:row>
      <xdr:rowOff>128587</xdr:rowOff>
    </xdr:from>
    <xdr:ext cx="0" cy="172227"/>
    <xdr:sp macro="" textlink="">
      <xdr:nvSpPr>
        <xdr:cNvPr id="94" name="ZoneTexte 93">
          <a:extLst>
            <a:ext uri="{FF2B5EF4-FFF2-40B4-BE49-F238E27FC236}">
              <a16:creationId xmlns:a16="http://schemas.microsoft.com/office/drawing/2014/main" id="{00000000-0008-0000-0300-00005E000000}"/>
            </a:ext>
          </a:extLst>
        </xdr:cNvPr>
        <xdr:cNvSpPr txBox="1"/>
      </xdr:nvSpPr>
      <xdr:spPr>
        <a:xfrm>
          <a:off x="22174200" y="88153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95" name="ZoneTexte 94">
          <a:extLst>
            <a:ext uri="{FF2B5EF4-FFF2-40B4-BE49-F238E27FC236}">
              <a16:creationId xmlns:a16="http://schemas.microsoft.com/office/drawing/2014/main" id="{00000000-0008-0000-0300-00005F00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43</xdr:row>
      <xdr:rowOff>128587</xdr:rowOff>
    </xdr:from>
    <xdr:ext cx="0" cy="172227"/>
    <xdr:sp macro="" textlink="">
      <xdr:nvSpPr>
        <xdr:cNvPr id="96" name="ZoneTexte 95">
          <a:extLst>
            <a:ext uri="{FF2B5EF4-FFF2-40B4-BE49-F238E27FC236}">
              <a16:creationId xmlns:a16="http://schemas.microsoft.com/office/drawing/2014/main" id="{00000000-0008-0000-0300-000060000000}"/>
            </a:ext>
          </a:extLst>
        </xdr:cNvPr>
        <xdr:cNvSpPr txBox="1"/>
      </xdr:nvSpPr>
      <xdr:spPr>
        <a:xfrm>
          <a:off x="22174200" y="8396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97" name="ZoneTexte 96">
          <a:extLst>
            <a:ext uri="{FF2B5EF4-FFF2-40B4-BE49-F238E27FC236}">
              <a16:creationId xmlns:a16="http://schemas.microsoft.com/office/drawing/2014/main" id="{00000000-0008-0000-0300-00006100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43</xdr:row>
      <xdr:rowOff>128587</xdr:rowOff>
    </xdr:from>
    <xdr:ext cx="0" cy="172227"/>
    <xdr:sp macro="" textlink="">
      <xdr:nvSpPr>
        <xdr:cNvPr id="98" name="ZoneTexte 97">
          <a:extLst>
            <a:ext uri="{FF2B5EF4-FFF2-40B4-BE49-F238E27FC236}">
              <a16:creationId xmlns:a16="http://schemas.microsoft.com/office/drawing/2014/main" id="{00000000-0008-0000-0300-000062000000}"/>
            </a:ext>
          </a:extLst>
        </xdr:cNvPr>
        <xdr:cNvSpPr txBox="1"/>
      </xdr:nvSpPr>
      <xdr:spPr>
        <a:xfrm>
          <a:off x="22174200" y="8396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99" name="ZoneTexte 98">
          <a:extLst>
            <a:ext uri="{FF2B5EF4-FFF2-40B4-BE49-F238E27FC236}">
              <a16:creationId xmlns:a16="http://schemas.microsoft.com/office/drawing/2014/main" id="{00000000-0008-0000-0300-00006300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45</xdr:row>
      <xdr:rowOff>128587</xdr:rowOff>
    </xdr:from>
    <xdr:ext cx="0" cy="172227"/>
    <xdr:sp macro="" textlink="">
      <xdr:nvSpPr>
        <xdr:cNvPr id="100" name="ZoneTexte 99">
          <a:extLst>
            <a:ext uri="{FF2B5EF4-FFF2-40B4-BE49-F238E27FC236}">
              <a16:creationId xmlns:a16="http://schemas.microsoft.com/office/drawing/2014/main" id="{00000000-0008-0000-0300-000064000000}"/>
            </a:ext>
          </a:extLst>
        </xdr:cNvPr>
        <xdr:cNvSpPr txBox="1"/>
      </xdr:nvSpPr>
      <xdr:spPr>
        <a:xfrm>
          <a:off x="22174200" y="88153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46</xdr:row>
      <xdr:rowOff>128587</xdr:rowOff>
    </xdr:from>
    <xdr:ext cx="0" cy="172227"/>
    <xdr:sp macro="" textlink="">
      <xdr:nvSpPr>
        <xdr:cNvPr id="101" name="ZoneTexte 100">
          <a:extLst>
            <a:ext uri="{FF2B5EF4-FFF2-40B4-BE49-F238E27FC236}">
              <a16:creationId xmlns:a16="http://schemas.microsoft.com/office/drawing/2014/main" id="{00000000-0008-0000-0300-000065000000}"/>
            </a:ext>
          </a:extLst>
        </xdr:cNvPr>
        <xdr:cNvSpPr txBox="1"/>
      </xdr:nvSpPr>
      <xdr:spPr>
        <a:xfrm>
          <a:off x="22174200" y="90058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46</xdr:row>
      <xdr:rowOff>128587</xdr:rowOff>
    </xdr:from>
    <xdr:ext cx="0" cy="172227"/>
    <xdr:sp macro="" textlink="">
      <xdr:nvSpPr>
        <xdr:cNvPr id="102" name="ZoneTexte 101">
          <a:extLst>
            <a:ext uri="{FF2B5EF4-FFF2-40B4-BE49-F238E27FC236}">
              <a16:creationId xmlns:a16="http://schemas.microsoft.com/office/drawing/2014/main" id="{00000000-0008-0000-0300-000066000000}"/>
            </a:ext>
          </a:extLst>
        </xdr:cNvPr>
        <xdr:cNvSpPr txBox="1"/>
      </xdr:nvSpPr>
      <xdr:spPr>
        <a:xfrm>
          <a:off x="22174200" y="90058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03" name="ZoneTexte 102">
          <a:extLst>
            <a:ext uri="{FF2B5EF4-FFF2-40B4-BE49-F238E27FC236}">
              <a16:creationId xmlns:a16="http://schemas.microsoft.com/office/drawing/2014/main" id="{00000000-0008-0000-0300-000067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04" name="ZoneTexte 103">
          <a:extLst>
            <a:ext uri="{FF2B5EF4-FFF2-40B4-BE49-F238E27FC236}">
              <a16:creationId xmlns:a16="http://schemas.microsoft.com/office/drawing/2014/main" id="{00000000-0008-0000-0300-000068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05" name="ZoneTexte 104">
          <a:extLst>
            <a:ext uri="{FF2B5EF4-FFF2-40B4-BE49-F238E27FC236}">
              <a16:creationId xmlns:a16="http://schemas.microsoft.com/office/drawing/2014/main" id="{00000000-0008-0000-0300-000069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06" name="ZoneTexte 105">
          <a:extLst>
            <a:ext uri="{FF2B5EF4-FFF2-40B4-BE49-F238E27FC236}">
              <a16:creationId xmlns:a16="http://schemas.microsoft.com/office/drawing/2014/main" id="{00000000-0008-0000-0300-00006A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07" name="ZoneTexte 106">
          <a:extLst>
            <a:ext uri="{FF2B5EF4-FFF2-40B4-BE49-F238E27FC236}">
              <a16:creationId xmlns:a16="http://schemas.microsoft.com/office/drawing/2014/main" id="{00000000-0008-0000-0300-00006B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08" name="ZoneTexte 107">
          <a:extLst>
            <a:ext uri="{FF2B5EF4-FFF2-40B4-BE49-F238E27FC236}">
              <a16:creationId xmlns:a16="http://schemas.microsoft.com/office/drawing/2014/main" id="{00000000-0008-0000-0300-00006C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09" name="ZoneTexte 108">
          <a:extLst>
            <a:ext uri="{FF2B5EF4-FFF2-40B4-BE49-F238E27FC236}">
              <a16:creationId xmlns:a16="http://schemas.microsoft.com/office/drawing/2014/main" id="{00000000-0008-0000-0300-00006D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10" name="ZoneTexte 109">
          <a:extLst>
            <a:ext uri="{FF2B5EF4-FFF2-40B4-BE49-F238E27FC236}">
              <a16:creationId xmlns:a16="http://schemas.microsoft.com/office/drawing/2014/main" id="{00000000-0008-0000-0300-00006E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11" name="ZoneTexte 110">
          <a:extLst>
            <a:ext uri="{FF2B5EF4-FFF2-40B4-BE49-F238E27FC236}">
              <a16:creationId xmlns:a16="http://schemas.microsoft.com/office/drawing/2014/main" id="{00000000-0008-0000-0300-00006F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12" name="ZoneTexte 111">
          <a:extLst>
            <a:ext uri="{FF2B5EF4-FFF2-40B4-BE49-F238E27FC236}">
              <a16:creationId xmlns:a16="http://schemas.microsoft.com/office/drawing/2014/main" id="{00000000-0008-0000-0300-000070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13" name="ZoneTexte 112">
          <a:extLst>
            <a:ext uri="{FF2B5EF4-FFF2-40B4-BE49-F238E27FC236}">
              <a16:creationId xmlns:a16="http://schemas.microsoft.com/office/drawing/2014/main" id="{00000000-0008-0000-0300-000071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14" name="ZoneTexte 113">
          <a:extLst>
            <a:ext uri="{FF2B5EF4-FFF2-40B4-BE49-F238E27FC236}">
              <a16:creationId xmlns:a16="http://schemas.microsoft.com/office/drawing/2014/main" id="{00000000-0008-0000-0300-000072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15" name="ZoneTexte 114">
          <a:extLst>
            <a:ext uri="{FF2B5EF4-FFF2-40B4-BE49-F238E27FC236}">
              <a16:creationId xmlns:a16="http://schemas.microsoft.com/office/drawing/2014/main" id="{00000000-0008-0000-0300-000073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16" name="ZoneTexte 115">
          <a:extLst>
            <a:ext uri="{FF2B5EF4-FFF2-40B4-BE49-F238E27FC236}">
              <a16:creationId xmlns:a16="http://schemas.microsoft.com/office/drawing/2014/main" id="{00000000-0008-0000-0300-000074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17" name="ZoneTexte 116">
          <a:extLst>
            <a:ext uri="{FF2B5EF4-FFF2-40B4-BE49-F238E27FC236}">
              <a16:creationId xmlns:a16="http://schemas.microsoft.com/office/drawing/2014/main" id="{00000000-0008-0000-0300-000075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18" name="ZoneTexte 117">
          <a:extLst>
            <a:ext uri="{FF2B5EF4-FFF2-40B4-BE49-F238E27FC236}">
              <a16:creationId xmlns:a16="http://schemas.microsoft.com/office/drawing/2014/main" id="{00000000-0008-0000-0300-000076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19" name="ZoneTexte 118">
          <a:extLst>
            <a:ext uri="{FF2B5EF4-FFF2-40B4-BE49-F238E27FC236}">
              <a16:creationId xmlns:a16="http://schemas.microsoft.com/office/drawing/2014/main" id="{00000000-0008-0000-0300-000077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20" name="ZoneTexte 119">
          <a:extLst>
            <a:ext uri="{FF2B5EF4-FFF2-40B4-BE49-F238E27FC236}">
              <a16:creationId xmlns:a16="http://schemas.microsoft.com/office/drawing/2014/main" id="{00000000-0008-0000-0300-000078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21" name="ZoneTexte 120">
          <a:extLst>
            <a:ext uri="{FF2B5EF4-FFF2-40B4-BE49-F238E27FC236}">
              <a16:creationId xmlns:a16="http://schemas.microsoft.com/office/drawing/2014/main" id="{00000000-0008-0000-0300-000079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22" name="ZoneTexte 121">
          <a:extLst>
            <a:ext uri="{FF2B5EF4-FFF2-40B4-BE49-F238E27FC236}">
              <a16:creationId xmlns:a16="http://schemas.microsoft.com/office/drawing/2014/main" id="{00000000-0008-0000-0300-00007A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23" name="ZoneTexte 122">
          <a:extLst>
            <a:ext uri="{FF2B5EF4-FFF2-40B4-BE49-F238E27FC236}">
              <a16:creationId xmlns:a16="http://schemas.microsoft.com/office/drawing/2014/main" id="{00000000-0008-0000-0300-00007B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24" name="ZoneTexte 123">
          <a:extLst>
            <a:ext uri="{FF2B5EF4-FFF2-40B4-BE49-F238E27FC236}">
              <a16:creationId xmlns:a16="http://schemas.microsoft.com/office/drawing/2014/main" id="{00000000-0008-0000-0300-00007C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25" name="ZoneTexte 124">
          <a:extLst>
            <a:ext uri="{FF2B5EF4-FFF2-40B4-BE49-F238E27FC236}">
              <a16:creationId xmlns:a16="http://schemas.microsoft.com/office/drawing/2014/main" id="{00000000-0008-0000-0300-00007D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26" name="ZoneTexte 125">
          <a:extLst>
            <a:ext uri="{FF2B5EF4-FFF2-40B4-BE49-F238E27FC236}">
              <a16:creationId xmlns:a16="http://schemas.microsoft.com/office/drawing/2014/main" id="{00000000-0008-0000-0300-00007E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27" name="ZoneTexte 126">
          <a:extLst>
            <a:ext uri="{FF2B5EF4-FFF2-40B4-BE49-F238E27FC236}">
              <a16:creationId xmlns:a16="http://schemas.microsoft.com/office/drawing/2014/main" id="{00000000-0008-0000-0300-00007F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28" name="ZoneTexte 127">
          <a:extLst>
            <a:ext uri="{FF2B5EF4-FFF2-40B4-BE49-F238E27FC236}">
              <a16:creationId xmlns:a16="http://schemas.microsoft.com/office/drawing/2014/main" id="{00000000-0008-0000-0300-000080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29" name="ZoneTexte 128">
          <a:extLst>
            <a:ext uri="{FF2B5EF4-FFF2-40B4-BE49-F238E27FC236}">
              <a16:creationId xmlns:a16="http://schemas.microsoft.com/office/drawing/2014/main" id="{00000000-0008-0000-0300-000081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30" name="ZoneTexte 129">
          <a:extLst>
            <a:ext uri="{FF2B5EF4-FFF2-40B4-BE49-F238E27FC236}">
              <a16:creationId xmlns:a16="http://schemas.microsoft.com/office/drawing/2014/main" id="{00000000-0008-0000-0300-000082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31" name="ZoneTexte 130">
          <a:extLst>
            <a:ext uri="{FF2B5EF4-FFF2-40B4-BE49-F238E27FC236}">
              <a16:creationId xmlns:a16="http://schemas.microsoft.com/office/drawing/2014/main" id="{00000000-0008-0000-0300-000083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32" name="ZoneTexte 131">
          <a:extLst>
            <a:ext uri="{FF2B5EF4-FFF2-40B4-BE49-F238E27FC236}">
              <a16:creationId xmlns:a16="http://schemas.microsoft.com/office/drawing/2014/main" id="{00000000-0008-0000-0300-000084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33" name="ZoneTexte 132">
          <a:extLst>
            <a:ext uri="{FF2B5EF4-FFF2-40B4-BE49-F238E27FC236}">
              <a16:creationId xmlns:a16="http://schemas.microsoft.com/office/drawing/2014/main" id="{00000000-0008-0000-0300-000085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34" name="ZoneTexte 133">
          <a:extLst>
            <a:ext uri="{FF2B5EF4-FFF2-40B4-BE49-F238E27FC236}">
              <a16:creationId xmlns:a16="http://schemas.microsoft.com/office/drawing/2014/main" id="{00000000-0008-0000-0300-000086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35" name="ZoneTexte 134">
          <a:extLst>
            <a:ext uri="{FF2B5EF4-FFF2-40B4-BE49-F238E27FC236}">
              <a16:creationId xmlns:a16="http://schemas.microsoft.com/office/drawing/2014/main" id="{00000000-0008-0000-0300-000087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36" name="ZoneTexte 135">
          <a:extLst>
            <a:ext uri="{FF2B5EF4-FFF2-40B4-BE49-F238E27FC236}">
              <a16:creationId xmlns:a16="http://schemas.microsoft.com/office/drawing/2014/main" id="{00000000-0008-0000-0300-000088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37" name="ZoneTexte 136">
          <a:extLst>
            <a:ext uri="{FF2B5EF4-FFF2-40B4-BE49-F238E27FC236}">
              <a16:creationId xmlns:a16="http://schemas.microsoft.com/office/drawing/2014/main" id="{00000000-0008-0000-0300-000089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38" name="ZoneTexte 137">
          <a:extLst>
            <a:ext uri="{FF2B5EF4-FFF2-40B4-BE49-F238E27FC236}">
              <a16:creationId xmlns:a16="http://schemas.microsoft.com/office/drawing/2014/main" id="{00000000-0008-0000-0300-00008A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39" name="ZoneTexte 138">
          <a:extLst>
            <a:ext uri="{FF2B5EF4-FFF2-40B4-BE49-F238E27FC236}">
              <a16:creationId xmlns:a16="http://schemas.microsoft.com/office/drawing/2014/main" id="{00000000-0008-0000-0300-00008B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40" name="ZoneTexte 139">
          <a:extLst>
            <a:ext uri="{FF2B5EF4-FFF2-40B4-BE49-F238E27FC236}">
              <a16:creationId xmlns:a16="http://schemas.microsoft.com/office/drawing/2014/main" id="{00000000-0008-0000-0300-00008C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41" name="ZoneTexte 140">
          <a:extLst>
            <a:ext uri="{FF2B5EF4-FFF2-40B4-BE49-F238E27FC236}">
              <a16:creationId xmlns:a16="http://schemas.microsoft.com/office/drawing/2014/main" id="{00000000-0008-0000-0300-00008D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42" name="ZoneTexte 141">
          <a:extLst>
            <a:ext uri="{FF2B5EF4-FFF2-40B4-BE49-F238E27FC236}">
              <a16:creationId xmlns:a16="http://schemas.microsoft.com/office/drawing/2014/main" id="{00000000-0008-0000-0300-00008E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43" name="ZoneTexte 142">
          <a:extLst>
            <a:ext uri="{FF2B5EF4-FFF2-40B4-BE49-F238E27FC236}">
              <a16:creationId xmlns:a16="http://schemas.microsoft.com/office/drawing/2014/main" id="{00000000-0008-0000-0300-00008F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44" name="ZoneTexte 143">
          <a:extLst>
            <a:ext uri="{FF2B5EF4-FFF2-40B4-BE49-F238E27FC236}">
              <a16:creationId xmlns:a16="http://schemas.microsoft.com/office/drawing/2014/main" id="{00000000-0008-0000-0300-000090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45" name="ZoneTexte 144">
          <a:extLst>
            <a:ext uri="{FF2B5EF4-FFF2-40B4-BE49-F238E27FC236}">
              <a16:creationId xmlns:a16="http://schemas.microsoft.com/office/drawing/2014/main" id="{00000000-0008-0000-0300-000091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46" name="ZoneTexte 145">
          <a:extLst>
            <a:ext uri="{FF2B5EF4-FFF2-40B4-BE49-F238E27FC236}">
              <a16:creationId xmlns:a16="http://schemas.microsoft.com/office/drawing/2014/main" id="{00000000-0008-0000-0300-000092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47" name="ZoneTexte 146">
          <a:extLst>
            <a:ext uri="{FF2B5EF4-FFF2-40B4-BE49-F238E27FC236}">
              <a16:creationId xmlns:a16="http://schemas.microsoft.com/office/drawing/2014/main" id="{00000000-0008-0000-0300-000093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48" name="ZoneTexte 147">
          <a:extLst>
            <a:ext uri="{FF2B5EF4-FFF2-40B4-BE49-F238E27FC236}">
              <a16:creationId xmlns:a16="http://schemas.microsoft.com/office/drawing/2014/main" id="{00000000-0008-0000-0300-000094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49" name="ZoneTexte 148">
          <a:extLst>
            <a:ext uri="{FF2B5EF4-FFF2-40B4-BE49-F238E27FC236}">
              <a16:creationId xmlns:a16="http://schemas.microsoft.com/office/drawing/2014/main" id="{00000000-0008-0000-0300-000095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50" name="ZoneTexte 149">
          <a:extLst>
            <a:ext uri="{FF2B5EF4-FFF2-40B4-BE49-F238E27FC236}">
              <a16:creationId xmlns:a16="http://schemas.microsoft.com/office/drawing/2014/main" id="{00000000-0008-0000-0300-000096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51" name="ZoneTexte 150">
          <a:extLst>
            <a:ext uri="{FF2B5EF4-FFF2-40B4-BE49-F238E27FC236}">
              <a16:creationId xmlns:a16="http://schemas.microsoft.com/office/drawing/2014/main" id="{00000000-0008-0000-0300-000097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52" name="ZoneTexte 151">
          <a:extLst>
            <a:ext uri="{FF2B5EF4-FFF2-40B4-BE49-F238E27FC236}">
              <a16:creationId xmlns:a16="http://schemas.microsoft.com/office/drawing/2014/main" id="{00000000-0008-0000-0300-000098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53" name="ZoneTexte 152">
          <a:extLst>
            <a:ext uri="{FF2B5EF4-FFF2-40B4-BE49-F238E27FC236}">
              <a16:creationId xmlns:a16="http://schemas.microsoft.com/office/drawing/2014/main" id="{00000000-0008-0000-0300-000099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54" name="ZoneTexte 153">
          <a:extLst>
            <a:ext uri="{FF2B5EF4-FFF2-40B4-BE49-F238E27FC236}">
              <a16:creationId xmlns:a16="http://schemas.microsoft.com/office/drawing/2014/main" id="{00000000-0008-0000-0300-00009A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55" name="ZoneTexte 154">
          <a:extLst>
            <a:ext uri="{FF2B5EF4-FFF2-40B4-BE49-F238E27FC236}">
              <a16:creationId xmlns:a16="http://schemas.microsoft.com/office/drawing/2014/main" id="{00000000-0008-0000-0300-00009B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56" name="ZoneTexte 155">
          <a:extLst>
            <a:ext uri="{FF2B5EF4-FFF2-40B4-BE49-F238E27FC236}">
              <a16:creationId xmlns:a16="http://schemas.microsoft.com/office/drawing/2014/main" id="{00000000-0008-0000-0300-00009C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57" name="ZoneTexte 156">
          <a:extLst>
            <a:ext uri="{FF2B5EF4-FFF2-40B4-BE49-F238E27FC236}">
              <a16:creationId xmlns:a16="http://schemas.microsoft.com/office/drawing/2014/main" id="{00000000-0008-0000-0300-00009D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58" name="ZoneTexte 157">
          <a:extLst>
            <a:ext uri="{FF2B5EF4-FFF2-40B4-BE49-F238E27FC236}">
              <a16:creationId xmlns:a16="http://schemas.microsoft.com/office/drawing/2014/main" id="{00000000-0008-0000-0300-00009E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59" name="ZoneTexte 158">
          <a:extLst>
            <a:ext uri="{FF2B5EF4-FFF2-40B4-BE49-F238E27FC236}">
              <a16:creationId xmlns:a16="http://schemas.microsoft.com/office/drawing/2014/main" id="{00000000-0008-0000-0300-00009F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60" name="ZoneTexte 159">
          <a:extLst>
            <a:ext uri="{FF2B5EF4-FFF2-40B4-BE49-F238E27FC236}">
              <a16:creationId xmlns:a16="http://schemas.microsoft.com/office/drawing/2014/main" id="{00000000-0008-0000-0300-0000A0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161" name="ZoneTexte 160">
          <a:extLst>
            <a:ext uri="{FF2B5EF4-FFF2-40B4-BE49-F238E27FC236}">
              <a16:creationId xmlns:a16="http://schemas.microsoft.com/office/drawing/2014/main" id="{00000000-0008-0000-0300-0000A100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438150</xdr:colOff>
      <xdr:row>30</xdr:row>
      <xdr:rowOff>0</xdr:rowOff>
    </xdr:from>
    <xdr:ext cx="65" cy="172227"/>
    <xdr:sp macro="" textlink="">
      <xdr:nvSpPr>
        <xdr:cNvPr id="162" name="ZoneTexte 161">
          <a:extLst>
            <a:ext uri="{FF2B5EF4-FFF2-40B4-BE49-F238E27FC236}">
              <a16:creationId xmlns:a16="http://schemas.microsoft.com/office/drawing/2014/main" id="{00000000-0008-0000-0300-0000A2000000}"/>
            </a:ext>
          </a:extLst>
        </xdr:cNvPr>
        <xdr:cNvSpPr txBox="1"/>
      </xdr:nvSpPr>
      <xdr:spPr>
        <a:xfrm>
          <a:off x="20288250" y="578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163" name="ZoneTexte 162">
          <a:extLst>
            <a:ext uri="{FF2B5EF4-FFF2-40B4-BE49-F238E27FC236}">
              <a16:creationId xmlns:a16="http://schemas.microsoft.com/office/drawing/2014/main" id="{00000000-0008-0000-0300-0000A3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164" name="ZoneTexte 163">
          <a:extLst>
            <a:ext uri="{FF2B5EF4-FFF2-40B4-BE49-F238E27FC236}">
              <a16:creationId xmlns:a16="http://schemas.microsoft.com/office/drawing/2014/main" id="{00000000-0008-0000-0300-0000A4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26</xdr:row>
      <xdr:rowOff>128587</xdr:rowOff>
    </xdr:from>
    <xdr:ext cx="0" cy="172227"/>
    <xdr:sp macro="" textlink="">
      <xdr:nvSpPr>
        <xdr:cNvPr id="165" name="ZoneTexte 164">
          <a:extLst>
            <a:ext uri="{FF2B5EF4-FFF2-40B4-BE49-F238E27FC236}">
              <a16:creationId xmlns:a16="http://schemas.microsoft.com/office/drawing/2014/main" id="{00000000-0008-0000-0300-0000A5000000}"/>
            </a:ext>
          </a:extLst>
        </xdr:cNvPr>
        <xdr:cNvSpPr txBox="1"/>
      </xdr:nvSpPr>
      <xdr:spPr>
        <a:xfrm>
          <a:off x="22174200" y="5148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166" name="ZoneTexte 165">
          <a:extLst>
            <a:ext uri="{FF2B5EF4-FFF2-40B4-BE49-F238E27FC236}">
              <a16:creationId xmlns:a16="http://schemas.microsoft.com/office/drawing/2014/main" id="{00000000-0008-0000-0300-0000A6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26</xdr:row>
      <xdr:rowOff>128587</xdr:rowOff>
    </xdr:from>
    <xdr:ext cx="0" cy="172227"/>
    <xdr:sp macro="" textlink="">
      <xdr:nvSpPr>
        <xdr:cNvPr id="167" name="ZoneTexte 166">
          <a:extLst>
            <a:ext uri="{FF2B5EF4-FFF2-40B4-BE49-F238E27FC236}">
              <a16:creationId xmlns:a16="http://schemas.microsoft.com/office/drawing/2014/main" id="{00000000-0008-0000-0300-0000A7000000}"/>
            </a:ext>
          </a:extLst>
        </xdr:cNvPr>
        <xdr:cNvSpPr txBox="1"/>
      </xdr:nvSpPr>
      <xdr:spPr>
        <a:xfrm>
          <a:off x="22174200" y="5148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168" name="ZoneTexte 167">
          <a:extLst>
            <a:ext uri="{FF2B5EF4-FFF2-40B4-BE49-F238E27FC236}">
              <a16:creationId xmlns:a16="http://schemas.microsoft.com/office/drawing/2014/main" id="{00000000-0008-0000-0300-0000A8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26</xdr:row>
      <xdr:rowOff>128587</xdr:rowOff>
    </xdr:from>
    <xdr:ext cx="0" cy="172227"/>
    <xdr:sp macro="" textlink="">
      <xdr:nvSpPr>
        <xdr:cNvPr id="169" name="ZoneTexte 168">
          <a:extLst>
            <a:ext uri="{FF2B5EF4-FFF2-40B4-BE49-F238E27FC236}">
              <a16:creationId xmlns:a16="http://schemas.microsoft.com/office/drawing/2014/main" id="{00000000-0008-0000-0300-0000A9000000}"/>
            </a:ext>
          </a:extLst>
        </xdr:cNvPr>
        <xdr:cNvSpPr txBox="1"/>
      </xdr:nvSpPr>
      <xdr:spPr>
        <a:xfrm>
          <a:off x="22174200" y="5148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170" name="ZoneTexte 169">
          <a:extLst>
            <a:ext uri="{FF2B5EF4-FFF2-40B4-BE49-F238E27FC236}">
              <a16:creationId xmlns:a16="http://schemas.microsoft.com/office/drawing/2014/main" id="{00000000-0008-0000-0300-0000AA00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26</xdr:row>
      <xdr:rowOff>128587</xdr:rowOff>
    </xdr:from>
    <xdr:ext cx="0" cy="172227"/>
    <xdr:sp macro="" textlink="">
      <xdr:nvSpPr>
        <xdr:cNvPr id="171" name="ZoneTexte 170">
          <a:extLst>
            <a:ext uri="{FF2B5EF4-FFF2-40B4-BE49-F238E27FC236}">
              <a16:creationId xmlns:a16="http://schemas.microsoft.com/office/drawing/2014/main" id="{00000000-0008-0000-0300-0000AB000000}"/>
            </a:ext>
          </a:extLst>
        </xdr:cNvPr>
        <xdr:cNvSpPr txBox="1"/>
      </xdr:nvSpPr>
      <xdr:spPr>
        <a:xfrm>
          <a:off x="22174200" y="5148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128587</xdr:rowOff>
    </xdr:from>
    <xdr:ext cx="0" cy="172227"/>
    <xdr:sp macro="" textlink="">
      <xdr:nvSpPr>
        <xdr:cNvPr id="172" name="ZoneTexte 171">
          <a:extLst>
            <a:ext uri="{FF2B5EF4-FFF2-40B4-BE49-F238E27FC236}">
              <a16:creationId xmlns:a16="http://schemas.microsoft.com/office/drawing/2014/main" id="{00000000-0008-0000-0300-0000AC000000}"/>
            </a:ext>
          </a:extLst>
        </xdr:cNvPr>
        <xdr:cNvSpPr txBox="1"/>
      </xdr:nvSpPr>
      <xdr:spPr>
        <a:xfrm>
          <a:off x="18307050" y="90058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128587</xdr:rowOff>
    </xdr:from>
    <xdr:ext cx="0" cy="172227"/>
    <xdr:sp macro="" textlink="">
      <xdr:nvSpPr>
        <xdr:cNvPr id="173" name="ZoneTexte 172">
          <a:extLst>
            <a:ext uri="{FF2B5EF4-FFF2-40B4-BE49-F238E27FC236}">
              <a16:creationId xmlns:a16="http://schemas.microsoft.com/office/drawing/2014/main" id="{00000000-0008-0000-0300-0000AD000000}"/>
            </a:ext>
          </a:extLst>
        </xdr:cNvPr>
        <xdr:cNvSpPr txBox="1"/>
      </xdr:nvSpPr>
      <xdr:spPr>
        <a:xfrm>
          <a:off x="18307050" y="90058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74" name="ZoneTexte 173">
          <a:extLst>
            <a:ext uri="{FF2B5EF4-FFF2-40B4-BE49-F238E27FC236}">
              <a16:creationId xmlns:a16="http://schemas.microsoft.com/office/drawing/2014/main" id="{00000000-0008-0000-0300-0000AE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75" name="ZoneTexte 174">
          <a:extLst>
            <a:ext uri="{FF2B5EF4-FFF2-40B4-BE49-F238E27FC236}">
              <a16:creationId xmlns:a16="http://schemas.microsoft.com/office/drawing/2014/main" id="{00000000-0008-0000-0300-0000AF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76" name="ZoneTexte 175">
          <a:extLst>
            <a:ext uri="{FF2B5EF4-FFF2-40B4-BE49-F238E27FC236}">
              <a16:creationId xmlns:a16="http://schemas.microsoft.com/office/drawing/2014/main" id="{00000000-0008-0000-0300-0000B0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77" name="ZoneTexte 176">
          <a:extLst>
            <a:ext uri="{FF2B5EF4-FFF2-40B4-BE49-F238E27FC236}">
              <a16:creationId xmlns:a16="http://schemas.microsoft.com/office/drawing/2014/main" id="{00000000-0008-0000-0300-0000B1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78" name="ZoneTexte 177">
          <a:extLst>
            <a:ext uri="{FF2B5EF4-FFF2-40B4-BE49-F238E27FC236}">
              <a16:creationId xmlns:a16="http://schemas.microsoft.com/office/drawing/2014/main" id="{00000000-0008-0000-0300-0000B2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79" name="ZoneTexte 178">
          <a:extLst>
            <a:ext uri="{FF2B5EF4-FFF2-40B4-BE49-F238E27FC236}">
              <a16:creationId xmlns:a16="http://schemas.microsoft.com/office/drawing/2014/main" id="{00000000-0008-0000-0300-0000B3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80" name="ZoneTexte 179">
          <a:extLst>
            <a:ext uri="{FF2B5EF4-FFF2-40B4-BE49-F238E27FC236}">
              <a16:creationId xmlns:a16="http://schemas.microsoft.com/office/drawing/2014/main" id="{00000000-0008-0000-0300-0000B4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81" name="ZoneTexte 180">
          <a:extLst>
            <a:ext uri="{FF2B5EF4-FFF2-40B4-BE49-F238E27FC236}">
              <a16:creationId xmlns:a16="http://schemas.microsoft.com/office/drawing/2014/main" id="{00000000-0008-0000-0300-0000B5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82" name="ZoneTexte 181">
          <a:extLst>
            <a:ext uri="{FF2B5EF4-FFF2-40B4-BE49-F238E27FC236}">
              <a16:creationId xmlns:a16="http://schemas.microsoft.com/office/drawing/2014/main" id="{00000000-0008-0000-0300-0000B6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83" name="ZoneTexte 182">
          <a:extLst>
            <a:ext uri="{FF2B5EF4-FFF2-40B4-BE49-F238E27FC236}">
              <a16:creationId xmlns:a16="http://schemas.microsoft.com/office/drawing/2014/main" id="{00000000-0008-0000-0300-0000B7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84" name="ZoneTexte 183">
          <a:extLst>
            <a:ext uri="{FF2B5EF4-FFF2-40B4-BE49-F238E27FC236}">
              <a16:creationId xmlns:a16="http://schemas.microsoft.com/office/drawing/2014/main" id="{00000000-0008-0000-0300-0000B8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85" name="ZoneTexte 184">
          <a:extLst>
            <a:ext uri="{FF2B5EF4-FFF2-40B4-BE49-F238E27FC236}">
              <a16:creationId xmlns:a16="http://schemas.microsoft.com/office/drawing/2014/main" id="{00000000-0008-0000-0300-0000B9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86" name="ZoneTexte 185">
          <a:extLst>
            <a:ext uri="{FF2B5EF4-FFF2-40B4-BE49-F238E27FC236}">
              <a16:creationId xmlns:a16="http://schemas.microsoft.com/office/drawing/2014/main" id="{00000000-0008-0000-0300-0000BA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87" name="ZoneTexte 186">
          <a:extLst>
            <a:ext uri="{FF2B5EF4-FFF2-40B4-BE49-F238E27FC236}">
              <a16:creationId xmlns:a16="http://schemas.microsoft.com/office/drawing/2014/main" id="{00000000-0008-0000-0300-0000BB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88" name="ZoneTexte 187">
          <a:extLst>
            <a:ext uri="{FF2B5EF4-FFF2-40B4-BE49-F238E27FC236}">
              <a16:creationId xmlns:a16="http://schemas.microsoft.com/office/drawing/2014/main" id="{00000000-0008-0000-0300-0000BC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89" name="ZoneTexte 188">
          <a:extLst>
            <a:ext uri="{FF2B5EF4-FFF2-40B4-BE49-F238E27FC236}">
              <a16:creationId xmlns:a16="http://schemas.microsoft.com/office/drawing/2014/main" id="{00000000-0008-0000-0300-0000BD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90" name="ZoneTexte 189">
          <a:extLst>
            <a:ext uri="{FF2B5EF4-FFF2-40B4-BE49-F238E27FC236}">
              <a16:creationId xmlns:a16="http://schemas.microsoft.com/office/drawing/2014/main" id="{00000000-0008-0000-0300-0000BE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91" name="ZoneTexte 190">
          <a:extLst>
            <a:ext uri="{FF2B5EF4-FFF2-40B4-BE49-F238E27FC236}">
              <a16:creationId xmlns:a16="http://schemas.microsoft.com/office/drawing/2014/main" id="{00000000-0008-0000-0300-0000BF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92" name="ZoneTexte 191">
          <a:extLst>
            <a:ext uri="{FF2B5EF4-FFF2-40B4-BE49-F238E27FC236}">
              <a16:creationId xmlns:a16="http://schemas.microsoft.com/office/drawing/2014/main" id="{00000000-0008-0000-0300-0000C0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93" name="ZoneTexte 192">
          <a:extLst>
            <a:ext uri="{FF2B5EF4-FFF2-40B4-BE49-F238E27FC236}">
              <a16:creationId xmlns:a16="http://schemas.microsoft.com/office/drawing/2014/main" id="{00000000-0008-0000-0300-0000C1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94" name="ZoneTexte 193">
          <a:extLst>
            <a:ext uri="{FF2B5EF4-FFF2-40B4-BE49-F238E27FC236}">
              <a16:creationId xmlns:a16="http://schemas.microsoft.com/office/drawing/2014/main" id="{00000000-0008-0000-0300-0000C2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95" name="ZoneTexte 194">
          <a:extLst>
            <a:ext uri="{FF2B5EF4-FFF2-40B4-BE49-F238E27FC236}">
              <a16:creationId xmlns:a16="http://schemas.microsoft.com/office/drawing/2014/main" id="{00000000-0008-0000-0300-0000C3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96" name="ZoneTexte 195">
          <a:extLst>
            <a:ext uri="{FF2B5EF4-FFF2-40B4-BE49-F238E27FC236}">
              <a16:creationId xmlns:a16="http://schemas.microsoft.com/office/drawing/2014/main" id="{00000000-0008-0000-0300-0000C4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97" name="ZoneTexte 196">
          <a:extLst>
            <a:ext uri="{FF2B5EF4-FFF2-40B4-BE49-F238E27FC236}">
              <a16:creationId xmlns:a16="http://schemas.microsoft.com/office/drawing/2014/main" id="{00000000-0008-0000-0300-0000C5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98" name="ZoneTexte 197">
          <a:extLst>
            <a:ext uri="{FF2B5EF4-FFF2-40B4-BE49-F238E27FC236}">
              <a16:creationId xmlns:a16="http://schemas.microsoft.com/office/drawing/2014/main" id="{00000000-0008-0000-0300-0000C6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199" name="ZoneTexte 198">
          <a:extLst>
            <a:ext uri="{FF2B5EF4-FFF2-40B4-BE49-F238E27FC236}">
              <a16:creationId xmlns:a16="http://schemas.microsoft.com/office/drawing/2014/main" id="{00000000-0008-0000-0300-0000C7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00" name="ZoneTexte 199">
          <a:extLst>
            <a:ext uri="{FF2B5EF4-FFF2-40B4-BE49-F238E27FC236}">
              <a16:creationId xmlns:a16="http://schemas.microsoft.com/office/drawing/2014/main" id="{00000000-0008-0000-0300-0000C8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01" name="ZoneTexte 200">
          <a:extLst>
            <a:ext uri="{FF2B5EF4-FFF2-40B4-BE49-F238E27FC236}">
              <a16:creationId xmlns:a16="http://schemas.microsoft.com/office/drawing/2014/main" id="{00000000-0008-0000-0300-0000C9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02" name="ZoneTexte 201">
          <a:extLst>
            <a:ext uri="{FF2B5EF4-FFF2-40B4-BE49-F238E27FC236}">
              <a16:creationId xmlns:a16="http://schemas.microsoft.com/office/drawing/2014/main" id="{00000000-0008-0000-0300-0000CA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03" name="ZoneTexte 202">
          <a:extLst>
            <a:ext uri="{FF2B5EF4-FFF2-40B4-BE49-F238E27FC236}">
              <a16:creationId xmlns:a16="http://schemas.microsoft.com/office/drawing/2014/main" id="{00000000-0008-0000-0300-0000CB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04" name="ZoneTexte 203">
          <a:extLst>
            <a:ext uri="{FF2B5EF4-FFF2-40B4-BE49-F238E27FC236}">
              <a16:creationId xmlns:a16="http://schemas.microsoft.com/office/drawing/2014/main" id="{00000000-0008-0000-0300-0000CC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05" name="ZoneTexte 204">
          <a:extLst>
            <a:ext uri="{FF2B5EF4-FFF2-40B4-BE49-F238E27FC236}">
              <a16:creationId xmlns:a16="http://schemas.microsoft.com/office/drawing/2014/main" id="{00000000-0008-0000-0300-0000CD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06" name="ZoneTexte 205">
          <a:extLst>
            <a:ext uri="{FF2B5EF4-FFF2-40B4-BE49-F238E27FC236}">
              <a16:creationId xmlns:a16="http://schemas.microsoft.com/office/drawing/2014/main" id="{00000000-0008-0000-0300-0000CE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07" name="ZoneTexte 206">
          <a:extLst>
            <a:ext uri="{FF2B5EF4-FFF2-40B4-BE49-F238E27FC236}">
              <a16:creationId xmlns:a16="http://schemas.microsoft.com/office/drawing/2014/main" id="{00000000-0008-0000-0300-0000CF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08" name="ZoneTexte 207">
          <a:extLst>
            <a:ext uri="{FF2B5EF4-FFF2-40B4-BE49-F238E27FC236}">
              <a16:creationId xmlns:a16="http://schemas.microsoft.com/office/drawing/2014/main" id="{00000000-0008-0000-0300-0000D0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09" name="ZoneTexte 208">
          <a:extLst>
            <a:ext uri="{FF2B5EF4-FFF2-40B4-BE49-F238E27FC236}">
              <a16:creationId xmlns:a16="http://schemas.microsoft.com/office/drawing/2014/main" id="{00000000-0008-0000-0300-0000D1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10" name="ZoneTexte 209">
          <a:extLst>
            <a:ext uri="{FF2B5EF4-FFF2-40B4-BE49-F238E27FC236}">
              <a16:creationId xmlns:a16="http://schemas.microsoft.com/office/drawing/2014/main" id="{00000000-0008-0000-0300-0000D2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11" name="ZoneTexte 210">
          <a:extLst>
            <a:ext uri="{FF2B5EF4-FFF2-40B4-BE49-F238E27FC236}">
              <a16:creationId xmlns:a16="http://schemas.microsoft.com/office/drawing/2014/main" id="{00000000-0008-0000-0300-0000D3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12" name="ZoneTexte 211">
          <a:extLst>
            <a:ext uri="{FF2B5EF4-FFF2-40B4-BE49-F238E27FC236}">
              <a16:creationId xmlns:a16="http://schemas.microsoft.com/office/drawing/2014/main" id="{00000000-0008-0000-0300-0000D4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13" name="ZoneTexte 212">
          <a:extLst>
            <a:ext uri="{FF2B5EF4-FFF2-40B4-BE49-F238E27FC236}">
              <a16:creationId xmlns:a16="http://schemas.microsoft.com/office/drawing/2014/main" id="{00000000-0008-0000-0300-0000D5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14" name="ZoneTexte 213">
          <a:extLst>
            <a:ext uri="{FF2B5EF4-FFF2-40B4-BE49-F238E27FC236}">
              <a16:creationId xmlns:a16="http://schemas.microsoft.com/office/drawing/2014/main" id="{00000000-0008-0000-0300-0000D6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15" name="ZoneTexte 214">
          <a:extLst>
            <a:ext uri="{FF2B5EF4-FFF2-40B4-BE49-F238E27FC236}">
              <a16:creationId xmlns:a16="http://schemas.microsoft.com/office/drawing/2014/main" id="{00000000-0008-0000-0300-0000D7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16" name="ZoneTexte 215">
          <a:extLst>
            <a:ext uri="{FF2B5EF4-FFF2-40B4-BE49-F238E27FC236}">
              <a16:creationId xmlns:a16="http://schemas.microsoft.com/office/drawing/2014/main" id="{00000000-0008-0000-0300-0000D8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17" name="ZoneTexte 216">
          <a:extLst>
            <a:ext uri="{FF2B5EF4-FFF2-40B4-BE49-F238E27FC236}">
              <a16:creationId xmlns:a16="http://schemas.microsoft.com/office/drawing/2014/main" id="{00000000-0008-0000-0300-0000D9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18" name="ZoneTexte 217">
          <a:extLst>
            <a:ext uri="{FF2B5EF4-FFF2-40B4-BE49-F238E27FC236}">
              <a16:creationId xmlns:a16="http://schemas.microsoft.com/office/drawing/2014/main" id="{00000000-0008-0000-0300-0000DA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19" name="ZoneTexte 218">
          <a:extLst>
            <a:ext uri="{FF2B5EF4-FFF2-40B4-BE49-F238E27FC236}">
              <a16:creationId xmlns:a16="http://schemas.microsoft.com/office/drawing/2014/main" id="{00000000-0008-0000-0300-0000DB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20" name="ZoneTexte 219">
          <a:extLst>
            <a:ext uri="{FF2B5EF4-FFF2-40B4-BE49-F238E27FC236}">
              <a16:creationId xmlns:a16="http://schemas.microsoft.com/office/drawing/2014/main" id="{00000000-0008-0000-0300-0000DC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21" name="ZoneTexte 220">
          <a:extLst>
            <a:ext uri="{FF2B5EF4-FFF2-40B4-BE49-F238E27FC236}">
              <a16:creationId xmlns:a16="http://schemas.microsoft.com/office/drawing/2014/main" id="{00000000-0008-0000-0300-0000DD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22" name="ZoneTexte 221">
          <a:extLst>
            <a:ext uri="{FF2B5EF4-FFF2-40B4-BE49-F238E27FC236}">
              <a16:creationId xmlns:a16="http://schemas.microsoft.com/office/drawing/2014/main" id="{00000000-0008-0000-0300-0000DE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23" name="ZoneTexte 222">
          <a:extLst>
            <a:ext uri="{FF2B5EF4-FFF2-40B4-BE49-F238E27FC236}">
              <a16:creationId xmlns:a16="http://schemas.microsoft.com/office/drawing/2014/main" id="{00000000-0008-0000-0300-0000DF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24" name="ZoneTexte 223">
          <a:extLst>
            <a:ext uri="{FF2B5EF4-FFF2-40B4-BE49-F238E27FC236}">
              <a16:creationId xmlns:a16="http://schemas.microsoft.com/office/drawing/2014/main" id="{00000000-0008-0000-0300-0000E0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25" name="ZoneTexte 224">
          <a:extLst>
            <a:ext uri="{FF2B5EF4-FFF2-40B4-BE49-F238E27FC236}">
              <a16:creationId xmlns:a16="http://schemas.microsoft.com/office/drawing/2014/main" id="{00000000-0008-0000-0300-0000E1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26" name="ZoneTexte 225">
          <a:extLst>
            <a:ext uri="{FF2B5EF4-FFF2-40B4-BE49-F238E27FC236}">
              <a16:creationId xmlns:a16="http://schemas.microsoft.com/office/drawing/2014/main" id="{00000000-0008-0000-0300-0000E2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27" name="ZoneTexte 226">
          <a:extLst>
            <a:ext uri="{FF2B5EF4-FFF2-40B4-BE49-F238E27FC236}">
              <a16:creationId xmlns:a16="http://schemas.microsoft.com/office/drawing/2014/main" id="{00000000-0008-0000-0300-0000E3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28" name="ZoneTexte 227">
          <a:extLst>
            <a:ext uri="{FF2B5EF4-FFF2-40B4-BE49-F238E27FC236}">
              <a16:creationId xmlns:a16="http://schemas.microsoft.com/office/drawing/2014/main" id="{00000000-0008-0000-0300-0000E4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29" name="ZoneTexte 228">
          <a:extLst>
            <a:ext uri="{FF2B5EF4-FFF2-40B4-BE49-F238E27FC236}">
              <a16:creationId xmlns:a16="http://schemas.microsoft.com/office/drawing/2014/main" id="{00000000-0008-0000-0300-0000E5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30" name="ZoneTexte 229">
          <a:extLst>
            <a:ext uri="{FF2B5EF4-FFF2-40B4-BE49-F238E27FC236}">
              <a16:creationId xmlns:a16="http://schemas.microsoft.com/office/drawing/2014/main" id="{00000000-0008-0000-0300-0000E6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31" name="ZoneTexte 230">
          <a:extLst>
            <a:ext uri="{FF2B5EF4-FFF2-40B4-BE49-F238E27FC236}">
              <a16:creationId xmlns:a16="http://schemas.microsoft.com/office/drawing/2014/main" id="{00000000-0008-0000-0300-0000E7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47</xdr:row>
      <xdr:rowOff>0</xdr:rowOff>
    </xdr:from>
    <xdr:ext cx="0" cy="172227"/>
    <xdr:sp macro="" textlink="">
      <xdr:nvSpPr>
        <xdr:cNvPr id="232" name="ZoneTexte 231">
          <a:extLst>
            <a:ext uri="{FF2B5EF4-FFF2-40B4-BE49-F238E27FC236}">
              <a16:creationId xmlns:a16="http://schemas.microsoft.com/office/drawing/2014/main" id="{00000000-0008-0000-0300-0000E8000000}"/>
            </a:ext>
          </a:extLst>
        </xdr:cNvPr>
        <xdr:cNvSpPr txBox="1"/>
      </xdr:nvSpPr>
      <xdr:spPr>
        <a:xfrm>
          <a:off x="1830705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29</xdr:row>
      <xdr:rowOff>128587</xdr:rowOff>
    </xdr:from>
    <xdr:ext cx="0" cy="172227"/>
    <xdr:sp macro="" textlink="">
      <xdr:nvSpPr>
        <xdr:cNvPr id="233" name="ZoneTexte 232">
          <a:extLst>
            <a:ext uri="{FF2B5EF4-FFF2-40B4-BE49-F238E27FC236}">
              <a16:creationId xmlns:a16="http://schemas.microsoft.com/office/drawing/2014/main" id="{00000000-0008-0000-0300-0000E9000000}"/>
            </a:ext>
          </a:extLst>
        </xdr:cNvPr>
        <xdr:cNvSpPr txBox="1"/>
      </xdr:nvSpPr>
      <xdr:spPr>
        <a:xfrm>
          <a:off x="198501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29</xdr:row>
      <xdr:rowOff>128587</xdr:rowOff>
    </xdr:from>
    <xdr:ext cx="0" cy="172227"/>
    <xdr:sp macro="" textlink="">
      <xdr:nvSpPr>
        <xdr:cNvPr id="234" name="ZoneTexte 233">
          <a:extLst>
            <a:ext uri="{FF2B5EF4-FFF2-40B4-BE49-F238E27FC236}">
              <a16:creationId xmlns:a16="http://schemas.microsoft.com/office/drawing/2014/main" id="{00000000-0008-0000-0300-0000EA000000}"/>
            </a:ext>
          </a:extLst>
        </xdr:cNvPr>
        <xdr:cNvSpPr txBox="1"/>
      </xdr:nvSpPr>
      <xdr:spPr>
        <a:xfrm>
          <a:off x="198501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35" name="ZoneTexte 234">
          <a:extLst>
            <a:ext uri="{FF2B5EF4-FFF2-40B4-BE49-F238E27FC236}">
              <a16:creationId xmlns:a16="http://schemas.microsoft.com/office/drawing/2014/main" id="{00000000-0008-0000-0300-0000EB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36" name="ZoneTexte 235">
          <a:extLst>
            <a:ext uri="{FF2B5EF4-FFF2-40B4-BE49-F238E27FC236}">
              <a16:creationId xmlns:a16="http://schemas.microsoft.com/office/drawing/2014/main" id="{00000000-0008-0000-0300-0000EC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37" name="ZoneTexte 236">
          <a:extLst>
            <a:ext uri="{FF2B5EF4-FFF2-40B4-BE49-F238E27FC236}">
              <a16:creationId xmlns:a16="http://schemas.microsoft.com/office/drawing/2014/main" id="{00000000-0008-0000-0300-0000ED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38" name="ZoneTexte 237">
          <a:extLst>
            <a:ext uri="{FF2B5EF4-FFF2-40B4-BE49-F238E27FC236}">
              <a16:creationId xmlns:a16="http://schemas.microsoft.com/office/drawing/2014/main" id="{00000000-0008-0000-0300-0000EE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39" name="ZoneTexte 238">
          <a:extLst>
            <a:ext uri="{FF2B5EF4-FFF2-40B4-BE49-F238E27FC236}">
              <a16:creationId xmlns:a16="http://schemas.microsoft.com/office/drawing/2014/main" id="{00000000-0008-0000-0300-0000EF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40" name="ZoneTexte 239">
          <a:extLst>
            <a:ext uri="{FF2B5EF4-FFF2-40B4-BE49-F238E27FC236}">
              <a16:creationId xmlns:a16="http://schemas.microsoft.com/office/drawing/2014/main" id="{00000000-0008-0000-0300-0000F0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41" name="ZoneTexte 240">
          <a:extLst>
            <a:ext uri="{FF2B5EF4-FFF2-40B4-BE49-F238E27FC236}">
              <a16:creationId xmlns:a16="http://schemas.microsoft.com/office/drawing/2014/main" id="{00000000-0008-0000-0300-0000F1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42" name="ZoneTexte 241">
          <a:extLst>
            <a:ext uri="{FF2B5EF4-FFF2-40B4-BE49-F238E27FC236}">
              <a16:creationId xmlns:a16="http://schemas.microsoft.com/office/drawing/2014/main" id="{00000000-0008-0000-0300-0000F2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43" name="ZoneTexte 242">
          <a:extLst>
            <a:ext uri="{FF2B5EF4-FFF2-40B4-BE49-F238E27FC236}">
              <a16:creationId xmlns:a16="http://schemas.microsoft.com/office/drawing/2014/main" id="{00000000-0008-0000-0300-0000F3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44" name="ZoneTexte 243">
          <a:extLst>
            <a:ext uri="{FF2B5EF4-FFF2-40B4-BE49-F238E27FC236}">
              <a16:creationId xmlns:a16="http://schemas.microsoft.com/office/drawing/2014/main" id="{00000000-0008-0000-0300-0000F4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45" name="ZoneTexte 244">
          <a:extLst>
            <a:ext uri="{FF2B5EF4-FFF2-40B4-BE49-F238E27FC236}">
              <a16:creationId xmlns:a16="http://schemas.microsoft.com/office/drawing/2014/main" id="{00000000-0008-0000-0300-0000F5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46" name="ZoneTexte 245">
          <a:extLst>
            <a:ext uri="{FF2B5EF4-FFF2-40B4-BE49-F238E27FC236}">
              <a16:creationId xmlns:a16="http://schemas.microsoft.com/office/drawing/2014/main" id="{00000000-0008-0000-0300-0000F6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47" name="ZoneTexte 246">
          <a:extLst>
            <a:ext uri="{FF2B5EF4-FFF2-40B4-BE49-F238E27FC236}">
              <a16:creationId xmlns:a16="http://schemas.microsoft.com/office/drawing/2014/main" id="{00000000-0008-0000-0300-0000F7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48" name="ZoneTexte 247">
          <a:extLst>
            <a:ext uri="{FF2B5EF4-FFF2-40B4-BE49-F238E27FC236}">
              <a16:creationId xmlns:a16="http://schemas.microsoft.com/office/drawing/2014/main" id="{00000000-0008-0000-0300-0000F8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49" name="ZoneTexte 248">
          <a:extLst>
            <a:ext uri="{FF2B5EF4-FFF2-40B4-BE49-F238E27FC236}">
              <a16:creationId xmlns:a16="http://schemas.microsoft.com/office/drawing/2014/main" id="{00000000-0008-0000-0300-0000F9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50" name="ZoneTexte 249">
          <a:extLst>
            <a:ext uri="{FF2B5EF4-FFF2-40B4-BE49-F238E27FC236}">
              <a16:creationId xmlns:a16="http://schemas.microsoft.com/office/drawing/2014/main" id="{00000000-0008-0000-0300-0000FA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51" name="ZoneTexte 250">
          <a:extLst>
            <a:ext uri="{FF2B5EF4-FFF2-40B4-BE49-F238E27FC236}">
              <a16:creationId xmlns:a16="http://schemas.microsoft.com/office/drawing/2014/main" id="{00000000-0008-0000-0300-0000FB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52" name="ZoneTexte 251">
          <a:extLst>
            <a:ext uri="{FF2B5EF4-FFF2-40B4-BE49-F238E27FC236}">
              <a16:creationId xmlns:a16="http://schemas.microsoft.com/office/drawing/2014/main" id="{00000000-0008-0000-0300-0000FC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53" name="ZoneTexte 252">
          <a:extLst>
            <a:ext uri="{FF2B5EF4-FFF2-40B4-BE49-F238E27FC236}">
              <a16:creationId xmlns:a16="http://schemas.microsoft.com/office/drawing/2014/main" id="{00000000-0008-0000-0300-0000FD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54" name="ZoneTexte 253">
          <a:extLst>
            <a:ext uri="{FF2B5EF4-FFF2-40B4-BE49-F238E27FC236}">
              <a16:creationId xmlns:a16="http://schemas.microsoft.com/office/drawing/2014/main" id="{00000000-0008-0000-0300-0000FE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55" name="ZoneTexte 254">
          <a:extLst>
            <a:ext uri="{FF2B5EF4-FFF2-40B4-BE49-F238E27FC236}">
              <a16:creationId xmlns:a16="http://schemas.microsoft.com/office/drawing/2014/main" id="{00000000-0008-0000-0300-0000FF00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56" name="ZoneTexte 255">
          <a:extLst>
            <a:ext uri="{FF2B5EF4-FFF2-40B4-BE49-F238E27FC236}">
              <a16:creationId xmlns:a16="http://schemas.microsoft.com/office/drawing/2014/main" id="{00000000-0008-0000-0300-000000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57" name="ZoneTexte 256">
          <a:extLst>
            <a:ext uri="{FF2B5EF4-FFF2-40B4-BE49-F238E27FC236}">
              <a16:creationId xmlns:a16="http://schemas.microsoft.com/office/drawing/2014/main" id="{00000000-0008-0000-0300-000001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58" name="ZoneTexte 257">
          <a:extLst>
            <a:ext uri="{FF2B5EF4-FFF2-40B4-BE49-F238E27FC236}">
              <a16:creationId xmlns:a16="http://schemas.microsoft.com/office/drawing/2014/main" id="{00000000-0008-0000-0300-000002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59" name="ZoneTexte 258">
          <a:extLst>
            <a:ext uri="{FF2B5EF4-FFF2-40B4-BE49-F238E27FC236}">
              <a16:creationId xmlns:a16="http://schemas.microsoft.com/office/drawing/2014/main" id="{00000000-0008-0000-0300-000003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60" name="ZoneTexte 259">
          <a:extLst>
            <a:ext uri="{FF2B5EF4-FFF2-40B4-BE49-F238E27FC236}">
              <a16:creationId xmlns:a16="http://schemas.microsoft.com/office/drawing/2014/main" id="{00000000-0008-0000-0300-000004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61" name="ZoneTexte 260">
          <a:extLst>
            <a:ext uri="{FF2B5EF4-FFF2-40B4-BE49-F238E27FC236}">
              <a16:creationId xmlns:a16="http://schemas.microsoft.com/office/drawing/2014/main" id="{00000000-0008-0000-0300-000005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62" name="ZoneTexte 261">
          <a:extLst>
            <a:ext uri="{FF2B5EF4-FFF2-40B4-BE49-F238E27FC236}">
              <a16:creationId xmlns:a16="http://schemas.microsoft.com/office/drawing/2014/main" id="{00000000-0008-0000-0300-000006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63" name="ZoneTexte 262">
          <a:extLst>
            <a:ext uri="{FF2B5EF4-FFF2-40B4-BE49-F238E27FC236}">
              <a16:creationId xmlns:a16="http://schemas.microsoft.com/office/drawing/2014/main" id="{00000000-0008-0000-0300-000007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64" name="ZoneTexte 263">
          <a:extLst>
            <a:ext uri="{FF2B5EF4-FFF2-40B4-BE49-F238E27FC236}">
              <a16:creationId xmlns:a16="http://schemas.microsoft.com/office/drawing/2014/main" id="{00000000-0008-0000-0300-000008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65" name="ZoneTexte 264">
          <a:extLst>
            <a:ext uri="{FF2B5EF4-FFF2-40B4-BE49-F238E27FC236}">
              <a16:creationId xmlns:a16="http://schemas.microsoft.com/office/drawing/2014/main" id="{00000000-0008-0000-0300-000009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66" name="ZoneTexte 265">
          <a:extLst>
            <a:ext uri="{FF2B5EF4-FFF2-40B4-BE49-F238E27FC236}">
              <a16:creationId xmlns:a16="http://schemas.microsoft.com/office/drawing/2014/main" id="{00000000-0008-0000-0300-00000A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67" name="ZoneTexte 266">
          <a:extLst>
            <a:ext uri="{FF2B5EF4-FFF2-40B4-BE49-F238E27FC236}">
              <a16:creationId xmlns:a16="http://schemas.microsoft.com/office/drawing/2014/main" id="{00000000-0008-0000-0300-00000B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68" name="ZoneTexte 267">
          <a:extLst>
            <a:ext uri="{FF2B5EF4-FFF2-40B4-BE49-F238E27FC236}">
              <a16:creationId xmlns:a16="http://schemas.microsoft.com/office/drawing/2014/main" id="{00000000-0008-0000-0300-00000C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69" name="ZoneTexte 268">
          <a:extLst>
            <a:ext uri="{FF2B5EF4-FFF2-40B4-BE49-F238E27FC236}">
              <a16:creationId xmlns:a16="http://schemas.microsoft.com/office/drawing/2014/main" id="{00000000-0008-0000-0300-00000D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70" name="ZoneTexte 269">
          <a:extLst>
            <a:ext uri="{FF2B5EF4-FFF2-40B4-BE49-F238E27FC236}">
              <a16:creationId xmlns:a16="http://schemas.microsoft.com/office/drawing/2014/main" id="{00000000-0008-0000-0300-00000E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71" name="ZoneTexte 270">
          <a:extLst>
            <a:ext uri="{FF2B5EF4-FFF2-40B4-BE49-F238E27FC236}">
              <a16:creationId xmlns:a16="http://schemas.microsoft.com/office/drawing/2014/main" id="{00000000-0008-0000-0300-00000F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72" name="ZoneTexte 271">
          <a:extLst>
            <a:ext uri="{FF2B5EF4-FFF2-40B4-BE49-F238E27FC236}">
              <a16:creationId xmlns:a16="http://schemas.microsoft.com/office/drawing/2014/main" id="{00000000-0008-0000-0300-000010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73" name="ZoneTexte 272">
          <a:extLst>
            <a:ext uri="{FF2B5EF4-FFF2-40B4-BE49-F238E27FC236}">
              <a16:creationId xmlns:a16="http://schemas.microsoft.com/office/drawing/2014/main" id="{00000000-0008-0000-0300-000011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74" name="ZoneTexte 273">
          <a:extLst>
            <a:ext uri="{FF2B5EF4-FFF2-40B4-BE49-F238E27FC236}">
              <a16:creationId xmlns:a16="http://schemas.microsoft.com/office/drawing/2014/main" id="{00000000-0008-0000-0300-000012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75" name="ZoneTexte 274">
          <a:extLst>
            <a:ext uri="{FF2B5EF4-FFF2-40B4-BE49-F238E27FC236}">
              <a16:creationId xmlns:a16="http://schemas.microsoft.com/office/drawing/2014/main" id="{00000000-0008-0000-0300-000013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76" name="ZoneTexte 275">
          <a:extLst>
            <a:ext uri="{FF2B5EF4-FFF2-40B4-BE49-F238E27FC236}">
              <a16:creationId xmlns:a16="http://schemas.microsoft.com/office/drawing/2014/main" id="{00000000-0008-0000-0300-000014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77" name="ZoneTexte 276">
          <a:extLst>
            <a:ext uri="{FF2B5EF4-FFF2-40B4-BE49-F238E27FC236}">
              <a16:creationId xmlns:a16="http://schemas.microsoft.com/office/drawing/2014/main" id="{00000000-0008-0000-0300-000015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78" name="ZoneTexte 277">
          <a:extLst>
            <a:ext uri="{FF2B5EF4-FFF2-40B4-BE49-F238E27FC236}">
              <a16:creationId xmlns:a16="http://schemas.microsoft.com/office/drawing/2014/main" id="{00000000-0008-0000-0300-000016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79" name="ZoneTexte 278">
          <a:extLst>
            <a:ext uri="{FF2B5EF4-FFF2-40B4-BE49-F238E27FC236}">
              <a16:creationId xmlns:a16="http://schemas.microsoft.com/office/drawing/2014/main" id="{00000000-0008-0000-0300-000017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80" name="ZoneTexte 279">
          <a:extLst>
            <a:ext uri="{FF2B5EF4-FFF2-40B4-BE49-F238E27FC236}">
              <a16:creationId xmlns:a16="http://schemas.microsoft.com/office/drawing/2014/main" id="{00000000-0008-0000-0300-000018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81" name="ZoneTexte 280">
          <a:extLst>
            <a:ext uri="{FF2B5EF4-FFF2-40B4-BE49-F238E27FC236}">
              <a16:creationId xmlns:a16="http://schemas.microsoft.com/office/drawing/2014/main" id="{00000000-0008-0000-0300-000019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82" name="ZoneTexte 281">
          <a:extLst>
            <a:ext uri="{FF2B5EF4-FFF2-40B4-BE49-F238E27FC236}">
              <a16:creationId xmlns:a16="http://schemas.microsoft.com/office/drawing/2014/main" id="{00000000-0008-0000-0300-00001A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83" name="ZoneTexte 282">
          <a:extLst>
            <a:ext uri="{FF2B5EF4-FFF2-40B4-BE49-F238E27FC236}">
              <a16:creationId xmlns:a16="http://schemas.microsoft.com/office/drawing/2014/main" id="{00000000-0008-0000-0300-00001B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84" name="ZoneTexte 283">
          <a:extLst>
            <a:ext uri="{FF2B5EF4-FFF2-40B4-BE49-F238E27FC236}">
              <a16:creationId xmlns:a16="http://schemas.microsoft.com/office/drawing/2014/main" id="{00000000-0008-0000-0300-00001C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85" name="ZoneTexte 284">
          <a:extLst>
            <a:ext uri="{FF2B5EF4-FFF2-40B4-BE49-F238E27FC236}">
              <a16:creationId xmlns:a16="http://schemas.microsoft.com/office/drawing/2014/main" id="{00000000-0008-0000-0300-00001D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86" name="ZoneTexte 285">
          <a:extLst>
            <a:ext uri="{FF2B5EF4-FFF2-40B4-BE49-F238E27FC236}">
              <a16:creationId xmlns:a16="http://schemas.microsoft.com/office/drawing/2014/main" id="{00000000-0008-0000-0300-00001E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87" name="ZoneTexte 286">
          <a:extLst>
            <a:ext uri="{FF2B5EF4-FFF2-40B4-BE49-F238E27FC236}">
              <a16:creationId xmlns:a16="http://schemas.microsoft.com/office/drawing/2014/main" id="{00000000-0008-0000-0300-00001F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88" name="ZoneTexte 287">
          <a:extLst>
            <a:ext uri="{FF2B5EF4-FFF2-40B4-BE49-F238E27FC236}">
              <a16:creationId xmlns:a16="http://schemas.microsoft.com/office/drawing/2014/main" id="{00000000-0008-0000-0300-000020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89" name="ZoneTexte 288">
          <a:extLst>
            <a:ext uri="{FF2B5EF4-FFF2-40B4-BE49-F238E27FC236}">
              <a16:creationId xmlns:a16="http://schemas.microsoft.com/office/drawing/2014/main" id="{00000000-0008-0000-0300-000021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90" name="ZoneTexte 289">
          <a:extLst>
            <a:ext uri="{FF2B5EF4-FFF2-40B4-BE49-F238E27FC236}">
              <a16:creationId xmlns:a16="http://schemas.microsoft.com/office/drawing/2014/main" id="{00000000-0008-0000-0300-000022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91" name="ZoneTexte 290">
          <a:extLst>
            <a:ext uri="{FF2B5EF4-FFF2-40B4-BE49-F238E27FC236}">
              <a16:creationId xmlns:a16="http://schemas.microsoft.com/office/drawing/2014/main" id="{00000000-0008-0000-0300-000023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92" name="ZoneTexte 291">
          <a:extLst>
            <a:ext uri="{FF2B5EF4-FFF2-40B4-BE49-F238E27FC236}">
              <a16:creationId xmlns:a16="http://schemas.microsoft.com/office/drawing/2014/main" id="{00000000-0008-0000-0300-000024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0" cy="172227"/>
    <xdr:sp macro="" textlink="">
      <xdr:nvSpPr>
        <xdr:cNvPr id="293" name="ZoneTexte 292">
          <a:extLst>
            <a:ext uri="{FF2B5EF4-FFF2-40B4-BE49-F238E27FC236}">
              <a16:creationId xmlns:a16="http://schemas.microsoft.com/office/drawing/2014/main" id="{00000000-0008-0000-0300-000025010000}"/>
            </a:ext>
          </a:extLst>
        </xdr:cNvPr>
        <xdr:cNvSpPr txBox="1"/>
      </xdr:nvSpPr>
      <xdr:spPr>
        <a:xfrm>
          <a:off x="198501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29</xdr:row>
      <xdr:rowOff>128587</xdr:rowOff>
    </xdr:from>
    <xdr:ext cx="0" cy="172227"/>
    <xdr:sp macro="" textlink="">
      <xdr:nvSpPr>
        <xdr:cNvPr id="294" name="ZoneTexte 293">
          <a:extLst>
            <a:ext uri="{FF2B5EF4-FFF2-40B4-BE49-F238E27FC236}">
              <a16:creationId xmlns:a16="http://schemas.microsoft.com/office/drawing/2014/main" id="{00000000-0008-0000-0300-000026010000}"/>
            </a:ext>
          </a:extLst>
        </xdr:cNvPr>
        <xdr:cNvSpPr txBox="1"/>
      </xdr:nvSpPr>
      <xdr:spPr>
        <a:xfrm>
          <a:off x="2063115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29</xdr:row>
      <xdr:rowOff>128587</xdr:rowOff>
    </xdr:from>
    <xdr:ext cx="0" cy="172227"/>
    <xdr:sp macro="" textlink="">
      <xdr:nvSpPr>
        <xdr:cNvPr id="295" name="ZoneTexte 294">
          <a:extLst>
            <a:ext uri="{FF2B5EF4-FFF2-40B4-BE49-F238E27FC236}">
              <a16:creationId xmlns:a16="http://schemas.microsoft.com/office/drawing/2014/main" id="{00000000-0008-0000-0300-000027010000}"/>
            </a:ext>
          </a:extLst>
        </xdr:cNvPr>
        <xdr:cNvSpPr txBox="1"/>
      </xdr:nvSpPr>
      <xdr:spPr>
        <a:xfrm>
          <a:off x="2063115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296" name="ZoneTexte 295">
          <a:extLst>
            <a:ext uri="{FF2B5EF4-FFF2-40B4-BE49-F238E27FC236}">
              <a16:creationId xmlns:a16="http://schemas.microsoft.com/office/drawing/2014/main" id="{00000000-0008-0000-0300-000028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297" name="ZoneTexte 296">
          <a:extLst>
            <a:ext uri="{FF2B5EF4-FFF2-40B4-BE49-F238E27FC236}">
              <a16:creationId xmlns:a16="http://schemas.microsoft.com/office/drawing/2014/main" id="{00000000-0008-0000-0300-000029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298" name="ZoneTexte 297">
          <a:extLst>
            <a:ext uri="{FF2B5EF4-FFF2-40B4-BE49-F238E27FC236}">
              <a16:creationId xmlns:a16="http://schemas.microsoft.com/office/drawing/2014/main" id="{00000000-0008-0000-0300-00002A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299" name="ZoneTexte 298">
          <a:extLst>
            <a:ext uri="{FF2B5EF4-FFF2-40B4-BE49-F238E27FC236}">
              <a16:creationId xmlns:a16="http://schemas.microsoft.com/office/drawing/2014/main" id="{00000000-0008-0000-0300-00002B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00" name="ZoneTexte 299">
          <a:extLst>
            <a:ext uri="{FF2B5EF4-FFF2-40B4-BE49-F238E27FC236}">
              <a16:creationId xmlns:a16="http://schemas.microsoft.com/office/drawing/2014/main" id="{00000000-0008-0000-0300-00002C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01" name="ZoneTexte 300">
          <a:extLst>
            <a:ext uri="{FF2B5EF4-FFF2-40B4-BE49-F238E27FC236}">
              <a16:creationId xmlns:a16="http://schemas.microsoft.com/office/drawing/2014/main" id="{00000000-0008-0000-0300-00002D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02" name="ZoneTexte 301">
          <a:extLst>
            <a:ext uri="{FF2B5EF4-FFF2-40B4-BE49-F238E27FC236}">
              <a16:creationId xmlns:a16="http://schemas.microsoft.com/office/drawing/2014/main" id="{00000000-0008-0000-0300-00002E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03" name="ZoneTexte 302">
          <a:extLst>
            <a:ext uri="{FF2B5EF4-FFF2-40B4-BE49-F238E27FC236}">
              <a16:creationId xmlns:a16="http://schemas.microsoft.com/office/drawing/2014/main" id="{00000000-0008-0000-0300-00002F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04" name="ZoneTexte 303">
          <a:extLst>
            <a:ext uri="{FF2B5EF4-FFF2-40B4-BE49-F238E27FC236}">
              <a16:creationId xmlns:a16="http://schemas.microsoft.com/office/drawing/2014/main" id="{00000000-0008-0000-0300-000030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05" name="ZoneTexte 304">
          <a:extLst>
            <a:ext uri="{FF2B5EF4-FFF2-40B4-BE49-F238E27FC236}">
              <a16:creationId xmlns:a16="http://schemas.microsoft.com/office/drawing/2014/main" id="{00000000-0008-0000-0300-000031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06" name="ZoneTexte 305">
          <a:extLst>
            <a:ext uri="{FF2B5EF4-FFF2-40B4-BE49-F238E27FC236}">
              <a16:creationId xmlns:a16="http://schemas.microsoft.com/office/drawing/2014/main" id="{00000000-0008-0000-0300-000032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07" name="ZoneTexte 306">
          <a:extLst>
            <a:ext uri="{FF2B5EF4-FFF2-40B4-BE49-F238E27FC236}">
              <a16:creationId xmlns:a16="http://schemas.microsoft.com/office/drawing/2014/main" id="{00000000-0008-0000-0300-000033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08" name="ZoneTexte 307">
          <a:extLst>
            <a:ext uri="{FF2B5EF4-FFF2-40B4-BE49-F238E27FC236}">
              <a16:creationId xmlns:a16="http://schemas.microsoft.com/office/drawing/2014/main" id="{00000000-0008-0000-0300-000034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09" name="ZoneTexte 308">
          <a:extLst>
            <a:ext uri="{FF2B5EF4-FFF2-40B4-BE49-F238E27FC236}">
              <a16:creationId xmlns:a16="http://schemas.microsoft.com/office/drawing/2014/main" id="{00000000-0008-0000-0300-000035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10" name="ZoneTexte 309">
          <a:extLst>
            <a:ext uri="{FF2B5EF4-FFF2-40B4-BE49-F238E27FC236}">
              <a16:creationId xmlns:a16="http://schemas.microsoft.com/office/drawing/2014/main" id="{00000000-0008-0000-0300-000036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11" name="ZoneTexte 310">
          <a:extLst>
            <a:ext uri="{FF2B5EF4-FFF2-40B4-BE49-F238E27FC236}">
              <a16:creationId xmlns:a16="http://schemas.microsoft.com/office/drawing/2014/main" id="{00000000-0008-0000-0300-000037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12" name="ZoneTexte 311">
          <a:extLst>
            <a:ext uri="{FF2B5EF4-FFF2-40B4-BE49-F238E27FC236}">
              <a16:creationId xmlns:a16="http://schemas.microsoft.com/office/drawing/2014/main" id="{00000000-0008-0000-0300-000038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13" name="ZoneTexte 312">
          <a:extLst>
            <a:ext uri="{FF2B5EF4-FFF2-40B4-BE49-F238E27FC236}">
              <a16:creationId xmlns:a16="http://schemas.microsoft.com/office/drawing/2014/main" id="{00000000-0008-0000-0300-000039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14" name="ZoneTexte 313">
          <a:extLst>
            <a:ext uri="{FF2B5EF4-FFF2-40B4-BE49-F238E27FC236}">
              <a16:creationId xmlns:a16="http://schemas.microsoft.com/office/drawing/2014/main" id="{00000000-0008-0000-0300-00003A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15" name="ZoneTexte 314">
          <a:extLst>
            <a:ext uri="{FF2B5EF4-FFF2-40B4-BE49-F238E27FC236}">
              <a16:creationId xmlns:a16="http://schemas.microsoft.com/office/drawing/2014/main" id="{00000000-0008-0000-0300-00003B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16" name="ZoneTexte 315">
          <a:extLst>
            <a:ext uri="{FF2B5EF4-FFF2-40B4-BE49-F238E27FC236}">
              <a16:creationId xmlns:a16="http://schemas.microsoft.com/office/drawing/2014/main" id="{00000000-0008-0000-0300-00003C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17" name="ZoneTexte 316">
          <a:extLst>
            <a:ext uri="{FF2B5EF4-FFF2-40B4-BE49-F238E27FC236}">
              <a16:creationId xmlns:a16="http://schemas.microsoft.com/office/drawing/2014/main" id="{00000000-0008-0000-0300-00003D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18" name="ZoneTexte 317">
          <a:extLst>
            <a:ext uri="{FF2B5EF4-FFF2-40B4-BE49-F238E27FC236}">
              <a16:creationId xmlns:a16="http://schemas.microsoft.com/office/drawing/2014/main" id="{00000000-0008-0000-0300-00003E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19" name="ZoneTexte 318">
          <a:extLst>
            <a:ext uri="{FF2B5EF4-FFF2-40B4-BE49-F238E27FC236}">
              <a16:creationId xmlns:a16="http://schemas.microsoft.com/office/drawing/2014/main" id="{00000000-0008-0000-0300-00003F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20" name="ZoneTexte 319">
          <a:extLst>
            <a:ext uri="{FF2B5EF4-FFF2-40B4-BE49-F238E27FC236}">
              <a16:creationId xmlns:a16="http://schemas.microsoft.com/office/drawing/2014/main" id="{00000000-0008-0000-0300-000040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21" name="ZoneTexte 320">
          <a:extLst>
            <a:ext uri="{FF2B5EF4-FFF2-40B4-BE49-F238E27FC236}">
              <a16:creationId xmlns:a16="http://schemas.microsoft.com/office/drawing/2014/main" id="{00000000-0008-0000-0300-000041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22" name="ZoneTexte 321">
          <a:extLst>
            <a:ext uri="{FF2B5EF4-FFF2-40B4-BE49-F238E27FC236}">
              <a16:creationId xmlns:a16="http://schemas.microsoft.com/office/drawing/2014/main" id="{00000000-0008-0000-0300-000042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23" name="ZoneTexte 322">
          <a:extLst>
            <a:ext uri="{FF2B5EF4-FFF2-40B4-BE49-F238E27FC236}">
              <a16:creationId xmlns:a16="http://schemas.microsoft.com/office/drawing/2014/main" id="{00000000-0008-0000-0300-000043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24" name="ZoneTexte 323">
          <a:extLst>
            <a:ext uri="{FF2B5EF4-FFF2-40B4-BE49-F238E27FC236}">
              <a16:creationId xmlns:a16="http://schemas.microsoft.com/office/drawing/2014/main" id="{00000000-0008-0000-0300-000044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25" name="ZoneTexte 324">
          <a:extLst>
            <a:ext uri="{FF2B5EF4-FFF2-40B4-BE49-F238E27FC236}">
              <a16:creationId xmlns:a16="http://schemas.microsoft.com/office/drawing/2014/main" id="{00000000-0008-0000-0300-000045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26" name="ZoneTexte 325">
          <a:extLst>
            <a:ext uri="{FF2B5EF4-FFF2-40B4-BE49-F238E27FC236}">
              <a16:creationId xmlns:a16="http://schemas.microsoft.com/office/drawing/2014/main" id="{00000000-0008-0000-0300-000046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27" name="ZoneTexte 326">
          <a:extLst>
            <a:ext uri="{FF2B5EF4-FFF2-40B4-BE49-F238E27FC236}">
              <a16:creationId xmlns:a16="http://schemas.microsoft.com/office/drawing/2014/main" id="{00000000-0008-0000-0300-000047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28" name="ZoneTexte 327">
          <a:extLst>
            <a:ext uri="{FF2B5EF4-FFF2-40B4-BE49-F238E27FC236}">
              <a16:creationId xmlns:a16="http://schemas.microsoft.com/office/drawing/2014/main" id="{00000000-0008-0000-0300-000048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29" name="ZoneTexte 328">
          <a:extLst>
            <a:ext uri="{FF2B5EF4-FFF2-40B4-BE49-F238E27FC236}">
              <a16:creationId xmlns:a16="http://schemas.microsoft.com/office/drawing/2014/main" id="{00000000-0008-0000-0300-000049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30" name="ZoneTexte 329">
          <a:extLst>
            <a:ext uri="{FF2B5EF4-FFF2-40B4-BE49-F238E27FC236}">
              <a16:creationId xmlns:a16="http://schemas.microsoft.com/office/drawing/2014/main" id="{00000000-0008-0000-0300-00004A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31" name="ZoneTexte 330">
          <a:extLst>
            <a:ext uri="{FF2B5EF4-FFF2-40B4-BE49-F238E27FC236}">
              <a16:creationId xmlns:a16="http://schemas.microsoft.com/office/drawing/2014/main" id="{00000000-0008-0000-0300-00004B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32" name="ZoneTexte 331">
          <a:extLst>
            <a:ext uri="{FF2B5EF4-FFF2-40B4-BE49-F238E27FC236}">
              <a16:creationId xmlns:a16="http://schemas.microsoft.com/office/drawing/2014/main" id="{00000000-0008-0000-0300-00004C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33" name="ZoneTexte 332">
          <a:extLst>
            <a:ext uri="{FF2B5EF4-FFF2-40B4-BE49-F238E27FC236}">
              <a16:creationId xmlns:a16="http://schemas.microsoft.com/office/drawing/2014/main" id="{00000000-0008-0000-0300-00004D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34" name="ZoneTexte 333">
          <a:extLst>
            <a:ext uri="{FF2B5EF4-FFF2-40B4-BE49-F238E27FC236}">
              <a16:creationId xmlns:a16="http://schemas.microsoft.com/office/drawing/2014/main" id="{00000000-0008-0000-0300-00004E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35" name="ZoneTexte 334">
          <a:extLst>
            <a:ext uri="{FF2B5EF4-FFF2-40B4-BE49-F238E27FC236}">
              <a16:creationId xmlns:a16="http://schemas.microsoft.com/office/drawing/2014/main" id="{00000000-0008-0000-0300-00004F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36" name="ZoneTexte 335">
          <a:extLst>
            <a:ext uri="{FF2B5EF4-FFF2-40B4-BE49-F238E27FC236}">
              <a16:creationId xmlns:a16="http://schemas.microsoft.com/office/drawing/2014/main" id="{00000000-0008-0000-0300-000050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37" name="ZoneTexte 336">
          <a:extLst>
            <a:ext uri="{FF2B5EF4-FFF2-40B4-BE49-F238E27FC236}">
              <a16:creationId xmlns:a16="http://schemas.microsoft.com/office/drawing/2014/main" id="{00000000-0008-0000-0300-000051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38" name="ZoneTexte 337">
          <a:extLst>
            <a:ext uri="{FF2B5EF4-FFF2-40B4-BE49-F238E27FC236}">
              <a16:creationId xmlns:a16="http://schemas.microsoft.com/office/drawing/2014/main" id="{00000000-0008-0000-0300-000052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39" name="ZoneTexte 338">
          <a:extLst>
            <a:ext uri="{FF2B5EF4-FFF2-40B4-BE49-F238E27FC236}">
              <a16:creationId xmlns:a16="http://schemas.microsoft.com/office/drawing/2014/main" id="{00000000-0008-0000-0300-000053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40" name="ZoneTexte 339">
          <a:extLst>
            <a:ext uri="{FF2B5EF4-FFF2-40B4-BE49-F238E27FC236}">
              <a16:creationId xmlns:a16="http://schemas.microsoft.com/office/drawing/2014/main" id="{00000000-0008-0000-0300-000054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41" name="ZoneTexte 340">
          <a:extLst>
            <a:ext uri="{FF2B5EF4-FFF2-40B4-BE49-F238E27FC236}">
              <a16:creationId xmlns:a16="http://schemas.microsoft.com/office/drawing/2014/main" id="{00000000-0008-0000-0300-000055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42" name="ZoneTexte 341">
          <a:extLst>
            <a:ext uri="{FF2B5EF4-FFF2-40B4-BE49-F238E27FC236}">
              <a16:creationId xmlns:a16="http://schemas.microsoft.com/office/drawing/2014/main" id="{00000000-0008-0000-0300-000056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43" name="ZoneTexte 342">
          <a:extLst>
            <a:ext uri="{FF2B5EF4-FFF2-40B4-BE49-F238E27FC236}">
              <a16:creationId xmlns:a16="http://schemas.microsoft.com/office/drawing/2014/main" id="{00000000-0008-0000-0300-000057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44" name="ZoneTexte 343">
          <a:extLst>
            <a:ext uri="{FF2B5EF4-FFF2-40B4-BE49-F238E27FC236}">
              <a16:creationId xmlns:a16="http://schemas.microsoft.com/office/drawing/2014/main" id="{00000000-0008-0000-0300-000058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45" name="ZoneTexte 344">
          <a:extLst>
            <a:ext uri="{FF2B5EF4-FFF2-40B4-BE49-F238E27FC236}">
              <a16:creationId xmlns:a16="http://schemas.microsoft.com/office/drawing/2014/main" id="{00000000-0008-0000-0300-000059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46" name="ZoneTexte 345">
          <a:extLst>
            <a:ext uri="{FF2B5EF4-FFF2-40B4-BE49-F238E27FC236}">
              <a16:creationId xmlns:a16="http://schemas.microsoft.com/office/drawing/2014/main" id="{00000000-0008-0000-0300-00005A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47" name="ZoneTexte 346">
          <a:extLst>
            <a:ext uri="{FF2B5EF4-FFF2-40B4-BE49-F238E27FC236}">
              <a16:creationId xmlns:a16="http://schemas.microsoft.com/office/drawing/2014/main" id="{00000000-0008-0000-0300-00005B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48" name="ZoneTexte 347">
          <a:extLst>
            <a:ext uri="{FF2B5EF4-FFF2-40B4-BE49-F238E27FC236}">
              <a16:creationId xmlns:a16="http://schemas.microsoft.com/office/drawing/2014/main" id="{00000000-0008-0000-0300-00005C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49" name="ZoneTexte 348">
          <a:extLst>
            <a:ext uri="{FF2B5EF4-FFF2-40B4-BE49-F238E27FC236}">
              <a16:creationId xmlns:a16="http://schemas.microsoft.com/office/drawing/2014/main" id="{00000000-0008-0000-0300-00005D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50" name="ZoneTexte 349">
          <a:extLst>
            <a:ext uri="{FF2B5EF4-FFF2-40B4-BE49-F238E27FC236}">
              <a16:creationId xmlns:a16="http://schemas.microsoft.com/office/drawing/2014/main" id="{00000000-0008-0000-0300-00005E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51" name="ZoneTexte 350">
          <a:extLst>
            <a:ext uri="{FF2B5EF4-FFF2-40B4-BE49-F238E27FC236}">
              <a16:creationId xmlns:a16="http://schemas.microsoft.com/office/drawing/2014/main" id="{00000000-0008-0000-0300-00005F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52" name="ZoneTexte 351">
          <a:extLst>
            <a:ext uri="{FF2B5EF4-FFF2-40B4-BE49-F238E27FC236}">
              <a16:creationId xmlns:a16="http://schemas.microsoft.com/office/drawing/2014/main" id="{00000000-0008-0000-0300-000060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53" name="ZoneTexte 352">
          <a:extLst>
            <a:ext uri="{FF2B5EF4-FFF2-40B4-BE49-F238E27FC236}">
              <a16:creationId xmlns:a16="http://schemas.microsoft.com/office/drawing/2014/main" id="{00000000-0008-0000-0300-000061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0" cy="172227"/>
    <xdr:sp macro="" textlink="">
      <xdr:nvSpPr>
        <xdr:cNvPr id="354" name="ZoneTexte 353">
          <a:extLst>
            <a:ext uri="{FF2B5EF4-FFF2-40B4-BE49-F238E27FC236}">
              <a16:creationId xmlns:a16="http://schemas.microsoft.com/office/drawing/2014/main" id="{00000000-0008-0000-0300-000062010000}"/>
            </a:ext>
          </a:extLst>
        </xdr:cNvPr>
        <xdr:cNvSpPr txBox="1"/>
      </xdr:nvSpPr>
      <xdr:spPr>
        <a:xfrm>
          <a:off x="2063115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29</xdr:row>
      <xdr:rowOff>128587</xdr:rowOff>
    </xdr:from>
    <xdr:ext cx="0" cy="172227"/>
    <xdr:sp macro="" textlink="">
      <xdr:nvSpPr>
        <xdr:cNvPr id="355" name="ZoneTexte 354">
          <a:extLst>
            <a:ext uri="{FF2B5EF4-FFF2-40B4-BE49-F238E27FC236}">
              <a16:creationId xmlns:a16="http://schemas.microsoft.com/office/drawing/2014/main" id="{00000000-0008-0000-0300-000063010000}"/>
            </a:ext>
          </a:extLst>
        </xdr:cNvPr>
        <xdr:cNvSpPr txBox="1"/>
      </xdr:nvSpPr>
      <xdr:spPr>
        <a:xfrm>
          <a:off x="21412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29</xdr:row>
      <xdr:rowOff>128587</xdr:rowOff>
    </xdr:from>
    <xdr:ext cx="0" cy="172227"/>
    <xdr:sp macro="" textlink="">
      <xdr:nvSpPr>
        <xdr:cNvPr id="356" name="ZoneTexte 355">
          <a:extLst>
            <a:ext uri="{FF2B5EF4-FFF2-40B4-BE49-F238E27FC236}">
              <a16:creationId xmlns:a16="http://schemas.microsoft.com/office/drawing/2014/main" id="{00000000-0008-0000-0300-000064010000}"/>
            </a:ext>
          </a:extLst>
        </xdr:cNvPr>
        <xdr:cNvSpPr txBox="1"/>
      </xdr:nvSpPr>
      <xdr:spPr>
        <a:xfrm>
          <a:off x="21412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57" name="ZoneTexte 356">
          <a:extLst>
            <a:ext uri="{FF2B5EF4-FFF2-40B4-BE49-F238E27FC236}">
              <a16:creationId xmlns:a16="http://schemas.microsoft.com/office/drawing/2014/main" id="{00000000-0008-0000-0300-000065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58" name="ZoneTexte 357">
          <a:extLst>
            <a:ext uri="{FF2B5EF4-FFF2-40B4-BE49-F238E27FC236}">
              <a16:creationId xmlns:a16="http://schemas.microsoft.com/office/drawing/2014/main" id="{00000000-0008-0000-0300-000066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59" name="ZoneTexte 358">
          <a:extLst>
            <a:ext uri="{FF2B5EF4-FFF2-40B4-BE49-F238E27FC236}">
              <a16:creationId xmlns:a16="http://schemas.microsoft.com/office/drawing/2014/main" id="{00000000-0008-0000-0300-000067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60" name="ZoneTexte 359">
          <a:extLst>
            <a:ext uri="{FF2B5EF4-FFF2-40B4-BE49-F238E27FC236}">
              <a16:creationId xmlns:a16="http://schemas.microsoft.com/office/drawing/2014/main" id="{00000000-0008-0000-0300-000068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61" name="ZoneTexte 360">
          <a:extLst>
            <a:ext uri="{FF2B5EF4-FFF2-40B4-BE49-F238E27FC236}">
              <a16:creationId xmlns:a16="http://schemas.microsoft.com/office/drawing/2014/main" id="{00000000-0008-0000-0300-000069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62" name="ZoneTexte 361">
          <a:extLst>
            <a:ext uri="{FF2B5EF4-FFF2-40B4-BE49-F238E27FC236}">
              <a16:creationId xmlns:a16="http://schemas.microsoft.com/office/drawing/2014/main" id="{00000000-0008-0000-0300-00006A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63" name="ZoneTexte 362">
          <a:extLst>
            <a:ext uri="{FF2B5EF4-FFF2-40B4-BE49-F238E27FC236}">
              <a16:creationId xmlns:a16="http://schemas.microsoft.com/office/drawing/2014/main" id="{00000000-0008-0000-0300-00006B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64" name="ZoneTexte 363">
          <a:extLst>
            <a:ext uri="{FF2B5EF4-FFF2-40B4-BE49-F238E27FC236}">
              <a16:creationId xmlns:a16="http://schemas.microsoft.com/office/drawing/2014/main" id="{00000000-0008-0000-0300-00006C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65" name="ZoneTexte 364">
          <a:extLst>
            <a:ext uri="{FF2B5EF4-FFF2-40B4-BE49-F238E27FC236}">
              <a16:creationId xmlns:a16="http://schemas.microsoft.com/office/drawing/2014/main" id="{00000000-0008-0000-0300-00006D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66" name="ZoneTexte 365">
          <a:extLst>
            <a:ext uri="{FF2B5EF4-FFF2-40B4-BE49-F238E27FC236}">
              <a16:creationId xmlns:a16="http://schemas.microsoft.com/office/drawing/2014/main" id="{00000000-0008-0000-0300-00006E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67" name="ZoneTexte 366">
          <a:extLst>
            <a:ext uri="{FF2B5EF4-FFF2-40B4-BE49-F238E27FC236}">
              <a16:creationId xmlns:a16="http://schemas.microsoft.com/office/drawing/2014/main" id="{00000000-0008-0000-0300-00006F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68" name="ZoneTexte 367">
          <a:extLst>
            <a:ext uri="{FF2B5EF4-FFF2-40B4-BE49-F238E27FC236}">
              <a16:creationId xmlns:a16="http://schemas.microsoft.com/office/drawing/2014/main" id="{00000000-0008-0000-0300-000070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69" name="ZoneTexte 368">
          <a:extLst>
            <a:ext uri="{FF2B5EF4-FFF2-40B4-BE49-F238E27FC236}">
              <a16:creationId xmlns:a16="http://schemas.microsoft.com/office/drawing/2014/main" id="{00000000-0008-0000-0300-000071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70" name="ZoneTexte 369">
          <a:extLst>
            <a:ext uri="{FF2B5EF4-FFF2-40B4-BE49-F238E27FC236}">
              <a16:creationId xmlns:a16="http://schemas.microsoft.com/office/drawing/2014/main" id="{00000000-0008-0000-0300-000072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71" name="ZoneTexte 370">
          <a:extLst>
            <a:ext uri="{FF2B5EF4-FFF2-40B4-BE49-F238E27FC236}">
              <a16:creationId xmlns:a16="http://schemas.microsoft.com/office/drawing/2014/main" id="{00000000-0008-0000-0300-000073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72" name="ZoneTexte 371">
          <a:extLst>
            <a:ext uri="{FF2B5EF4-FFF2-40B4-BE49-F238E27FC236}">
              <a16:creationId xmlns:a16="http://schemas.microsoft.com/office/drawing/2014/main" id="{00000000-0008-0000-0300-000074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73" name="ZoneTexte 372">
          <a:extLst>
            <a:ext uri="{FF2B5EF4-FFF2-40B4-BE49-F238E27FC236}">
              <a16:creationId xmlns:a16="http://schemas.microsoft.com/office/drawing/2014/main" id="{00000000-0008-0000-0300-000075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74" name="ZoneTexte 373">
          <a:extLst>
            <a:ext uri="{FF2B5EF4-FFF2-40B4-BE49-F238E27FC236}">
              <a16:creationId xmlns:a16="http://schemas.microsoft.com/office/drawing/2014/main" id="{00000000-0008-0000-0300-000076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75" name="ZoneTexte 374">
          <a:extLst>
            <a:ext uri="{FF2B5EF4-FFF2-40B4-BE49-F238E27FC236}">
              <a16:creationId xmlns:a16="http://schemas.microsoft.com/office/drawing/2014/main" id="{00000000-0008-0000-0300-000077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76" name="ZoneTexte 375">
          <a:extLst>
            <a:ext uri="{FF2B5EF4-FFF2-40B4-BE49-F238E27FC236}">
              <a16:creationId xmlns:a16="http://schemas.microsoft.com/office/drawing/2014/main" id="{00000000-0008-0000-0300-000078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77" name="ZoneTexte 376">
          <a:extLst>
            <a:ext uri="{FF2B5EF4-FFF2-40B4-BE49-F238E27FC236}">
              <a16:creationId xmlns:a16="http://schemas.microsoft.com/office/drawing/2014/main" id="{00000000-0008-0000-0300-000079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78" name="ZoneTexte 377">
          <a:extLst>
            <a:ext uri="{FF2B5EF4-FFF2-40B4-BE49-F238E27FC236}">
              <a16:creationId xmlns:a16="http://schemas.microsoft.com/office/drawing/2014/main" id="{00000000-0008-0000-0300-00007A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79" name="ZoneTexte 378">
          <a:extLst>
            <a:ext uri="{FF2B5EF4-FFF2-40B4-BE49-F238E27FC236}">
              <a16:creationId xmlns:a16="http://schemas.microsoft.com/office/drawing/2014/main" id="{00000000-0008-0000-0300-00007B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80" name="ZoneTexte 379">
          <a:extLst>
            <a:ext uri="{FF2B5EF4-FFF2-40B4-BE49-F238E27FC236}">
              <a16:creationId xmlns:a16="http://schemas.microsoft.com/office/drawing/2014/main" id="{00000000-0008-0000-0300-00007C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81" name="ZoneTexte 380">
          <a:extLst>
            <a:ext uri="{FF2B5EF4-FFF2-40B4-BE49-F238E27FC236}">
              <a16:creationId xmlns:a16="http://schemas.microsoft.com/office/drawing/2014/main" id="{00000000-0008-0000-0300-00007D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82" name="ZoneTexte 381">
          <a:extLst>
            <a:ext uri="{FF2B5EF4-FFF2-40B4-BE49-F238E27FC236}">
              <a16:creationId xmlns:a16="http://schemas.microsoft.com/office/drawing/2014/main" id="{00000000-0008-0000-0300-00007E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83" name="ZoneTexte 382">
          <a:extLst>
            <a:ext uri="{FF2B5EF4-FFF2-40B4-BE49-F238E27FC236}">
              <a16:creationId xmlns:a16="http://schemas.microsoft.com/office/drawing/2014/main" id="{00000000-0008-0000-0300-00007F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84" name="ZoneTexte 383">
          <a:extLst>
            <a:ext uri="{FF2B5EF4-FFF2-40B4-BE49-F238E27FC236}">
              <a16:creationId xmlns:a16="http://schemas.microsoft.com/office/drawing/2014/main" id="{00000000-0008-0000-0300-000080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85" name="ZoneTexte 384">
          <a:extLst>
            <a:ext uri="{FF2B5EF4-FFF2-40B4-BE49-F238E27FC236}">
              <a16:creationId xmlns:a16="http://schemas.microsoft.com/office/drawing/2014/main" id="{00000000-0008-0000-0300-000081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86" name="ZoneTexte 385">
          <a:extLst>
            <a:ext uri="{FF2B5EF4-FFF2-40B4-BE49-F238E27FC236}">
              <a16:creationId xmlns:a16="http://schemas.microsoft.com/office/drawing/2014/main" id="{00000000-0008-0000-0300-000082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87" name="ZoneTexte 386">
          <a:extLst>
            <a:ext uri="{FF2B5EF4-FFF2-40B4-BE49-F238E27FC236}">
              <a16:creationId xmlns:a16="http://schemas.microsoft.com/office/drawing/2014/main" id="{00000000-0008-0000-0300-000083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88" name="ZoneTexte 387">
          <a:extLst>
            <a:ext uri="{FF2B5EF4-FFF2-40B4-BE49-F238E27FC236}">
              <a16:creationId xmlns:a16="http://schemas.microsoft.com/office/drawing/2014/main" id="{00000000-0008-0000-0300-000084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89" name="ZoneTexte 388">
          <a:extLst>
            <a:ext uri="{FF2B5EF4-FFF2-40B4-BE49-F238E27FC236}">
              <a16:creationId xmlns:a16="http://schemas.microsoft.com/office/drawing/2014/main" id="{00000000-0008-0000-0300-000085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90" name="ZoneTexte 389">
          <a:extLst>
            <a:ext uri="{FF2B5EF4-FFF2-40B4-BE49-F238E27FC236}">
              <a16:creationId xmlns:a16="http://schemas.microsoft.com/office/drawing/2014/main" id="{00000000-0008-0000-0300-000086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91" name="ZoneTexte 390">
          <a:extLst>
            <a:ext uri="{FF2B5EF4-FFF2-40B4-BE49-F238E27FC236}">
              <a16:creationId xmlns:a16="http://schemas.microsoft.com/office/drawing/2014/main" id="{00000000-0008-0000-0300-000087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92" name="ZoneTexte 391">
          <a:extLst>
            <a:ext uri="{FF2B5EF4-FFF2-40B4-BE49-F238E27FC236}">
              <a16:creationId xmlns:a16="http://schemas.microsoft.com/office/drawing/2014/main" id="{00000000-0008-0000-0300-000088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93" name="ZoneTexte 392">
          <a:extLst>
            <a:ext uri="{FF2B5EF4-FFF2-40B4-BE49-F238E27FC236}">
              <a16:creationId xmlns:a16="http://schemas.microsoft.com/office/drawing/2014/main" id="{00000000-0008-0000-0300-000089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94" name="ZoneTexte 393">
          <a:extLst>
            <a:ext uri="{FF2B5EF4-FFF2-40B4-BE49-F238E27FC236}">
              <a16:creationId xmlns:a16="http://schemas.microsoft.com/office/drawing/2014/main" id="{00000000-0008-0000-0300-00008A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95" name="ZoneTexte 394">
          <a:extLst>
            <a:ext uri="{FF2B5EF4-FFF2-40B4-BE49-F238E27FC236}">
              <a16:creationId xmlns:a16="http://schemas.microsoft.com/office/drawing/2014/main" id="{00000000-0008-0000-0300-00008B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96" name="ZoneTexte 395">
          <a:extLst>
            <a:ext uri="{FF2B5EF4-FFF2-40B4-BE49-F238E27FC236}">
              <a16:creationId xmlns:a16="http://schemas.microsoft.com/office/drawing/2014/main" id="{00000000-0008-0000-0300-00008C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97" name="ZoneTexte 396">
          <a:extLst>
            <a:ext uri="{FF2B5EF4-FFF2-40B4-BE49-F238E27FC236}">
              <a16:creationId xmlns:a16="http://schemas.microsoft.com/office/drawing/2014/main" id="{00000000-0008-0000-0300-00008D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98" name="ZoneTexte 397">
          <a:extLst>
            <a:ext uri="{FF2B5EF4-FFF2-40B4-BE49-F238E27FC236}">
              <a16:creationId xmlns:a16="http://schemas.microsoft.com/office/drawing/2014/main" id="{00000000-0008-0000-0300-00008E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399" name="ZoneTexte 398">
          <a:extLst>
            <a:ext uri="{FF2B5EF4-FFF2-40B4-BE49-F238E27FC236}">
              <a16:creationId xmlns:a16="http://schemas.microsoft.com/office/drawing/2014/main" id="{00000000-0008-0000-0300-00008F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400" name="ZoneTexte 399">
          <a:extLst>
            <a:ext uri="{FF2B5EF4-FFF2-40B4-BE49-F238E27FC236}">
              <a16:creationId xmlns:a16="http://schemas.microsoft.com/office/drawing/2014/main" id="{00000000-0008-0000-0300-000090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401" name="ZoneTexte 400">
          <a:extLst>
            <a:ext uri="{FF2B5EF4-FFF2-40B4-BE49-F238E27FC236}">
              <a16:creationId xmlns:a16="http://schemas.microsoft.com/office/drawing/2014/main" id="{00000000-0008-0000-0300-000091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402" name="ZoneTexte 401">
          <a:extLst>
            <a:ext uri="{FF2B5EF4-FFF2-40B4-BE49-F238E27FC236}">
              <a16:creationId xmlns:a16="http://schemas.microsoft.com/office/drawing/2014/main" id="{00000000-0008-0000-0300-000092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403" name="ZoneTexte 402">
          <a:extLst>
            <a:ext uri="{FF2B5EF4-FFF2-40B4-BE49-F238E27FC236}">
              <a16:creationId xmlns:a16="http://schemas.microsoft.com/office/drawing/2014/main" id="{00000000-0008-0000-0300-000093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404" name="ZoneTexte 403">
          <a:extLst>
            <a:ext uri="{FF2B5EF4-FFF2-40B4-BE49-F238E27FC236}">
              <a16:creationId xmlns:a16="http://schemas.microsoft.com/office/drawing/2014/main" id="{00000000-0008-0000-0300-000094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405" name="ZoneTexte 404">
          <a:extLst>
            <a:ext uri="{FF2B5EF4-FFF2-40B4-BE49-F238E27FC236}">
              <a16:creationId xmlns:a16="http://schemas.microsoft.com/office/drawing/2014/main" id="{00000000-0008-0000-0300-000095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406" name="ZoneTexte 405">
          <a:extLst>
            <a:ext uri="{FF2B5EF4-FFF2-40B4-BE49-F238E27FC236}">
              <a16:creationId xmlns:a16="http://schemas.microsoft.com/office/drawing/2014/main" id="{00000000-0008-0000-0300-000096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407" name="ZoneTexte 406">
          <a:extLst>
            <a:ext uri="{FF2B5EF4-FFF2-40B4-BE49-F238E27FC236}">
              <a16:creationId xmlns:a16="http://schemas.microsoft.com/office/drawing/2014/main" id="{00000000-0008-0000-0300-000097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408" name="ZoneTexte 407">
          <a:extLst>
            <a:ext uri="{FF2B5EF4-FFF2-40B4-BE49-F238E27FC236}">
              <a16:creationId xmlns:a16="http://schemas.microsoft.com/office/drawing/2014/main" id="{00000000-0008-0000-0300-000098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409" name="ZoneTexte 408">
          <a:extLst>
            <a:ext uri="{FF2B5EF4-FFF2-40B4-BE49-F238E27FC236}">
              <a16:creationId xmlns:a16="http://schemas.microsoft.com/office/drawing/2014/main" id="{00000000-0008-0000-0300-000099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410" name="ZoneTexte 409">
          <a:extLst>
            <a:ext uri="{FF2B5EF4-FFF2-40B4-BE49-F238E27FC236}">
              <a16:creationId xmlns:a16="http://schemas.microsoft.com/office/drawing/2014/main" id="{00000000-0008-0000-0300-00009A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411" name="ZoneTexte 410">
          <a:extLst>
            <a:ext uri="{FF2B5EF4-FFF2-40B4-BE49-F238E27FC236}">
              <a16:creationId xmlns:a16="http://schemas.microsoft.com/office/drawing/2014/main" id="{00000000-0008-0000-0300-00009B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412" name="ZoneTexte 411">
          <a:extLst>
            <a:ext uri="{FF2B5EF4-FFF2-40B4-BE49-F238E27FC236}">
              <a16:creationId xmlns:a16="http://schemas.microsoft.com/office/drawing/2014/main" id="{00000000-0008-0000-0300-00009C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413" name="ZoneTexte 412">
          <a:extLst>
            <a:ext uri="{FF2B5EF4-FFF2-40B4-BE49-F238E27FC236}">
              <a16:creationId xmlns:a16="http://schemas.microsoft.com/office/drawing/2014/main" id="{00000000-0008-0000-0300-00009D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414" name="ZoneTexte 413">
          <a:extLst>
            <a:ext uri="{FF2B5EF4-FFF2-40B4-BE49-F238E27FC236}">
              <a16:creationId xmlns:a16="http://schemas.microsoft.com/office/drawing/2014/main" id="{00000000-0008-0000-0300-00009E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30</xdr:row>
      <xdr:rowOff>0</xdr:rowOff>
    </xdr:from>
    <xdr:ext cx="0" cy="172227"/>
    <xdr:sp macro="" textlink="">
      <xdr:nvSpPr>
        <xdr:cNvPr id="415" name="ZoneTexte 414">
          <a:extLst>
            <a:ext uri="{FF2B5EF4-FFF2-40B4-BE49-F238E27FC236}">
              <a16:creationId xmlns:a16="http://schemas.microsoft.com/office/drawing/2014/main" id="{00000000-0008-0000-0300-00009F010000}"/>
            </a:ext>
          </a:extLst>
        </xdr:cNvPr>
        <xdr:cNvSpPr txBox="1"/>
      </xdr:nvSpPr>
      <xdr:spPr>
        <a:xfrm>
          <a:off x="21412200" y="5781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46</xdr:row>
      <xdr:rowOff>128587</xdr:rowOff>
    </xdr:from>
    <xdr:ext cx="0" cy="172227"/>
    <xdr:sp macro="" textlink="">
      <xdr:nvSpPr>
        <xdr:cNvPr id="416" name="ZoneTexte 415">
          <a:extLst>
            <a:ext uri="{FF2B5EF4-FFF2-40B4-BE49-F238E27FC236}">
              <a16:creationId xmlns:a16="http://schemas.microsoft.com/office/drawing/2014/main" id="{00000000-0008-0000-0300-0000A0010000}"/>
            </a:ext>
          </a:extLst>
        </xdr:cNvPr>
        <xdr:cNvSpPr txBox="1"/>
      </xdr:nvSpPr>
      <xdr:spPr>
        <a:xfrm>
          <a:off x="21412200" y="90058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46</xdr:row>
      <xdr:rowOff>128587</xdr:rowOff>
    </xdr:from>
    <xdr:ext cx="0" cy="172227"/>
    <xdr:sp macro="" textlink="">
      <xdr:nvSpPr>
        <xdr:cNvPr id="417" name="ZoneTexte 416">
          <a:extLst>
            <a:ext uri="{FF2B5EF4-FFF2-40B4-BE49-F238E27FC236}">
              <a16:creationId xmlns:a16="http://schemas.microsoft.com/office/drawing/2014/main" id="{00000000-0008-0000-0300-0000A1010000}"/>
            </a:ext>
          </a:extLst>
        </xdr:cNvPr>
        <xdr:cNvSpPr txBox="1"/>
      </xdr:nvSpPr>
      <xdr:spPr>
        <a:xfrm>
          <a:off x="21412200" y="90058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18" name="ZoneTexte 417">
          <a:extLst>
            <a:ext uri="{FF2B5EF4-FFF2-40B4-BE49-F238E27FC236}">
              <a16:creationId xmlns:a16="http://schemas.microsoft.com/office/drawing/2014/main" id="{00000000-0008-0000-0300-0000A2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19" name="ZoneTexte 418">
          <a:extLst>
            <a:ext uri="{FF2B5EF4-FFF2-40B4-BE49-F238E27FC236}">
              <a16:creationId xmlns:a16="http://schemas.microsoft.com/office/drawing/2014/main" id="{00000000-0008-0000-0300-0000A3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20" name="ZoneTexte 419">
          <a:extLst>
            <a:ext uri="{FF2B5EF4-FFF2-40B4-BE49-F238E27FC236}">
              <a16:creationId xmlns:a16="http://schemas.microsoft.com/office/drawing/2014/main" id="{00000000-0008-0000-0300-0000A4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21" name="ZoneTexte 420">
          <a:extLst>
            <a:ext uri="{FF2B5EF4-FFF2-40B4-BE49-F238E27FC236}">
              <a16:creationId xmlns:a16="http://schemas.microsoft.com/office/drawing/2014/main" id="{00000000-0008-0000-0300-0000A5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22" name="ZoneTexte 421">
          <a:extLst>
            <a:ext uri="{FF2B5EF4-FFF2-40B4-BE49-F238E27FC236}">
              <a16:creationId xmlns:a16="http://schemas.microsoft.com/office/drawing/2014/main" id="{00000000-0008-0000-0300-0000A6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23" name="ZoneTexte 422">
          <a:extLst>
            <a:ext uri="{FF2B5EF4-FFF2-40B4-BE49-F238E27FC236}">
              <a16:creationId xmlns:a16="http://schemas.microsoft.com/office/drawing/2014/main" id="{00000000-0008-0000-0300-0000A7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24" name="ZoneTexte 423">
          <a:extLst>
            <a:ext uri="{FF2B5EF4-FFF2-40B4-BE49-F238E27FC236}">
              <a16:creationId xmlns:a16="http://schemas.microsoft.com/office/drawing/2014/main" id="{00000000-0008-0000-0300-0000A8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25" name="ZoneTexte 424">
          <a:extLst>
            <a:ext uri="{FF2B5EF4-FFF2-40B4-BE49-F238E27FC236}">
              <a16:creationId xmlns:a16="http://schemas.microsoft.com/office/drawing/2014/main" id="{00000000-0008-0000-0300-0000A9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26" name="ZoneTexte 425">
          <a:extLst>
            <a:ext uri="{FF2B5EF4-FFF2-40B4-BE49-F238E27FC236}">
              <a16:creationId xmlns:a16="http://schemas.microsoft.com/office/drawing/2014/main" id="{00000000-0008-0000-0300-0000AA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27" name="ZoneTexte 426">
          <a:extLst>
            <a:ext uri="{FF2B5EF4-FFF2-40B4-BE49-F238E27FC236}">
              <a16:creationId xmlns:a16="http://schemas.microsoft.com/office/drawing/2014/main" id="{00000000-0008-0000-0300-0000AB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28" name="ZoneTexte 427">
          <a:extLst>
            <a:ext uri="{FF2B5EF4-FFF2-40B4-BE49-F238E27FC236}">
              <a16:creationId xmlns:a16="http://schemas.microsoft.com/office/drawing/2014/main" id="{00000000-0008-0000-0300-0000AC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29" name="ZoneTexte 428">
          <a:extLst>
            <a:ext uri="{FF2B5EF4-FFF2-40B4-BE49-F238E27FC236}">
              <a16:creationId xmlns:a16="http://schemas.microsoft.com/office/drawing/2014/main" id="{00000000-0008-0000-0300-0000AD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30" name="ZoneTexte 429">
          <a:extLst>
            <a:ext uri="{FF2B5EF4-FFF2-40B4-BE49-F238E27FC236}">
              <a16:creationId xmlns:a16="http://schemas.microsoft.com/office/drawing/2014/main" id="{00000000-0008-0000-0300-0000AE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31" name="ZoneTexte 430">
          <a:extLst>
            <a:ext uri="{FF2B5EF4-FFF2-40B4-BE49-F238E27FC236}">
              <a16:creationId xmlns:a16="http://schemas.microsoft.com/office/drawing/2014/main" id="{00000000-0008-0000-0300-0000AF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32" name="ZoneTexte 431">
          <a:extLst>
            <a:ext uri="{FF2B5EF4-FFF2-40B4-BE49-F238E27FC236}">
              <a16:creationId xmlns:a16="http://schemas.microsoft.com/office/drawing/2014/main" id="{00000000-0008-0000-0300-0000B0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33" name="ZoneTexte 432">
          <a:extLst>
            <a:ext uri="{FF2B5EF4-FFF2-40B4-BE49-F238E27FC236}">
              <a16:creationId xmlns:a16="http://schemas.microsoft.com/office/drawing/2014/main" id="{00000000-0008-0000-0300-0000B1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34" name="ZoneTexte 433">
          <a:extLst>
            <a:ext uri="{FF2B5EF4-FFF2-40B4-BE49-F238E27FC236}">
              <a16:creationId xmlns:a16="http://schemas.microsoft.com/office/drawing/2014/main" id="{00000000-0008-0000-0300-0000B2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35" name="ZoneTexte 434">
          <a:extLst>
            <a:ext uri="{FF2B5EF4-FFF2-40B4-BE49-F238E27FC236}">
              <a16:creationId xmlns:a16="http://schemas.microsoft.com/office/drawing/2014/main" id="{00000000-0008-0000-0300-0000B3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36" name="ZoneTexte 435">
          <a:extLst>
            <a:ext uri="{FF2B5EF4-FFF2-40B4-BE49-F238E27FC236}">
              <a16:creationId xmlns:a16="http://schemas.microsoft.com/office/drawing/2014/main" id="{00000000-0008-0000-0300-0000B4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37" name="ZoneTexte 436">
          <a:extLst>
            <a:ext uri="{FF2B5EF4-FFF2-40B4-BE49-F238E27FC236}">
              <a16:creationId xmlns:a16="http://schemas.microsoft.com/office/drawing/2014/main" id="{00000000-0008-0000-0300-0000B5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38" name="ZoneTexte 437">
          <a:extLst>
            <a:ext uri="{FF2B5EF4-FFF2-40B4-BE49-F238E27FC236}">
              <a16:creationId xmlns:a16="http://schemas.microsoft.com/office/drawing/2014/main" id="{00000000-0008-0000-0300-0000B6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39" name="ZoneTexte 438">
          <a:extLst>
            <a:ext uri="{FF2B5EF4-FFF2-40B4-BE49-F238E27FC236}">
              <a16:creationId xmlns:a16="http://schemas.microsoft.com/office/drawing/2014/main" id="{00000000-0008-0000-0300-0000B7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40" name="ZoneTexte 439">
          <a:extLst>
            <a:ext uri="{FF2B5EF4-FFF2-40B4-BE49-F238E27FC236}">
              <a16:creationId xmlns:a16="http://schemas.microsoft.com/office/drawing/2014/main" id="{00000000-0008-0000-0300-0000B8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41" name="ZoneTexte 440">
          <a:extLst>
            <a:ext uri="{FF2B5EF4-FFF2-40B4-BE49-F238E27FC236}">
              <a16:creationId xmlns:a16="http://schemas.microsoft.com/office/drawing/2014/main" id="{00000000-0008-0000-0300-0000B9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42" name="ZoneTexte 441">
          <a:extLst>
            <a:ext uri="{FF2B5EF4-FFF2-40B4-BE49-F238E27FC236}">
              <a16:creationId xmlns:a16="http://schemas.microsoft.com/office/drawing/2014/main" id="{00000000-0008-0000-0300-0000BA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43" name="ZoneTexte 442">
          <a:extLst>
            <a:ext uri="{FF2B5EF4-FFF2-40B4-BE49-F238E27FC236}">
              <a16:creationId xmlns:a16="http://schemas.microsoft.com/office/drawing/2014/main" id="{00000000-0008-0000-0300-0000BB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44" name="ZoneTexte 443">
          <a:extLst>
            <a:ext uri="{FF2B5EF4-FFF2-40B4-BE49-F238E27FC236}">
              <a16:creationId xmlns:a16="http://schemas.microsoft.com/office/drawing/2014/main" id="{00000000-0008-0000-0300-0000BC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45" name="ZoneTexte 444">
          <a:extLst>
            <a:ext uri="{FF2B5EF4-FFF2-40B4-BE49-F238E27FC236}">
              <a16:creationId xmlns:a16="http://schemas.microsoft.com/office/drawing/2014/main" id="{00000000-0008-0000-0300-0000BD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46" name="ZoneTexte 445">
          <a:extLst>
            <a:ext uri="{FF2B5EF4-FFF2-40B4-BE49-F238E27FC236}">
              <a16:creationId xmlns:a16="http://schemas.microsoft.com/office/drawing/2014/main" id="{00000000-0008-0000-0300-0000BE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47" name="ZoneTexte 446">
          <a:extLst>
            <a:ext uri="{FF2B5EF4-FFF2-40B4-BE49-F238E27FC236}">
              <a16:creationId xmlns:a16="http://schemas.microsoft.com/office/drawing/2014/main" id="{00000000-0008-0000-0300-0000BF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48" name="ZoneTexte 447">
          <a:extLst>
            <a:ext uri="{FF2B5EF4-FFF2-40B4-BE49-F238E27FC236}">
              <a16:creationId xmlns:a16="http://schemas.microsoft.com/office/drawing/2014/main" id="{00000000-0008-0000-0300-0000C0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49" name="ZoneTexte 448">
          <a:extLst>
            <a:ext uri="{FF2B5EF4-FFF2-40B4-BE49-F238E27FC236}">
              <a16:creationId xmlns:a16="http://schemas.microsoft.com/office/drawing/2014/main" id="{00000000-0008-0000-0300-0000C1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50" name="ZoneTexte 449">
          <a:extLst>
            <a:ext uri="{FF2B5EF4-FFF2-40B4-BE49-F238E27FC236}">
              <a16:creationId xmlns:a16="http://schemas.microsoft.com/office/drawing/2014/main" id="{00000000-0008-0000-0300-0000C2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51" name="ZoneTexte 450">
          <a:extLst>
            <a:ext uri="{FF2B5EF4-FFF2-40B4-BE49-F238E27FC236}">
              <a16:creationId xmlns:a16="http://schemas.microsoft.com/office/drawing/2014/main" id="{00000000-0008-0000-0300-0000C3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52" name="ZoneTexte 451">
          <a:extLst>
            <a:ext uri="{FF2B5EF4-FFF2-40B4-BE49-F238E27FC236}">
              <a16:creationId xmlns:a16="http://schemas.microsoft.com/office/drawing/2014/main" id="{00000000-0008-0000-0300-0000C4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53" name="ZoneTexte 452">
          <a:extLst>
            <a:ext uri="{FF2B5EF4-FFF2-40B4-BE49-F238E27FC236}">
              <a16:creationId xmlns:a16="http://schemas.microsoft.com/office/drawing/2014/main" id="{00000000-0008-0000-0300-0000C5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54" name="ZoneTexte 453">
          <a:extLst>
            <a:ext uri="{FF2B5EF4-FFF2-40B4-BE49-F238E27FC236}">
              <a16:creationId xmlns:a16="http://schemas.microsoft.com/office/drawing/2014/main" id="{00000000-0008-0000-0300-0000C6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55" name="ZoneTexte 454">
          <a:extLst>
            <a:ext uri="{FF2B5EF4-FFF2-40B4-BE49-F238E27FC236}">
              <a16:creationId xmlns:a16="http://schemas.microsoft.com/office/drawing/2014/main" id="{00000000-0008-0000-0300-0000C7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56" name="ZoneTexte 455">
          <a:extLst>
            <a:ext uri="{FF2B5EF4-FFF2-40B4-BE49-F238E27FC236}">
              <a16:creationId xmlns:a16="http://schemas.microsoft.com/office/drawing/2014/main" id="{00000000-0008-0000-0300-0000C8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57" name="ZoneTexte 456">
          <a:extLst>
            <a:ext uri="{FF2B5EF4-FFF2-40B4-BE49-F238E27FC236}">
              <a16:creationId xmlns:a16="http://schemas.microsoft.com/office/drawing/2014/main" id="{00000000-0008-0000-0300-0000C9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58" name="ZoneTexte 457">
          <a:extLst>
            <a:ext uri="{FF2B5EF4-FFF2-40B4-BE49-F238E27FC236}">
              <a16:creationId xmlns:a16="http://schemas.microsoft.com/office/drawing/2014/main" id="{00000000-0008-0000-0300-0000CA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59" name="ZoneTexte 458">
          <a:extLst>
            <a:ext uri="{FF2B5EF4-FFF2-40B4-BE49-F238E27FC236}">
              <a16:creationId xmlns:a16="http://schemas.microsoft.com/office/drawing/2014/main" id="{00000000-0008-0000-0300-0000CB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60" name="ZoneTexte 459">
          <a:extLst>
            <a:ext uri="{FF2B5EF4-FFF2-40B4-BE49-F238E27FC236}">
              <a16:creationId xmlns:a16="http://schemas.microsoft.com/office/drawing/2014/main" id="{00000000-0008-0000-0300-0000CC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61" name="ZoneTexte 460">
          <a:extLst>
            <a:ext uri="{FF2B5EF4-FFF2-40B4-BE49-F238E27FC236}">
              <a16:creationId xmlns:a16="http://schemas.microsoft.com/office/drawing/2014/main" id="{00000000-0008-0000-0300-0000CD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62" name="ZoneTexte 461">
          <a:extLst>
            <a:ext uri="{FF2B5EF4-FFF2-40B4-BE49-F238E27FC236}">
              <a16:creationId xmlns:a16="http://schemas.microsoft.com/office/drawing/2014/main" id="{00000000-0008-0000-0300-0000CE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63" name="ZoneTexte 462">
          <a:extLst>
            <a:ext uri="{FF2B5EF4-FFF2-40B4-BE49-F238E27FC236}">
              <a16:creationId xmlns:a16="http://schemas.microsoft.com/office/drawing/2014/main" id="{00000000-0008-0000-0300-0000CF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64" name="ZoneTexte 463">
          <a:extLst>
            <a:ext uri="{FF2B5EF4-FFF2-40B4-BE49-F238E27FC236}">
              <a16:creationId xmlns:a16="http://schemas.microsoft.com/office/drawing/2014/main" id="{00000000-0008-0000-0300-0000D0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65" name="ZoneTexte 464">
          <a:extLst>
            <a:ext uri="{FF2B5EF4-FFF2-40B4-BE49-F238E27FC236}">
              <a16:creationId xmlns:a16="http://schemas.microsoft.com/office/drawing/2014/main" id="{00000000-0008-0000-0300-0000D1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66" name="ZoneTexte 465">
          <a:extLst>
            <a:ext uri="{FF2B5EF4-FFF2-40B4-BE49-F238E27FC236}">
              <a16:creationId xmlns:a16="http://schemas.microsoft.com/office/drawing/2014/main" id="{00000000-0008-0000-0300-0000D2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67" name="ZoneTexte 466">
          <a:extLst>
            <a:ext uri="{FF2B5EF4-FFF2-40B4-BE49-F238E27FC236}">
              <a16:creationId xmlns:a16="http://schemas.microsoft.com/office/drawing/2014/main" id="{00000000-0008-0000-0300-0000D3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68" name="ZoneTexte 467">
          <a:extLst>
            <a:ext uri="{FF2B5EF4-FFF2-40B4-BE49-F238E27FC236}">
              <a16:creationId xmlns:a16="http://schemas.microsoft.com/office/drawing/2014/main" id="{00000000-0008-0000-0300-0000D4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69" name="ZoneTexte 468">
          <a:extLst>
            <a:ext uri="{FF2B5EF4-FFF2-40B4-BE49-F238E27FC236}">
              <a16:creationId xmlns:a16="http://schemas.microsoft.com/office/drawing/2014/main" id="{00000000-0008-0000-0300-0000D5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70" name="ZoneTexte 469">
          <a:extLst>
            <a:ext uri="{FF2B5EF4-FFF2-40B4-BE49-F238E27FC236}">
              <a16:creationId xmlns:a16="http://schemas.microsoft.com/office/drawing/2014/main" id="{00000000-0008-0000-0300-0000D6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71" name="ZoneTexte 470">
          <a:extLst>
            <a:ext uri="{FF2B5EF4-FFF2-40B4-BE49-F238E27FC236}">
              <a16:creationId xmlns:a16="http://schemas.microsoft.com/office/drawing/2014/main" id="{00000000-0008-0000-0300-0000D7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72" name="ZoneTexte 471">
          <a:extLst>
            <a:ext uri="{FF2B5EF4-FFF2-40B4-BE49-F238E27FC236}">
              <a16:creationId xmlns:a16="http://schemas.microsoft.com/office/drawing/2014/main" id="{00000000-0008-0000-0300-0000D8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73" name="ZoneTexte 472">
          <a:extLst>
            <a:ext uri="{FF2B5EF4-FFF2-40B4-BE49-F238E27FC236}">
              <a16:creationId xmlns:a16="http://schemas.microsoft.com/office/drawing/2014/main" id="{00000000-0008-0000-0300-0000D9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74" name="ZoneTexte 473">
          <a:extLst>
            <a:ext uri="{FF2B5EF4-FFF2-40B4-BE49-F238E27FC236}">
              <a16:creationId xmlns:a16="http://schemas.microsoft.com/office/drawing/2014/main" id="{00000000-0008-0000-0300-0000DA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75" name="ZoneTexte 474">
          <a:extLst>
            <a:ext uri="{FF2B5EF4-FFF2-40B4-BE49-F238E27FC236}">
              <a16:creationId xmlns:a16="http://schemas.microsoft.com/office/drawing/2014/main" id="{00000000-0008-0000-0300-0000DB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47</xdr:row>
      <xdr:rowOff>0</xdr:rowOff>
    </xdr:from>
    <xdr:ext cx="0" cy="172227"/>
    <xdr:sp macro="" textlink="">
      <xdr:nvSpPr>
        <xdr:cNvPr id="476" name="ZoneTexte 475">
          <a:extLst>
            <a:ext uri="{FF2B5EF4-FFF2-40B4-BE49-F238E27FC236}">
              <a16:creationId xmlns:a16="http://schemas.microsoft.com/office/drawing/2014/main" id="{00000000-0008-0000-0300-0000DC010000}"/>
            </a:ext>
          </a:extLst>
        </xdr:cNvPr>
        <xdr:cNvSpPr txBox="1"/>
      </xdr:nvSpPr>
      <xdr:spPr>
        <a:xfrm>
          <a:off x="21412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46</xdr:row>
      <xdr:rowOff>128587</xdr:rowOff>
    </xdr:from>
    <xdr:ext cx="0" cy="172227"/>
    <xdr:sp macro="" textlink="">
      <xdr:nvSpPr>
        <xdr:cNvPr id="477" name="ZoneTexte 476">
          <a:extLst>
            <a:ext uri="{FF2B5EF4-FFF2-40B4-BE49-F238E27FC236}">
              <a16:creationId xmlns:a16="http://schemas.microsoft.com/office/drawing/2014/main" id="{00000000-0008-0000-0300-0000DD010000}"/>
            </a:ext>
          </a:extLst>
        </xdr:cNvPr>
        <xdr:cNvSpPr txBox="1"/>
      </xdr:nvSpPr>
      <xdr:spPr>
        <a:xfrm>
          <a:off x="22174200" y="90058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46</xdr:row>
      <xdr:rowOff>128587</xdr:rowOff>
    </xdr:from>
    <xdr:ext cx="0" cy="172227"/>
    <xdr:sp macro="" textlink="">
      <xdr:nvSpPr>
        <xdr:cNvPr id="478" name="ZoneTexte 477">
          <a:extLst>
            <a:ext uri="{FF2B5EF4-FFF2-40B4-BE49-F238E27FC236}">
              <a16:creationId xmlns:a16="http://schemas.microsoft.com/office/drawing/2014/main" id="{00000000-0008-0000-0300-0000DE010000}"/>
            </a:ext>
          </a:extLst>
        </xdr:cNvPr>
        <xdr:cNvSpPr txBox="1"/>
      </xdr:nvSpPr>
      <xdr:spPr>
        <a:xfrm>
          <a:off x="22174200" y="90058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79" name="ZoneTexte 478">
          <a:extLst>
            <a:ext uri="{FF2B5EF4-FFF2-40B4-BE49-F238E27FC236}">
              <a16:creationId xmlns:a16="http://schemas.microsoft.com/office/drawing/2014/main" id="{00000000-0008-0000-0300-0000DF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80" name="ZoneTexte 479">
          <a:extLst>
            <a:ext uri="{FF2B5EF4-FFF2-40B4-BE49-F238E27FC236}">
              <a16:creationId xmlns:a16="http://schemas.microsoft.com/office/drawing/2014/main" id="{00000000-0008-0000-0300-0000E0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81" name="ZoneTexte 480">
          <a:extLst>
            <a:ext uri="{FF2B5EF4-FFF2-40B4-BE49-F238E27FC236}">
              <a16:creationId xmlns:a16="http://schemas.microsoft.com/office/drawing/2014/main" id="{00000000-0008-0000-0300-0000E1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82" name="ZoneTexte 481">
          <a:extLst>
            <a:ext uri="{FF2B5EF4-FFF2-40B4-BE49-F238E27FC236}">
              <a16:creationId xmlns:a16="http://schemas.microsoft.com/office/drawing/2014/main" id="{00000000-0008-0000-0300-0000E2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83" name="ZoneTexte 482">
          <a:extLst>
            <a:ext uri="{FF2B5EF4-FFF2-40B4-BE49-F238E27FC236}">
              <a16:creationId xmlns:a16="http://schemas.microsoft.com/office/drawing/2014/main" id="{00000000-0008-0000-0300-0000E3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84" name="ZoneTexte 483">
          <a:extLst>
            <a:ext uri="{FF2B5EF4-FFF2-40B4-BE49-F238E27FC236}">
              <a16:creationId xmlns:a16="http://schemas.microsoft.com/office/drawing/2014/main" id="{00000000-0008-0000-0300-0000E4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85" name="ZoneTexte 484">
          <a:extLst>
            <a:ext uri="{FF2B5EF4-FFF2-40B4-BE49-F238E27FC236}">
              <a16:creationId xmlns:a16="http://schemas.microsoft.com/office/drawing/2014/main" id="{00000000-0008-0000-0300-0000E5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86" name="ZoneTexte 485">
          <a:extLst>
            <a:ext uri="{FF2B5EF4-FFF2-40B4-BE49-F238E27FC236}">
              <a16:creationId xmlns:a16="http://schemas.microsoft.com/office/drawing/2014/main" id="{00000000-0008-0000-0300-0000E6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87" name="ZoneTexte 486">
          <a:extLst>
            <a:ext uri="{FF2B5EF4-FFF2-40B4-BE49-F238E27FC236}">
              <a16:creationId xmlns:a16="http://schemas.microsoft.com/office/drawing/2014/main" id="{00000000-0008-0000-0300-0000E7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88" name="ZoneTexte 487">
          <a:extLst>
            <a:ext uri="{FF2B5EF4-FFF2-40B4-BE49-F238E27FC236}">
              <a16:creationId xmlns:a16="http://schemas.microsoft.com/office/drawing/2014/main" id="{00000000-0008-0000-0300-0000E8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89" name="ZoneTexte 488">
          <a:extLst>
            <a:ext uri="{FF2B5EF4-FFF2-40B4-BE49-F238E27FC236}">
              <a16:creationId xmlns:a16="http://schemas.microsoft.com/office/drawing/2014/main" id="{00000000-0008-0000-0300-0000E9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90" name="ZoneTexte 489">
          <a:extLst>
            <a:ext uri="{FF2B5EF4-FFF2-40B4-BE49-F238E27FC236}">
              <a16:creationId xmlns:a16="http://schemas.microsoft.com/office/drawing/2014/main" id="{00000000-0008-0000-0300-0000EA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91" name="ZoneTexte 490">
          <a:extLst>
            <a:ext uri="{FF2B5EF4-FFF2-40B4-BE49-F238E27FC236}">
              <a16:creationId xmlns:a16="http://schemas.microsoft.com/office/drawing/2014/main" id="{00000000-0008-0000-0300-0000EB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92" name="ZoneTexte 491">
          <a:extLst>
            <a:ext uri="{FF2B5EF4-FFF2-40B4-BE49-F238E27FC236}">
              <a16:creationId xmlns:a16="http://schemas.microsoft.com/office/drawing/2014/main" id="{00000000-0008-0000-0300-0000EC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93" name="ZoneTexte 492">
          <a:extLst>
            <a:ext uri="{FF2B5EF4-FFF2-40B4-BE49-F238E27FC236}">
              <a16:creationId xmlns:a16="http://schemas.microsoft.com/office/drawing/2014/main" id="{00000000-0008-0000-0300-0000ED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94" name="ZoneTexte 493">
          <a:extLst>
            <a:ext uri="{FF2B5EF4-FFF2-40B4-BE49-F238E27FC236}">
              <a16:creationId xmlns:a16="http://schemas.microsoft.com/office/drawing/2014/main" id="{00000000-0008-0000-0300-0000EE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95" name="ZoneTexte 494">
          <a:extLst>
            <a:ext uri="{FF2B5EF4-FFF2-40B4-BE49-F238E27FC236}">
              <a16:creationId xmlns:a16="http://schemas.microsoft.com/office/drawing/2014/main" id="{00000000-0008-0000-0300-0000EF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96" name="ZoneTexte 495">
          <a:extLst>
            <a:ext uri="{FF2B5EF4-FFF2-40B4-BE49-F238E27FC236}">
              <a16:creationId xmlns:a16="http://schemas.microsoft.com/office/drawing/2014/main" id="{00000000-0008-0000-0300-0000F0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97" name="ZoneTexte 496">
          <a:extLst>
            <a:ext uri="{FF2B5EF4-FFF2-40B4-BE49-F238E27FC236}">
              <a16:creationId xmlns:a16="http://schemas.microsoft.com/office/drawing/2014/main" id="{00000000-0008-0000-0300-0000F1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98" name="ZoneTexte 497">
          <a:extLst>
            <a:ext uri="{FF2B5EF4-FFF2-40B4-BE49-F238E27FC236}">
              <a16:creationId xmlns:a16="http://schemas.microsoft.com/office/drawing/2014/main" id="{00000000-0008-0000-0300-0000F2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499" name="ZoneTexte 498">
          <a:extLst>
            <a:ext uri="{FF2B5EF4-FFF2-40B4-BE49-F238E27FC236}">
              <a16:creationId xmlns:a16="http://schemas.microsoft.com/office/drawing/2014/main" id="{00000000-0008-0000-0300-0000F3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00" name="ZoneTexte 499">
          <a:extLst>
            <a:ext uri="{FF2B5EF4-FFF2-40B4-BE49-F238E27FC236}">
              <a16:creationId xmlns:a16="http://schemas.microsoft.com/office/drawing/2014/main" id="{00000000-0008-0000-0300-0000F4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01" name="ZoneTexte 500">
          <a:extLst>
            <a:ext uri="{FF2B5EF4-FFF2-40B4-BE49-F238E27FC236}">
              <a16:creationId xmlns:a16="http://schemas.microsoft.com/office/drawing/2014/main" id="{00000000-0008-0000-0300-0000F5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02" name="ZoneTexte 501">
          <a:extLst>
            <a:ext uri="{FF2B5EF4-FFF2-40B4-BE49-F238E27FC236}">
              <a16:creationId xmlns:a16="http://schemas.microsoft.com/office/drawing/2014/main" id="{00000000-0008-0000-0300-0000F6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03" name="ZoneTexte 502">
          <a:extLst>
            <a:ext uri="{FF2B5EF4-FFF2-40B4-BE49-F238E27FC236}">
              <a16:creationId xmlns:a16="http://schemas.microsoft.com/office/drawing/2014/main" id="{00000000-0008-0000-0300-0000F7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04" name="ZoneTexte 503">
          <a:extLst>
            <a:ext uri="{FF2B5EF4-FFF2-40B4-BE49-F238E27FC236}">
              <a16:creationId xmlns:a16="http://schemas.microsoft.com/office/drawing/2014/main" id="{00000000-0008-0000-0300-0000F8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05" name="ZoneTexte 504">
          <a:extLst>
            <a:ext uri="{FF2B5EF4-FFF2-40B4-BE49-F238E27FC236}">
              <a16:creationId xmlns:a16="http://schemas.microsoft.com/office/drawing/2014/main" id="{00000000-0008-0000-0300-0000F9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06" name="ZoneTexte 505">
          <a:extLst>
            <a:ext uri="{FF2B5EF4-FFF2-40B4-BE49-F238E27FC236}">
              <a16:creationId xmlns:a16="http://schemas.microsoft.com/office/drawing/2014/main" id="{00000000-0008-0000-0300-0000FA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07" name="ZoneTexte 506">
          <a:extLst>
            <a:ext uri="{FF2B5EF4-FFF2-40B4-BE49-F238E27FC236}">
              <a16:creationId xmlns:a16="http://schemas.microsoft.com/office/drawing/2014/main" id="{00000000-0008-0000-0300-0000FB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08" name="ZoneTexte 507">
          <a:extLst>
            <a:ext uri="{FF2B5EF4-FFF2-40B4-BE49-F238E27FC236}">
              <a16:creationId xmlns:a16="http://schemas.microsoft.com/office/drawing/2014/main" id="{00000000-0008-0000-0300-0000FC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09" name="ZoneTexte 508">
          <a:extLst>
            <a:ext uri="{FF2B5EF4-FFF2-40B4-BE49-F238E27FC236}">
              <a16:creationId xmlns:a16="http://schemas.microsoft.com/office/drawing/2014/main" id="{00000000-0008-0000-0300-0000FD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10" name="ZoneTexte 509">
          <a:extLst>
            <a:ext uri="{FF2B5EF4-FFF2-40B4-BE49-F238E27FC236}">
              <a16:creationId xmlns:a16="http://schemas.microsoft.com/office/drawing/2014/main" id="{00000000-0008-0000-0300-0000FE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11" name="ZoneTexte 510">
          <a:extLst>
            <a:ext uri="{FF2B5EF4-FFF2-40B4-BE49-F238E27FC236}">
              <a16:creationId xmlns:a16="http://schemas.microsoft.com/office/drawing/2014/main" id="{00000000-0008-0000-0300-0000FF01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12" name="ZoneTexte 511">
          <a:extLst>
            <a:ext uri="{FF2B5EF4-FFF2-40B4-BE49-F238E27FC236}">
              <a16:creationId xmlns:a16="http://schemas.microsoft.com/office/drawing/2014/main" id="{00000000-0008-0000-0300-000000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13" name="ZoneTexte 512">
          <a:extLst>
            <a:ext uri="{FF2B5EF4-FFF2-40B4-BE49-F238E27FC236}">
              <a16:creationId xmlns:a16="http://schemas.microsoft.com/office/drawing/2014/main" id="{00000000-0008-0000-0300-000001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14" name="ZoneTexte 513">
          <a:extLst>
            <a:ext uri="{FF2B5EF4-FFF2-40B4-BE49-F238E27FC236}">
              <a16:creationId xmlns:a16="http://schemas.microsoft.com/office/drawing/2014/main" id="{00000000-0008-0000-0300-000002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15" name="ZoneTexte 514">
          <a:extLst>
            <a:ext uri="{FF2B5EF4-FFF2-40B4-BE49-F238E27FC236}">
              <a16:creationId xmlns:a16="http://schemas.microsoft.com/office/drawing/2014/main" id="{00000000-0008-0000-0300-000003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16" name="ZoneTexte 515">
          <a:extLst>
            <a:ext uri="{FF2B5EF4-FFF2-40B4-BE49-F238E27FC236}">
              <a16:creationId xmlns:a16="http://schemas.microsoft.com/office/drawing/2014/main" id="{00000000-0008-0000-0300-000004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17" name="ZoneTexte 516">
          <a:extLst>
            <a:ext uri="{FF2B5EF4-FFF2-40B4-BE49-F238E27FC236}">
              <a16:creationId xmlns:a16="http://schemas.microsoft.com/office/drawing/2014/main" id="{00000000-0008-0000-0300-000005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18" name="ZoneTexte 517">
          <a:extLst>
            <a:ext uri="{FF2B5EF4-FFF2-40B4-BE49-F238E27FC236}">
              <a16:creationId xmlns:a16="http://schemas.microsoft.com/office/drawing/2014/main" id="{00000000-0008-0000-0300-000006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19" name="ZoneTexte 518">
          <a:extLst>
            <a:ext uri="{FF2B5EF4-FFF2-40B4-BE49-F238E27FC236}">
              <a16:creationId xmlns:a16="http://schemas.microsoft.com/office/drawing/2014/main" id="{00000000-0008-0000-0300-000007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20" name="ZoneTexte 519">
          <a:extLst>
            <a:ext uri="{FF2B5EF4-FFF2-40B4-BE49-F238E27FC236}">
              <a16:creationId xmlns:a16="http://schemas.microsoft.com/office/drawing/2014/main" id="{00000000-0008-0000-0300-000008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21" name="ZoneTexte 520">
          <a:extLst>
            <a:ext uri="{FF2B5EF4-FFF2-40B4-BE49-F238E27FC236}">
              <a16:creationId xmlns:a16="http://schemas.microsoft.com/office/drawing/2014/main" id="{00000000-0008-0000-0300-000009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22" name="ZoneTexte 521">
          <a:extLst>
            <a:ext uri="{FF2B5EF4-FFF2-40B4-BE49-F238E27FC236}">
              <a16:creationId xmlns:a16="http://schemas.microsoft.com/office/drawing/2014/main" id="{00000000-0008-0000-0300-00000A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23" name="ZoneTexte 522">
          <a:extLst>
            <a:ext uri="{FF2B5EF4-FFF2-40B4-BE49-F238E27FC236}">
              <a16:creationId xmlns:a16="http://schemas.microsoft.com/office/drawing/2014/main" id="{00000000-0008-0000-0300-00000B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24" name="ZoneTexte 523">
          <a:extLst>
            <a:ext uri="{FF2B5EF4-FFF2-40B4-BE49-F238E27FC236}">
              <a16:creationId xmlns:a16="http://schemas.microsoft.com/office/drawing/2014/main" id="{00000000-0008-0000-0300-00000C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25" name="ZoneTexte 524">
          <a:extLst>
            <a:ext uri="{FF2B5EF4-FFF2-40B4-BE49-F238E27FC236}">
              <a16:creationId xmlns:a16="http://schemas.microsoft.com/office/drawing/2014/main" id="{00000000-0008-0000-0300-00000D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26" name="ZoneTexte 525">
          <a:extLst>
            <a:ext uri="{FF2B5EF4-FFF2-40B4-BE49-F238E27FC236}">
              <a16:creationId xmlns:a16="http://schemas.microsoft.com/office/drawing/2014/main" id="{00000000-0008-0000-0300-00000E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27" name="ZoneTexte 526">
          <a:extLst>
            <a:ext uri="{FF2B5EF4-FFF2-40B4-BE49-F238E27FC236}">
              <a16:creationId xmlns:a16="http://schemas.microsoft.com/office/drawing/2014/main" id="{00000000-0008-0000-0300-00000F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28" name="ZoneTexte 527">
          <a:extLst>
            <a:ext uri="{FF2B5EF4-FFF2-40B4-BE49-F238E27FC236}">
              <a16:creationId xmlns:a16="http://schemas.microsoft.com/office/drawing/2014/main" id="{00000000-0008-0000-0300-000010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29" name="ZoneTexte 528">
          <a:extLst>
            <a:ext uri="{FF2B5EF4-FFF2-40B4-BE49-F238E27FC236}">
              <a16:creationId xmlns:a16="http://schemas.microsoft.com/office/drawing/2014/main" id="{00000000-0008-0000-0300-000011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30" name="ZoneTexte 529">
          <a:extLst>
            <a:ext uri="{FF2B5EF4-FFF2-40B4-BE49-F238E27FC236}">
              <a16:creationId xmlns:a16="http://schemas.microsoft.com/office/drawing/2014/main" id="{00000000-0008-0000-0300-000012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31" name="ZoneTexte 530">
          <a:extLst>
            <a:ext uri="{FF2B5EF4-FFF2-40B4-BE49-F238E27FC236}">
              <a16:creationId xmlns:a16="http://schemas.microsoft.com/office/drawing/2014/main" id="{00000000-0008-0000-0300-000013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32" name="ZoneTexte 531">
          <a:extLst>
            <a:ext uri="{FF2B5EF4-FFF2-40B4-BE49-F238E27FC236}">
              <a16:creationId xmlns:a16="http://schemas.microsoft.com/office/drawing/2014/main" id="{00000000-0008-0000-0300-000014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33" name="ZoneTexte 532">
          <a:extLst>
            <a:ext uri="{FF2B5EF4-FFF2-40B4-BE49-F238E27FC236}">
              <a16:creationId xmlns:a16="http://schemas.microsoft.com/office/drawing/2014/main" id="{00000000-0008-0000-0300-000015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34" name="ZoneTexte 533">
          <a:extLst>
            <a:ext uri="{FF2B5EF4-FFF2-40B4-BE49-F238E27FC236}">
              <a16:creationId xmlns:a16="http://schemas.microsoft.com/office/drawing/2014/main" id="{00000000-0008-0000-0300-000016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35" name="ZoneTexte 534">
          <a:extLst>
            <a:ext uri="{FF2B5EF4-FFF2-40B4-BE49-F238E27FC236}">
              <a16:creationId xmlns:a16="http://schemas.microsoft.com/office/drawing/2014/main" id="{00000000-0008-0000-0300-000017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36" name="ZoneTexte 535">
          <a:extLst>
            <a:ext uri="{FF2B5EF4-FFF2-40B4-BE49-F238E27FC236}">
              <a16:creationId xmlns:a16="http://schemas.microsoft.com/office/drawing/2014/main" id="{00000000-0008-0000-0300-000018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47</xdr:row>
      <xdr:rowOff>0</xdr:rowOff>
    </xdr:from>
    <xdr:ext cx="0" cy="172227"/>
    <xdr:sp macro="" textlink="">
      <xdr:nvSpPr>
        <xdr:cNvPr id="537" name="ZoneTexte 536">
          <a:extLst>
            <a:ext uri="{FF2B5EF4-FFF2-40B4-BE49-F238E27FC236}">
              <a16:creationId xmlns:a16="http://schemas.microsoft.com/office/drawing/2014/main" id="{00000000-0008-0000-0300-000019020000}"/>
            </a:ext>
          </a:extLst>
        </xdr:cNvPr>
        <xdr:cNvSpPr txBox="1"/>
      </xdr:nvSpPr>
      <xdr:spPr>
        <a:xfrm>
          <a:off x="22174200" y="9067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38" name="ZoneTexte 537">
          <a:extLst>
            <a:ext uri="{FF2B5EF4-FFF2-40B4-BE49-F238E27FC236}">
              <a16:creationId xmlns:a16="http://schemas.microsoft.com/office/drawing/2014/main" id="{00000000-0008-0000-0300-00001A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39" name="ZoneTexte 538">
          <a:extLst>
            <a:ext uri="{FF2B5EF4-FFF2-40B4-BE49-F238E27FC236}">
              <a16:creationId xmlns:a16="http://schemas.microsoft.com/office/drawing/2014/main" id="{00000000-0008-0000-0300-00001B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40" name="ZoneTexte 539">
          <a:extLst>
            <a:ext uri="{FF2B5EF4-FFF2-40B4-BE49-F238E27FC236}">
              <a16:creationId xmlns:a16="http://schemas.microsoft.com/office/drawing/2014/main" id="{00000000-0008-0000-0300-00001C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41" name="ZoneTexte 540">
          <a:extLst>
            <a:ext uri="{FF2B5EF4-FFF2-40B4-BE49-F238E27FC236}">
              <a16:creationId xmlns:a16="http://schemas.microsoft.com/office/drawing/2014/main" id="{00000000-0008-0000-0300-00001D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42" name="ZoneTexte 541">
          <a:extLst>
            <a:ext uri="{FF2B5EF4-FFF2-40B4-BE49-F238E27FC236}">
              <a16:creationId xmlns:a16="http://schemas.microsoft.com/office/drawing/2014/main" id="{00000000-0008-0000-0300-00001E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43" name="ZoneTexte 542">
          <a:extLst>
            <a:ext uri="{FF2B5EF4-FFF2-40B4-BE49-F238E27FC236}">
              <a16:creationId xmlns:a16="http://schemas.microsoft.com/office/drawing/2014/main" id="{00000000-0008-0000-0300-00001F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44" name="ZoneTexte 543">
          <a:extLst>
            <a:ext uri="{FF2B5EF4-FFF2-40B4-BE49-F238E27FC236}">
              <a16:creationId xmlns:a16="http://schemas.microsoft.com/office/drawing/2014/main" id="{00000000-0008-0000-0300-000020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45" name="ZoneTexte 544">
          <a:extLst>
            <a:ext uri="{FF2B5EF4-FFF2-40B4-BE49-F238E27FC236}">
              <a16:creationId xmlns:a16="http://schemas.microsoft.com/office/drawing/2014/main" id="{00000000-0008-0000-0300-000021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46" name="ZoneTexte 545">
          <a:extLst>
            <a:ext uri="{FF2B5EF4-FFF2-40B4-BE49-F238E27FC236}">
              <a16:creationId xmlns:a16="http://schemas.microsoft.com/office/drawing/2014/main" id="{00000000-0008-0000-0300-000022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47" name="ZoneTexte 546">
          <a:extLst>
            <a:ext uri="{FF2B5EF4-FFF2-40B4-BE49-F238E27FC236}">
              <a16:creationId xmlns:a16="http://schemas.microsoft.com/office/drawing/2014/main" id="{00000000-0008-0000-0300-000023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48" name="ZoneTexte 547">
          <a:extLst>
            <a:ext uri="{FF2B5EF4-FFF2-40B4-BE49-F238E27FC236}">
              <a16:creationId xmlns:a16="http://schemas.microsoft.com/office/drawing/2014/main" id="{00000000-0008-0000-0300-000024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49" name="ZoneTexte 548">
          <a:extLst>
            <a:ext uri="{FF2B5EF4-FFF2-40B4-BE49-F238E27FC236}">
              <a16:creationId xmlns:a16="http://schemas.microsoft.com/office/drawing/2014/main" id="{00000000-0008-0000-0300-000025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50" name="ZoneTexte 549">
          <a:extLst>
            <a:ext uri="{FF2B5EF4-FFF2-40B4-BE49-F238E27FC236}">
              <a16:creationId xmlns:a16="http://schemas.microsoft.com/office/drawing/2014/main" id="{00000000-0008-0000-0300-000026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51" name="ZoneTexte 550">
          <a:extLst>
            <a:ext uri="{FF2B5EF4-FFF2-40B4-BE49-F238E27FC236}">
              <a16:creationId xmlns:a16="http://schemas.microsoft.com/office/drawing/2014/main" id="{00000000-0008-0000-0300-000027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52" name="ZoneTexte 551">
          <a:extLst>
            <a:ext uri="{FF2B5EF4-FFF2-40B4-BE49-F238E27FC236}">
              <a16:creationId xmlns:a16="http://schemas.microsoft.com/office/drawing/2014/main" id="{00000000-0008-0000-0300-000028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53" name="ZoneTexte 552">
          <a:extLst>
            <a:ext uri="{FF2B5EF4-FFF2-40B4-BE49-F238E27FC236}">
              <a16:creationId xmlns:a16="http://schemas.microsoft.com/office/drawing/2014/main" id="{00000000-0008-0000-0300-000029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54" name="ZoneTexte 553">
          <a:extLst>
            <a:ext uri="{FF2B5EF4-FFF2-40B4-BE49-F238E27FC236}">
              <a16:creationId xmlns:a16="http://schemas.microsoft.com/office/drawing/2014/main" id="{00000000-0008-0000-0300-00002A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55" name="ZoneTexte 554">
          <a:extLst>
            <a:ext uri="{FF2B5EF4-FFF2-40B4-BE49-F238E27FC236}">
              <a16:creationId xmlns:a16="http://schemas.microsoft.com/office/drawing/2014/main" id="{00000000-0008-0000-0300-00002B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56" name="ZoneTexte 555">
          <a:extLst>
            <a:ext uri="{FF2B5EF4-FFF2-40B4-BE49-F238E27FC236}">
              <a16:creationId xmlns:a16="http://schemas.microsoft.com/office/drawing/2014/main" id="{00000000-0008-0000-0300-00002C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57" name="ZoneTexte 556">
          <a:extLst>
            <a:ext uri="{FF2B5EF4-FFF2-40B4-BE49-F238E27FC236}">
              <a16:creationId xmlns:a16="http://schemas.microsoft.com/office/drawing/2014/main" id="{00000000-0008-0000-0300-00002D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58" name="ZoneTexte 557">
          <a:extLst>
            <a:ext uri="{FF2B5EF4-FFF2-40B4-BE49-F238E27FC236}">
              <a16:creationId xmlns:a16="http://schemas.microsoft.com/office/drawing/2014/main" id="{00000000-0008-0000-0300-00002E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59" name="ZoneTexte 558">
          <a:extLst>
            <a:ext uri="{FF2B5EF4-FFF2-40B4-BE49-F238E27FC236}">
              <a16:creationId xmlns:a16="http://schemas.microsoft.com/office/drawing/2014/main" id="{00000000-0008-0000-0300-00002F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60" name="ZoneTexte 559">
          <a:extLst>
            <a:ext uri="{FF2B5EF4-FFF2-40B4-BE49-F238E27FC236}">
              <a16:creationId xmlns:a16="http://schemas.microsoft.com/office/drawing/2014/main" id="{00000000-0008-0000-0300-000030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61" name="ZoneTexte 560">
          <a:extLst>
            <a:ext uri="{FF2B5EF4-FFF2-40B4-BE49-F238E27FC236}">
              <a16:creationId xmlns:a16="http://schemas.microsoft.com/office/drawing/2014/main" id="{00000000-0008-0000-0300-000031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62" name="ZoneTexte 561">
          <a:extLst>
            <a:ext uri="{FF2B5EF4-FFF2-40B4-BE49-F238E27FC236}">
              <a16:creationId xmlns:a16="http://schemas.microsoft.com/office/drawing/2014/main" id="{00000000-0008-0000-0300-000032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63" name="ZoneTexte 562">
          <a:extLst>
            <a:ext uri="{FF2B5EF4-FFF2-40B4-BE49-F238E27FC236}">
              <a16:creationId xmlns:a16="http://schemas.microsoft.com/office/drawing/2014/main" id="{00000000-0008-0000-0300-000033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64" name="ZoneTexte 563">
          <a:extLst>
            <a:ext uri="{FF2B5EF4-FFF2-40B4-BE49-F238E27FC236}">
              <a16:creationId xmlns:a16="http://schemas.microsoft.com/office/drawing/2014/main" id="{00000000-0008-0000-0300-000034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65" name="ZoneTexte 564">
          <a:extLst>
            <a:ext uri="{FF2B5EF4-FFF2-40B4-BE49-F238E27FC236}">
              <a16:creationId xmlns:a16="http://schemas.microsoft.com/office/drawing/2014/main" id="{00000000-0008-0000-0300-000035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66" name="ZoneTexte 565">
          <a:extLst>
            <a:ext uri="{FF2B5EF4-FFF2-40B4-BE49-F238E27FC236}">
              <a16:creationId xmlns:a16="http://schemas.microsoft.com/office/drawing/2014/main" id="{00000000-0008-0000-0300-000036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67" name="ZoneTexte 566">
          <a:extLst>
            <a:ext uri="{FF2B5EF4-FFF2-40B4-BE49-F238E27FC236}">
              <a16:creationId xmlns:a16="http://schemas.microsoft.com/office/drawing/2014/main" id="{00000000-0008-0000-0300-000037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68" name="ZoneTexte 567">
          <a:extLst>
            <a:ext uri="{FF2B5EF4-FFF2-40B4-BE49-F238E27FC236}">
              <a16:creationId xmlns:a16="http://schemas.microsoft.com/office/drawing/2014/main" id="{00000000-0008-0000-0300-000038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69" name="ZoneTexte 568">
          <a:extLst>
            <a:ext uri="{FF2B5EF4-FFF2-40B4-BE49-F238E27FC236}">
              <a16:creationId xmlns:a16="http://schemas.microsoft.com/office/drawing/2014/main" id="{00000000-0008-0000-0300-000039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70" name="ZoneTexte 569">
          <a:extLst>
            <a:ext uri="{FF2B5EF4-FFF2-40B4-BE49-F238E27FC236}">
              <a16:creationId xmlns:a16="http://schemas.microsoft.com/office/drawing/2014/main" id="{00000000-0008-0000-0300-00003A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71" name="ZoneTexte 570">
          <a:extLst>
            <a:ext uri="{FF2B5EF4-FFF2-40B4-BE49-F238E27FC236}">
              <a16:creationId xmlns:a16="http://schemas.microsoft.com/office/drawing/2014/main" id="{00000000-0008-0000-0300-00003B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72" name="ZoneTexte 571">
          <a:extLst>
            <a:ext uri="{FF2B5EF4-FFF2-40B4-BE49-F238E27FC236}">
              <a16:creationId xmlns:a16="http://schemas.microsoft.com/office/drawing/2014/main" id="{00000000-0008-0000-0300-00003C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73" name="ZoneTexte 572">
          <a:extLst>
            <a:ext uri="{FF2B5EF4-FFF2-40B4-BE49-F238E27FC236}">
              <a16:creationId xmlns:a16="http://schemas.microsoft.com/office/drawing/2014/main" id="{00000000-0008-0000-0300-00003D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74" name="ZoneTexte 573">
          <a:extLst>
            <a:ext uri="{FF2B5EF4-FFF2-40B4-BE49-F238E27FC236}">
              <a16:creationId xmlns:a16="http://schemas.microsoft.com/office/drawing/2014/main" id="{00000000-0008-0000-0300-00003E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75" name="ZoneTexte 574">
          <a:extLst>
            <a:ext uri="{FF2B5EF4-FFF2-40B4-BE49-F238E27FC236}">
              <a16:creationId xmlns:a16="http://schemas.microsoft.com/office/drawing/2014/main" id="{00000000-0008-0000-0300-00003F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76" name="ZoneTexte 575">
          <a:extLst>
            <a:ext uri="{FF2B5EF4-FFF2-40B4-BE49-F238E27FC236}">
              <a16:creationId xmlns:a16="http://schemas.microsoft.com/office/drawing/2014/main" id="{00000000-0008-0000-0300-000040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77" name="ZoneTexte 576">
          <a:extLst>
            <a:ext uri="{FF2B5EF4-FFF2-40B4-BE49-F238E27FC236}">
              <a16:creationId xmlns:a16="http://schemas.microsoft.com/office/drawing/2014/main" id="{00000000-0008-0000-0300-000041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78" name="ZoneTexte 577">
          <a:extLst>
            <a:ext uri="{FF2B5EF4-FFF2-40B4-BE49-F238E27FC236}">
              <a16:creationId xmlns:a16="http://schemas.microsoft.com/office/drawing/2014/main" id="{00000000-0008-0000-0300-000042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79" name="ZoneTexte 578">
          <a:extLst>
            <a:ext uri="{FF2B5EF4-FFF2-40B4-BE49-F238E27FC236}">
              <a16:creationId xmlns:a16="http://schemas.microsoft.com/office/drawing/2014/main" id="{00000000-0008-0000-0300-000043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80" name="ZoneTexte 579">
          <a:extLst>
            <a:ext uri="{FF2B5EF4-FFF2-40B4-BE49-F238E27FC236}">
              <a16:creationId xmlns:a16="http://schemas.microsoft.com/office/drawing/2014/main" id="{00000000-0008-0000-0300-000044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81" name="ZoneTexte 580">
          <a:extLst>
            <a:ext uri="{FF2B5EF4-FFF2-40B4-BE49-F238E27FC236}">
              <a16:creationId xmlns:a16="http://schemas.microsoft.com/office/drawing/2014/main" id="{00000000-0008-0000-0300-000045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82" name="ZoneTexte 581">
          <a:extLst>
            <a:ext uri="{FF2B5EF4-FFF2-40B4-BE49-F238E27FC236}">
              <a16:creationId xmlns:a16="http://schemas.microsoft.com/office/drawing/2014/main" id="{00000000-0008-0000-0300-000046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83" name="ZoneTexte 582">
          <a:extLst>
            <a:ext uri="{FF2B5EF4-FFF2-40B4-BE49-F238E27FC236}">
              <a16:creationId xmlns:a16="http://schemas.microsoft.com/office/drawing/2014/main" id="{00000000-0008-0000-0300-000047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84" name="ZoneTexte 583">
          <a:extLst>
            <a:ext uri="{FF2B5EF4-FFF2-40B4-BE49-F238E27FC236}">
              <a16:creationId xmlns:a16="http://schemas.microsoft.com/office/drawing/2014/main" id="{00000000-0008-0000-0300-000048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85" name="ZoneTexte 584">
          <a:extLst>
            <a:ext uri="{FF2B5EF4-FFF2-40B4-BE49-F238E27FC236}">
              <a16:creationId xmlns:a16="http://schemas.microsoft.com/office/drawing/2014/main" id="{00000000-0008-0000-0300-000049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86" name="ZoneTexte 585">
          <a:extLst>
            <a:ext uri="{FF2B5EF4-FFF2-40B4-BE49-F238E27FC236}">
              <a16:creationId xmlns:a16="http://schemas.microsoft.com/office/drawing/2014/main" id="{00000000-0008-0000-0300-00004A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87" name="ZoneTexte 586">
          <a:extLst>
            <a:ext uri="{FF2B5EF4-FFF2-40B4-BE49-F238E27FC236}">
              <a16:creationId xmlns:a16="http://schemas.microsoft.com/office/drawing/2014/main" id="{00000000-0008-0000-0300-00004B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88" name="ZoneTexte 587">
          <a:extLst>
            <a:ext uri="{FF2B5EF4-FFF2-40B4-BE49-F238E27FC236}">
              <a16:creationId xmlns:a16="http://schemas.microsoft.com/office/drawing/2014/main" id="{00000000-0008-0000-0300-00004C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89" name="ZoneTexte 588">
          <a:extLst>
            <a:ext uri="{FF2B5EF4-FFF2-40B4-BE49-F238E27FC236}">
              <a16:creationId xmlns:a16="http://schemas.microsoft.com/office/drawing/2014/main" id="{00000000-0008-0000-0300-00004D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90" name="ZoneTexte 589">
          <a:extLst>
            <a:ext uri="{FF2B5EF4-FFF2-40B4-BE49-F238E27FC236}">
              <a16:creationId xmlns:a16="http://schemas.microsoft.com/office/drawing/2014/main" id="{00000000-0008-0000-0300-00004E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91" name="ZoneTexte 590">
          <a:extLst>
            <a:ext uri="{FF2B5EF4-FFF2-40B4-BE49-F238E27FC236}">
              <a16:creationId xmlns:a16="http://schemas.microsoft.com/office/drawing/2014/main" id="{00000000-0008-0000-0300-00004F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92" name="ZoneTexte 591">
          <a:extLst>
            <a:ext uri="{FF2B5EF4-FFF2-40B4-BE49-F238E27FC236}">
              <a16:creationId xmlns:a16="http://schemas.microsoft.com/office/drawing/2014/main" id="{00000000-0008-0000-0300-000050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93" name="ZoneTexte 592">
          <a:extLst>
            <a:ext uri="{FF2B5EF4-FFF2-40B4-BE49-F238E27FC236}">
              <a16:creationId xmlns:a16="http://schemas.microsoft.com/office/drawing/2014/main" id="{00000000-0008-0000-0300-000051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94" name="ZoneTexte 593">
          <a:extLst>
            <a:ext uri="{FF2B5EF4-FFF2-40B4-BE49-F238E27FC236}">
              <a16:creationId xmlns:a16="http://schemas.microsoft.com/office/drawing/2014/main" id="{00000000-0008-0000-0300-000052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95" name="ZoneTexte 594">
          <a:extLst>
            <a:ext uri="{FF2B5EF4-FFF2-40B4-BE49-F238E27FC236}">
              <a16:creationId xmlns:a16="http://schemas.microsoft.com/office/drawing/2014/main" id="{00000000-0008-0000-0300-000053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96" name="ZoneTexte 595">
          <a:extLst>
            <a:ext uri="{FF2B5EF4-FFF2-40B4-BE49-F238E27FC236}">
              <a16:creationId xmlns:a16="http://schemas.microsoft.com/office/drawing/2014/main" id="{00000000-0008-0000-0300-000054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97" name="ZoneTexte 596">
          <a:extLst>
            <a:ext uri="{FF2B5EF4-FFF2-40B4-BE49-F238E27FC236}">
              <a16:creationId xmlns:a16="http://schemas.microsoft.com/office/drawing/2014/main" id="{00000000-0008-0000-0300-000055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98" name="ZoneTexte 597">
          <a:extLst>
            <a:ext uri="{FF2B5EF4-FFF2-40B4-BE49-F238E27FC236}">
              <a16:creationId xmlns:a16="http://schemas.microsoft.com/office/drawing/2014/main" id="{00000000-0008-0000-0300-000056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599" name="ZoneTexte 598">
          <a:extLst>
            <a:ext uri="{FF2B5EF4-FFF2-40B4-BE49-F238E27FC236}">
              <a16:creationId xmlns:a16="http://schemas.microsoft.com/office/drawing/2014/main" id="{00000000-0008-0000-0300-000057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00" name="ZoneTexte 599">
          <a:extLst>
            <a:ext uri="{FF2B5EF4-FFF2-40B4-BE49-F238E27FC236}">
              <a16:creationId xmlns:a16="http://schemas.microsoft.com/office/drawing/2014/main" id="{00000000-0008-0000-0300-000058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01" name="ZoneTexte 600">
          <a:extLst>
            <a:ext uri="{FF2B5EF4-FFF2-40B4-BE49-F238E27FC236}">
              <a16:creationId xmlns:a16="http://schemas.microsoft.com/office/drawing/2014/main" id="{00000000-0008-0000-0300-000059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02" name="ZoneTexte 601">
          <a:extLst>
            <a:ext uri="{FF2B5EF4-FFF2-40B4-BE49-F238E27FC236}">
              <a16:creationId xmlns:a16="http://schemas.microsoft.com/office/drawing/2014/main" id="{00000000-0008-0000-0300-00005A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03" name="ZoneTexte 602">
          <a:extLst>
            <a:ext uri="{FF2B5EF4-FFF2-40B4-BE49-F238E27FC236}">
              <a16:creationId xmlns:a16="http://schemas.microsoft.com/office/drawing/2014/main" id="{00000000-0008-0000-0300-00005B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04" name="ZoneTexte 603">
          <a:extLst>
            <a:ext uri="{FF2B5EF4-FFF2-40B4-BE49-F238E27FC236}">
              <a16:creationId xmlns:a16="http://schemas.microsoft.com/office/drawing/2014/main" id="{00000000-0008-0000-0300-00005C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05" name="ZoneTexte 604">
          <a:extLst>
            <a:ext uri="{FF2B5EF4-FFF2-40B4-BE49-F238E27FC236}">
              <a16:creationId xmlns:a16="http://schemas.microsoft.com/office/drawing/2014/main" id="{00000000-0008-0000-0300-00005D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06" name="ZoneTexte 605">
          <a:extLst>
            <a:ext uri="{FF2B5EF4-FFF2-40B4-BE49-F238E27FC236}">
              <a16:creationId xmlns:a16="http://schemas.microsoft.com/office/drawing/2014/main" id="{00000000-0008-0000-0300-00005E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07" name="ZoneTexte 606">
          <a:extLst>
            <a:ext uri="{FF2B5EF4-FFF2-40B4-BE49-F238E27FC236}">
              <a16:creationId xmlns:a16="http://schemas.microsoft.com/office/drawing/2014/main" id="{00000000-0008-0000-0300-00005F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08" name="ZoneTexte 607">
          <a:extLst>
            <a:ext uri="{FF2B5EF4-FFF2-40B4-BE49-F238E27FC236}">
              <a16:creationId xmlns:a16="http://schemas.microsoft.com/office/drawing/2014/main" id="{00000000-0008-0000-0300-000060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09" name="ZoneTexte 608">
          <a:extLst>
            <a:ext uri="{FF2B5EF4-FFF2-40B4-BE49-F238E27FC236}">
              <a16:creationId xmlns:a16="http://schemas.microsoft.com/office/drawing/2014/main" id="{00000000-0008-0000-0300-000061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10" name="ZoneTexte 609">
          <a:extLst>
            <a:ext uri="{FF2B5EF4-FFF2-40B4-BE49-F238E27FC236}">
              <a16:creationId xmlns:a16="http://schemas.microsoft.com/office/drawing/2014/main" id="{00000000-0008-0000-0300-000062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11" name="ZoneTexte 610">
          <a:extLst>
            <a:ext uri="{FF2B5EF4-FFF2-40B4-BE49-F238E27FC236}">
              <a16:creationId xmlns:a16="http://schemas.microsoft.com/office/drawing/2014/main" id="{00000000-0008-0000-0300-000063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12" name="ZoneTexte 611">
          <a:extLst>
            <a:ext uri="{FF2B5EF4-FFF2-40B4-BE49-F238E27FC236}">
              <a16:creationId xmlns:a16="http://schemas.microsoft.com/office/drawing/2014/main" id="{00000000-0008-0000-0300-000064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13" name="ZoneTexte 612">
          <a:extLst>
            <a:ext uri="{FF2B5EF4-FFF2-40B4-BE49-F238E27FC236}">
              <a16:creationId xmlns:a16="http://schemas.microsoft.com/office/drawing/2014/main" id="{00000000-0008-0000-0300-000065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14" name="ZoneTexte 613">
          <a:extLst>
            <a:ext uri="{FF2B5EF4-FFF2-40B4-BE49-F238E27FC236}">
              <a16:creationId xmlns:a16="http://schemas.microsoft.com/office/drawing/2014/main" id="{00000000-0008-0000-0300-000066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15" name="ZoneTexte 614">
          <a:extLst>
            <a:ext uri="{FF2B5EF4-FFF2-40B4-BE49-F238E27FC236}">
              <a16:creationId xmlns:a16="http://schemas.microsoft.com/office/drawing/2014/main" id="{00000000-0008-0000-0300-000067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16" name="ZoneTexte 615">
          <a:extLst>
            <a:ext uri="{FF2B5EF4-FFF2-40B4-BE49-F238E27FC236}">
              <a16:creationId xmlns:a16="http://schemas.microsoft.com/office/drawing/2014/main" id="{00000000-0008-0000-0300-000068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17" name="ZoneTexte 616">
          <a:extLst>
            <a:ext uri="{FF2B5EF4-FFF2-40B4-BE49-F238E27FC236}">
              <a16:creationId xmlns:a16="http://schemas.microsoft.com/office/drawing/2014/main" id="{00000000-0008-0000-0300-000069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18" name="ZoneTexte 617">
          <a:extLst>
            <a:ext uri="{FF2B5EF4-FFF2-40B4-BE49-F238E27FC236}">
              <a16:creationId xmlns:a16="http://schemas.microsoft.com/office/drawing/2014/main" id="{00000000-0008-0000-0300-00006A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19" name="ZoneTexte 618">
          <a:extLst>
            <a:ext uri="{FF2B5EF4-FFF2-40B4-BE49-F238E27FC236}">
              <a16:creationId xmlns:a16="http://schemas.microsoft.com/office/drawing/2014/main" id="{00000000-0008-0000-0300-00006B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20" name="ZoneTexte 619">
          <a:extLst>
            <a:ext uri="{FF2B5EF4-FFF2-40B4-BE49-F238E27FC236}">
              <a16:creationId xmlns:a16="http://schemas.microsoft.com/office/drawing/2014/main" id="{00000000-0008-0000-0300-00006C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21" name="ZoneTexte 620">
          <a:extLst>
            <a:ext uri="{FF2B5EF4-FFF2-40B4-BE49-F238E27FC236}">
              <a16:creationId xmlns:a16="http://schemas.microsoft.com/office/drawing/2014/main" id="{00000000-0008-0000-0300-00006D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22" name="ZoneTexte 621">
          <a:extLst>
            <a:ext uri="{FF2B5EF4-FFF2-40B4-BE49-F238E27FC236}">
              <a16:creationId xmlns:a16="http://schemas.microsoft.com/office/drawing/2014/main" id="{00000000-0008-0000-0300-00006E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23" name="ZoneTexte 622">
          <a:extLst>
            <a:ext uri="{FF2B5EF4-FFF2-40B4-BE49-F238E27FC236}">
              <a16:creationId xmlns:a16="http://schemas.microsoft.com/office/drawing/2014/main" id="{00000000-0008-0000-0300-00006F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24" name="ZoneTexte 623">
          <a:extLst>
            <a:ext uri="{FF2B5EF4-FFF2-40B4-BE49-F238E27FC236}">
              <a16:creationId xmlns:a16="http://schemas.microsoft.com/office/drawing/2014/main" id="{00000000-0008-0000-0300-000070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25" name="ZoneTexte 624">
          <a:extLst>
            <a:ext uri="{FF2B5EF4-FFF2-40B4-BE49-F238E27FC236}">
              <a16:creationId xmlns:a16="http://schemas.microsoft.com/office/drawing/2014/main" id="{00000000-0008-0000-0300-000071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26" name="ZoneTexte 625">
          <a:extLst>
            <a:ext uri="{FF2B5EF4-FFF2-40B4-BE49-F238E27FC236}">
              <a16:creationId xmlns:a16="http://schemas.microsoft.com/office/drawing/2014/main" id="{00000000-0008-0000-0300-000072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27" name="ZoneTexte 626">
          <a:extLst>
            <a:ext uri="{FF2B5EF4-FFF2-40B4-BE49-F238E27FC236}">
              <a16:creationId xmlns:a16="http://schemas.microsoft.com/office/drawing/2014/main" id="{00000000-0008-0000-0300-000073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28" name="ZoneTexte 627">
          <a:extLst>
            <a:ext uri="{FF2B5EF4-FFF2-40B4-BE49-F238E27FC236}">
              <a16:creationId xmlns:a16="http://schemas.microsoft.com/office/drawing/2014/main" id="{00000000-0008-0000-0300-000074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29" name="ZoneTexte 628">
          <a:extLst>
            <a:ext uri="{FF2B5EF4-FFF2-40B4-BE49-F238E27FC236}">
              <a16:creationId xmlns:a16="http://schemas.microsoft.com/office/drawing/2014/main" id="{00000000-0008-0000-0300-000075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30" name="ZoneTexte 629">
          <a:extLst>
            <a:ext uri="{FF2B5EF4-FFF2-40B4-BE49-F238E27FC236}">
              <a16:creationId xmlns:a16="http://schemas.microsoft.com/office/drawing/2014/main" id="{00000000-0008-0000-0300-000076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31" name="ZoneTexte 630">
          <a:extLst>
            <a:ext uri="{FF2B5EF4-FFF2-40B4-BE49-F238E27FC236}">
              <a16:creationId xmlns:a16="http://schemas.microsoft.com/office/drawing/2014/main" id="{00000000-0008-0000-0300-000077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32" name="ZoneTexte 631">
          <a:extLst>
            <a:ext uri="{FF2B5EF4-FFF2-40B4-BE49-F238E27FC236}">
              <a16:creationId xmlns:a16="http://schemas.microsoft.com/office/drawing/2014/main" id="{00000000-0008-0000-0300-000078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33" name="ZoneTexte 632">
          <a:extLst>
            <a:ext uri="{FF2B5EF4-FFF2-40B4-BE49-F238E27FC236}">
              <a16:creationId xmlns:a16="http://schemas.microsoft.com/office/drawing/2014/main" id="{00000000-0008-0000-0300-000079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34" name="ZoneTexte 633">
          <a:extLst>
            <a:ext uri="{FF2B5EF4-FFF2-40B4-BE49-F238E27FC236}">
              <a16:creationId xmlns:a16="http://schemas.microsoft.com/office/drawing/2014/main" id="{00000000-0008-0000-0300-00007A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35" name="ZoneTexte 634">
          <a:extLst>
            <a:ext uri="{FF2B5EF4-FFF2-40B4-BE49-F238E27FC236}">
              <a16:creationId xmlns:a16="http://schemas.microsoft.com/office/drawing/2014/main" id="{00000000-0008-0000-0300-00007B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36" name="ZoneTexte 635">
          <a:extLst>
            <a:ext uri="{FF2B5EF4-FFF2-40B4-BE49-F238E27FC236}">
              <a16:creationId xmlns:a16="http://schemas.microsoft.com/office/drawing/2014/main" id="{00000000-0008-0000-0300-00007C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37" name="ZoneTexte 636">
          <a:extLst>
            <a:ext uri="{FF2B5EF4-FFF2-40B4-BE49-F238E27FC236}">
              <a16:creationId xmlns:a16="http://schemas.microsoft.com/office/drawing/2014/main" id="{00000000-0008-0000-0300-00007D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38" name="ZoneTexte 637">
          <a:extLst>
            <a:ext uri="{FF2B5EF4-FFF2-40B4-BE49-F238E27FC236}">
              <a16:creationId xmlns:a16="http://schemas.microsoft.com/office/drawing/2014/main" id="{00000000-0008-0000-0300-00007E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39" name="ZoneTexte 638">
          <a:extLst>
            <a:ext uri="{FF2B5EF4-FFF2-40B4-BE49-F238E27FC236}">
              <a16:creationId xmlns:a16="http://schemas.microsoft.com/office/drawing/2014/main" id="{00000000-0008-0000-0300-00007F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40" name="ZoneTexte 639">
          <a:extLst>
            <a:ext uri="{FF2B5EF4-FFF2-40B4-BE49-F238E27FC236}">
              <a16:creationId xmlns:a16="http://schemas.microsoft.com/office/drawing/2014/main" id="{00000000-0008-0000-0300-000080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41" name="ZoneTexte 640">
          <a:extLst>
            <a:ext uri="{FF2B5EF4-FFF2-40B4-BE49-F238E27FC236}">
              <a16:creationId xmlns:a16="http://schemas.microsoft.com/office/drawing/2014/main" id="{00000000-0008-0000-0300-000081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42" name="ZoneTexte 641">
          <a:extLst>
            <a:ext uri="{FF2B5EF4-FFF2-40B4-BE49-F238E27FC236}">
              <a16:creationId xmlns:a16="http://schemas.microsoft.com/office/drawing/2014/main" id="{00000000-0008-0000-0300-000082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43" name="ZoneTexte 642">
          <a:extLst>
            <a:ext uri="{FF2B5EF4-FFF2-40B4-BE49-F238E27FC236}">
              <a16:creationId xmlns:a16="http://schemas.microsoft.com/office/drawing/2014/main" id="{00000000-0008-0000-0300-000083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44" name="ZoneTexte 643">
          <a:extLst>
            <a:ext uri="{FF2B5EF4-FFF2-40B4-BE49-F238E27FC236}">
              <a16:creationId xmlns:a16="http://schemas.microsoft.com/office/drawing/2014/main" id="{00000000-0008-0000-0300-000084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45" name="ZoneTexte 644">
          <a:extLst>
            <a:ext uri="{FF2B5EF4-FFF2-40B4-BE49-F238E27FC236}">
              <a16:creationId xmlns:a16="http://schemas.microsoft.com/office/drawing/2014/main" id="{00000000-0008-0000-0300-000085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46" name="ZoneTexte 645">
          <a:extLst>
            <a:ext uri="{FF2B5EF4-FFF2-40B4-BE49-F238E27FC236}">
              <a16:creationId xmlns:a16="http://schemas.microsoft.com/office/drawing/2014/main" id="{00000000-0008-0000-0300-000086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47" name="ZoneTexte 646">
          <a:extLst>
            <a:ext uri="{FF2B5EF4-FFF2-40B4-BE49-F238E27FC236}">
              <a16:creationId xmlns:a16="http://schemas.microsoft.com/office/drawing/2014/main" id="{00000000-0008-0000-0300-000087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48" name="ZoneTexte 647">
          <a:extLst>
            <a:ext uri="{FF2B5EF4-FFF2-40B4-BE49-F238E27FC236}">
              <a16:creationId xmlns:a16="http://schemas.microsoft.com/office/drawing/2014/main" id="{00000000-0008-0000-0300-000088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49" name="ZoneTexte 648">
          <a:extLst>
            <a:ext uri="{FF2B5EF4-FFF2-40B4-BE49-F238E27FC236}">
              <a16:creationId xmlns:a16="http://schemas.microsoft.com/office/drawing/2014/main" id="{00000000-0008-0000-0300-000089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50" name="ZoneTexte 649">
          <a:extLst>
            <a:ext uri="{FF2B5EF4-FFF2-40B4-BE49-F238E27FC236}">
              <a16:creationId xmlns:a16="http://schemas.microsoft.com/office/drawing/2014/main" id="{00000000-0008-0000-0300-00008A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51" name="ZoneTexte 650">
          <a:extLst>
            <a:ext uri="{FF2B5EF4-FFF2-40B4-BE49-F238E27FC236}">
              <a16:creationId xmlns:a16="http://schemas.microsoft.com/office/drawing/2014/main" id="{00000000-0008-0000-0300-00008B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52" name="ZoneTexte 651">
          <a:extLst>
            <a:ext uri="{FF2B5EF4-FFF2-40B4-BE49-F238E27FC236}">
              <a16:creationId xmlns:a16="http://schemas.microsoft.com/office/drawing/2014/main" id="{00000000-0008-0000-0300-00008C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53" name="ZoneTexte 652">
          <a:extLst>
            <a:ext uri="{FF2B5EF4-FFF2-40B4-BE49-F238E27FC236}">
              <a16:creationId xmlns:a16="http://schemas.microsoft.com/office/drawing/2014/main" id="{00000000-0008-0000-0300-00008D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54" name="ZoneTexte 653">
          <a:extLst>
            <a:ext uri="{FF2B5EF4-FFF2-40B4-BE49-F238E27FC236}">
              <a16:creationId xmlns:a16="http://schemas.microsoft.com/office/drawing/2014/main" id="{00000000-0008-0000-0300-00008E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55" name="ZoneTexte 654">
          <a:extLst>
            <a:ext uri="{FF2B5EF4-FFF2-40B4-BE49-F238E27FC236}">
              <a16:creationId xmlns:a16="http://schemas.microsoft.com/office/drawing/2014/main" id="{00000000-0008-0000-0300-00008F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56" name="ZoneTexte 655">
          <a:extLst>
            <a:ext uri="{FF2B5EF4-FFF2-40B4-BE49-F238E27FC236}">
              <a16:creationId xmlns:a16="http://schemas.microsoft.com/office/drawing/2014/main" id="{00000000-0008-0000-0300-000090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57" name="ZoneTexte 656">
          <a:extLst>
            <a:ext uri="{FF2B5EF4-FFF2-40B4-BE49-F238E27FC236}">
              <a16:creationId xmlns:a16="http://schemas.microsoft.com/office/drawing/2014/main" id="{00000000-0008-0000-0300-000091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58" name="ZoneTexte 657">
          <a:extLst>
            <a:ext uri="{FF2B5EF4-FFF2-40B4-BE49-F238E27FC236}">
              <a16:creationId xmlns:a16="http://schemas.microsoft.com/office/drawing/2014/main" id="{00000000-0008-0000-0300-000092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59" name="ZoneTexte 658">
          <a:extLst>
            <a:ext uri="{FF2B5EF4-FFF2-40B4-BE49-F238E27FC236}">
              <a16:creationId xmlns:a16="http://schemas.microsoft.com/office/drawing/2014/main" id="{00000000-0008-0000-0300-000093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60" name="ZoneTexte 659">
          <a:extLst>
            <a:ext uri="{FF2B5EF4-FFF2-40B4-BE49-F238E27FC236}">
              <a16:creationId xmlns:a16="http://schemas.microsoft.com/office/drawing/2014/main" id="{00000000-0008-0000-0300-000094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61" name="ZoneTexte 660">
          <a:extLst>
            <a:ext uri="{FF2B5EF4-FFF2-40B4-BE49-F238E27FC236}">
              <a16:creationId xmlns:a16="http://schemas.microsoft.com/office/drawing/2014/main" id="{00000000-0008-0000-0300-000095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62" name="ZoneTexte 661">
          <a:extLst>
            <a:ext uri="{FF2B5EF4-FFF2-40B4-BE49-F238E27FC236}">
              <a16:creationId xmlns:a16="http://schemas.microsoft.com/office/drawing/2014/main" id="{00000000-0008-0000-0300-000096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63" name="ZoneTexte 662">
          <a:extLst>
            <a:ext uri="{FF2B5EF4-FFF2-40B4-BE49-F238E27FC236}">
              <a16:creationId xmlns:a16="http://schemas.microsoft.com/office/drawing/2014/main" id="{00000000-0008-0000-0300-000097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64" name="ZoneTexte 663">
          <a:extLst>
            <a:ext uri="{FF2B5EF4-FFF2-40B4-BE49-F238E27FC236}">
              <a16:creationId xmlns:a16="http://schemas.microsoft.com/office/drawing/2014/main" id="{00000000-0008-0000-0300-000098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65" name="ZoneTexte 664">
          <a:extLst>
            <a:ext uri="{FF2B5EF4-FFF2-40B4-BE49-F238E27FC236}">
              <a16:creationId xmlns:a16="http://schemas.microsoft.com/office/drawing/2014/main" id="{00000000-0008-0000-0300-000099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66" name="ZoneTexte 665">
          <a:extLst>
            <a:ext uri="{FF2B5EF4-FFF2-40B4-BE49-F238E27FC236}">
              <a16:creationId xmlns:a16="http://schemas.microsoft.com/office/drawing/2014/main" id="{00000000-0008-0000-0300-00009A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67" name="ZoneTexte 666">
          <a:extLst>
            <a:ext uri="{FF2B5EF4-FFF2-40B4-BE49-F238E27FC236}">
              <a16:creationId xmlns:a16="http://schemas.microsoft.com/office/drawing/2014/main" id="{00000000-0008-0000-0300-00009B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68" name="ZoneTexte 667">
          <a:extLst>
            <a:ext uri="{FF2B5EF4-FFF2-40B4-BE49-F238E27FC236}">
              <a16:creationId xmlns:a16="http://schemas.microsoft.com/office/drawing/2014/main" id="{00000000-0008-0000-0300-00009C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69" name="ZoneTexte 668">
          <a:extLst>
            <a:ext uri="{FF2B5EF4-FFF2-40B4-BE49-F238E27FC236}">
              <a16:creationId xmlns:a16="http://schemas.microsoft.com/office/drawing/2014/main" id="{00000000-0008-0000-0300-00009D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70" name="ZoneTexte 669">
          <a:extLst>
            <a:ext uri="{FF2B5EF4-FFF2-40B4-BE49-F238E27FC236}">
              <a16:creationId xmlns:a16="http://schemas.microsoft.com/office/drawing/2014/main" id="{00000000-0008-0000-0300-00009E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71" name="ZoneTexte 670">
          <a:extLst>
            <a:ext uri="{FF2B5EF4-FFF2-40B4-BE49-F238E27FC236}">
              <a16:creationId xmlns:a16="http://schemas.microsoft.com/office/drawing/2014/main" id="{00000000-0008-0000-0300-00009F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72" name="ZoneTexte 671">
          <a:extLst>
            <a:ext uri="{FF2B5EF4-FFF2-40B4-BE49-F238E27FC236}">
              <a16:creationId xmlns:a16="http://schemas.microsoft.com/office/drawing/2014/main" id="{00000000-0008-0000-0300-0000A0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73" name="ZoneTexte 672">
          <a:extLst>
            <a:ext uri="{FF2B5EF4-FFF2-40B4-BE49-F238E27FC236}">
              <a16:creationId xmlns:a16="http://schemas.microsoft.com/office/drawing/2014/main" id="{00000000-0008-0000-0300-0000A1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74" name="ZoneTexte 673">
          <a:extLst>
            <a:ext uri="{FF2B5EF4-FFF2-40B4-BE49-F238E27FC236}">
              <a16:creationId xmlns:a16="http://schemas.microsoft.com/office/drawing/2014/main" id="{00000000-0008-0000-0300-0000A2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75" name="ZoneTexte 674">
          <a:extLst>
            <a:ext uri="{FF2B5EF4-FFF2-40B4-BE49-F238E27FC236}">
              <a16:creationId xmlns:a16="http://schemas.microsoft.com/office/drawing/2014/main" id="{00000000-0008-0000-0300-0000A3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76" name="ZoneTexte 675">
          <a:extLst>
            <a:ext uri="{FF2B5EF4-FFF2-40B4-BE49-F238E27FC236}">
              <a16:creationId xmlns:a16="http://schemas.microsoft.com/office/drawing/2014/main" id="{00000000-0008-0000-0300-0000A4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77" name="ZoneTexte 676">
          <a:extLst>
            <a:ext uri="{FF2B5EF4-FFF2-40B4-BE49-F238E27FC236}">
              <a16:creationId xmlns:a16="http://schemas.microsoft.com/office/drawing/2014/main" id="{00000000-0008-0000-0300-0000A5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78" name="ZoneTexte 677">
          <a:extLst>
            <a:ext uri="{FF2B5EF4-FFF2-40B4-BE49-F238E27FC236}">
              <a16:creationId xmlns:a16="http://schemas.microsoft.com/office/drawing/2014/main" id="{00000000-0008-0000-0300-0000A6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79" name="ZoneTexte 678">
          <a:extLst>
            <a:ext uri="{FF2B5EF4-FFF2-40B4-BE49-F238E27FC236}">
              <a16:creationId xmlns:a16="http://schemas.microsoft.com/office/drawing/2014/main" id="{00000000-0008-0000-0300-0000A7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80" name="ZoneTexte 679">
          <a:extLst>
            <a:ext uri="{FF2B5EF4-FFF2-40B4-BE49-F238E27FC236}">
              <a16:creationId xmlns:a16="http://schemas.microsoft.com/office/drawing/2014/main" id="{00000000-0008-0000-0300-0000A8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81" name="ZoneTexte 680">
          <a:extLst>
            <a:ext uri="{FF2B5EF4-FFF2-40B4-BE49-F238E27FC236}">
              <a16:creationId xmlns:a16="http://schemas.microsoft.com/office/drawing/2014/main" id="{00000000-0008-0000-0300-0000A9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82" name="ZoneTexte 681">
          <a:extLst>
            <a:ext uri="{FF2B5EF4-FFF2-40B4-BE49-F238E27FC236}">
              <a16:creationId xmlns:a16="http://schemas.microsoft.com/office/drawing/2014/main" id="{00000000-0008-0000-0300-0000AA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83" name="ZoneTexte 682">
          <a:extLst>
            <a:ext uri="{FF2B5EF4-FFF2-40B4-BE49-F238E27FC236}">
              <a16:creationId xmlns:a16="http://schemas.microsoft.com/office/drawing/2014/main" id="{00000000-0008-0000-0300-0000AB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84" name="ZoneTexte 683">
          <a:extLst>
            <a:ext uri="{FF2B5EF4-FFF2-40B4-BE49-F238E27FC236}">
              <a16:creationId xmlns:a16="http://schemas.microsoft.com/office/drawing/2014/main" id="{00000000-0008-0000-0300-0000AC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85" name="ZoneTexte 684">
          <a:extLst>
            <a:ext uri="{FF2B5EF4-FFF2-40B4-BE49-F238E27FC236}">
              <a16:creationId xmlns:a16="http://schemas.microsoft.com/office/drawing/2014/main" id="{00000000-0008-0000-0300-0000AD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86" name="ZoneTexte 685">
          <a:extLst>
            <a:ext uri="{FF2B5EF4-FFF2-40B4-BE49-F238E27FC236}">
              <a16:creationId xmlns:a16="http://schemas.microsoft.com/office/drawing/2014/main" id="{00000000-0008-0000-0300-0000AE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87" name="ZoneTexte 686">
          <a:extLst>
            <a:ext uri="{FF2B5EF4-FFF2-40B4-BE49-F238E27FC236}">
              <a16:creationId xmlns:a16="http://schemas.microsoft.com/office/drawing/2014/main" id="{00000000-0008-0000-0300-0000AF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88" name="ZoneTexte 687">
          <a:extLst>
            <a:ext uri="{FF2B5EF4-FFF2-40B4-BE49-F238E27FC236}">
              <a16:creationId xmlns:a16="http://schemas.microsoft.com/office/drawing/2014/main" id="{00000000-0008-0000-0300-0000B0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89" name="ZoneTexte 688">
          <a:extLst>
            <a:ext uri="{FF2B5EF4-FFF2-40B4-BE49-F238E27FC236}">
              <a16:creationId xmlns:a16="http://schemas.microsoft.com/office/drawing/2014/main" id="{00000000-0008-0000-0300-0000B1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90" name="ZoneTexte 689">
          <a:extLst>
            <a:ext uri="{FF2B5EF4-FFF2-40B4-BE49-F238E27FC236}">
              <a16:creationId xmlns:a16="http://schemas.microsoft.com/office/drawing/2014/main" id="{00000000-0008-0000-0300-0000B2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91" name="ZoneTexte 690">
          <a:extLst>
            <a:ext uri="{FF2B5EF4-FFF2-40B4-BE49-F238E27FC236}">
              <a16:creationId xmlns:a16="http://schemas.microsoft.com/office/drawing/2014/main" id="{00000000-0008-0000-0300-0000B3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92" name="ZoneTexte 691">
          <a:extLst>
            <a:ext uri="{FF2B5EF4-FFF2-40B4-BE49-F238E27FC236}">
              <a16:creationId xmlns:a16="http://schemas.microsoft.com/office/drawing/2014/main" id="{00000000-0008-0000-0300-0000B4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93" name="ZoneTexte 692">
          <a:extLst>
            <a:ext uri="{FF2B5EF4-FFF2-40B4-BE49-F238E27FC236}">
              <a16:creationId xmlns:a16="http://schemas.microsoft.com/office/drawing/2014/main" id="{00000000-0008-0000-0300-0000B5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94" name="ZoneTexte 693">
          <a:extLst>
            <a:ext uri="{FF2B5EF4-FFF2-40B4-BE49-F238E27FC236}">
              <a16:creationId xmlns:a16="http://schemas.microsoft.com/office/drawing/2014/main" id="{00000000-0008-0000-0300-0000B6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95" name="ZoneTexte 694">
          <a:extLst>
            <a:ext uri="{FF2B5EF4-FFF2-40B4-BE49-F238E27FC236}">
              <a16:creationId xmlns:a16="http://schemas.microsoft.com/office/drawing/2014/main" id="{00000000-0008-0000-0300-0000B7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96" name="ZoneTexte 695">
          <a:extLst>
            <a:ext uri="{FF2B5EF4-FFF2-40B4-BE49-F238E27FC236}">
              <a16:creationId xmlns:a16="http://schemas.microsoft.com/office/drawing/2014/main" id="{00000000-0008-0000-0300-0000B8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97" name="ZoneTexte 696">
          <a:extLst>
            <a:ext uri="{FF2B5EF4-FFF2-40B4-BE49-F238E27FC236}">
              <a16:creationId xmlns:a16="http://schemas.microsoft.com/office/drawing/2014/main" id="{00000000-0008-0000-0300-0000B9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98" name="ZoneTexte 697">
          <a:extLst>
            <a:ext uri="{FF2B5EF4-FFF2-40B4-BE49-F238E27FC236}">
              <a16:creationId xmlns:a16="http://schemas.microsoft.com/office/drawing/2014/main" id="{00000000-0008-0000-0300-0000BA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699" name="ZoneTexte 698">
          <a:extLst>
            <a:ext uri="{FF2B5EF4-FFF2-40B4-BE49-F238E27FC236}">
              <a16:creationId xmlns:a16="http://schemas.microsoft.com/office/drawing/2014/main" id="{00000000-0008-0000-0300-0000BB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00" name="ZoneTexte 699">
          <a:extLst>
            <a:ext uri="{FF2B5EF4-FFF2-40B4-BE49-F238E27FC236}">
              <a16:creationId xmlns:a16="http://schemas.microsoft.com/office/drawing/2014/main" id="{00000000-0008-0000-0300-0000BC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01" name="ZoneTexte 700">
          <a:extLst>
            <a:ext uri="{FF2B5EF4-FFF2-40B4-BE49-F238E27FC236}">
              <a16:creationId xmlns:a16="http://schemas.microsoft.com/office/drawing/2014/main" id="{00000000-0008-0000-0300-0000BD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02" name="ZoneTexte 701">
          <a:extLst>
            <a:ext uri="{FF2B5EF4-FFF2-40B4-BE49-F238E27FC236}">
              <a16:creationId xmlns:a16="http://schemas.microsoft.com/office/drawing/2014/main" id="{00000000-0008-0000-0300-0000BE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03" name="ZoneTexte 702">
          <a:extLst>
            <a:ext uri="{FF2B5EF4-FFF2-40B4-BE49-F238E27FC236}">
              <a16:creationId xmlns:a16="http://schemas.microsoft.com/office/drawing/2014/main" id="{00000000-0008-0000-0300-0000BF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04" name="ZoneTexte 703">
          <a:extLst>
            <a:ext uri="{FF2B5EF4-FFF2-40B4-BE49-F238E27FC236}">
              <a16:creationId xmlns:a16="http://schemas.microsoft.com/office/drawing/2014/main" id="{00000000-0008-0000-0300-0000C0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05" name="ZoneTexte 704">
          <a:extLst>
            <a:ext uri="{FF2B5EF4-FFF2-40B4-BE49-F238E27FC236}">
              <a16:creationId xmlns:a16="http://schemas.microsoft.com/office/drawing/2014/main" id="{00000000-0008-0000-0300-0000C1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06" name="ZoneTexte 705">
          <a:extLst>
            <a:ext uri="{FF2B5EF4-FFF2-40B4-BE49-F238E27FC236}">
              <a16:creationId xmlns:a16="http://schemas.microsoft.com/office/drawing/2014/main" id="{00000000-0008-0000-0300-0000C2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07" name="ZoneTexte 706">
          <a:extLst>
            <a:ext uri="{FF2B5EF4-FFF2-40B4-BE49-F238E27FC236}">
              <a16:creationId xmlns:a16="http://schemas.microsoft.com/office/drawing/2014/main" id="{00000000-0008-0000-0300-0000C3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08" name="ZoneTexte 707">
          <a:extLst>
            <a:ext uri="{FF2B5EF4-FFF2-40B4-BE49-F238E27FC236}">
              <a16:creationId xmlns:a16="http://schemas.microsoft.com/office/drawing/2014/main" id="{00000000-0008-0000-0300-0000C4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09" name="ZoneTexte 708">
          <a:extLst>
            <a:ext uri="{FF2B5EF4-FFF2-40B4-BE49-F238E27FC236}">
              <a16:creationId xmlns:a16="http://schemas.microsoft.com/office/drawing/2014/main" id="{00000000-0008-0000-0300-0000C5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10" name="ZoneTexte 709">
          <a:extLst>
            <a:ext uri="{FF2B5EF4-FFF2-40B4-BE49-F238E27FC236}">
              <a16:creationId xmlns:a16="http://schemas.microsoft.com/office/drawing/2014/main" id="{00000000-0008-0000-0300-0000C6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11" name="ZoneTexte 710">
          <a:extLst>
            <a:ext uri="{FF2B5EF4-FFF2-40B4-BE49-F238E27FC236}">
              <a16:creationId xmlns:a16="http://schemas.microsoft.com/office/drawing/2014/main" id="{00000000-0008-0000-0300-0000C7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12" name="ZoneTexte 711">
          <a:extLst>
            <a:ext uri="{FF2B5EF4-FFF2-40B4-BE49-F238E27FC236}">
              <a16:creationId xmlns:a16="http://schemas.microsoft.com/office/drawing/2014/main" id="{00000000-0008-0000-0300-0000C8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13" name="ZoneTexte 712">
          <a:extLst>
            <a:ext uri="{FF2B5EF4-FFF2-40B4-BE49-F238E27FC236}">
              <a16:creationId xmlns:a16="http://schemas.microsoft.com/office/drawing/2014/main" id="{00000000-0008-0000-0300-0000C9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14" name="ZoneTexte 713">
          <a:extLst>
            <a:ext uri="{FF2B5EF4-FFF2-40B4-BE49-F238E27FC236}">
              <a16:creationId xmlns:a16="http://schemas.microsoft.com/office/drawing/2014/main" id="{00000000-0008-0000-0300-0000CA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15" name="ZoneTexte 714">
          <a:extLst>
            <a:ext uri="{FF2B5EF4-FFF2-40B4-BE49-F238E27FC236}">
              <a16:creationId xmlns:a16="http://schemas.microsoft.com/office/drawing/2014/main" id="{00000000-0008-0000-0300-0000CB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16" name="ZoneTexte 715">
          <a:extLst>
            <a:ext uri="{FF2B5EF4-FFF2-40B4-BE49-F238E27FC236}">
              <a16:creationId xmlns:a16="http://schemas.microsoft.com/office/drawing/2014/main" id="{00000000-0008-0000-0300-0000CC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17" name="ZoneTexte 716">
          <a:extLst>
            <a:ext uri="{FF2B5EF4-FFF2-40B4-BE49-F238E27FC236}">
              <a16:creationId xmlns:a16="http://schemas.microsoft.com/office/drawing/2014/main" id="{00000000-0008-0000-0300-0000CD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18" name="ZoneTexte 717">
          <a:extLst>
            <a:ext uri="{FF2B5EF4-FFF2-40B4-BE49-F238E27FC236}">
              <a16:creationId xmlns:a16="http://schemas.microsoft.com/office/drawing/2014/main" id="{00000000-0008-0000-0300-0000CE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19" name="ZoneTexte 718">
          <a:extLst>
            <a:ext uri="{FF2B5EF4-FFF2-40B4-BE49-F238E27FC236}">
              <a16:creationId xmlns:a16="http://schemas.microsoft.com/office/drawing/2014/main" id="{00000000-0008-0000-0300-0000CF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20" name="ZoneTexte 719">
          <a:extLst>
            <a:ext uri="{FF2B5EF4-FFF2-40B4-BE49-F238E27FC236}">
              <a16:creationId xmlns:a16="http://schemas.microsoft.com/office/drawing/2014/main" id="{00000000-0008-0000-0300-0000D0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21" name="ZoneTexte 720">
          <a:extLst>
            <a:ext uri="{FF2B5EF4-FFF2-40B4-BE49-F238E27FC236}">
              <a16:creationId xmlns:a16="http://schemas.microsoft.com/office/drawing/2014/main" id="{00000000-0008-0000-0300-0000D1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22" name="ZoneTexte 721">
          <a:extLst>
            <a:ext uri="{FF2B5EF4-FFF2-40B4-BE49-F238E27FC236}">
              <a16:creationId xmlns:a16="http://schemas.microsoft.com/office/drawing/2014/main" id="{00000000-0008-0000-0300-0000D2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23" name="ZoneTexte 722">
          <a:extLst>
            <a:ext uri="{FF2B5EF4-FFF2-40B4-BE49-F238E27FC236}">
              <a16:creationId xmlns:a16="http://schemas.microsoft.com/office/drawing/2014/main" id="{00000000-0008-0000-0300-0000D3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24" name="ZoneTexte 723">
          <a:extLst>
            <a:ext uri="{FF2B5EF4-FFF2-40B4-BE49-F238E27FC236}">
              <a16:creationId xmlns:a16="http://schemas.microsoft.com/office/drawing/2014/main" id="{00000000-0008-0000-0300-0000D4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25" name="ZoneTexte 724">
          <a:extLst>
            <a:ext uri="{FF2B5EF4-FFF2-40B4-BE49-F238E27FC236}">
              <a16:creationId xmlns:a16="http://schemas.microsoft.com/office/drawing/2014/main" id="{00000000-0008-0000-0300-0000D5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26" name="ZoneTexte 725">
          <a:extLst>
            <a:ext uri="{FF2B5EF4-FFF2-40B4-BE49-F238E27FC236}">
              <a16:creationId xmlns:a16="http://schemas.microsoft.com/office/drawing/2014/main" id="{00000000-0008-0000-0300-0000D6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27" name="ZoneTexte 726">
          <a:extLst>
            <a:ext uri="{FF2B5EF4-FFF2-40B4-BE49-F238E27FC236}">
              <a16:creationId xmlns:a16="http://schemas.microsoft.com/office/drawing/2014/main" id="{00000000-0008-0000-0300-0000D7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28" name="ZoneTexte 727">
          <a:extLst>
            <a:ext uri="{FF2B5EF4-FFF2-40B4-BE49-F238E27FC236}">
              <a16:creationId xmlns:a16="http://schemas.microsoft.com/office/drawing/2014/main" id="{00000000-0008-0000-0300-0000D8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29" name="ZoneTexte 728">
          <a:extLst>
            <a:ext uri="{FF2B5EF4-FFF2-40B4-BE49-F238E27FC236}">
              <a16:creationId xmlns:a16="http://schemas.microsoft.com/office/drawing/2014/main" id="{00000000-0008-0000-0300-0000D9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30" name="ZoneTexte 729">
          <a:extLst>
            <a:ext uri="{FF2B5EF4-FFF2-40B4-BE49-F238E27FC236}">
              <a16:creationId xmlns:a16="http://schemas.microsoft.com/office/drawing/2014/main" id="{00000000-0008-0000-0300-0000DA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31" name="ZoneTexte 730">
          <a:extLst>
            <a:ext uri="{FF2B5EF4-FFF2-40B4-BE49-F238E27FC236}">
              <a16:creationId xmlns:a16="http://schemas.microsoft.com/office/drawing/2014/main" id="{00000000-0008-0000-0300-0000DB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32" name="ZoneTexte 731">
          <a:extLst>
            <a:ext uri="{FF2B5EF4-FFF2-40B4-BE49-F238E27FC236}">
              <a16:creationId xmlns:a16="http://schemas.microsoft.com/office/drawing/2014/main" id="{00000000-0008-0000-0300-0000DC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33" name="ZoneTexte 732">
          <a:extLst>
            <a:ext uri="{FF2B5EF4-FFF2-40B4-BE49-F238E27FC236}">
              <a16:creationId xmlns:a16="http://schemas.microsoft.com/office/drawing/2014/main" id="{00000000-0008-0000-0300-0000DD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34" name="ZoneTexte 733">
          <a:extLst>
            <a:ext uri="{FF2B5EF4-FFF2-40B4-BE49-F238E27FC236}">
              <a16:creationId xmlns:a16="http://schemas.microsoft.com/office/drawing/2014/main" id="{00000000-0008-0000-0300-0000DE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35" name="ZoneTexte 734">
          <a:extLst>
            <a:ext uri="{FF2B5EF4-FFF2-40B4-BE49-F238E27FC236}">
              <a16:creationId xmlns:a16="http://schemas.microsoft.com/office/drawing/2014/main" id="{00000000-0008-0000-0300-0000DF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36" name="ZoneTexte 735">
          <a:extLst>
            <a:ext uri="{FF2B5EF4-FFF2-40B4-BE49-F238E27FC236}">
              <a16:creationId xmlns:a16="http://schemas.microsoft.com/office/drawing/2014/main" id="{00000000-0008-0000-0300-0000E0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37" name="ZoneTexte 736">
          <a:extLst>
            <a:ext uri="{FF2B5EF4-FFF2-40B4-BE49-F238E27FC236}">
              <a16:creationId xmlns:a16="http://schemas.microsoft.com/office/drawing/2014/main" id="{00000000-0008-0000-0300-0000E1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38" name="ZoneTexte 737">
          <a:extLst>
            <a:ext uri="{FF2B5EF4-FFF2-40B4-BE49-F238E27FC236}">
              <a16:creationId xmlns:a16="http://schemas.microsoft.com/office/drawing/2014/main" id="{00000000-0008-0000-0300-0000E2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39" name="ZoneTexte 738">
          <a:extLst>
            <a:ext uri="{FF2B5EF4-FFF2-40B4-BE49-F238E27FC236}">
              <a16:creationId xmlns:a16="http://schemas.microsoft.com/office/drawing/2014/main" id="{00000000-0008-0000-0300-0000E3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40" name="ZoneTexte 739">
          <a:extLst>
            <a:ext uri="{FF2B5EF4-FFF2-40B4-BE49-F238E27FC236}">
              <a16:creationId xmlns:a16="http://schemas.microsoft.com/office/drawing/2014/main" id="{00000000-0008-0000-0300-0000E4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41" name="ZoneTexte 740">
          <a:extLst>
            <a:ext uri="{FF2B5EF4-FFF2-40B4-BE49-F238E27FC236}">
              <a16:creationId xmlns:a16="http://schemas.microsoft.com/office/drawing/2014/main" id="{00000000-0008-0000-0300-0000E5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42" name="ZoneTexte 741">
          <a:extLst>
            <a:ext uri="{FF2B5EF4-FFF2-40B4-BE49-F238E27FC236}">
              <a16:creationId xmlns:a16="http://schemas.microsoft.com/office/drawing/2014/main" id="{00000000-0008-0000-0300-0000E6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43" name="ZoneTexte 742">
          <a:extLst>
            <a:ext uri="{FF2B5EF4-FFF2-40B4-BE49-F238E27FC236}">
              <a16:creationId xmlns:a16="http://schemas.microsoft.com/office/drawing/2014/main" id="{00000000-0008-0000-0300-0000E7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44" name="ZoneTexte 743">
          <a:extLst>
            <a:ext uri="{FF2B5EF4-FFF2-40B4-BE49-F238E27FC236}">
              <a16:creationId xmlns:a16="http://schemas.microsoft.com/office/drawing/2014/main" id="{00000000-0008-0000-0300-0000E8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0</xdr:rowOff>
    </xdr:from>
    <xdr:ext cx="0" cy="172227"/>
    <xdr:sp macro="" textlink="">
      <xdr:nvSpPr>
        <xdr:cNvPr id="745" name="ZoneTexte 744">
          <a:extLst>
            <a:ext uri="{FF2B5EF4-FFF2-40B4-BE49-F238E27FC236}">
              <a16:creationId xmlns:a16="http://schemas.microsoft.com/office/drawing/2014/main" id="{00000000-0008-0000-0300-0000E9020000}"/>
            </a:ext>
          </a:extLst>
        </xdr:cNvPr>
        <xdr:cNvSpPr txBox="1"/>
      </xdr:nvSpPr>
      <xdr:spPr>
        <a:xfrm>
          <a:off x="22174200" y="52101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46" name="ZoneTexte 745">
          <a:extLst>
            <a:ext uri="{FF2B5EF4-FFF2-40B4-BE49-F238E27FC236}">
              <a16:creationId xmlns:a16="http://schemas.microsoft.com/office/drawing/2014/main" id="{00000000-0008-0000-0300-0000EA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47" name="ZoneTexte 746">
          <a:extLst>
            <a:ext uri="{FF2B5EF4-FFF2-40B4-BE49-F238E27FC236}">
              <a16:creationId xmlns:a16="http://schemas.microsoft.com/office/drawing/2014/main" id="{00000000-0008-0000-0300-0000EB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48" name="ZoneTexte 747">
          <a:extLst>
            <a:ext uri="{FF2B5EF4-FFF2-40B4-BE49-F238E27FC236}">
              <a16:creationId xmlns:a16="http://schemas.microsoft.com/office/drawing/2014/main" id="{00000000-0008-0000-0300-0000EC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49" name="ZoneTexte 748">
          <a:extLst>
            <a:ext uri="{FF2B5EF4-FFF2-40B4-BE49-F238E27FC236}">
              <a16:creationId xmlns:a16="http://schemas.microsoft.com/office/drawing/2014/main" id="{00000000-0008-0000-0300-0000ED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50" name="ZoneTexte 749">
          <a:extLst>
            <a:ext uri="{FF2B5EF4-FFF2-40B4-BE49-F238E27FC236}">
              <a16:creationId xmlns:a16="http://schemas.microsoft.com/office/drawing/2014/main" id="{00000000-0008-0000-0300-0000EE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51" name="ZoneTexte 750">
          <a:extLst>
            <a:ext uri="{FF2B5EF4-FFF2-40B4-BE49-F238E27FC236}">
              <a16:creationId xmlns:a16="http://schemas.microsoft.com/office/drawing/2014/main" id="{00000000-0008-0000-0300-0000EF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52" name="ZoneTexte 751">
          <a:extLst>
            <a:ext uri="{FF2B5EF4-FFF2-40B4-BE49-F238E27FC236}">
              <a16:creationId xmlns:a16="http://schemas.microsoft.com/office/drawing/2014/main" id="{00000000-0008-0000-0300-0000F0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53" name="ZoneTexte 752">
          <a:extLst>
            <a:ext uri="{FF2B5EF4-FFF2-40B4-BE49-F238E27FC236}">
              <a16:creationId xmlns:a16="http://schemas.microsoft.com/office/drawing/2014/main" id="{00000000-0008-0000-0300-0000F1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54" name="ZoneTexte 753">
          <a:extLst>
            <a:ext uri="{FF2B5EF4-FFF2-40B4-BE49-F238E27FC236}">
              <a16:creationId xmlns:a16="http://schemas.microsoft.com/office/drawing/2014/main" id="{00000000-0008-0000-0300-0000F2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55" name="ZoneTexte 754">
          <a:extLst>
            <a:ext uri="{FF2B5EF4-FFF2-40B4-BE49-F238E27FC236}">
              <a16:creationId xmlns:a16="http://schemas.microsoft.com/office/drawing/2014/main" id="{00000000-0008-0000-0300-0000F3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56" name="ZoneTexte 755">
          <a:extLst>
            <a:ext uri="{FF2B5EF4-FFF2-40B4-BE49-F238E27FC236}">
              <a16:creationId xmlns:a16="http://schemas.microsoft.com/office/drawing/2014/main" id="{00000000-0008-0000-0300-0000F4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57" name="ZoneTexte 756">
          <a:extLst>
            <a:ext uri="{FF2B5EF4-FFF2-40B4-BE49-F238E27FC236}">
              <a16:creationId xmlns:a16="http://schemas.microsoft.com/office/drawing/2014/main" id="{00000000-0008-0000-0300-0000F502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58" name="ZoneTexte 757">
          <a:extLst>
            <a:ext uri="{FF2B5EF4-FFF2-40B4-BE49-F238E27FC236}">
              <a16:creationId xmlns:a16="http://schemas.microsoft.com/office/drawing/2014/main" id="{00000000-0008-0000-0300-0000F6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59" name="ZoneTexte 758">
          <a:extLst>
            <a:ext uri="{FF2B5EF4-FFF2-40B4-BE49-F238E27FC236}">
              <a16:creationId xmlns:a16="http://schemas.microsoft.com/office/drawing/2014/main" id="{00000000-0008-0000-0300-0000F7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60" name="ZoneTexte 759">
          <a:extLst>
            <a:ext uri="{FF2B5EF4-FFF2-40B4-BE49-F238E27FC236}">
              <a16:creationId xmlns:a16="http://schemas.microsoft.com/office/drawing/2014/main" id="{00000000-0008-0000-0300-0000F802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61" name="ZoneTexte 760">
          <a:extLst>
            <a:ext uri="{FF2B5EF4-FFF2-40B4-BE49-F238E27FC236}">
              <a16:creationId xmlns:a16="http://schemas.microsoft.com/office/drawing/2014/main" id="{00000000-0008-0000-0300-0000F902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62" name="ZoneTexte 761">
          <a:extLst>
            <a:ext uri="{FF2B5EF4-FFF2-40B4-BE49-F238E27FC236}">
              <a16:creationId xmlns:a16="http://schemas.microsoft.com/office/drawing/2014/main" id="{00000000-0008-0000-0300-0000FA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27</xdr:row>
      <xdr:rowOff>128587</xdr:rowOff>
    </xdr:from>
    <xdr:ext cx="0" cy="172227"/>
    <xdr:sp macro="" textlink="">
      <xdr:nvSpPr>
        <xdr:cNvPr id="763" name="ZoneTexte 762">
          <a:extLst>
            <a:ext uri="{FF2B5EF4-FFF2-40B4-BE49-F238E27FC236}">
              <a16:creationId xmlns:a16="http://schemas.microsoft.com/office/drawing/2014/main" id="{00000000-0008-0000-0300-0000FB020000}"/>
            </a:ext>
          </a:extLst>
        </xdr:cNvPr>
        <xdr:cNvSpPr txBox="1"/>
      </xdr:nvSpPr>
      <xdr:spPr>
        <a:xfrm>
          <a:off x="22174200" y="5338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64" name="ZoneTexte 763">
          <a:extLst>
            <a:ext uri="{FF2B5EF4-FFF2-40B4-BE49-F238E27FC236}">
              <a16:creationId xmlns:a16="http://schemas.microsoft.com/office/drawing/2014/main" id="{00000000-0008-0000-0300-0000FC02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65" name="ZoneTexte 764">
          <a:extLst>
            <a:ext uri="{FF2B5EF4-FFF2-40B4-BE49-F238E27FC236}">
              <a16:creationId xmlns:a16="http://schemas.microsoft.com/office/drawing/2014/main" id="{00000000-0008-0000-0300-0000FD02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66" name="ZoneTexte 765">
          <a:extLst>
            <a:ext uri="{FF2B5EF4-FFF2-40B4-BE49-F238E27FC236}">
              <a16:creationId xmlns:a16="http://schemas.microsoft.com/office/drawing/2014/main" id="{00000000-0008-0000-0300-0000FE02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67" name="ZoneTexte 766">
          <a:extLst>
            <a:ext uri="{FF2B5EF4-FFF2-40B4-BE49-F238E27FC236}">
              <a16:creationId xmlns:a16="http://schemas.microsoft.com/office/drawing/2014/main" id="{00000000-0008-0000-0300-0000FF02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68" name="ZoneTexte 767">
          <a:extLst>
            <a:ext uri="{FF2B5EF4-FFF2-40B4-BE49-F238E27FC236}">
              <a16:creationId xmlns:a16="http://schemas.microsoft.com/office/drawing/2014/main" id="{00000000-0008-0000-0300-000000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69" name="ZoneTexte 768">
          <a:extLst>
            <a:ext uri="{FF2B5EF4-FFF2-40B4-BE49-F238E27FC236}">
              <a16:creationId xmlns:a16="http://schemas.microsoft.com/office/drawing/2014/main" id="{00000000-0008-0000-0300-000001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70" name="ZoneTexte 769">
          <a:extLst>
            <a:ext uri="{FF2B5EF4-FFF2-40B4-BE49-F238E27FC236}">
              <a16:creationId xmlns:a16="http://schemas.microsoft.com/office/drawing/2014/main" id="{00000000-0008-0000-0300-000002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71" name="ZoneTexte 770">
          <a:extLst>
            <a:ext uri="{FF2B5EF4-FFF2-40B4-BE49-F238E27FC236}">
              <a16:creationId xmlns:a16="http://schemas.microsoft.com/office/drawing/2014/main" id="{00000000-0008-0000-0300-000003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72" name="ZoneTexte 771">
          <a:extLst>
            <a:ext uri="{FF2B5EF4-FFF2-40B4-BE49-F238E27FC236}">
              <a16:creationId xmlns:a16="http://schemas.microsoft.com/office/drawing/2014/main" id="{00000000-0008-0000-0300-000004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73" name="ZoneTexte 772">
          <a:extLst>
            <a:ext uri="{FF2B5EF4-FFF2-40B4-BE49-F238E27FC236}">
              <a16:creationId xmlns:a16="http://schemas.microsoft.com/office/drawing/2014/main" id="{00000000-0008-0000-0300-000005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74" name="ZoneTexte 773">
          <a:extLst>
            <a:ext uri="{FF2B5EF4-FFF2-40B4-BE49-F238E27FC236}">
              <a16:creationId xmlns:a16="http://schemas.microsoft.com/office/drawing/2014/main" id="{00000000-0008-0000-0300-000006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75" name="ZoneTexte 774">
          <a:extLst>
            <a:ext uri="{FF2B5EF4-FFF2-40B4-BE49-F238E27FC236}">
              <a16:creationId xmlns:a16="http://schemas.microsoft.com/office/drawing/2014/main" id="{00000000-0008-0000-0300-000007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76" name="ZoneTexte 775">
          <a:extLst>
            <a:ext uri="{FF2B5EF4-FFF2-40B4-BE49-F238E27FC236}">
              <a16:creationId xmlns:a16="http://schemas.microsoft.com/office/drawing/2014/main" id="{00000000-0008-0000-0300-000008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77" name="ZoneTexte 776">
          <a:extLst>
            <a:ext uri="{FF2B5EF4-FFF2-40B4-BE49-F238E27FC236}">
              <a16:creationId xmlns:a16="http://schemas.microsoft.com/office/drawing/2014/main" id="{00000000-0008-0000-0300-000009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78" name="ZoneTexte 777">
          <a:extLst>
            <a:ext uri="{FF2B5EF4-FFF2-40B4-BE49-F238E27FC236}">
              <a16:creationId xmlns:a16="http://schemas.microsoft.com/office/drawing/2014/main" id="{00000000-0008-0000-0300-00000A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79" name="ZoneTexte 778">
          <a:extLst>
            <a:ext uri="{FF2B5EF4-FFF2-40B4-BE49-F238E27FC236}">
              <a16:creationId xmlns:a16="http://schemas.microsoft.com/office/drawing/2014/main" id="{00000000-0008-0000-0300-00000B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80" name="ZoneTexte 779">
          <a:extLst>
            <a:ext uri="{FF2B5EF4-FFF2-40B4-BE49-F238E27FC236}">
              <a16:creationId xmlns:a16="http://schemas.microsoft.com/office/drawing/2014/main" id="{00000000-0008-0000-0300-00000C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81" name="ZoneTexte 780">
          <a:extLst>
            <a:ext uri="{FF2B5EF4-FFF2-40B4-BE49-F238E27FC236}">
              <a16:creationId xmlns:a16="http://schemas.microsoft.com/office/drawing/2014/main" id="{00000000-0008-0000-0300-00000D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82" name="ZoneTexte 781">
          <a:extLst>
            <a:ext uri="{FF2B5EF4-FFF2-40B4-BE49-F238E27FC236}">
              <a16:creationId xmlns:a16="http://schemas.microsoft.com/office/drawing/2014/main" id="{00000000-0008-0000-0300-00000E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83" name="ZoneTexte 782">
          <a:extLst>
            <a:ext uri="{FF2B5EF4-FFF2-40B4-BE49-F238E27FC236}">
              <a16:creationId xmlns:a16="http://schemas.microsoft.com/office/drawing/2014/main" id="{00000000-0008-0000-0300-00000F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84" name="ZoneTexte 783">
          <a:extLst>
            <a:ext uri="{FF2B5EF4-FFF2-40B4-BE49-F238E27FC236}">
              <a16:creationId xmlns:a16="http://schemas.microsoft.com/office/drawing/2014/main" id="{00000000-0008-0000-0300-000010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85" name="ZoneTexte 784">
          <a:extLst>
            <a:ext uri="{FF2B5EF4-FFF2-40B4-BE49-F238E27FC236}">
              <a16:creationId xmlns:a16="http://schemas.microsoft.com/office/drawing/2014/main" id="{00000000-0008-0000-0300-000011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786" name="ZoneTexte 785">
          <a:extLst>
            <a:ext uri="{FF2B5EF4-FFF2-40B4-BE49-F238E27FC236}">
              <a16:creationId xmlns:a16="http://schemas.microsoft.com/office/drawing/2014/main" id="{00000000-0008-0000-0300-000012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87" name="ZoneTexte 786">
          <a:extLst>
            <a:ext uri="{FF2B5EF4-FFF2-40B4-BE49-F238E27FC236}">
              <a16:creationId xmlns:a16="http://schemas.microsoft.com/office/drawing/2014/main" id="{00000000-0008-0000-0300-000013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88" name="ZoneTexte 787">
          <a:extLst>
            <a:ext uri="{FF2B5EF4-FFF2-40B4-BE49-F238E27FC236}">
              <a16:creationId xmlns:a16="http://schemas.microsoft.com/office/drawing/2014/main" id="{00000000-0008-0000-0300-000014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789" name="ZoneTexte 788">
          <a:extLst>
            <a:ext uri="{FF2B5EF4-FFF2-40B4-BE49-F238E27FC236}">
              <a16:creationId xmlns:a16="http://schemas.microsoft.com/office/drawing/2014/main" id="{00000000-0008-0000-0300-000015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790" name="ZoneTexte 789">
          <a:extLst>
            <a:ext uri="{FF2B5EF4-FFF2-40B4-BE49-F238E27FC236}">
              <a16:creationId xmlns:a16="http://schemas.microsoft.com/office/drawing/2014/main" id="{00000000-0008-0000-0300-000016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91" name="ZoneTexte 790">
          <a:extLst>
            <a:ext uri="{FF2B5EF4-FFF2-40B4-BE49-F238E27FC236}">
              <a16:creationId xmlns:a16="http://schemas.microsoft.com/office/drawing/2014/main" id="{00000000-0008-0000-0300-000017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28</xdr:row>
      <xdr:rowOff>128587</xdr:rowOff>
    </xdr:from>
    <xdr:ext cx="0" cy="172227"/>
    <xdr:sp macro="" textlink="">
      <xdr:nvSpPr>
        <xdr:cNvPr id="792" name="ZoneTexte 791">
          <a:extLst>
            <a:ext uri="{FF2B5EF4-FFF2-40B4-BE49-F238E27FC236}">
              <a16:creationId xmlns:a16="http://schemas.microsoft.com/office/drawing/2014/main" id="{00000000-0008-0000-0300-000018030000}"/>
            </a:ext>
          </a:extLst>
        </xdr:cNvPr>
        <xdr:cNvSpPr txBox="1"/>
      </xdr:nvSpPr>
      <xdr:spPr>
        <a:xfrm>
          <a:off x="22174200" y="5529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793" name="ZoneTexte 792">
          <a:extLst>
            <a:ext uri="{FF2B5EF4-FFF2-40B4-BE49-F238E27FC236}">
              <a16:creationId xmlns:a16="http://schemas.microsoft.com/office/drawing/2014/main" id="{00000000-0008-0000-0300-000019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794" name="ZoneTexte 793">
          <a:extLst>
            <a:ext uri="{FF2B5EF4-FFF2-40B4-BE49-F238E27FC236}">
              <a16:creationId xmlns:a16="http://schemas.microsoft.com/office/drawing/2014/main" id="{00000000-0008-0000-0300-00001A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795" name="ZoneTexte 794">
          <a:extLst>
            <a:ext uri="{FF2B5EF4-FFF2-40B4-BE49-F238E27FC236}">
              <a16:creationId xmlns:a16="http://schemas.microsoft.com/office/drawing/2014/main" id="{00000000-0008-0000-0300-00001B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796" name="ZoneTexte 795">
          <a:extLst>
            <a:ext uri="{FF2B5EF4-FFF2-40B4-BE49-F238E27FC236}">
              <a16:creationId xmlns:a16="http://schemas.microsoft.com/office/drawing/2014/main" id="{00000000-0008-0000-0300-00001C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797" name="ZoneTexte 796">
          <a:extLst>
            <a:ext uri="{FF2B5EF4-FFF2-40B4-BE49-F238E27FC236}">
              <a16:creationId xmlns:a16="http://schemas.microsoft.com/office/drawing/2014/main" id="{00000000-0008-0000-0300-00001D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798" name="ZoneTexte 797">
          <a:extLst>
            <a:ext uri="{FF2B5EF4-FFF2-40B4-BE49-F238E27FC236}">
              <a16:creationId xmlns:a16="http://schemas.microsoft.com/office/drawing/2014/main" id="{00000000-0008-0000-0300-00001E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799" name="ZoneTexte 798">
          <a:extLst>
            <a:ext uri="{FF2B5EF4-FFF2-40B4-BE49-F238E27FC236}">
              <a16:creationId xmlns:a16="http://schemas.microsoft.com/office/drawing/2014/main" id="{00000000-0008-0000-0300-00001F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00" name="ZoneTexte 799">
          <a:extLst>
            <a:ext uri="{FF2B5EF4-FFF2-40B4-BE49-F238E27FC236}">
              <a16:creationId xmlns:a16="http://schemas.microsoft.com/office/drawing/2014/main" id="{00000000-0008-0000-0300-000020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01" name="ZoneTexte 800">
          <a:extLst>
            <a:ext uri="{FF2B5EF4-FFF2-40B4-BE49-F238E27FC236}">
              <a16:creationId xmlns:a16="http://schemas.microsoft.com/office/drawing/2014/main" id="{00000000-0008-0000-0300-000021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02" name="ZoneTexte 801">
          <a:extLst>
            <a:ext uri="{FF2B5EF4-FFF2-40B4-BE49-F238E27FC236}">
              <a16:creationId xmlns:a16="http://schemas.microsoft.com/office/drawing/2014/main" id="{00000000-0008-0000-0300-000022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03" name="ZoneTexte 802">
          <a:extLst>
            <a:ext uri="{FF2B5EF4-FFF2-40B4-BE49-F238E27FC236}">
              <a16:creationId xmlns:a16="http://schemas.microsoft.com/office/drawing/2014/main" id="{00000000-0008-0000-0300-000023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04" name="ZoneTexte 803">
          <a:extLst>
            <a:ext uri="{FF2B5EF4-FFF2-40B4-BE49-F238E27FC236}">
              <a16:creationId xmlns:a16="http://schemas.microsoft.com/office/drawing/2014/main" id="{00000000-0008-0000-0300-000024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05" name="ZoneTexte 804">
          <a:extLst>
            <a:ext uri="{FF2B5EF4-FFF2-40B4-BE49-F238E27FC236}">
              <a16:creationId xmlns:a16="http://schemas.microsoft.com/office/drawing/2014/main" id="{00000000-0008-0000-0300-000025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06" name="ZoneTexte 805">
          <a:extLst>
            <a:ext uri="{FF2B5EF4-FFF2-40B4-BE49-F238E27FC236}">
              <a16:creationId xmlns:a16="http://schemas.microsoft.com/office/drawing/2014/main" id="{00000000-0008-0000-0300-000026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07" name="ZoneTexte 806">
          <a:extLst>
            <a:ext uri="{FF2B5EF4-FFF2-40B4-BE49-F238E27FC236}">
              <a16:creationId xmlns:a16="http://schemas.microsoft.com/office/drawing/2014/main" id="{00000000-0008-0000-0300-000027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08" name="ZoneTexte 807">
          <a:extLst>
            <a:ext uri="{FF2B5EF4-FFF2-40B4-BE49-F238E27FC236}">
              <a16:creationId xmlns:a16="http://schemas.microsoft.com/office/drawing/2014/main" id="{00000000-0008-0000-0300-000028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09" name="ZoneTexte 808">
          <a:extLst>
            <a:ext uri="{FF2B5EF4-FFF2-40B4-BE49-F238E27FC236}">
              <a16:creationId xmlns:a16="http://schemas.microsoft.com/office/drawing/2014/main" id="{00000000-0008-0000-0300-000029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10" name="ZoneTexte 809">
          <a:extLst>
            <a:ext uri="{FF2B5EF4-FFF2-40B4-BE49-F238E27FC236}">
              <a16:creationId xmlns:a16="http://schemas.microsoft.com/office/drawing/2014/main" id="{00000000-0008-0000-0300-00002A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11" name="ZoneTexte 810">
          <a:extLst>
            <a:ext uri="{FF2B5EF4-FFF2-40B4-BE49-F238E27FC236}">
              <a16:creationId xmlns:a16="http://schemas.microsoft.com/office/drawing/2014/main" id="{00000000-0008-0000-0300-00002B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12" name="ZoneTexte 811">
          <a:extLst>
            <a:ext uri="{FF2B5EF4-FFF2-40B4-BE49-F238E27FC236}">
              <a16:creationId xmlns:a16="http://schemas.microsoft.com/office/drawing/2014/main" id="{00000000-0008-0000-0300-00002C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13" name="ZoneTexte 812">
          <a:extLst>
            <a:ext uri="{FF2B5EF4-FFF2-40B4-BE49-F238E27FC236}">
              <a16:creationId xmlns:a16="http://schemas.microsoft.com/office/drawing/2014/main" id="{00000000-0008-0000-0300-00002D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14" name="ZoneTexte 813">
          <a:extLst>
            <a:ext uri="{FF2B5EF4-FFF2-40B4-BE49-F238E27FC236}">
              <a16:creationId xmlns:a16="http://schemas.microsoft.com/office/drawing/2014/main" id="{00000000-0008-0000-0300-00002E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15" name="ZoneTexte 814">
          <a:extLst>
            <a:ext uri="{FF2B5EF4-FFF2-40B4-BE49-F238E27FC236}">
              <a16:creationId xmlns:a16="http://schemas.microsoft.com/office/drawing/2014/main" id="{00000000-0008-0000-0300-00002F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16" name="ZoneTexte 815">
          <a:extLst>
            <a:ext uri="{FF2B5EF4-FFF2-40B4-BE49-F238E27FC236}">
              <a16:creationId xmlns:a16="http://schemas.microsoft.com/office/drawing/2014/main" id="{00000000-0008-0000-0300-000030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17" name="ZoneTexte 816">
          <a:extLst>
            <a:ext uri="{FF2B5EF4-FFF2-40B4-BE49-F238E27FC236}">
              <a16:creationId xmlns:a16="http://schemas.microsoft.com/office/drawing/2014/main" id="{00000000-0008-0000-0300-000031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18" name="ZoneTexte 817">
          <a:extLst>
            <a:ext uri="{FF2B5EF4-FFF2-40B4-BE49-F238E27FC236}">
              <a16:creationId xmlns:a16="http://schemas.microsoft.com/office/drawing/2014/main" id="{00000000-0008-0000-0300-000032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19" name="ZoneTexte 818">
          <a:extLst>
            <a:ext uri="{FF2B5EF4-FFF2-40B4-BE49-F238E27FC236}">
              <a16:creationId xmlns:a16="http://schemas.microsoft.com/office/drawing/2014/main" id="{00000000-0008-0000-0300-000033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20" name="ZoneTexte 819">
          <a:extLst>
            <a:ext uri="{FF2B5EF4-FFF2-40B4-BE49-F238E27FC236}">
              <a16:creationId xmlns:a16="http://schemas.microsoft.com/office/drawing/2014/main" id="{00000000-0008-0000-0300-000034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29</xdr:row>
      <xdr:rowOff>128587</xdr:rowOff>
    </xdr:from>
    <xdr:ext cx="0" cy="172227"/>
    <xdr:sp macro="" textlink="">
      <xdr:nvSpPr>
        <xdr:cNvPr id="821" name="ZoneTexte 820">
          <a:extLst>
            <a:ext uri="{FF2B5EF4-FFF2-40B4-BE49-F238E27FC236}">
              <a16:creationId xmlns:a16="http://schemas.microsoft.com/office/drawing/2014/main" id="{00000000-0008-0000-0300-000035030000}"/>
            </a:ext>
          </a:extLst>
        </xdr:cNvPr>
        <xdr:cNvSpPr txBox="1"/>
      </xdr:nvSpPr>
      <xdr:spPr>
        <a:xfrm>
          <a:off x="22174200" y="5719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22" name="ZoneTexte 821">
          <a:extLst>
            <a:ext uri="{FF2B5EF4-FFF2-40B4-BE49-F238E27FC236}">
              <a16:creationId xmlns:a16="http://schemas.microsoft.com/office/drawing/2014/main" id="{00000000-0008-0000-0300-000036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23" name="ZoneTexte 822">
          <a:extLst>
            <a:ext uri="{FF2B5EF4-FFF2-40B4-BE49-F238E27FC236}">
              <a16:creationId xmlns:a16="http://schemas.microsoft.com/office/drawing/2014/main" id="{00000000-0008-0000-0300-000037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24" name="ZoneTexte 823">
          <a:extLst>
            <a:ext uri="{FF2B5EF4-FFF2-40B4-BE49-F238E27FC236}">
              <a16:creationId xmlns:a16="http://schemas.microsoft.com/office/drawing/2014/main" id="{00000000-0008-0000-0300-000038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25" name="ZoneTexte 824">
          <a:extLst>
            <a:ext uri="{FF2B5EF4-FFF2-40B4-BE49-F238E27FC236}">
              <a16:creationId xmlns:a16="http://schemas.microsoft.com/office/drawing/2014/main" id="{00000000-0008-0000-0300-000039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26" name="ZoneTexte 825">
          <a:extLst>
            <a:ext uri="{FF2B5EF4-FFF2-40B4-BE49-F238E27FC236}">
              <a16:creationId xmlns:a16="http://schemas.microsoft.com/office/drawing/2014/main" id="{00000000-0008-0000-0300-00003A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27" name="ZoneTexte 826">
          <a:extLst>
            <a:ext uri="{FF2B5EF4-FFF2-40B4-BE49-F238E27FC236}">
              <a16:creationId xmlns:a16="http://schemas.microsoft.com/office/drawing/2014/main" id="{00000000-0008-0000-0300-00003B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28" name="ZoneTexte 827">
          <a:extLst>
            <a:ext uri="{FF2B5EF4-FFF2-40B4-BE49-F238E27FC236}">
              <a16:creationId xmlns:a16="http://schemas.microsoft.com/office/drawing/2014/main" id="{00000000-0008-0000-0300-00003C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29" name="ZoneTexte 828">
          <a:extLst>
            <a:ext uri="{FF2B5EF4-FFF2-40B4-BE49-F238E27FC236}">
              <a16:creationId xmlns:a16="http://schemas.microsoft.com/office/drawing/2014/main" id="{00000000-0008-0000-0300-00003D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30" name="ZoneTexte 829">
          <a:extLst>
            <a:ext uri="{FF2B5EF4-FFF2-40B4-BE49-F238E27FC236}">
              <a16:creationId xmlns:a16="http://schemas.microsoft.com/office/drawing/2014/main" id="{00000000-0008-0000-0300-00003E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31" name="ZoneTexte 830">
          <a:extLst>
            <a:ext uri="{FF2B5EF4-FFF2-40B4-BE49-F238E27FC236}">
              <a16:creationId xmlns:a16="http://schemas.microsoft.com/office/drawing/2014/main" id="{00000000-0008-0000-0300-00003F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32" name="ZoneTexte 831">
          <a:extLst>
            <a:ext uri="{FF2B5EF4-FFF2-40B4-BE49-F238E27FC236}">
              <a16:creationId xmlns:a16="http://schemas.microsoft.com/office/drawing/2014/main" id="{00000000-0008-0000-0300-000040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33" name="ZoneTexte 832">
          <a:extLst>
            <a:ext uri="{FF2B5EF4-FFF2-40B4-BE49-F238E27FC236}">
              <a16:creationId xmlns:a16="http://schemas.microsoft.com/office/drawing/2014/main" id="{00000000-0008-0000-0300-000041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34" name="ZoneTexte 833">
          <a:extLst>
            <a:ext uri="{FF2B5EF4-FFF2-40B4-BE49-F238E27FC236}">
              <a16:creationId xmlns:a16="http://schemas.microsoft.com/office/drawing/2014/main" id="{00000000-0008-0000-0300-000042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35" name="ZoneTexte 834">
          <a:extLst>
            <a:ext uri="{FF2B5EF4-FFF2-40B4-BE49-F238E27FC236}">
              <a16:creationId xmlns:a16="http://schemas.microsoft.com/office/drawing/2014/main" id="{00000000-0008-0000-0300-000043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36" name="ZoneTexte 835">
          <a:extLst>
            <a:ext uri="{FF2B5EF4-FFF2-40B4-BE49-F238E27FC236}">
              <a16:creationId xmlns:a16="http://schemas.microsoft.com/office/drawing/2014/main" id="{00000000-0008-0000-0300-000044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37" name="ZoneTexte 836">
          <a:extLst>
            <a:ext uri="{FF2B5EF4-FFF2-40B4-BE49-F238E27FC236}">
              <a16:creationId xmlns:a16="http://schemas.microsoft.com/office/drawing/2014/main" id="{00000000-0008-0000-0300-000045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38" name="ZoneTexte 837">
          <a:extLst>
            <a:ext uri="{FF2B5EF4-FFF2-40B4-BE49-F238E27FC236}">
              <a16:creationId xmlns:a16="http://schemas.microsoft.com/office/drawing/2014/main" id="{00000000-0008-0000-0300-000046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39" name="ZoneTexte 838">
          <a:extLst>
            <a:ext uri="{FF2B5EF4-FFF2-40B4-BE49-F238E27FC236}">
              <a16:creationId xmlns:a16="http://schemas.microsoft.com/office/drawing/2014/main" id="{00000000-0008-0000-0300-000047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40" name="ZoneTexte 839">
          <a:extLst>
            <a:ext uri="{FF2B5EF4-FFF2-40B4-BE49-F238E27FC236}">
              <a16:creationId xmlns:a16="http://schemas.microsoft.com/office/drawing/2014/main" id="{00000000-0008-0000-0300-000048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41" name="ZoneTexte 840">
          <a:extLst>
            <a:ext uri="{FF2B5EF4-FFF2-40B4-BE49-F238E27FC236}">
              <a16:creationId xmlns:a16="http://schemas.microsoft.com/office/drawing/2014/main" id="{00000000-0008-0000-0300-000049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42" name="ZoneTexte 841">
          <a:extLst>
            <a:ext uri="{FF2B5EF4-FFF2-40B4-BE49-F238E27FC236}">
              <a16:creationId xmlns:a16="http://schemas.microsoft.com/office/drawing/2014/main" id="{00000000-0008-0000-0300-00004A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43" name="ZoneTexte 842">
          <a:extLst>
            <a:ext uri="{FF2B5EF4-FFF2-40B4-BE49-F238E27FC236}">
              <a16:creationId xmlns:a16="http://schemas.microsoft.com/office/drawing/2014/main" id="{00000000-0008-0000-0300-00004B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44" name="ZoneTexte 843">
          <a:extLst>
            <a:ext uri="{FF2B5EF4-FFF2-40B4-BE49-F238E27FC236}">
              <a16:creationId xmlns:a16="http://schemas.microsoft.com/office/drawing/2014/main" id="{00000000-0008-0000-0300-00004C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45" name="ZoneTexte 844">
          <a:extLst>
            <a:ext uri="{FF2B5EF4-FFF2-40B4-BE49-F238E27FC236}">
              <a16:creationId xmlns:a16="http://schemas.microsoft.com/office/drawing/2014/main" id="{00000000-0008-0000-0300-00004D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46" name="ZoneTexte 845">
          <a:extLst>
            <a:ext uri="{FF2B5EF4-FFF2-40B4-BE49-F238E27FC236}">
              <a16:creationId xmlns:a16="http://schemas.microsoft.com/office/drawing/2014/main" id="{00000000-0008-0000-0300-00004E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47" name="ZoneTexte 846">
          <a:extLst>
            <a:ext uri="{FF2B5EF4-FFF2-40B4-BE49-F238E27FC236}">
              <a16:creationId xmlns:a16="http://schemas.microsoft.com/office/drawing/2014/main" id="{00000000-0008-0000-0300-00004F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48" name="ZoneTexte 847">
          <a:extLst>
            <a:ext uri="{FF2B5EF4-FFF2-40B4-BE49-F238E27FC236}">
              <a16:creationId xmlns:a16="http://schemas.microsoft.com/office/drawing/2014/main" id="{00000000-0008-0000-0300-000050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49" name="ZoneTexte 848">
          <a:extLst>
            <a:ext uri="{FF2B5EF4-FFF2-40B4-BE49-F238E27FC236}">
              <a16:creationId xmlns:a16="http://schemas.microsoft.com/office/drawing/2014/main" id="{00000000-0008-0000-0300-000051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30</xdr:row>
      <xdr:rowOff>128587</xdr:rowOff>
    </xdr:from>
    <xdr:ext cx="0" cy="172227"/>
    <xdr:sp macro="" textlink="">
      <xdr:nvSpPr>
        <xdr:cNvPr id="850" name="ZoneTexte 849">
          <a:extLst>
            <a:ext uri="{FF2B5EF4-FFF2-40B4-BE49-F238E27FC236}">
              <a16:creationId xmlns:a16="http://schemas.microsoft.com/office/drawing/2014/main" id="{00000000-0008-0000-0300-000052030000}"/>
            </a:ext>
          </a:extLst>
        </xdr:cNvPr>
        <xdr:cNvSpPr txBox="1"/>
      </xdr:nvSpPr>
      <xdr:spPr>
        <a:xfrm>
          <a:off x="22174200" y="5910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51" name="ZoneTexte 850">
          <a:extLst>
            <a:ext uri="{FF2B5EF4-FFF2-40B4-BE49-F238E27FC236}">
              <a16:creationId xmlns:a16="http://schemas.microsoft.com/office/drawing/2014/main" id="{00000000-0008-0000-0300-000053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52" name="ZoneTexte 851">
          <a:extLst>
            <a:ext uri="{FF2B5EF4-FFF2-40B4-BE49-F238E27FC236}">
              <a16:creationId xmlns:a16="http://schemas.microsoft.com/office/drawing/2014/main" id="{00000000-0008-0000-0300-000054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53" name="ZoneTexte 852">
          <a:extLst>
            <a:ext uri="{FF2B5EF4-FFF2-40B4-BE49-F238E27FC236}">
              <a16:creationId xmlns:a16="http://schemas.microsoft.com/office/drawing/2014/main" id="{00000000-0008-0000-0300-000055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54" name="ZoneTexte 853">
          <a:extLst>
            <a:ext uri="{FF2B5EF4-FFF2-40B4-BE49-F238E27FC236}">
              <a16:creationId xmlns:a16="http://schemas.microsoft.com/office/drawing/2014/main" id="{00000000-0008-0000-0300-000056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55" name="ZoneTexte 854">
          <a:extLst>
            <a:ext uri="{FF2B5EF4-FFF2-40B4-BE49-F238E27FC236}">
              <a16:creationId xmlns:a16="http://schemas.microsoft.com/office/drawing/2014/main" id="{00000000-0008-0000-0300-000057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56" name="ZoneTexte 855">
          <a:extLst>
            <a:ext uri="{FF2B5EF4-FFF2-40B4-BE49-F238E27FC236}">
              <a16:creationId xmlns:a16="http://schemas.microsoft.com/office/drawing/2014/main" id="{00000000-0008-0000-0300-000058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57" name="ZoneTexte 856">
          <a:extLst>
            <a:ext uri="{FF2B5EF4-FFF2-40B4-BE49-F238E27FC236}">
              <a16:creationId xmlns:a16="http://schemas.microsoft.com/office/drawing/2014/main" id="{00000000-0008-0000-0300-000059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58" name="ZoneTexte 857">
          <a:extLst>
            <a:ext uri="{FF2B5EF4-FFF2-40B4-BE49-F238E27FC236}">
              <a16:creationId xmlns:a16="http://schemas.microsoft.com/office/drawing/2014/main" id="{00000000-0008-0000-0300-00005A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59" name="ZoneTexte 858">
          <a:extLst>
            <a:ext uri="{FF2B5EF4-FFF2-40B4-BE49-F238E27FC236}">
              <a16:creationId xmlns:a16="http://schemas.microsoft.com/office/drawing/2014/main" id="{00000000-0008-0000-0300-00005B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60" name="ZoneTexte 859">
          <a:extLst>
            <a:ext uri="{FF2B5EF4-FFF2-40B4-BE49-F238E27FC236}">
              <a16:creationId xmlns:a16="http://schemas.microsoft.com/office/drawing/2014/main" id="{00000000-0008-0000-0300-00005C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61" name="ZoneTexte 860">
          <a:extLst>
            <a:ext uri="{FF2B5EF4-FFF2-40B4-BE49-F238E27FC236}">
              <a16:creationId xmlns:a16="http://schemas.microsoft.com/office/drawing/2014/main" id="{00000000-0008-0000-0300-00005D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62" name="ZoneTexte 861">
          <a:extLst>
            <a:ext uri="{FF2B5EF4-FFF2-40B4-BE49-F238E27FC236}">
              <a16:creationId xmlns:a16="http://schemas.microsoft.com/office/drawing/2014/main" id="{00000000-0008-0000-0300-00005E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63" name="ZoneTexte 862">
          <a:extLst>
            <a:ext uri="{FF2B5EF4-FFF2-40B4-BE49-F238E27FC236}">
              <a16:creationId xmlns:a16="http://schemas.microsoft.com/office/drawing/2014/main" id="{00000000-0008-0000-0300-00005F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64" name="ZoneTexte 863">
          <a:extLst>
            <a:ext uri="{FF2B5EF4-FFF2-40B4-BE49-F238E27FC236}">
              <a16:creationId xmlns:a16="http://schemas.microsoft.com/office/drawing/2014/main" id="{00000000-0008-0000-0300-000060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65" name="ZoneTexte 864">
          <a:extLst>
            <a:ext uri="{FF2B5EF4-FFF2-40B4-BE49-F238E27FC236}">
              <a16:creationId xmlns:a16="http://schemas.microsoft.com/office/drawing/2014/main" id="{00000000-0008-0000-0300-000061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66" name="ZoneTexte 865">
          <a:extLst>
            <a:ext uri="{FF2B5EF4-FFF2-40B4-BE49-F238E27FC236}">
              <a16:creationId xmlns:a16="http://schemas.microsoft.com/office/drawing/2014/main" id="{00000000-0008-0000-0300-000062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67" name="ZoneTexte 866">
          <a:extLst>
            <a:ext uri="{FF2B5EF4-FFF2-40B4-BE49-F238E27FC236}">
              <a16:creationId xmlns:a16="http://schemas.microsoft.com/office/drawing/2014/main" id="{00000000-0008-0000-0300-000063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68" name="ZoneTexte 867">
          <a:extLst>
            <a:ext uri="{FF2B5EF4-FFF2-40B4-BE49-F238E27FC236}">
              <a16:creationId xmlns:a16="http://schemas.microsoft.com/office/drawing/2014/main" id="{00000000-0008-0000-0300-000064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69" name="ZoneTexte 868">
          <a:extLst>
            <a:ext uri="{FF2B5EF4-FFF2-40B4-BE49-F238E27FC236}">
              <a16:creationId xmlns:a16="http://schemas.microsoft.com/office/drawing/2014/main" id="{00000000-0008-0000-0300-000065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70" name="ZoneTexte 869">
          <a:extLst>
            <a:ext uri="{FF2B5EF4-FFF2-40B4-BE49-F238E27FC236}">
              <a16:creationId xmlns:a16="http://schemas.microsoft.com/office/drawing/2014/main" id="{00000000-0008-0000-0300-000066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71" name="ZoneTexte 870">
          <a:extLst>
            <a:ext uri="{FF2B5EF4-FFF2-40B4-BE49-F238E27FC236}">
              <a16:creationId xmlns:a16="http://schemas.microsoft.com/office/drawing/2014/main" id="{00000000-0008-0000-0300-000067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72" name="ZoneTexte 871">
          <a:extLst>
            <a:ext uri="{FF2B5EF4-FFF2-40B4-BE49-F238E27FC236}">
              <a16:creationId xmlns:a16="http://schemas.microsoft.com/office/drawing/2014/main" id="{00000000-0008-0000-0300-000068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73" name="ZoneTexte 872">
          <a:extLst>
            <a:ext uri="{FF2B5EF4-FFF2-40B4-BE49-F238E27FC236}">
              <a16:creationId xmlns:a16="http://schemas.microsoft.com/office/drawing/2014/main" id="{00000000-0008-0000-0300-000069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74" name="ZoneTexte 873">
          <a:extLst>
            <a:ext uri="{FF2B5EF4-FFF2-40B4-BE49-F238E27FC236}">
              <a16:creationId xmlns:a16="http://schemas.microsoft.com/office/drawing/2014/main" id="{00000000-0008-0000-0300-00006A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75" name="ZoneTexte 874">
          <a:extLst>
            <a:ext uri="{FF2B5EF4-FFF2-40B4-BE49-F238E27FC236}">
              <a16:creationId xmlns:a16="http://schemas.microsoft.com/office/drawing/2014/main" id="{00000000-0008-0000-0300-00006B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76" name="ZoneTexte 875">
          <a:extLst>
            <a:ext uri="{FF2B5EF4-FFF2-40B4-BE49-F238E27FC236}">
              <a16:creationId xmlns:a16="http://schemas.microsoft.com/office/drawing/2014/main" id="{00000000-0008-0000-0300-00006C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77" name="ZoneTexte 876">
          <a:extLst>
            <a:ext uri="{FF2B5EF4-FFF2-40B4-BE49-F238E27FC236}">
              <a16:creationId xmlns:a16="http://schemas.microsoft.com/office/drawing/2014/main" id="{00000000-0008-0000-0300-00006D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78" name="ZoneTexte 877">
          <a:extLst>
            <a:ext uri="{FF2B5EF4-FFF2-40B4-BE49-F238E27FC236}">
              <a16:creationId xmlns:a16="http://schemas.microsoft.com/office/drawing/2014/main" id="{00000000-0008-0000-0300-00006E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31</xdr:row>
      <xdr:rowOff>128587</xdr:rowOff>
    </xdr:from>
    <xdr:ext cx="0" cy="172227"/>
    <xdr:sp macro="" textlink="">
      <xdr:nvSpPr>
        <xdr:cNvPr id="879" name="ZoneTexte 878">
          <a:extLst>
            <a:ext uri="{FF2B5EF4-FFF2-40B4-BE49-F238E27FC236}">
              <a16:creationId xmlns:a16="http://schemas.microsoft.com/office/drawing/2014/main" id="{00000000-0008-0000-0300-00006F030000}"/>
            </a:ext>
          </a:extLst>
        </xdr:cNvPr>
        <xdr:cNvSpPr txBox="1"/>
      </xdr:nvSpPr>
      <xdr:spPr>
        <a:xfrm>
          <a:off x="22174200" y="6100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80" name="ZoneTexte 879">
          <a:extLst>
            <a:ext uri="{FF2B5EF4-FFF2-40B4-BE49-F238E27FC236}">
              <a16:creationId xmlns:a16="http://schemas.microsoft.com/office/drawing/2014/main" id="{00000000-0008-0000-0300-000070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81" name="ZoneTexte 880">
          <a:extLst>
            <a:ext uri="{FF2B5EF4-FFF2-40B4-BE49-F238E27FC236}">
              <a16:creationId xmlns:a16="http://schemas.microsoft.com/office/drawing/2014/main" id="{00000000-0008-0000-0300-000071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82" name="ZoneTexte 881">
          <a:extLst>
            <a:ext uri="{FF2B5EF4-FFF2-40B4-BE49-F238E27FC236}">
              <a16:creationId xmlns:a16="http://schemas.microsoft.com/office/drawing/2014/main" id="{00000000-0008-0000-0300-000072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83" name="ZoneTexte 882">
          <a:extLst>
            <a:ext uri="{FF2B5EF4-FFF2-40B4-BE49-F238E27FC236}">
              <a16:creationId xmlns:a16="http://schemas.microsoft.com/office/drawing/2014/main" id="{00000000-0008-0000-0300-000073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84" name="ZoneTexte 883">
          <a:extLst>
            <a:ext uri="{FF2B5EF4-FFF2-40B4-BE49-F238E27FC236}">
              <a16:creationId xmlns:a16="http://schemas.microsoft.com/office/drawing/2014/main" id="{00000000-0008-0000-0300-000074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85" name="ZoneTexte 884">
          <a:extLst>
            <a:ext uri="{FF2B5EF4-FFF2-40B4-BE49-F238E27FC236}">
              <a16:creationId xmlns:a16="http://schemas.microsoft.com/office/drawing/2014/main" id="{00000000-0008-0000-0300-000075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86" name="ZoneTexte 885">
          <a:extLst>
            <a:ext uri="{FF2B5EF4-FFF2-40B4-BE49-F238E27FC236}">
              <a16:creationId xmlns:a16="http://schemas.microsoft.com/office/drawing/2014/main" id="{00000000-0008-0000-0300-000076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87" name="ZoneTexte 886">
          <a:extLst>
            <a:ext uri="{FF2B5EF4-FFF2-40B4-BE49-F238E27FC236}">
              <a16:creationId xmlns:a16="http://schemas.microsoft.com/office/drawing/2014/main" id="{00000000-0008-0000-0300-000077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88" name="ZoneTexte 887">
          <a:extLst>
            <a:ext uri="{FF2B5EF4-FFF2-40B4-BE49-F238E27FC236}">
              <a16:creationId xmlns:a16="http://schemas.microsoft.com/office/drawing/2014/main" id="{00000000-0008-0000-0300-000078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89" name="ZoneTexte 888">
          <a:extLst>
            <a:ext uri="{FF2B5EF4-FFF2-40B4-BE49-F238E27FC236}">
              <a16:creationId xmlns:a16="http://schemas.microsoft.com/office/drawing/2014/main" id="{00000000-0008-0000-0300-000079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90" name="ZoneTexte 889">
          <a:extLst>
            <a:ext uri="{FF2B5EF4-FFF2-40B4-BE49-F238E27FC236}">
              <a16:creationId xmlns:a16="http://schemas.microsoft.com/office/drawing/2014/main" id="{00000000-0008-0000-0300-00007A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91" name="ZoneTexte 890">
          <a:extLst>
            <a:ext uri="{FF2B5EF4-FFF2-40B4-BE49-F238E27FC236}">
              <a16:creationId xmlns:a16="http://schemas.microsoft.com/office/drawing/2014/main" id="{00000000-0008-0000-0300-00007B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92" name="ZoneTexte 891">
          <a:extLst>
            <a:ext uri="{FF2B5EF4-FFF2-40B4-BE49-F238E27FC236}">
              <a16:creationId xmlns:a16="http://schemas.microsoft.com/office/drawing/2014/main" id="{00000000-0008-0000-0300-00007C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93" name="ZoneTexte 892">
          <a:extLst>
            <a:ext uri="{FF2B5EF4-FFF2-40B4-BE49-F238E27FC236}">
              <a16:creationId xmlns:a16="http://schemas.microsoft.com/office/drawing/2014/main" id="{00000000-0008-0000-0300-00007D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94" name="ZoneTexte 893">
          <a:extLst>
            <a:ext uri="{FF2B5EF4-FFF2-40B4-BE49-F238E27FC236}">
              <a16:creationId xmlns:a16="http://schemas.microsoft.com/office/drawing/2014/main" id="{00000000-0008-0000-0300-00007E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95" name="ZoneTexte 894">
          <a:extLst>
            <a:ext uri="{FF2B5EF4-FFF2-40B4-BE49-F238E27FC236}">
              <a16:creationId xmlns:a16="http://schemas.microsoft.com/office/drawing/2014/main" id="{00000000-0008-0000-0300-00007F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96" name="ZoneTexte 895">
          <a:extLst>
            <a:ext uri="{FF2B5EF4-FFF2-40B4-BE49-F238E27FC236}">
              <a16:creationId xmlns:a16="http://schemas.microsoft.com/office/drawing/2014/main" id="{00000000-0008-0000-0300-000080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97" name="ZoneTexte 896">
          <a:extLst>
            <a:ext uri="{FF2B5EF4-FFF2-40B4-BE49-F238E27FC236}">
              <a16:creationId xmlns:a16="http://schemas.microsoft.com/office/drawing/2014/main" id="{00000000-0008-0000-0300-000081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98" name="ZoneTexte 897">
          <a:extLst>
            <a:ext uri="{FF2B5EF4-FFF2-40B4-BE49-F238E27FC236}">
              <a16:creationId xmlns:a16="http://schemas.microsoft.com/office/drawing/2014/main" id="{00000000-0008-0000-0300-000082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899" name="ZoneTexte 898">
          <a:extLst>
            <a:ext uri="{FF2B5EF4-FFF2-40B4-BE49-F238E27FC236}">
              <a16:creationId xmlns:a16="http://schemas.microsoft.com/office/drawing/2014/main" id="{00000000-0008-0000-0300-000083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900" name="ZoneTexte 899">
          <a:extLst>
            <a:ext uri="{FF2B5EF4-FFF2-40B4-BE49-F238E27FC236}">
              <a16:creationId xmlns:a16="http://schemas.microsoft.com/office/drawing/2014/main" id="{00000000-0008-0000-0300-000084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901" name="ZoneTexte 900">
          <a:extLst>
            <a:ext uri="{FF2B5EF4-FFF2-40B4-BE49-F238E27FC236}">
              <a16:creationId xmlns:a16="http://schemas.microsoft.com/office/drawing/2014/main" id="{00000000-0008-0000-0300-000085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02" name="ZoneTexte 901">
          <a:extLst>
            <a:ext uri="{FF2B5EF4-FFF2-40B4-BE49-F238E27FC236}">
              <a16:creationId xmlns:a16="http://schemas.microsoft.com/office/drawing/2014/main" id="{00000000-0008-0000-0300-000086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903" name="ZoneTexte 902">
          <a:extLst>
            <a:ext uri="{FF2B5EF4-FFF2-40B4-BE49-F238E27FC236}">
              <a16:creationId xmlns:a16="http://schemas.microsoft.com/office/drawing/2014/main" id="{00000000-0008-0000-0300-000087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904" name="ZoneTexte 903">
          <a:extLst>
            <a:ext uri="{FF2B5EF4-FFF2-40B4-BE49-F238E27FC236}">
              <a16:creationId xmlns:a16="http://schemas.microsoft.com/office/drawing/2014/main" id="{00000000-0008-0000-0300-000088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05" name="ZoneTexte 904">
          <a:extLst>
            <a:ext uri="{FF2B5EF4-FFF2-40B4-BE49-F238E27FC236}">
              <a16:creationId xmlns:a16="http://schemas.microsoft.com/office/drawing/2014/main" id="{00000000-0008-0000-0300-000089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06" name="ZoneTexte 905">
          <a:extLst>
            <a:ext uri="{FF2B5EF4-FFF2-40B4-BE49-F238E27FC236}">
              <a16:creationId xmlns:a16="http://schemas.microsoft.com/office/drawing/2014/main" id="{00000000-0008-0000-0300-00008A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907" name="ZoneTexte 906">
          <a:extLst>
            <a:ext uri="{FF2B5EF4-FFF2-40B4-BE49-F238E27FC236}">
              <a16:creationId xmlns:a16="http://schemas.microsoft.com/office/drawing/2014/main" id="{00000000-0008-0000-0300-00008B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32</xdr:row>
      <xdr:rowOff>128587</xdr:rowOff>
    </xdr:from>
    <xdr:ext cx="0" cy="172227"/>
    <xdr:sp macro="" textlink="">
      <xdr:nvSpPr>
        <xdr:cNvPr id="908" name="ZoneTexte 907">
          <a:extLst>
            <a:ext uri="{FF2B5EF4-FFF2-40B4-BE49-F238E27FC236}">
              <a16:creationId xmlns:a16="http://schemas.microsoft.com/office/drawing/2014/main" id="{00000000-0008-0000-0300-00008C030000}"/>
            </a:ext>
          </a:extLst>
        </xdr:cNvPr>
        <xdr:cNvSpPr txBox="1"/>
      </xdr:nvSpPr>
      <xdr:spPr>
        <a:xfrm>
          <a:off x="22174200" y="6291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09" name="ZoneTexte 908">
          <a:extLst>
            <a:ext uri="{FF2B5EF4-FFF2-40B4-BE49-F238E27FC236}">
              <a16:creationId xmlns:a16="http://schemas.microsoft.com/office/drawing/2014/main" id="{00000000-0008-0000-0300-00008D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10" name="ZoneTexte 909">
          <a:extLst>
            <a:ext uri="{FF2B5EF4-FFF2-40B4-BE49-F238E27FC236}">
              <a16:creationId xmlns:a16="http://schemas.microsoft.com/office/drawing/2014/main" id="{00000000-0008-0000-0300-00008E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11" name="ZoneTexte 910">
          <a:extLst>
            <a:ext uri="{FF2B5EF4-FFF2-40B4-BE49-F238E27FC236}">
              <a16:creationId xmlns:a16="http://schemas.microsoft.com/office/drawing/2014/main" id="{00000000-0008-0000-0300-00008F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12" name="ZoneTexte 911">
          <a:extLst>
            <a:ext uri="{FF2B5EF4-FFF2-40B4-BE49-F238E27FC236}">
              <a16:creationId xmlns:a16="http://schemas.microsoft.com/office/drawing/2014/main" id="{00000000-0008-0000-0300-000090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13" name="ZoneTexte 912">
          <a:extLst>
            <a:ext uri="{FF2B5EF4-FFF2-40B4-BE49-F238E27FC236}">
              <a16:creationId xmlns:a16="http://schemas.microsoft.com/office/drawing/2014/main" id="{00000000-0008-0000-0300-000091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14" name="ZoneTexte 913">
          <a:extLst>
            <a:ext uri="{FF2B5EF4-FFF2-40B4-BE49-F238E27FC236}">
              <a16:creationId xmlns:a16="http://schemas.microsoft.com/office/drawing/2014/main" id="{00000000-0008-0000-0300-000092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15" name="ZoneTexte 914">
          <a:extLst>
            <a:ext uri="{FF2B5EF4-FFF2-40B4-BE49-F238E27FC236}">
              <a16:creationId xmlns:a16="http://schemas.microsoft.com/office/drawing/2014/main" id="{00000000-0008-0000-0300-000093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16" name="ZoneTexte 915">
          <a:extLst>
            <a:ext uri="{FF2B5EF4-FFF2-40B4-BE49-F238E27FC236}">
              <a16:creationId xmlns:a16="http://schemas.microsoft.com/office/drawing/2014/main" id="{00000000-0008-0000-0300-000094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17" name="ZoneTexte 916">
          <a:extLst>
            <a:ext uri="{FF2B5EF4-FFF2-40B4-BE49-F238E27FC236}">
              <a16:creationId xmlns:a16="http://schemas.microsoft.com/office/drawing/2014/main" id="{00000000-0008-0000-0300-000095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18" name="ZoneTexte 917">
          <a:extLst>
            <a:ext uri="{FF2B5EF4-FFF2-40B4-BE49-F238E27FC236}">
              <a16:creationId xmlns:a16="http://schemas.microsoft.com/office/drawing/2014/main" id="{00000000-0008-0000-0300-000096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19" name="ZoneTexte 918">
          <a:extLst>
            <a:ext uri="{FF2B5EF4-FFF2-40B4-BE49-F238E27FC236}">
              <a16:creationId xmlns:a16="http://schemas.microsoft.com/office/drawing/2014/main" id="{00000000-0008-0000-0300-000097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20" name="ZoneTexte 919">
          <a:extLst>
            <a:ext uri="{FF2B5EF4-FFF2-40B4-BE49-F238E27FC236}">
              <a16:creationId xmlns:a16="http://schemas.microsoft.com/office/drawing/2014/main" id="{00000000-0008-0000-0300-000098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21" name="ZoneTexte 920">
          <a:extLst>
            <a:ext uri="{FF2B5EF4-FFF2-40B4-BE49-F238E27FC236}">
              <a16:creationId xmlns:a16="http://schemas.microsoft.com/office/drawing/2014/main" id="{00000000-0008-0000-0300-000099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22" name="ZoneTexte 921">
          <a:extLst>
            <a:ext uri="{FF2B5EF4-FFF2-40B4-BE49-F238E27FC236}">
              <a16:creationId xmlns:a16="http://schemas.microsoft.com/office/drawing/2014/main" id="{00000000-0008-0000-0300-00009A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23" name="ZoneTexte 922">
          <a:extLst>
            <a:ext uri="{FF2B5EF4-FFF2-40B4-BE49-F238E27FC236}">
              <a16:creationId xmlns:a16="http://schemas.microsoft.com/office/drawing/2014/main" id="{00000000-0008-0000-0300-00009B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24" name="ZoneTexte 923">
          <a:extLst>
            <a:ext uri="{FF2B5EF4-FFF2-40B4-BE49-F238E27FC236}">
              <a16:creationId xmlns:a16="http://schemas.microsoft.com/office/drawing/2014/main" id="{00000000-0008-0000-0300-00009C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25" name="ZoneTexte 924">
          <a:extLst>
            <a:ext uri="{FF2B5EF4-FFF2-40B4-BE49-F238E27FC236}">
              <a16:creationId xmlns:a16="http://schemas.microsoft.com/office/drawing/2014/main" id="{00000000-0008-0000-0300-00009D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26" name="ZoneTexte 925">
          <a:extLst>
            <a:ext uri="{FF2B5EF4-FFF2-40B4-BE49-F238E27FC236}">
              <a16:creationId xmlns:a16="http://schemas.microsoft.com/office/drawing/2014/main" id="{00000000-0008-0000-0300-00009E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27" name="ZoneTexte 926">
          <a:extLst>
            <a:ext uri="{FF2B5EF4-FFF2-40B4-BE49-F238E27FC236}">
              <a16:creationId xmlns:a16="http://schemas.microsoft.com/office/drawing/2014/main" id="{00000000-0008-0000-0300-00009F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28" name="ZoneTexte 927">
          <a:extLst>
            <a:ext uri="{FF2B5EF4-FFF2-40B4-BE49-F238E27FC236}">
              <a16:creationId xmlns:a16="http://schemas.microsoft.com/office/drawing/2014/main" id="{00000000-0008-0000-0300-0000A0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29" name="ZoneTexte 928">
          <a:extLst>
            <a:ext uri="{FF2B5EF4-FFF2-40B4-BE49-F238E27FC236}">
              <a16:creationId xmlns:a16="http://schemas.microsoft.com/office/drawing/2014/main" id="{00000000-0008-0000-0300-0000A1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30" name="ZoneTexte 929">
          <a:extLst>
            <a:ext uri="{FF2B5EF4-FFF2-40B4-BE49-F238E27FC236}">
              <a16:creationId xmlns:a16="http://schemas.microsoft.com/office/drawing/2014/main" id="{00000000-0008-0000-0300-0000A2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31" name="ZoneTexte 930">
          <a:extLst>
            <a:ext uri="{FF2B5EF4-FFF2-40B4-BE49-F238E27FC236}">
              <a16:creationId xmlns:a16="http://schemas.microsoft.com/office/drawing/2014/main" id="{00000000-0008-0000-0300-0000A3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32" name="ZoneTexte 931">
          <a:extLst>
            <a:ext uri="{FF2B5EF4-FFF2-40B4-BE49-F238E27FC236}">
              <a16:creationId xmlns:a16="http://schemas.microsoft.com/office/drawing/2014/main" id="{00000000-0008-0000-0300-0000A4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33" name="ZoneTexte 932">
          <a:extLst>
            <a:ext uri="{FF2B5EF4-FFF2-40B4-BE49-F238E27FC236}">
              <a16:creationId xmlns:a16="http://schemas.microsoft.com/office/drawing/2014/main" id="{00000000-0008-0000-0300-0000A5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34" name="ZoneTexte 933">
          <a:extLst>
            <a:ext uri="{FF2B5EF4-FFF2-40B4-BE49-F238E27FC236}">
              <a16:creationId xmlns:a16="http://schemas.microsoft.com/office/drawing/2014/main" id="{00000000-0008-0000-0300-0000A6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35" name="ZoneTexte 934">
          <a:extLst>
            <a:ext uri="{FF2B5EF4-FFF2-40B4-BE49-F238E27FC236}">
              <a16:creationId xmlns:a16="http://schemas.microsoft.com/office/drawing/2014/main" id="{00000000-0008-0000-0300-0000A7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36" name="ZoneTexte 935">
          <a:extLst>
            <a:ext uri="{FF2B5EF4-FFF2-40B4-BE49-F238E27FC236}">
              <a16:creationId xmlns:a16="http://schemas.microsoft.com/office/drawing/2014/main" id="{00000000-0008-0000-0300-0000A8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33</xdr:row>
      <xdr:rowOff>128587</xdr:rowOff>
    </xdr:from>
    <xdr:ext cx="0" cy="172227"/>
    <xdr:sp macro="" textlink="">
      <xdr:nvSpPr>
        <xdr:cNvPr id="937" name="ZoneTexte 936">
          <a:extLst>
            <a:ext uri="{FF2B5EF4-FFF2-40B4-BE49-F238E27FC236}">
              <a16:creationId xmlns:a16="http://schemas.microsoft.com/office/drawing/2014/main" id="{00000000-0008-0000-0300-0000A9030000}"/>
            </a:ext>
          </a:extLst>
        </xdr:cNvPr>
        <xdr:cNvSpPr txBox="1"/>
      </xdr:nvSpPr>
      <xdr:spPr>
        <a:xfrm>
          <a:off x="22174200" y="6481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38" name="ZoneTexte 937">
          <a:extLst>
            <a:ext uri="{FF2B5EF4-FFF2-40B4-BE49-F238E27FC236}">
              <a16:creationId xmlns:a16="http://schemas.microsoft.com/office/drawing/2014/main" id="{00000000-0008-0000-0300-0000AA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39" name="ZoneTexte 938">
          <a:extLst>
            <a:ext uri="{FF2B5EF4-FFF2-40B4-BE49-F238E27FC236}">
              <a16:creationId xmlns:a16="http://schemas.microsoft.com/office/drawing/2014/main" id="{00000000-0008-0000-0300-0000AB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40" name="ZoneTexte 939">
          <a:extLst>
            <a:ext uri="{FF2B5EF4-FFF2-40B4-BE49-F238E27FC236}">
              <a16:creationId xmlns:a16="http://schemas.microsoft.com/office/drawing/2014/main" id="{00000000-0008-0000-0300-0000AC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41" name="ZoneTexte 940">
          <a:extLst>
            <a:ext uri="{FF2B5EF4-FFF2-40B4-BE49-F238E27FC236}">
              <a16:creationId xmlns:a16="http://schemas.microsoft.com/office/drawing/2014/main" id="{00000000-0008-0000-0300-0000AD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42" name="ZoneTexte 941">
          <a:extLst>
            <a:ext uri="{FF2B5EF4-FFF2-40B4-BE49-F238E27FC236}">
              <a16:creationId xmlns:a16="http://schemas.microsoft.com/office/drawing/2014/main" id="{00000000-0008-0000-0300-0000AE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43" name="ZoneTexte 942">
          <a:extLst>
            <a:ext uri="{FF2B5EF4-FFF2-40B4-BE49-F238E27FC236}">
              <a16:creationId xmlns:a16="http://schemas.microsoft.com/office/drawing/2014/main" id="{00000000-0008-0000-0300-0000AF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44" name="ZoneTexte 943">
          <a:extLst>
            <a:ext uri="{FF2B5EF4-FFF2-40B4-BE49-F238E27FC236}">
              <a16:creationId xmlns:a16="http://schemas.microsoft.com/office/drawing/2014/main" id="{00000000-0008-0000-0300-0000B0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45" name="ZoneTexte 944">
          <a:extLst>
            <a:ext uri="{FF2B5EF4-FFF2-40B4-BE49-F238E27FC236}">
              <a16:creationId xmlns:a16="http://schemas.microsoft.com/office/drawing/2014/main" id="{00000000-0008-0000-0300-0000B1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46" name="ZoneTexte 945">
          <a:extLst>
            <a:ext uri="{FF2B5EF4-FFF2-40B4-BE49-F238E27FC236}">
              <a16:creationId xmlns:a16="http://schemas.microsoft.com/office/drawing/2014/main" id="{00000000-0008-0000-0300-0000B2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47" name="ZoneTexte 946">
          <a:extLst>
            <a:ext uri="{FF2B5EF4-FFF2-40B4-BE49-F238E27FC236}">
              <a16:creationId xmlns:a16="http://schemas.microsoft.com/office/drawing/2014/main" id="{00000000-0008-0000-0300-0000B3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48" name="ZoneTexte 947">
          <a:extLst>
            <a:ext uri="{FF2B5EF4-FFF2-40B4-BE49-F238E27FC236}">
              <a16:creationId xmlns:a16="http://schemas.microsoft.com/office/drawing/2014/main" id="{00000000-0008-0000-0300-0000B4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49" name="ZoneTexte 948">
          <a:extLst>
            <a:ext uri="{FF2B5EF4-FFF2-40B4-BE49-F238E27FC236}">
              <a16:creationId xmlns:a16="http://schemas.microsoft.com/office/drawing/2014/main" id="{00000000-0008-0000-0300-0000B5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50" name="ZoneTexte 949">
          <a:extLst>
            <a:ext uri="{FF2B5EF4-FFF2-40B4-BE49-F238E27FC236}">
              <a16:creationId xmlns:a16="http://schemas.microsoft.com/office/drawing/2014/main" id="{00000000-0008-0000-0300-0000B6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51" name="ZoneTexte 950">
          <a:extLst>
            <a:ext uri="{FF2B5EF4-FFF2-40B4-BE49-F238E27FC236}">
              <a16:creationId xmlns:a16="http://schemas.microsoft.com/office/drawing/2014/main" id="{00000000-0008-0000-0300-0000B7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52" name="ZoneTexte 951">
          <a:extLst>
            <a:ext uri="{FF2B5EF4-FFF2-40B4-BE49-F238E27FC236}">
              <a16:creationId xmlns:a16="http://schemas.microsoft.com/office/drawing/2014/main" id="{00000000-0008-0000-0300-0000B8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53" name="ZoneTexte 952">
          <a:extLst>
            <a:ext uri="{FF2B5EF4-FFF2-40B4-BE49-F238E27FC236}">
              <a16:creationId xmlns:a16="http://schemas.microsoft.com/office/drawing/2014/main" id="{00000000-0008-0000-0300-0000B9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54" name="ZoneTexte 953">
          <a:extLst>
            <a:ext uri="{FF2B5EF4-FFF2-40B4-BE49-F238E27FC236}">
              <a16:creationId xmlns:a16="http://schemas.microsoft.com/office/drawing/2014/main" id="{00000000-0008-0000-0300-0000BA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55" name="ZoneTexte 954">
          <a:extLst>
            <a:ext uri="{FF2B5EF4-FFF2-40B4-BE49-F238E27FC236}">
              <a16:creationId xmlns:a16="http://schemas.microsoft.com/office/drawing/2014/main" id="{00000000-0008-0000-0300-0000BB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56" name="ZoneTexte 955">
          <a:extLst>
            <a:ext uri="{FF2B5EF4-FFF2-40B4-BE49-F238E27FC236}">
              <a16:creationId xmlns:a16="http://schemas.microsoft.com/office/drawing/2014/main" id="{00000000-0008-0000-0300-0000BC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57" name="ZoneTexte 956">
          <a:extLst>
            <a:ext uri="{FF2B5EF4-FFF2-40B4-BE49-F238E27FC236}">
              <a16:creationId xmlns:a16="http://schemas.microsoft.com/office/drawing/2014/main" id="{00000000-0008-0000-0300-0000BD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58" name="ZoneTexte 957">
          <a:extLst>
            <a:ext uri="{FF2B5EF4-FFF2-40B4-BE49-F238E27FC236}">
              <a16:creationId xmlns:a16="http://schemas.microsoft.com/office/drawing/2014/main" id="{00000000-0008-0000-0300-0000BE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59" name="ZoneTexte 958">
          <a:extLst>
            <a:ext uri="{FF2B5EF4-FFF2-40B4-BE49-F238E27FC236}">
              <a16:creationId xmlns:a16="http://schemas.microsoft.com/office/drawing/2014/main" id="{00000000-0008-0000-0300-0000BF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60" name="ZoneTexte 959">
          <a:extLst>
            <a:ext uri="{FF2B5EF4-FFF2-40B4-BE49-F238E27FC236}">
              <a16:creationId xmlns:a16="http://schemas.microsoft.com/office/drawing/2014/main" id="{00000000-0008-0000-0300-0000C0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61" name="ZoneTexte 960">
          <a:extLst>
            <a:ext uri="{FF2B5EF4-FFF2-40B4-BE49-F238E27FC236}">
              <a16:creationId xmlns:a16="http://schemas.microsoft.com/office/drawing/2014/main" id="{00000000-0008-0000-0300-0000C1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62" name="ZoneTexte 961">
          <a:extLst>
            <a:ext uri="{FF2B5EF4-FFF2-40B4-BE49-F238E27FC236}">
              <a16:creationId xmlns:a16="http://schemas.microsoft.com/office/drawing/2014/main" id="{00000000-0008-0000-0300-0000C2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63" name="ZoneTexte 962">
          <a:extLst>
            <a:ext uri="{FF2B5EF4-FFF2-40B4-BE49-F238E27FC236}">
              <a16:creationId xmlns:a16="http://schemas.microsoft.com/office/drawing/2014/main" id="{00000000-0008-0000-0300-0000C3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64" name="ZoneTexte 963">
          <a:extLst>
            <a:ext uri="{FF2B5EF4-FFF2-40B4-BE49-F238E27FC236}">
              <a16:creationId xmlns:a16="http://schemas.microsoft.com/office/drawing/2014/main" id="{00000000-0008-0000-0300-0000C4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65" name="ZoneTexte 964">
          <a:extLst>
            <a:ext uri="{FF2B5EF4-FFF2-40B4-BE49-F238E27FC236}">
              <a16:creationId xmlns:a16="http://schemas.microsoft.com/office/drawing/2014/main" id="{00000000-0008-0000-0300-0000C5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34</xdr:row>
      <xdr:rowOff>128587</xdr:rowOff>
    </xdr:from>
    <xdr:ext cx="0" cy="172227"/>
    <xdr:sp macro="" textlink="">
      <xdr:nvSpPr>
        <xdr:cNvPr id="966" name="ZoneTexte 965">
          <a:extLst>
            <a:ext uri="{FF2B5EF4-FFF2-40B4-BE49-F238E27FC236}">
              <a16:creationId xmlns:a16="http://schemas.microsoft.com/office/drawing/2014/main" id="{00000000-0008-0000-0300-0000C6030000}"/>
            </a:ext>
          </a:extLst>
        </xdr:cNvPr>
        <xdr:cNvSpPr txBox="1"/>
      </xdr:nvSpPr>
      <xdr:spPr>
        <a:xfrm>
          <a:off x="22174200" y="6672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67" name="ZoneTexte 966">
          <a:extLst>
            <a:ext uri="{FF2B5EF4-FFF2-40B4-BE49-F238E27FC236}">
              <a16:creationId xmlns:a16="http://schemas.microsoft.com/office/drawing/2014/main" id="{00000000-0008-0000-0300-0000C7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68" name="ZoneTexte 967">
          <a:extLst>
            <a:ext uri="{FF2B5EF4-FFF2-40B4-BE49-F238E27FC236}">
              <a16:creationId xmlns:a16="http://schemas.microsoft.com/office/drawing/2014/main" id="{00000000-0008-0000-0300-0000C8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69" name="ZoneTexte 968">
          <a:extLst>
            <a:ext uri="{FF2B5EF4-FFF2-40B4-BE49-F238E27FC236}">
              <a16:creationId xmlns:a16="http://schemas.microsoft.com/office/drawing/2014/main" id="{00000000-0008-0000-0300-0000C9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70" name="ZoneTexte 969">
          <a:extLst>
            <a:ext uri="{FF2B5EF4-FFF2-40B4-BE49-F238E27FC236}">
              <a16:creationId xmlns:a16="http://schemas.microsoft.com/office/drawing/2014/main" id="{00000000-0008-0000-0300-0000CA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71" name="ZoneTexte 970">
          <a:extLst>
            <a:ext uri="{FF2B5EF4-FFF2-40B4-BE49-F238E27FC236}">
              <a16:creationId xmlns:a16="http://schemas.microsoft.com/office/drawing/2014/main" id="{00000000-0008-0000-0300-0000CB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72" name="ZoneTexte 971">
          <a:extLst>
            <a:ext uri="{FF2B5EF4-FFF2-40B4-BE49-F238E27FC236}">
              <a16:creationId xmlns:a16="http://schemas.microsoft.com/office/drawing/2014/main" id="{00000000-0008-0000-0300-0000CC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73" name="ZoneTexte 972">
          <a:extLst>
            <a:ext uri="{FF2B5EF4-FFF2-40B4-BE49-F238E27FC236}">
              <a16:creationId xmlns:a16="http://schemas.microsoft.com/office/drawing/2014/main" id="{00000000-0008-0000-0300-0000CD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74" name="ZoneTexte 973">
          <a:extLst>
            <a:ext uri="{FF2B5EF4-FFF2-40B4-BE49-F238E27FC236}">
              <a16:creationId xmlns:a16="http://schemas.microsoft.com/office/drawing/2014/main" id="{00000000-0008-0000-0300-0000CE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75" name="ZoneTexte 974">
          <a:extLst>
            <a:ext uri="{FF2B5EF4-FFF2-40B4-BE49-F238E27FC236}">
              <a16:creationId xmlns:a16="http://schemas.microsoft.com/office/drawing/2014/main" id="{00000000-0008-0000-0300-0000CF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76" name="ZoneTexte 975">
          <a:extLst>
            <a:ext uri="{FF2B5EF4-FFF2-40B4-BE49-F238E27FC236}">
              <a16:creationId xmlns:a16="http://schemas.microsoft.com/office/drawing/2014/main" id="{00000000-0008-0000-0300-0000D0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77" name="ZoneTexte 976">
          <a:extLst>
            <a:ext uri="{FF2B5EF4-FFF2-40B4-BE49-F238E27FC236}">
              <a16:creationId xmlns:a16="http://schemas.microsoft.com/office/drawing/2014/main" id="{00000000-0008-0000-0300-0000D1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78" name="ZoneTexte 977">
          <a:extLst>
            <a:ext uri="{FF2B5EF4-FFF2-40B4-BE49-F238E27FC236}">
              <a16:creationId xmlns:a16="http://schemas.microsoft.com/office/drawing/2014/main" id="{00000000-0008-0000-0300-0000D2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79" name="ZoneTexte 978">
          <a:extLst>
            <a:ext uri="{FF2B5EF4-FFF2-40B4-BE49-F238E27FC236}">
              <a16:creationId xmlns:a16="http://schemas.microsoft.com/office/drawing/2014/main" id="{00000000-0008-0000-0300-0000D3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80" name="ZoneTexte 979">
          <a:extLst>
            <a:ext uri="{FF2B5EF4-FFF2-40B4-BE49-F238E27FC236}">
              <a16:creationId xmlns:a16="http://schemas.microsoft.com/office/drawing/2014/main" id="{00000000-0008-0000-0300-0000D4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81" name="ZoneTexte 980">
          <a:extLst>
            <a:ext uri="{FF2B5EF4-FFF2-40B4-BE49-F238E27FC236}">
              <a16:creationId xmlns:a16="http://schemas.microsoft.com/office/drawing/2014/main" id="{00000000-0008-0000-0300-0000D5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82" name="ZoneTexte 981">
          <a:extLst>
            <a:ext uri="{FF2B5EF4-FFF2-40B4-BE49-F238E27FC236}">
              <a16:creationId xmlns:a16="http://schemas.microsoft.com/office/drawing/2014/main" id="{00000000-0008-0000-0300-0000D6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83" name="ZoneTexte 982">
          <a:extLst>
            <a:ext uri="{FF2B5EF4-FFF2-40B4-BE49-F238E27FC236}">
              <a16:creationId xmlns:a16="http://schemas.microsoft.com/office/drawing/2014/main" id="{00000000-0008-0000-0300-0000D7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84" name="ZoneTexte 983">
          <a:extLst>
            <a:ext uri="{FF2B5EF4-FFF2-40B4-BE49-F238E27FC236}">
              <a16:creationId xmlns:a16="http://schemas.microsoft.com/office/drawing/2014/main" id="{00000000-0008-0000-0300-0000D8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85" name="ZoneTexte 984">
          <a:extLst>
            <a:ext uri="{FF2B5EF4-FFF2-40B4-BE49-F238E27FC236}">
              <a16:creationId xmlns:a16="http://schemas.microsoft.com/office/drawing/2014/main" id="{00000000-0008-0000-0300-0000D9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86" name="ZoneTexte 985">
          <a:extLst>
            <a:ext uri="{FF2B5EF4-FFF2-40B4-BE49-F238E27FC236}">
              <a16:creationId xmlns:a16="http://schemas.microsoft.com/office/drawing/2014/main" id="{00000000-0008-0000-0300-0000DA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87" name="ZoneTexte 986">
          <a:extLst>
            <a:ext uri="{FF2B5EF4-FFF2-40B4-BE49-F238E27FC236}">
              <a16:creationId xmlns:a16="http://schemas.microsoft.com/office/drawing/2014/main" id="{00000000-0008-0000-0300-0000DB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88" name="ZoneTexte 987">
          <a:extLst>
            <a:ext uri="{FF2B5EF4-FFF2-40B4-BE49-F238E27FC236}">
              <a16:creationId xmlns:a16="http://schemas.microsoft.com/office/drawing/2014/main" id="{00000000-0008-0000-0300-0000DC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989" name="ZoneTexte 988">
          <a:extLst>
            <a:ext uri="{FF2B5EF4-FFF2-40B4-BE49-F238E27FC236}">
              <a16:creationId xmlns:a16="http://schemas.microsoft.com/office/drawing/2014/main" id="{00000000-0008-0000-0300-0000DD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90" name="ZoneTexte 989">
          <a:extLst>
            <a:ext uri="{FF2B5EF4-FFF2-40B4-BE49-F238E27FC236}">
              <a16:creationId xmlns:a16="http://schemas.microsoft.com/office/drawing/2014/main" id="{00000000-0008-0000-0300-0000DE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91" name="ZoneTexte 990">
          <a:extLst>
            <a:ext uri="{FF2B5EF4-FFF2-40B4-BE49-F238E27FC236}">
              <a16:creationId xmlns:a16="http://schemas.microsoft.com/office/drawing/2014/main" id="{00000000-0008-0000-0300-0000DF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992" name="ZoneTexte 991">
          <a:extLst>
            <a:ext uri="{FF2B5EF4-FFF2-40B4-BE49-F238E27FC236}">
              <a16:creationId xmlns:a16="http://schemas.microsoft.com/office/drawing/2014/main" id="{00000000-0008-0000-0300-0000E0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993" name="ZoneTexte 992">
          <a:extLst>
            <a:ext uri="{FF2B5EF4-FFF2-40B4-BE49-F238E27FC236}">
              <a16:creationId xmlns:a16="http://schemas.microsoft.com/office/drawing/2014/main" id="{00000000-0008-0000-0300-0000E1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94" name="ZoneTexte 993">
          <a:extLst>
            <a:ext uri="{FF2B5EF4-FFF2-40B4-BE49-F238E27FC236}">
              <a16:creationId xmlns:a16="http://schemas.microsoft.com/office/drawing/2014/main" id="{00000000-0008-0000-0300-0000E2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35</xdr:row>
      <xdr:rowOff>128587</xdr:rowOff>
    </xdr:from>
    <xdr:ext cx="0" cy="172227"/>
    <xdr:sp macro="" textlink="">
      <xdr:nvSpPr>
        <xdr:cNvPr id="995" name="ZoneTexte 994">
          <a:extLst>
            <a:ext uri="{FF2B5EF4-FFF2-40B4-BE49-F238E27FC236}">
              <a16:creationId xmlns:a16="http://schemas.microsoft.com/office/drawing/2014/main" id="{00000000-0008-0000-0300-0000E3030000}"/>
            </a:ext>
          </a:extLst>
        </xdr:cNvPr>
        <xdr:cNvSpPr txBox="1"/>
      </xdr:nvSpPr>
      <xdr:spPr>
        <a:xfrm>
          <a:off x="22174200" y="6862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996" name="ZoneTexte 995">
          <a:extLst>
            <a:ext uri="{FF2B5EF4-FFF2-40B4-BE49-F238E27FC236}">
              <a16:creationId xmlns:a16="http://schemas.microsoft.com/office/drawing/2014/main" id="{00000000-0008-0000-0300-0000E4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997" name="ZoneTexte 996">
          <a:extLst>
            <a:ext uri="{FF2B5EF4-FFF2-40B4-BE49-F238E27FC236}">
              <a16:creationId xmlns:a16="http://schemas.microsoft.com/office/drawing/2014/main" id="{00000000-0008-0000-0300-0000E5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998" name="ZoneTexte 997">
          <a:extLst>
            <a:ext uri="{FF2B5EF4-FFF2-40B4-BE49-F238E27FC236}">
              <a16:creationId xmlns:a16="http://schemas.microsoft.com/office/drawing/2014/main" id="{00000000-0008-0000-0300-0000E6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999" name="ZoneTexte 998">
          <a:extLst>
            <a:ext uri="{FF2B5EF4-FFF2-40B4-BE49-F238E27FC236}">
              <a16:creationId xmlns:a16="http://schemas.microsoft.com/office/drawing/2014/main" id="{00000000-0008-0000-0300-0000E7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00" name="ZoneTexte 999">
          <a:extLst>
            <a:ext uri="{FF2B5EF4-FFF2-40B4-BE49-F238E27FC236}">
              <a16:creationId xmlns:a16="http://schemas.microsoft.com/office/drawing/2014/main" id="{00000000-0008-0000-0300-0000E8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01" name="ZoneTexte 1000">
          <a:extLst>
            <a:ext uri="{FF2B5EF4-FFF2-40B4-BE49-F238E27FC236}">
              <a16:creationId xmlns:a16="http://schemas.microsoft.com/office/drawing/2014/main" id="{00000000-0008-0000-0300-0000E9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02" name="ZoneTexte 1001">
          <a:extLst>
            <a:ext uri="{FF2B5EF4-FFF2-40B4-BE49-F238E27FC236}">
              <a16:creationId xmlns:a16="http://schemas.microsoft.com/office/drawing/2014/main" id="{00000000-0008-0000-0300-0000EA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03" name="ZoneTexte 1002">
          <a:extLst>
            <a:ext uri="{FF2B5EF4-FFF2-40B4-BE49-F238E27FC236}">
              <a16:creationId xmlns:a16="http://schemas.microsoft.com/office/drawing/2014/main" id="{00000000-0008-0000-0300-0000EB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04" name="ZoneTexte 1003">
          <a:extLst>
            <a:ext uri="{FF2B5EF4-FFF2-40B4-BE49-F238E27FC236}">
              <a16:creationId xmlns:a16="http://schemas.microsoft.com/office/drawing/2014/main" id="{00000000-0008-0000-0300-0000EC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05" name="ZoneTexte 1004">
          <a:extLst>
            <a:ext uri="{FF2B5EF4-FFF2-40B4-BE49-F238E27FC236}">
              <a16:creationId xmlns:a16="http://schemas.microsoft.com/office/drawing/2014/main" id="{00000000-0008-0000-0300-0000ED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06" name="ZoneTexte 1005">
          <a:extLst>
            <a:ext uri="{FF2B5EF4-FFF2-40B4-BE49-F238E27FC236}">
              <a16:creationId xmlns:a16="http://schemas.microsoft.com/office/drawing/2014/main" id="{00000000-0008-0000-0300-0000EE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07" name="ZoneTexte 1006">
          <a:extLst>
            <a:ext uri="{FF2B5EF4-FFF2-40B4-BE49-F238E27FC236}">
              <a16:creationId xmlns:a16="http://schemas.microsoft.com/office/drawing/2014/main" id="{00000000-0008-0000-0300-0000EF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08" name="ZoneTexte 1007">
          <a:extLst>
            <a:ext uri="{FF2B5EF4-FFF2-40B4-BE49-F238E27FC236}">
              <a16:creationId xmlns:a16="http://schemas.microsoft.com/office/drawing/2014/main" id="{00000000-0008-0000-0300-0000F0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09" name="ZoneTexte 1008">
          <a:extLst>
            <a:ext uri="{FF2B5EF4-FFF2-40B4-BE49-F238E27FC236}">
              <a16:creationId xmlns:a16="http://schemas.microsoft.com/office/drawing/2014/main" id="{00000000-0008-0000-0300-0000F1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10" name="ZoneTexte 1009">
          <a:extLst>
            <a:ext uri="{FF2B5EF4-FFF2-40B4-BE49-F238E27FC236}">
              <a16:creationId xmlns:a16="http://schemas.microsoft.com/office/drawing/2014/main" id="{00000000-0008-0000-0300-0000F2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11" name="ZoneTexte 1010">
          <a:extLst>
            <a:ext uri="{FF2B5EF4-FFF2-40B4-BE49-F238E27FC236}">
              <a16:creationId xmlns:a16="http://schemas.microsoft.com/office/drawing/2014/main" id="{00000000-0008-0000-0300-0000F3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12" name="ZoneTexte 1011">
          <a:extLst>
            <a:ext uri="{FF2B5EF4-FFF2-40B4-BE49-F238E27FC236}">
              <a16:creationId xmlns:a16="http://schemas.microsoft.com/office/drawing/2014/main" id="{00000000-0008-0000-0300-0000F4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13" name="ZoneTexte 1012">
          <a:extLst>
            <a:ext uri="{FF2B5EF4-FFF2-40B4-BE49-F238E27FC236}">
              <a16:creationId xmlns:a16="http://schemas.microsoft.com/office/drawing/2014/main" id="{00000000-0008-0000-0300-0000F5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14" name="ZoneTexte 1013">
          <a:extLst>
            <a:ext uri="{FF2B5EF4-FFF2-40B4-BE49-F238E27FC236}">
              <a16:creationId xmlns:a16="http://schemas.microsoft.com/office/drawing/2014/main" id="{00000000-0008-0000-0300-0000F6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15" name="ZoneTexte 1014">
          <a:extLst>
            <a:ext uri="{FF2B5EF4-FFF2-40B4-BE49-F238E27FC236}">
              <a16:creationId xmlns:a16="http://schemas.microsoft.com/office/drawing/2014/main" id="{00000000-0008-0000-0300-0000F7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16" name="ZoneTexte 1015">
          <a:extLst>
            <a:ext uri="{FF2B5EF4-FFF2-40B4-BE49-F238E27FC236}">
              <a16:creationId xmlns:a16="http://schemas.microsoft.com/office/drawing/2014/main" id="{00000000-0008-0000-0300-0000F8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17" name="ZoneTexte 1016">
          <a:extLst>
            <a:ext uri="{FF2B5EF4-FFF2-40B4-BE49-F238E27FC236}">
              <a16:creationId xmlns:a16="http://schemas.microsoft.com/office/drawing/2014/main" id="{00000000-0008-0000-0300-0000F9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18" name="ZoneTexte 1017">
          <a:extLst>
            <a:ext uri="{FF2B5EF4-FFF2-40B4-BE49-F238E27FC236}">
              <a16:creationId xmlns:a16="http://schemas.microsoft.com/office/drawing/2014/main" id="{00000000-0008-0000-0300-0000FA03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19" name="ZoneTexte 1018">
          <a:extLst>
            <a:ext uri="{FF2B5EF4-FFF2-40B4-BE49-F238E27FC236}">
              <a16:creationId xmlns:a16="http://schemas.microsoft.com/office/drawing/2014/main" id="{00000000-0008-0000-0300-0000FB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20" name="ZoneTexte 1019">
          <a:extLst>
            <a:ext uri="{FF2B5EF4-FFF2-40B4-BE49-F238E27FC236}">
              <a16:creationId xmlns:a16="http://schemas.microsoft.com/office/drawing/2014/main" id="{00000000-0008-0000-0300-0000FC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21" name="ZoneTexte 1020">
          <a:extLst>
            <a:ext uri="{FF2B5EF4-FFF2-40B4-BE49-F238E27FC236}">
              <a16:creationId xmlns:a16="http://schemas.microsoft.com/office/drawing/2014/main" id="{00000000-0008-0000-0300-0000FD03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22" name="ZoneTexte 1021">
          <a:extLst>
            <a:ext uri="{FF2B5EF4-FFF2-40B4-BE49-F238E27FC236}">
              <a16:creationId xmlns:a16="http://schemas.microsoft.com/office/drawing/2014/main" id="{00000000-0008-0000-0300-0000FE03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23" name="ZoneTexte 1022">
          <a:extLst>
            <a:ext uri="{FF2B5EF4-FFF2-40B4-BE49-F238E27FC236}">
              <a16:creationId xmlns:a16="http://schemas.microsoft.com/office/drawing/2014/main" id="{00000000-0008-0000-0300-0000FF03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36</xdr:row>
      <xdr:rowOff>128587</xdr:rowOff>
    </xdr:from>
    <xdr:ext cx="0" cy="172227"/>
    <xdr:sp macro="" textlink="">
      <xdr:nvSpPr>
        <xdr:cNvPr id="1024" name="ZoneTexte 1023">
          <a:extLst>
            <a:ext uri="{FF2B5EF4-FFF2-40B4-BE49-F238E27FC236}">
              <a16:creationId xmlns:a16="http://schemas.microsoft.com/office/drawing/2014/main" id="{00000000-0008-0000-0300-000000040000}"/>
            </a:ext>
          </a:extLst>
        </xdr:cNvPr>
        <xdr:cNvSpPr txBox="1"/>
      </xdr:nvSpPr>
      <xdr:spPr>
        <a:xfrm>
          <a:off x="22174200" y="7053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25" name="ZoneTexte 1024">
          <a:extLst>
            <a:ext uri="{FF2B5EF4-FFF2-40B4-BE49-F238E27FC236}">
              <a16:creationId xmlns:a16="http://schemas.microsoft.com/office/drawing/2014/main" id="{00000000-0008-0000-0300-000001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26" name="ZoneTexte 1025">
          <a:extLst>
            <a:ext uri="{FF2B5EF4-FFF2-40B4-BE49-F238E27FC236}">
              <a16:creationId xmlns:a16="http://schemas.microsoft.com/office/drawing/2014/main" id="{00000000-0008-0000-0300-000002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27" name="ZoneTexte 1026">
          <a:extLst>
            <a:ext uri="{FF2B5EF4-FFF2-40B4-BE49-F238E27FC236}">
              <a16:creationId xmlns:a16="http://schemas.microsoft.com/office/drawing/2014/main" id="{00000000-0008-0000-0300-000003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28" name="ZoneTexte 1027">
          <a:extLst>
            <a:ext uri="{FF2B5EF4-FFF2-40B4-BE49-F238E27FC236}">
              <a16:creationId xmlns:a16="http://schemas.microsoft.com/office/drawing/2014/main" id="{00000000-0008-0000-0300-000004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29" name="ZoneTexte 1028">
          <a:extLst>
            <a:ext uri="{FF2B5EF4-FFF2-40B4-BE49-F238E27FC236}">
              <a16:creationId xmlns:a16="http://schemas.microsoft.com/office/drawing/2014/main" id="{00000000-0008-0000-0300-000005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30" name="ZoneTexte 1029">
          <a:extLst>
            <a:ext uri="{FF2B5EF4-FFF2-40B4-BE49-F238E27FC236}">
              <a16:creationId xmlns:a16="http://schemas.microsoft.com/office/drawing/2014/main" id="{00000000-0008-0000-0300-000006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31" name="ZoneTexte 1030">
          <a:extLst>
            <a:ext uri="{FF2B5EF4-FFF2-40B4-BE49-F238E27FC236}">
              <a16:creationId xmlns:a16="http://schemas.microsoft.com/office/drawing/2014/main" id="{00000000-0008-0000-0300-000007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32" name="ZoneTexte 1031">
          <a:extLst>
            <a:ext uri="{FF2B5EF4-FFF2-40B4-BE49-F238E27FC236}">
              <a16:creationId xmlns:a16="http://schemas.microsoft.com/office/drawing/2014/main" id="{00000000-0008-0000-0300-000008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33" name="ZoneTexte 1032">
          <a:extLst>
            <a:ext uri="{FF2B5EF4-FFF2-40B4-BE49-F238E27FC236}">
              <a16:creationId xmlns:a16="http://schemas.microsoft.com/office/drawing/2014/main" id="{00000000-0008-0000-0300-000009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34" name="ZoneTexte 1033">
          <a:extLst>
            <a:ext uri="{FF2B5EF4-FFF2-40B4-BE49-F238E27FC236}">
              <a16:creationId xmlns:a16="http://schemas.microsoft.com/office/drawing/2014/main" id="{00000000-0008-0000-0300-00000A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35" name="ZoneTexte 1034">
          <a:extLst>
            <a:ext uri="{FF2B5EF4-FFF2-40B4-BE49-F238E27FC236}">
              <a16:creationId xmlns:a16="http://schemas.microsoft.com/office/drawing/2014/main" id="{00000000-0008-0000-0300-00000B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36" name="ZoneTexte 1035">
          <a:extLst>
            <a:ext uri="{FF2B5EF4-FFF2-40B4-BE49-F238E27FC236}">
              <a16:creationId xmlns:a16="http://schemas.microsoft.com/office/drawing/2014/main" id="{00000000-0008-0000-0300-00000C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37" name="ZoneTexte 1036">
          <a:extLst>
            <a:ext uri="{FF2B5EF4-FFF2-40B4-BE49-F238E27FC236}">
              <a16:creationId xmlns:a16="http://schemas.microsoft.com/office/drawing/2014/main" id="{00000000-0008-0000-0300-00000D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38" name="ZoneTexte 1037">
          <a:extLst>
            <a:ext uri="{FF2B5EF4-FFF2-40B4-BE49-F238E27FC236}">
              <a16:creationId xmlns:a16="http://schemas.microsoft.com/office/drawing/2014/main" id="{00000000-0008-0000-0300-00000E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39" name="ZoneTexte 1038">
          <a:extLst>
            <a:ext uri="{FF2B5EF4-FFF2-40B4-BE49-F238E27FC236}">
              <a16:creationId xmlns:a16="http://schemas.microsoft.com/office/drawing/2014/main" id="{00000000-0008-0000-0300-00000F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40" name="ZoneTexte 1039">
          <a:extLst>
            <a:ext uri="{FF2B5EF4-FFF2-40B4-BE49-F238E27FC236}">
              <a16:creationId xmlns:a16="http://schemas.microsoft.com/office/drawing/2014/main" id="{00000000-0008-0000-0300-000010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41" name="ZoneTexte 1040">
          <a:extLst>
            <a:ext uri="{FF2B5EF4-FFF2-40B4-BE49-F238E27FC236}">
              <a16:creationId xmlns:a16="http://schemas.microsoft.com/office/drawing/2014/main" id="{00000000-0008-0000-0300-000011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42" name="ZoneTexte 1041">
          <a:extLst>
            <a:ext uri="{FF2B5EF4-FFF2-40B4-BE49-F238E27FC236}">
              <a16:creationId xmlns:a16="http://schemas.microsoft.com/office/drawing/2014/main" id="{00000000-0008-0000-0300-000012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43" name="ZoneTexte 1042">
          <a:extLst>
            <a:ext uri="{FF2B5EF4-FFF2-40B4-BE49-F238E27FC236}">
              <a16:creationId xmlns:a16="http://schemas.microsoft.com/office/drawing/2014/main" id="{00000000-0008-0000-0300-000013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44" name="ZoneTexte 1043">
          <a:extLst>
            <a:ext uri="{FF2B5EF4-FFF2-40B4-BE49-F238E27FC236}">
              <a16:creationId xmlns:a16="http://schemas.microsoft.com/office/drawing/2014/main" id="{00000000-0008-0000-0300-000014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45" name="ZoneTexte 1044">
          <a:extLst>
            <a:ext uri="{FF2B5EF4-FFF2-40B4-BE49-F238E27FC236}">
              <a16:creationId xmlns:a16="http://schemas.microsoft.com/office/drawing/2014/main" id="{00000000-0008-0000-0300-000015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46" name="ZoneTexte 1045">
          <a:extLst>
            <a:ext uri="{FF2B5EF4-FFF2-40B4-BE49-F238E27FC236}">
              <a16:creationId xmlns:a16="http://schemas.microsoft.com/office/drawing/2014/main" id="{00000000-0008-0000-0300-000016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47" name="ZoneTexte 1046">
          <a:extLst>
            <a:ext uri="{FF2B5EF4-FFF2-40B4-BE49-F238E27FC236}">
              <a16:creationId xmlns:a16="http://schemas.microsoft.com/office/drawing/2014/main" id="{00000000-0008-0000-0300-000017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48" name="ZoneTexte 1047">
          <a:extLst>
            <a:ext uri="{FF2B5EF4-FFF2-40B4-BE49-F238E27FC236}">
              <a16:creationId xmlns:a16="http://schemas.microsoft.com/office/drawing/2014/main" id="{00000000-0008-0000-0300-000018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49" name="ZoneTexte 1048">
          <a:extLst>
            <a:ext uri="{FF2B5EF4-FFF2-40B4-BE49-F238E27FC236}">
              <a16:creationId xmlns:a16="http://schemas.microsoft.com/office/drawing/2014/main" id="{00000000-0008-0000-0300-000019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50" name="ZoneTexte 1049">
          <a:extLst>
            <a:ext uri="{FF2B5EF4-FFF2-40B4-BE49-F238E27FC236}">
              <a16:creationId xmlns:a16="http://schemas.microsoft.com/office/drawing/2014/main" id="{00000000-0008-0000-0300-00001A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51" name="ZoneTexte 1050">
          <a:extLst>
            <a:ext uri="{FF2B5EF4-FFF2-40B4-BE49-F238E27FC236}">
              <a16:creationId xmlns:a16="http://schemas.microsoft.com/office/drawing/2014/main" id="{00000000-0008-0000-0300-00001B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52" name="ZoneTexte 1051">
          <a:extLst>
            <a:ext uri="{FF2B5EF4-FFF2-40B4-BE49-F238E27FC236}">
              <a16:creationId xmlns:a16="http://schemas.microsoft.com/office/drawing/2014/main" id="{00000000-0008-0000-0300-00001C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37</xdr:row>
      <xdr:rowOff>128587</xdr:rowOff>
    </xdr:from>
    <xdr:ext cx="0" cy="172227"/>
    <xdr:sp macro="" textlink="">
      <xdr:nvSpPr>
        <xdr:cNvPr id="1053" name="ZoneTexte 1052">
          <a:extLst>
            <a:ext uri="{FF2B5EF4-FFF2-40B4-BE49-F238E27FC236}">
              <a16:creationId xmlns:a16="http://schemas.microsoft.com/office/drawing/2014/main" id="{00000000-0008-0000-0300-00001D040000}"/>
            </a:ext>
          </a:extLst>
        </xdr:cNvPr>
        <xdr:cNvSpPr txBox="1"/>
      </xdr:nvSpPr>
      <xdr:spPr>
        <a:xfrm>
          <a:off x="22174200" y="7243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54" name="ZoneTexte 1053">
          <a:extLst>
            <a:ext uri="{FF2B5EF4-FFF2-40B4-BE49-F238E27FC236}">
              <a16:creationId xmlns:a16="http://schemas.microsoft.com/office/drawing/2014/main" id="{00000000-0008-0000-0300-00001E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55" name="ZoneTexte 1054">
          <a:extLst>
            <a:ext uri="{FF2B5EF4-FFF2-40B4-BE49-F238E27FC236}">
              <a16:creationId xmlns:a16="http://schemas.microsoft.com/office/drawing/2014/main" id="{00000000-0008-0000-0300-00001F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56" name="ZoneTexte 1055">
          <a:extLst>
            <a:ext uri="{FF2B5EF4-FFF2-40B4-BE49-F238E27FC236}">
              <a16:creationId xmlns:a16="http://schemas.microsoft.com/office/drawing/2014/main" id="{00000000-0008-0000-0300-000020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57" name="ZoneTexte 1056">
          <a:extLst>
            <a:ext uri="{FF2B5EF4-FFF2-40B4-BE49-F238E27FC236}">
              <a16:creationId xmlns:a16="http://schemas.microsoft.com/office/drawing/2014/main" id="{00000000-0008-0000-0300-000021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58" name="ZoneTexte 1057">
          <a:extLst>
            <a:ext uri="{FF2B5EF4-FFF2-40B4-BE49-F238E27FC236}">
              <a16:creationId xmlns:a16="http://schemas.microsoft.com/office/drawing/2014/main" id="{00000000-0008-0000-0300-000022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59" name="ZoneTexte 1058">
          <a:extLst>
            <a:ext uri="{FF2B5EF4-FFF2-40B4-BE49-F238E27FC236}">
              <a16:creationId xmlns:a16="http://schemas.microsoft.com/office/drawing/2014/main" id="{00000000-0008-0000-0300-000023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60" name="ZoneTexte 1059">
          <a:extLst>
            <a:ext uri="{FF2B5EF4-FFF2-40B4-BE49-F238E27FC236}">
              <a16:creationId xmlns:a16="http://schemas.microsoft.com/office/drawing/2014/main" id="{00000000-0008-0000-0300-000024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61" name="ZoneTexte 1060">
          <a:extLst>
            <a:ext uri="{FF2B5EF4-FFF2-40B4-BE49-F238E27FC236}">
              <a16:creationId xmlns:a16="http://schemas.microsoft.com/office/drawing/2014/main" id="{00000000-0008-0000-0300-000025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62" name="ZoneTexte 1061">
          <a:extLst>
            <a:ext uri="{FF2B5EF4-FFF2-40B4-BE49-F238E27FC236}">
              <a16:creationId xmlns:a16="http://schemas.microsoft.com/office/drawing/2014/main" id="{00000000-0008-0000-0300-000026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63" name="ZoneTexte 1062">
          <a:extLst>
            <a:ext uri="{FF2B5EF4-FFF2-40B4-BE49-F238E27FC236}">
              <a16:creationId xmlns:a16="http://schemas.microsoft.com/office/drawing/2014/main" id="{00000000-0008-0000-0300-000027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64" name="ZoneTexte 1063">
          <a:extLst>
            <a:ext uri="{FF2B5EF4-FFF2-40B4-BE49-F238E27FC236}">
              <a16:creationId xmlns:a16="http://schemas.microsoft.com/office/drawing/2014/main" id="{00000000-0008-0000-0300-000028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65" name="ZoneTexte 1064">
          <a:extLst>
            <a:ext uri="{FF2B5EF4-FFF2-40B4-BE49-F238E27FC236}">
              <a16:creationId xmlns:a16="http://schemas.microsoft.com/office/drawing/2014/main" id="{00000000-0008-0000-0300-000029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66" name="ZoneTexte 1065">
          <a:extLst>
            <a:ext uri="{FF2B5EF4-FFF2-40B4-BE49-F238E27FC236}">
              <a16:creationId xmlns:a16="http://schemas.microsoft.com/office/drawing/2014/main" id="{00000000-0008-0000-0300-00002A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67" name="ZoneTexte 1066">
          <a:extLst>
            <a:ext uri="{FF2B5EF4-FFF2-40B4-BE49-F238E27FC236}">
              <a16:creationId xmlns:a16="http://schemas.microsoft.com/office/drawing/2014/main" id="{00000000-0008-0000-0300-00002B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68" name="ZoneTexte 1067">
          <a:extLst>
            <a:ext uri="{FF2B5EF4-FFF2-40B4-BE49-F238E27FC236}">
              <a16:creationId xmlns:a16="http://schemas.microsoft.com/office/drawing/2014/main" id="{00000000-0008-0000-0300-00002C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69" name="ZoneTexte 1068">
          <a:extLst>
            <a:ext uri="{FF2B5EF4-FFF2-40B4-BE49-F238E27FC236}">
              <a16:creationId xmlns:a16="http://schemas.microsoft.com/office/drawing/2014/main" id="{00000000-0008-0000-0300-00002D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70" name="ZoneTexte 1069">
          <a:extLst>
            <a:ext uri="{FF2B5EF4-FFF2-40B4-BE49-F238E27FC236}">
              <a16:creationId xmlns:a16="http://schemas.microsoft.com/office/drawing/2014/main" id="{00000000-0008-0000-0300-00002E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71" name="ZoneTexte 1070">
          <a:extLst>
            <a:ext uri="{FF2B5EF4-FFF2-40B4-BE49-F238E27FC236}">
              <a16:creationId xmlns:a16="http://schemas.microsoft.com/office/drawing/2014/main" id="{00000000-0008-0000-0300-00002F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72" name="ZoneTexte 1071">
          <a:extLst>
            <a:ext uri="{FF2B5EF4-FFF2-40B4-BE49-F238E27FC236}">
              <a16:creationId xmlns:a16="http://schemas.microsoft.com/office/drawing/2014/main" id="{00000000-0008-0000-0300-000030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73" name="ZoneTexte 1072">
          <a:extLst>
            <a:ext uri="{FF2B5EF4-FFF2-40B4-BE49-F238E27FC236}">
              <a16:creationId xmlns:a16="http://schemas.microsoft.com/office/drawing/2014/main" id="{00000000-0008-0000-0300-000031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74" name="ZoneTexte 1073">
          <a:extLst>
            <a:ext uri="{FF2B5EF4-FFF2-40B4-BE49-F238E27FC236}">
              <a16:creationId xmlns:a16="http://schemas.microsoft.com/office/drawing/2014/main" id="{00000000-0008-0000-0300-000032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75" name="ZoneTexte 1074">
          <a:extLst>
            <a:ext uri="{FF2B5EF4-FFF2-40B4-BE49-F238E27FC236}">
              <a16:creationId xmlns:a16="http://schemas.microsoft.com/office/drawing/2014/main" id="{00000000-0008-0000-0300-000033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76" name="ZoneTexte 1075">
          <a:extLst>
            <a:ext uri="{FF2B5EF4-FFF2-40B4-BE49-F238E27FC236}">
              <a16:creationId xmlns:a16="http://schemas.microsoft.com/office/drawing/2014/main" id="{00000000-0008-0000-0300-000034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77" name="ZoneTexte 1076">
          <a:extLst>
            <a:ext uri="{FF2B5EF4-FFF2-40B4-BE49-F238E27FC236}">
              <a16:creationId xmlns:a16="http://schemas.microsoft.com/office/drawing/2014/main" id="{00000000-0008-0000-0300-000035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78" name="ZoneTexte 1077">
          <a:extLst>
            <a:ext uri="{FF2B5EF4-FFF2-40B4-BE49-F238E27FC236}">
              <a16:creationId xmlns:a16="http://schemas.microsoft.com/office/drawing/2014/main" id="{00000000-0008-0000-0300-000036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79" name="ZoneTexte 1078">
          <a:extLst>
            <a:ext uri="{FF2B5EF4-FFF2-40B4-BE49-F238E27FC236}">
              <a16:creationId xmlns:a16="http://schemas.microsoft.com/office/drawing/2014/main" id="{00000000-0008-0000-0300-000037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80" name="ZoneTexte 1079">
          <a:extLst>
            <a:ext uri="{FF2B5EF4-FFF2-40B4-BE49-F238E27FC236}">
              <a16:creationId xmlns:a16="http://schemas.microsoft.com/office/drawing/2014/main" id="{00000000-0008-0000-0300-000038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81" name="ZoneTexte 1080">
          <a:extLst>
            <a:ext uri="{FF2B5EF4-FFF2-40B4-BE49-F238E27FC236}">
              <a16:creationId xmlns:a16="http://schemas.microsoft.com/office/drawing/2014/main" id="{00000000-0008-0000-0300-000039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38</xdr:row>
      <xdr:rowOff>128587</xdr:rowOff>
    </xdr:from>
    <xdr:ext cx="0" cy="172227"/>
    <xdr:sp macro="" textlink="">
      <xdr:nvSpPr>
        <xdr:cNvPr id="1082" name="ZoneTexte 1081">
          <a:extLst>
            <a:ext uri="{FF2B5EF4-FFF2-40B4-BE49-F238E27FC236}">
              <a16:creationId xmlns:a16="http://schemas.microsoft.com/office/drawing/2014/main" id="{00000000-0008-0000-0300-00003A040000}"/>
            </a:ext>
          </a:extLst>
        </xdr:cNvPr>
        <xdr:cNvSpPr txBox="1"/>
      </xdr:nvSpPr>
      <xdr:spPr>
        <a:xfrm>
          <a:off x="22174200" y="7434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83" name="ZoneTexte 1082">
          <a:extLst>
            <a:ext uri="{FF2B5EF4-FFF2-40B4-BE49-F238E27FC236}">
              <a16:creationId xmlns:a16="http://schemas.microsoft.com/office/drawing/2014/main" id="{00000000-0008-0000-0300-00003B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84" name="ZoneTexte 1083">
          <a:extLst>
            <a:ext uri="{FF2B5EF4-FFF2-40B4-BE49-F238E27FC236}">
              <a16:creationId xmlns:a16="http://schemas.microsoft.com/office/drawing/2014/main" id="{00000000-0008-0000-0300-00003C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85" name="ZoneTexte 1084">
          <a:extLst>
            <a:ext uri="{FF2B5EF4-FFF2-40B4-BE49-F238E27FC236}">
              <a16:creationId xmlns:a16="http://schemas.microsoft.com/office/drawing/2014/main" id="{00000000-0008-0000-0300-00003D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86" name="ZoneTexte 1085">
          <a:extLst>
            <a:ext uri="{FF2B5EF4-FFF2-40B4-BE49-F238E27FC236}">
              <a16:creationId xmlns:a16="http://schemas.microsoft.com/office/drawing/2014/main" id="{00000000-0008-0000-0300-00003E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87" name="ZoneTexte 1086">
          <a:extLst>
            <a:ext uri="{FF2B5EF4-FFF2-40B4-BE49-F238E27FC236}">
              <a16:creationId xmlns:a16="http://schemas.microsoft.com/office/drawing/2014/main" id="{00000000-0008-0000-0300-00003F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88" name="ZoneTexte 1087">
          <a:extLst>
            <a:ext uri="{FF2B5EF4-FFF2-40B4-BE49-F238E27FC236}">
              <a16:creationId xmlns:a16="http://schemas.microsoft.com/office/drawing/2014/main" id="{00000000-0008-0000-0300-000040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89" name="ZoneTexte 1088">
          <a:extLst>
            <a:ext uri="{FF2B5EF4-FFF2-40B4-BE49-F238E27FC236}">
              <a16:creationId xmlns:a16="http://schemas.microsoft.com/office/drawing/2014/main" id="{00000000-0008-0000-0300-000041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90" name="ZoneTexte 1089">
          <a:extLst>
            <a:ext uri="{FF2B5EF4-FFF2-40B4-BE49-F238E27FC236}">
              <a16:creationId xmlns:a16="http://schemas.microsoft.com/office/drawing/2014/main" id="{00000000-0008-0000-0300-000042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91" name="ZoneTexte 1090">
          <a:extLst>
            <a:ext uri="{FF2B5EF4-FFF2-40B4-BE49-F238E27FC236}">
              <a16:creationId xmlns:a16="http://schemas.microsoft.com/office/drawing/2014/main" id="{00000000-0008-0000-0300-000043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92" name="ZoneTexte 1091">
          <a:extLst>
            <a:ext uri="{FF2B5EF4-FFF2-40B4-BE49-F238E27FC236}">
              <a16:creationId xmlns:a16="http://schemas.microsoft.com/office/drawing/2014/main" id="{00000000-0008-0000-0300-000044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93" name="ZoneTexte 1092">
          <a:extLst>
            <a:ext uri="{FF2B5EF4-FFF2-40B4-BE49-F238E27FC236}">
              <a16:creationId xmlns:a16="http://schemas.microsoft.com/office/drawing/2014/main" id="{00000000-0008-0000-0300-000045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94" name="ZoneTexte 1093">
          <a:extLst>
            <a:ext uri="{FF2B5EF4-FFF2-40B4-BE49-F238E27FC236}">
              <a16:creationId xmlns:a16="http://schemas.microsoft.com/office/drawing/2014/main" id="{00000000-0008-0000-0300-000046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95" name="ZoneTexte 1094">
          <a:extLst>
            <a:ext uri="{FF2B5EF4-FFF2-40B4-BE49-F238E27FC236}">
              <a16:creationId xmlns:a16="http://schemas.microsoft.com/office/drawing/2014/main" id="{00000000-0008-0000-0300-000047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96" name="ZoneTexte 1095">
          <a:extLst>
            <a:ext uri="{FF2B5EF4-FFF2-40B4-BE49-F238E27FC236}">
              <a16:creationId xmlns:a16="http://schemas.microsoft.com/office/drawing/2014/main" id="{00000000-0008-0000-0300-000048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97" name="ZoneTexte 1096">
          <a:extLst>
            <a:ext uri="{FF2B5EF4-FFF2-40B4-BE49-F238E27FC236}">
              <a16:creationId xmlns:a16="http://schemas.microsoft.com/office/drawing/2014/main" id="{00000000-0008-0000-0300-000049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98" name="ZoneTexte 1097">
          <a:extLst>
            <a:ext uri="{FF2B5EF4-FFF2-40B4-BE49-F238E27FC236}">
              <a16:creationId xmlns:a16="http://schemas.microsoft.com/office/drawing/2014/main" id="{00000000-0008-0000-0300-00004A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099" name="ZoneTexte 1098">
          <a:extLst>
            <a:ext uri="{FF2B5EF4-FFF2-40B4-BE49-F238E27FC236}">
              <a16:creationId xmlns:a16="http://schemas.microsoft.com/office/drawing/2014/main" id="{00000000-0008-0000-0300-00004B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100" name="ZoneTexte 1099">
          <a:extLst>
            <a:ext uri="{FF2B5EF4-FFF2-40B4-BE49-F238E27FC236}">
              <a16:creationId xmlns:a16="http://schemas.microsoft.com/office/drawing/2014/main" id="{00000000-0008-0000-0300-00004C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101" name="ZoneTexte 1100">
          <a:extLst>
            <a:ext uri="{FF2B5EF4-FFF2-40B4-BE49-F238E27FC236}">
              <a16:creationId xmlns:a16="http://schemas.microsoft.com/office/drawing/2014/main" id="{00000000-0008-0000-0300-00004D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102" name="ZoneTexte 1101">
          <a:extLst>
            <a:ext uri="{FF2B5EF4-FFF2-40B4-BE49-F238E27FC236}">
              <a16:creationId xmlns:a16="http://schemas.microsoft.com/office/drawing/2014/main" id="{00000000-0008-0000-0300-00004E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103" name="ZoneTexte 1102">
          <a:extLst>
            <a:ext uri="{FF2B5EF4-FFF2-40B4-BE49-F238E27FC236}">
              <a16:creationId xmlns:a16="http://schemas.microsoft.com/office/drawing/2014/main" id="{00000000-0008-0000-0300-00004F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104" name="ZoneTexte 1103">
          <a:extLst>
            <a:ext uri="{FF2B5EF4-FFF2-40B4-BE49-F238E27FC236}">
              <a16:creationId xmlns:a16="http://schemas.microsoft.com/office/drawing/2014/main" id="{00000000-0008-0000-0300-000050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05" name="ZoneTexte 1104">
          <a:extLst>
            <a:ext uri="{FF2B5EF4-FFF2-40B4-BE49-F238E27FC236}">
              <a16:creationId xmlns:a16="http://schemas.microsoft.com/office/drawing/2014/main" id="{00000000-0008-0000-0300-000051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106" name="ZoneTexte 1105">
          <a:extLst>
            <a:ext uri="{FF2B5EF4-FFF2-40B4-BE49-F238E27FC236}">
              <a16:creationId xmlns:a16="http://schemas.microsoft.com/office/drawing/2014/main" id="{00000000-0008-0000-0300-000052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107" name="ZoneTexte 1106">
          <a:extLst>
            <a:ext uri="{FF2B5EF4-FFF2-40B4-BE49-F238E27FC236}">
              <a16:creationId xmlns:a16="http://schemas.microsoft.com/office/drawing/2014/main" id="{00000000-0008-0000-0300-000053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08" name="ZoneTexte 1107">
          <a:extLst>
            <a:ext uri="{FF2B5EF4-FFF2-40B4-BE49-F238E27FC236}">
              <a16:creationId xmlns:a16="http://schemas.microsoft.com/office/drawing/2014/main" id="{00000000-0008-0000-0300-000054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09" name="ZoneTexte 1108">
          <a:extLst>
            <a:ext uri="{FF2B5EF4-FFF2-40B4-BE49-F238E27FC236}">
              <a16:creationId xmlns:a16="http://schemas.microsoft.com/office/drawing/2014/main" id="{00000000-0008-0000-0300-000055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110" name="ZoneTexte 1109">
          <a:extLst>
            <a:ext uri="{FF2B5EF4-FFF2-40B4-BE49-F238E27FC236}">
              <a16:creationId xmlns:a16="http://schemas.microsoft.com/office/drawing/2014/main" id="{00000000-0008-0000-0300-000056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39</xdr:row>
      <xdr:rowOff>128587</xdr:rowOff>
    </xdr:from>
    <xdr:ext cx="0" cy="172227"/>
    <xdr:sp macro="" textlink="">
      <xdr:nvSpPr>
        <xdr:cNvPr id="1111" name="ZoneTexte 1110">
          <a:extLst>
            <a:ext uri="{FF2B5EF4-FFF2-40B4-BE49-F238E27FC236}">
              <a16:creationId xmlns:a16="http://schemas.microsoft.com/office/drawing/2014/main" id="{00000000-0008-0000-0300-000057040000}"/>
            </a:ext>
          </a:extLst>
        </xdr:cNvPr>
        <xdr:cNvSpPr txBox="1"/>
      </xdr:nvSpPr>
      <xdr:spPr>
        <a:xfrm>
          <a:off x="22174200" y="7624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12" name="ZoneTexte 1111">
          <a:extLst>
            <a:ext uri="{FF2B5EF4-FFF2-40B4-BE49-F238E27FC236}">
              <a16:creationId xmlns:a16="http://schemas.microsoft.com/office/drawing/2014/main" id="{00000000-0008-0000-0300-000058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13" name="ZoneTexte 1112">
          <a:extLst>
            <a:ext uri="{FF2B5EF4-FFF2-40B4-BE49-F238E27FC236}">
              <a16:creationId xmlns:a16="http://schemas.microsoft.com/office/drawing/2014/main" id="{00000000-0008-0000-0300-000059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14" name="ZoneTexte 1113">
          <a:extLst>
            <a:ext uri="{FF2B5EF4-FFF2-40B4-BE49-F238E27FC236}">
              <a16:creationId xmlns:a16="http://schemas.microsoft.com/office/drawing/2014/main" id="{00000000-0008-0000-0300-00005A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15" name="ZoneTexte 1114">
          <a:extLst>
            <a:ext uri="{FF2B5EF4-FFF2-40B4-BE49-F238E27FC236}">
              <a16:creationId xmlns:a16="http://schemas.microsoft.com/office/drawing/2014/main" id="{00000000-0008-0000-0300-00005B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16" name="ZoneTexte 1115">
          <a:extLst>
            <a:ext uri="{FF2B5EF4-FFF2-40B4-BE49-F238E27FC236}">
              <a16:creationId xmlns:a16="http://schemas.microsoft.com/office/drawing/2014/main" id="{00000000-0008-0000-0300-00005C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17" name="ZoneTexte 1116">
          <a:extLst>
            <a:ext uri="{FF2B5EF4-FFF2-40B4-BE49-F238E27FC236}">
              <a16:creationId xmlns:a16="http://schemas.microsoft.com/office/drawing/2014/main" id="{00000000-0008-0000-0300-00005D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18" name="ZoneTexte 1117">
          <a:extLst>
            <a:ext uri="{FF2B5EF4-FFF2-40B4-BE49-F238E27FC236}">
              <a16:creationId xmlns:a16="http://schemas.microsoft.com/office/drawing/2014/main" id="{00000000-0008-0000-0300-00005E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19" name="ZoneTexte 1118">
          <a:extLst>
            <a:ext uri="{FF2B5EF4-FFF2-40B4-BE49-F238E27FC236}">
              <a16:creationId xmlns:a16="http://schemas.microsoft.com/office/drawing/2014/main" id="{00000000-0008-0000-0300-00005F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20" name="ZoneTexte 1119">
          <a:extLst>
            <a:ext uri="{FF2B5EF4-FFF2-40B4-BE49-F238E27FC236}">
              <a16:creationId xmlns:a16="http://schemas.microsoft.com/office/drawing/2014/main" id="{00000000-0008-0000-0300-000060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21" name="ZoneTexte 1120">
          <a:extLst>
            <a:ext uri="{FF2B5EF4-FFF2-40B4-BE49-F238E27FC236}">
              <a16:creationId xmlns:a16="http://schemas.microsoft.com/office/drawing/2014/main" id="{00000000-0008-0000-0300-000061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22" name="ZoneTexte 1121">
          <a:extLst>
            <a:ext uri="{FF2B5EF4-FFF2-40B4-BE49-F238E27FC236}">
              <a16:creationId xmlns:a16="http://schemas.microsoft.com/office/drawing/2014/main" id="{00000000-0008-0000-0300-000062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23" name="ZoneTexte 1122">
          <a:extLst>
            <a:ext uri="{FF2B5EF4-FFF2-40B4-BE49-F238E27FC236}">
              <a16:creationId xmlns:a16="http://schemas.microsoft.com/office/drawing/2014/main" id="{00000000-0008-0000-0300-000063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24" name="ZoneTexte 1123">
          <a:extLst>
            <a:ext uri="{FF2B5EF4-FFF2-40B4-BE49-F238E27FC236}">
              <a16:creationId xmlns:a16="http://schemas.microsoft.com/office/drawing/2014/main" id="{00000000-0008-0000-0300-000064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25" name="ZoneTexte 1124">
          <a:extLst>
            <a:ext uri="{FF2B5EF4-FFF2-40B4-BE49-F238E27FC236}">
              <a16:creationId xmlns:a16="http://schemas.microsoft.com/office/drawing/2014/main" id="{00000000-0008-0000-0300-000065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26" name="ZoneTexte 1125">
          <a:extLst>
            <a:ext uri="{FF2B5EF4-FFF2-40B4-BE49-F238E27FC236}">
              <a16:creationId xmlns:a16="http://schemas.microsoft.com/office/drawing/2014/main" id="{00000000-0008-0000-0300-000066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27" name="ZoneTexte 1126">
          <a:extLst>
            <a:ext uri="{FF2B5EF4-FFF2-40B4-BE49-F238E27FC236}">
              <a16:creationId xmlns:a16="http://schemas.microsoft.com/office/drawing/2014/main" id="{00000000-0008-0000-0300-000067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28" name="ZoneTexte 1127">
          <a:extLst>
            <a:ext uri="{FF2B5EF4-FFF2-40B4-BE49-F238E27FC236}">
              <a16:creationId xmlns:a16="http://schemas.microsoft.com/office/drawing/2014/main" id="{00000000-0008-0000-0300-000068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29" name="ZoneTexte 1128">
          <a:extLst>
            <a:ext uri="{FF2B5EF4-FFF2-40B4-BE49-F238E27FC236}">
              <a16:creationId xmlns:a16="http://schemas.microsoft.com/office/drawing/2014/main" id="{00000000-0008-0000-0300-000069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30" name="ZoneTexte 1129">
          <a:extLst>
            <a:ext uri="{FF2B5EF4-FFF2-40B4-BE49-F238E27FC236}">
              <a16:creationId xmlns:a16="http://schemas.microsoft.com/office/drawing/2014/main" id="{00000000-0008-0000-0300-00006A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31" name="ZoneTexte 1130">
          <a:extLst>
            <a:ext uri="{FF2B5EF4-FFF2-40B4-BE49-F238E27FC236}">
              <a16:creationId xmlns:a16="http://schemas.microsoft.com/office/drawing/2014/main" id="{00000000-0008-0000-0300-00006B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32" name="ZoneTexte 1131">
          <a:extLst>
            <a:ext uri="{FF2B5EF4-FFF2-40B4-BE49-F238E27FC236}">
              <a16:creationId xmlns:a16="http://schemas.microsoft.com/office/drawing/2014/main" id="{00000000-0008-0000-0300-00006C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33" name="ZoneTexte 1132">
          <a:extLst>
            <a:ext uri="{FF2B5EF4-FFF2-40B4-BE49-F238E27FC236}">
              <a16:creationId xmlns:a16="http://schemas.microsoft.com/office/drawing/2014/main" id="{00000000-0008-0000-0300-00006D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34" name="ZoneTexte 1133">
          <a:extLst>
            <a:ext uri="{FF2B5EF4-FFF2-40B4-BE49-F238E27FC236}">
              <a16:creationId xmlns:a16="http://schemas.microsoft.com/office/drawing/2014/main" id="{00000000-0008-0000-0300-00006E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35" name="ZoneTexte 1134">
          <a:extLst>
            <a:ext uri="{FF2B5EF4-FFF2-40B4-BE49-F238E27FC236}">
              <a16:creationId xmlns:a16="http://schemas.microsoft.com/office/drawing/2014/main" id="{00000000-0008-0000-0300-00006F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36" name="ZoneTexte 1135">
          <a:extLst>
            <a:ext uri="{FF2B5EF4-FFF2-40B4-BE49-F238E27FC236}">
              <a16:creationId xmlns:a16="http://schemas.microsoft.com/office/drawing/2014/main" id="{00000000-0008-0000-0300-000070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37" name="ZoneTexte 1136">
          <a:extLst>
            <a:ext uri="{FF2B5EF4-FFF2-40B4-BE49-F238E27FC236}">
              <a16:creationId xmlns:a16="http://schemas.microsoft.com/office/drawing/2014/main" id="{00000000-0008-0000-0300-000071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38" name="ZoneTexte 1137">
          <a:extLst>
            <a:ext uri="{FF2B5EF4-FFF2-40B4-BE49-F238E27FC236}">
              <a16:creationId xmlns:a16="http://schemas.microsoft.com/office/drawing/2014/main" id="{00000000-0008-0000-0300-000072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39" name="ZoneTexte 1138">
          <a:extLst>
            <a:ext uri="{FF2B5EF4-FFF2-40B4-BE49-F238E27FC236}">
              <a16:creationId xmlns:a16="http://schemas.microsoft.com/office/drawing/2014/main" id="{00000000-0008-0000-0300-000073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40</xdr:row>
      <xdr:rowOff>128587</xdr:rowOff>
    </xdr:from>
    <xdr:ext cx="0" cy="172227"/>
    <xdr:sp macro="" textlink="">
      <xdr:nvSpPr>
        <xdr:cNvPr id="1140" name="ZoneTexte 1139">
          <a:extLst>
            <a:ext uri="{FF2B5EF4-FFF2-40B4-BE49-F238E27FC236}">
              <a16:creationId xmlns:a16="http://schemas.microsoft.com/office/drawing/2014/main" id="{00000000-0008-0000-0300-000074040000}"/>
            </a:ext>
          </a:extLst>
        </xdr:cNvPr>
        <xdr:cNvSpPr txBox="1"/>
      </xdr:nvSpPr>
      <xdr:spPr>
        <a:xfrm>
          <a:off x="22174200" y="78152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41" name="ZoneTexte 1140">
          <a:extLst>
            <a:ext uri="{FF2B5EF4-FFF2-40B4-BE49-F238E27FC236}">
              <a16:creationId xmlns:a16="http://schemas.microsoft.com/office/drawing/2014/main" id="{00000000-0008-0000-0300-000075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42" name="ZoneTexte 1141">
          <a:extLst>
            <a:ext uri="{FF2B5EF4-FFF2-40B4-BE49-F238E27FC236}">
              <a16:creationId xmlns:a16="http://schemas.microsoft.com/office/drawing/2014/main" id="{00000000-0008-0000-0300-000076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43" name="ZoneTexte 1142">
          <a:extLst>
            <a:ext uri="{FF2B5EF4-FFF2-40B4-BE49-F238E27FC236}">
              <a16:creationId xmlns:a16="http://schemas.microsoft.com/office/drawing/2014/main" id="{00000000-0008-0000-0300-000077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44" name="ZoneTexte 1143">
          <a:extLst>
            <a:ext uri="{FF2B5EF4-FFF2-40B4-BE49-F238E27FC236}">
              <a16:creationId xmlns:a16="http://schemas.microsoft.com/office/drawing/2014/main" id="{00000000-0008-0000-0300-000078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45" name="ZoneTexte 1144">
          <a:extLst>
            <a:ext uri="{FF2B5EF4-FFF2-40B4-BE49-F238E27FC236}">
              <a16:creationId xmlns:a16="http://schemas.microsoft.com/office/drawing/2014/main" id="{00000000-0008-0000-0300-000079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46" name="ZoneTexte 1145">
          <a:extLst>
            <a:ext uri="{FF2B5EF4-FFF2-40B4-BE49-F238E27FC236}">
              <a16:creationId xmlns:a16="http://schemas.microsoft.com/office/drawing/2014/main" id="{00000000-0008-0000-0300-00007A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47" name="ZoneTexte 1146">
          <a:extLst>
            <a:ext uri="{FF2B5EF4-FFF2-40B4-BE49-F238E27FC236}">
              <a16:creationId xmlns:a16="http://schemas.microsoft.com/office/drawing/2014/main" id="{00000000-0008-0000-0300-00007B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48" name="ZoneTexte 1147">
          <a:extLst>
            <a:ext uri="{FF2B5EF4-FFF2-40B4-BE49-F238E27FC236}">
              <a16:creationId xmlns:a16="http://schemas.microsoft.com/office/drawing/2014/main" id="{00000000-0008-0000-0300-00007C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49" name="ZoneTexte 1148">
          <a:extLst>
            <a:ext uri="{FF2B5EF4-FFF2-40B4-BE49-F238E27FC236}">
              <a16:creationId xmlns:a16="http://schemas.microsoft.com/office/drawing/2014/main" id="{00000000-0008-0000-0300-00007D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50" name="ZoneTexte 1149">
          <a:extLst>
            <a:ext uri="{FF2B5EF4-FFF2-40B4-BE49-F238E27FC236}">
              <a16:creationId xmlns:a16="http://schemas.microsoft.com/office/drawing/2014/main" id="{00000000-0008-0000-0300-00007E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51" name="ZoneTexte 1150">
          <a:extLst>
            <a:ext uri="{FF2B5EF4-FFF2-40B4-BE49-F238E27FC236}">
              <a16:creationId xmlns:a16="http://schemas.microsoft.com/office/drawing/2014/main" id="{00000000-0008-0000-0300-00007F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52" name="ZoneTexte 1151">
          <a:extLst>
            <a:ext uri="{FF2B5EF4-FFF2-40B4-BE49-F238E27FC236}">
              <a16:creationId xmlns:a16="http://schemas.microsoft.com/office/drawing/2014/main" id="{00000000-0008-0000-0300-000080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53" name="ZoneTexte 1152">
          <a:extLst>
            <a:ext uri="{FF2B5EF4-FFF2-40B4-BE49-F238E27FC236}">
              <a16:creationId xmlns:a16="http://schemas.microsoft.com/office/drawing/2014/main" id="{00000000-0008-0000-0300-000081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54" name="ZoneTexte 1153">
          <a:extLst>
            <a:ext uri="{FF2B5EF4-FFF2-40B4-BE49-F238E27FC236}">
              <a16:creationId xmlns:a16="http://schemas.microsoft.com/office/drawing/2014/main" id="{00000000-0008-0000-0300-000082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41</xdr:row>
      <xdr:rowOff>128587</xdr:rowOff>
    </xdr:from>
    <xdr:ext cx="0" cy="172227"/>
    <xdr:sp macro="" textlink="">
      <xdr:nvSpPr>
        <xdr:cNvPr id="1155" name="ZoneTexte 1154">
          <a:extLst>
            <a:ext uri="{FF2B5EF4-FFF2-40B4-BE49-F238E27FC236}">
              <a16:creationId xmlns:a16="http://schemas.microsoft.com/office/drawing/2014/main" id="{00000000-0008-0000-0300-000083040000}"/>
            </a:ext>
          </a:extLst>
        </xdr:cNvPr>
        <xdr:cNvSpPr txBox="1"/>
      </xdr:nvSpPr>
      <xdr:spPr>
        <a:xfrm>
          <a:off x="2217420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56" name="ZoneTexte 1155">
          <a:extLst>
            <a:ext uri="{FF2B5EF4-FFF2-40B4-BE49-F238E27FC236}">
              <a16:creationId xmlns:a16="http://schemas.microsoft.com/office/drawing/2014/main" id="{00000000-0008-0000-0300-000084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57" name="ZoneTexte 1156">
          <a:extLst>
            <a:ext uri="{FF2B5EF4-FFF2-40B4-BE49-F238E27FC236}">
              <a16:creationId xmlns:a16="http://schemas.microsoft.com/office/drawing/2014/main" id="{00000000-0008-0000-0300-000085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58" name="ZoneTexte 1157">
          <a:extLst>
            <a:ext uri="{FF2B5EF4-FFF2-40B4-BE49-F238E27FC236}">
              <a16:creationId xmlns:a16="http://schemas.microsoft.com/office/drawing/2014/main" id="{00000000-0008-0000-0300-000086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59" name="ZoneTexte 1158">
          <a:extLst>
            <a:ext uri="{FF2B5EF4-FFF2-40B4-BE49-F238E27FC236}">
              <a16:creationId xmlns:a16="http://schemas.microsoft.com/office/drawing/2014/main" id="{00000000-0008-0000-0300-000087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60" name="ZoneTexte 1159">
          <a:extLst>
            <a:ext uri="{FF2B5EF4-FFF2-40B4-BE49-F238E27FC236}">
              <a16:creationId xmlns:a16="http://schemas.microsoft.com/office/drawing/2014/main" id="{00000000-0008-0000-0300-000088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61" name="ZoneTexte 1160">
          <a:extLst>
            <a:ext uri="{FF2B5EF4-FFF2-40B4-BE49-F238E27FC236}">
              <a16:creationId xmlns:a16="http://schemas.microsoft.com/office/drawing/2014/main" id="{00000000-0008-0000-0300-000089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62" name="ZoneTexte 1161">
          <a:extLst>
            <a:ext uri="{FF2B5EF4-FFF2-40B4-BE49-F238E27FC236}">
              <a16:creationId xmlns:a16="http://schemas.microsoft.com/office/drawing/2014/main" id="{00000000-0008-0000-0300-00008A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63" name="ZoneTexte 1162">
          <a:extLst>
            <a:ext uri="{FF2B5EF4-FFF2-40B4-BE49-F238E27FC236}">
              <a16:creationId xmlns:a16="http://schemas.microsoft.com/office/drawing/2014/main" id="{00000000-0008-0000-0300-00008B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64" name="ZoneTexte 1163">
          <a:extLst>
            <a:ext uri="{FF2B5EF4-FFF2-40B4-BE49-F238E27FC236}">
              <a16:creationId xmlns:a16="http://schemas.microsoft.com/office/drawing/2014/main" id="{00000000-0008-0000-0300-00008C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65" name="ZoneTexte 1164">
          <a:extLst>
            <a:ext uri="{FF2B5EF4-FFF2-40B4-BE49-F238E27FC236}">
              <a16:creationId xmlns:a16="http://schemas.microsoft.com/office/drawing/2014/main" id="{00000000-0008-0000-0300-00008D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66" name="ZoneTexte 1165">
          <a:extLst>
            <a:ext uri="{FF2B5EF4-FFF2-40B4-BE49-F238E27FC236}">
              <a16:creationId xmlns:a16="http://schemas.microsoft.com/office/drawing/2014/main" id="{00000000-0008-0000-0300-00008E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67" name="ZoneTexte 1166">
          <a:extLst>
            <a:ext uri="{FF2B5EF4-FFF2-40B4-BE49-F238E27FC236}">
              <a16:creationId xmlns:a16="http://schemas.microsoft.com/office/drawing/2014/main" id="{00000000-0008-0000-0300-00008F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68" name="ZoneTexte 1167">
          <a:extLst>
            <a:ext uri="{FF2B5EF4-FFF2-40B4-BE49-F238E27FC236}">
              <a16:creationId xmlns:a16="http://schemas.microsoft.com/office/drawing/2014/main" id="{00000000-0008-0000-0300-000090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69" name="ZoneTexte 1168">
          <a:extLst>
            <a:ext uri="{FF2B5EF4-FFF2-40B4-BE49-F238E27FC236}">
              <a16:creationId xmlns:a16="http://schemas.microsoft.com/office/drawing/2014/main" id="{00000000-0008-0000-0300-000091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70" name="ZoneTexte 1169">
          <a:extLst>
            <a:ext uri="{FF2B5EF4-FFF2-40B4-BE49-F238E27FC236}">
              <a16:creationId xmlns:a16="http://schemas.microsoft.com/office/drawing/2014/main" id="{00000000-0008-0000-0300-000092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71" name="ZoneTexte 1170">
          <a:extLst>
            <a:ext uri="{FF2B5EF4-FFF2-40B4-BE49-F238E27FC236}">
              <a16:creationId xmlns:a16="http://schemas.microsoft.com/office/drawing/2014/main" id="{00000000-0008-0000-0300-000093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72" name="ZoneTexte 1171">
          <a:extLst>
            <a:ext uri="{FF2B5EF4-FFF2-40B4-BE49-F238E27FC236}">
              <a16:creationId xmlns:a16="http://schemas.microsoft.com/office/drawing/2014/main" id="{00000000-0008-0000-0300-000094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73" name="ZoneTexte 1172">
          <a:extLst>
            <a:ext uri="{FF2B5EF4-FFF2-40B4-BE49-F238E27FC236}">
              <a16:creationId xmlns:a16="http://schemas.microsoft.com/office/drawing/2014/main" id="{00000000-0008-0000-0300-000095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74" name="ZoneTexte 1173">
          <a:extLst>
            <a:ext uri="{FF2B5EF4-FFF2-40B4-BE49-F238E27FC236}">
              <a16:creationId xmlns:a16="http://schemas.microsoft.com/office/drawing/2014/main" id="{00000000-0008-0000-0300-000096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75" name="ZoneTexte 1174">
          <a:extLst>
            <a:ext uri="{FF2B5EF4-FFF2-40B4-BE49-F238E27FC236}">
              <a16:creationId xmlns:a16="http://schemas.microsoft.com/office/drawing/2014/main" id="{00000000-0008-0000-0300-000097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49</xdr:row>
      <xdr:rowOff>0</xdr:rowOff>
    </xdr:from>
    <xdr:ext cx="0" cy="172227"/>
    <xdr:sp macro="" textlink="">
      <xdr:nvSpPr>
        <xdr:cNvPr id="1176" name="ZoneTexte 1175">
          <a:extLst>
            <a:ext uri="{FF2B5EF4-FFF2-40B4-BE49-F238E27FC236}">
              <a16:creationId xmlns:a16="http://schemas.microsoft.com/office/drawing/2014/main" id="{00000000-0008-0000-0300-000098040000}"/>
            </a:ext>
          </a:extLst>
        </xdr:cNvPr>
        <xdr:cNvSpPr txBox="1"/>
      </xdr:nvSpPr>
      <xdr:spPr>
        <a:xfrm>
          <a:off x="22174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30</xdr:row>
      <xdr:rowOff>0</xdr:rowOff>
    </xdr:from>
    <xdr:ext cx="65" cy="172227"/>
    <xdr:sp macro="" textlink="">
      <xdr:nvSpPr>
        <xdr:cNvPr id="1177" name="ZoneTexte 1176">
          <a:extLst>
            <a:ext uri="{FF2B5EF4-FFF2-40B4-BE49-F238E27FC236}">
              <a16:creationId xmlns:a16="http://schemas.microsoft.com/office/drawing/2014/main" id="{00000000-0008-0000-0300-000099040000}"/>
            </a:ext>
          </a:extLst>
        </xdr:cNvPr>
        <xdr:cNvSpPr txBox="1"/>
      </xdr:nvSpPr>
      <xdr:spPr>
        <a:xfrm>
          <a:off x="21069300" y="578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30</xdr:row>
      <xdr:rowOff>0</xdr:rowOff>
    </xdr:from>
    <xdr:ext cx="65" cy="172227"/>
    <xdr:sp macro="" textlink="">
      <xdr:nvSpPr>
        <xdr:cNvPr id="1178" name="ZoneTexte 1177">
          <a:extLst>
            <a:ext uri="{FF2B5EF4-FFF2-40B4-BE49-F238E27FC236}">
              <a16:creationId xmlns:a16="http://schemas.microsoft.com/office/drawing/2014/main" id="{00000000-0008-0000-0300-00009A040000}"/>
            </a:ext>
          </a:extLst>
        </xdr:cNvPr>
        <xdr:cNvSpPr txBox="1"/>
      </xdr:nvSpPr>
      <xdr:spPr>
        <a:xfrm>
          <a:off x="21850350" y="578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30</xdr:row>
      <xdr:rowOff>0</xdr:rowOff>
    </xdr:from>
    <xdr:ext cx="65" cy="172227"/>
    <xdr:sp macro="" textlink="">
      <xdr:nvSpPr>
        <xdr:cNvPr id="1179" name="ZoneTexte 1178">
          <a:extLst>
            <a:ext uri="{FF2B5EF4-FFF2-40B4-BE49-F238E27FC236}">
              <a16:creationId xmlns:a16="http://schemas.microsoft.com/office/drawing/2014/main" id="{00000000-0008-0000-0300-00009B040000}"/>
            </a:ext>
          </a:extLst>
        </xdr:cNvPr>
        <xdr:cNvSpPr txBox="1"/>
      </xdr:nvSpPr>
      <xdr:spPr>
        <a:xfrm>
          <a:off x="21850350" y="578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30</xdr:row>
      <xdr:rowOff>0</xdr:rowOff>
    </xdr:from>
    <xdr:ext cx="65" cy="172227"/>
    <xdr:sp macro="" textlink="">
      <xdr:nvSpPr>
        <xdr:cNvPr id="1180" name="ZoneTexte 1179">
          <a:extLst>
            <a:ext uri="{FF2B5EF4-FFF2-40B4-BE49-F238E27FC236}">
              <a16:creationId xmlns:a16="http://schemas.microsoft.com/office/drawing/2014/main" id="{00000000-0008-0000-0300-00009C040000}"/>
            </a:ext>
          </a:extLst>
        </xdr:cNvPr>
        <xdr:cNvSpPr txBox="1"/>
      </xdr:nvSpPr>
      <xdr:spPr>
        <a:xfrm>
          <a:off x="21069300" y="578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30</xdr:row>
      <xdr:rowOff>128587</xdr:rowOff>
    </xdr:from>
    <xdr:ext cx="65" cy="172227"/>
    <xdr:sp macro="" textlink="">
      <xdr:nvSpPr>
        <xdr:cNvPr id="1181" name="ZoneTexte 1180">
          <a:extLst>
            <a:ext uri="{FF2B5EF4-FFF2-40B4-BE49-F238E27FC236}">
              <a16:creationId xmlns:a16="http://schemas.microsoft.com/office/drawing/2014/main" id="{00000000-0008-0000-0300-00009D040000}"/>
            </a:ext>
          </a:extLst>
        </xdr:cNvPr>
        <xdr:cNvSpPr txBox="1"/>
      </xdr:nvSpPr>
      <xdr:spPr>
        <a:xfrm>
          <a:off x="21069300" y="5910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30</xdr:row>
      <xdr:rowOff>0</xdr:rowOff>
    </xdr:from>
    <xdr:ext cx="65" cy="172227"/>
    <xdr:sp macro="" textlink="">
      <xdr:nvSpPr>
        <xdr:cNvPr id="1182" name="ZoneTexte 1181">
          <a:extLst>
            <a:ext uri="{FF2B5EF4-FFF2-40B4-BE49-F238E27FC236}">
              <a16:creationId xmlns:a16="http://schemas.microsoft.com/office/drawing/2014/main" id="{00000000-0008-0000-0300-00009E040000}"/>
            </a:ext>
          </a:extLst>
        </xdr:cNvPr>
        <xdr:cNvSpPr txBox="1"/>
      </xdr:nvSpPr>
      <xdr:spPr>
        <a:xfrm>
          <a:off x="21850350" y="578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30</xdr:row>
      <xdr:rowOff>128587</xdr:rowOff>
    </xdr:from>
    <xdr:ext cx="65" cy="172227"/>
    <xdr:sp macro="" textlink="">
      <xdr:nvSpPr>
        <xdr:cNvPr id="1183" name="ZoneTexte 1182">
          <a:extLst>
            <a:ext uri="{FF2B5EF4-FFF2-40B4-BE49-F238E27FC236}">
              <a16:creationId xmlns:a16="http://schemas.microsoft.com/office/drawing/2014/main" id="{00000000-0008-0000-0300-00009F040000}"/>
            </a:ext>
          </a:extLst>
        </xdr:cNvPr>
        <xdr:cNvSpPr txBox="1"/>
      </xdr:nvSpPr>
      <xdr:spPr>
        <a:xfrm>
          <a:off x="21850350" y="5910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30</xdr:row>
      <xdr:rowOff>0</xdr:rowOff>
    </xdr:from>
    <xdr:ext cx="65" cy="172227"/>
    <xdr:sp macro="" textlink="">
      <xdr:nvSpPr>
        <xdr:cNvPr id="1184" name="ZoneTexte 1183">
          <a:extLst>
            <a:ext uri="{FF2B5EF4-FFF2-40B4-BE49-F238E27FC236}">
              <a16:creationId xmlns:a16="http://schemas.microsoft.com/office/drawing/2014/main" id="{00000000-0008-0000-0300-0000A0040000}"/>
            </a:ext>
          </a:extLst>
        </xdr:cNvPr>
        <xdr:cNvSpPr txBox="1"/>
      </xdr:nvSpPr>
      <xdr:spPr>
        <a:xfrm>
          <a:off x="21850350" y="578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30</xdr:row>
      <xdr:rowOff>128587</xdr:rowOff>
    </xdr:from>
    <xdr:ext cx="65" cy="172227"/>
    <xdr:sp macro="" textlink="">
      <xdr:nvSpPr>
        <xdr:cNvPr id="1185" name="ZoneTexte 1184">
          <a:extLst>
            <a:ext uri="{FF2B5EF4-FFF2-40B4-BE49-F238E27FC236}">
              <a16:creationId xmlns:a16="http://schemas.microsoft.com/office/drawing/2014/main" id="{00000000-0008-0000-0300-0000A1040000}"/>
            </a:ext>
          </a:extLst>
        </xdr:cNvPr>
        <xdr:cNvSpPr txBox="1"/>
      </xdr:nvSpPr>
      <xdr:spPr>
        <a:xfrm>
          <a:off x="21850350" y="5910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30</xdr:row>
      <xdr:rowOff>128587</xdr:rowOff>
    </xdr:from>
    <xdr:ext cx="65" cy="172227"/>
    <xdr:sp macro="" textlink="">
      <xdr:nvSpPr>
        <xdr:cNvPr id="1186" name="ZoneTexte 1185">
          <a:extLst>
            <a:ext uri="{FF2B5EF4-FFF2-40B4-BE49-F238E27FC236}">
              <a16:creationId xmlns:a16="http://schemas.microsoft.com/office/drawing/2014/main" id="{00000000-0008-0000-0300-0000A2040000}"/>
            </a:ext>
          </a:extLst>
        </xdr:cNvPr>
        <xdr:cNvSpPr txBox="1"/>
      </xdr:nvSpPr>
      <xdr:spPr>
        <a:xfrm>
          <a:off x="21069300" y="5910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30</xdr:row>
      <xdr:rowOff>128587</xdr:rowOff>
    </xdr:from>
    <xdr:ext cx="65" cy="172227"/>
    <xdr:sp macro="" textlink="">
      <xdr:nvSpPr>
        <xdr:cNvPr id="1187" name="ZoneTexte 1186">
          <a:extLst>
            <a:ext uri="{FF2B5EF4-FFF2-40B4-BE49-F238E27FC236}">
              <a16:creationId xmlns:a16="http://schemas.microsoft.com/office/drawing/2014/main" id="{00000000-0008-0000-0300-0000A3040000}"/>
            </a:ext>
          </a:extLst>
        </xdr:cNvPr>
        <xdr:cNvSpPr txBox="1"/>
      </xdr:nvSpPr>
      <xdr:spPr>
        <a:xfrm>
          <a:off x="21850350" y="5910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30</xdr:row>
      <xdr:rowOff>128587</xdr:rowOff>
    </xdr:from>
    <xdr:ext cx="65" cy="172227"/>
    <xdr:sp macro="" textlink="">
      <xdr:nvSpPr>
        <xdr:cNvPr id="1188" name="ZoneTexte 1187">
          <a:extLst>
            <a:ext uri="{FF2B5EF4-FFF2-40B4-BE49-F238E27FC236}">
              <a16:creationId xmlns:a16="http://schemas.microsoft.com/office/drawing/2014/main" id="{00000000-0008-0000-0300-0000A4040000}"/>
            </a:ext>
          </a:extLst>
        </xdr:cNvPr>
        <xdr:cNvSpPr txBox="1"/>
      </xdr:nvSpPr>
      <xdr:spPr>
        <a:xfrm>
          <a:off x="21850350" y="5910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30</xdr:row>
      <xdr:rowOff>128587</xdr:rowOff>
    </xdr:from>
    <xdr:ext cx="65" cy="172227"/>
    <xdr:sp macro="" textlink="">
      <xdr:nvSpPr>
        <xdr:cNvPr id="1189" name="ZoneTexte 1188">
          <a:extLst>
            <a:ext uri="{FF2B5EF4-FFF2-40B4-BE49-F238E27FC236}">
              <a16:creationId xmlns:a16="http://schemas.microsoft.com/office/drawing/2014/main" id="{00000000-0008-0000-0300-0000A5040000}"/>
            </a:ext>
          </a:extLst>
        </xdr:cNvPr>
        <xdr:cNvSpPr txBox="1"/>
      </xdr:nvSpPr>
      <xdr:spPr>
        <a:xfrm>
          <a:off x="21069300" y="5910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31</xdr:row>
      <xdr:rowOff>128587</xdr:rowOff>
    </xdr:from>
    <xdr:ext cx="65" cy="172227"/>
    <xdr:sp macro="" textlink="">
      <xdr:nvSpPr>
        <xdr:cNvPr id="1190" name="ZoneTexte 1189">
          <a:extLst>
            <a:ext uri="{FF2B5EF4-FFF2-40B4-BE49-F238E27FC236}">
              <a16:creationId xmlns:a16="http://schemas.microsoft.com/office/drawing/2014/main" id="{00000000-0008-0000-0300-0000A6040000}"/>
            </a:ext>
          </a:extLst>
        </xdr:cNvPr>
        <xdr:cNvSpPr txBox="1"/>
      </xdr:nvSpPr>
      <xdr:spPr>
        <a:xfrm>
          <a:off x="21069300" y="610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30</xdr:row>
      <xdr:rowOff>128587</xdr:rowOff>
    </xdr:from>
    <xdr:ext cx="65" cy="172227"/>
    <xdr:sp macro="" textlink="">
      <xdr:nvSpPr>
        <xdr:cNvPr id="1191" name="ZoneTexte 1190">
          <a:extLst>
            <a:ext uri="{FF2B5EF4-FFF2-40B4-BE49-F238E27FC236}">
              <a16:creationId xmlns:a16="http://schemas.microsoft.com/office/drawing/2014/main" id="{00000000-0008-0000-0300-0000A7040000}"/>
            </a:ext>
          </a:extLst>
        </xdr:cNvPr>
        <xdr:cNvSpPr txBox="1"/>
      </xdr:nvSpPr>
      <xdr:spPr>
        <a:xfrm>
          <a:off x="21850350" y="5910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31</xdr:row>
      <xdr:rowOff>128587</xdr:rowOff>
    </xdr:from>
    <xdr:ext cx="65" cy="172227"/>
    <xdr:sp macro="" textlink="">
      <xdr:nvSpPr>
        <xdr:cNvPr id="1192" name="ZoneTexte 1191">
          <a:extLst>
            <a:ext uri="{FF2B5EF4-FFF2-40B4-BE49-F238E27FC236}">
              <a16:creationId xmlns:a16="http://schemas.microsoft.com/office/drawing/2014/main" id="{00000000-0008-0000-0300-0000A8040000}"/>
            </a:ext>
          </a:extLst>
        </xdr:cNvPr>
        <xdr:cNvSpPr txBox="1"/>
      </xdr:nvSpPr>
      <xdr:spPr>
        <a:xfrm>
          <a:off x="21850350" y="610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30</xdr:row>
      <xdr:rowOff>128587</xdr:rowOff>
    </xdr:from>
    <xdr:ext cx="65" cy="172227"/>
    <xdr:sp macro="" textlink="">
      <xdr:nvSpPr>
        <xdr:cNvPr id="1193" name="ZoneTexte 1192">
          <a:extLst>
            <a:ext uri="{FF2B5EF4-FFF2-40B4-BE49-F238E27FC236}">
              <a16:creationId xmlns:a16="http://schemas.microsoft.com/office/drawing/2014/main" id="{00000000-0008-0000-0300-0000A9040000}"/>
            </a:ext>
          </a:extLst>
        </xdr:cNvPr>
        <xdr:cNvSpPr txBox="1"/>
      </xdr:nvSpPr>
      <xdr:spPr>
        <a:xfrm>
          <a:off x="21850350" y="5910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31</xdr:row>
      <xdr:rowOff>128587</xdr:rowOff>
    </xdr:from>
    <xdr:ext cx="65" cy="172227"/>
    <xdr:sp macro="" textlink="">
      <xdr:nvSpPr>
        <xdr:cNvPr id="1194" name="ZoneTexte 1193">
          <a:extLst>
            <a:ext uri="{FF2B5EF4-FFF2-40B4-BE49-F238E27FC236}">
              <a16:creationId xmlns:a16="http://schemas.microsoft.com/office/drawing/2014/main" id="{00000000-0008-0000-0300-0000AA040000}"/>
            </a:ext>
          </a:extLst>
        </xdr:cNvPr>
        <xdr:cNvSpPr txBox="1"/>
      </xdr:nvSpPr>
      <xdr:spPr>
        <a:xfrm>
          <a:off x="21850350" y="610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31</xdr:row>
      <xdr:rowOff>128587</xdr:rowOff>
    </xdr:from>
    <xdr:ext cx="65" cy="172227"/>
    <xdr:sp macro="" textlink="">
      <xdr:nvSpPr>
        <xdr:cNvPr id="1195" name="ZoneTexte 1194">
          <a:extLst>
            <a:ext uri="{FF2B5EF4-FFF2-40B4-BE49-F238E27FC236}">
              <a16:creationId xmlns:a16="http://schemas.microsoft.com/office/drawing/2014/main" id="{00000000-0008-0000-0300-0000AB040000}"/>
            </a:ext>
          </a:extLst>
        </xdr:cNvPr>
        <xdr:cNvSpPr txBox="1"/>
      </xdr:nvSpPr>
      <xdr:spPr>
        <a:xfrm>
          <a:off x="21069300" y="610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31</xdr:row>
      <xdr:rowOff>128587</xdr:rowOff>
    </xdr:from>
    <xdr:ext cx="65" cy="172227"/>
    <xdr:sp macro="" textlink="">
      <xdr:nvSpPr>
        <xdr:cNvPr id="1196" name="ZoneTexte 1195">
          <a:extLst>
            <a:ext uri="{FF2B5EF4-FFF2-40B4-BE49-F238E27FC236}">
              <a16:creationId xmlns:a16="http://schemas.microsoft.com/office/drawing/2014/main" id="{00000000-0008-0000-0300-0000AC040000}"/>
            </a:ext>
          </a:extLst>
        </xdr:cNvPr>
        <xdr:cNvSpPr txBox="1"/>
      </xdr:nvSpPr>
      <xdr:spPr>
        <a:xfrm>
          <a:off x="21850350" y="610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31</xdr:row>
      <xdr:rowOff>128587</xdr:rowOff>
    </xdr:from>
    <xdr:ext cx="65" cy="172227"/>
    <xdr:sp macro="" textlink="">
      <xdr:nvSpPr>
        <xdr:cNvPr id="1197" name="ZoneTexte 1196">
          <a:extLst>
            <a:ext uri="{FF2B5EF4-FFF2-40B4-BE49-F238E27FC236}">
              <a16:creationId xmlns:a16="http://schemas.microsoft.com/office/drawing/2014/main" id="{00000000-0008-0000-0300-0000AD040000}"/>
            </a:ext>
          </a:extLst>
        </xdr:cNvPr>
        <xdr:cNvSpPr txBox="1"/>
      </xdr:nvSpPr>
      <xdr:spPr>
        <a:xfrm>
          <a:off x="21850350" y="610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31</xdr:row>
      <xdr:rowOff>128587</xdr:rowOff>
    </xdr:from>
    <xdr:ext cx="65" cy="172227"/>
    <xdr:sp macro="" textlink="">
      <xdr:nvSpPr>
        <xdr:cNvPr id="1198" name="ZoneTexte 1197">
          <a:extLst>
            <a:ext uri="{FF2B5EF4-FFF2-40B4-BE49-F238E27FC236}">
              <a16:creationId xmlns:a16="http://schemas.microsoft.com/office/drawing/2014/main" id="{00000000-0008-0000-0300-0000AE040000}"/>
            </a:ext>
          </a:extLst>
        </xdr:cNvPr>
        <xdr:cNvSpPr txBox="1"/>
      </xdr:nvSpPr>
      <xdr:spPr>
        <a:xfrm>
          <a:off x="21069300" y="610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32</xdr:row>
      <xdr:rowOff>128587</xdr:rowOff>
    </xdr:from>
    <xdr:ext cx="65" cy="172227"/>
    <xdr:sp macro="" textlink="">
      <xdr:nvSpPr>
        <xdr:cNvPr id="1199" name="ZoneTexte 1198">
          <a:extLst>
            <a:ext uri="{FF2B5EF4-FFF2-40B4-BE49-F238E27FC236}">
              <a16:creationId xmlns:a16="http://schemas.microsoft.com/office/drawing/2014/main" id="{00000000-0008-0000-0300-0000AF040000}"/>
            </a:ext>
          </a:extLst>
        </xdr:cNvPr>
        <xdr:cNvSpPr txBox="1"/>
      </xdr:nvSpPr>
      <xdr:spPr>
        <a:xfrm>
          <a:off x="2106930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31</xdr:row>
      <xdr:rowOff>128587</xdr:rowOff>
    </xdr:from>
    <xdr:ext cx="65" cy="172227"/>
    <xdr:sp macro="" textlink="">
      <xdr:nvSpPr>
        <xdr:cNvPr id="1200" name="ZoneTexte 1199">
          <a:extLst>
            <a:ext uri="{FF2B5EF4-FFF2-40B4-BE49-F238E27FC236}">
              <a16:creationId xmlns:a16="http://schemas.microsoft.com/office/drawing/2014/main" id="{00000000-0008-0000-0300-0000B0040000}"/>
            </a:ext>
          </a:extLst>
        </xdr:cNvPr>
        <xdr:cNvSpPr txBox="1"/>
      </xdr:nvSpPr>
      <xdr:spPr>
        <a:xfrm>
          <a:off x="21850350" y="610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32</xdr:row>
      <xdr:rowOff>128587</xdr:rowOff>
    </xdr:from>
    <xdr:ext cx="65" cy="172227"/>
    <xdr:sp macro="" textlink="">
      <xdr:nvSpPr>
        <xdr:cNvPr id="1201" name="ZoneTexte 1200">
          <a:extLst>
            <a:ext uri="{FF2B5EF4-FFF2-40B4-BE49-F238E27FC236}">
              <a16:creationId xmlns:a16="http://schemas.microsoft.com/office/drawing/2014/main" id="{00000000-0008-0000-0300-0000B1040000}"/>
            </a:ext>
          </a:extLst>
        </xdr:cNvPr>
        <xdr:cNvSpPr txBox="1"/>
      </xdr:nvSpPr>
      <xdr:spPr>
        <a:xfrm>
          <a:off x="218503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31</xdr:row>
      <xdr:rowOff>128587</xdr:rowOff>
    </xdr:from>
    <xdr:ext cx="65" cy="172227"/>
    <xdr:sp macro="" textlink="">
      <xdr:nvSpPr>
        <xdr:cNvPr id="1202" name="ZoneTexte 1201">
          <a:extLst>
            <a:ext uri="{FF2B5EF4-FFF2-40B4-BE49-F238E27FC236}">
              <a16:creationId xmlns:a16="http://schemas.microsoft.com/office/drawing/2014/main" id="{00000000-0008-0000-0300-0000B2040000}"/>
            </a:ext>
          </a:extLst>
        </xdr:cNvPr>
        <xdr:cNvSpPr txBox="1"/>
      </xdr:nvSpPr>
      <xdr:spPr>
        <a:xfrm>
          <a:off x="21850350" y="610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32</xdr:row>
      <xdr:rowOff>128587</xdr:rowOff>
    </xdr:from>
    <xdr:ext cx="65" cy="172227"/>
    <xdr:sp macro="" textlink="">
      <xdr:nvSpPr>
        <xdr:cNvPr id="1203" name="ZoneTexte 1202">
          <a:extLst>
            <a:ext uri="{FF2B5EF4-FFF2-40B4-BE49-F238E27FC236}">
              <a16:creationId xmlns:a16="http://schemas.microsoft.com/office/drawing/2014/main" id="{00000000-0008-0000-0300-0000B3040000}"/>
            </a:ext>
          </a:extLst>
        </xdr:cNvPr>
        <xdr:cNvSpPr txBox="1"/>
      </xdr:nvSpPr>
      <xdr:spPr>
        <a:xfrm>
          <a:off x="218503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32</xdr:row>
      <xdr:rowOff>128587</xdr:rowOff>
    </xdr:from>
    <xdr:ext cx="65" cy="172227"/>
    <xdr:sp macro="" textlink="">
      <xdr:nvSpPr>
        <xdr:cNvPr id="1204" name="ZoneTexte 1203">
          <a:extLst>
            <a:ext uri="{FF2B5EF4-FFF2-40B4-BE49-F238E27FC236}">
              <a16:creationId xmlns:a16="http://schemas.microsoft.com/office/drawing/2014/main" id="{00000000-0008-0000-0300-0000B4040000}"/>
            </a:ext>
          </a:extLst>
        </xdr:cNvPr>
        <xdr:cNvSpPr txBox="1"/>
      </xdr:nvSpPr>
      <xdr:spPr>
        <a:xfrm>
          <a:off x="2106930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32</xdr:row>
      <xdr:rowOff>128587</xdr:rowOff>
    </xdr:from>
    <xdr:ext cx="65" cy="172227"/>
    <xdr:sp macro="" textlink="">
      <xdr:nvSpPr>
        <xdr:cNvPr id="1205" name="ZoneTexte 1204">
          <a:extLst>
            <a:ext uri="{FF2B5EF4-FFF2-40B4-BE49-F238E27FC236}">
              <a16:creationId xmlns:a16="http://schemas.microsoft.com/office/drawing/2014/main" id="{00000000-0008-0000-0300-0000B5040000}"/>
            </a:ext>
          </a:extLst>
        </xdr:cNvPr>
        <xdr:cNvSpPr txBox="1"/>
      </xdr:nvSpPr>
      <xdr:spPr>
        <a:xfrm>
          <a:off x="218503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32</xdr:row>
      <xdr:rowOff>128587</xdr:rowOff>
    </xdr:from>
    <xdr:ext cx="65" cy="172227"/>
    <xdr:sp macro="" textlink="">
      <xdr:nvSpPr>
        <xdr:cNvPr id="1206" name="ZoneTexte 1205">
          <a:extLst>
            <a:ext uri="{FF2B5EF4-FFF2-40B4-BE49-F238E27FC236}">
              <a16:creationId xmlns:a16="http://schemas.microsoft.com/office/drawing/2014/main" id="{00000000-0008-0000-0300-0000B6040000}"/>
            </a:ext>
          </a:extLst>
        </xdr:cNvPr>
        <xdr:cNvSpPr txBox="1"/>
      </xdr:nvSpPr>
      <xdr:spPr>
        <a:xfrm>
          <a:off x="218503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32</xdr:row>
      <xdr:rowOff>128587</xdr:rowOff>
    </xdr:from>
    <xdr:ext cx="65" cy="172227"/>
    <xdr:sp macro="" textlink="">
      <xdr:nvSpPr>
        <xdr:cNvPr id="1207" name="ZoneTexte 1206">
          <a:extLst>
            <a:ext uri="{FF2B5EF4-FFF2-40B4-BE49-F238E27FC236}">
              <a16:creationId xmlns:a16="http://schemas.microsoft.com/office/drawing/2014/main" id="{00000000-0008-0000-0300-0000B7040000}"/>
            </a:ext>
          </a:extLst>
        </xdr:cNvPr>
        <xdr:cNvSpPr txBox="1"/>
      </xdr:nvSpPr>
      <xdr:spPr>
        <a:xfrm>
          <a:off x="2106930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33</xdr:row>
      <xdr:rowOff>128587</xdr:rowOff>
    </xdr:from>
    <xdr:ext cx="65" cy="172227"/>
    <xdr:sp macro="" textlink="">
      <xdr:nvSpPr>
        <xdr:cNvPr id="1208" name="ZoneTexte 1207">
          <a:extLst>
            <a:ext uri="{FF2B5EF4-FFF2-40B4-BE49-F238E27FC236}">
              <a16:creationId xmlns:a16="http://schemas.microsoft.com/office/drawing/2014/main" id="{00000000-0008-0000-0300-0000B8040000}"/>
            </a:ext>
          </a:extLst>
        </xdr:cNvPr>
        <xdr:cNvSpPr txBox="1"/>
      </xdr:nvSpPr>
      <xdr:spPr>
        <a:xfrm>
          <a:off x="21069300" y="648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32</xdr:row>
      <xdr:rowOff>128587</xdr:rowOff>
    </xdr:from>
    <xdr:ext cx="65" cy="172227"/>
    <xdr:sp macro="" textlink="">
      <xdr:nvSpPr>
        <xdr:cNvPr id="1209" name="ZoneTexte 1208">
          <a:extLst>
            <a:ext uri="{FF2B5EF4-FFF2-40B4-BE49-F238E27FC236}">
              <a16:creationId xmlns:a16="http://schemas.microsoft.com/office/drawing/2014/main" id="{00000000-0008-0000-0300-0000B9040000}"/>
            </a:ext>
          </a:extLst>
        </xdr:cNvPr>
        <xdr:cNvSpPr txBox="1"/>
      </xdr:nvSpPr>
      <xdr:spPr>
        <a:xfrm>
          <a:off x="218503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33</xdr:row>
      <xdr:rowOff>128587</xdr:rowOff>
    </xdr:from>
    <xdr:ext cx="65" cy="172227"/>
    <xdr:sp macro="" textlink="">
      <xdr:nvSpPr>
        <xdr:cNvPr id="1210" name="ZoneTexte 1209">
          <a:extLst>
            <a:ext uri="{FF2B5EF4-FFF2-40B4-BE49-F238E27FC236}">
              <a16:creationId xmlns:a16="http://schemas.microsoft.com/office/drawing/2014/main" id="{00000000-0008-0000-0300-0000BA040000}"/>
            </a:ext>
          </a:extLst>
        </xdr:cNvPr>
        <xdr:cNvSpPr txBox="1"/>
      </xdr:nvSpPr>
      <xdr:spPr>
        <a:xfrm>
          <a:off x="21850350" y="648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32</xdr:row>
      <xdr:rowOff>128587</xdr:rowOff>
    </xdr:from>
    <xdr:ext cx="65" cy="172227"/>
    <xdr:sp macro="" textlink="">
      <xdr:nvSpPr>
        <xdr:cNvPr id="1211" name="ZoneTexte 1210">
          <a:extLst>
            <a:ext uri="{FF2B5EF4-FFF2-40B4-BE49-F238E27FC236}">
              <a16:creationId xmlns:a16="http://schemas.microsoft.com/office/drawing/2014/main" id="{00000000-0008-0000-0300-0000BB040000}"/>
            </a:ext>
          </a:extLst>
        </xdr:cNvPr>
        <xdr:cNvSpPr txBox="1"/>
      </xdr:nvSpPr>
      <xdr:spPr>
        <a:xfrm>
          <a:off x="218503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33</xdr:row>
      <xdr:rowOff>128587</xdr:rowOff>
    </xdr:from>
    <xdr:ext cx="65" cy="172227"/>
    <xdr:sp macro="" textlink="">
      <xdr:nvSpPr>
        <xdr:cNvPr id="1212" name="ZoneTexte 1211">
          <a:extLst>
            <a:ext uri="{FF2B5EF4-FFF2-40B4-BE49-F238E27FC236}">
              <a16:creationId xmlns:a16="http://schemas.microsoft.com/office/drawing/2014/main" id="{00000000-0008-0000-0300-0000BC040000}"/>
            </a:ext>
          </a:extLst>
        </xdr:cNvPr>
        <xdr:cNvSpPr txBox="1"/>
      </xdr:nvSpPr>
      <xdr:spPr>
        <a:xfrm>
          <a:off x="21850350" y="648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33</xdr:row>
      <xdr:rowOff>128587</xdr:rowOff>
    </xdr:from>
    <xdr:ext cx="65" cy="172227"/>
    <xdr:sp macro="" textlink="">
      <xdr:nvSpPr>
        <xdr:cNvPr id="1213" name="ZoneTexte 1212">
          <a:extLst>
            <a:ext uri="{FF2B5EF4-FFF2-40B4-BE49-F238E27FC236}">
              <a16:creationId xmlns:a16="http://schemas.microsoft.com/office/drawing/2014/main" id="{00000000-0008-0000-0300-0000BD040000}"/>
            </a:ext>
          </a:extLst>
        </xdr:cNvPr>
        <xdr:cNvSpPr txBox="1"/>
      </xdr:nvSpPr>
      <xdr:spPr>
        <a:xfrm>
          <a:off x="21069300" y="648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33</xdr:row>
      <xdr:rowOff>128587</xdr:rowOff>
    </xdr:from>
    <xdr:ext cx="65" cy="172227"/>
    <xdr:sp macro="" textlink="">
      <xdr:nvSpPr>
        <xdr:cNvPr id="1214" name="ZoneTexte 1213">
          <a:extLst>
            <a:ext uri="{FF2B5EF4-FFF2-40B4-BE49-F238E27FC236}">
              <a16:creationId xmlns:a16="http://schemas.microsoft.com/office/drawing/2014/main" id="{00000000-0008-0000-0300-0000BE040000}"/>
            </a:ext>
          </a:extLst>
        </xdr:cNvPr>
        <xdr:cNvSpPr txBox="1"/>
      </xdr:nvSpPr>
      <xdr:spPr>
        <a:xfrm>
          <a:off x="21850350" y="648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33</xdr:row>
      <xdr:rowOff>128587</xdr:rowOff>
    </xdr:from>
    <xdr:ext cx="65" cy="172227"/>
    <xdr:sp macro="" textlink="">
      <xdr:nvSpPr>
        <xdr:cNvPr id="1215" name="ZoneTexte 1214">
          <a:extLst>
            <a:ext uri="{FF2B5EF4-FFF2-40B4-BE49-F238E27FC236}">
              <a16:creationId xmlns:a16="http://schemas.microsoft.com/office/drawing/2014/main" id="{00000000-0008-0000-0300-0000BF040000}"/>
            </a:ext>
          </a:extLst>
        </xdr:cNvPr>
        <xdr:cNvSpPr txBox="1"/>
      </xdr:nvSpPr>
      <xdr:spPr>
        <a:xfrm>
          <a:off x="21850350" y="648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33</xdr:row>
      <xdr:rowOff>128587</xdr:rowOff>
    </xdr:from>
    <xdr:ext cx="65" cy="172227"/>
    <xdr:sp macro="" textlink="">
      <xdr:nvSpPr>
        <xdr:cNvPr id="1216" name="ZoneTexte 1215">
          <a:extLst>
            <a:ext uri="{FF2B5EF4-FFF2-40B4-BE49-F238E27FC236}">
              <a16:creationId xmlns:a16="http://schemas.microsoft.com/office/drawing/2014/main" id="{00000000-0008-0000-0300-0000C0040000}"/>
            </a:ext>
          </a:extLst>
        </xdr:cNvPr>
        <xdr:cNvSpPr txBox="1"/>
      </xdr:nvSpPr>
      <xdr:spPr>
        <a:xfrm>
          <a:off x="21069300" y="648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34</xdr:row>
      <xdr:rowOff>128587</xdr:rowOff>
    </xdr:from>
    <xdr:ext cx="65" cy="172227"/>
    <xdr:sp macro="" textlink="">
      <xdr:nvSpPr>
        <xdr:cNvPr id="1217" name="ZoneTexte 1216">
          <a:extLst>
            <a:ext uri="{FF2B5EF4-FFF2-40B4-BE49-F238E27FC236}">
              <a16:creationId xmlns:a16="http://schemas.microsoft.com/office/drawing/2014/main" id="{00000000-0008-0000-0300-0000C1040000}"/>
            </a:ext>
          </a:extLst>
        </xdr:cNvPr>
        <xdr:cNvSpPr txBox="1"/>
      </xdr:nvSpPr>
      <xdr:spPr>
        <a:xfrm>
          <a:off x="21069300" y="667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33</xdr:row>
      <xdr:rowOff>128587</xdr:rowOff>
    </xdr:from>
    <xdr:ext cx="65" cy="172227"/>
    <xdr:sp macro="" textlink="">
      <xdr:nvSpPr>
        <xdr:cNvPr id="1218" name="ZoneTexte 1217">
          <a:extLst>
            <a:ext uri="{FF2B5EF4-FFF2-40B4-BE49-F238E27FC236}">
              <a16:creationId xmlns:a16="http://schemas.microsoft.com/office/drawing/2014/main" id="{00000000-0008-0000-0300-0000C2040000}"/>
            </a:ext>
          </a:extLst>
        </xdr:cNvPr>
        <xdr:cNvSpPr txBox="1"/>
      </xdr:nvSpPr>
      <xdr:spPr>
        <a:xfrm>
          <a:off x="21850350" y="648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34</xdr:row>
      <xdr:rowOff>128587</xdr:rowOff>
    </xdr:from>
    <xdr:ext cx="65" cy="172227"/>
    <xdr:sp macro="" textlink="">
      <xdr:nvSpPr>
        <xdr:cNvPr id="1219" name="ZoneTexte 1218">
          <a:extLst>
            <a:ext uri="{FF2B5EF4-FFF2-40B4-BE49-F238E27FC236}">
              <a16:creationId xmlns:a16="http://schemas.microsoft.com/office/drawing/2014/main" id="{00000000-0008-0000-0300-0000C3040000}"/>
            </a:ext>
          </a:extLst>
        </xdr:cNvPr>
        <xdr:cNvSpPr txBox="1"/>
      </xdr:nvSpPr>
      <xdr:spPr>
        <a:xfrm>
          <a:off x="21850350" y="667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33</xdr:row>
      <xdr:rowOff>128587</xdr:rowOff>
    </xdr:from>
    <xdr:ext cx="65" cy="172227"/>
    <xdr:sp macro="" textlink="">
      <xdr:nvSpPr>
        <xdr:cNvPr id="1220" name="ZoneTexte 1219">
          <a:extLst>
            <a:ext uri="{FF2B5EF4-FFF2-40B4-BE49-F238E27FC236}">
              <a16:creationId xmlns:a16="http://schemas.microsoft.com/office/drawing/2014/main" id="{00000000-0008-0000-0300-0000C4040000}"/>
            </a:ext>
          </a:extLst>
        </xdr:cNvPr>
        <xdr:cNvSpPr txBox="1"/>
      </xdr:nvSpPr>
      <xdr:spPr>
        <a:xfrm>
          <a:off x="21850350" y="648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34</xdr:row>
      <xdr:rowOff>128587</xdr:rowOff>
    </xdr:from>
    <xdr:ext cx="65" cy="172227"/>
    <xdr:sp macro="" textlink="">
      <xdr:nvSpPr>
        <xdr:cNvPr id="1221" name="ZoneTexte 1220">
          <a:extLst>
            <a:ext uri="{FF2B5EF4-FFF2-40B4-BE49-F238E27FC236}">
              <a16:creationId xmlns:a16="http://schemas.microsoft.com/office/drawing/2014/main" id="{00000000-0008-0000-0300-0000C5040000}"/>
            </a:ext>
          </a:extLst>
        </xdr:cNvPr>
        <xdr:cNvSpPr txBox="1"/>
      </xdr:nvSpPr>
      <xdr:spPr>
        <a:xfrm>
          <a:off x="21850350" y="667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34</xdr:row>
      <xdr:rowOff>128587</xdr:rowOff>
    </xdr:from>
    <xdr:ext cx="65" cy="172227"/>
    <xdr:sp macro="" textlink="">
      <xdr:nvSpPr>
        <xdr:cNvPr id="1222" name="ZoneTexte 1221">
          <a:extLst>
            <a:ext uri="{FF2B5EF4-FFF2-40B4-BE49-F238E27FC236}">
              <a16:creationId xmlns:a16="http://schemas.microsoft.com/office/drawing/2014/main" id="{00000000-0008-0000-0300-0000C6040000}"/>
            </a:ext>
          </a:extLst>
        </xdr:cNvPr>
        <xdr:cNvSpPr txBox="1"/>
      </xdr:nvSpPr>
      <xdr:spPr>
        <a:xfrm>
          <a:off x="21069300" y="667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34</xdr:row>
      <xdr:rowOff>128587</xdr:rowOff>
    </xdr:from>
    <xdr:ext cx="65" cy="172227"/>
    <xdr:sp macro="" textlink="">
      <xdr:nvSpPr>
        <xdr:cNvPr id="1223" name="ZoneTexte 1222">
          <a:extLst>
            <a:ext uri="{FF2B5EF4-FFF2-40B4-BE49-F238E27FC236}">
              <a16:creationId xmlns:a16="http://schemas.microsoft.com/office/drawing/2014/main" id="{00000000-0008-0000-0300-0000C7040000}"/>
            </a:ext>
          </a:extLst>
        </xdr:cNvPr>
        <xdr:cNvSpPr txBox="1"/>
      </xdr:nvSpPr>
      <xdr:spPr>
        <a:xfrm>
          <a:off x="21850350" y="667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34</xdr:row>
      <xdr:rowOff>128587</xdr:rowOff>
    </xdr:from>
    <xdr:ext cx="65" cy="172227"/>
    <xdr:sp macro="" textlink="">
      <xdr:nvSpPr>
        <xdr:cNvPr id="1224" name="ZoneTexte 1223">
          <a:extLst>
            <a:ext uri="{FF2B5EF4-FFF2-40B4-BE49-F238E27FC236}">
              <a16:creationId xmlns:a16="http://schemas.microsoft.com/office/drawing/2014/main" id="{00000000-0008-0000-0300-0000C8040000}"/>
            </a:ext>
          </a:extLst>
        </xdr:cNvPr>
        <xdr:cNvSpPr txBox="1"/>
      </xdr:nvSpPr>
      <xdr:spPr>
        <a:xfrm>
          <a:off x="21850350" y="667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34</xdr:row>
      <xdr:rowOff>128587</xdr:rowOff>
    </xdr:from>
    <xdr:ext cx="65" cy="172227"/>
    <xdr:sp macro="" textlink="">
      <xdr:nvSpPr>
        <xdr:cNvPr id="1225" name="ZoneTexte 1224">
          <a:extLst>
            <a:ext uri="{FF2B5EF4-FFF2-40B4-BE49-F238E27FC236}">
              <a16:creationId xmlns:a16="http://schemas.microsoft.com/office/drawing/2014/main" id="{00000000-0008-0000-0300-0000C9040000}"/>
            </a:ext>
          </a:extLst>
        </xdr:cNvPr>
        <xdr:cNvSpPr txBox="1"/>
      </xdr:nvSpPr>
      <xdr:spPr>
        <a:xfrm>
          <a:off x="21069300" y="667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35</xdr:row>
      <xdr:rowOff>128587</xdr:rowOff>
    </xdr:from>
    <xdr:ext cx="65" cy="172227"/>
    <xdr:sp macro="" textlink="">
      <xdr:nvSpPr>
        <xdr:cNvPr id="1226" name="ZoneTexte 1225">
          <a:extLst>
            <a:ext uri="{FF2B5EF4-FFF2-40B4-BE49-F238E27FC236}">
              <a16:creationId xmlns:a16="http://schemas.microsoft.com/office/drawing/2014/main" id="{00000000-0008-0000-0300-0000CA040000}"/>
            </a:ext>
          </a:extLst>
        </xdr:cNvPr>
        <xdr:cNvSpPr txBox="1"/>
      </xdr:nvSpPr>
      <xdr:spPr>
        <a:xfrm>
          <a:off x="21069300" y="6862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34</xdr:row>
      <xdr:rowOff>128587</xdr:rowOff>
    </xdr:from>
    <xdr:ext cx="65" cy="172227"/>
    <xdr:sp macro="" textlink="">
      <xdr:nvSpPr>
        <xdr:cNvPr id="1227" name="ZoneTexte 1226">
          <a:extLst>
            <a:ext uri="{FF2B5EF4-FFF2-40B4-BE49-F238E27FC236}">
              <a16:creationId xmlns:a16="http://schemas.microsoft.com/office/drawing/2014/main" id="{00000000-0008-0000-0300-0000CB040000}"/>
            </a:ext>
          </a:extLst>
        </xdr:cNvPr>
        <xdr:cNvSpPr txBox="1"/>
      </xdr:nvSpPr>
      <xdr:spPr>
        <a:xfrm>
          <a:off x="21850350" y="667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35</xdr:row>
      <xdr:rowOff>128587</xdr:rowOff>
    </xdr:from>
    <xdr:ext cx="65" cy="172227"/>
    <xdr:sp macro="" textlink="">
      <xdr:nvSpPr>
        <xdr:cNvPr id="1228" name="ZoneTexte 1227">
          <a:extLst>
            <a:ext uri="{FF2B5EF4-FFF2-40B4-BE49-F238E27FC236}">
              <a16:creationId xmlns:a16="http://schemas.microsoft.com/office/drawing/2014/main" id="{00000000-0008-0000-0300-0000CC040000}"/>
            </a:ext>
          </a:extLst>
        </xdr:cNvPr>
        <xdr:cNvSpPr txBox="1"/>
      </xdr:nvSpPr>
      <xdr:spPr>
        <a:xfrm>
          <a:off x="21850350" y="6862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34</xdr:row>
      <xdr:rowOff>128587</xdr:rowOff>
    </xdr:from>
    <xdr:ext cx="65" cy="172227"/>
    <xdr:sp macro="" textlink="">
      <xdr:nvSpPr>
        <xdr:cNvPr id="1229" name="ZoneTexte 1228">
          <a:extLst>
            <a:ext uri="{FF2B5EF4-FFF2-40B4-BE49-F238E27FC236}">
              <a16:creationId xmlns:a16="http://schemas.microsoft.com/office/drawing/2014/main" id="{00000000-0008-0000-0300-0000CD040000}"/>
            </a:ext>
          </a:extLst>
        </xdr:cNvPr>
        <xdr:cNvSpPr txBox="1"/>
      </xdr:nvSpPr>
      <xdr:spPr>
        <a:xfrm>
          <a:off x="21850350" y="667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35</xdr:row>
      <xdr:rowOff>128587</xdr:rowOff>
    </xdr:from>
    <xdr:ext cx="65" cy="172227"/>
    <xdr:sp macro="" textlink="">
      <xdr:nvSpPr>
        <xdr:cNvPr id="1230" name="ZoneTexte 1229">
          <a:extLst>
            <a:ext uri="{FF2B5EF4-FFF2-40B4-BE49-F238E27FC236}">
              <a16:creationId xmlns:a16="http://schemas.microsoft.com/office/drawing/2014/main" id="{00000000-0008-0000-0300-0000CE040000}"/>
            </a:ext>
          </a:extLst>
        </xdr:cNvPr>
        <xdr:cNvSpPr txBox="1"/>
      </xdr:nvSpPr>
      <xdr:spPr>
        <a:xfrm>
          <a:off x="21850350" y="6862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35</xdr:row>
      <xdr:rowOff>128587</xdr:rowOff>
    </xdr:from>
    <xdr:ext cx="65" cy="172227"/>
    <xdr:sp macro="" textlink="">
      <xdr:nvSpPr>
        <xdr:cNvPr id="1231" name="ZoneTexte 1230">
          <a:extLst>
            <a:ext uri="{FF2B5EF4-FFF2-40B4-BE49-F238E27FC236}">
              <a16:creationId xmlns:a16="http://schemas.microsoft.com/office/drawing/2014/main" id="{00000000-0008-0000-0300-0000CF040000}"/>
            </a:ext>
          </a:extLst>
        </xdr:cNvPr>
        <xdr:cNvSpPr txBox="1"/>
      </xdr:nvSpPr>
      <xdr:spPr>
        <a:xfrm>
          <a:off x="21069300" y="6862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35</xdr:row>
      <xdr:rowOff>128587</xdr:rowOff>
    </xdr:from>
    <xdr:ext cx="65" cy="172227"/>
    <xdr:sp macro="" textlink="">
      <xdr:nvSpPr>
        <xdr:cNvPr id="1232" name="ZoneTexte 1231">
          <a:extLst>
            <a:ext uri="{FF2B5EF4-FFF2-40B4-BE49-F238E27FC236}">
              <a16:creationId xmlns:a16="http://schemas.microsoft.com/office/drawing/2014/main" id="{00000000-0008-0000-0300-0000D0040000}"/>
            </a:ext>
          </a:extLst>
        </xdr:cNvPr>
        <xdr:cNvSpPr txBox="1"/>
      </xdr:nvSpPr>
      <xdr:spPr>
        <a:xfrm>
          <a:off x="21850350" y="6862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35</xdr:row>
      <xdr:rowOff>128587</xdr:rowOff>
    </xdr:from>
    <xdr:ext cx="65" cy="172227"/>
    <xdr:sp macro="" textlink="">
      <xdr:nvSpPr>
        <xdr:cNvPr id="1233" name="ZoneTexte 1232">
          <a:extLst>
            <a:ext uri="{FF2B5EF4-FFF2-40B4-BE49-F238E27FC236}">
              <a16:creationId xmlns:a16="http://schemas.microsoft.com/office/drawing/2014/main" id="{00000000-0008-0000-0300-0000D1040000}"/>
            </a:ext>
          </a:extLst>
        </xdr:cNvPr>
        <xdr:cNvSpPr txBox="1"/>
      </xdr:nvSpPr>
      <xdr:spPr>
        <a:xfrm>
          <a:off x="21850350" y="6862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35</xdr:row>
      <xdr:rowOff>128587</xdr:rowOff>
    </xdr:from>
    <xdr:ext cx="65" cy="172227"/>
    <xdr:sp macro="" textlink="">
      <xdr:nvSpPr>
        <xdr:cNvPr id="1234" name="ZoneTexte 1233">
          <a:extLst>
            <a:ext uri="{FF2B5EF4-FFF2-40B4-BE49-F238E27FC236}">
              <a16:creationId xmlns:a16="http://schemas.microsoft.com/office/drawing/2014/main" id="{00000000-0008-0000-0300-0000D2040000}"/>
            </a:ext>
          </a:extLst>
        </xdr:cNvPr>
        <xdr:cNvSpPr txBox="1"/>
      </xdr:nvSpPr>
      <xdr:spPr>
        <a:xfrm>
          <a:off x="21069300" y="6862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36</xdr:row>
      <xdr:rowOff>128587</xdr:rowOff>
    </xdr:from>
    <xdr:ext cx="65" cy="172227"/>
    <xdr:sp macro="" textlink="">
      <xdr:nvSpPr>
        <xdr:cNvPr id="1235" name="ZoneTexte 1234">
          <a:extLst>
            <a:ext uri="{FF2B5EF4-FFF2-40B4-BE49-F238E27FC236}">
              <a16:creationId xmlns:a16="http://schemas.microsoft.com/office/drawing/2014/main" id="{00000000-0008-0000-0300-0000D3040000}"/>
            </a:ext>
          </a:extLst>
        </xdr:cNvPr>
        <xdr:cNvSpPr txBox="1"/>
      </xdr:nvSpPr>
      <xdr:spPr>
        <a:xfrm>
          <a:off x="21069300" y="7053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35</xdr:row>
      <xdr:rowOff>128587</xdr:rowOff>
    </xdr:from>
    <xdr:ext cx="65" cy="172227"/>
    <xdr:sp macro="" textlink="">
      <xdr:nvSpPr>
        <xdr:cNvPr id="1236" name="ZoneTexte 1235">
          <a:extLst>
            <a:ext uri="{FF2B5EF4-FFF2-40B4-BE49-F238E27FC236}">
              <a16:creationId xmlns:a16="http://schemas.microsoft.com/office/drawing/2014/main" id="{00000000-0008-0000-0300-0000D4040000}"/>
            </a:ext>
          </a:extLst>
        </xdr:cNvPr>
        <xdr:cNvSpPr txBox="1"/>
      </xdr:nvSpPr>
      <xdr:spPr>
        <a:xfrm>
          <a:off x="21850350" y="6862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36</xdr:row>
      <xdr:rowOff>128587</xdr:rowOff>
    </xdr:from>
    <xdr:ext cx="65" cy="172227"/>
    <xdr:sp macro="" textlink="">
      <xdr:nvSpPr>
        <xdr:cNvPr id="1237" name="ZoneTexte 1236">
          <a:extLst>
            <a:ext uri="{FF2B5EF4-FFF2-40B4-BE49-F238E27FC236}">
              <a16:creationId xmlns:a16="http://schemas.microsoft.com/office/drawing/2014/main" id="{00000000-0008-0000-0300-0000D5040000}"/>
            </a:ext>
          </a:extLst>
        </xdr:cNvPr>
        <xdr:cNvSpPr txBox="1"/>
      </xdr:nvSpPr>
      <xdr:spPr>
        <a:xfrm>
          <a:off x="21850350" y="7053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35</xdr:row>
      <xdr:rowOff>128587</xdr:rowOff>
    </xdr:from>
    <xdr:ext cx="65" cy="172227"/>
    <xdr:sp macro="" textlink="">
      <xdr:nvSpPr>
        <xdr:cNvPr id="1238" name="ZoneTexte 1237">
          <a:extLst>
            <a:ext uri="{FF2B5EF4-FFF2-40B4-BE49-F238E27FC236}">
              <a16:creationId xmlns:a16="http://schemas.microsoft.com/office/drawing/2014/main" id="{00000000-0008-0000-0300-0000D6040000}"/>
            </a:ext>
          </a:extLst>
        </xdr:cNvPr>
        <xdr:cNvSpPr txBox="1"/>
      </xdr:nvSpPr>
      <xdr:spPr>
        <a:xfrm>
          <a:off x="21850350" y="6862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36</xdr:row>
      <xdr:rowOff>128587</xdr:rowOff>
    </xdr:from>
    <xdr:ext cx="65" cy="172227"/>
    <xdr:sp macro="" textlink="">
      <xdr:nvSpPr>
        <xdr:cNvPr id="1239" name="ZoneTexte 1238">
          <a:extLst>
            <a:ext uri="{FF2B5EF4-FFF2-40B4-BE49-F238E27FC236}">
              <a16:creationId xmlns:a16="http://schemas.microsoft.com/office/drawing/2014/main" id="{00000000-0008-0000-0300-0000D7040000}"/>
            </a:ext>
          </a:extLst>
        </xdr:cNvPr>
        <xdr:cNvSpPr txBox="1"/>
      </xdr:nvSpPr>
      <xdr:spPr>
        <a:xfrm>
          <a:off x="21850350" y="7053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36</xdr:row>
      <xdr:rowOff>128587</xdr:rowOff>
    </xdr:from>
    <xdr:ext cx="65" cy="172227"/>
    <xdr:sp macro="" textlink="">
      <xdr:nvSpPr>
        <xdr:cNvPr id="1240" name="ZoneTexte 1239">
          <a:extLst>
            <a:ext uri="{FF2B5EF4-FFF2-40B4-BE49-F238E27FC236}">
              <a16:creationId xmlns:a16="http://schemas.microsoft.com/office/drawing/2014/main" id="{00000000-0008-0000-0300-0000D8040000}"/>
            </a:ext>
          </a:extLst>
        </xdr:cNvPr>
        <xdr:cNvSpPr txBox="1"/>
      </xdr:nvSpPr>
      <xdr:spPr>
        <a:xfrm>
          <a:off x="21069300" y="7053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36</xdr:row>
      <xdr:rowOff>128587</xdr:rowOff>
    </xdr:from>
    <xdr:ext cx="65" cy="172227"/>
    <xdr:sp macro="" textlink="">
      <xdr:nvSpPr>
        <xdr:cNvPr id="1241" name="ZoneTexte 1240">
          <a:extLst>
            <a:ext uri="{FF2B5EF4-FFF2-40B4-BE49-F238E27FC236}">
              <a16:creationId xmlns:a16="http://schemas.microsoft.com/office/drawing/2014/main" id="{00000000-0008-0000-0300-0000D9040000}"/>
            </a:ext>
          </a:extLst>
        </xdr:cNvPr>
        <xdr:cNvSpPr txBox="1"/>
      </xdr:nvSpPr>
      <xdr:spPr>
        <a:xfrm>
          <a:off x="21850350" y="7053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36</xdr:row>
      <xdr:rowOff>128587</xdr:rowOff>
    </xdr:from>
    <xdr:ext cx="65" cy="172227"/>
    <xdr:sp macro="" textlink="">
      <xdr:nvSpPr>
        <xdr:cNvPr id="1242" name="ZoneTexte 1241">
          <a:extLst>
            <a:ext uri="{FF2B5EF4-FFF2-40B4-BE49-F238E27FC236}">
              <a16:creationId xmlns:a16="http://schemas.microsoft.com/office/drawing/2014/main" id="{00000000-0008-0000-0300-0000DA040000}"/>
            </a:ext>
          </a:extLst>
        </xdr:cNvPr>
        <xdr:cNvSpPr txBox="1"/>
      </xdr:nvSpPr>
      <xdr:spPr>
        <a:xfrm>
          <a:off x="21850350" y="7053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36</xdr:row>
      <xdr:rowOff>128587</xdr:rowOff>
    </xdr:from>
    <xdr:ext cx="65" cy="172227"/>
    <xdr:sp macro="" textlink="">
      <xdr:nvSpPr>
        <xdr:cNvPr id="1243" name="ZoneTexte 1242">
          <a:extLst>
            <a:ext uri="{FF2B5EF4-FFF2-40B4-BE49-F238E27FC236}">
              <a16:creationId xmlns:a16="http://schemas.microsoft.com/office/drawing/2014/main" id="{00000000-0008-0000-0300-0000DB040000}"/>
            </a:ext>
          </a:extLst>
        </xdr:cNvPr>
        <xdr:cNvSpPr txBox="1"/>
      </xdr:nvSpPr>
      <xdr:spPr>
        <a:xfrm>
          <a:off x="21069300" y="7053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37</xdr:row>
      <xdr:rowOff>128587</xdr:rowOff>
    </xdr:from>
    <xdr:ext cx="65" cy="172227"/>
    <xdr:sp macro="" textlink="">
      <xdr:nvSpPr>
        <xdr:cNvPr id="1244" name="ZoneTexte 1243">
          <a:extLst>
            <a:ext uri="{FF2B5EF4-FFF2-40B4-BE49-F238E27FC236}">
              <a16:creationId xmlns:a16="http://schemas.microsoft.com/office/drawing/2014/main" id="{00000000-0008-0000-0300-0000DC040000}"/>
            </a:ext>
          </a:extLst>
        </xdr:cNvPr>
        <xdr:cNvSpPr txBox="1"/>
      </xdr:nvSpPr>
      <xdr:spPr>
        <a:xfrm>
          <a:off x="2106930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36</xdr:row>
      <xdr:rowOff>128587</xdr:rowOff>
    </xdr:from>
    <xdr:ext cx="65" cy="172227"/>
    <xdr:sp macro="" textlink="">
      <xdr:nvSpPr>
        <xdr:cNvPr id="1245" name="ZoneTexte 1244">
          <a:extLst>
            <a:ext uri="{FF2B5EF4-FFF2-40B4-BE49-F238E27FC236}">
              <a16:creationId xmlns:a16="http://schemas.microsoft.com/office/drawing/2014/main" id="{00000000-0008-0000-0300-0000DD040000}"/>
            </a:ext>
          </a:extLst>
        </xdr:cNvPr>
        <xdr:cNvSpPr txBox="1"/>
      </xdr:nvSpPr>
      <xdr:spPr>
        <a:xfrm>
          <a:off x="21850350" y="7053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37</xdr:row>
      <xdr:rowOff>128587</xdr:rowOff>
    </xdr:from>
    <xdr:ext cx="65" cy="172227"/>
    <xdr:sp macro="" textlink="">
      <xdr:nvSpPr>
        <xdr:cNvPr id="1246" name="ZoneTexte 1245">
          <a:extLst>
            <a:ext uri="{FF2B5EF4-FFF2-40B4-BE49-F238E27FC236}">
              <a16:creationId xmlns:a16="http://schemas.microsoft.com/office/drawing/2014/main" id="{00000000-0008-0000-0300-0000DE040000}"/>
            </a:ext>
          </a:extLst>
        </xdr:cNvPr>
        <xdr:cNvSpPr txBox="1"/>
      </xdr:nvSpPr>
      <xdr:spPr>
        <a:xfrm>
          <a:off x="218503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36</xdr:row>
      <xdr:rowOff>128587</xdr:rowOff>
    </xdr:from>
    <xdr:ext cx="65" cy="172227"/>
    <xdr:sp macro="" textlink="">
      <xdr:nvSpPr>
        <xdr:cNvPr id="1247" name="ZoneTexte 1246">
          <a:extLst>
            <a:ext uri="{FF2B5EF4-FFF2-40B4-BE49-F238E27FC236}">
              <a16:creationId xmlns:a16="http://schemas.microsoft.com/office/drawing/2014/main" id="{00000000-0008-0000-0300-0000DF040000}"/>
            </a:ext>
          </a:extLst>
        </xdr:cNvPr>
        <xdr:cNvSpPr txBox="1"/>
      </xdr:nvSpPr>
      <xdr:spPr>
        <a:xfrm>
          <a:off x="21850350" y="7053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37</xdr:row>
      <xdr:rowOff>128587</xdr:rowOff>
    </xdr:from>
    <xdr:ext cx="65" cy="172227"/>
    <xdr:sp macro="" textlink="">
      <xdr:nvSpPr>
        <xdr:cNvPr id="1248" name="ZoneTexte 1247">
          <a:extLst>
            <a:ext uri="{FF2B5EF4-FFF2-40B4-BE49-F238E27FC236}">
              <a16:creationId xmlns:a16="http://schemas.microsoft.com/office/drawing/2014/main" id="{00000000-0008-0000-0300-0000E0040000}"/>
            </a:ext>
          </a:extLst>
        </xdr:cNvPr>
        <xdr:cNvSpPr txBox="1"/>
      </xdr:nvSpPr>
      <xdr:spPr>
        <a:xfrm>
          <a:off x="218503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37</xdr:row>
      <xdr:rowOff>128587</xdr:rowOff>
    </xdr:from>
    <xdr:ext cx="65" cy="172227"/>
    <xdr:sp macro="" textlink="">
      <xdr:nvSpPr>
        <xdr:cNvPr id="1249" name="ZoneTexte 1248">
          <a:extLst>
            <a:ext uri="{FF2B5EF4-FFF2-40B4-BE49-F238E27FC236}">
              <a16:creationId xmlns:a16="http://schemas.microsoft.com/office/drawing/2014/main" id="{00000000-0008-0000-0300-0000E1040000}"/>
            </a:ext>
          </a:extLst>
        </xdr:cNvPr>
        <xdr:cNvSpPr txBox="1"/>
      </xdr:nvSpPr>
      <xdr:spPr>
        <a:xfrm>
          <a:off x="2106930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37</xdr:row>
      <xdr:rowOff>128587</xdr:rowOff>
    </xdr:from>
    <xdr:ext cx="65" cy="172227"/>
    <xdr:sp macro="" textlink="">
      <xdr:nvSpPr>
        <xdr:cNvPr id="1250" name="ZoneTexte 1249">
          <a:extLst>
            <a:ext uri="{FF2B5EF4-FFF2-40B4-BE49-F238E27FC236}">
              <a16:creationId xmlns:a16="http://schemas.microsoft.com/office/drawing/2014/main" id="{00000000-0008-0000-0300-0000E2040000}"/>
            </a:ext>
          </a:extLst>
        </xdr:cNvPr>
        <xdr:cNvSpPr txBox="1"/>
      </xdr:nvSpPr>
      <xdr:spPr>
        <a:xfrm>
          <a:off x="218503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37</xdr:row>
      <xdr:rowOff>128587</xdr:rowOff>
    </xdr:from>
    <xdr:ext cx="65" cy="172227"/>
    <xdr:sp macro="" textlink="">
      <xdr:nvSpPr>
        <xdr:cNvPr id="1251" name="ZoneTexte 1250">
          <a:extLst>
            <a:ext uri="{FF2B5EF4-FFF2-40B4-BE49-F238E27FC236}">
              <a16:creationId xmlns:a16="http://schemas.microsoft.com/office/drawing/2014/main" id="{00000000-0008-0000-0300-0000E3040000}"/>
            </a:ext>
          </a:extLst>
        </xdr:cNvPr>
        <xdr:cNvSpPr txBox="1"/>
      </xdr:nvSpPr>
      <xdr:spPr>
        <a:xfrm>
          <a:off x="218503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37</xdr:row>
      <xdr:rowOff>128587</xdr:rowOff>
    </xdr:from>
    <xdr:ext cx="65" cy="172227"/>
    <xdr:sp macro="" textlink="">
      <xdr:nvSpPr>
        <xdr:cNvPr id="1252" name="ZoneTexte 1251">
          <a:extLst>
            <a:ext uri="{FF2B5EF4-FFF2-40B4-BE49-F238E27FC236}">
              <a16:creationId xmlns:a16="http://schemas.microsoft.com/office/drawing/2014/main" id="{00000000-0008-0000-0300-0000E4040000}"/>
            </a:ext>
          </a:extLst>
        </xdr:cNvPr>
        <xdr:cNvSpPr txBox="1"/>
      </xdr:nvSpPr>
      <xdr:spPr>
        <a:xfrm>
          <a:off x="2106930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38</xdr:row>
      <xdr:rowOff>128587</xdr:rowOff>
    </xdr:from>
    <xdr:ext cx="65" cy="172227"/>
    <xdr:sp macro="" textlink="">
      <xdr:nvSpPr>
        <xdr:cNvPr id="1253" name="ZoneTexte 1252">
          <a:extLst>
            <a:ext uri="{FF2B5EF4-FFF2-40B4-BE49-F238E27FC236}">
              <a16:creationId xmlns:a16="http://schemas.microsoft.com/office/drawing/2014/main" id="{00000000-0008-0000-0300-0000E5040000}"/>
            </a:ext>
          </a:extLst>
        </xdr:cNvPr>
        <xdr:cNvSpPr txBox="1"/>
      </xdr:nvSpPr>
      <xdr:spPr>
        <a:xfrm>
          <a:off x="21069300" y="7434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37</xdr:row>
      <xdr:rowOff>128587</xdr:rowOff>
    </xdr:from>
    <xdr:ext cx="65" cy="172227"/>
    <xdr:sp macro="" textlink="">
      <xdr:nvSpPr>
        <xdr:cNvPr id="1254" name="ZoneTexte 1253">
          <a:extLst>
            <a:ext uri="{FF2B5EF4-FFF2-40B4-BE49-F238E27FC236}">
              <a16:creationId xmlns:a16="http://schemas.microsoft.com/office/drawing/2014/main" id="{00000000-0008-0000-0300-0000E6040000}"/>
            </a:ext>
          </a:extLst>
        </xdr:cNvPr>
        <xdr:cNvSpPr txBox="1"/>
      </xdr:nvSpPr>
      <xdr:spPr>
        <a:xfrm>
          <a:off x="218503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38</xdr:row>
      <xdr:rowOff>128587</xdr:rowOff>
    </xdr:from>
    <xdr:ext cx="65" cy="172227"/>
    <xdr:sp macro="" textlink="">
      <xdr:nvSpPr>
        <xdr:cNvPr id="1255" name="ZoneTexte 1254">
          <a:extLst>
            <a:ext uri="{FF2B5EF4-FFF2-40B4-BE49-F238E27FC236}">
              <a16:creationId xmlns:a16="http://schemas.microsoft.com/office/drawing/2014/main" id="{00000000-0008-0000-0300-0000E7040000}"/>
            </a:ext>
          </a:extLst>
        </xdr:cNvPr>
        <xdr:cNvSpPr txBox="1"/>
      </xdr:nvSpPr>
      <xdr:spPr>
        <a:xfrm>
          <a:off x="21850350" y="7434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37</xdr:row>
      <xdr:rowOff>128587</xdr:rowOff>
    </xdr:from>
    <xdr:ext cx="65" cy="172227"/>
    <xdr:sp macro="" textlink="">
      <xdr:nvSpPr>
        <xdr:cNvPr id="1256" name="ZoneTexte 1255">
          <a:extLst>
            <a:ext uri="{FF2B5EF4-FFF2-40B4-BE49-F238E27FC236}">
              <a16:creationId xmlns:a16="http://schemas.microsoft.com/office/drawing/2014/main" id="{00000000-0008-0000-0300-0000E8040000}"/>
            </a:ext>
          </a:extLst>
        </xdr:cNvPr>
        <xdr:cNvSpPr txBox="1"/>
      </xdr:nvSpPr>
      <xdr:spPr>
        <a:xfrm>
          <a:off x="218503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38</xdr:row>
      <xdr:rowOff>128587</xdr:rowOff>
    </xdr:from>
    <xdr:ext cx="65" cy="172227"/>
    <xdr:sp macro="" textlink="">
      <xdr:nvSpPr>
        <xdr:cNvPr id="1257" name="ZoneTexte 1256">
          <a:extLst>
            <a:ext uri="{FF2B5EF4-FFF2-40B4-BE49-F238E27FC236}">
              <a16:creationId xmlns:a16="http://schemas.microsoft.com/office/drawing/2014/main" id="{00000000-0008-0000-0300-0000E9040000}"/>
            </a:ext>
          </a:extLst>
        </xdr:cNvPr>
        <xdr:cNvSpPr txBox="1"/>
      </xdr:nvSpPr>
      <xdr:spPr>
        <a:xfrm>
          <a:off x="21850350" y="7434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38</xdr:row>
      <xdr:rowOff>128587</xdr:rowOff>
    </xdr:from>
    <xdr:ext cx="65" cy="172227"/>
    <xdr:sp macro="" textlink="">
      <xdr:nvSpPr>
        <xdr:cNvPr id="1258" name="ZoneTexte 1257">
          <a:extLst>
            <a:ext uri="{FF2B5EF4-FFF2-40B4-BE49-F238E27FC236}">
              <a16:creationId xmlns:a16="http://schemas.microsoft.com/office/drawing/2014/main" id="{00000000-0008-0000-0300-0000EA040000}"/>
            </a:ext>
          </a:extLst>
        </xdr:cNvPr>
        <xdr:cNvSpPr txBox="1"/>
      </xdr:nvSpPr>
      <xdr:spPr>
        <a:xfrm>
          <a:off x="21069300" y="7434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38</xdr:row>
      <xdr:rowOff>128587</xdr:rowOff>
    </xdr:from>
    <xdr:ext cx="65" cy="172227"/>
    <xdr:sp macro="" textlink="">
      <xdr:nvSpPr>
        <xdr:cNvPr id="1259" name="ZoneTexte 1258">
          <a:extLst>
            <a:ext uri="{FF2B5EF4-FFF2-40B4-BE49-F238E27FC236}">
              <a16:creationId xmlns:a16="http://schemas.microsoft.com/office/drawing/2014/main" id="{00000000-0008-0000-0300-0000EB040000}"/>
            </a:ext>
          </a:extLst>
        </xdr:cNvPr>
        <xdr:cNvSpPr txBox="1"/>
      </xdr:nvSpPr>
      <xdr:spPr>
        <a:xfrm>
          <a:off x="21850350" y="7434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38</xdr:row>
      <xdr:rowOff>128587</xdr:rowOff>
    </xdr:from>
    <xdr:ext cx="65" cy="172227"/>
    <xdr:sp macro="" textlink="">
      <xdr:nvSpPr>
        <xdr:cNvPr id="1260" name="ZoneTexte 1259">
          <a:extLst>
            <a:ext uri="{FF2B5EF4-FFF2-40B4-BE49-F238E27FC236}">
              <a16:creationId xmlns:a16="http://schemas.microsoft.com/office/drawing/2014/main" id="{00000000-0008-0000-0300-0000EC040000}"/>
            </a:ext>
          </a:extLst>
        </xdr:cNvPr>
        <xdr:cNvSpPr txBox="1"/>
      </xdr:nvSpPr>
      <xdr:spPr>
        <a:xfrm>
          <a:off x="21850350" y="7434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38</xdr:row>
      <xdr:rowOff>128587</xdr:rowOff>
    </xdr:from>
    <xdr:ext cx="65" cy="172227"/>
    <xdr:sp macro="" textlink="">
      <xdr:nvSpPr>
        <xdr:cNvPr id="1261" name="ZoneTexte 1260">
          <a:extLst>
            <a:ext uri="{FF2B5EF4-FFF2-40B4-BE49-F238E27FC236}">
              <a16:creationId xmlns:a16="http://schemas.microsoft.com/office/drawing/2014/main" id="{00000000-0008-0000-0300-0000ED040000}"/>
            </a:ext>
          </a:extLst>
        </xdr:cNvPr>
        <xdr:cNvSpPr txBox="1"/>
      </xdr:nvSpPr>
      <xdr:spPr>
        <a:xfrm>
          <a:off x="21069300" y="7434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39</xdr:row>
      <xdr:rowOff>128587</xdr:rowOff>
    </xdr:from>
    <xdr:ext cx="65" cy="172227"/>
    <xdr:sp macro="" textlink="">
      <xdr:nvSpPr>
        <xdr:cNvPr id="1262" name="ZoneTexte 1261">
          <a:extLst>
            <a:ext uri="{FF2B5EF4-FFF2-40B4-BE49-F238E27FC236}">
              <a16:creationId xmlns:a16="http://schemas.microsoft.com/office/drawing/2014/main" id="{00000000-0008-0000-0300-0000EE040000}"/>
            </a:ext>
          </a:extLst>
        </xdr:cNvPr>
        <xdr:cNvSpPr txBox="1"/>
      </xdr:nvSpPr>
      <xdr:spPr>
        <a:xfrm>
          <a:off x="2106930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38</xdr:row>
      <xdr:rowOff>128587</xdr:rowOff>
    </xdr:from>
    <xdr:ext cx="65" cy="172227"/>
    <xdr:sp macro="" textlink="">
      <xdr:nvSpPr>
        <xdr:cNvPr id="1263" name="ZoneTexte 1262">
          <a:extLst>
            <a:ext uri="{FF2B5EF4-FFF2-40B4-BE49-F238E27FC236}">
              <a16:creationId xmlns:a16="http://schemas.microsoft.com/office/drawing/2014/main" id="{00000000-0008-0000-0300-0000EF040000}"/>
            </a:ext>
          </a:extLst>
        </xdr:cNvPr>
        <xdr:cNvSpPr txBox="1"/>
      </xdr:nvSpPr>
      <xdr:spPr>
        <a:xfrm>
          <a:off x="21850350" y="7434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39</xdr:row>
      <xdr:rowOff>128587</xdr:rowOff>
    </xdr:from>
    <xdr:ext cx="65" cy="172227"/>
    <xdr:sp macro="" textlink="">
      <xdr:nvSpPr>
        <xdr:cNvPr id="1264" name="ZoneTexte 1263">
          <a:extLst>
            <a:ext uri="{FF2B5EF4-FFF2-40B4-BE49-F238E27FC236}">
              <a16:creationId xmlns:a16="http://schemas.microsoft.com/office/drawing/2014/main" id="{00000000-0008-0000-0300-0000F0040000}"/>
            </a:ext>
          </a:extLst>
        </xdr:cNvPr>
        <xdr:cNvSpPr txBox="1"/>
      </xdr:nvSpPr>
      <xdr:spPr>
        <a:xfrm>
          <a:off x="218503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38</xdr:row>
      <xdr:rowOff>128587</xdr:rowOff>
    </xdr:from>
    <xdr:ext cx="65" cy="172227"/>
    <xdr:sp macro="" textlink="">
      <xdr:nvSpPr>
        <xdr:cNvPr id="1265" name="ZoneTexte 1264">
          <a:extLst>
            <a:ext uri="{FF2B5EF4-FFF2-40B4-BE49-F238E27FC236}">
              <a16:creationId xmlns:a16="http://schemas.microsoft.com/office/drawing/2014/main" id="{00000000-0008-0000-0300-0000F1040000}"/>
            </a:ext>
          </a:extLst>
        </xdr:cNvPr>
        <xdr:cNvSpPr txBox="1"/>
      </xdr:nvSpPr>
      <xdr:spPr>
        <a:xfrm>
          <a:off x="21850350" y="7434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39</xdr:row>
      <xdr:rowOff>128587</xdr:rowOff>
    </xdr:from>
    <xdr:ext cx="65" cy="172227"/>
    <xdr:sp macro="" textlink="">
      <xdr:nvSpPr>
        <xdr:cNvPr id="1266" name="ZoneTexte 1265">
          <a:extLst>
            <a:ext uri="{FF2B5EF4-FFF2-40B4-BE49-F238E27FC236}">
              <a16:creationId xmlns:a16="http://schemas.microsoft.com/office/drawing/2014/main" id="{00000000-0008-0000-0300-0000F2040000}"/>
            </a:ext>
          </a:extLst>
        </xdr:cNvPr>
        <xdr:cNvSpPr txBox="1"/>
      </xdr:nvSpPr>
      <xdr:spPr>
        <a:xfrm>
          <a:off x="218503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39</xdr:row>
      <xdr:rowOff>128587</xdr:rowOff>
    </xdr:from>
    <xdr:ext cx="65" cy="172227"/>
    <xdr:sp macro="" textlink="">
      <xdr:nvSpPr>
        <xdr:cNvPr id="1267" name="ZoneTexte 1266">
          <a:extLst>
            <a:ext uri="{FF2B5EF4-FFF2-40B4-BE49-F238E27FC236}">
              <a16:creationId xmlns:a16="http://schemas.microsoft.com/office/drawing/2014/main" id="{00000000-0008-0000-0300-0000F3040000}"/>
            </a:ext>
          </a:extLst>
        </xdr:cNvPr>
        <xdr:cNvSpPr txBox="1"/>
      </xdr:nvSpPr>
      <xdr:spPr>
        <a:xfrm>
          <a:off x="2106930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39</xdr:row>
      <xdr:rowOff>128587</xdr:rowOff>
    </xdr:from>
    <xdr:ext cx="65" cy="172227"/>
    <xdr:sp macro="" textlink="">
      <xdr:nvSpPr>
        <xdr:cNvPr id="1268" name="ZoneTexte 1267">
          <a:extLst>
            <a:ext uri="{FF2B5EF4-FFF2-40B4-BE49-F238E27FC236}">
              <a16:creationId xmlns:a16="http://schemas.microsoft.com/office/drawing/2014/main" id="{00000000-0008-0000-0300-0000F4040000}"/>
            </a:ext>
          </a:extLst>
        </xdr:cNvPr>
        <xdr:cNvSpPr txBox="1"/>
      </xdr:nvSpPr>
      <xdr:spPr>
        <a:xfrm>
          <a:off x="218503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39</xdr:row>
      <xdr:rowOff>128587</xdr:rowOff>
    </xdr:from>
    <xdr:ext cx="65" cy="172227"/>
    <xdr:sp macro="" textlink="">
      <xdr:nvSpPr>
        <xdr:cNvPr id="1269" name="ZoneTexte 1268">
          <a:extLst>
            <a:ext uri="{FF2B5EF4-FFF2-40B4-BE49-F238E27FC236}">
              <a16:creationId xmlns:a16="http://schemas.microsoft.com/office/drawing/2014/main" id="{00000000-0008-0000-0300-0000F5040000}"/>
            </a:ext>
          </a:extLst>
        </xdr:cNvPr>
        <xdr:cNvSpPr txBox="1"/>
      </xdr:nvSpPr>
      <xdr:spPr>
        <a:xfrm>
          <a:off x="218503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39</xdr:row>
      <xdr:rowOff>128587</xdr:rowOff>
    </xdr:from>
    <xdr:ext cx="65" cy="172227"/>
    <xdr:sp macro="" textlink="">
      <xdr:nvSpPr>
        <xdr:cNvPr id="1270" name="ZoneTexte 1269">
          <a:extLst>
            <a:ext uri="{FF2B5EF4-FFF2-40B4-BE49-F238E27FC236}">
              <a16:creationId xmlns:a16="http://schemas.microsoft.com/office/drawing/2014/main" id="{00000000-0008-0000-0300-0000F6040000}"/>
            </a:ext>
          </a:extLst>
        </xdr:cNvPr>
        <xdr:cNvSpPr txBox="1"/>
      </xdr:nvSpPr>
      <xdr:spPr>
        <a:xfrm>
          <a:off x="2106930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40</xdr:row>
      <xdr:rowOff>128587</xdr:rowOff>
    </xdr:from>
    <xdr:ext cx="65" cy="172227"/>
    <xdr:sp macro="" textlink="">
      <xdr:nvSpPr>
        <xdr:cNvPr id="1271" name="ZoneTexte 1270">
          <a:extLst>
            <a:ext uri="{FF2B5EF4-FFF2-40B4-BE49-F238E27FC236}">
              <a16:creationId xmlns:a16="http://schemas.microsoft.com/office/drawing/2014/main" id="{00000000-0008-0000-0300-0000F7040000}"/>
            </a:ext>
          </a:extLst>
        </xdr:cNvPr>
        <xdr:cNvSpPr txBox="1"/>
      </xdr:nvSpPr>
      <xdr:spPr>
        <a:xfrm>
          <a:off x="21069300" y="781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39</xdr:row>
      <xdr:rowOff>128587</xdr:rowOff>
    </xdr:from>
    <xdr:ext cx="65" cy="172227"/>
    <xdr:sp macro="" textlink="">
      <xdr:nvSpPr>
        <xdr:cNvPr id="1272" name="ZoneTexte 1271">
          <a:extLst>
            <a:ext uri="{FF2B5EF4-FFF2-40B4-BE49-F238E27FC236}">
              <a16:creationId xmlns:a16="http://schemas.microsoft.com/office/drawing/2014/main" id="{00000000-0008-0000-0300-0000F8040000}"/>
            </a:ext>
          </a:extLst>
        </xdr:cNvPr>
        <xdr:cNvSpPr txBox="1"/>
      </xdr:nvSpPr>
      <xdr:spPr>
        <a:xfrm>
          <a:off x="218503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40</xdr:row>
      <xdr:rowOff>128587</xdr:rowOff>
    </xdr:from>
    <xdr:ext cx="65" cy="172227"/>
    <xdr:sp macro="" textlink="">
      <xdr:nvSpPr>
        <xdr:cNvPr id="1273" name="ZoneTexte 1272">
          <a:extLst>
            <a:ext uri="{FF2B5EF4-FFF2-40B4-BE49-F238E27FC236}">
              <a16:creationId xmlns:a16="http://schemas.microsoft.com/office/drawing/2014/main" id="{00000000-0008-0000-0300-0000F9040000}"/>
            </a:ext>
          </a:extLst>
        </xdr:cNvPr>
        <xdr:cNvSpPr txBox="1"/>
      </xdr:nvSpPr>
      <xdr:spPr>
        <a:xfrm>
          <a:off x="21850350" y="781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39</xdr:row>
      <xdr:rowOff>128587</xdr:rowOff>
    </xdr:from>
    <xdr:ext cx="65" cy="172227"/>
    <xdr:sp macro="" textlink="">
      <xdr:nvSpPr>
        <xdr:cNvPr id="1274" name="ZoneTexte 1273">
          <a:extLst>
            <a:ext uri="{FF2B5EF4-FFF2-40B4-BE49-F238E27FC236}">
              <a16:creationId xmlns:a16="http://schemas.microsoft.com/office/drawing/2014/main" id="{00000000-0008-0000-0300-0000FA040000}"/>
            </a:ext>
          </a:extLst>
        </xdr:cNvPr>
        <xdr:cNvSpPr txBox="1"/>
      </xdr:nvSpPr>
      <xdr:spPr>
        <a:xfrm>
          <a:off x="218503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40</xdr:row>
      <xdr:rowOff>128587</xdr:rowOff>
    </xdr:from>
    <xdr:ext cx="65" cy="172227"/>
    <xdr:sp macro="" textlink="">
      <xdr:nvSpPr>
        <xdr:cNvPr id="1275" name="ZoneTexte 1274">
          <a:extLst>
            <a:ext uri="{FF2B5EF4-FFF2-40B4-BE49-F238E27FC236}">
              <a16:creationId xmlns:a16="http://schemas.microsoft.com/office/drawing/2014/main" id="{00000000-0008-0000-0300-0000FB040000}"/>
            </a:ext>
          </a:extLst>
        </xdr:cNvPr>
        <xdr:cNvSpPr txBox="1"/>
      </xdr:nvSpPr>
      <xdr:spPr>
        <a:xfrm>
          <a:off x="21850350" y="781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40</xdr:row>
      <xdr:rowOff>128587</xdr:rowOff>
    </xdr:from>
    <xdr:ext cx="65" cy="172227"/>
    <xdr:sp macro="" textlink="">
      <xdr:nvSpPr>
        <xdr:cNvPr id="1276" name="ZoneTexte 1275">
          <a:extLst>
            <a:ext uri="{FF2B5EF4-FFF2-40B4-BE49-F238E27FC236}">
              <a16:creationId xmlns:a16="http://schemas.microsoft.com/office/drawing/2014/main" id="{00000000-0008-0000-0300-0000FC040000}"/>
            </a:ext>
          </a:extLst>
        </xdr:cNvPr>
        <xdr:cNvSpPr txBox="1"/>
      </xdr:nvSpPr>
      <xdr:spPr>
        <a:xfrm>
          <a:off x="21069300" y="781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40</xdr:row>
      <xdr:rowOff>128587</xdr:rowOff>
    </xdr:from>
    <xdr:ext cx="65" cy="172227"/>
    <xdr:sp macro="" textlink="">
      <xdr:nvSpPr>
        <xdr:cNvPr id="1277" name="ZoneTexte 1276">
          <a:extLst>
            <a:ext uri="{FF2B5EF4-FFF2-40B4-BE49-F238E27FC236}">
              <a16:creationId xmlns:a16="http://schemas.microsoft.com/office/drawing/2014/main" id="{00000000-0008-0000-0300-0000FD040000}"/>
            </a:ext>
          </a:extLst>
        </xdr:cNvPr>
        <xdr:cNvSpPr txBox="1"/>
      </xdr:nvSpPr>
      <xdr:spPr>
        <a:xfrm>
          <a:off x="21850350" y="781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40</xdr:row>
      <xdr:rowOff>128587</xdr:rowOff>
    </xdr:from>
    <xdr:ext cx="65" cy="172227"/>
    <xdr:sp macro="" textlink="">
      <xdr:nvSpPr>
        <xdr:cNvPr id="1278" name="ZoneTexte 1277">
          <a:extLst>
            <a:ext uri="{FF2B5EF4-FFF2-40B4-BE49-F238E27FC236}">
              <a16:creationId xmlns:a16="http://schemas.microsoft.com/office/drawing/2014/main" id="{00000000-0008-0000-0300-0000FE040000}"/>
            </a:ext>
          </a:extLst>
        </xdr:cNvPr>
        <xdr:cNvSpPr txBox="1"/>
      </xdr:nvSpPr>
      <xdr:spPr>
        <a:xfrm>
          <a:off x="21850350" y="781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40</xdr:row>
      <xdr:rowOff>128587</xdr:rowOff>
    </xdr:from>
    <xdr:ext cx="65" cy="172227"/>
    <xdr:sp macro="" textlink="">
      <xdr:nvSpPr>
        <xdr:cNvPr id="1279" name="ZoneTexte 1278">
          <a:extLst>
            <a:ext uri="{FF2B5EF4-FFF2-40B4-BE49-F238E27FC236}">
              <a16:creationId xmlns:a16="http://schemas.microsoft.com/office/drawing/2014/main" id="{00000000-0008-0000-0300-0000FF040000}"/>
            </a:ext>
          </a:extLst>
        </xdr:cNvPr>
        <xdr:cNvSpPr txBox="1"/>
      </xdr:nvSpPr>
      <xdr:spPr>
        <a:xfrm>
          <a:off x="21069300" y="781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41</xdr:row>
      <xdr:rowOff>128587</xdr:rowOff>
    </xdr:from>
    <xdr:ext cx="65" cy="172227"/>
    <xdr:sp macro="" textlink="">
      <xdr:nvSpPr>
        <xdr:cNvPr id="1280" name="ZoneTexte 1279">
          <a:extLst>
            <a:ext uri="{FF2B5EF4-FFF2-40B4-BE49-F238E27FC236}">
              <a16:creationId xmlns:a16="http://schemas.microsoft.com/office/drawing/2014/main" id="{00000000-0008-0000-0300-000000050000}"/>
            </a:ext>
          </a:extLst>
        </xdr:cNvPr>
        <xdr:cNvSpPr txBox="1"/>
      </xdr:nvSpPr>
      <xdr:spPr>
        <a:xfrm>
          <a:off x="2106930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40</xdr:row>
      <xdr:rowOff>128587</xdr:rowOff>
    </xdr:from>
    <xdr:ext cx="65" cy="172227"/>
    <xdr:sp macro="" textlink="">
      <xdr:nvSpPr>
        <xdr:cNvPr id="1281" name="ZoneTexte 1280">
          <a:extLst>
            <a:ext uri="{FF2B5EF4-FFF2-40B4-BE49-F238E27FC236}">
              <a16:creationId xmlns:a16="http://schemas.microsoft.com/office/drawing/2014/main" id="{00000000-0008-0000-0300-000001050000}"/>
            </a:ext>
          </a:extLst>
        </xdr:cNvPr>
        <xdr:cNvSpPr txBox="1"/>
      </xdr:nvSpPr>
      <xdr:spPr>
        <a:xfrm>
          <a:off x="21850350" y="781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41</xdr:row>
      <xdr:rowOff>128587</xdr:rowOff>
    </xdr:from>
    <xdr:ext cx="65" cy="172227"/>
    <xdr:sp macro="" textlink="">
      <xdr:nvSpPr>
        <xdr:cNvPr id="1282" name="ZoneTexte 1281">
          <a:extLst>
            <a:ext uri="{FF2B5EF4-FFF2-40B4-BE49-F238E27FC236}">
              <a16:creationId xmlns:a16="http://schemas.microsoft.com/office/drawing/2014/main" id="{00000000-0008-0000-0300-000002050000}"/>
            </a:ext>
          </a:extLst>
        </xdr:cNvPr>
        <xdr:cNvSpPr txBox="1"/>
      </xdr:nvSpPr>
      <xdr:spPr>
        <a:xfrm>
          <a:off x="2185035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40</xdr:row>
      <xdr:rowOff>128587</xdr:rowOff>
    </xdr:from>
    <xdr:ext cx="65" cy="172227"/>
    <xdr:sp macro="" textlink="">
      <xdr:nvSpPr>
        <xdr:cNvPr id="1283" name="ZoneTexte 1282">
          <a:extLst>
            <a:ext uri="{FF2B5EF4-FFF2-40B4-BE49-F238E27FC236}">
              <a16:creationId xmlns:a16="http://schemas.microsoft.com/office/drawing/2014/main" id="{00000000-0008-0000-0300-000003050000}"/>
            </a:ext>
          </a:extLst>
        </xdr:cNvPr>
        <xdr:cNvSpPr txBox="1"/>
      </xdr:nvSpPr>
      <xdr:spPr>
        <a:xfrm>
          <a:off x="21850350" y="781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41</xdr:row>
      <xdr:rowOff>128587</xdr:rowOff>
    </xdr:from>
    <xdr:ext cx="65" cy="172227"/>
    <xdr:sp macro="" textlink="">
      <xdr:nvSpPr>
        <xdr:cNvPr id="1284" name="ZoneTexte 1283">
          <a:extLst>
            <a:ext uri="{FF2B5EF4-FFF2-40B4-BE49-F238E27FC236}">
              <a16:creationId xmlns:a16="http://schemas.microsoft.com/office/drawing/2014/main" id="{00000000-0008-0000-0300-000004050000}"/>
            </a:ext>
          </a:extLst>
        </xdr:cNvPr>
        <xdr:cNvSpPr txBox="1"/>
      </xdr:nvSpPr>
      <xdr:spPr>
        <a:xfrm>
          <a:off x="2185035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41</xdr:row>
      <xdr:rowOff>128587</xdr:rowOff>
    </xdr:from>
    <xdr:ext cx="65" cy="172227"/>
    <xdr:sp macro="" textlink="">
      <xdr:nvSpPr>
        <xdr:cNvPr id="1285" name="ZoneTexte 1284">
          <a:extLst>
            <a:ext uri="{FF2B5EF4-FFF2-40B4-BE49-F238E27FC236}">
              <a16:creationId xmlns:a16="http://schemas.microsoft.com/office/drawing/2014/main" id="{00000000-0008-0000-0300-000005050000}"/>
            </a:ext>
          </a:extLst>
        </xdr:cNvPr>
        <xdr:cNvSpPr txBox="1"/>
      </xdr:nvSpPr>
      <xdr:spPr>
        <a:xfrm>
          <a:off x="2106930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41</xdr:row>
      <xdr:rowOff>128587</xdr:rowOff>
    </xdr:from>
    <xdr:ext cx="65" cy="172227"/>
    <xdr:sp macro="" textlink="">
      <xdr:nvSpPr>
        <xdr:cNvPr id="1286" name="ZoneTexte 1285">
          <a:extLst>
            <a:ext uri="{FF2B5EF4-FFF2-40B4-BE49-F238E27FC236}">
              <a16:creationId xmlns:a16="http://schemas.microsoft.com/office/drawing/2014/main" id="{00000000-0008-0000-0300-000006050000}"/>
            </a:ext>
          </a:extLst>
        </xdr:cNvPr>
        <xdr:cNvSpPr txBox="1"/>
      </xdr:nvSpPr>
      <xdr:spPr>
        <a:xfrm>
          <a:off x="2185035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41</xdr:row>
      <xdr:rowOff>128587</xdr:rowOff>
    </xdr:from>
    <xdr:ext cx="65" cy="172227"/>
    <xdr:sp macro="" textlink="">
      <xdr:nvSpPr>
        <xdr:cNvPr id="1287" name="ZoneTexte 1286">
          <a:extLst>
            <a:ext uri="{FF2B5EF4-FFF2-40B4-BE49-F238E27FC236}">
              <a16:creationId xmlns:a16="http://schemas.microsoft.com/office/drawing/2014/main" id="{00000000-0008-0000-0300-000007050000}"/>
            </a:ext>
          </a:extLst>
        </xdr:cNvPr>
        <xdr:cNvSpPr txBox="1"/>
      </xdr:nvSpPr>
      <xdr:spPr>
        <a:xfrm>
          <a:off x="2185035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41</xdr:row>
      <xdr:rowOff>128587</xdr:rowOff>
    </xdr:from>
    <xdr:ext cx="65" cy="172227"/>
    <xdr:sp macro="" textlink="">
      <xdr:nvSpPr>
        <xdr:cNvPr id="1288" name="ZoneTexte 1287">
          <a:extLst>
            <a:ext uri="{FF2B5EF4-FFF2-40B4-BE49-F238E27FC236}">
              <a16:creationId xmlns:a16="http://schemas.microsoft.com/office/drawing/2014/main" id="{00000000-0008-0000-0300-000008050000}"/>
            </a:ext>
          </a:extLst>
        </xdr:cNvPr>
        <xdr:cNvSpPr txBox="1"/>
      </xdr:nvSpPr>
      <xdr:spPr>
        <a:xfrm>
          <a:off x="2106930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42</xdr:row>
      <xdr:rowOff>128587</xdr:rowOff>
    </xdr:from>
    <xdr:ext cx="65" cy="172227"/>
    <xdr:sp macro="" textlink="">
      <xdr:nvSpPr>
        <xdr:cNvPr id="1289" name="ZoneTexte 1288">
          <a:extLst>
            <a:ext uri="{FF2B5EF4-FFF2-40B4-BE49-F238E27FC236}">
              <a16:creationId xmlns:a16="http://schemas.microsoft.com/office/drawing/2014/main" id="{00000000-0008-0000-0300-000009050000}"/>
            </a:ext>
          </a:extLst>
        </xdr:cNvPr>
        <xdr:cNvSpPr txBox="1"/>
      </xdr:nvSpPr>
      <xdr:spPr>
        <a:xfrm>
          <a:off x="21069300" y="8196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41</xdr:row>
      <xdr:rowOff>128587</xdr:rowOff>
    </xdr:from>
    <xdr:ext cx="65" cy="172227"/>
    <xdr:sp macro="" textlink="">
      <xdr:nvSpPr>
        <xdr:cNvPr id="1290" name="ZoneTexte 1289">
          <a:extLst>
            <a:ext uri="{FF2B5EF4-FFF2-40B4-BE49-F238E27FC236}">
              <a16:creationId xmlns:a16="http://schemas.microsoft.com/office/drawing/2014/main" id="{00000000-0008-0000-0300-00000A050000}"/>
            </a:ext>
          </a:extLst>
        </xdr:cNvPr>
        <xdr:cNvSpPr txBox="1"/>
      </xdr:nvSpPr>
      <xdr:spPr>
        <a:xfrm>
          <a:off x="2185035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42</xdr:row>
      <xdr:rowOff>128587</xdr:rowOff>
    </xdr:from>
    <xdr:ext cx="65" cy="172227"/>
    <xdr:sp macro="" textlink="">
      <xdr:nvSpPr>
        <xdr:cNvPr id="1291" name="ZoneTexte 1290">
          <a:extLst>
            <a:ext uri="{FF2B5EF4-FFF2-40B4-BE49-F238E27FC236}">
              <a16:creationId xmlns:a16="http://schemas.microsoft.com/office/drawing/2014/main" id="{00000000-0008-0000-0300-00000B050000}"/>
            </a:ext>
          </a:extLst>
        </xdr:cNvPr>
        <xdr:cNvSpPr txBox="1"/>
      </xdr:nvSpPr>
      <xdr:spPr>
        <a:xfrm>
          <a:off x="21850350" y="8196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41</xdr:row>
      <xdr:rowOff>128587</xdr:rowOff>
    </xdr:from>
    <xdr:ext cx="65" cy="172227"/>
    <xdr:sp macro="" textlink="">
      <xdr:nvSpPr>
        <xdr:cNvPr id="1292" name="ZoneTexte 1291">
          <a:extLst>
            <a:ext uri="{FF2B5EF4-FFF2-40B4-BE49-F238E27FC236}">
              <a16:creationId xmlns:a16="http://schemas.microsoft.com/office/drawing/2014/main" id="{00000000-0008-0000-0300-00000C050000}"/>
            </a:ext>
          </a:extLst>
        </xdr:cNvPr>
        <xdr:cNvSpPr txBox="1"/>
      </xdr:nvSpPr>
      <xdr:spPr>
        <a:xfrm>
          <a:off x="2185035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42</xdr:row>
      <xdr:rowOff>128587</xdr:rowOff>
    </xdr:from>
    <xdr:ext cx="65" cy="172227"/>
    <xdr:sp macro="" textlink="">
      <xdr:nvSpPr>
        <xdr:cNvPr id="1293" name="ZoneTexte 1292">
          <a:extLst>
            <a:ext uri="{FF2B5EF4-FFF2-40B4-BE49-F238E27FC236}">
              <a16:creationId xmlns:a16="http://schemas.microsoft.com/office/drawing/2014/main" id="{00000000-0008-0000-0300-00000D050000}"/>
            </a:ext>
          </a:extLst>
        </xdr:cNvPr>
        <xdr:cNvSpPr txBox="1"/>
      </xdr:nvSpPr>
      <xdr:spPr>
        <a:xfrm>
          <a:off x="21850350" y="8196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42</xdr:row>
      <xdr:rowOff>128587</xdr:rowOff>
    </xdr:from>
    <xdr:ext cx="65" cy="172227"/>
    <xdr:sp macro="" textlink="">
      <xdr:nvSpPr>
        <xdr:cNvPr id="1294" name="ZoneTexte 1293">
          <a:extLst>
            <a:ext uri="{FF2B5EF4-FFF2-40B4-BE49-F238E27FC236}">
              <a16:creationId xmlns:a16="http://schemas.microsoft.com/office/drawing/2014/main" id="{00000000-0008-0000-0300-00000E050000}"/>
            </a:ext>
          </a:extLst>
        </xdr:cNvPr>
        <xdr:cNvSpPr txBox="1"/>
      </xdr:nvSpPr>
      <xdr:spPr>
        <a:xfrm>
          <a:off x="21069300" y="8196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42</xdr:row>
      <xdr:rowOff>128587</xdr:rowOff>
    </xdr:from>
    <xdr:ext cx="65" cy="172227"/>
    <xdr:sp macro="" textlink="">
      <xdr:nvSpPr>
        <xdr:cNvPr id="1295" name="ZoneTexte 1294">
          <a:extLst>
            <a:ext uri="{FF2B5EF4-FFF2-40B4-BE49-F238E27FC236}">
              <a16:creationId xmlns:a16="http://schemas.microsoft.com/office/drawing/2014/main" id="{00000000-0008-0000-0300-00000F050000}"/>
            </a:ext>
          </a:extLst>
        </xdr:cNvPr>
        <xdr:cNvSpPr txBox="1"/>
      </xdr:nvSpPr>
      <xdr:spPr>
        <a:xfrm>
          <a:off x="21850350" y="8196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42</xdr:row>
      <xdr:rowOff>128587</xdr:rowOff>
    </xdr:from>
    <xdr:ext cx="65" cy="172227"/>
    <xdr:sp macro="" textlink="">
      <xdr:nvSpPr>
        <xdr:cNvPr id="1296" name="ZoneTexte 1295">
          <a:extLst>
            <a:ext uri="{FF2B5EF4-FFF2-40B4-BE49-F238E27FC236}">
              <a16:creationId xmlns:a16="http://schemas.microsoft.com/office/drawing/2014/main" id="{00000000-0008-0000-0300-000010050000}"/>
            </a:ext>
          </a:extLst>
        </xdr:cNvPr>
        <xdr:cNvSpPr txBox="1"/>
      </xdr:nvSpPr>
      <xdr:spPr>
        <a:xfrm>
          <a:off x="21850350" y="8196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42</xdr:row>
      <xdr:rowOff>128587</xdr:rowOff>
    </xdr:from>
    <xdr:ext cx="65" cy="172227"/>
    <xdr:sp macro="" textlink="">
      <xdr:nvSpPr>
        <xdr:cNvPr id="1297" name="ZoneTexte 1296">
          <a:extLst>
            <a:ext uri="{FF2B5EF4-FFF2-40B4-BE49-F238E27FC236}">
              <a16:creationId xmlns:a16="http://schemas.microsoft.com/office/drawing/2014/main" id="{00000000-0008-0000-0300-000011050000}"/>
            </a:ext>
          </a:extLst>
        </xdr:cNvPr>
        <xdr:cNvSpPr txBox="1"/>
      </xdr:nvSpPr>
      <xdr:spPr>
        <a:xfrm>
          <a:off x="21069300" y="8196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43</xdr:row>
      <xdr:rowOff>128587</xdr:rowOff>
    </xdr:from>
    <xdr:ext cx="65" cy="172227"/>
    <xdr:sp macro="" textlink="">
      <xdr:nvSpPr>
        <xdr:cNvPr id="1298" name="ZoneTexte 1297">
          <a:extLst>
            <a:ext uri="{FF2B5EF4-FFF2-40B4-BE49-F238E27FC236}">
              <a16:creationId xmlns:a16="http://schemas.microsoft.com/office/drawing/2014/main" id="{00000000-0008-0000-0300-000012050000}"/>
            </a:ext>
          </a:extLst>
        </xdr:cNvPr>
        <xdr:cNvSpPr txBox="1"/>
      </xdr:nvSpPr>
      <xdr:spPr>
        <a:xfrm>
          <a:off x="21069300" y="839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42</xdr:row>
      <xdr:rowOff>128587</xdr:rowOff>
    </xdr:from>
    <xdr:ext cx="65" cy="172227"/>
    <xdr:sp macro="" textlink="">
      <xdr:nvSpPr>
        <xdr:cNvPr id="1299" name="ZoneTexte 1298">
          <a:extLst>
            <a:ext uri="{FF2B5EF4-FFF2-40B4-BE49-F238E27FC236}">
              <a16:creationId xmlns:a16="http://schemas.microsoft.com/office/drawing/2014/main" id="{00000000-0008-0000-0300-000013050000}"/>
            </a:ext>
          </a:extLst>
        </xdr:cNvPr>
        <xdr:cNvSpPr txBox="1"/>
      </xdr:nvSpPr>
      <xdr:spPr>
        <a:xfrm>
          <a:off x="21850350" y="8196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43</xdr:row>
      <xdr:rowOff>128587</xdr:rowOff>
    </xdr:from>
    <xdr:ext cx="65" cy="172227"/>
    <xdr:sp macro="" textlink="">
      <xdr:nvSpPr>
        <xdr:cNvPr id="1300" name="ZoneTexte 1299">
          <a:extLst>
            <a:ext uri="{FF2B5EF4-FFF2-40B4-BE49-F238E27FC236}">
              <a16:creationId xmlns:a16="http://schemas.microsoft.com/office/drawing/2014/main" id="{00000000-0008-0000-0300-000014050000}"/>
            </a:ext>
          </a:extLst>
        </xdr:cNvPr>
        <xdr:cNvSpPr txBox="1"/>
      </xdr:nvSpPr>
      <xdr:spPr>
        <a:xfrm>
          <a:off x="21850350" y="839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42</xdr:row>
      <xdr:rowOff>128587</xdr:rowOff>
    </xdr:from>
    <xdr:ext cx="65" cy="172227"/>
    <xdr:sp macro="" textlink="">
      <xdr:nvSpPr>
        <xdr:cNvPr id="1301" name="ZoneTexte 1300">
          <a:extLst>
            <a:ext uri="{FF2B5EF4-FFF2-40B4-BE49-F238E27FC236}">
              <a16:creationId xmlns:a16="http://schemas.microsoft.com/office/drawing/2014/main" id="{00000000-0008-0000-0300-000015050000}"/>
            </a:ext>
          </a:extLst>
        </xdr:cNvPr>
        <xdr:cNvSpPr txBox="1"/>
      </xdr:nvSpPr>
      <xdr:spPr>
        <a:xfrm>
          <a:off x="21850350" y="8196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43</xdr:row>
      <xdr:rowOff>128587</xdr:rowOff>
    </xdr:from>
    <xdr:ext cx="65" cy="172227"/>
    <xdr:sp macro="" textlink="">
      <xdr:nvSpPr>
        <xdr:cNvPr id="1302" name="ZoneTexte 1301">
          <a:extLst>
            <a:ext uri="{FF2B5EF4-FFF2-40B4-BE49-F238E27FC236}">
              <a16:creationId xmlns:a16="http://schemas.microsoft.com/office/drawing/2014/main" id="{00000000-0008-0000-0300-000016050000}"/>
            </a:ext>
          </a:extLst>
        </xdr:cNvPr>
        <xdr:cNvSpPr txBox="1"/>
      </xdr:nvSpPr>
      <xdr:spPr>
        <a:xfrm>
          <a:off x="21850350" y="839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43</xdr:row>
      <xdr:rowOff>128587</xdr:rowOff>
    </xdr:from>
    <xdr:ext cx="65" cy="172227"/>
    <xdr:sp macro="" textlink="">
      <xdr:nvSpPr>
        <xdr:cNvPr id="1303" name="ZoneTexte 1302">
          <a:extLst>
            <a:ext uri="{FF2B5EF4-FFF2-40B4-BE49-F238E27FC236}">
              <a16:creationId xmlns:a16="http://schemas.microsoft.com/office/drawing/2014/main" id="{00000000-0008-0000-0300-000017050000}"/>
            </a:ext>
          </a:extLst>
        </xdr:cNvPr>
        <xdr:cNvSpPr txBox="1"/>
      </xdr:nvSpPr>
      <xdr:spPr>
        <a:xfrm>
          <a:off x="21069300" y="839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43</xdr:row>
      <xdr:rowOff>128587</xdr:rowOff>
    </xdr:from>
    <xdr:ext cx="65" cy="172227"/>
    <xdr:sp macro="" textlink="">
      <xdr:nvSpPr>
        <xdr:cNvPr id="1304" name="ZoneTexte 1303">
          <a:extLst>
            <a:ext uri="{FF2B5EF4-FFF2-40B4-BE49-F238E27FC236}">
              <a16:creationId xmlns:a16="http://schemas.microsoft.com/office/drawing/2014/main" id="{00000000-0008-0000-0300-000018050000}"/>
            </a:ext>
          </a:extLst>
        </xdr:cNvPr>
        <xdr:cNvSpPr txBox="1"/>
      </xdr:nvSpPr>
      <xdr:spPr>
        <a:xfrm>
          <a:off x="21850350" y="839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43</xdr:row>
      <xdr:rowOff>128587</xdr:rowOff>
    </xdr:from>
    <xdr:ext cx="65" cy="172227"/>
    <xdr:sp macro="" textlink="">
      <xdr:nvSpPr>
        <xdr:cNvPr id="1305" name="ZoneTexte 1304">
          <a:extLst>
            <a:ext uri="{FF2B5EF4-FFF2-40B4-BE49-F238E27FC236}">
              <a16:creationId xmlns:a16="http://schemas.microsoft.com/office/drawing/2014/main" id="{00000000-0008-0000-0300-000019050000}"/>
            </a:ext>
          </a:extLst>
        </xdr:cNvPr>
        <xdr:cNvSpPr txBox="1"/>
      </xdr:nvSpPr>
      <xdr:spPr>
        <a:xfrm>
          <a:off x="21850350" y="839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43</xdr:row>
      <xdr:rowOff>128587</xdr:rowOff>
    </xdr:from>
    <xdr:ext cx="65" cy="172227"/>
    <xdr:sp macro="" textlink="">
      <xdr:nvSpPr>
        <xdr:cNvPr id="1306" name="ZoneTexte 1305">
          <a:extLst>
            <a:ext uri="{FF2B5EF4-FFF2-40B4-BE49-F238E27FC236}">
              <a16:creationId xmlns:a16="http://schemas.microsoft.com/office/drawing/2014/main" id="{00000000-0008-0000-0300-00001A050000}"/>
            </a:ext>
          </a:extLst>
        </xdr:cNvPr>
        <xdr:cNvSpPr txBox="1"/>
      </xdr:nvSpPr>
      <xdr:spPr>
        <a:xfrm>
          <a:off x="21069300" y="839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44</xdr:row>
      <xdr:rowOff>128587</xdr:rowOff>
    </xdr:from>
    <xdr:ext cx="65" cy="172227"/>
    <xdr:sp macro="" textlink="">
      <xdr:nvSpPr>
        <xdr:cNvPr id="1307" name="ZoneTexte 1306">
          <a:extLst>
            <a:ext uri="{FF2B5EF4-FFF2-40B4-BE49-F238E27FC236}">
              <a16:creationId xmlns:a16="http://schemas.microsoft.com/office/drawing/2014/main" id="{00000000-0008-0000-0300-00001B050000}"/>
            </a:ext>
          </a:extLst>
        </xdr:cNvPr>
        <xdr:cNvSpPr txBox="1"/>
      </xdr:nvSpPr>
      <xdr:spPr>
        <a:xfrm>
          <a:off x="21069300" y="862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43</xdr:row>
      <xdr:rowOff>128587</xdr:rowOff>
    </xdr:from>
    <xdr:ext cx="65" cy="172227"/>
    <xdr:sp macro="" textlink="">
      <xdr:nvSpPr>
        <xdr:cNvPr id="1308" name="ZoneTexte 1307">
          <a:extLst>
            <a:ext uri="{FF2B5EF4-FFF2-40B4-BE49-F238E27FC236}">
              <a16:creationId xmlns:a16="http://schemas.microsoft.com/office/drawing/2014/main" id="{00000000-0008-0000-0300-00001C050000}"/>
            </a:ext>
          </a:extLst>
        </xdr:cNvPr>
        <xdr:cNvSpPr txBox="1"/>
      </xdr:nvSpPr>
      <xdr:spPr>
        <a:xfrm>
          <a:off x="21850350" y="839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44</xdr:row>
      <xdr:rowOff>128587</xdr:rowOff>
    </xdr:from>
    <xdr:ext cx="65" cy="172227"/>
    <xdr:sp macro="" textlink="">
      <xdr:nvSpPr>
        <xdr:cNvPr id="1309" name="ZoneTexte 1308">
          <a:extLst>
            <a:ext uri="{FF2B5EF4-FFF2-40B4-BE49-F238E27FC236}">
              <a16:creationId xmlns:a16="http://schemas.microsoft.com/office/drawing/2014/main" id="{00000000-0008-0000-0300-00001D050000}"/>
            </a:ext>
          </a:extLst>
        </xdr:cNvPr>
        <xdr:cNvSpPr txBox="1"/>
      </xdr:nvSpPr>
      <xdr:spPr>
        <a:xfrm>
          <a:off x="21850350" y="862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43</xdr:row>
      <xdr:rowOff>128587</xdr:rowOff>
    </xdr:from>
    <xdr:ext cx="65" cy="172227"/>
    <xdr:sp macro="" textlink="">
      <xdr:nvSpPr>
        <xdr:cNvPr id="1310" name="ZoneTexte 1309">
          <a:extLst>
            <a:ext uri="{FF2B5EF4-FFF2-40B4-BE49-F238E27FC236}">
              <a16:creationId xmlns:a16="http://schemas.microsoft.com/office/drawing/2014/main" id="{00000000-0008-0000-0300-00001E050000}"/>
            </a:ext>
          </a:extLst>
        </xdr:cNvPr>
        <xdr:cNvSpPr txBox="1"/>
      </xdr:nvSpPr>
      <xdr:spPr>
        <a:xfrm>
          <a:off x="21850350" y="839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44</xdr:row>
      <xdr:rowOff>128587</xdr:rowOff>
    </xdr:from>
    <xdr:ext cx="65" cy="172227"/>
    <xdr:sp macro="" textlink="">
      <xdr:nvSpPr>
        <xdr:cNvPr id="1311" name="ZoneTexte 1310">
          <a:extLst>
            <a:ext uri="{FF2B5EF4-FFF2-40B4-BE49-F238E27FC236}">
              <a16:creationId xmlns:a16="http://schemas.microsoft.com/office/drawing/2014/main" id="{00000000-0008-0000-0300-00001F050000}"/>
            </a:ext>
          </a:extLst>
        </xdr:cNvPr>
        <xdr:cNvSpPr txBox="1"/>
      </xdr:nvSpPr>
      <xdr:spPr>
        <a:xfrm>
          <a:off x="21850350" y="862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44</xdr:row>
      <xdr:rowOff>128587</xdr:rowOff>
    </xdr:from>
    <xdr:ext cx="65" cy="172227"/>
    <xdr:sp macro="" textlink="">
      <xdr:nvSpPr>
        <xdr:cNvPr id="1312" name="ZoneTexte 1311">
          <a:extLst>
            <a:ext uri="{FF2B5EF4-FFF2-40B4-BE49-F238E27FC236}">
              <a16:creationId xmlns:a16="http://schemas.microsoft.com/office/drawing/2014/main" id="{00000000-0008-0000-0300-000020050000}"/>
            </a:ext>
          </a:extLst>
        </xdr:cNvPr>
        <xdr:cNvSpPr txBox="1"/>
      </xdr:nvSpPr>
      <xdr:spPr>
        <a:xfrm>
          <a:off x="21069300" y="862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44</xdr:row>
      <xdr:rowOff>128587</xdr:rowOff>
    </xdr:from>
    <xdr:ext cx="65" cy="172227"/>
    <xdr:sp macro="" textlink="">
      <xdr:nvSpPr>
        <xdr:cNvPr id="1313" name="ZoneTexte 1312">
          <a:extLst>
            <a:ext uri="{FF2B5EF4-FFF2-40B4-BE49-F238E27FC236}">
              <a16:creationId xmlns:a16="http://schemas.microsoft.com/office/drawing/2014/main" id="{00000000-0008-0000-0300-000021050000}"/>
            </a:ext>
          </a:extLst>
        </xdr:cNvPr>
        <xdr:cNvSpPr txBox="1"/>
      </xdr:nvSpPr>
      <xdr:spPr>
        <a:xfrm>
          <a:off x="21850350" y="862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44</xdr:row>
      <xdr:rowOff>128587</xdr:rowOff>
    </xdr:from>
    <xdr:ext cx="65" cy="172227"/>
    <xdr:sp macro="" textlink="">
      <xdr:nvSpPr>
        <xdr:cNvPr id="1314" name="ZoneTexte 1313">
          <a:extLst>
            <a:ext uri="{FF2B5EF4-FFF2-40B4-BE49-F238E27FC236}">
              <a16:creationId xmlns:a16="http://schemas.microsoft.com/office/drawing/2014/main" id="{00000000-0008-0000-0300-000022050000}"/>
            </a:ext>
          </a:extLst>
        </xdr:cNvPr>
        <xdr:cNvSpPr txBox="1"/>
      </xdr:nvSpPr>
      <xdr:spPr>
        <a:xfrm>
          <a:off x="21850350" y="862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44</xdr:row>
      <xdr:rowOff>128587</xdr:rowOff>
    </xdr:from>
    <xdr:ext cx="65" cy="172227"/>
    <xdr:sp macro="" textlink="">
      <xdr:nvSpPr>
        <xdr:cNvPr id="1315" name="ZoneTexte 1314">
          <a:extLst>
            <a:ext uri="{FF2B5EF4-FFF2-40B4-BE49-F238E27FC236}">
              <a16:creationId xmlns:a16="http://schemas.microsoft.com/office/drawing/2014/main" id="{00000000-0008-0000-0300-000023050000}"/>
            </a:ext>
          </a:extLst>
        </xdr:cNvPr>
        <xdr:cNvSpPr txBox="1"/>
      </xdr:nvSpPr>
      <xdr:spPr>
        <a:xfrm>
          <a:off x="21069300" y="862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45</xdr:row>
      <xdr:rowOff>128587</xdr:rowOff>
    </xdr:from>
    <xdr:ext cx="65" cy="172227"/>
    <xdr:sp macro="" textlink="">
      <xdr:nvSpPr>
        <xdr:cNvPr id="1316" name="ZoneTexte 1315">
          <a:extLst>
            <a:ext uri="{FF2B5EF4-FFF2-40B4-BE49-F238E27FC236}">
              <a16:creationId xmlns:a16="http://schemas.microsoft.com/office/drawing/2014/main" id="{00000000-0008-0000-0300-000024050000}"/>
            </a:ext>
          </a:extLst>
        </xdr:cNvPr>
        <xdr:cNvSpPr txBox="1"/>
      </xdr:nvSpPr>
      <xdr:spPr>
        <a:xfrm>
          <a:off x="21069300" y="8815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44</xdr:row>
      <xdr:rowOff>128587</xdr:rowOff>
    </xdr:from>
    <xdr:ext cx="65" cy="172227"/>
    <xdr:sp macro="" textlink="">
      <xdr:nvSpPr>
        <xdr:cNvPr id="1317" name="ZoneTexte 1316">
          <a:extLst>
            <a:ext uri="{FF2B5EF4-FFF2-40B4-BE49-F238E27FC236}">
              <a16:creationId xmlns:a16="http://schemas.microsoft.com/office/drawing/2014/main" id="{00000000-0008-0000-0300-000025050000}"/>
            </a:ext>
          </a:extLst>
        </xdr:cNvPr>
        <xdr:cNvSpPr txBox="1"/>
      </xdr:nvSpPr>
      <xdr:spPr>
        <a:xfrm>
          <a:off x="21850350" y="862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45</xdr:row>
      <xdr:rowOff>128587</xdr:rowOff>
    </xdr:from>
    <xdr:ext cx="65" cy="172227"/>
    <xdr:sp macro="" textlink="">
      <xdr:nvSpPr>
        <xdr:cNvPr id="1318" name="ZoneTexte 1317">
          <a:extLst>
            <a:ext uri="{FF2B5EF4-FFF2-40B4-BE49-F238E27FC236}">
              <a16:creationId xmlns:a16="http://schemas.microsoft.com/office/drawing/2014/main" id="{00000000-0008-0000-0300-000026050000}"/>
            </a:ext>
          </a:extLst>
        </xdr:cNvPr>
        <xdr:cNvSpPr txBox="1"/>
      </xdr:nvSpPr>
      <xdr:spPr>
        <a:xfrm>
          <a:off x="21850350" y="8815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44</xdr:row>
      <xdr:rowOff>128587</xdr:rowOff>
    </xdr:from>
    <xdr:ext cx="65" cy="172227"/>
    <xdr:sp macro="" textlink="">
      <xdr:nvSpPr>
        <xdr:cNvPr id="1319" name="ZoneTexte 1318">
          <a:extLst>
            <a:ext uri="{FF2B5EF4-FFF2-40B4-BE49-F238E27FC236}">
              <a16:creationId xmlns:a16="http://schemas.microsoft.com/office/drawing/2014/main" id="{00000000-0008-0000-0300-000027050000}"/>
            </a:ext>
          </a:extLst>
        </xdr:cNvPr>
        <xdr:cNvSpPr txBox="1"/>
      </xdr:nvSpPr>
      <xdr:spPr>
        <a:xfrm>
          <a:off x="21850350" y="862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45</xdr:row>
      <xdr:rowOff>128587</xdr:rowOff>
    </xdr:from>
    <xdr:ext cx="65" cy="172227"/>
    <xdr:sp macro="" textlink="">
      <xdr:nvSpPr>
        <xdr:cNvPr id="1320" name="ZoneTexte 1319">
          <a:extLst>
            <a:ext uri="{FF2B5EF4-FFF2-40B4-BE49-F238E27FC236}">
              <a16:creationId xmlns:a16="http://schemas.microsoft.com/office/drawing/2014/main" id="{00000000-0008-0000-0300-000028050000}"/>
            </a:ext>
          </a:extLst>
        </xdr:cNvPr>
        <xdr:cNvSpPr txBox="1"/>
      </xdr:nvSpPr>
      <xdr:spPr>
        <a:xfrm>
          <a:off x="21850350" y="8815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45</xdr:row>
      <xdr:rowOff>128587</xdr:rowOff>
    </xdr:from>
    <xdr:ext cx="65" cy="172227"/>
    <xdr:sp macro="" textlink="">
      <xdr:nvSpPr>
        <xdr:cNvPr id="1321" name="ZoneTexte 1320">
          <a:extLst>
            <a:ext uri="{FF2B5EF4-FFF2-40B4-BE49-F238E27FC236}">
              <a16:creationId xmlns:a16="http://schemas.microsoft.com/office/drawing/2014/main" id="{00000000-0008-0000-0300-000029050000}"/>
            </a:ext>
          </a:extLst>
        </xdr:cNvPr>
        <xdr:cNvSpPr txBox="1"/>
      </xdr:nvSpPr>
      <xdr:spPr>
        <a:xfrm>
          <a:off x="21069300" y="8815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45</xdr:row>
      <xdr:rowOff>128587</xdr:rowOff>
    </xdr:from>
    <xdr:ext cx="65" cy="172227"/>
    <xdr:sp macro="" textlink="">
      <xdr:nvSpPr>
        <xdr:cNvPr id="1322" name="ZoneTexte 1321">
          <a:extLst>
            <a:ext uri="{FF2B5EF4-FFF2-40B4-BE49-F238E27FC236}">
              <a16:creationId xmlns:a16="http://schemas.microsoft.com/office/drawing/2014/main" id="{00000000-0008-0000-0300-00002A050000}"/>
            </a:ext>
          </a:extLst>
        </xdr:cNvPr>
        <xdr:cNvSpPr txBox="1"/>
      </xdr:nvSpPr>
      <xdr:spPr>
        <a:xfrm>
          <a:off x="21850350" y="8815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45</xdr:row>
      <xdr:rowOff>128587</xdr:rowOff>
    </xdr:from>
    <xdr:ext cx="65" cy="172227"/>
    <xdr:sp macro="" textlink="">
      <xdr:nvSpPr>
        <xdr:cNvPr id="1323" name="ZoneTexte 1322">
          <a:extLst>
            <a:ext uri="{FF2B5EF4-FFF2-40B4-BE49-F238E27FC236}">
              <a16:creationId xmlns:a16="http://schemas.microsoft.com/office/drawing/2014/main" id="{00000000-0008-0000-0300-00002B050000}"/>
            </a:ext>
          </a:extLst>
        </xdr:cNvPr>
        <xdr:cNvSpPr txBox="1"/>
      </xdr:nvSpPr>
      <xdr:spPr>
        <a:xfrm>
          <a:off x="21850350" y="8815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46</xdr:row>
      <xdr:rowOff>128587</xdr:rowOff>
    </xdr:from>
    <xdr:ext cx="65" cy="172227"/>
    <xdr:sp macro="" textlink="">
      <xdr:nvSpPr>
        <xdr:cNvPr id="1324" name="ZoneTexte 1323">
          <a:extLst>
            <a:ext uri="{FF2B5EF4-FFF2-40B4-BE49-F238E27FC236}">
              <a16:creationId xmlns:a16="http://schemas.microsoft.com/office/drawing/2014/main" id="{00000000-0008-0000-0300-00002C050000}"/>
            </a:ext>
          </a:extLst>
        </xdr:cNvPr>
        <xdr:cNvSpPr txBox="1"/>
      </xdr:nvSpPr>
      <xdr:spPr>
        <a:xfrm>
          <a:off x="21069300" y="9005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45</xdr:row>
      <xdr:rowOff>128587</xdr:rowOff>
    </xdr:from>
    <xdr:ext cx="65" cy="172227"/>
    <xdr:sp macro="" textlink="">
      <xdr:nvSpPr>
        <xdr:cNvPr id="1325" name="ZoneTexte 1324">
          <a:extLst>
            <a:ext uri="{FF2B5EF4-FFF2-40B4-BE49-F238E27FC236}">
              <a16:creationId xmlns:a16="http://schemas.microsoft.com/office/drawing/2014/main" id="{00000000-0008-0000-0300-00002D050000}"/>
            </a:ext>
          </a:extLst>
        </xdr:cNvPr>
        <xdr:cNvSpPr txBox="1"/>
      </xdr:nvSpPr>
      <xdr:spPr>
        <a:xfrm>
          <a:off x="21850350" y="8815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46</xdr:row>
      <xdr:rowOff>128587</xdr:rowOff>
    </xdr:from>
    <xdr:ext cx="65" cy="172227"/>
    <xdr:sp macro="" textlink="">
      <xdr:nvSpPr>
        <xdr:cNvPr id="1326" name="ZoneTexte 1325">
          <a:extLst>
            <a:ext uri="{FF2B5EF4-FFF2-40B4-BE49-F238E27FC236}">
              <a16:creationId xmlns:a16="http://schemas.microsoft.com/office/drawing/2014/main" id="{00000000-0008-0000-0300-00002E050000}"/>
            </a:ext>
          </a:extLst>
        </xdr:cNvPr>
        <xdr:cNvSpPr txBox="1"/>
      </xdr:nvSpPr>
      <xdr:spPr>
        <a:xfrm>
          <a:off x="21850350" y="9005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45</xdr:row>
      <xdr:rowOff>128587</xdr:rowOff>
    </xdr:from>
    <xdr:ext cx="65" cy="172227"/>
    <xdr:sp macro="" textlink="">
      <xdr:nvSpPr>
        <xdr:cNvPr id="1327" name="ZoneTexte 1326">
          <a:extLst>
            <a:ext uri="{FF2B5EF4-FFF2-40B4-BE49-F238E27FC236}">
              <a16:creationId xmlns:a16="http://schemas.microsoft.com/office/drawing/2014/main" id="{00000000-0008-0000-0300-00002F050000}"/>
            </a:ext>
          </a:extLst>
        </xdr:cNvPr>
        <xdr:cNvSpPr txBox="1"/>
      </xdr:nvSpPr>
      <xdr:spPr>
        <a:xfrm>
          <a:off x="21850350" y="8815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46</xdr:row>
      <xdr:rowOff>128587</xdr:rowOff>
    </xdr:from>
    <xdr:ext cx="65" cy="172227"/>
    <xdr:sp macro="" textlink="">
      <xdr:nvSpPr>
        <xdr:cNvPr id="1328" name="ZoneTexte 1327">
          <a:extLst>
            <a:ext uri="{FF2B5EF4-FFF2-40B4-BE49-F238E27FC236}">
              <a16:creationId xmlns:a16="http://schemas.microsoft.com/office/drawing/2014/main" id="{00000000-0008-0000-0300-000030050000}"/>
            </a:ext>
          </a:extLst>
        </xdr:cNvPr>
        <xdr:cNvSpPr txBox="1"/>
      </xdr:nvSpPr>
      <xdr:spPr>
        <a:xfrm>
          <a:off x="21850350" y="9005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46</xdr:row>
      <xdr:rowOff>128587</xdr:rowOff>
    </xdr:from>
    <xdr:ext cx="65" cy="172227"/>
    <xdr:sp macro="" textlink="">
      <xdr:nvSpPr>
        <xdr:cNvPr id="1329" name="ZoneTexte 1328">
          <a:extLst>
            <a:ext uri="{FF2B5EF4-FFF2-40B4-BE49-F238E27FC236}">
              <a16:creationId xmlns:a16="http://schemas.microsoft.com/office/drawing/2014/main" id="{00000000-0008-0000-0300-000031050000}"/>
            </a:ext>
          </a:extLst>
        </xdr:cNvPr>
        <xdr:cNvSpPr txBox="1"/>
      </xdr:nvSpPr>
      <xdr:spPr>
        <a:xfrm>
          <a:off x="21069300" y="9005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46</xdr:row>
      <xdr:rowOff>128587</xdr:rowOff>
    </xdr:from>
    <xdr:ext cx="65" cy="172227"/>
    <xdr:sp macro="" textlink="">
      <xdr:nvSpPr>
        <xdr:cNvPr id="1330" name="ZoneTexte 1329">
          <a:extLst>
            <a:ext uri="{FF2B5EF4-FFF2-40B4-BE49-F238E27FC236}">
              <a16:creationId xmlns:a16="http://schemas.microsoft.com/office/drawing/2014/main" id="{00000000-0008-0000-0300-000032050000}"/>
            </a:ext>
          </a:extLst>
        </xdr:cNvPr>
        <xdr:cNvSpPr txBox="1"/>
      </xdr:nvSpPr>
      <xdr:spPr>
        <a:xfrm>
          <a:off x="21850350" y="9005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46</xdr:row>
      <xdr:rowOff>128587</xdr:rowOff>
    </xdr:from>
    <xdr:ext cx="65" cy="172227"/>
    <xdr:sp macro="" textlink="">
      <xdr:nvSpPr>
        <xdr:cNvPr id="1331" name="ZoneTexte 1330">
          <a:extLst>
            <a:ext uri="{FF2B5EF4-FFF2-40B4-BE49-F238E27FC236}">
              <a16:creationId xmlns:a16="http://schemas.microsoft.com/office/drawing/2014/main" id="{00000000-0008-0000-0300-000033050000}"/>
            </a:ext>
          </a:extLst>
        </xdr:cNvPr>
        <xdr:cNvSpPr txBox="1"/>
      </xdr:nvSpPr>
      <xdr:spPr>
        <a:xfrm>
          <a:off x="21850350" y="9005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46</xdr:row>
      <xdr:rowOff>128587</xdr:rowOff>
    </xdr:from>
    <xdr:ext cx="65" cy="172227"/>
    <xdr:sp macro="" textlink="">
      <xdr:nvSpPr>
        <xdr:cNvPr id="1332" name="ZoneTexte 1331">
          <a:extLst>
            <a:ext uri="{FF2B5EF4-FFF2-40B4-BE49-F238E27FC236}">
              <a16:creationId xmlns:a16="http://schemas.microsoft.com/office/drawing/2014/main" id="{00000000-0008-0000-0300-000034050000}"/>
            </a:ext>
          </a:extLst>
        </xdr:cNvPr>
        <xdr:cNvSpPr txBox="1"/>
      </xdr:nvSpPr>
      <xdr:spPr>
        <a:xfrm>
          <a:off x="21069300" y="9005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47</xdr:row>
      <xdr:rowOff>128587</xdr:rowOff>
    </xdr:from>
    <xdr:ext cx="65" cy="172227"/>
    <xdr:sp macro="" textlink="">
      <xdr:nvSpPr>
        <xdr:cNvPr id="1333" name="ZoneTexte 1332">
          <a:extLst>
            <a:ext uri="{FF2B5EF4-FFF2-40B4-BE49-F238E27FC236}">
              <a16:creationId xmlns:a16="http://schemas.microsoft.com/office/drawing/2014/main" id="{00000000-0008-0000-0300-000035050000}"/>
            </a:ext>
          </a:extLst>
        </xdr:cNvPr>
        <xdr:cNvSpPr txBox="1"/>
      </xdr:nvSpPr>
      <xdr:spPr>
        <a:xfrm>
          <a:off x="21069300" y="9196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46</xdr:row>
      <xdr:rowOff>128587</xdr:rowOff>
    </xdr:from>
    <xdr:ext cx="65" cy="172227"/>
    <xdr:sp macro="" textlink="">
      <xdr:nvSpPr>
        <xdr:cNvPr id="1334" name="ZoneTexte 1333">
          <a:extLst>
            <a:ext uri="{FF2B5EF4-FFF2-40B4-BE49-F238E27FC236}">
              <a16:creationId xmlns:a16="http://schemas.microsoft.com/office/drawing/2014/main" id="{00000000-0008-0000-0300-000036050000}"/>
            </a:ext>
          </a:extLst>
        </xdr:cNvPr>
        <xdr:cNvSpPr txBox="1"/>
      </xdr:nvSpPr>
      <xdr:spPr>
        <a:xfrm>
          <a:off x="21850350" y="9005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47</xdr:row>
      <xdr:rowOff>128587</xdr:rowOff>
    </xdr:from>
    <xdr:ext cx="65" cy="172227"/>
    <xdr:sp macro="" textlink="">
      <xdr:nvSpPr>
        <xdr:cNvPr id="1335" name="ZoneTexte 1334">
          <a:extLst>
            <a:ext uri="{FF2B5EF4-FFF2-40B4-BE49-F238E27FC236}">
              <a16:creationId xmlns:a16="http://schemas.microsoft.com/office/drawing/2014/main" id="{00000000-0008-0000-0300-000037050000}"/>
            </a:ext>
          </a:extLst>
        </xdr:cNvPr>
        <xdr:cNvSpPr txBox="1"/>
      </xdr:nvSpPr>
      <xdr:spPr>
        <a:xfrm>
          <a:off x="21850350" y="9196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46</xdr:row>
      <xdr:rowOff>128587</xdr:rowOff>
    </xdr:from>
    <xdr:ext cx="65" cy="172227"/>
    <xdr:sp macro="" textlink="">
      <xdr:nvSpPr>
        <xdr:cNvPr id="1336" name="ZoneTexte 1335">
          <a:extLst>
            <a:ext uri="{FF2B5EF4-FFF2-40B4-BE49-F238E27FC236}">
              <a16:creationId xmlns:a16="http://schemas.microsoft.com/office/drawing/2014/main" id="{00000000-0008-0000-0300-000038050000}"/>
            </a:ext>
          </a:extLst>
        </xdr:cNvPr>
        <xdr:cNvSpPr txBox="1"/>
      </xdr:nvSpPr>
      <xdr:spPr>
        <a:xfrm>
          <a:off x="21850350" y="9005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47</xdr:row>
      <xdr:rowOff>128587</xdr:rowOff>
    </xdr:from>
    <xdr:ext cx="65" cy="172227"/>
    <xdr:sp macro="" textlink="">
      <xdr:nvSpPr>
        <xdr:cNvPr id="1337" name="ZoneTexte 1336">
          <a:extLst>
            <a:ext uri="{FF2B5EF4-FFF2-40B4-BE49-F238E27FC236}">
              <a16:creationId xmlns:a16="http://schemas.microsoft.com/office/drawing/2014/main" id="{00000000-0008-0000-0300-000039050000}"/>
            </a:ext>
          </a:extLst>
        </xdr:cNvPr>
        <xdr:cNvSpPr txBox="1"/>
      </xdr:nvSpPr>
      <xdr:spPr>
        <a:xfrm>
          <a:off x="21850350" y="9196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438150</xdr:colOff>
      <xdr:row>47</xdr:row>
      <xdr:rowOff>128587</xdr:rowOff>
    </xdr:from>
    <xdr:ext cx="65" cy="172227"/>
    <xdr:sp macro="" textlink="">
      <xdr:nvSpPr>
        <xdr:cNvPr id="1338" name="ZoneTexte 1337">
          <a:extLst>
            <a:ext uri="{FF2B5EF4-FFF2-40B4-BE49-F238E27FC236}">
              <a16:creationId xmlns:a16="http://schemas.microsoft.com/office/drawing/2014/main" id="{00000000-0008-0000-0300-00003A050000}"/>
            </a:ext>
          </a:extLst>
        </xdr:cNvPr>
        <xdr:cNvSpPr txBox="1"/>
      </xdr:nvSpPr>
      <xdr:spPr>
        <a:xfrm>
          <a:off x="21069300" y="9196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47</xdr:row>
      <xdr:rowOff>128587</xdr:rowOff>
    </xdr:from>
    <xdr:ext cx="65" cy="172227"/>
    <xdr:sp macro="" textlink="">
      <xdr:nvSpPr>
        <xdr:cNvPr id="1339" name="ZoneTexte 1338">
          <a:extLst>
            <a:ext uri="{FF2B5EF4-FFF2-40B4-BE49-F238E27FC236}">
              <a16:creationId xmlns:a16="http://schemas.microsoft.com/office/drawing/2014/main" id="{00000000-0008-0000-0300-00003B050000}"/>
            </a:ext>
          </a:extLst>
        </xdr:cNvPr>
        <xdr:cNvSpPr txBox="1"/>
      </xdr:nvSpPr>
      <xdr:spPr>
        <a:xfrm>
          <a:off x="21850350" y="9196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47</xdr:row>
      <xdr:rowOff>128587</xdr:rowOff>
    </xdr:from>
    <xdr:ext cx="65" cy="172227"/>
    <xdr:sp macro="" textlink="">
      <xdr:nvSpPr>
        <xdr:cNvPr id="1340" name="ZoneTexte 1339">
          <a:extLst>
            <a:ext uri="{FF2B5EF4-FFF2-40B4-BE49-F238E27FC236}">
              <a16:creationId xmlns:a16="http://schemas.microsoft.com/office/drawing/2014/main" id="{00000000-0008-0000-0300-00003C050000}"/>
            </a:ext>
          </a:extLst>
        </xdr:cNvPr>
        <xdr:cNvSpPr txBox="1"/>
      </xdr:nvSpPr>
      <xdr:spPr>
        <a:xfrm>
          <a:off x="21850350" y="9196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47</xdr:row>
      <xdr:rowOff>128587</xdr:rowOff>
    </xdr:from>
    <xdr:ext cx="65" cy="172227"/>
    <xdr:sp macro="" textlink="">
      <xdr:nvSpPr>
        <xdr:cNvPr id="1341" name="ZoneTexte 1340">
          <a:extLst>
            <a:ext uri="{FF2B5EF4-FFF2-40B4-BE49-F238E27FC236}">
              <a16:creationId xmlns:a16="http://schemas.microsoft.com/office/drawing/2014/main" id="{00000000-0008-0000-0300-00003D050000}"/>
            </a:ext>
          </a:extLst>
        </xdr:cNvPr>
        <xdr:cNvSpPr txBox="1"/>
      </xdr:nvSpPr>
      <xdr:spPr>
        <a:xfrm>
          <a:off x="21850350" y="9196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438150</xdr:colOff>
      <xdr:row>47</xdr:row>
      <xdr:rowOff>128587</xdr:rowOff>
    </xdr:from>
    <xdr:ext cx="65" cy="172227"/>
    <xdr:sp macro="" textlink="">
      <xdr:nvSpPr>
        <xdr:cNvPr id="1342" name="ZoneTexte 1341">
          <a:extLst>
            <a:ext uri="{FF2B5EF4-FFF2-40B4-BE49-F238E27FC236}">
              <a16:creationId xmlns:a16="http://schemas.microsoft.com/office/drawing/2014/main" id="{00000000-0008-0000-0300-00003E050000}"/>
            </a:ext>
          </a:extLst>
        </xdr:cNvPr>
        <xdr:cNvSpPr txBox="1"/>
      </xdr:nvSpPr>
      <xdr:spPr>
        <a:xfrm>
          <a:off x="21850350" y="9196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49</xdr:row>
      <xdr:rowOff>0</xdr:rowOff>
    </xdr:from>
    <xdr:ext cx="0" cy="172227"/>
    <xdr:sp macro="" textlink="">
      <xdr:nvSpPr>
        <xdr:cNvPr id="1343" name="ZoneTexte 1342">
          <a:extLst>
            <a:ext uri="{FF2B5EF4-FFF2-40B4-BE49-F238E27FC236}">
              <a16:creationId xmlns:a16="http://schemas.microsoft.com/office/drawing/2014/main" id="{00000000-0008-0000-0300-00003F050000}"/>
            </a:ext>
          </a:extLst>
        </xdr:cNvPr>
        <xdr:cNvSpPr txBox="1"/>
      </xdr:nvSpPr>
      <xdr:spPr>
        <a:xfrm>
          <a:off x="21412200" y="94488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390525</xdr:colOff>
      <xdr:row>435</xdr:row>
      <xdr:rowOff>114300</xdr:rowOff>
    </xdr:from>
    <xdr:to>
      <xdr:col>4</xdr:col>
      <xdr:colOff>723900</xdr:colOff>
      <xdr:row>444</xdr:row>
      <xdr:rowOff>161925</xdr:rowOff>
    </xdr:to>
    <xdr:pic>
      <xdr:nvPicPr>
        <xdr:cNvPr id="2" name="Picture 3" descr="http://www.educastream.com/IMG/Image/volumes21a.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6701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866</xdr:row>
      <xdr:rowOff>95250</xdr:rowOff>
    </xdr:from>
    <xdr:to>
      <xdr:col>2</xdr:col>
      <xdr:colOff>171450</xdr:colOff>
      <xdr:row>874</xdr:row>
      <xdr:rowOff>34391</xdr:rowOff>
    </xdr:to>
    <xdr:pic>
      <xdr:nvPicPr>
        <xdr:cNvPr id="3" name="Imag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9289077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879</xdr:row>
      <xdr:rowOff>66675</xdr:rowOff>
    </xdr:from>
    <xdr:to>
      <xdr:col>2</xdr:col>
      <xdr:colOff>666750</xdr:colOff>
      <xdr:row>882</xdr:row>
      <xdr:rowOff>0</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60816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886</xdr:row>
      <xdr:rowOff>28575</xdr:rowOff>
    </xdr:from>
    <xdr:to>
      <xdr:col>2</xdr:col>
      <xdr:colOff>409575</xdr:colOff>
      <xdr:row>888</xdr:row>
      <xdr:rowOff>209550</xdr:rowOff>
    </xdr:to>
    <xdr:pic>
      <xdr:nvPicPr>
        <xdr:cNvPr id="5" name="Imag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77771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893</xdr:row>
      <xdr:rowOff>19050</xdr:rowOff>
    </xdr:from>
    <xdr:to>
      <xdr:col>2</xdr:col>
      <xdr:colOff>409575</xdr:colOff>
      <xdr:row>895</xdr:row>
      <xdr:rowOff>200025</xdr:rowOff>
    </xdr:to>
    <xdr:pic>
      <xdr:nvPicPr>
        <xdr:cNvPr id="6" name="Imag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95011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877</xdr:row>
      <xdr:rowOff>0</xdr:rowOff>
    </xdr:from>
    <xdr:to>
      <xdr:col>1</xdr:col>
      <xdr:colOff>676275</xdr:colOff>
      <xdr:row>880</xdr:row>
      <xdr:rowOff>38100</xdr:rowOff>
    </xdr:to>
    <xdr:pic>
      <xdr:nvPicPr>
        <xdr:cNvPr id="7" name="Image 8">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9551967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880</xdr:row>
      <xdr:rowOff>76200</xdr:rowOff>
    </xdr:from>
    <xdr:to>
      <xdr:col>3</xdr:col>
      <xdr:colOff>762000</xdr:colOff>
      <xdr:row>882</xdr:row>
      <xdr:rowOff>171450</xdr:rowOff>
    </xdr:to>
    <xdr:pic>
      <xdr:nvPicPr>
        <xdr:cNvPr id="8" name="Image 13">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633882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886</xdr:row>
      <xdr:rowOff>228600</xdr:rowOff>
    </xdr:from>
    <xdr:to>
      <xdr:col>3</xdr:col>
      <xdr:colOff>676275</xdr:colOff>
      <xdr:row>889</xdr:row>
      <xdr:rowOff>85725</xdr:rowOff>
    </xdr:to>
    <xdr:pic>
      <xdr:nvPicPr>
        <xdr:cNvPr id="9" name="Image 1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797712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893</xdr:row>
      <xdr:rowOff>28575</xdr:rowOff>
    </xdr:from>
    <xdr:to>
      <xdr:col>2</xdr:col>
      <xdr:colOff>409575</xdr:colOff>
      <xdr:row>895</xdr:row>
      <xdr:rowOff>209550</xdr:rowOff>
    </xdr:to>
    <xdr:pic>
      <xdr:nvPicPr>
        <xdr:cNvPr id="10" name="Image 1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95106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893</xdr:row>
      <xdr:rowOff>238125</xdr:rowOff>
    </xdr:from>
    <xdr:to>
      <xdr:col>3</xdr:col>
      <xdr:colOff>714375</xdr:colOff>
      <xdr:row>896</xdr:row>
      <xdr:rowOff>104775</xdr:rowOff>
    </xdr:to>
    <xdr:pic>
      <xdr:nvPicPr>
        <xdr:cNvPr id="11" name="Image 22">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972020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901</xdr:row>
      <xdr:rowOff>19050</xdr:rowOff>
    </xdr:from>
    <xdr:to>
      <xdr:col>2</xdr:col>
      <xdr:colOff>409575</xdr:colOff>
      <xdr:row>903</xdr:row>
      <xdr:rowOff>200025</xdr:rowOff>
    </xdr:to>
    <xdr:pic>
      <xdr:nvPicPr>
        <xdr:cNvPr id="12" name="Image 30">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2014823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901</xdr:row>
      <xdr:rowOff>28575</xdr:rowOff>
    </xdr:from>
    <xdr:to>
      <xdr:col>2</xdr:col>
      <xdr:colOff>409575</xdr:colOff>
      <xdr:row>903</xdr:row>
      <xdr:rowOff>209550</xdr:rowOff>
    </xdr:to>
    <xdr:pic>
      <xdr:nvPicPr>
        <xdr:cNvPr id="13" name="Image 31">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2014918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902</xdr:row>
      <xdr:rowOff>28575</xdr:rowOff>
    </xdr:from>
    <xdr:to>
      <xdr:col>3</xdr:col>
      <xdr:colOff>695325</xdr:colOff>
      <xdr:row>904</xdr:row>
      <xdr:rowOff>161925</xdr:rowOff>
    </xdr:to>
    <xdr:pic>
      <xdr:nvPicPr>
        <xdr:cNvPr id="14" name="Image 34">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20173950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877</xdr:row>
      <xdr:rowOff>76200</xdr:rowOff>
    </xdr:from>
    <xdr:to>
      <xdr:col>7</xdr:col>
      <xdr:colOff>438150</xdr:colOff>
      <xdr:row>879</xdr:row>
      <xdr:rowOff>142875</xdr:rowOff>
    </xdr:to>
    <xdr:pic>
      <xdr:nvPicPr>
        <xdr:cNvPr id="15" name="Image 2">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9559587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879</xdr:row>
      <xdr:rowOff>295275</xdr:rowOff>
    </xdr:from>
    <xdr:to>
      <xdr:col>7</xdr:col>
      <xdr:colOff>371475</xdr:colOff>
      <xdr:row>882</xdr:row>
      <xdr:rowOff>219075</xdr:rowOff>
    </xdr:to>
    <xdr:pic>
      <xdr:nvPicPr>
        <xdr:cNvPr id="16" name="Image 37">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6262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883</xdr:row>
      <xdr:rowOff>0</xdr:rowOff>
    </xdr:from>
    <xdr:to>
      <xdr:col>7</xdr:col>
      <xdr:colOff>314325</xdr:colOff>
      <xdr:row>885</xdr:row>
      <xdr:rowOff>219075</xdr:rowOff>
    </xdr:to>
    <xdr:pic>
      <xdr:nvPicPr>
        <xdr:cNvPr id="17" name="Image 39">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7005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590550</xdr:colOff>
      <xdr:row>904</xdr:row>
      <xdr:rowOff>209550</xdr:rowOff>
    </xdr:from>
    <xdr:to>
      <xdr:col>6</xdr:col>
      <xdr:colOff>904875</xdr:colOff>
      <xdr:row>907</xdr:row>
      <xdr:rowOff>180975</xdr:rowOff>
    </xdr:to>
    <xdr:pic>
      <xdr:nvPicPr>
        <xdr:cNvPr id="18" name="Image 40">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76950" y="2024157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887</xdr:row>
      <xdr:rowOff>0</xdr:rowOff>
    </xdr:from>
    <xdr:to>
      <xdr:col>7</xdr:col>
      <xdr:colOff>314325</xdr:colOff>
      <xdr:row>889</xdr:row>
      <xdr:rowOff>219075</xdr:rowOff>
    </xdr:to>
    <xdr:pic>
      <xdr:nvPicPr>
        <xdr:cNvPr id="19" name="Image 41">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79961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889</xdr:row>
      <xdr:rowOff>0</xdr:rowOff>
    </xdr:from>
    <xdr:to>
      <xdr:col>7</xdr:col>
      <xdr:colOff>314325</xdr:colOff>
      <xdr:row>891</xdr:row>
      <xdr:rowOff>219075</xdr:rowOff>
    </xdr:to>
    <xdr:pic>
      <xdr:nvPicPr>
        <xdr:cNvPr id="20" name="Image 43">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84914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890</xdr:row>
      <xdr:rowOff>276225</xdr:rowOff>
    </xdr:from>
    <xdr:to>
      <xdr:col>7</xdr:col>
      <xdr:colOff>352425</xdr:colOff>
      <xdr:row>893</xdr:row>
      <xdr:rowOff>219075</xdr:rowOff>
    </xdr:to>
    <xdr:pic>
      <xdr:nvPicPr>
        <xdr:cNvPr id="21" name="Image 44">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89867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22</xdr:row>
      <xdr:rowOff>9525</xdr:rowOff>
    </xdr:from>
    <xdr:to>
      <xdr:col>16</xdr:col>
      <xdr:colOff>180975</xdr:colOff>
      <xdr:row>24</xdr:row>
      <xdr:rowOff>219075</xdr:rowOff>
    </xdr:to>
    <xdr:sp macro="" textlink="">
      <xdr:nvSpPr>
        <xdr:cNvPr id="22" name="Bulle ronde 21">
          <a:extLst>
            <a:ext uri="{FF2B5EF4-FFF2-40B4-BE49-F238E27FC236}">
              <a16:creationId xmlns:a16="http://schemas.microsoft.com/office/drawing/2014/main" id="{00000000-0008-0000-0700-000016000000}"/>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28</xdr:row>
      <xdr:rowOff>0</xdr:rowOff>
    </xdr:from>
    <xdr:to>
      <xdr:col>16</xdr:col>
      <xdr:colOff>133350</xdr:colOff>
      <xdr:row>34</xdr:row>
      <xdr:rowOff>66675</xdr:rowOff>
    </xdr:to>
    <xdr:sp macro="" textlink="">
      <xdr:nvSpPr>
        <xdr:cNvPr id="23" name="AutoShape 1">
          <a:extLst>
            <a:ext uri="{FF2B5EF4-FFF2-40B4-BE49-F238E27FC236}">
              <a16:creationId xmlns:a16="http://schemas.microsoft.com/office/drawing/2014/main" id="{00000000-0008-0000-0700-000017000000}"/>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627</xdr:row>
      <xdr:rowOff>66675</xdr:rowOff>
    </xdr:from>
    <xdr:to>
      <xdr:col>16</xdr:col>
      <xdr:colOff>371475</xdr:colOff>
      <xdr:row>635</xdr:row>
      <xdr:rowOff>28575</xdr:rowOff>
    </xdr:to>
    <xdr:pic>
      <xdr:nvPicPr>
        <xdr:cNvPr id="24" name="Image 23" descr="Résultats de pourcentage dans la colonne D">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7892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563</xdr:row>
      <xdr:rowOff>114300</xdr:rowOff>
    </xdr:from>
    <xdr:to>
      <xdr:col>8</xdr:col>
      <xdr:colOff>734586</xdr:colOff>
      <xdr:row>571</xdr:row>
      <xdr:rowOff>47887</xdr:rowOff>
    </xdr:to>
    <xdr:pic>
      <xdr:nvPicPr>
        <xdr:cNvPr id="25" name="Imag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9311400"/>
          <a:ext cx="8316486" cy="1876687"/>
        </a:xfrm>
        <a:prstGeom prst="rect">
          <a:avLst/>
        </a:prstGeom>
      </xdr:spPr>
    </xdr:pic>
    <xdr:clientData/>
  </xdr:twoCellAnchor>
  <xdr:twoCellAnchor editAs="oneCell">
    <xdr:from>
      <xdr:col>3</xdr:col>
      <xdr:colOff>304800</xdr:colOff>
      <xdr:row>85</xdr:row>
      <xdr:rowOff>200025</xdr:rowOff>
    </xdr:from>
    <xdr:to>
      <xdr:col>3</xdr:col>
      <xdr:colOff>666750</xdr:colOff>
      <xdr:row>85</xdr:row>
      <xdr:rowOff>561975</xdr:rowOff>
    </xdr:to>
    <xdr:pic>
      <xdr:nvPicPr>
        <xdr:cNvPr id="26" name="Picture">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9833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85</xdr:row>
      <xdr:rowOff>180974</xdr:rowOff>
    </xdr:from>
    <xdr:to>
      <xdr:col>4</xdr:col>
      <xdr:colOff>647700</xdr:colOff>
      <xdr:row>85</xdr:row>
      <xdr:rowOff>552449</xdr:rowOff>
    </xdr:to>
    <xdr:pic>
      <xdr:nvPicPr>
        <xdr:cNvPr id="27" name="Picture">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9642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85</xdr:row>
      <xdr:rowOff>142874</xdr:rowOff>
    </xdr:from>
    <xdr:to>
      <xdr:col>5</xdr:col>
      <xdr:colOff>581025</xdr:colOff>
      <xdr:row>85</xdr:row>
      <xdr:rowOff>552449</xdr:rowOff>
    </xdr:to>
    <xdr:pic>
      <xdr:nvPicPr>
        <xdr:cNvPr id="28" name="Picture">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9261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85</xdr:row>
      <xdr:rowOff>171450</xdr:rowOff>
    </xdr:from>
    <xdr:to>
      <xdr:col>6</xdr:col>
      <xdr:colOff>523875</xdr:colOff>
      <xdr:row>85</xdr:row>
      <xdr:rowOff>561975</xdr:rowOff>
    </xdr:to>
    <xdr:pic>
      <xdr:nvPicPr>
        <xdr:cNvPr id="29" name="Picture">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9547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85</xdr:row>
      <xdr:rowOff>161925</xdr:rowOff>
    </xdr:from>
    <xdr:to>
      <xdr:col>7</xdr:col>
      <xdr:colOff>533400</xdr:colOff>
      <xdr:row>85</xdr:row>
      <xdr:rowOff>533400</xdr:rowOff>
    </xdr:to>
    <xdr:pic>
      <xdr:nvPicPr>
        <xdr:cNvPr id="30" name="Picture">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9452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85</xdr:row>
      <xdr:rowOff>190500</xdr:rowOff>
    </xdr:from>
    <xdr:to>
      <xdr:col>8</xdr:col>
      <xdr:colOff>571500</xdr:colOff>
      <xdr:row>85</xdr:row>
      <xdr:rowOff>552450</xdr:rowOff>
    </xdr:to>
    <xdr:pic>
      <xdr:nvPicPr>
        <xdr:cNvPr id="31" name="Picture">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9738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85</xdr:row>
      <xdr:rowOff>180975</xdr:rowOff>
    </xdr:from>
    <xdr:to>
      <xdr:col>9</xdr:col>
      <xdr:colOff>552450</xdr:colOff>
      <xdr:row>85</xdr:row>
      <xdr:rowOff>533400</xdr:rowOff>
    </xdr:to>
    <xdr:pic>
      <xdr:nvPicPr>
        <xdr:cNvPr id="32" name="Picture">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9642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85</xdr:row>
      <xdr:rowOff>171450</xdr:rowOff>
    </xdr:from>
    <xdr:to>
      <xdr:col>10</xdr:col>
      <xdr:colOff>476250</xdr:colOff>
      <xdr:row>85</xdr:row>
      <xdr:rowOff>542925</xdr:rowOff>
    </xdr:to>
    <xdr:pic>
      <xdr:nvPicPr>
        <xdr:cNvPr id="33" name="Picture">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9547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85</xdr:row>
      <xdr:rowOff>180975</xdr:rowOff>
    </xdr:from>
    <xdr:to>
      <xdr:col>2</xdr:col>
      <xdr:colOff>781050</xdr:colOff>
      <xdr:row>85</xdr:row>
      <xdr:rowOff>561975</xdr:rowOff>
    </xdr:to>
    <xdr:pic>
      <xdr:nvPicPr>
        <xdr:cNvPr id="34" name="Picture">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9642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217</xdr:row>
      <xdr:rowOff>133350</xdr:rowOff>
    </xdr:from>
    <xdr:to>
      <xdr:col>5</xdr:col>
      <xdr:colOff>209549</xdr:colOff>
      <xdr:row>228</xdr:row>
      <xdr:rowOff>219075</xdr:rowOff>
    </xdr:to>
    <xdr:graphicFrame macro="">
      <xdr:nvGraphicFramePr>
        <xdr:cNvPr id="35" name="Diagramme 34">
          <a:extLst>
            <a:ext uri="{FF2B5EF4-FFF2-40B4-BE49-F238E27FC236}">
              <a16:creationId xmlns:a16="http://schemas.microsoft.com/office/drawing/2014/main" id="{00000000-0008-0000-0700-00002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246</xdr:row>
      <xdr:rowOff>117476</xdr:rowOff>
    </xdr:from>
    <xdr:to>
      <xdr:col>3</xdr:col>
      <xdr:colOff>1000125</xdr:colOff>
      <xdr:row>247</xdr:row>
      <xdr:rowOff>89279</xdr:rowOff>
    </xdr:to>
    <xdr:pic>
      <xdr:nvPicPr>
        <xdr:cNvPr id="36" name="Image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6276876"/>
          <a:ext cx="2301875" cy="1505328"/>
        </a:xfrm>
        <a:prstGeom prst="rect">
          <a:avLst/>
        </a:prstGeom>
      </xdr:spPr>
    </xdr:pic>
    <xdr:clientData/>
  </xdr:twoCellAnchor>
  <xdr:twoCellAnchor editAs="oneCell">
    <xdr:from>
      <xdr:col>10</xdr:col>
      <xdr:colOff>342900</xdr:colOff>
      <xdr:row>246</xdr:row>
      <xdr:rowOff>247650</xdr:rowOff>
    </xdr:from>
    <xdr:to>
      <xdr:col>12</xdr:col>
      <xdr:colOff>466725</xdr:colOff>
      <xdr:row>246</xdr:row>
      <xdr:rowOff>1301997</xdr:rowOff>
    </xdr:to>
    <xdr:pic>
      <xdr:nvPicPr>
        <xdr:cNvPr id="37" name="Image 36" descr="http://s1.lemde.fr/medias/web/1.2.686/img/friends/logos/logo_chef_simon_97x22.png">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64070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246</xdr:row>
      <xdr:rowOff>231778</xdr:rowOff>
    </xdr:from>
    <xdr:to>
      <xdr:col>16</xdr:col>
      <xdr:colOff>466725</xdr:colOff>
      <xdr:row>246</xdr:row>
      <xdr:rowOff>1368434</xdr:rowOff>
    </xdr:to>
    <xdr:pic>
      <xdr:nvPicPr>
        <xdr:cNvPr id="38" name="Image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6391178"/>
          <a:ext cx="1987548" cy="1136656"/>
        </a:xfrm>
        <a:prstGeom prst="rect">
          <a:avLst/>
        </a:prstGeom>
      </xdr:spPr>
    </xdr:pic>
    <xdr:clientData/>
  </xdr:twoCellAnchor>
  <xdr:twoCellAnchor editAs="oneCell">
    <xdr:from>
      <xdr:col>1</xdr:col>
      <xdr:colOff>323850</xdr:colOff>
      <xdr:row>287</xdr:row>
      <xdr:rowOff>152400</xdr:rowOff>
    </xdr:from>
    <xdr:to>
      <xdr:col>3</xdr:col>
      <xdr:colOff>676617</xdr:colOff>
      <xdr:row>298</xdr:row>
      <xdr:rowOff>105149</xdr:rowOff>
    </xdr:to>
    <xdr:pic>
      <xdr:nvPicPr>
        <xdr:cNvPr id="39" name="Image 38">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8313300"/>
          <a:ext cx="2448267" cy="2676899"/>
        </a:xfrm>
        <a:prstGeom prst="rect">
          <a:avLst/>
        </a:prstGeom>
      </xdr:spPr>
    </xdr:pic>
    <xdr:clientData/>
  </xdr:twoCellAnchor>
  <xdr:twoCellAnchor editAs="oneCell">
    <xdr:from>
      <xdr:col>3</xdr:col>
      <xdr:colOff>971550</xdr:colOff>
      <xdr:row>290</xdr:row>
      <xdr:rowOff>0</xdr:rowOff>
    </xdr:from>
    <xdr:to>
      <xdr:col>6</xdr:col>
      <xdr:colOff>428988</xdr:colOff>
      <xdr:row>296</xdr:row>
      <xdr:rowOff>200260</xdr:rowOff>
    </xdr:to>
    <xdr:pic>
      <xdr:nvPicPr>
        <xdr:cNvPr id="40" name="Image 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903850"/>
          <a:ext cx="2600688" cy="16861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981075</xdr:colOff>
      <xdr:row>223</xdr:row>
      <xdr:rowOff>12701</xdr:rowOff>
    </xdr:from>
    <xdr:to>
      <xdr:col>10</xdr:col>
      <xdr:colOff>1003300</xdr:colOff>
      <xdr:row>227</xdr:row>
      <xdr:rowOff>203200</xdr:rowOff>
    </xdr:to>
    <xdr:pic>
      <xdr:nvPicPr>
        <xdr:cNvPr id="3" name="Imag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35175" y="66509901"/>
          <a:ext cx="9648825" cy="1460499"/>
        </a:xfrm>
        <a:prstGeom prst="rect">
          <a:avLst/>
        </a:prstGeom>
      </xdr:spPr>
    </xdr:pic>
    <xdr:clientData/>
  </xdr:twoCellAnchor>
  <xdr:twoCellAnchor editAs="oneCell">
    <xdr:from>
      <xdr:col>2</xdr:col>
      <xdr:colOff>50801</xdr:colOff>
      <xdr:row>233</xdr:row>
      <xdr:rowOff>203201</xdr:rowOff>
    </xdr:from>
    <xdr:to>
      <xdr:col>9</xdr:col>
      <xdr:colOff>177800</xdr:colOff>
      <xdr:row>254</xdr:row>
      <xdr:rowOff>254000</xdr:rowOff>
    </xdr:to>
    <xdr:pic>
      <xdr:nvPicPr>
        <xdr:cNvPr id="4" name="Imag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46301" y="67278251"/>
          <a:ext cx="7600949" cy="6651624"/>
        </a:xfrm>
        <a:prstGeom prst="rect">
          <a:avLst/>
        </a:prstGeom>
      </xdr:spPr>
    </xdr:pic>
    <xdr:clientData/>
  </xdr:twoCellAnchor>
  <xdr:twoCellAnchor editAs="oneCell">
    <xdr:from>
      <xdr:col>24</xdr:col>
      <xdr:colOff>609600</xdr:colOff>
      <xdr:row>280</xdr:row>
      <xdr:rowOff>139700</xdr:rowOff>
    </xdr:from>
    <xdr:to>
      <xdr:col>26</xdr:col>
      <xdr:colOff>674713</xdr:colOff>
      <xdr:row>285</xdr:row>
      <xdr:rowOff>22485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047700" y="105473500"/>
          <a:ext cx="2173313" cy="178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18</xdr:col>
      <xdr:colOff>0</xdr:colOff>
      <xdr:row>27</xdr:row>
      <xdr:rowOff>0</xdr:rowOff>
    </xdr:from>
    <xdr:ext cx="65" cy="172227"/>
    <xdr:sp macro="" textlink="">
      <xdr:nvSpPr>
        <xdr:cNvPr id="2" name="ZoneTexte 1">
          <a:extLst>
            <a:ext uri="{FF2B5EF4-FFF2-40B4-BE49-F238E27FC236}">
              <a16:creationId xmlns:a16="http://schemas.microsoft.com/office/drawing/2014/main" id="{6B56A1F9-D5FB-4EA7-9457-311C8D8353B6}"/>
            </a:ext>
          </a:extLst>
        </xdr:cNvPr>
        <xdr:cNvSpPr txBox="1"/>
      </xdr:nvSpPr>
      <xdr:spPr>
        <a:xfrm>
          <a:off x="13506450" y="7381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27</xdr:row>
      <xdr:rowOff>0</xdr:rowOff>
    </xdr:from>
    <xdr:ext cx="65" cy="172227"/>
    <xdr:sp macro="" textlink="">
      <xdr:nvSpPr>
        <xdr:cNvPr id="3" name="ZoneTexte 2">
          <a:extLst>
            <a:ext uri="{FF2B5EF4-FFF2-40B4-BE49-F238E27FC236}">
              <a16:creationId xmlns:a16="http://schemas.microsoft.com/office/drawing/2014/main" id="{48BE4506-EE72-4458-AD0F-BBB7FCD471C3}"/>
            </a:ext>
          </a:extLst>
        </xdr:cNvPr>
        <xdr:cNvSpPr txBox="1"/>
      </xdr:nvSpPr>
      <xdr:spPr>
        <a:xfrm>
          <a:off x="16440150" y="7381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4" name="ZoneTexte 3">
          <a:extLst>
            <a:ext uri="{FF2B5EF4-FFF2-40B4-BE49-F238E27FC236}">
              <a16:creationId xmlns:a16="http://schemas.microsoft.com/office/drawing/2014/main" id="{60FD67F8-FC2F-4C42-8C64-5117D1EE64DF}"/>
            </a:ext>
          </a:extLst>
        </xdr:cNvPr>
        <xdr:cNvSpPr txBox="1"/>
      </xdr:nvSpPr>
      <xdr:spPr>
        <a:xfrm>
          <a:off x="13506450" y="7381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5" name="ZoneTexte 4">
          <a:extLst>
            <a:ext uri="{FF2B5EF4-FFF2-40B4-BE49-F238E27FC236}">
              <a16:creationId xmlns:a16="http://schemas.microsoft.com/office/drawing/2014/main" id="{8CEBF722-C869-4F43-A445-4476B3CEE459}"/>
            </a:ext>
          </a:extLst>
        </xdr:cNvPr>
        <xdr:cNvSpPr txBox="1"/>
      </xdr:nvSpPr>
      <xdr:spPr>
        <a:xfrm>
          <a:off x="135064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6" name="ZoneTexte 5">
          <a:extLst>
            <a:ext uri="{FF2B5EF4-FFF2-40B4-BE49-F238E27FC236}">
              <a16:creationId xmlns:a16="http://schemas.microsoft.com/office/drawing/2014/main" id="{51E3D98B-1022-4627-86FD-FBB8CBFD1448}"/>
            </a:ext>
          </a:extLst>
        </xdr:cNvPr>
        <xdr:cNvSpPr txBox="1"/>
      </xdr:nvSpPr>
      <xdr:spPr>
        <a:xfrm>
          <a:off x="13506450" y="7381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7" name="ZoneTexte 6">
          <a:extLst>
            <a:ext uri="{FF2B5EF4-FFF2-40B4-BE49-F238E27FC236}">
              <a16:creationId xmlns:a16="http://schemas.microsoft.com/office/drawing/2014/main" id="{50DC2562-E4C5-4D4A-8A16-24A3117EB7E2}"/>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 name="ZoneTexte 7">
          <a:extLst>
            <a:ext uri="{FF2B5EF4-FFF2-40B4-BE49-F238E27FC236}">
              <a16:creationId xmlns:a16="http://schemas.microsoft.com/office/drawing/2014/main" id="{4D1E50A7-01FA-4DCB-ABB7-0AA3B192DAA8}"/>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50</xdr:row>
      <xdr:rowOff>128587</xdr:rowOff>
    </xdr:from>
    <xdr:ext cx="65" cy="172227"/>
    <xdr:sp macro="" textlink="">
      <xdr:nvSpPr>
        <xdr:cNvPr id="9" name="ZoneTexte 8">
          <a:extLst>
            <a:ext uri="{FF2B5EF4-FFF2-40B4-BE49-F238E27FC236}">
              <a16:creationId xmlns:a16="http://schemas.microsoft.com/office/drawing/2014/main" id="{0D8B1E54-332C-4970-B490-E592356DAA9D}"/>
            </a:ext>
          </a:extLst>
        </xdr:cNvPr>
        <xdr:cNvSpPr txBox="1"/>
      </xdr:nvSpPr>
      <xdr:spPr>
        <a:xfrm>
          <a:off x="164401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 name="ZoneTexte 9">
          <a:extLst>
            <a:ext uri="{FF2B5EF4-FFF2-40B4-BE49-F238E27FC236}">
              <a16:creationId xmlns:a16="http://schemas.microsoft.com/office/drawing/2014/main" id="{B950D602-C7E2-4844-91D2-DB1880FA6BA0}"/>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0</xdr:rowOff>
    </xdr:from>
    <xdr:ext cx="65" cy="172227"/>
    <xdr:sp macro="" textlink="">
      <xdr:nvSpPr>
        <xdr:cNvPr id="11" name="ZoneTexte 10">
          <a:extLst>
            <a:ext uri="{FF2B5EF4-FFF2-40B4-BE49-F238E27FC236}">
              <a16:creationId xmlns:a16="http://schemas.microsoft.com/office/drawing/2014/main" id="{7B396EA9-F4DA-4781-92A9-092A3826F3B2}"/>
            </a:ext>
          </a:extLst>
        </xdr:cNvPr>
        <xdr:cNvSpPr txBox="1"/>
      </xdr:nvSpPr>
      <xdr:spPr>
        <a:xfrm>
          <a:off x="13506450" y="1363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2" name="ZoneTexte 11">
          <a:extLst>
            <a:ext uri="{FF2B5EF4-FFF2-40B4-BE49-F238E27FC236}">
              <a16:creationId xmlns:a16="http://schemas.microsoft.com/office/drawing/2014/main" id="{EAFC0402-DF90-40B6-89B6-0D9AD21D1420}"/>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50</xdr:row>
      <xdr:rowOff>0</xdr:rowOff>
    </xdr:from>
    <xdr:ext cx="65" cy="172227"/>
    <xdr:sp macro="" textlink="">
      <xdr:nvSpPr>
        <xdr:cNvPr id="13" name="ZoneTexte 12">
          <a:extLst>
            <a:ext uri="{FF2B5EF4-FFF2-40B4-BE49-F238E27FC236}">
              <a16:creationId xmlns:a16="http://schemas.microsoft.com/office/drawing/2014/main" id="{14430AC5-49AE-41F8-96C9-194BF52BAA2B}"/>
            </a:ext>
          </a:extLst>
        </xdr:cNvPr>
        <xdr:cNvSpPr txBox="1"/>
      </xdr:nvSpPr>
      <xdr:spPr>
        <a:xfrm>
          <a:off x="16440150" y="1363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83</xdr:row>
      <xdr:rowOff>0</xdr:rowOff>
    </xdr:from>
    <xdr:ext cx="65" cy="172227"/>
    <xdr:sp macro="" textlink="">
      <xdr:nvSpPr>
        <xdr:cNvPr id="14" name="ZoneTexte 13">
          <a:extLst>
            <a:ext uri="{FF2B5EF4-FFF2-40B4-BE49-F238E27FC236}">
              <a16:creationId xmlns:a16="http://schemas.microsoft.com/office/drawing/2014/main" id="{8AD6CB88-A200-4369-8CD9-6971766210AD}"/>
            </a:ext>
          </a:extLst>
        </xdr:cNvPr>
        <xdr:cNvSpPr txBox="1"/>
      </xdr:nvSpPr>
      <xdr:spPr>
        <a:xfrm>
          <a:off x="135064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83</xdr:row>
      <xdr:rowOff>0</xdr:rowOff>
    </xdr:from>
    <xdr:ext cx="65" cy="172227"/>
    <xdr:sp macro="" textlink="">
      <xdr:nvSpPr>
        <xdr:cNvPr id="15" name="ZoneTexte 14">
          <a:extLst>
            <a:ext uri="{FF2B5EF4-FFF2-40B4-BE49-F238E27FC236}">
              <a16:creationId xmlns:a16="http://schemas.microsoft.com/office/drawing/2014/main" id="{5DEF5164-EF22-4C36-BA53-68AFB1389608}"/>
            </a:ext>
          </a:extLst>
        </xdr:cNvPr>
        <xdr:cNvSpPr txBox="1"/>
      </xdr:nvSpPr>
      <xdr:spPr>
        <a:xfrm>
          <a:off x="164401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83</xdr:row>
      <xdr:rowOff>0</xdr:rowOff>
    </xdr:from>
    <xdr:ext cx="65" cy="172227"/>
    <xdr:sp macro="" textlink="">
      <xdr:nvSpPr>
        <xdr:cNvPr id="16" name="ZoneTexte 15">
          <a:extLst>
            <a:ext uri="{FF2B5EF4-FFF2-40B4-BE49-F238E27FC236}">
              <a16:creationId xmlns:a16="http://schemas.microsoft.com/office/drawing/2014/main" id="{4B8E9836-F87D-4579-9828-884493F28C83}"/>
            </a:ext>
          </a:extLst>
        </xdr:cNvPr>
        <xdr:cNvSpPr txBox="1"/>
      </xdr:nvSpPr>
      <xdr:spPr>
        <a:xfrm>
          <a:off x="135064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83</xdr:row>
      <xdr:rowOff>0</xdr:rowOff>
    </xdr:from>
    <xdr:ext cx="65" cy="172227"/>
    <xdr:sp macro="" textlink="">
      <xdr:nvSpPr>
        <xdr:cNvPr id="17" name="ZoneTexte 16">
          <a:extLst>
            <a:ext uri="{FF2B5EF4-FFF2-40B4-BE49-F238E27FC236}">
              <a16:creationId xmlns:a16="http://schemas.microsoft.com/office/drawing/2014/main" id="{81653E2D-25A9-4E85-BCED-129E07683A58}"/>
            </a:ext>
          </a:extLst>
        </xdr:cNvPr>
        <xdr:cNvSpPr txBox="1"/>
      </xdr:nvSpPr>
      <xdr:spPr>
        <a:xfrm>
          <a:off x="135064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83</xdr:row>
      <xdr:rowOff>0</xdr:rowOff>
    </xdr:from>
    <xdr:ext cx="65" cy="172227"/>
    <xdr:sp macro="" textlink="">
      <xdr:nvSpPr>
        <xdr:cNvPr id="18" name="ZoneTexte 17">
          <a:extLst>
            <a:ext uri="{FF2B5EF4-FFF2-40B4-BE49-F238E27FC236}">
              <a16:creationId xmlns:a16="http://schemas.microsoft.com/office/drawing/2014/main" id="{75761CF4-85DA-4939-8010-CA30023BF4FF}"/>
            </a:ext>
          </a:extLst>
        </xdr:cNvPr>
        <xdr:cNvSpPr txBox="1"/>
      </xdr:nvSpPr>
      <xdr:spPr>
        <a:xfrm>
          <a:off x="135064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83</xdr:row>
      <xdr:rowOff>0</xdr:rowOff>
    </xdr:from>
    <xdr:ext cx="65" cy="172227"/>
    <xdr:sp macro="" textlink="">
      <xdr:nvSpPr>
        <xdr:cNvPr id="19" name="ZoneTexte 18">
          <a:extLst>
            <a:ext uri="{FF2B5EF4-FFF2-40B4-BE49-F238E27FC236}">
              <a16:creationId xmlns:a16="http://schemas.microsoft.com/office/drawing/2014/main" id="{B4C02A96-3C5A-4502-9B72-629C2CD9C51C}"/>
            </a:ext>
          </a:extLst>
        </xdr:cNvPr>
        <xdr:cNvSpPr txBox="1"/>
      </xdr:nvSpPr>
      <xdr:spPr>
        <a:xfrm>
          <a:off x="164401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83</xdr:row>
      <xdr:rowOff>0</xdr:rowOff>
    </xdr:from>
    <xdr:ext cx="65" cy="172227"/>
    <xdr:sp macro="" textlink="">
      <xdr:nvSpPr>
        <xdr:cNvPr id="20" name="ZoneTexte 19">
          <a:extLst>
            <a:ext uri="{FF2B5EF4-FFF2-40B4-BE49-F238E27FC236}">
              <a16:creationId xmlns:a16="http://schemas.microsoft.com/office/drawing/2014/main" id="{7F7DCBD6-6AD5-4112-AA4F-02009E27BAFC}"/>
            </a:ext>
          </a:extLst>
        </xdr:cNvPr>
        <xdr:cNvSpPr txBox="1"/>
      </xdr:nvSpPr>
      <xdr:spPr>
        <a:xfrm>
          <a:off x="135064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83</xdr:row>
      <xdr:rowOff>0</xdr:rowOff>
    </xdr:from>
    <xdr:ext cx="65" cy="172227"/>
    <xdr:sp macro="" textlink="">
      <xdr:nvSpPr>
        <xdr:cNvPr id="21" name="ZoneTexte 20">
          <a:extLst>
            <a:ext uri="{FF2B5EF4-FFF2-40B4-BE49-F238E27FC236}">
              <a16:creationId xmlns:a16="http://schemas.microsoft.com/office/drawing/2014/main" id="{2B84A359-EAEB-4DF7-AE29-93ECA5B96C7C}"/>
            </a:ext>
          </a:extLst>
        </xdr:cNvPr>
        <xdr:cNvSpPr txBox="1"/>
      </xdr:nvSpPr>
      <xdr:spPr>
        <a:xfrm>
          <a:off x="164401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83</xdr:row>
      <xdr:rowOff>0</xdr:rowOff>
    </xdr:from>
    <xdr:ext cx="65" cy="172227"/>
    <xdr:sp macro="" textlink="">
      <xdr:nvSpPr>
        <xdr:cNvPr id="22" name="ZoneTexte 21">
          <a:extLst>
            <a:ext uri="{FF2B5EF4-FFF2-40B4-BE49-F238E27FC236}">
              <a16:creationId xmlns:a16="http://schemas.microsoft.com/office/drawing/2014/main" id="{A9EB92D5-A943-419C-94BB-5D11F7AC06EE}"/>
            </a:ext>
          </a:extLst>
        </xdr:cNvPr>
        <xdr:cNvSpPr txBox="1"/>
      </xdr:nvSpPr>
      <xdr:spPr>
        <a:xfrm>
          <a:off x="135064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83</xdr:row>
      <xdr:rowOff>0</xdr:rowOff>
    </xdr:from>
    <xdr:ext cx="65" cy="172227"/>
    <xdr:sp macro="" textlink="">
      <xdr:nvSpPr>
        <xdr:cNvPr id="23" name="ZoneTexte 22">
          <a:extLst>
            <a:ext uri="{FF2B5EF4-FFF2-40B4-BE49-F238E27FC236}">
              <a16:creationId xmlns:a16="http://schemas.microsoft.com/office/drawing/2014/main" id="{62EC3EA8-F9E1-4841-959A-6D1C6226702C}"/>
            </a:ext>
          </a:extLst>
        </xdr:cNvPr>
        <xdr:cNvSpPr txBox="1"/>
      </xdr:nvSpPr>
      <xdr:spPr>
        <a:xfrm>
          <a:off x="135064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83</xdr:row>
      <xdr:rowOff>0</xdr:rowOff>
    </xdr:from>
    <xdr:ext cx="65" cy="172227"/>
    <xdr:sp macro="" textlink="">
      <xdr:nvSpPr>
        <xdr:cNvPr id="24" name="ZoneTexte 23">
          <a:extLst>
            <a:ext uri="{FF2B5EF4-FFF2-40B4-BE49-F238E27FC236}">
              <a16:creationId xmlns:a16="http://schemas.microsoft.com/office/drawing/2014/main" id="{982E6EBC-A8E2-486C-9A29-A5C4B13A1755}"/>
            </a:ext>
          </a:extLst>
        </xdr:cNvPr>
        <xdr:cNvSpPr txBox="1"/>
      </xdr:nvSpPr>
      <xdr:spPr>
        <a:xfrm>
          <a:off x="16440150" y="2236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5" name="ZoneTexte 24">
          <a:extLst>
            <a:ext uri="{FF2B5EF4-FFF2-40B4-BE49-F238E27FC236}">
              <a16:creationId xmlns:a16="http://schemas.microsoft.com/office/drawing/2014/main" id="{D25718AD-8FD5-4CD6-BA2B-C86BEE41E769}"/>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128587</xdr:rowOff>
    </xdr:from>
    <xdr:ext cx="65" cy="172227"/>
    <xdr:sp macro="" textlink="">
      <xdr:nvSpPr>
        <xdr:cNvPr id="26" name="ZoneTexte 25">
          <a:extLst>
            <a:ext uri="{FF2B5EF4-FFF2-40B4-BE49-F238E27FC236}">
              <a16:creationId xmlns:a16="http://schemas.microsoft.com/office/drawing/2014/main" id="{FD09F028-A493-4DAA-A140-FA46A9891FFB}"/>
            </a:ext>
          </a:extLst>
        </xdr:cNvPr>
        <xdr:cNvSpPr txBox="1"/>
      </xdr:nvSpPr>
      <xdr:spPr>
        <a:xfrm>
          <a:off x="15192375"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7" name="ZoneTexte 26">
          <a:extLst>
            <a:ext uri="{FF2B5EF4-FFF2-40B4-BE49-F238E27FC236}">
              <a16:creationId xmlns:a16="http://schemas.microsoft.com/office/drawing/2014/main" id="{CA4B8260-07BE-4114-B35B-6FC7930277C6}"/>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28" name="ZoneTexte 27">
          <a:extLst>
            <a:ext uri="{FF2B5EF4-FFF2-40B4-BE49-F238E27FC236}">
              <a16:creationId xmlns:a16="http://schemas.microsoft.com/office/drawing/2014/main" id="{3A054416-7618-4A08-A422-2388D2CEABA6}"/>
            </a:ext>
          </a:extLst>
        </xdr:cNvPr>
        <xdr:cNvSpPr txBox="1"/>
      </xdr:nvSpPr>
      <xdr:spPr>
        <a:xfrm>
          <a:off x="135064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0</xdr:rowOff>
    </xdr:from>
    <xdr:ext cx="65" cy="172227"/>
    <xdr:sp macro="" textlink="">
      <xdr:nvSpPr>
        <xdr:cNvPr id="29" name="ZoneTexte 28">
          <a:extLst>
            <a:ext uri="{FF2B5EF4-FFF2-40B4-BE49-F238E27FC236}">
              <a16:creationId xmlns:a16="http://schemas.microsoft.com/office/drawing/2014/main" id="{86D56526-62C6-4339-866D-3BC75C798DDF}"/>
            </a:ext>
          </a:extLst>
        </xdr:cNvPr>
        <xdr:cNvSpPr txBox="1"/>
      </xdr:nvSpPr>
      <xdr:spPr>
        <a:xfrm>
          <a:off x="15192375"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0" name="ZoneTexte 29">
          <a:extLst>
            <a:ext uri="{FF2B5EF4-FFF2-40B4-BE49-F238E27FC236}">
              <a16:creationId xmlns:a16="http://schemas.microsoft.com/office/drawing/2014/main" id="{F07850BA-AFF1-4436-9F2D-5CFE2C67253E}"/>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27</xdr:row>
      <xdr:rowOff>128587</xdr:rowOff>
    </xdr:from>
    <xdr:ext cx="65" cy="172227"/>
    <xdr:sp macro="" textlink="">
      <xdr:nvSpPr>
        <xdr:cNvPr id="31" name="ZoneTexte 30">
          <a:extLst>
            <a:ext uri="{FF2B5EF4-FFF2-40B4-BE49-F238E27FC236}">
              <a16:creationId xmlns:a16="http://schemas.microsoft.com/office/drawing/2014/main" id="{9848F8CD-899D-422D-9A3A-CC994952684C}"/>
            </a:ext>
          </a:extLst>
        </xdr:cNvPr>
        <xdr:cNvSpPr txBox="1"/>
      </xdr:nvSpPr>
      <xdr:spPr>
        <a:xfrm>
          <a:off x="15192375"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32" name="ZoneTexte 31">
          <a:extLst>
            <a:ext uri="{FF2B5EF4-FFF2-40B4-BE49-F238E27FC236}">
              <a16:creationId xmlns:a16="http://schemas.microsoft.com/office/drawing/2014/main" id="{C7A5BBBE-54FE-49B1-B1D2-6C31E11CA9E5}"/>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33" name="ZoneTexte 32">
          <a:extLst>
            <a:ext uri="{FF2B5EF4-FFF2-40B4-BE49-F238E27FC236}">
              <a16:creationId xmlns:a16="http://schemas.microsoft.com/office/drawing/2014/main" id="{2CB61686-6B1E-4FEB-8E4E-B24411EE5054}"/>
            </a:ext>
          </a:extLst>
        </xdr:cNvPr>
        <xdr:cNvSpPr txBox="1"/>
      </xdr:nvSpPr>
      <xdr:spPr>
        <a:xfrm>
          <a:off x="135064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34" name="ZoneTexte 33">
          <a:extLst>
            <a:ext uri="{FF2B5EF4-FFF2-40B4-BE49-F238E27FC236}">
              <a16:creationId xmlns:a16="http://schemas.microsoft.com/office/drawing/2014/main" id="{17AF9054-5649-4755-93D4-54E612309A8F}"/>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128587</xdr:rowOff>
    </xdr:from>
    <xdr:ext cx="65" cy="172227"/>
    <xdr:sp macro="" textlink="">
      <xdr:nvSpPr>
        <xdr:cNvPr id="35" name="ZoneTexte 34">
          <a:extLst>
            <a:ext uri="{FF2B5EF4-FFF2-40B4-BE49-F238E27FC236}">
              <a16:creationId xmlns:a16="http://schemas.microsoft.com/office/drawing/2014/main" id="{ABC98E70-EA86-48C2-B899-B48AE7C78DE8}"/>
            </a:ext>
          </a:extLst>
        </xdr:cNvPr>
        <xdr:cNvSpPr txBox="1"/>
      </xdr:nvSpPr>
      <xdr:spPr>
        <a:xfrm>
          <a:off x="15192375"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64</xdr:row>
      <xdr:rowOff>128587</xdr:rowOff>
    </xdr:from>
    <xdr:ext cx="65" cy="172227"/>
    <xdr:sp macro="" textlink="">
      <xdr:nvSpPr>
        <xdr:cNvPr id="36" name="ZoneTexte 35">
          <a:extLst>
            <a:ext uri="{FF2B5EF4-FFF2-40B4-BE49-F238E27FC236}">
              <a16:creationId xmlns:a16="http://schemas.microsoft.com/office/drawing/2014/main" id="{2A9006C5-D7BB-4D54-83A5-5860A16EF476}"/>
            </a:ext>
          </a:extLst>
        </xdr:cNvPr>
        <xdr:cNvSpPr txBox="1"/>
      </xdr:nvSpPr>
      <xdr:spPr>
        <a:xfrm>
          <a:off x="13506450" y="17492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56</xdr:row>
      <xdr:rowOff>128587</xdr:rowOff>
    </xdr:from>
    <xdr:ext cx="65" cy="172227"/>
    <xdr:sp macro="" textlink="">
      <xdr:nvSpPr>
        <xdr:cNvPr id="37" name="ZoneTexte 36">
          <a:extLst>
            <a:ext uri="{FF2B5EF4-FFF2-40B4-BE49-F238E27FC236}">
              <a16:creationId xmlns:a16="http://schemas.microsoft.com/office/drawing/2014/main" id="{10F7CD58-1983-4DAC-BAA8-7858C7C29861}"/>
            </a:ext>
          </a:extLst>
        </xdr:cNvPr>
        <xdr:cNvSpPr txBox="1"/>
      </xdr:nvSpPr>
      <xdr:spPr>
        <a:xfrm>
          <a:off x="15192375"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128587</xdr:rowOff>
    </xdr:from>
    <xdr:ext cx="65" cy="172227"/>
    <xdr:sp macro="" textlink="">
      <xdr:nvSpPr>
        <xdr:cNvPr id="38" name="ZoneTexte 37">
          <a:extLst>
            <a:ext uri="{FF2B5EF4-FFF2-40B4-BE49-F238E27FC236}">
              <a16:creationId xmlns:a16="http://schemas.microsoft.com/office/drawing/2014/main" id="{82ADCFCA-455E-4961-886E-3E27E79310FD}"/>
            </a:ext>
          </a:extLst>
        </xdr:cNvPr>
        <xdr:cNvSpPr txBox="1"/>
      </xdr:nvSpPr>
      <xdr:spPr>
        <a:xfrm>
          <a:off x="13506450" y="16959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0</xdr:rowOff>
    </xdr:from>
    <xdr:ext cx="65" cy="172227"/>
    <xdr:sp macro="" textlink="">
      <xdr:nvSpPr>
        <xdr:cNvPr id="39" name="ZoneTexte 38">
          <a:extLst>
            <a:ext uri="{FF2B5EF4-FFF2-40B4-BE49-F238E27FC236}">
              <a16:creationId xmlns:a16="http://schemas.microsoft.com/office/drawing/2014/main" id="{D1B9DB59-3159-4777-9476-0269CB73B87F}"/>
            </a:ext>
          </a:extLst>
        </xdr:cNvPr>
        <xdr:cNvSpPr txBox="1"/>
      </xdr:nvSpPr>
      <xdr:spPr>
        <a:xfrm>
          <a:off x="13506450" y="15230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128587</xdr:rowOff>
    </xdr:from>
    <xdr:ext cx="65" cy="172227"/>
    <xdr:sp macro="" textlink="">
      <xdr:nvSpPr>
        <xdr:cNvPr id="40" name="ZoneTexte 39">
          <a:extLst>
            <a:ext uri="{FF2B5EF4-FFF2-40B4-BE49-F238E27FC236}">
              <a16:creationId xmlns:a16="http://schemas.microsoft.com/office/drawing/2014/main" id="{7EC3E66A-6CA7-4F76-9F9A-EF1FF2E8822A}"/>
            </a:ext>
          </a:extLst>
        </xdr:cNvPr>
        <xdr:cNvSpPr txBox="1"/>
      </xdr:nvSpPr>
      <xdr:spPr>
        <a:xfrm>
          <a:off x="13506450" y="16959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56</xdr:row>
      <xdr:rowOff>0</xdr:rowOff>
    </xdr:from>
    <xdr:ext cx="65" cy="172227"/>
    <xdr:sp macro="" textlink="">
      <xdr:nvSpPr>
        <xdr:cNvPr id="41" name="ZoneTexte 40">
          <a:extLst>
            <a:ext uri="{FF2B5EF4-FFF2-40B4-BE49-F238E27FC236}">
              <a16:creationId xmlns:a16="http://schemas.microsoft.com/office/drawing/2014/main" id="{A6105147-FCDA-49F2-8C3E-F70D6E05BDE8}"/>
            </a:ext>
          </a:extLst>
        </xdr:cNvPr>
        <xdr:cNvSpPr txBox="1"/>
      </xdr:nvSpPr>
      <xdr:spPr>
        <a:xfrm>
          <a:off x="15192375" y="15230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65</xdr:row>
      <xdr:rowOff>128587</xdr:rowOff>
    </xdr:from>
    <xdr:ext cx="65" cy="172227"/>
    <xdr:sp macro="" textlink="">
      <xdr:nvSpPr>
        <xdr:cNvPr id="42" name="ZoneTexte 41">
          <a:extLst>
            <a:ext uri="{FF2B5EF4-FFF2-40B4-BE49-F238E27FC236}">
              <a16:creationId xmlns:a16="http://schemas.microsoft.com/office/drawing/2014/main" id="{7F2C849E-867F-4701-B1AE-6CF7F7F3535C}"/>
            </a:ext>
          </a:extLst>
        </xdr:cNvPr>
        <xdr:cNvSpPr txBox="1"/>
      </xdr:nvSpPr>
      <xdr:spPr>
        <a:xfrm>
          <a:off x="1350645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57</xdr:row>
      <xdr:rowOff>128587</xdr:rowOff>
    </xdr:from>
    <xdr:ext cx="65" cy="172227"/>
    <xdr:sp macro="" textlink="">
      <xdr:nvSpPr>
        <xdr:cNvPr id="43" name="ZoneTexte 42">
          <a:extLst>
            <a:ext uri="{FF2B5EF4-FFF2-40B4-BE49-F238E27FC236}">
              <a16:creationId xmlns:a16="http://schemas.microsoft.com/office/drawing/2014/main" id="{2E619D0E-CF1E-46B5-BF4B-DBA2D45AC92A}"/>
            </a:ext>
          </a:extLst>
        </xdr:cNvPr>
        <xdr:cNvSpPr txBox="1"/>
      </xdr:nvSpPr>
      <xdr:spPr>
        <a:xfrm>
          <a:off x="15192375"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63</xdr:row>
      <xdr:rowOff>128587</xdr:rowOff>
    </xdr:from>
    <xdr:ext cx="65" cy="172227"/>
    <xdr:sp macro="" textlink="">
      <xdr:nvSpPr>
        <xdr:cNvPr id="44" name="ZoneTexte 43">
          <a:extLst>
            <a:ext uri="{FF2B5EF4-FFF2-40B4-BE49-F238E27FC236}">
              <a16:creationId xmlns:a16="http://schemas.microsoft.com/office/drawing/2014/main" id="{EB30FFCF-D256-40DC-BEB2-57A80CB8558F}"/>
            </a:ext>
          </a:extLst>
        </xdr:cNvPr>
        <xdr:cNvSpPr txBox="1"/>
      </xdr:nvSpPr>
      <xdr:spPr>
        <a:xfrm>
          <a:off x="13506450" y="17225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45" name="ZoneTexte 44">
          <a:extLst>
            <a:ext uri="{FF2B5EF4-FFF2-40B4-BE49-F238E27FC236}">
              <a16:creationId xmlns:a16="http://schemas.microsoft.com/office/drawing/2014/main" id="{F1D27CBB-7FF8-4726-9233-474B709E33D2}"/>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63</xdr:row>
      <xdr:rowOff>128587</xdr:rowOff>
    </xdr:from>
    <xdr:ext cx="65" cy="172227"/>
    <xdr:sp macro="" textlink="">
      <xdr:nvSpPr>
        <xdr:cNvPr id="46" name="ZoneTexte 45">
          <a:extLst>
            <a:ext uri="{FF2B5EF4-FFF2-40B4-BE49-F238E27FC236}">
              <a16:creationId xmlns:a16="http://schemas.microsoft.com/office/drawing/2014/main" id="{43B1A1B4-5C9C-4EFC-B7AE-94CF5DB216A7}"/>
            </a:ext>
          </a:extLst>
        </xdr:cNvPr>
        <xdr:cNvSpPr txBox="1"/>
      </xdr:nvSpPr>
      <xdr:spPr>
        <a:xfrm>
          <a:off x="13506450" y="17225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56</xdr:row>
      <xdr:rowOff>128587</xdr:rowOff>
    </xdr:from>
    <xdr:ext cx="65" cy="172227"/>
    <xdr:sp macro="" textlink="">
      <xdr:nvSpPr>
        <xdr:cNvPr id="47" name="ZoneTexte 46">
          <a:extLst>
            <a:ext uri="{FF2B5EF4-FFF2-40B4-BE49-F238E27FC236}">
              <a16:creationId xmlns:a16="http://schemas.microsoft.com/office/drawing/2014/main" id="{49CCF37C-6983-406D-9351-99827ECA9182}"/>
            </a:ext>
          </a:extLst>
        </xdr:cNvPr>
        <xdr:cNvSpPr txBox="1"/>
      </xdr:nvSpPr>
      <xdr:spPr>
        <a:xfrm>
          <a:off x="15192375"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48" name="ZoneTexte 47">
          <a:extLst>
            <a:ext uri="{FF2B5EF4-FFF2-40B4-BE49-F238E27FC236}">
              <a16:creationId xmlns:a16="http://schemas.microsoft.com/office/drawing/2014/main" id="{B1D39E86-7A0C-48C7-A1FF-D8242C2A7B71}"/>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49" name="ZoneTexte 48">
          <a:extLst>
            <a:ext uri="{FF2B5EF4-FFF2-40B4-BE49-F238E27FC236}">
              <a16:creationId xmlns:a16="http://schemas.microsoft.com/office/drawing/2014/main" id="{D03DEA56-8FED-4523-8855-BF27074A39E6}"/>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twoCellAnchor editAs="oneCell">
    <xdr:from>
      <xdr:col>20</xdr:col>
      <xdr:colOff>339725</xdr:colOff>
      <xdr:row>65</xdr:row>
      <xdr:rowOff>165100</xdr:rowOff>
    </xdr:from>
    <xdr:to>
      <xdr:col>23</xdr:col>
      <xdr:colOff>963235</xdr:colOff>
      <xdr:row>73</xdr:row>
      <xdr:rowOff>177800</xdr:rowOff>
    </xdr:to>
    <xdr:pic>
      <xdr:nvPicPr>
        <xdr:cNvPr id="50" name="Image 49">
          <a:extLst>
            <a:ext uri="{FF2B5EF4-FFF2-40B4-BE49-F238E27FC236}">
              <a16:creationId xmlns:a16="http://schemas.microsoft.com/office/drawing/2014/main" id="{EF88F288-34EC-46FD-AA3F-4193EFDFB9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41725" y="17795875"/>
          <a:ext cx="4366835" cy="2146300"/>
        </a:xfrm>
        <a:prstGeom prst="rect">
          <a:avLst/>
        </a:prstGeom>
      </xdr:spPr>
    </xdr:pic>
    <xdr:clientData/>
  </xdr:twoCellAnchor>
  <xdr:oneCellAnchor>
    <xdr:from>
      <xdr:col>18</xdr:col>
      <xdr:colOff>0</xdr:colOff>
      <xdr:row>32</xdr:row>
      <xdr:rowOff>128587</xdr:rowOff>
    </xdr:from>
    <xdr:ext cx="65" cy="172227"/>
    <xdr:sp macro="" textlink="">
      <xdr:nvSpPr>
        <xdr:cNvPr id="51" name="ZoneTexte 50">
          <a:extLst>
            <a:ext uri="{FF2B5EF4-FFF2-40B4-BE49-F238E27FC236}">
              <a16:creationId xmlns:a16="http://schemas.microsoft.com/office/drawing/2014/main" id="{C6C28595-DF13-41DC-AA2A-C3CFDFD84BB3}"/>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52" name="ZoneTexte 51">
          <a:extLst>
            <a:ext uri="{FF2B5EF4-FFF2-40B4-BE49-F238E27FC236}">
              <a16:creationId xmlns:a16="http://schemas.microsoft.com/office/drawing/2014/main" id="{BCE08D63-69B5-47B2-95B9-7E3BEC9F3471}"/>
            </a:ext>
          </a:extLst>
        </xdr:cNvPr>
        <xdr:cNvSpPr txBox="1"/>
      </xdr:nvSpPr>
      <xdr:spPr>
        <a:xfrm>
          <a:off x="135064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3" name="ZoneTexte 52">
          <a:extLst>
            <a:ext uri="{FF2B5EF4-FFF2-40B4-BE49-F238E27FC236}">
              <a16:creationId xmlns:a16="http://schemas.microsoft.com/office/drawing/2014/main" id="{3122F281-B3AF-485D-9455-08766BDEC651}"/>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0</xdr:rowOff>
    </xdr:from>
    <xdr:ext cx="65" cy="172227"/>
    <xdr:sp macro="" textlink="">
      <xdr:nvSpPr>
        <xdr:cNvPr id="54" name="ZoneTexte 53">
          <a:extLst>
            <a:ext uri="{FF2B5EF4-FFF2-40B4-BE49-F238E27FC236}">
              <a16:creationId xmlns:a16="http://schemas.microsoft.com/office/drawing/2014/main" id="{941D41D0-D1EC-43AB-8B47-AC7D7B329DCB}"/>
            </a:ext>
          </a:extLst>
        </xdr:cNvPr>
        <xdr:cNvSpPr txBox="1"/>
      </xdr:nvSpPr>
      <xdr:spPr>
        <a:xfrm>
          <a:off x="164401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5" name="ZoneTexte 54">
          <a:extLst>
            <a:ext uri="{FF2B5EF4-FFF2-40B4-BE49-F238E27FC236}">
              <a16:creationId xmlns:a16="http://schemas.microsoft.com/office/drawing/2014/main" id="{2A35CAE1-2325-44B1-BBCB-127D237A578E}"/>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27</xdr:row>
      <xdr:rowOff>128587</xdr:rowOff>
    </xdr:from>
    <xdr:ext cx="65" cy="172227"/>
    <xdr:sp macro="" textlink="">
      <xdr:nvSpPr>
        <xdr:cNvPr id="56" name="ZoneTexte 55">
          <a:extLst>
            <a:ext uri="{FF2B5EF4-FFF2-40B4-BE49-F238E27FC236}">
              <a16:creationId xmlns:a16="http://schemas.microsoft.com/office/drawing/2014/main" id="{DE98A574-2551-420F-8460-2ABC10FE4FA6}"/>
            </a:ext>
          </a:extLst>
        </xdr:cNvPr>
        <xdr:cNvSpPr txBox="1"/>
      </xdr:nvSpPr>
      <xdr:spPr>
        <a:xfrm>
          <a:off x="16440150"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7" name="ZoneTexte 56">
          <a:extLst>
            <a:ext uri="{FF2B5EF4-FFF2-40B4-BE49-F238E27FC236}">
              <a16:creationId xmlns:a16="http://schemas.microsoft.com/office/drawing/2014/main" id="{967693FC-5F61-47DC-B65C-7101A0C9B61F}"/>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58" name="ZoneTexte 57">
          <a:extLst>
            <a:ext uri="{FF2B5EF4-FFF2-40B4-BE49-F238E27FC236}">
              <a16:creationId xmlns:a16="http://schemas.microsoft.com/office/drawing/2014/main" id="{C4C15ED9-F51B-42DE-BABB-718D36B11E2B}"/>
            </a:ext>
          </a:extLst>
        </xdr:cNvPr>
        <xdr:cNvSpPr txBox="1"/>
      </xdr:nvSpPr>
      <xdr:spPr>
        <a:xfrm>
          <a:off x="135064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9" name="ZoneTexte 58">
          <a:extLst>
            <a:ext uri="{FF2B5EF4-FFF2-40B4-BE49-F238E27FC236}">
              <a16:creationId xmlns:a16="http://schemas.microsoft.com/office/drawing/2014/main" id="{F84F433A-85F5-462F-8C43-982A79048F78}"/>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60" name="ZoneTexte 59">
          <a:extLst>
            <a:ext uri="{FF2B5EF4-FFF2-40B4-BE49-F238E27FC236}">
              <a16:creationId xmlns:a16="http://schemas.microsoft.com/office/drawing/2014/main" id="{3C3FEA6C-F44A-453F-B14B-3500F43EAA06}"/>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61" name="ZoneTexte 60">
          <a:extLst>
            <a:ext uri="{FF2B5EF4-FFF2-40B4-BE49-F238E27FC236}">
              <a16:creationId xmlns:a16="http://schemas.microsoft.com/office/drawing/2014/main" id="{8521B90E-9B4E-4836-A5B5-F87420660895}"/>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62" name="ZoneTexte 61">
          <a:extLst>
            <a:ext uri="{FF2B5EF4-FFF2-40B4-BE49-F238E27FC236}">
              <a16:creationId xmlns:a16="http://schemas.microsoft.com/office/drawing/2014/main" id="{E7F18CE7-F017-4162-A41B-F8205ABF4017}"/>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63" name="ZoneTexte 62">
          <a:extLst>
            <a:ext uri="{FF2B5EF4-FFF2-40B4-BE49-F238E27FC236}">
              <a16:creationId xmlns:a16="http://schemas.microsoft.com/office/drawing/2014/main" id="{EDA35C0F-5C56-40F2-A652-8FCF5348CB84}"/>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64" name="ZoneTexte 63">
          <a:extLst>
            <a:ext uri="{FF2B5EF4-FFF2-40B4-BE49-F238E27FC236}">
              <a16:creationId xmlns:a16="http://schemas.microsoft.com/office/drawing/2014/main" id="{4D547D95-C05E-42D3-B66D-ADE9004F1881}"/>
            </a:ext>
          </a:extLst>
        </xdr:cNvPr>
        <xdr:cNvSpPr txBox="1"/>
      </xdr:nvSpPr>
      <xdr:spPr>
        <a:xfrm>
          <a:off x="135064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65" name="ZoneTexte 64">
          <a:extLst>
            <a:ext uri="{FF2B5EF4-FFF2-40B4-BE49-F238E27FC236}">
              <a16:creationId xmlns:a16="http://schemas.microsoft.com/office/drawing/2014/main" id="{D972B546-26B9-41BB-8A00-FDACD1387566}"/>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0</xdr:rowOff>
    </xdr:from>
    <xdr:ext cx="65" cy="172227"/>
    <xdr:sp macro="" textlink="">
      <xdr:nvSpPr>
        <xdr:cNvPr id="66" name="ZoneTexte 65">
          <a:extLst>
            <a:ext uri="{FF2B5EF4-FFF2-40B4-BE49-F238E27FC236}">
              <a16:creationId xmlns:a16="http://schemas.microsoft.com/office/drawing/2014/main" id="{B1458C1B-E5D9-4CEE-BA81-62907A955104}"/>
            </a:ext>
          </a:extLst>
        </xdr:cNvPr>
        <xdr:cNvSpPr txBox="1"/>
      </xdr:nvSpPr>
      <xdr:spPr>
        <a:xfrm>
          <a:off x="164401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67" name="ZoneTexte 66">
          <a:extLst>
            <a:ext uri="{FF2B5EF4-FFF2-40B4-BE49-F238E27FC236}">
              <a16:creationId xmlns:a16="http://schemas.microsoft.com/office/drawing/2014/main" id="{FAA70E9D-FA39-4470-84ED-756F22EEB088}"/>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27</xdr:row>
      <xdr:rowOff>128587</xdr:rowOff>
    </xdr:from>
    <xdr:ext cx="65" cy="172227"/>
    <xdr:sp macro="" textlink="">
      <xdr:nvSpPr>
        <xdr:cNvPr id="68" name="ZoneTexte 67">
          <a:extLst>
            <a:ext uri="{FF2B5EF4-FFF2-40B4-BE49-F238E27FC236}">
              <a16:creationId xmlns:a16="http://schemas.microsoft.com/office/drawing/2014/main" id="{854A86F4-CA79-4198-9AAD-8342487B34E9}"/>
            </a:ext>
          </a:extLst>
        </xdr:cNvPr>
        <xdr:cNvSpPr txBox="1"/>
      </xdr:nvSpPr>
      <xdr:spPr>
        <a:xfrm>
          <a:off x="16440150"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69" name="ZoneTexte 68">
          <a:extLst>
            <a:ext uri="{FF2B5EF4-FFF2-40B4-BE49-F238E27FC236}">
              <a16:creationId xmlns:a16="http://schemas.microsoft.com/office/drawing/2014/main" id="{0FE9F3BB-2D46-45FC-8531-B41977853307}"/>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70" name="ZoneTexte 69">
          <a:extLst>
            <a:ext uri="{FF2B5EF4-FFF2-40B4-BE49-F238E27FC236}">
              <a16:creationId xmlns:a16="http://schemas.microsoft.com/office/drawing/2014/main" id="{98896085-A6DB-46F9-B087-AB414438B0D4}"/>
            </a:ext>
          </a:extLst>
        </xdr:cNvPr>
        <xdr:cNvSpPr txBox="1"/>
      </xdr:nvSpPr>
      <xdr:spPr>
        <a:xfrm>
          <a:off x="135064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71" name="ZoneTexte 70">
          <a:extLst>
            <a:ext uri="{FF2B5EF4-FFF2-40B4-BE49-F238E27FC236}">
              <a16:creationId xmlns:a16="http://schemas.microsoft.com/office/drawing/2014/main" id="{4E6E480E-E73F-4354-A4F8-1B36D4820E25}"/>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72" name="ZoneTexte 71">
          <a:extLst>
            <a:ext uri="{FF2B5EF4-FFF2-40B4-BE49-F238E27FC236}">
              <a16:creationId xmlns:a16="http://schemas.microsoft.com/office/drawing/2014/main" id="{EC232580-8BD0-4B9D-AD7A-F60D67290157}"/>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3" name="ZoneTexte 72">
          <a:extLst>
            <a:ext uri="{FF2B5EF4-FFF2-40B4-BE49-F238E27FC236}">
              <a16:creationId xmlns:a16="http://schemas.microsoft.com/office/drawing/2014/main" id="{C5334D68-1EEE-4F35-94FD-FB9441691CAA}"/>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4" name="ZoneTexte 73">
          <a:extLst>
            <a:ext uri="{FF2B5EF4-FFF2-40B4-BE49-F238E27FC236}">
              <a16:creationId xmlns:a16="http://schemas.microsoft.com/office/drawing/2014/main" id="{DB085260-BDB5-4DA8-969B-4364570718BF}"/>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5" name="ZoneTexte 74">
          <a:extLst>
            <a:ext uri="{FF2B5EF4-FFF2-40B4-BE49-F238E27FC236}">
              <a16:creationId xmlns:a16="http://schemas.microsoft.com/office/drawing/2014/main" id="{66685AE5-4E60-4876-A1CE-048FC1FE60CA}"/>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76" name="ZoneTexte 75">
          <a:extLst>
            <a:ext uri="{FF2B5EF4-FFF2-40B4-BE49-F238E27FC236}">
              <a16:creationId xmlns:a16="http://schemas.microsoft.com/office/drawing/2014/main" id="{562925F6-309F-46B7-A9FB-486BCE37BC35}"/>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77" name="ZoneTexte 76">
          <a:extLst>
            <a:ext uri="{FF2B5EF4-FFF2-40B4-BE49-F238E27FC236}">
              <a16:creationId xmlns:a16="http://schemas.microsoft.com/office/drawing/2014/main" id="{D8D325F9-EF69-457D-A0D2-DAEED48938DF}"/>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78" name="ZoneTexte 77">
          <a:extLst>
            <a:ext uri="{FF2B5EF4-FFF2-40B4-BE49-F238E27FC236}">
              <a16:creationId xmlns:a16="http://schemas.microsoft.com/office/drawing/2014/main" id="{8DC7E69F-1FE9-473B-9D83-E8C1A9516061}"/>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79" name="ZoneTexte 78">
          <a:extLst>
            <a:ext uri="{FF2B5EF4-FFF2-40B4-BE49-F238E27FC236}">
              <a16:creationId xmlns:a16="http://schemas.microsoft.com/office/drawing/2014/main" id="{9A1D8B5D-7897-4F1F-9172-B22496F9D7BE}"/>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0" name="ZoneTexte 79">
          <a:extLst>
            <a:ext uri="{FF2B5EF4-FFF2-40B4-BE49-F238E27FC236}">
              <a16:creationId xmlns:a16="http://schemas.microsoft.com/office/drawing/2014/main" id="{3194F3F7-ED29-48F5-958B-39DC6C4F2C10}"/>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1" name="ZoneTexte 80">
          <a:extLst>
            <a:ext uri="{FF2B5EF4-FFF2-40B4-BE49-F238E27FC236}">
              <a16:creationId xmlns:a16="http://schemas.microsoft.com/office/drawing/2014/main" id="{DFC153B0-ED26-4FDF-980D-548E94BC5D0B}"/>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2" name="ZoneTexte 81">
          <a:extLst>
            <a:ext uri="{FF2B5EF4-FFF2-40B4-BE49-F238E27FC236}">
              <a16:creationId xmlns:a16="http://schemas.microsoft.com/office/drawing/2014/main" id="{7886E10C-D6F0-4668-9EFC-C3BFE0486856}"/>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3" name="ZoneTexte 82">
          <a:extLst>
            <a:ext uri="{FF2B5EF4-FFF2-40B4-BE49-F238E27FC236}">
              <a16:creationId xmlns:a16="http://schemas.microsoft.com/office/drawing/2014/main" id="{4D60FE6D-1E1A-4B06-815A-065963EF9DD4}"/>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4" name="ZoneTexte 83">
          <a:extLst>
            <a:ext uri="{FF2B5EF4-FFF2-40B4-BE49-F238E27FC236}">
              <a16:creationId xmlns:a16="http://schemas.microsoft.com/office/drawing/2014/main" id="{160EA050-2C42-4B66-93CA-4B51E8800B07}"/>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5" name="ZoneTexte 84">
          <a:extLst>
            <a:ext uri="{FF2B5EF4-FFF2-40B4-BE49-F238E27FC236}">
              <a16:creationId xmlns:a16="http://schemas.microsoft.com/office/drawing/2014/main" id="{F38F2E1F-3F9F-4C67-8BCF-BBE7D3FEC098}"/>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6" name="ZoneTexte 85">
          <a:extLst>
            <a:ext uri="{FF2B5EF4-FFF2-40B4-BE49-F238E27FC236}">
              <a16:creationId xmlns:a16="http://schemas.microsoft.com/office/drawing/2014/main" id="{E32F2513-5BEB-4C1D-AA45-6B66ADE26891}"/>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7" name="ZoneTexte 86">
          <a:extLst>
            <a:ext uri="{FF2B5EF4-FFF2-40B4-BE49-F238E27FC236}">
              <a16:creationId xmlns:a16="http://schemas.microsoft.com/office/drawing/2014/main" id="{5EE553DB-2DCF-4585-BA9A-10A8DCAF3A93}"/>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8" name="ZoneTexte 87">
          <a:extLst>
            <a:ext uri="{FF2B5EF4-FFF2-40B4-BE49-F238E27FC236}">
              <a16:creationId xmlns:a16="http://schemas.microsoft.com/office/drawing/2014/main" id="{DCB08B38-17A4-4136-855A-27B6B836D853}"/>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9" name="ZoneTexte 88">
          <a:extLst>
            <a:ext uri="{FF2B5EF4-FFF2-40B4-BE49-F238E27FC236}">
              <a16:creationId xmlns:a16="http://schemas.microsoft.com/office/drawing/2014/main" id="{60DD07E6-2659-4912-8524-8767F736D24F}"/>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90" name="ZoneTexte 89">
          <a:extLst>
            <a:ext uri="{FF2B5EF4-FFF2-40B4-BE49-F238E27FC236}">
              <a16:creationId xmlns:a16="http://schemas.microsoft.com/office/drawing/2014/main" id="{28D1B6B1-71AB-4480-A320-1427CF38EA7A}"/>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91" name="ZoneTexte 90">
          <a:extLst>
            <a:ext uri="{FF2B5EF4-FFF2-40B4-BE49-F238E27FC236}">
              <a16:creationId xmlns:a16="http://schemas.microsoft.com/office/drawing/2014/main" id="{A768ACE3-562A-4130-9D21-153A5A9E2F37}"/>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2" name="ZoneTexte 91">
          <a:extLst>
            <a:ext uri="{FF2B5EF4-FFF2-40B4-BE49-F238E27FC236}">
              <a16:creationId xmlns:a16="http://schemas.microsoft.com/office/drawing/2014/main" id="{DB270978-EEA5-4C6F-BA64-15EBA52B63A9}"/>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93" name="ZoneTexte 92">
          <a:extLst>
            <a:ext uri="{FF2B5EF4-FFF2-40B4-BE49-F238E27FC236}">
              <a16:creationId xmlns:a16="http://schemas.microsoft.com/office/drawing/2014/main" id="{74D1A4DF-DCE0-4FED-8723-D8FE1EFB1E98}"/>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4" name="ZoneTexte 93">
          <a:extLst>
            <a:ext uri="{FF2B5EF4-FFF2-40B4-BE49-F238E27FC236}">
              <a16:creationId xmlns:a16="http://schemas.microsoft.com/office/drawing/2014/main" id="{42AEA119-831A-48E5-84B3-06E9D90E63F5}"/>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95" name="ZoneTexte 94">
          <a:extLst>
            <a:ext uri="{FF2B5EF4-FFF2-40B4-BE49-F238E27FC236}">
              <a16:creationId xmlns:a16="http://schemas.microsoft.com/office/drawing/2014/main" id="{44DA1495-0B66-4706-AC68-46E83856B060}"/>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6" name="ZoneTexte 95">
          <a:extLst>
            <a:ext uri="{FF2B5EF4-FFF2-40B4-BE49-F238E27FC236}">
              <a16:creationId xmlns:a16="http://schemas.microsoft.com/office/drawing/2014/main" id="{52F1444A-6D69-44BE-93B5-C1D3F46C5D03}"/>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7" name="ZoneTexte 96">
          <a:extLst>
            <a:ext uri="{FF2B5EF4-FFF2-40B4-BE49-F238E27FC236}">
              <a16:creationId xmlns:a16="http://schemas.microsoft.com/office/drawing/2014/main" id="{8301C77D-1BCD-463D-92D6-149EB49A9795}"/>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8" name="ZoneTexte 97">
          <a:extLst>
            <a:ext uri="{FF2B5EF4-FFF2-40B4-BE49-F238E27FC236}">
              <a16:creationId xmlns:a16="http://schemas.microsoft.com/office/drawing/2014/main" id="{35C7DCEA-7EB4-44B1-B122-080C97EA4AD7}"/>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9" name="ZoneTexte 98">
          <a:extLst>
            <a:ext uri="{FF2B5EF4-FFF2-40B4-BE49-F238E27FC236}">
              <a16:creationId xmlns:a16="http://schemas.microsoft.com/office/drawing/2014/main" id="{979A587F-3362-4B2C-81CC-F063E22110CB}"/>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0" name="ZoneTexte 99">
          <a:extLst>
            <a:ext uri="{FF2B5EF4-FFF2-40B4-BE49-F238E27FC236}">
              <a16:creationId xmlns:a16="http://schemas.microsoft.com/office/drawing/2014/main" id="{77168865-C1A6-43E7-8AC2-57D43A81469E}"/>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1" name="ZoneTexte 100">
          <a:extLst>
            <a:ext uri="{FF2B5EF4-FFF2-40B4-BE49-F238E27FC236}">
              <a16:creationId xmlns:a16="http://schemas.microsoft.com/office/drawing/2014/main" id="{6669548F-8F25-43C3-9F6E-A169FD0E2161}"/>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2" name="ZoneTexte 101">
          <a:extLst>
            <a:ext uri="{FF2B5EF4-FFF2-40B4-BE49-F238E27FC236}">
              <a16:creationId xmlns:a16="http://schemas.microsoft.com/office/drawing/2014/main" id="{BCEE8A30-EADE-4118-AD12-AC42C2BD3172}"/>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3" name="ZoneTexte 102">
          <a:extLst>
            <a:ext uri="{FF2B5EF4-FFF2-40B4-BE49-F238E27FC236}">
              <a16:creationId xmlns:a16="http://schemas.microsoft.com/office/drawing/2014/main" id="{4457383E-B1C7-431D-9B03-B60018CDFC87}"/>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4" name="ZoneTexte 103">
          <a:extLst>
            <a:ext uri="{FF2B5EF4-FFF2-40B4-BE49-F238E27FC236}">
              <a16:creationId xmlns:a16="http://schemas.microsoft.com/office/drawing/2014/main" id="{756BE3E1-E898-491D-88E6-EB43BC747DED}"/>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5" name="ZoneTexte 104">
          <a:extLst>
            <a:ext uri="{FF2B5EF4-FFF2-40B4-BE49-F238E27FC236}">
              <a16:creationId xmlns:a16="http://schemas.microsoft.com/office/drawing/2014/main" id="{2310455E-5195-4A17-8084-758DEF550BC9}"/>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6" name="ZoneTexte 105">
          <a:extLst>
            <a:ext uri="{FF2B5EF4-FFF2-40B4-BE49-F238E27FC236}">
              <a16:creationId xmlns:a16="http://schemas.microsoft.com/office/drawing/2014/main" id="{1A363A1B-7C47-435A-8B0E-94395DFD952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7" name="ZoneTexte 106">
          <a:extLst>
            <a:ext uri="{FF2B5EF4-FFF2-40B4-BE49-F238E27FC236}">
              <a16:creationId xmlns:a16="http://schemas.microsoft.com/office/drawing/2014/main" id="{8B5635F2-D43F-45FC-AB76-8A38BA10E1BB}"/>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8" name="ZoneTexte 107">
          <a:extLst>
            <a:ext uri="{FF2B5EF4-FFF2-40B4-BE49-F238E27FC236}">
              <a16:creationId xmlns:a16="http://schemas.microsoft.com/office/drawing/2014/main" id="{F0699A53-A7D7-48E0-A6F3-A56C0ABA4CA6}"/>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9" name="ZoneTexte 108">
          <a:extLst>
            <a:ext uri="{FF2B5EF4-FFF2-40B4-BE49-F238E27FC236}">
              <a16:creationId xmlns:a16="http://schemas.microsoft.com/office/drawing/2014/main" id="{714702BA-469F-4239-AB9E-1D27F914D2E3}"/>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0" name="ZoneTexte 109">
          <a:extLst>
            <a:ext uri="{FF2B5EF4-FFF2-40B4-BE49-F238E27FC236}">
              <a16:creationId xmlns:a16="http://schemas.microsoft.com/office/drawing/2014/main" id="{C1E278F7-4EBB-4827-9FEE-014080891885}"/>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1" name="ZoneTexte 110">
          <a:extLst>
            <a:ext uri="{FF2B5EF4-FFF2-40B4-BE49-F238E27FC236}">
              <a16:creationId xmlns:a16="http://schemas.microsoft.com/office/drawing/2014/main" id="{A3EFC353-8B17-4A56-8FF2-55A7E65D8550}"/>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2" name="ZoneTexte 111">
          <a:extLst>
            <a:ext uri="{FF2B5EF4-FFF2-40B4-BE49-F238E27FC236}">
              <a16:creationId xmlns:a16="http://schemas.microsoft.com/office/drawing/2014/main" id="{48A5126C-55E6-4681-B5BF-7891528F867A}"/>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3" name="ZoneTexte 112">
          <a:extLst>
            <a:ext uri="{FF2B5EF4-FFF2-40B4-BE49-F238E27FC236}">
              <a16:creationId xmlns:a16="http://schemas.microsoft.com/office/drawing/2014/main" id="{5155826A-0E96-4410-B940-C0C4344FA2CD}"/>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4" name="ZoneTexte 113">
          <a:extLst>
            <a:ext uri="{FF2B5EF4-FFF2-40B4-BE49-F238E27FC236}">
              <a16:creationId xmlns:a16="http://schemas.microsoft.com/office/drawing/2014/main" id="{16201A02-3343-4550-A7ED-316A33042C07}"/>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5" name="ZoneTexte 114">
          <a:extLst>
            <a:ext uri="{FF2B5EF4-FFF2-40B4-BE49-F238E27FC236}">
              <a16:creationId xmlns:a16="http://schemas.microsoft.com/office/drawing/2014/main" id="{64377590-C8CB-4A98-97CA-1BE38ADE8853}"/>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6" name="ZoneTexte 115">
          <a:extLst>
            <a:ext uri="{FF2B5EF4-FFF2-40B4-BE49-F238E27FC236}">
              <a16:creationId xmlns:a16="http://schemas.microsoft.com/office/drawing/2014/main" id="{A9FD3E63-E765-41C4-A274-FA1859C007E0}"/>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7" name="ZoneTexte 116">
          <a:extLst>
            <a:ext uri="{FF2B5EF4-FFF2-40B4-BE49-F238E27FC236}">
              <a16:creationId xmlns:a16="http://schemas.microsoft.com/office/drawing/2014/main" id="{84AE6AF0-E0E3-4F53-AAEE-7E217DE49230}"/>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8" name="ZoneTexte 117">
          <a:extLst>
            <a:ext uri="{FF2B5EF4-FFF2-40B4-BE49-F238E27FC236}">
              <a16:creationId xmlns:a16="http://schemas.microsoft.com/office/drawing/2014/main" id="{8CBBC2D4-3BD8-4C4E-88A3-3162E9A48E93}"/>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9" name="ZoneTexte 118">
          <a:extLst>
            <a:ext uri="{FF2B5EF4-FFF2-40B4-BE49-F238E27FC236}">
              <a16:creationId xmlns:a16="http://schemas.microsoft.com/office/drawing/2014/main" id="{29AE7691-4DA1-41D6-A9DF-D7E532DE7F11}"/>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0" name="ZoneTexte 119">
          <a:extLst>
            <a:ext uri="{FF2B5EF4-FFF2-40B4-BE49-F238E27FC236}">
              <a16:creationId xmlns:a16="http://schemas.microsoft.com/office/drawing/2014/main" id="{250BFC66-96CD-4F6A-9F09-6D00767592C3}"/>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1" name="ZoneTexte 120">
          <a:extLst>
            <a:ext uri="{FF2B5EF4-FFF2-40B4-BE49-F238E27FC236}">
              <a16:creationId xmlns:a16="http://schemas.microsoft.com/office/drawing/2014/main" id="{6A379112-79AE-46F5-A262-A6AD0C3DB7F5}"/>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2" name="ZoneTexte 121">
          <a:extLst>
            <a:ext uri="{FF2B5EF4-FFF2-40B4-BE49-F238E27FC236}">
              <a16:creationId xmlns:a16="http://schemas.microsoft.com/office/drawing/2014/main" id="{4FDC504A-4858-432C-A672-08BC91C83350}"/>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3" name="ZoneTexte 122">
          <a:extLst>
            <a:ext uri="{FF2B5EF4-FFF2-40B4-BE49-F238E27FC236}">
              <a16:creationId xmlns:a16="http://schemas.microsoft.com/office/drawing/2014/main" id="{CF331978-DC04-4C9A-A495-10C52A05F69F}"/>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4" name="ZoneTexte 123">
          <a:extLst>
            <a:ext uri="{FF2B5EF4-FFF2-40B4-BE49-F238E27FC236}">
              <a16:creationId xmlns:a16="http://schemas.microsoft.com/office/drawing/2014/main" id="{B045ACC1-A52B-445F-AC0C-3426A8C45B09}"/>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25" name="ZoneTexte 124">
          <a:extLst>
            <a:ext uri="{FF2B5EF4-FFF2-40B4-BE49-F238E27FC236}">
              <a16:creationId xmlns:a16="http://schemas.microsoft.com/office/drawing/2014/main" id="{D989AE19-7725-4D3D-B72D-301A27DB97D0}"/>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6" name="ZoneTexte 125">
          <a:extLst>
            <a:ext uri="{FF2B5EF4-FFF2-40B4-BE49-F238E27FC236}">
              <a16:creationId xmlns:a16="http://schemas.microsoft.com/office/drawing/2014/main" id="{07F179C9-2BE1-4CAB-9C3E-0FBD399D4E2C}"/>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27" name="ZoneTexte 126">
          <a:extLst>
            <a:ext uri="{FF2B5EF4-FFF2-40B4-BE49-F238E27FC236}">
              <a16:creationId xmlns:a16="http://schemas.microsoft.com/office/drawing/2014/main" id="{C2F7BC3A-FD32-45AD-B9F9-6714DC5BD43B}"/>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8" name="ZoneTexte 127">
          <a:extLst>
            <a:ext uri="{FF2B5EF4-FFF2-40B4-BE49-F238E27FC236}">
              <a16:creationId xmlns:a16="http://schemas.microsoft.com/office/drawing/2014/main" id="{2E5AABC7-F7A1-4E40-B475-651254D964A3}"/>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29" name="ZoneTexte 128">
          <a:extLst>
            <a:ext uri="{FF2B5EF4-FFF2-40B4-BE49-F238E27FC236}">
              <a16:creationId xmlns:a16="http://schemas.microsoft.com/office/drawing/2014/main" id="{1CDF78A4-0753-4FAA-8DE7-F9C131E08F17}"/>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0" name="ZoneTexte 129">
          <a:extLst>
            <a:ext uri="{FF2B5EF4-FFF2-40B4-BE49-F238E27FC236}">
              <a16:creationId xmlns:a16="http://schemas.microsoft.com/office/drawing/2014/main" id="{03E78DB0-0F29-4713-B3F0-B4A0EF16C098}"/>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1" name="ZoneTexte 130">
          <a:extLst>
            <a:ext uri="{FF2B5EF4-FFF2-40B4-BE49-F238E27FC236}">
              <a16:creationId xmlns:a16="http://schemas.microsoft.com/office/drawing/2014/main" id="{A42D51F0-0EDF-4618-9202-EB21218305BB}"/>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2" name="ZoneTexte 131">
          <a:extLst>
            <a:ext uri="{FF2B5EF4-FFF2-40B4-BE49-F238E27FC236}">
              <a16:creationId xmlns:a16="http://schemas.microsoft.com/office/drawing/2014/main" id="{534E6EB0-F26A-4873-8B3A-501C0AB4791A}"/>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3" name="ZoneTexte 132">
          <a:extLst>
            <a:ext uri="{FF2B5EF4-FFF2-40B4-BE49-F238E27FC236}">
              <a16:creationId xmlns:a16="http://schemas.microsoft.com/office/drawing/2014/main" id="{EAA73FC7-5192-41D0-84DF-44528E4A44BB}"/>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4" name="ZoneTexte 133">
          <a:extLst>
            <a:ext uri="{FF2B5EF4-FFF2-40B4-BE49-F238E27FC236}">
              <a16:creationId xmlns:a16="http://schemas.microsoft.com/office/drawing/2014/main" id="{136F722E-6300-416B-8364-3C0C63B4D2B2}"/>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5" name="ZoneTexte 134">
          <a:extLst>
            <a:ext uri="{FF2B5EF4-FFF2-40B4-BE49-F238E27FC236}">
              <a16:creationId xmlns:a16="http://schemas.microsoft.com/office/drawing/2014/main" id="{389F45BE-232B-4C1F-89A2-2A04FF4495DA}"/>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6" name="ZoneTexte 135">
          <a:extLst>
            <a:ext uri="{FF2B5EF4-FFF2-40B4-BE49-F238E27FC236}">
              <a16:creationId xmlns:a16="http://schemas.microsoft.com/office/drawing/2014/main" id="{3490D1D9-AD76-4050-9587-02FCDD2B60F9}"/>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7" name="ZoneTexte 136">
          <a:extLst>
            <a:ext uri="{FF2B5EF4-FFF2-40B4-BE49-F238E27FC236}">
              <a16:creationId xmlns:a16="http://schemas.microsoft.com/office/drawing/2014/main" id="{EF27C984-2BFE-4F30-939A-AFFDE8F5FAB2}"/>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8" name="ZoneTexte 137">
          <a:extLst>
            <a:ext uri="{FF2B5EF4-FFF2-40B4-BE49-F238E27FC236}">
              <a16:creationId xmlns:a16="http://schemas.microsoft.com/office/drawing/2014/main" id="{606288A7-4609-46E4-989B-7177449ABB7B}"/>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9" name="ZoneTexte 138">
          <a:extLst>
            <a:ext uri="{FF2B5EF4-FFF2-40B4-BE49-F238E27FC236}">
              <a16:creationId xmlns:a16="http://schemas.microsoft.com/office/drawing/2014/main" id="{0786F788-C694-4E35-B9D1-BBBA41F48AC5}"/>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40" name="ZoneTexte 139">
          <a:extLst>
            <a:ext uri="{FF2B5EF4-FFF2-40B4-BE49-F238E27FC236}">
              <a16:creationId xmlns:a16="http://schemas.microsoft.com/office/drawing/2014/main" id="{BBCA74AE-BB47-475B-B338-ACDB7FD53FB8}"/>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1" name="ZoneTexte 140">
          <a:extLst>
            <a:ext uri="{FF2B5EF4-FFF2-40B4-BE49-F238E27FC236}">
              <a16:creationId xmlns:a16="http://schemas.microsoft.com/office/drawing/2014/main" id="{0A547564-D579-49D8-A515-10BCF598DD45}"/>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2" name="ZoneTexte 141">
          <a:extLst>
            <a:ext uri="{FF2B5EF4-FFF2-40B4-BE49-F238E27FC236}">
              <a16:creationId xmlns:a16="http://schemas.microsoft.com/office/drawing/2014/main" id="{B4FB80D1-FE0B-41E5-A54D-FE78D4FCA317}"/>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3" name="ZoneTexte 142">
          <a:extLst>
            <a:ext uri="{FF2B5EF4-FFF2-40B4-BE49-F238E27FC236}">
              <a16:creationId xmlns:a16="http://schemas.microsoft.com/office/drawing/2014/main" id="{EE66C181-5AD8-494A-81EB-0EBA2745A8B8}"/>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4" name="ZoneTexte 143">
          <a:extLst>
            <a:ext uri="{FF2B5EF4-FFF2-40B4-BE49-F238E27FC236}">
              <a16:creationId xmlns:a16="http://schemas.microsoft.com/office/drawing/2014/main" id="{DB930377-99D0-4BD3-9BE8-FAADA5631F8D}"/>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5" name="ZoneTexte 144">
          <a:extLst>
            <a:ext uri="{FF2B5EF4-FFF2-40B4-BE49-F238E27FC236}">
              <a16:creationId xmlns:a16="http://schemas.microsoft.com/office/drawing/2014/main" id="{92E50CB5-84A7-4F8E-AF7E-7721175C4BFE}"/>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6" name="ZoneTexte 145">
          <a:extLst>
            <a:ext uri="{FF2B5EF4-FFF2-40B4-BE49-F238E27FC236}">
              <a16:creationId xmlns:a16="http://schemas.microsoft.com/office/drawing/2014/main" id="{F78E549D-F532-46DC-8474-697868AC2D93}"/>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7" name="ZoneTexte 146">
          <a:extLst>
            <a:ext uri="{FF2B5EF4-FFF2-40B4-BE49-F238E27FC236}">
              <a16:creationId xmlns:a16="http://schemas.microsoft.com/office/drawing/2014/main" id="{40642EB5-60EA-444C-B215-7472AE916F31}"/>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8" name="ZoneTexte 147">
          <a:extLst>
            <a:ext uri="{FF2B5EF4-FFF2-40B4-BE49-F238E27FC236}">
              <a16:creationId xmlns:a16="http://schemas.microsoft.com/office/drawing/2014/main" id="{8980A66F-D216-4035-9A96-8CFA6C34FA17}"/>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49" name="ZoneTexte 148">
          <a:extLst>
            <a:ext uri="{FF2B5EF4-FFF2-40B4-BE49-F238E27FC236}">
              <a16:creationId xmlns:a16="http://schemas.microsoft.com/office/drawing/2014/main" id="{ACC3977C-A8D8-4B57-8C0D-8EED08BE65EB}"/>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50" name="ZoneTexte 149">
          <a:extLst>
            <a:ext uri="{FF2B5EF4-FFF2-40B4-BE49-F238E27FC236}">
              <a16:creationId xmlns:a16="http://schemas.microsoft.com/office/drawing/2014/main" id="{929C5D5F-8314-4EDE-8BFC-2BDF97878BF7}"/>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1" name="ZoneTexte 150">
          <a:extLst>
            <a:ext uri="{FF2B5EF4-FFF2-40B4-BE49-F238E27FC236}">
              <a16:creationId xmlns:a16="http://schemas.microsoft.com/office/drawing/2014/main" id="{B668432B-CE82-40CD-B52C-699C5F87DD79}"/>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52" name="ZoneTexte 151">
          <a:extLst>
            <a:ext uri="{FF2B5EF4-FFF2-40B4-BE49-F238E27FC236}">
              <a16:creationId xmlns:a16="http://schemas.microsoft.com/office/drawing/2014/main" id="{40EE7120-3B44-48EC-B737-EA849B94A716}"/>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3" name="ZoneTexte 152">
          <a:extLst>
            <a:ext uri="{FF2B5EF4-FFF2-40B4-BE49-F238E27FC236}">
              <a16:creationId xmlns:a16="http://schemas.microsoft.com/office/drawing/2014/main" id="{6B76022C-30C8-4533-BB49-AEF50E8E6C70}"/>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4" name="ZoneTexte 153">
          <a:extLst>
            <a:ext uri="{FF2B5EF4-FFF2-40B4-BE49-F238E27FC236}">
              <a16:creationId xmlns:a16="http://schemas.microsoft.com/office/drawing/2014/main" id="{1FEE8C09-DF6B-49F3-90EA-56BEAC596DB3}"/>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5" name="ZoneTexte 154">
          <a:extLst>
            <a:ext uri="{FF2B5EF4-FFF2-40B4-BE49-F238E27FC236}">
              <a16:creationId xmlns:a16="http://schemas.microsoft.com/office/drawing/2014/main" id="{7455D4A6-65DD-4605-AEE8-5F30B93DFDB4}"/>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6" name="ZoneTexte 155">
          <a:extLst>
            <a:ext uri="{FF2B5EF4-FFF2-40B4-BE49-F238E27FC236}">
              <a16:creationId xmlns:a16="http://schemas.microsoft.com/office/drawing/2014/main" id="{B184DB05-0ECE-434E-A140-4A507CAB9C24}"/>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7" name="ZoneTexte 156">
          <a:extLst>
            <a:ext uri="{FF2B5EF4-FFF2-40B4-BE49-F238E27FC236}">
              <a16:creationId xmlns:a16="http://schemas.microsoft.com/office/drawing/2014/main" id="{ABA983FF-910C-4DE3-BBE4-4393FDBB7A4A}"/>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8" name="ZoneTexte 157">
          <a:extLst>
            <a:ext uri="{FF2B5EF4-FFF2-40B4-BE49-F238E27FC236}">
              <a16:creationId xmlns:a16="http://schemas.microsoft.com/office/drawing/2014/main" id="{ED556D1C-A4C0-4139-86CF-8CC07F183BC0}"/>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9" name="ZoneTexte 158">
          <a:extLst>
            <a:ext uri="{FF2B5EF4-FFF2-40B4-BE49-F238E27FC236}">
              <a16:creationId xmlns:a16="http://schemas.microsoft.com/office/drawing/2014/main" id="{BC2AF4E7-5F9A-4FCF-8F00-EC2DB59004B8}"/>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0" name="ZoneTexte 159">
          <a:extLst>
            <a:ext uri="{FF2B5EF4-FFF2-40B4-BE49-F238E27FC236}">
              <a16:creationId xmlns:a16="http://schemas.microsoft.com/office/drawing/2014/main" id="{8B88016F-E1E6-4839-9D36-B99EF7449C78}"/>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1" name="ZoneTexte 160">
          <a:extLst>
            <a:ext uri="{FF2B5EF4-FFF2-40B4-BE49-F238E27FC236}">
              <a16:creationId xmlns:a16="http://schemas.microsoft.com/office/drawing/2014/main" id="{C41D9E06-AB9E-492A-8028-1E5AC7B09EB4}"/>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2" name="ZoneTexte 161">
          <a:extLst>
            <a:ext uri="{FF2B5EF4-FFF2-40B4-BE49-F238E27FC236}">
              <a16:creationId xmlns:a16="http://schemas.microsoft.com/office/drawing/2014/main" id="{2D772A18-87EA-4CAA-8C5E-1E70643D3CDE}"/>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3" name="ZoneTexte 162">
          <a:extLst>
            <a:ext uri="{FF2B5EF4-FFF2-40B4-BE49-F238E27FC236}">
              <a16:creationId xmlns:a16="http://schemas.microsoft.com/office/drawing/2014/main" id="{7602F483-5AA6-4179-B26D-D2F231043E7C}"/>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4" name="ZoneTexte 163">
          <a:extLst>
            <a:ext uri="{FF2B5EF4-FFF2-40B4-BE49-F238E27FC236}">
              <a16:creationId xmlns:a16="http://schemas.microsoft.com/office/drawing/2014/main" id="{404EAD81-2169-4D0B-A213-9465C855AF23}"/>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5" name="ZoneTexte 164">
          <a:extLst>
            <a:ext uri="{FF2B5EF4-FFF2-40B4-BE49-F238E27FC236}">
              <a16:creationId xmlns:a16="http://schemas.microsoft.com/office/drawing/2014/main" id="{C4736117-3A1E-4467-8FAF-11A025219ADB}"/>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6" name="ZoneTexte 165">
          <a:extLst>
            <a:ext uri="{FF2B5EF4-FFF2-40B4-BE49-F238E27FC236}">
              <a16:creationId xmlns:a16="http://schemas.microsoft.com/office/drawing/2014/main" id="{63414B63-BA32-46BC-AB38-04E9136F6C97}"/>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7" name="ZoneTexte 166">
          <a:extLst>
            <a:ext uri="{FF2B5EF4-FFF2-40B4-BE49-F238E27FC236}">
              <a16:creationId xmlns:a16="http://schemas.microsoft.com/office/drawing/2014/main" id="{67381ADD-3B27-45F3-8B5E-3382383A1006}"/>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8" name="ZoneTexte 167">
          <a:extLst>
            <a:ext uri="{FF2B5EF4-FFF2-40B4-BE49-F238E27FC236}">
              <a16:creationId xmlns:a16="http://schemas.microsoft.com/office/drawing/2014/main" id="{677552E8-A022-4EB7-886B-0D9C855110A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9" name="ZoneTexte 168">
          <a:extLst>
            <a:ext uri="{FF2B5EF4-FFF2-40B4-BE49-F238E27FC236}">
              <a16:creationId xmlns:a16="http://schemas.microsoft.com/office/drawing/2014/main" id="{1784F77E-D69B-4F73-8E48-7B267AA7590C}"/>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0" name="ZoneTexte 169">
          <a:extLst>
            <a:ext uri="{FF2B5EF4-FFF2-40B4-BE49-F238E27FC236}">
              <a16:creationId xmlns:a16="http://schemas.microsoft.com/office/drawing/2014/main" id="{73C7C434-2395-4980-A603-71AAFC24A03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1" name="ZoneTexte 170">
          <a:extLst>
            <a:ext uri="{FF2B5EF4-FFF2-40B4-BE49-F238E27FC236}">
              <a16:creationId xmlns:a16="http://schemas.microsoft.com/office/drawing/2014/main" id="{396B4475-CB89-4B93-A191-9B828FAB164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2" name="ZoneTexte 171">
          <a:extLst>
            <a:ext uri="{FF2B5EF4-FFF2-40B4-BE49-F238E27FC236}">
              <a16:creationId xmlns:a16="http://schemas.microsoft.com/office/drawing/2014/main" id="{11DA70EF-D065-4E32-A4C2-851006615270}"/>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3" name="ZoneTexte 172">
          <a:extLst>
            <a:ext uri="{FF2B5EF4-FFF2-40B4-BE49-F238E27FC236}">
              <a16:creationId xmlns:a16="http://schemas.microsoft.com/office/drawing/2014/main" id="{1BFB9F8B-67EB-4B72-9F96-7A4BB192DA1B}"/>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4" name="ZoneTexte 173">
          <a:extLst>
            <a:ext uri="{FF2B5EF4-FFF2-40B4-BE49-F238E27FC236}">
              <a16:creationId xmlns:a16="http://schemas.microsoft.com/office/drawing/2014/main" id="{2A5DD6C4-04C5-4771-96E7-C34384382098}"/>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5" name="ZoneTexte 174">
          <a:extLst>
            <a:ext uri="{FF2B5EF4-FFF2-40B4-BE49-F238E27FC236}">
              <a16:creationId xmlns:a16="http://schemas.microsoft.com/office/drawing/2014/main" id="{BD0598C4-45D2-4082-A62C-6615ECFE0EFB}"/>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6" name="ZoneTexte 175">
          <a:extLst>
            <a:ext uri="{FF2B5EF4-FFF2-40B4-BE49-F238E27FC236}">
              <a16:creationId xmlns:a16="http://schemas.microsoft.com/office/drawing/2014/main" id="{5AE01B8B-DDFD-4A26-9291-B43B6C304AB9}"/>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7" name="ZoneTexte 176">
          <a:extLst>
            <a:ext uri="{FF2B5EF4-FFF2-40B4-BE49-F238E27FC236}">
              <a16:creationId xmlns:a16="http://schemas.microsoft.com/office/drawing/2014/main" id="{9B10BB03-1B54-483E-8F9A-2BE100F07BF8}"/>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8" name="ZoneTexte 177">
          <a:extLst>
            <a:ext uri="{FF2B5EF4-FFF2-40B4-BE49-F238E27FC236}">
              <a16:creationId xmlns:a16="http://schemas.microsoft.com/office/drawing/2014/main" id="{213628A1-A283-4177-A84E-02EACE68E1F3}"/>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9" name="ZoneTexte 178">
          <a:extLst>
            <a:ext uri="{FF2B5EF4-FFF2-40B4-BE49-F238E27FC236}">
              <a16:creationId xmlns:a16="http://schemas.microsoft.com/office/drawing/2014/main" id="{B1C77F67-870F-4865-82AF-F897DEC660C9}"/>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0" name="ZoneTexte 179">
          <a:extLst>
            <a:ext uri="{FF2B5EF4-FFF2-40B4-BE49-F238E27FC236}">
              <a16:creationId xmlns:a16="http://schemas.microsoft.com/office/drawing/2014/main" id="{8C5591D2-8A95-4666-B629-EDBED8FD227A}"/>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1" name="ZoneTexte 180">
          <a:extLst>
            <a:ext uri="{FF2B5EF4-FFF2-40B4-BE49-F238E27FC236}">
              <a16:creationId xmlns:a16="http://schemas.microsoft.com/office/drawing/2014/main" id="{C6AD3C11-5D4C-4B3C-B28F-B97F0787726D}"/>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2" name="ZoneTexte 181">
          <a:extLst>
            <a:ext uri="{FF2B5EF4-FFF2-40B4-BE49-F238E27FC236}">
              <a16:creationId xmlns:a16="http://schemas.microsoft.com/office/drawing/2014/main" id="{D372ED0D-2B95-474E-AD72-8258027A5831}"/>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3" name="ZoneTexte 182">
          <a:extLst>
            <a:ext uri="{FF2B5EF4-FFF2-40B4-BE49-F238E27FC236}">
              <a16:creationId xmlns:a16="http://schemas.microsoft.com/office/drawing/2014/main" id="{1822A110-C945-4A6C-B175-EEF277548CC0}"/>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4" name="ZoneTexte 183">
          <a:extLst>
            <a:ext uri="{FF2B5EF4-FFF2-40B4-BE49-F238E27FC236}">
              <a16:creationId xmlns:a16="http://schemas.microsoft.com/office/drawing/2014/main" id="{5F9802F4-57E5-438D-8D2A-F9E0A9CA94D4}"/>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85" name="ZoneTexte 184">
          <a:extLst>
            <a:ext uri="{FF2B5EF4-FFF2-40B4-BE49-F238E27FC236}">
              <a16:creationId xmlns:a16="http://schemas.microsoft.com/office/drawing/2014/main" id="{1405C2BE-2171-4C28-9998-F72A4A430199}"/>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6" name="ZoneTexte 185">
          <a:extLst>
            <a:ext uri="{FF2B5EF4-FFF2-40B4-BE49-F238E27FC236}">
              <a16:creationId xmlns:a16="http://schemas.microsoft.com/office/drawing/2014/main" id="{21461AC9-2F2C-4968-8836-2A114A83000A}"/>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87" name="ZoneTexte 186">
          <a:extLst>
            <a:ext uri="{FF2B5EF4-FFF2-40B4-BE49-F238E27FC236}">
              <a16:creationId xmlns:a16="http://schemas.microsoft.com/office/drawing/2014/main" id="{A4B1E959-38F0-4D41-95AC-762ACAFF421A}"/>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8" name="ZoneTexte 187">
          <a:extLst>
            <a:ext uri="{FF2B5EF4-FFF2-40B4-BE49-F238E27FC236}">
              <a16:creationId xmlns:a16="http://schemas.microsoft.com/office/drawing/2014/main" id="{85B48F59-ED20-46EB-AD1A-907DE464AE81}"/>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89" name="ZoneTexte 188">
          <a:extLst>
            <a:ext uri="{FF2B5EF4-FFF2-40B4-BE49-F238E27FC236}">
              <a16:creationId xmlns:a16="http://schemas.microsoft.com/office/drawing/2014/main" id="{34C0AD48-70B1-4933-9C87-FD5D52148B32}"/>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0" name="ZoneTexte 189">
          <a:extLst>
            <a:ext uri="{FF2B5EF4-FFF2-40B4-BE49-F238E27FC236}">
              <a16:creationId xmlns:a16="http://schemas.microsoft.com/office/drawing/2014/main" id="{BADB8905-6080-4B98-A88F-78D68416BF6C}"/>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1" name="ZoneTexte 190">
          <a:extLst>
            <a:ext uri="{FF2B5EF4-FFF2-40B4-BE49-F238E27FC236}">
              <a16:creationId xmlns:a16="http://schemas.microsoft.com/office/drawing/2014/main" id="{B3940F35-D134-4F52-AF9E-FDB02DF69E1F}"/>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2" name="ZoneTexte 191">
          <a:extLst>
            <a:ext uri="{FF2B5EF4-FFF2-40B4-BE49-F238E27FC236}">
              <a16:creationId xmlns:a16="http://schemas.microsoft.com/office/drawing/2014/main" id="{D6814C7F-0C4B-40C7-B016-A30447EC9456}"/>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3" name="ZoneTexte 192">
          <a:extLst>
            <a:ext uri="{FF2B5EF4-FFF2-40B4-BE49-F238E27FC236}">
              <a16:creationId xmlns:a16="http://schemas.microsoft.com/office/drawing/2014/main" id="{D07FDE32-CDAC-4E11-A93A-5EA02A6B20AC}"/>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4" name="ZoneTexte 193">
          <a:extLst>
            <a:ext uri="{FF2B5EF4-FFF2-40B4-BE49-F238E27FC236}">
              <a16:creationId xmlns:a16="http://schemas.microsoft.com/office/drawing/2014/main" id="{A773F34B-A7F2-464D-8DD1-A0FDC5E8330C}"/>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5" name="ZoneTexte 194">
          <a:extLst>
            <a:ext uri="{FF2B5EF4-FFF2-40B4-BE49-F238E27FC236}">
              <a16:creationId xmlns:a16="http://schemas.microsoft.com/office/drawing/2014/main" id="{4FDA1A14-A0F7-467C-ACBB-DEAA404B5BDC}"/>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6" name="ZoneTexte 195">
          <a:extLst>
            <a:ext uri="{FF2B5EF4-FFF2-40B4-BE49-F238E27FC236}">
              <a16:creationId xmlns:a16="http://schemas.microsoft.com/office/drawing/2014/main" id="{9E2020D0-7DF9-4667-8F04-32A778DEE58D}"/>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97" name="ZoneTexte 196">
          <a:extLst>
            <a:ext uri="{FF2B5EF4-FFF2-40B4-BE49-F238E27FC236}">
              <a16:creationId xmlns:a16="http://schemas.microsoft.com/office/drawing/2014/main" id="{E37369F2-0775-46AF-A33A-E3EC96158AF2}"/>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8" name="ZoneTexte 197">
          <a:extLst>
            <a:ext uri="{FF2B5EF4-FFF2-40B4-BE49-F238E27FC236}">
              <a16:creationId xmlns:a16="http://schemas.microsoft.com/office/drawing/2014/main" id="{7C2672CC-2FBA-43D5-9ECD-D42C2181FB53}"/>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99" name="ZoneTexte 198">
          <a:extLst>
            <a:ext uri="{FF2B5EF4-FFF2-40B4-BE49-F238E27FC236}">
              <a16:creationId xmlns:a16="http://schemas.microsoft.com/office/drawing/2014/main" id="{A3E9C792-DA88-4136-B1BF-6AF402D72325}"/>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00" name="ZoneTexte 199">
          <a:extLst>
            <a:ext uri="{FF2B5EF4-FFF2-40B4-BE49-F238E27FC236}">
              <a16:creationId xmlns:a16="http://schemas.microsoft.com/office/drawing/2014/main" id="{40D2A8B3-BF04-4267-A2EB-F4639BAA4E93}"/>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1" name="ZoneTexte 200">
          <a:extLst>
            <a:ext uri="{FF2B5EF4-FFF2-40B4-BE49-F238E27FC236}">
              <a16:creationId xmlns:a16="http://schemas.microsoft.com/office/drawing/2014/main" id="{0932B437-3CB8-4896-85A0-D0A423B7E638}"/>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2" name="ZoneTexte 201">
          <a:extLst>
            <a:ext uri="{FF2B5EF4-FFF2-40B4-BE49-F238E27FC236}">
              <a16:creationId xmlns:a16="http://schemas.microsoft.com/office/drawing/2014/main" id="{DADD4DCB-54C2-46F6-99FB-5EEE9F979D12}"/>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3" name="ZoneTexte 202">
          <a:extLst>
            <a:ext uri="{FF2B5EF4-FFF2-40B4-BE49-F238E27FC236}">
              <a16:creationId xmlns:a16="http://schemas.microsoft.com/office/drawing/2014/main" id="{817800B2-95F7-4BF1-B844-9F3DF7DAECA3}"/>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4" name="ZoneTexte 203">
          <a:extLst>
            <a:ext uri="{FF2B5EF4-FFF2-40B4-BE49-F238E27FC236}">
              <a16:creationId xmlns:a16="http://schemas.microsoft.com/office/drawing/2014/main" id="{BDA44DD4-7D2F-4F8E-A3ED-726608070CF9}"/>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5" name="ZoneTexte 204">
          <a:extLst>
            <a:ext uri="{FF2B5EF4-FFF2-40B4-BE49-F238E27FC236}">
              <a16:creationId xmlns:a16="http://schemas.microsoft.com/office/drawing/2014/main" id="{1B61BD8D-360E-475A-B15B-D8E22C36225F}"/>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6" name="ZoneTexte 205">
          <a:extLst>
            <a:ext uri="{FF2B5EF4-FFF2-40B4-BE49-F238E27FC236}">
              <a16:creationId xmlns:a16="http://schemas.microsoft.com/office/drawing/2014/main" id="{FDA5F722-AAF1-4765-99ED-FA34C6F6CE37}"/>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7" name="ZoneTexte 206">
          <a:extLst>
            <a:ext uri="{FF2B5EF4-FFF2-40B4-BE49-F238E27FC236}">
              <a16:creationId xmlns:a16="http://schemas.microsoft.com/office/drawing/2014/main" id="{7C43A789-6399-4858-A22F-DDDA040A4ABA}"/>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8" name="ZoneTexte 207">
          <a:extLst>
            <a:ext uri="{FF2B5EF4-FFF2-40B4-BE49-F238E27FC236}">
              <a16:creationId xmlns:a16="http://schemas.microsoft.com/office/drawing/2014/main" id="{A123EB11-2D6B-42A0-8438-F933E0B7997A}"/>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09" name="ZoneTexte 208">
          <a:extLst>
            <a:ext uri="{FF2B5EF4-FFF2-40B4-BE49-F238E27FC236}">
              <a16:creationId xmlns:a16="http://schemas.microsoft.com/office/drawing/2014/main" id="{93DC80D7-D864-4648-8DF4-3A0F1D359613}"/>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10" name="ZoneTexte 209">
          <a:extLst>
            <a:ext uri="{FF2B5EF4-FFF2-40B4-BE49-F238E27FC236}">
              <a16:creationId xmlns:a16="http://schemas.microsoft.com/office/drawing/2014/main" id="{BA7ADA5E-74B9-4175-962F-D65D9EDBEFB3}"/>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1" name="ZoneTexte 210">
          <a:extLst>
            <a:ext uri="{FF2B5EF4-FFF2-40B4-BE49-F238E27FC236}">
              <a16:creationId xmlns:a16="http://schemas.microsoft.com/office/drawing/2014/main" id="{AFC73318-7483-40C5-B13B-194AC9574B44}"/>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12" name="ZoneTexte 211">
          <a:extLst>
            <a:ext uri="{FF2B5EF4-FFF2-40B4-BE49-F238E27FC236}">
              <a16:creationId xmlns:a16="http://schemas.microsoft.com/office/drawing/2014/main" id="{19C9CE76-7E63-4AB0-AFCD-8CE00B53DFB3}"/>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3" name="ZoneTexte 212">
          <a:extLst>
            <a:ext uri="{FF2B5EF4-FFF2-40B4-BE49-F238E27FC236}">
              <a16:creationId xmlns:a16="http://schemas.microsoft.com/office/drawing/2014/main" id="{82BA4583-91B4-4E6F-BE64-C427B283F91C}"/>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4" name="ZoneTexte 213">
          <a:extLst>
            <a:ext uri="{FF2B5EF4-FFF2-40B4-BE49-F238E27FC236}">
              <a16:creationId xmlns:a16="http://schemas.microsoft.com/office/drawing/2014/main" id="{43647E6C-99CB-4BDC-9C86-CA0726C9E33E}"/>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5" name="ZoneTexte 214">
          <a:extLst>
            <a:ext uri="{FF2B5EF4-FFF2-40B4-BE49-F238E27FC236}">
              <a16:creationId xmlns:a16="http://schemas.microsoft.com/office/drawing/2014/main" id="{06BF631F-A540-426A-8AE3-B8676D3F4788}"/>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6" name="ZoneTexte 215">
          <a:extLst>
            <a:ext uri="{FF2B5EF4-FFF2-40B4-BE49-F238E27FC236}">
              <a16:creationId xmlns:a16="http://schemas.microsoft.com/office/drawing/2014/main" id="{A22EB14D-41CF-4B9D-B26B-285C7C212493}"/>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7" name="ZoneTexte 216">
          <a:extLst>
            <a:ext uri="{FF2B5EF4-FFF2-40B4-BE49-F238E27FC236}">
              <a16:creationId xmlns:a16="http://schemas.microsoft.com/office/drawing/2014/main" id="{ABAD6BC9-6459-498C-8B17-33DF58A8E78F}"/>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8" name="ZoneTexte 217">
          <a:extLst>
            <a:ext uri="{FF2B5EF4-FFF2-40B4-BE49-F238E27FC236}">
              <a16:creationId xmlns:a16="http://schemas.microsoft.com/office/drawing/2014/main" id="{E3C1C168-ACC4-44D9-BE4D-834B18DD2844}"/>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9" name="ZoneTexte 218">
          <a:extLst>
            <a:ext uri="{FF2B5EF4-FFF2-40B4-BE49-F238E27FC236}">
              <a16:creationId xmlns:a16="http://schemas.microsoft.com/office/drawing/2014/main" id="{D6FD457B-AB85-43C2-AF60-A222850C7C85}"/>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0" name="ZoneTexte 219">
          <a:extLst>
            <a:ext uri="{FF2B5EF4-FFF2-40B4-BE49-F238E27FC236}">
              <a16:creationId xmlns:a16="http://schemas.microsoft.com/office/drawing/2014/main" id="{D8901453-EBE5-4766-BF8E-EA55EABA5261}"/>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1" name="ZoneTexte 220">
          <a:extLst>
            <a:ext uri="{FF2B5EF4-FFF2-40B4-BE49-F238E27FC236}">
              <a16:creationId xmlns:a16="http://schemas.microsoft.com/office/drawing/2014/main" id="{E625088C-58FB-45AD-9622-CE91BF9A2ADC}"/>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2" name="ZoneTexte 221">
          <a:extLst>
            <a:ext uri="{FF2B5EF4-FFF2-40B4-BE49-F238E27FC236}">
              <a16:creationId xmlns:a16="http://schemas.microsoft.com/office/drawing/2014/main" id="{C2BE5603-C8CE-4B58-A482-E0D2BC03F66C}"/>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3" name="ZoneTexte 222">
          <a:extLst>
            <a:ext uri="{FF2B5EF4-FFF2-40B4-BE49-F238E27FC236}">
              <a16:creationId xmlns:a16="http://schemas.microsoft.com/office/drawing/2014/main" id="{11D43A10-ED9B-4381-BD33-A0D3AF5E4327}"/>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4" name="ZoneTexte 223">
          <a:extLst>
            <a:ext uri="{FF2B5EF4-FFF2-40B4-BE49-F238E27FC236}">
              <a16:creationId xmlns:a16="http://schemas.microsoft.com/office/drawing/2014/main" id="{E9DDC715-A5BD-47D4-A6E2-E38FFBA6D136}"/>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5" name="ZoneTexte 224">
          <a:extLst>
            <a:ext uri="{FF2B5EF4-FFF2-40B4-BE49-F238E27FC236}">
              <a16:creationId xmlns:a16="http://schemas.microsoft.com/office/drawing/2014/main" id="{181443DE-6107-4834-96F2-89FC3B86F319}"/>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6" name="ZoneTexte 225">
          <a:extLst>
            <a:ext uri="{FF2B5EF4-FFF2-40B4-BE49-F238E27FC236}">
              <a16:creationId xmlns:a16="http://schemas.microsoft.com/office/drawing/2014/main" id="{08AEC0D3-A6DF-4CE3-A947-F1C028E0DFD5}"/>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7" name="ZoneTexte 226">
          <a:extLst>
            <a:ext uri="{FF2B5EF4-FFF2-40B4-BE49-F238E27FC236}">
              <a16:creationId xmlns:a16="http://schemas.microsoft.com/office/drawing/2014/main" id="{200CF573-0DDD-4195-9CDB-754229E3B632}"/>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8" name="ZoneTexte 227">
          <a:extLst>
            <a:ext uri="{FF2B5EF4-FFF2-40B4-BE49-F238E27FC236}">
              <a16:creationId xmlns:a16="http://schemas.microsoft.com/office/drawing/2014/main" id="{A7AE0685-A4EA-47F0-B111-CADAED1207C4}"/>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9" name="ZoneTexte 228">
          <a:extLst>
            <a:ext uri="{FF2B5EF4-FFF2-40B4-BE49-F238E27FC236}">
              <a16:creationId xmlns:a16="http://schemas.microsoft.com/office/drawing/2014/main" id="{27AD247C-EC1E-437F-8AAA-AB83092D787B}"/>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0" name="ZoneTexte 229">
          <a:extLst>
            <a:ext uri="{FF2B5EF4-FFF2-40B4-BE49-F238E27FC236}">
              <a16:creationId xmlns:a16="http://schemas.microsoft.com/office/drawing/2014/main" id="{B5528CFC-7E5E-4455-9166-F5AD13B74FD3}"/>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1" name="ZoneTexte 230">
          <a:extLst>
            <a:ext uri="{FF2B5EF4-FFF2-40B4-BE49-F238E27FC236}">
              <a16:creationId xmlns:a16="http://schemas.microsoft.com/office/drawing/2014/main" id="{FC8B222E-4D65-4294-B63B-E273FFEDB8C1}"/>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2" name="ZoneTexte 231">
          <a:extLst>
            <a:ext uri="{FF2B5EF4-FFF2-40B4-BE49-F238E27FC236}">
              <a16:creationId xmlns:a16="http://schemas.microsoft.com/office/drawing/2014/main" id="{2BFE5FDA-C17C-4EC6-B319-9E7B3B0691F6}"/>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3" name="ZoneTexte 232">
          <a:extLst>
            <a:ext uri="{FF2B5EF4-FFF2-40B4-BE49-F238E27FC236}">
              <a16:creationId xmlns:a16="http://schemas.microsoft.com/office/drawing/2014/main" id="{048F63F0-8D63-4CC2-B0CD-9AEDE094DFDD}"/>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4" name="ZoneTexte 233">
          <a:extLst>
            <a:ext uri="{FF2B5EF4-FFF2-40B4-BE49-F238E27FC236}">
              <a16:creationId xmlns:a16="http://schemas.microsoft.com/office/drawing/2014/main" id="{00471C4D-2A1F-4FF3-9A2B-08FBA2835813}"/>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5" name="ZoneTexte 234">
          <a:extLst>
            <a:ext uri="{FF2B5EF4-FFF2-40B4-BE49-F238E27FC236}">
              <a16:creationId xmlns:a16="http://schemas.microsoft.com/office/drawing/2014/main" id="{1FD807A8-F1EB-47E2-A714-7D5543D9F2DE}"/>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6" name="ZoneTexte 235">
          <a:extLst>
            <a:ext uri="{FF2B5EF4-FFF2-40B4-BE49-F238E27FC236}">
              <a16:creationId xmlns:a16="http://schemas.microsoft.com/office/drawing/2014/main" id="{7D16D7DA-5FBD-40B7-B357-640430AF5FC3}"/>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7" name="ZoneTexte 236">
          <a:extLst>
            <a:ext uri="{FF2B5EF4-FFF2-40B4-BE49-F238E27FC236}">
              <a16:creationId xmlns:a16="http://schemas.microsoft.com/office/drawing/2014/main" id="{0E0C8307-54D9-4B6E-8908-FD74C228A771}"/>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8" name="ZoneTexte 237">
          <a:extLst>
            <a:ext uri="{FF2B5EF4-FFF2-40B4-BE49-F238E27FC236}">
              <a16:creationId xmlns:a16="http://schemas.microsoft.com/office/drawing/2014/main" id="{70256C98-AF00-44AF-A030-DA810A833C16}"/>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9" name="ZoneTexte 238">
          <a:extLst>
            <a:ext uri="{FF2B5EF4-FFF2-40B4-BE49-F238E27FC236}">
              <a16:creationId xmlns:a16="http://schemas.microsoft.com/office/drawing/2014/main" id="{714EC81F-74AE-487C-92BC-4B15C91EE239}"/>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0" name="ZoneTexte 239">
          <a:extLst>
            <a:ext uri="{FF2B5EF4-FFF2-40B4-BE49-F238E27FC236}">
              <a16:creationId xmlns:a16="http://schemas.microsoft.com/office/drawing/2014/main" id="{6B7DD80B-4416-4EF5-9DAC-CE129B9E6330}"/>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1" name="ZoneTexte 240">
          <a:extLst>
            <a:ext uri="{FF2B5EF4-FFF2-40B4-BE49-F238E27FC236}">
              <a16:creationId xmlns:a16="http://schemas.microsoft.com/office/drawing/2014/main" id="{5FE52CD1-6BF2-4684-B0F9-9A81C7EBC1DE}"/>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2" name="ZoneTexte 241">
          <a:extLst>
            <a:ext uri="{FF2B5EF4-FFF2-40B4-BE49-F238E27FC236}">
              <a16:creationId xmlns:a16="http://schemas.microsoft.com/office/drawing/2014/main" id="{67CD293A-A2A9-4715-93ED-52231F780AB9}"/>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3" name="ZoneTexte 242">
          <a:extLst>
            <a:ext uri="{FF2B5EF4-FFF2-40B4-BE49-F238E27FC236}">
              <a16:creationId xmlns:a16="http://schemas.microsoft.com/office/drawing/2014/main" id="{9FDEDCD8-EEDD-45A6-A383-F1ADA1867E2E}"/>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4" name="ZoneTexte 243">
          <a:extLst>
            <a:ext uri="{FF2B5EF4-FFF2-40B4-BE49-F238E27FC236}">
              <a16:creationId xmlns:a16="http://schemas.microsoft.com/office/drawing/2014/main" id="{76453129-52F4-4547-B9B2-F8E576499A69}"/>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45" name="ZoneTexte 244">
          <a:extLst>
            <a:ext uri="{FF2B5EF4-FFF2-40B4-BE49-F238E27FC236}">
              <a16:creationId xmlns:a16="http://schemas.microsoft.com/office/drawing/2014/main" id="{969E28D1-4589-495D-98BA-C7461A573EEE}"/>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6" name="ZoneTexte 245">
          <a:extLst>
            <a:ext uri="{FF2B5EF4-FFF2-40B4-BE49-F238E27FC236}">
              <a16:creationId xmlns:a16="http://schemas.microsoft.com/office/drawing/2014/main" id="{10DA8C00-3185-4E07-9218-52AA9D66475D}"/>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47" name="ZoneTexte 246">
          <a:extLst>
            <a:ext uri="{FF2B5EF4-FFF2-40B4-BE49-F238E27FC236}">
              <a16:creationId xmlns:a16="http://schemas.microsoft.com/office/drawing/2014/main" id="{0D5EF13B-6F8A-4BAE-9CAB-CDB03F6EE6E4}"/>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8" name="ZoneTexte 247">
          <a:extLst>
            <a:ext uri="{FF2B5EF4-FFF2-40B4-BE49-F238E27FC236}">
              <a16:creationId xmlns:a16="http://schemas.microsoft.com/office/drawing/2014/main" id="{5269CBC2-7C8F-4036-A53C-AD58EA970C57}"/>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49" name="ZoneTexte 248">
          <a:extLst>
            <a:ext uri="{FF2B5EF4-FFF2-40B4-BE49-F238E27FC236}">
              <a16:creationId xmlns:a16="http://schemas.microsoft.com/office/drawing/2014/main" id="{DA8957D2-8076-48AC-91A3-D68358E3EA9F}"/>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0" name="ZoneTexte 249">
          <a:extLst>
            <a:ext uri="{FF2B5EF4-FFF2-40B4-BE49-F238E27FC236}">
              <a16:creationId xmlns:a16="http://schemas.microsoft.com/office/drawing/2014/main" id="{CC5790D6-6B18-40DB-A5CE-9D9805904EEB}"/>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1" name="ZoneTexte 250">
          <a:extLst>
            <a:ext uri="{FF2B5EF4-FFF2-40B4-BE49-F238E27FC236}">
              <a16:creationId xmlns:a16="http://schemas.microsoft.com/office/drawing/2014/main" id="{EF6AB320-965E-40B9-A61A-60C4DB9369DF}"/>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2" name="ZoneTexte 251">
          <a:extLst>
            <a:ext uri="{FF2B5EF4-FFF2-40B4-BE49-F238E27FC236}">
              <a16:creationId xmlns:a16="http://schemas.microsoft.com/office/drawing/2014/main" id="{8A7F48E4-88EC-4005-810C-CE1601BCF293}"/>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3" name="ZoneTexte 252">
          <a:extLst>
            <a:ext uri="{FF2B5EF4-FFF2-40B4-BE49-F238E27FC236}">
              <a16:creationId xmlns:a16="http://schemas.microsoft.com/office/drawing/2014/main" id="{4FB57D40-5A2F-42C0-A776-8C6757679E9B}"/>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4" name="ZoneTexte 253">
          <a:extLst>
            <a:ext uri="{FF2B5EF4-FFF2-40B4-BE49-F238E27FC236}">
              <a16:creationId xmlns:a16="http://schemas.microsoft.com/office/drawing/2014/main" id="{5DB741B9-D47D-4B24-9AB2-FC469912FEBA}"/>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5" name="ZoneTexte 254">
          <a:extLst>
            <a:ext uri="{FF2B5EF4-FFF2-40B4-BE49-F238E27FC236}">
              <a16:creationId xmlns:a16="http://schemas.microsoft.com/office/drawing/2014/main" id="{244FE89F-377B-4FB8-A6C7-A99BD6B7DFA5}"/>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6" name="ZoneTexte 255">
          <a:extLst>
            <a:ext uri="{FF2B5EF4-FFF2-40B4-BE49-F238E27FC236}">
              <a16:creationId xmlns:a16="http://schemas.microsoft.com/office/drawing/2014/main" id="{3B78E6BC-B31E-48E1-9F91-A12DED95285A}"/>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57" name="ZoneTexte 256">
          <a:extLst>
            <a:ext uri="{FF2B5EF4-FFF2-40B4-BE49-F238E27FC236}">
              <a16:creationId xmlns:a16="http://schemas.microsoft.com/office/drawing/2014/main" id="{EFCEE3BA-CA66-4497-B096-3AF7AFAE59E0}"/>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8" name="ZoneTexte 257">
          <a:extLst>
            <a:ext uri="{FF2B5EF4-FFF2-40B4-BE49-F238E27FC236}">
              <a16:creationId xmlns:a16="http://schemas.microsoft.com/office/drawing/2014/main" id="{CA06B86C-3BA4-4029-80AF-A39246718C69}"/>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59" name="ZoneTexte 258">
          <a:extLst>
            <a:ext uri="{FF2B5EF4-FFF2-40B4-BE49-F238E27FC236}">
              <a16:creationId xmlns:a16="http://schemas.microsoft.com/office/drawing/2014/main" id="{7D29FB2C-CBA8-49DC-8A36-69B1DBA2903D}"/>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60" name="ZoneTexte 259">
          <a:extLst>
            <a:ext uri="{FF2B5EF4-FFF2-40B4-BE49-F238E27FC236}">
              <a16:creationId xmlns:a16="http://schemas.microsoft.com/office/drawing/2014/main" id="{7733794D-9527-40F9-BD09-EAD5D77D6AFD}"/>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1" name="ZoneTexte 260">
          <a:extLst>
            <a:ext uri="{FF2B5EF4-FFF2-40B4-BE49-F238E27FC236}">
              <a16:creationId xmlns:a16="http://schemas.microsoft.com/office/drawing/2014/main" id="{5A886CAC-06E8-4F87-901D-447126BE14F1}"/>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2" name="ZoneTexte 261">
          <a:extLst>
            <a:ext uri="{FF2B5EF4-FFF2-40B4-BE49-F238E27FC236}">
              <a16:creationId xmlns:a16="http://schemas.microsoft.com/office/drawing/2014/main" id="{03DC9870-96FA-4224-B5ED-FEE534996E07}"/>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3" name="ZoneTexte 262">
          <a:extLst>
            <a:ext uri="{FF2B5EF4-FFF2-40B4-BE49-F238E27FC236}">
              <a16:creationId xmlns:a16="http://schemas.microsoft.com/office/drawing/2014/main" id="{CA36DC9E-CBFD-4154-BC4C-FB959426D599}"/>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4" name="ZoneTexte 263">
          <a:extLst>
            <a:ext uri="{FF2B5EF4-FFF2-40B4-BE49-F238E27FC236}">
              <a16:creationId xmlns:a16="http://schemas.microsoft.com/office/drawing/2014/main" id="{0E8A6CAF-6CE1-4426-B7D6-E65A03B3AFC5}"/>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5" name="ZoneTexte 264">
          <a:extLst>
            <a:ext uri="{FF2B5EF4-FFF2-40B4-BE49-F238E27FC236}">
              <a16:creationId xmlns:a16="http://schemas.microsoft.com/office/drawing/2014/main" id="{69FB4D04-4640-4D1D-A3EA-40F3D20B4727}"/>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6" name="ZoneTexte 265">
          <a:extLst>
            <a:ext uri="{FF2B5EF4-FFF2-40B4-BE49-F238E27FC236}">
              <a16:creationId xmlns:a16="http://schemas.microsoft.com/office/drawing/2014/main" id="{4F09EA71-B1F6-40F8-94CA-9C1B52E6BE2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7" name="ZoneTexte 266">
          <a:extLst>
            <a:ext uri="{FF2B5EF4-FFF2-40B4-BE49-F238E27FC236}">
              <a16:creationId xmlns:a16="http://schemas.microsoft.com/office/drawing/2014/main" id="{36356916-95B7-4A78-A1B0-2E8E3A78563D}"/>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8" name="ZoneTexte 267">
          <a:extLst>
            <a:ext uri="{FF2B5EF4-FFF2-40B4-BE49-F238E27FC236}">
              <a16:creationId xmlns:a16="http://schemas.microsoft.com/office/drawing/2014/main" id="{C4179003-33BB-4E06-92B9-9066D9254208}"/>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69" name="ZoneTexte 268">
          <a:extLst>
            <a:ext uri="{FF2B5EF4-FFF2-40B4-BE49-F238E27FC236}">
              <a16:creationId xmlns:a16="http://schemas.microsoft.com/office/drawing/2014/main" id="{64E568F0-3F98-4061-BF24-8D359D440110}"/>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70" name="ZoneTexte 269">
          <a:extLst>
            <a:ext uri="{FF2B5EF4-FFF2-40B4-BE49-F238E27FC236}">
              <a16:creationId xmlns:a16="http://schemas.microsoft.com/office/drawing/2014/main" id="{047BC6A4-5AFD-41EB-A1DC-B553BB791E1A}"/>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1" name="ZoneTexte 270">
          <a:extLst>
            <a:ext uri="{FF2B5EF4-FFF2-40B4-BE49-F238E27FC236}">
              <a16:creationId xmlns:a16="http://schemas.microsoft.com/office/drawing/2014/main" id="{2E7CCC3E-141E-42D2-8E91-3E969651067A}"/>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72" name="ZoneTexte 271">
          <a:extLst>
            <a:ext uri="{FF2B5EF4-FFF2-40B4-BE49-F238E27FC236}">
              <a16:creationId xmlns:a16="http://schemas.microsoft.com/office/drawing/2014/main" id="{B9B79DB4-8B7F-4A08-A31A-9E8B6E9DE59F}"/>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3" name="ZoneTexte 272">
          <a:extLst>
            <a:ext uri="{FF2B5EF4-FFF2-40B4-BE49-F238E27FC236}">
              <a16:creationId xmlns:a16="http://schemas.microsoft.com/office/drawing/2014/main" id="{AE624410-92AA-4EE4-8C8B-1D609FA2D4D6}"/>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4" name="ZoneTexte 273">
          <a:extLst>
            <a:ext uri="{FF2B5EF4-FFF2-40B4-BE49-F238E27FC236}">
              <a16:creationId xmlns:a16="http://schemas.microsoft.com/office/drawing/2014/main" id="{680B121E-413D-48BE-A4FA-DC5A52164BA3}"/>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5" name="ZoneTexte 274">
          <a:extLst>
            <a:ext uri="{FF2B5EF4-FFF2-40B4-BE49-F238E27FC236}">
              <a16:creationId xmlns:a16="http://schemas.microsoft.com/office/drawing/2014/main" id="{E6FF18D2-3ECC-470C-A5E9-3397DE35903A}"/>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6" name="ZoneTexte 275">
          <a:extLst>
            <a:ext uri="{FF2B5EF4-FFF2-40B4-BE49-F238E27FC236}">
              <a16:creationId xmlns:a16="http://schemas.microsoft.com/office/drawing/2014/main" id="{E3420715-0C4E-4A1F-916B-BEA74CBAE021}"/>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7" name="ZoneTexte 276">
          <a:extLst>
            <a:ext uri="{FF2B5EF4-FFF2-40B4-BE49-F238E27FC236}">
              <a16:creationId xmlns:a16="http://schemas.microsoft.com/office/drawing/2014/main" id="{94867474-7D50-4FB5-BA77-8A6C38222221}"/>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8" name="ZoneTexte 277">
          <a:extLst>
            <a:ext uri="{FF2B5EF4-FFF2-40B4-BE49-F238E27FC236}">
              <a16:creationId xmlns:a16="http://schemas.microsoft.com/office/drawing/2014/main" id="{A790A49A-8CE9-401D-A342-E52A7E9F41BF}"/>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9" name="ZoneTexte 278">
          <a:extLst>
            <a:ext uri="{FF2B5EF4-FFF2-40B4-BE49-F238E27FC236}">
              <a16:creationId xmlns:a16="http://schemas.microsoft.com/office/drawing/2014/main" id="{498B22D3-DF89-44E8-A1AC-4A9DAAAEB658}"/>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0" name="ZoneTexte 279">
          <a:extLst>
            <a:ext uri="{FF2B5EF4-FFF2-40B4-BE49-F238E27FC236}">
              <a16:creationId xmlns:a16="http://schemas.microsoft.com/office/drawing/2014/main" id="{6A2D2297-51FA-4E85-952D-880560AF8DA3}"/>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1" name="ZoneTexte 280">
          <a:extLst>
            <a:ext uri="{FF2B5EF4-FFF2-40B4-BE49-F238E27FC236}">
              <a16:creationId xmlns:a16="http://schemas.microsoft.com/office/drawing/2014/main" id="{17AB1E44-5FA4-47F7-B518-EEECEA52B2A2}"/>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2" name="ZoneTexte 281">
          <a:extLst>
            <a:ext uri="{FF2B5EF4-FFF2-40B4-BE49-F238E27FC236}">
              <a16:creationId xmlns:a16="http://schemas.microsoft.com/office/drawing/2014/main" id="{7263CD43-634B-46B4-9D4C-AD9B729D0F3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3" name="ZoneTexte 282">
          <a:extLst>
            <a:ext uri="{FF2B5EF4-FFF2-40B4-BE49-F238E27FC236}">
              <a16:creationId xmlns:a16="http://schemas.microsoft.com/office/drawing/2014/main" id="{FE2E6AA3-E465-4FDF-A2BF-3E0DB1B23190}"/>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4" name="ZoneTexte 283">
          <a:extLst>
            <a:ext uri="{FF2B5EF4-FFF2-40B4-BE49-F238E27FC236}">
              <a16:creationId xmlns:a16="http://schemas.microsoft.com/office/drawing/2014/main" id="{F52F7B32-B254-4B3A-8404-7DF82A8AA22A}"/>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5" name="ZoneTexte 284">
          <a:extLst>
            <a:ext uri="{FF2B5EF4-FFF2-40B4-BE49-F238E27FC236}">
              <a16:creationId xmlns:a16="http://schemas.microsoft.com/office/drawing/2014/main" id="{83D04431-AFF1-4FDF-B30A-D289DEEA82D7}"/>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6" name="ZoneTexte 285">
          <a:extLst>
            <a:ext uri="{FF2B5EF4-FFF2-40B4-BE49-F238E27FC236}">
              <a16:creationId xmlns:a16="http://schemas.microsoft.com/office/drawing/2014/main" id="{3D5AEA14-F0C8-4DCB-AA68-CA53F13D08EF}"/>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7" name="ZoneTexte 286">
          <a:extLst>
            <a:ext uri="{FF2B5EF4-FFF2-40B4-BE49-F238E27FC236}">
              <a16:creationId xmlns:a16="http://schemas.microsoft.com/office/drawing/2014/main" id="{694CBF76-4961-4E4F-961D-6BD81501BCFF}"/>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8" name="ZoneTexte 287">
          <a:extLst>
            <a:ext uri="{FF2B5EF4-FFF2-40B4-BE49-F238E27FC236}">
              <a16:creationId xmlns:a16="http://schemas.microsoft.com/office/drawing/2014/main" id="{655DC71D-0F47-4BA6-985A-8F1B8320352B}"/>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9" name="ZoneTexte 288">
          <a:extLst>
            <a:ext uri="{FF2B5EF4-FFF2-40B4-BE49-F238E27FC236}">
              <a16:creationId xmlns:a16="http://schemas.microsoft.com/office/drawing/2014/main" id="{7A0DB239-05E2-4A5C-8A07-D61A2818D257}"/>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0" name="ZoneTexte 289">
          <a:extLst>
            <a:ext uri="{FF2B5EF4-FFF2-40B4-BE49-F238E27FC236}">
              <a16:creationId xmlns:a16="http://schemas.microsoft.com/office/drawing/2014/main" id="{46C4A30A-FE54-4CF0-8F60-1B7F2B307FD4}"/>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1" name="ZoneTexte 290">
          <a:extLst>
            <a:ext uri="{FF2B5EF4-FFF2-40B4-BE49-F238E27FC236}">
              <a16:creationId xmlns:a16="http://schemas.microsoft.com/office/drawing/2014/main" id="{26B8DCA6-0C94-4667-AC8F-8D891A54E3D6}"/>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2" name="ZoneTexte 291">
          <a:extLst>
            <a:ext uri="{FF2B5EF4-FFF2-40B4-BE49-F238E27FC236}">
              <a16:creationId xmlns:a16="http://schemas.microsoft.com/office/drawing/2014/main" id="{E7566326-6C29-49CB-8D23-C164512A45F7}"/>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3" name="ZoneTexte 292">
          <a:extLst>
            <a:ext uri="{FF2B5EF4-FFF2-40B4-BE49-F238E27FC236}">
              <a16:creationId xmlns:a16="http://schemas.microsoft.com/office/drawing/2014/main" id="{58348010-8D95-4FEB-9003-C5CC3DDF7F53}"/>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4" name="ZoneTexte 293">
          <a:extLst>
            <a:ext uri="{FF2B5EF4-FFF2-40B4-BE49-F238E27FC236}">
              <a16:creationId xmlns:a16="http://schemas.microsoft.com/office/drawing/2014/main" id="{7A6017D8-4CF9-4769-9ABE-8816AB575E13}"/>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5" name="ZoneTexte 294">
          <a:extLst>
            <a:ext uri="{FF2B5EF4-FFF2-40B4-BE49-F238E27FC236}">
              <a16:creationId xmlns:a16="http://schemas.microsoft.com/office/drawing/2014/main" id="{44846041-89B4-4899-B90A-343954674C82}"/>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6" name="ZoneTexte 295">
          <a:extLst>
            <a:ext uri="{FF2B5EF4-FFF2-40B4-BE49-F238E27FC236}">
              <a16:creationId xmlns:a16="http://schemas.microsoft.com/office/drawing/2014/main" id="{B9917361-3CFB-470C-B40F-CB5C95152D63}"/>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7" name="ZoneTexte 296">
          <a:extLst>
            <a:ext uri="{FF2B5EF4-FFF2-40B4-BE49-F238E27FC236}">
              <a16:creationId xmlns:a16="http://schemas.microsoft.com/office/drawing/2014/main" id="{D3A8484E-6D40-4695-BBEA-DC7DE11F54B5}"/>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8" name="ZoneTexte 297">
          <a:extLst>
            <a:ext uri="{FF2B5EF4-FFF2-40B4-BE49-F238E27FC236}">
              <a16:creationId xmlns:a16="http://schemas.microsoft.com/office/drawing/2014/main" id="{D7663B2A-D26C-4FC6-9187-C034AAE86773}"/>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9" name="ZoneTexte 298">
          <a:extLst>
            <a:ext uri="{FF2B5EF4-FFF2-40B4-BE49-F238E27FC236}">
              <a16:creationId xmlns:a16="http://schemas.microsoft.com/office/drawing/2014/main" id="{EDF3D291-4044-46D1-933E-DAC8D7EB10BF}"/>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0" name="ZoneTexte 299">
          <a:extLst>
            <a:ext uri="{FF2B5EF4-FFF2-40B4-BE49-F238E27FC236}">
              <a16:creationId xmlns:a16="http://schemas.microsoft.com/office/drawing/2014/main" id="{B5E579E8-F657-4BA3-99A6-5DEEBF817FF7}"/>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1" name="ZoneTexte 300">
          <a:extLst>
            <a:ext uri="{FF2B5EF4-FFF2-40B4-BE49-F238E27FC236}">
              <a16:creationId xmlns:a16="http://schemas.microsoft.com/office/drawing/2014/main" id="{2CBCC974-C8AE-4B57-9811-125CAC74249D}"/>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2" name="ZoneTexte 301">
          <a:extLst>
            <a:ext uri="{FF2B5EF4-FFF2-40B4-BE49-F238E27FC236}">
              <a16:creationId xmlns:a16="http://schemas.microsoft.com/office/drawing/2014/main" id="{6BE85F57-1D18-435D-9F8E-94A766266605}"/>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3" name="ZoneTexte 302">
          <a:extLst>
            <a:ext uri="{FF2B5EF4-FFF2-40B4-BE49-F238E27FC236}">
              <a16:creationId xmlns:a16="http://schemas.microsoft.com/office/drawing/2014/main" id="{4CAC9BDC-0E4F-4169-BCD1-634266B902F9}"/>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4" name="ZoneTexte 303">
          <a:extLst>
            <a:ext uri="{FF2B5EF4-FFF2-40B4-BE49-F238E27FC236}">
              <a16:creationId xmlns:a16="http://schemas.microsoft.com/office/drawing/2014/main" id="{9144D4BA-5DD8-4FDD-B002-282C89388361}"/>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05" name="ZoneTexte 304">
          <a:extLst>
            <a:ext uri="{FF2B5EF4-FFF2-40B4-BE49-F238E27FC236}">
              <a16:creationId xmlns:a16="http://schemas.microsoft.com/office/drawing/2014/main" id="{B8C048FF-5F24-4488-A84D-364AC426A0CC}"/>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6" name="ZoneTexte 305">
          <a:extLst>
            <a:ext uri="{FF2B5EF4-FFF2-40B4-BE49-F238E27FC236}">
              <a16:creationId xmlns:a16="http://schemas.microsoft.com/office/drawing/2014/main" id="{4C506405-9B3C-462E-8769-B271AD793B19}"/>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07" name="ZoneTexte 306">
          <a:extLst>
            <a:ext uri="{FF2B5EF4-FFF2-40B4-BE49-F238E27FC236}">
              <a16:creationId xmlns:a16="http://schemas.microsoft.com/office/drawing/2014/main" id="{1E9825B1-B832-4300-9D70-299B7B73CBF9}"/>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8" name="ZoneTexte 307">
          <a:extLst>
            <a:ext uri="{FF2B5EF4-FFF2-40B4-BE49-F238E27FC236}">
              <a16:creationId xmlns:a16="http://schemas.microsoft.com/office/drawing/2014/main" id="{402805BB-5D82-4F5D-AAC1-65E7130C9089}"/>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09" name="ZoneTexte 308">
          <a:extLst>
            <a:ext uri="{FF2B5EF4-FFF2-40B4-BE49-F238E27FC236}">
              <a16:creationId xmlns:a16="http://schemas.microsoft.com/office/drawing/2014/main" id="{7710C973-D5FE-4673-AC73-F6D9B8467004}"/>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0" name="ZoneTexte 309">
          <a:extLst>
            <a:ext uri="{FF2B5EF4-FFF2-40B4-BE49-F238E27FC236}">
              <a16:creationId xmlns:a16="http://schemas.microsoft.com/office/drawing/2014/main" id="{F7FD1E8B-9413-438E-AC5C-B31A96DED4D5}"/>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1" name="ZoneTexte 310">
          <a:extLst>
            <a:ext uri="{FF2B5EF4-FFF2-40B4-BE49-F238E27FC236}">
              <a16:creationId xmlns:a16="http://schemas.microsoft.com/office/drawing/2014/main" id="{B3CCD11D-7A88-42F7-9E04-8D5677464520}"/>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2" name="ZoneTexte 311">
          <a:extLst>
            <a:ext uri="{FF2B5EF4-FFF2-40B4-BE49-F238E27FC236}">
              <a16:creationId xmlns:a16="http://schemas.microsoft.com/office/drawing/2014/main" id="{80AAFC20-3ACF-40D4-AD4F-57359D8D5676}"/>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3" name="ZoneTexte 312">
          <a:extLst>
            <a:ext uri="{FF2B5EF4-FFF2-40B4-BE49-F238E27FC236}">
              <a16:creationId xmlns:a16="http://schemas.microsoft.com/office/drawing/2014/main" id="{47270AD8-0CD6-4A7A-84EB-903757076BF8}"/>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4" name="ZoneTexte 313">
          <a:extLst>
            <a:ext uri="{FF2B5EF4-FFF2-40B4-BE49-F238E27FC236}">
              <a16:creationId xmlns:a16="http://schemas.microsoft.com/office/drawing/2014/main" id="{3E9F4BE4-4836-4154-933A-E9D61116467F}"/>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5" name="ZoneTexte 314">
          <a:extLst>
            <a:ext uri="{FF2B5EF4-FFF2-40B4-BE49-F238E27FC236}">
              <a16:creationId xmlns:a16="http://schemas.microsoft.com/office/drawing/2014/main" id="{FCF8D2F8-771B-4809-A24C-99D7E5C1C8BC}"/>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6" name="ZoneTexte 315">
          <a:extLst>
            <a:ext uri="{FF2B5EF4-FFF2-40B4-BE49-F238E27FC236}">
              <a16:creationId xmlns:a16="http://schemas.microsoft.com/office/drawing/2014/main" id="{078BAAE2-0B5C-4298-BDD6-C5D73D4E1335}"/>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17" name="ZoneTexte 316">
          <a:extLst>
            <a:ext uri="{FF2B5EF4-FFF2-40B4-BE49-F238E27FC236}">
              <a16:creationId xmlns:a16="http://schemas.microsoft.com/office/drawing/2014/main" id="{EA6EC3CB-4286-44CA-A386-789E158FB014}"/>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8" name="ZoneTexte 317">
          <a:extLst>
            <a:ext uri="{FF2B5EF4-FFF2-40B4-BE49-F238E27FC236}">
              <a16:creationId xmlns:a16="http://schemas.microsoft.com/office/drawing/2014/main" id="{7F55B743-101D-4FD7-942D-8718EED529BB}"/>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19" name="ZoneTexte 318">
          <a:extLst>
            <a:ext uri="{FF2B5EF4-FFF2-40B4-BE49-F238E27FC236}">
              <a16:creationId xmlns:a16="http://schemas.microsoft.com/office/drawing/2014/main" id="{B7EA590C-2C2A-448E-AEBF-5B66FBB823F2}"/>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20" name="ZoneTexte 319">
          <a:extLst>
            <a:ext uri="{FF2B5EF4-FFF2-40B4-BE49-F238E27FC236}">
              <a16:creationId xmlns:a16="http://schemas.microsoft.com/office/drawing/2014/main" id="{514D8007-74BD-41D7-8248-BC22FC55D09B}"/>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1" name="ZoneTexte 320">
          <a:extLst>
            <a:ext uri="{FF2B5EF4-FFF2-40B4-BE49-F238E27FC236}">
              <a16:creationId xmlns:a16="http://schemas.microsoft.com/office/drawing/2014/main" id="{2CF0DF37-D3E5-4764-8392-35A90D7E5FC3}"/>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2" name="ZoneTexte 321">
          <a:extLst>
            <a:ext uri="{FF2B5EF4-FFF2-40B4-BE49-F238E27FC236}">
              <a16:creationId xmlns:a16="http://schemas.microsoft.com/office/drawing/2014/main" id="{0229627D-6381-4446-9A12-217B7822A843}"/>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3" name="ZoneTexte 322">
          <a:extLst>
            <a:ext uri="{FF2B5EF4-FFF2-40B4-BE49-F238E27FC236}">
              <a16:creationId xmlns:a16="http://schemas.microsoft.com/office/drawing/2014/main" id="{93E68C72-341E-42CE-9804-F0F78B9D5349}"/>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4" name="ZoneTexte 323">
          <a:extLst>
            <a:ext uri="{FF2B5EF4-FFF2-40B4-BE49-F238E27FC236}">
              <a16:creationId xmlns:a16="http://schemas.microsoft.com/office/drawing/2014/main" id="{3A7EF96A-17AD-44A5-9C3F-B9FF856D5EC0}"/>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5" name="ZoneTexte 324">
          <a:extLst>
            <a:ext uri="{FF2B5EF4-FFF2-40B4-BE49-F238E27FC236}">
              <a16:creationId xmlns:a16="http://schemas.microsoft.com/office/drawing/2014/main" id="{964B87F7-8C06-4E92-AFD0-71E5CCE8E3D0}"/>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6" name="ZoneTexte 325">
          <a:extLst>
            <a:ext uri="{FF2B5EF4-FFF2-40B4-BE49-F238E27FC236}">
              <a16:creationId xmlns:a16="http://schemas.microsoft.com/office/drawing/2014/main" id="{FE789FAF-3728-4FB7-B957-4A3398F137D3}"/>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7" name="ZoneTexte 326">
          <a:extLst>
            <a:ext uri="{FF2B5EF4-FFF2-40B4-BE49-F238E27FC236}">
              <a16:creationId xmlns:a16="http://schemas.microsoft.com/office/drawing/2014/main" id="{1ADCB8BD-3596-4F5B-833F-544E5CE1A51E}"/>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8" name="ZoneTexte 327">
          <a:extLst>
            <a:ext uri="{FF2B5EF4-FFF2-40B4-BE49-F238E27FC236}">
              <a16:creationId xmlns:a16="http://schemas.microsoft.com/office/drawing/2014/main" id="{5C74972A-69C2-40D1-A177-88F55E2A4C0A}"/>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29" name="ZoneTexte 328">
          <a:extLst>
            <a:ext uri="{FF2B5EF4-FFF2-40B4-BE49-F238E27FC236}">
              <a16:creationId xmlns:a16="http://schemas.microsoft.com/office/drawing/2014/main" id="{CD1B9C24-3542-4D00-A7F0-E609342BD78D}"/>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30" name="ZoneTexte 329">
          <a:extLst>
            <a:ext uri="{FF2B5EF4-FFF2-40B4-BE49-F238E27FC236}">
              <a16:creationId xmlns:a16="http://schemas.microsoft.com/office/drawing/2014/main" id="{18383454-CDBD-4D5C-B625-B7595F8DCA83}"/>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1" name="ZoneTexte 330">
          <a:extLst>
            <a:ext uri="{FF2B5EF4-FFF2-40B4-BE49-F238E27FC236}">
              <a16:creationId xmlns:a16="http://schemas.microsoft.com/office/drawing/2014/main" id="{C09E90C5-C75F-4C39-B2B5-FFBCD91E0B8F}"/>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32" name="ZoneTexte 331">
          <a:extLst>
            <a:ext uri="{FF2B5EF4-FFF2-40B4-BE49-F238E27FC236}">
              <a16:creationId xmlns:a16="http://schemas.microsoft.com/office/drawing/2014/main" id="{E696594C-F045-4BC2-B8DF-7F8E837004B5}"/>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3" name="ZoneTexte 332">
          <a:extLst>
            <a:ext uri="{FF2B5EF4-FFF2-40B4-BE49-F238E27FC236}">
              <a16:creationId xmlns:a16="http://schemas.microsoft.com/office/drawing/2014/main" id="{C49CC621-F18B-4064-814E-E4527ADBECC9}"/>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4" name="ZoneTexte 333">
          <a:extLst>
            <a:ext uri="{FF2B5EF4-FFF2-40B4-BE49-F238E27FC236}">
              <a16:creationId xmlns:a16="http://schemas.microsoft.com/office/drawing/2014/main" id="{80FBEA69-1CC4-4E93-889A-41125255303C}"/>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5" name="ZoneTexte 334">
          <a:extLst>
            <a:ext uri="{FF2B5EF4-FFF2-40B4-BE49-F238E27FC236}">
              <a16:creationId xmlns:a16="http://schemas.microsoft.com/office/drawing/2014/main" id="{2CAEEE98-8D53-4209-A19F-01E1F0E737D3}"/>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6" name="ZoneTexte 335">
          <a:extLst>
            <a:ext uri="{FF2B5EF4-FFF2-40B4-BE49-F238E27FC236}">
              <a16:creationId xmlns:a16="http://schemas.microsoft.com/office/drawing/2014/main" id="{74B11269-DDBD-4539-AB05-215826A6ACE4}"/>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7" name="ZoneTexte 336">
          <a:extLst>
            <a:ext uri="{FF2B5EF4-FFF2-40B4-BE49-F238E27FC236}">
              <a16:creationId xmlns:a16="http://schemas.microsoft.com/office/drawing/2014/main" id="{2AED89CC-EF80-4F4B-9879-25E1A46E51D4}"/>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8" name="ZoneTexte 337">
          <a:extLst>
            <a:ext uri="{FF2B5EF4-FFF2-40B4-BE49-F238E27FC236}">
              <a16:creationId xmlns:a16="http://schemas.microsoft.com/office/drawing/2014/main" id="{5B233F81-3CED-421E-A972-0C891D303A6B}"/>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9" name="ZoneTexte 338">
          <a:extLst>
            <a:ext uri="{FF2B5EF4-FFF2-40B4-BE49-F238E27FC236}">
              <a16:creationId xmlns:a16="http://schemas.microsoft.com/office/drawing/2014/main" id="{9515E882-7C5E-43E9-9A27-0E1DF49FB176}"/>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40" name="ZoneTexte 339">
          <a:extLst>
            <a:ext uri="{FF2B5EF4-FFF2-40B4-BE49-F238E27FC236}">
              <a16:creationId xmlns:a16="http://schemas.microsoft.com/office/drawing/2014/main" id="{D6FCE2CF-85F1-47BE-B5CA-77744F1B8078}"/>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1" name="ZoneTexte 340">
          <a:extLst>
            <a:ext uri="{FF2B5EF4-FFF2-40B4-BE49-F238E27FC236}">
              <a16:creationId xmlns:a16="http://schemas.microsoft.com/office/drawing/2014/main" id="{6A5DAE57-AB92-41B2-BF9A-6BD6A959AECB}"/>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42" name="ZoneTexte 341">
          <a:extLst>
            <a:ext uri="{FF2B5EF4-FFF2-40B4-BE49-F238E27FC236}">
              <a16:creationId xmlns:a16="http://schemas.microsoft.com/office/drawing/2014/main" id="{0C5492B2-4F5D-42EB-BFD5-6A9E44F33C80}"/>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3" name="ZoneTexte 342">
          <a:extLst>
            <a:ext uri="{FF2B5EF4-FFF2-40B4-BE49-F238E27FC236}">
              <a16:creationId xmlns:a16="http://schemas.microsoft.com/office/drawing/2014/main" id="{791D69EC-8504-465C-BD6F-BAAC688E1E38}"/>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44" name="ZoneTexte 343">
          <a:extLst>
            <a:ext uri="{FF2B5EF4-FFF2-40B4-BE49-F238E27FC236}">
              <a16:creationId xmlns:a16="http://schemas.microsoft.com/office/drawing/2014/main" id="{F78D86F6-71F1-42E7-A3BB-2B20E9575FD8}"/>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5" name="ZoneTexte 344">
          <a:extLst>
            <a:ext uri="{FF2B5EF4-FFF2-40B4-BE49-F238E27FC236}">
              <a16:creationId xmlns:a16="http://schemas.microsoft.com/office/drawing/2014/main" id="{E024D941-358A-4B95-9A11-06E130DED85B}"/>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6" name="ZoneTexte 345">
          <a:extLst>
            <a:ext uri="{FF2B5EF4-FFF2-40B4-BE49-F238E27FC236}">
              <a16:creationId xmlns:a16="http://schemas.microsoft.com/office/drawing/2014/main" id="{80CEE4AE-8661-44DD-8431-16F700C3DD4E}"/>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7" name="ZoneTexte 346">
          <a:extLst>
            <a:ext uri="{FF2B5EF4-FFF2-40B4-BE49-F238E27FC236}">
              <a16:creationId xmlns:a16="http://schemas.microsoft.com/office/drawing/2014/main" id="{B75A6082-69B9-42D1-8D9D-0C5F2B0F13DE}"/>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8" name="ZoneTexte 347">
          <a:extLst>
            <a:ext uri="{FF2B5EF4-FFF2-40B4-BE49-F238E27FC236}">
              <a16:creationId xmlns:a16="http://schemas.microsoft.com/office/drawing/2014/main" id="{ACE95C56-244F-4AAC-8408-0E351E9EEFCF}"/>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9" name="ZoneTexte 348">
          <a:extLst>
            <a:ext uri="{FF2B5EF4-FFF2-40B4-BE49-F238E27FC236}">
              <a16:creationId xmlns:a16="http://schemas.microsoft.com/office/drawing/2014/main" id="{5AAC5108-286A-4943-8394-B32F18355B61}"/>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50" name="ZoneTexte 349">
          <a:extLst>
            <a:ext uri="{FF2B5EF4-FFF2-40B4-BE49-F238E27FC236}">
              <a16:creationId xmlns:a16="http://schemas.microsoft.com/office/drawing/2014/main" id="{D9646EE9-916F-4C00-B071-A698ADEFF4D1}"/>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51" name="ZoneTexte 350">
          <a:extLst>
            <a:ext uri="{FF2B5EF4-FFF2-40B4-BE49-F238E27FC236}">
              <a16:creationId xmlns:a16="http://schemas.microsoft.com/office/drawing/2014/main" id="{DA43AE69-86B7-4AD7-A676-F9C3F1AE2067}"/>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52" name="ZoneTexte 351">
          <a:extLst>
            <a:ext uri="{FF2B5EF4-FFF2-40B4-BE49-F238E27FC236}">
              <a16:creationId xmlns:a16="http://schemas.microsoft.com/office/drawing/2014/main" id="{112854C8-225B-4036-B2C0-554275826430}"/>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3" name="ZoneTexte 352">
          <a:extLst>
            <a:ext uri="{FF2B5EF4-FFF2-40B4-BE49-F238E27FC236}">
              <a16:creationId xmlns:a16="http://schemas.microsoft.com/office/drawing/2014/main" id="{7D1097B8-F392-431B-BD2F-E8A5EF8545F3}"/>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54" name="ZoneTexte 353">
          <a:extLst>
            <a:ext uri="{FF2B5EF4-FFF2-40B4-BE49-F238E27FC236}">
              <a16:creationId xmlns:a16="http://schemas.microsoft.com/office/drawing/2014/main" id="{58E99FB0-2AEE-4033-8075-C1AA57C4125C}"/>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5" name="ZoneTexte 354">
          <a:extLst>
            <a:ext uri="{FF2B5EF4-FFF2-40B4-BE49-F238E27FC236}">
              <a16:creationId xmlns:a16="http://schemas.microsoft.com/office/drawing/2014/main" id="{A33C82F3-93AE-4EBF-ADDE-577661183157}"/>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56" name="ZoneTexte 355">
          <a:extLst>
            <a:ext uri="{FF2B5EF4-FFF2-40B4-BE49-F238E27FC236}">
              <a16:creationId xmlns:a16="http://schemas.microsoft.com/office/drawing/2014/main" id="{A450C8C0-258B-43DE-B7D9-798F2F8CF999}"/>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7" name="ZoneTexte 356">
          <a:extLst>
            <a:ext uri="{FF2B5EF4-FFF2-40B4-BE49-F238E27FC236}">
              <a16:creationId xmlns:a16="http://schemas.microsoft.com/office/drawing/2014/main" id="{02ABC483-3222-4F18-8DB2-85C80FA7601E}"/>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8" name="ZoneTexte 357">
          <a:extLst>
            <a:ext uri="{FF2B5EF4-FFF2-40B4-BE49-F238E27FC236}">
              <a16:creationId xmlns:a16="http://schemas.microsoft.com/office/drawing/2014/main" id="{BE369A0F-97EF-4EB9-A074-9F677A521823}"/>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9" name="ZoneTexte 358">
          <a:extLst>
            <a:ext uri="{FF2B5EF4-FFF2-40B4-BE49-F238E27FC236}">
              <a16:creationId xmlns:a16="http://schemas.microsoft.com/office/drawing/2014/main" id="{C85773B5-CFD1-401A-8A35-25F2C47F56F0}"/>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0" name="ZoneTexte 359">
          <a:extLst>
            <a:ext uri="{FF2B5EF4-FFF2-40B4-BE49-F238E27FC236}">
              <a16:creationId xmlns:a16="http://schemas.microsoft.com/office/drawing/2014/main" id="{F17FF350-1FCE-4548-8EE6-75D86BEA3A5F}"/>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1" name="ZoneTexte 360">
          <a:extLst>
            <a:ext uri="{FF2B5EF4-FFF2-40B4-BE49-F238E27FC236}">
              <a16:creationId xmlns:a16="http://schemas.microsoft.com/office/drawing/2014/main" id="{02FF0A8C-4D79-421C-9898-14B4D525AD53}"/>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2" name="ZoneTexte 361">
          <a:extLst>
            <a:ext uri="{FF2B5EF4-FFF2-40B4-BE49-F238E27FC236}">
              <a16:creationId xmlns:a16="http://schemas.microsoft.com/office/drawing/2014/main" id="{216FB6BB-BD0D-4B67-9DA7-EA42C8FFBC75}"/>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3" name="ZoneTexte 362">
          <a:extLst>
            <a:ext uri="{FF2B5EF4-FFF2-40B4-BE49-F238E27FC236}">
              <a16:creationId xmlns:a16="http://schemas.microsoft.com/office/drawing/2014/main" id="{9C41D63C-9071-4703-8B96-A93822A54882}"/>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4" name="ZoneTexte 363">
          <a:extLst>
            <a:ext uri="{FF2B5EF4-FFF2-40B4-BE49-F238E27FC236}">
              <a16:creationId xmlns:a16="http://schemas.microsoft.com/office/drawing/2014/main" id="{DC576CBB-8387-4EC5-BAEB-ADF30E1401BE}"/>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65" name="ZoneTexte 364">
          <a:extLst>
            <a:ext uri="{FF2B5EF4-FFF2-40B4-BE49-F238E27FC236}">
              <a16:creationId xmlns:a16="http://schemas.microsoft.com/office/drawing/2014/main" id="{4FBCF124-31F5-449C-AF02-1B12EC05EBE2}"/>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6" name="ZoneTexte 365">
          <a:extLst>
            <a:ext uri="{FF2B5EF4-FFF2-40B4-BE49-F238E27FC236}">
              <a16:creationId xmlns:a16="http://schemas.microsoft.com/office/drawing/2014/main" id="{C444C62E-464B-44FF-9FAF-0395AC608918}"/>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67" name="ZoneTexte 366">
          <a:extLst>
            <a:ext uri="{FF2B5EF4-FFF2-40B4-BE49-F238E27FC236}">
              <a16:creationId xmlns:a16="http://schemas.microsoft.com/office/drawing/2014/main" id="{4789F2E5-A94B-438D-B0FE-6B44AA9FF889}"/>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8" name="ZoneTexte 367">
          <a:extLst>
            <a:ext uri="{FF2B5EF4-FFF2-40B4-BE49-F238E27FC236}">
              <a16:creationId xmlns:a16="http://schemas.microsoft.com/office/drawing/2014/main" id="{C890D325-9944-4628-B6A4-0048317C6269}"/>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69" name="ZoneTexte 368">
          <a:extLst>
            <a:ext uri="{FF2B5EF4-FFF2-40B4-BE49-F238E27FC236}">
              <a16:creationId xmlns:a16="http://schemas.microsoft.com/office/drawing/2014/main" id="{2422EBCC-BF13-414A-A21B-0CF9E8E669FC}"/>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0" name="ZoneTexte 369">
          <a:extLst>
            <a:ext uri="{FF2B5EF4-FFF2-40B4-BE49-F238E27FC236}">
              <a16:creationId xmlns:a16="http://schemas.microsoft.com/office/drawing/2014/main" id="{90E84082-F017-4ACC-84AC-433B49D68B6C}"/>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1" name="ZoneTexte 370">
          <a:extLst>
            <a:ext uri="{FF2B5EF4-FFF2-40B4-BE49-F238E27FC236}">
              <a16:creationId xmlns:a16="http://schemas.microsoft.com/office/drawing/2014/main" id="{49BB3ADC-3D1F-42FF-90AC-2E639FF19B56}"/>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2" name="ZoneTexte 371">
          <a:extLst>
            <a:ext uri="{FF2B5EF4-FFF2-40B4-BE49-F238E27FC236}">
              <a16:creationId xmlns:a16="http://schemas.microsoft.com/office/drawing/2014/main" id="{AA5EECC9-A506-4EB2-AB3C-98EF72666B10}"/>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3" name="ZoneTexte 372">
          <a:extLst>
            <a:ext uri="{FF2B5EF4-FFF2-40B4-BE49-F238E27FC236}">
              <a16:creationId xmlns:a16="http://schemas.microsoft.com/office/drawing/2014/main" id="{77BF5E0F-BDA2-4F9C-ACDF-7A043AFED3ED}"/>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4" name="ZoneTexte 373">
          <a:extLst>
            <a:ext uri="{FF2B5EF4-FFF2-40B4-BE49-F238E27FC236}">
              <a16:creationId xmlns:a16="http://schemas.microsoft.com/office/drawing/2014/main" id="{BF58A512-58BA-47AC-A6AF-0CB02A0F9947}"/>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5" name="ZoneTexte 374">
          <a:extLst>
            <a:ext uri="{FF2B5EF4-FFF2-40B4-BE49-F238E27FC236}">
              <a16:creationId xmlns:a16="http://schemas.microsoft.com/office/drawing/2014/main" id="{B1523D55-1DF7-4D98-9183-46FE78DE53B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6" name="ZoneTexte 375">
          <a:extLst>
            <a:ext uri="{FF2B5EF4-FFF2-40B4-BE49-F238E27FC236}">
              <a16:creationId xmlns:a16="http://schemas.microsoft.com/office/drawing/2014/main" id="{FDA07C3D-9B6F-4ED1-B8F6-D8B3976402C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7" name="ZoneTexte 376">
          <a:extLst>
            <a:ext uri="{FF2B5EF4-FFF2-40B4-BE49-F238E27FC236}">
              <a16:creationId xmlns:a16="http://schemas.microsoft.com/office/drawing/2014/main" id="{E333C5D9-29E6-4B7F-ACA1-EFCB2D1C8267}"/>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8" name="ZoneTexte 377">
          <a:extLst>
            <a:ext uri="{FF2B5EF4-FFF2-40B4-BE49-F238E27FC236}">
              <a16:creationId xmlns:a16="http://schemas.microsoft.com/office/drawing/2014/main" id="{025FAAB6-CA57-42CC-A922-9648BE500848}"/>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9" name="ZoneTexte 378">
          <a:extLst>
            <a:ext uri="{FF2B5EF4-FFF2-40B4-BE49-F238E27FC236}">
              <a16:creationId xmlns:a16="http://schemas.microsoft.com/office/drawing/2014/main" id="{BFEF4D85-4851-4EBC-8BA5-40B2B524DA1B}"/>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0" name="ZoneTexte 379">
          <a:extLst>
            <a:ext uri="{FF2B5EF4-FFF2-40B4-BE49-F238E27FC236}">
              <a16:creationId xmlns:a16="http://schemas.microsoft.com/office/drawing/2014/main" id="{B1D57B28-E873-4674-A290-2B9C659EB7C6}"/>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81" name="ZoneTexte 380">
          <a:extLst>
            <a:ext uri="{FF2B5EF4-FFF2-40B4-BE49-F238E27FC236}">
              <a16:creationId xmlns:a16="http://schemas.microsoft.com/office/drawing/2014/main" id="{7528B865-26DB-491B-B856-672FA53C3576}"/>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2" name="ZoneTexte 381">
          <a:extLst>
            <a:ext uri="{FF2B5EF4-FFF2-40B4-BE49-F238E27FC236}">
              <a16:creationId xmlns:a16="http://schemas.microsoft.com/office/drawing/2014/main" id="{FE90C60D-065E-4D68-80F3-05540D720AED}"/>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83" name="ZoneTexte 382">
          <a:extLst>
            <a:ext uri="{FF2B5EF4-FFF2-40B4-BE49-F238E27FC236}">
              <a16:creationId xmlns:a16="http://schemas.microsoft.com/office/drawing/2014/main" id="{EA2D5B1F-3DC8-45A6-9FAC-B1CEE98DEEE4}"/>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4" name="ZoneTexte 383">
          <a:extLst>
            <a:ext uri="{FF2B5EF4-FFF2-40B4-BE49-F238E27FC236}">
              <a16:creationId xmlns:a16="http://schemas.microsoft.com/office/drawing/2014/main" id="{E7B46F9A-F625-4ECC-9981-CCC89F24BFC3}"/>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5" name="ZoneTexte 384">
          <a:extLst>
            <a:ext uri="{FF2B5EF4-FFF2-40B4-BE49-F238E27FC236}">
              <a16:creationId xmlns:a16="http://schemas.microsoft.com/office/drawing/2014/main" id="{EB4A3CC4-578D-4CE7-A66E-CAF656C73B1D}"/>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6" name="ZoneTexte 385">
          <a:extLst>
            <a:ext uri="{FF2B5EF4-FFF2-40B4-BE49-F238E27FC236}">
              <a16:creationId xmlns:a16="http://schemas.microsoft.com/office/drawing/2014/main" id="{F1D54C00-853D-4F2A-B455-CB79DA2042AD}"/>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7" name="ZoneTexte 386">
          <a:extLst>
            <a:ext uri="{FF2B5EF4-FFF2-40B4-BE49-F238E27FC236}">
              <a16:creationId xmlns:a16="http://schemas.microsoft.com/office/drawing/2014/main" id="{831D2DE0-79B6-4A06-BBE8-C9B139C662C7}"/>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8" name="ZoneTexte 387">
          <a:extLst>
            <a:ext uri="{FF2B5EF4-FFF2-40B4-BE49-F238E27FC236}">
              <a16:creationId xmlns:a16="http://schemas.microsoft.com/office/drawing/2014/main" id="{AF8C247F-0E71-43F5-9AAA-211B93584DD2}"/>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9" name="ZoneTexte 388">
          <a:extLst>
            <a:ext uri="{FF2B5EF4-FFF2-40B4-BE49-F238E27FC236}">
              <a16:creationId xmlns:a16="http://schemas.microsoft.com/office/drawing/2014/main" id="{C934A62B-ACFE-4EC9-8CBE-501D30C67080}"/>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0" name="ZoneTexte 389">
          <a:extLst>
            <a:ext uri="{FF2B5EF4-FFF2-40B4-BE49-F238E27FC236}">
              <a16:creationId xmlns:a16="http://schemas.microsoft.com/office/drawing/2014/main" id="{5E8BD601-9156-4905-A50D-BD5C62272F1D}"/>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1" name="ZoneTexte 390">
          <a:extLst>
            <a:ext uri="{FF2B5EF4-FFF2-40B4-BE49-F238E27FC236}">
              <a16:creationId xmlns:a16="http://schemas.microsoft.com/office/drawing/2014/main" id="{CB8BA39D-62F5-41FA-8B61-DC33E458FC08}"/>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2" name="ZoneTexte 391">
          <a:extLst>
            <a:ext uri="{FF2B5EF4-FFF2-40B4-BE49-F238E27FC236}">
              <a16:creationId xmlns:a16="http://schemas.microsoft.com/office/drawing/2014/main" id="{1F3D06DB-3EA8-4BC3-90B5-62836C4D515D}"/>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3" name="ZoneTexte 392">
          <a:extLst>
            <a:ext uri="{FF2B5EF4-FFF2-40B4-BE49-F238E27FC236}">
              <a16:creationId xmlns:a16="http://schemas.microsoft.com/office/drawing/2014/main" id="{76392B58-9B3A-4021-A4A0-1FBE0A0FF54B}"/>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4" name="ZoneTexte 393">
          <a:extLst>
            <a:ext uri="{FF2B5EF4-FFF2-40B4-BE49-F238E27FC236}">
              <a16:creationId xmlns:a16="http://schemas.microsoft.com/office/drawing/2014/main" id="{F0245AB3-C9A0-4BD6-9D7E-DB3EECF53085}"/>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95" name="ZoneTexte 394">
          <a:extLst>
            <a:ext uri="{FF2B5EF4-FFF2-40B4-BE49-F238E27FC236}">
              <a16:creationId xmlns:a16="http://schemas.microsoft.com/office/drawing/2014/main" id="{32EC2064-E4BE-4825-8E2B-44EF195B276D}"/>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6" name="ZoneTexte 395">
          <a:extLst>
            <a:ext uri="{FF2B5EF4-FFF2-40B4-BE49-F238E27FC236}">
              <a16:creationId xmlns:a16="http://schemas.microsoft.com/office/drawing/2014/main" id="{CC52CC93-D7BA-45F7-A94B-74733961C648}"/>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97" name="ZoneTexte 396">
          <a:extLst>
            <a:ext uri="{FF2B5EF4-FFF2-40B4-BE49-F238E27FC236}">
              <a16:creationId xmlns:a16="http://schemas.microsoft.com/office/drawing/2014/main" id="{01EB7741-EF2E-4B92-AEC9-A20A00B5BD78}"/>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8" name="ZoneTexte 397">
          <a:extLst>
            <a:ext uri="{FF2B5EF4-FFF2-40B4-BE49-F238E27FC236}">
              <a16:creationId xmlns:a16="http://schemas.microsoft.com/office/drawing/2014/main" id="{6ED83A13-204F-49EE-9096-35D0A19F3186}"/>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99" name="ZoneTexte 398">
          <a:extLst>
            <a:ext uri="{FF2B5EF4-FFF2-40B4-BE49-F238E27FC236}">
              <a16:creationId xmlns:a16="http://schemas.microsoft.com/office/drawing/2014/main" id="{9A26104B-E45C-4421-B5E3-F265F1119CE8}"/>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0" name="ZoneTexte 399">
          <a:extLst>
            <a:ext uri="{FF2B5EF4-FFF2-40B4-BE49-F238E27FC236}">
              <a16:creationId xmlns:a16="http://schemas.microsoft.com/office/drawing/2014/main" id="{578A55CA-A354-44D5-AE84-B3B1399B00E1}"/>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1" name="ZoneTexte 400">
          <a:extLst>
            <a:ext uri="{FF2B5EF4-FFF2-40B4-BE49-F238E27FC236}">
              <a16:creationId xmlns:a16="http://schemas.microsoft.com/office/drawing/2014/main" id="{C90530C9-BCF6-440D-89B7-BD671B777429}"/>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2" name="ZoneTexte 401">
          <a:extLst>
            <a:ext uri="{FF2B5EF4-FFF2-40B4-BE49-F238E27FC236}">
              <a16:creationId xmlns:a16="http://schemas.microsoft.com/office/drawing/2014/main" id="{CCAA6361-E805-4951-A0DF-2FE307CCE7AC}"/>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3" name="ZoneTexte 402">
          <a:extLst>
            <a:ext uri="{FF2B5EF4-FFF2-40B4-BE49-F238E27FC236}">
              <a16:creationId xmlns:a16="http://schemas.microsoft.com/office/drawing/2014/main" id="{5BC3272A-7EA9-420A-A1C3-5842A463DAF7}"/>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4" name="ZoneTexte 403">
          <a:extLst>
            <a:ext uri="{FF2B5EF4-FFF2-40B4-BE49-F238E27FC236}">
              <a16:creationId xmlns:a16="http://schemas.microsoft.com/office/drawing/2014/main" id="{D0513214-D08E-485F-B4A5-FE27DEB02BFA}"/>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5" name="ZoneTexte 404">
          <a:extLst>
            <a:ext uri="{FF2B5EF4-FFF2-40B4-BE49-F238E27FC236}">
              <a16:creationId xmlns:a16="http://schemas.microsoft.com/office/drawing/2014/main" id="{EA64EA20-8A7B-452B-B32A-3D406305E2D7}"/>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6" name="ZoneTexte 405">
          <a:extLst>
            <a:ext uri="{FF2B5EF4-FFF2-40B4-BE49-F238E27FC236}">
              <a16:creationId xmlns:a16="http://schemas.microsoft.com/office/drawing/2014/main" id="{A9E61F90-3CE4-4720-9868-9CD8B156A4D5}"/>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7" name="ZoneTexte 406">
          <a:extLst>
            <a:ext uri="{FF2B5EF4-FFF2-40B4-BE49-F238E27FC236}">
              <a16:creationId xmlns:a16="http://schemas.microsoft.com/office/drawing/2014/main" id="{53E06A79-A883-4E0D-B47D-CDF45FAADB11}"/>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8" name="ZoneTexte 407">
          <a:extLst>
            <a:ext uri="{FF2B5EF4-FFF2-40B4-BE49-F238E27FC236}">
              <a16:creationId xmlns:a16="http://schemas.microsoft.com/office/drawing/2014/main" id="{B0E5B9A4-61B5-43D8-B813-BF8BFAB908CD}"/>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9" name="ZoneTexte 408">
          <a:extLst>
            <a:ext uri="{FF2B5EF4-FFF2-40B4-BE49-F238E27FC236}">
              <a16:creationId xmlns:a16="http://schemas.microsoft.com/office/drawing/2014/main" id="{0479E54C-AED7-46A9-9F24-0CE1DE37AC88}"/>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0" name="ZoneTexte 409">
          <a:extLst>
            <a:ext uri="{FF2B5EF4-FFF2-40B4-BE49-F238E27FC236}">
              <a16:creationId xmlns:a16="http://schemas.microsoft.com/office/drawing/2014/main" id="{4E4EB520-DABD-44B2-B3B3-5D84A76CE1D7}"/>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11" name="ZoneTexte 410">
          <a:extLst>
            <a:ext uri="{FF2B5EF4-FFF2-40B4-BE49-F238E27FC236}">
              <a16:creationId xmlns:a16="http://schemas.microsoft.com/office/drawing/2014/main" id="{4E665CC5-A1D3-4529-BAD4-4E80DD52972C}"/>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2" name="ZoneTexte 411">
          <a:extLst>
            <a:ext uri="{FF2B5EF4-FFF2-40B4-BE49-F238E27FC236}">
              <a16:creationId xmlns:a16="http://schemas.microsoft.com/office/drawing/2014/main" id="{0149AB51-66C1-4771-964E-27524805066D}"/>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13" name="ZoneTexte 412">
          <a:extLst>
            <a:ext uri="{FF2B5EF4-FFF2-40B4-BE49-F238E27FC236}">
              <a16:creationId xmlns:a16="http://schemas.microsoft.com/office/drawing/2014/main" id="{29409500-C0E1-439E-A140-F85FC27CAF4C}"/>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4" name="ZoneTexte 413">
          <a:extLst>
            <a:ext uri="{FF2B5EF4-FFF2-40B4-BE49-F238E27FC236}">
              <a16:creationId xmlns:a16="http://schemas.microsoft.com/office/drawing/2014/main" id="{0D015CA8-934E-4558-BF78-414F46290EBD}"/>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5" name="ZoneTexte 414">
          <a:extLst>
            <a:ext uri="{FF2B5EF4-FFF2-40B4-BE49-F238E27FC236}">
              <a16:creationId xmlns:a16="http://schemas.microsoft.com/office/drawing/2014/main" id="{8FDF2037-1693-4906-9A31-3BD6485CF7DD}"/>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6" name="ZoneTexte 415">
          <a:extLst>
            <a:ext uri="{FF2B5EF4-FFF2-40B4-BE49-F238E27FC236}">
              <a16:creationId xmlns:a16="http://schemas.microsoft.com/office/drawing/2014/main" id="{7F57A0EA-96DF-41E5-914B-9E725C16344E}"/>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7" name="ZoneTexte 416">
          <a:extLst>
            <a:ext uri="{FF2B5EF4-FFF2-40B4-BE49-F238E27FC236}">
              <a16:creationId xmlns:a16="http://schemas.microsoft.com/office/drawing/2014/main" id="{9214ABEF-9780-4FFA-B8B0-E25576D2411D}"/>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8" name="ZoneTexte 417">
          <a:extLst>
            <a:ext uri="{FF2B5EF4-FFF2-40B4-BE49-F238E27FC236}">
              <a16:creationId xmlns:a16="http://schemas.microsoft.com/office/drawing/2014/main" id="{9FF9C3DB-FB4E-46E5-9AFC-5CF3BDC9EF1E}"/>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9" name="ZoneTexte 418">
          <a:extLst>
            <a:ext uri="{FF2B5EF4-FFF2-40B4-BE49-F238E27FC236}">
              <a16:creationId xmlns:a16="http://schemas.microsoft.com/office/drawing/2014/main" id="{CEAC9FFB-585A-4B29-B01D-74E564D7165C}"/>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0" name="ZoneTexte 419">
          <a:extLst>
            <a:ext uri="{FF2B5EF4-FFF2-40B4-BE49-F238E27FC236}">
              <a16:creationId xmlns:a16="http://schemas.microsoft.com/office/drawing/2014/main" id="{EC26B0A6-5569-4319-BA73-D271C37A28AF}"/>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1" name="ZoneTexte 420">
          <a:extLst>
            <a:ext uri="{FF2B5EF4-FFF2-40B4-BE49-F238E27FC236}">
              <a16:creationId xmlns:a16="http://schemas.microsoft.com/office/drawing/2014/main" id="{F64321CB-D789-472F-B84B-7FEEBE5884F8}"/>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2" name="ZoneTexte 421">
          <a:extLst>
            <a:ext uri="{FF2B5EF4-FFF2-40B4-BE49-F238E27FC236}">
              <a16:creationId xmlns:a16="http://schemas.microsoft.com/office/drawing/2014/main" id="{A76F99CA-FA80-4624-8A28-ACCF73335950}"/>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3" name="ZoneTexte 422">
          <a:extLst>
            <a:ext uri="{FF2B5EF4-FFF2-40B4-BE49-F238E27FC236}">
              <a16:creationId xmlns:a16="http://schemas.microsoft.com/office/drawing/2014/main" id="{3B6D9871-2D14-4104-992A-FFDF330371D0}"/>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4" name="ZoneTexte 423">
          <a:extLst>
            <a:ext uri="{FF2B5EF4-FFF2-40B4-BE49-F238E27FC236}">
              <a16:creationId xmlns:a16="http://schemas.microsoft.com/office/drawing/2014/main" id="{96FA8210-996B-426F-974B-14D8D8C57B4D}"/>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25" name="ZoneTexte 424">
          <a:extLst>
            <a:ext uri="{FF2B5EF4-FFF2-40B4-BE49-F238E27FC236}">
              <a16:creationId xmlns:a16="http://schemas.microsoft.com/office/drawing/2014/main" id="{BF7955F3-84CF-42A6-8F4B-84C0ADDDD6F6}"/>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6" name="ZoneTexte 425">
          <a:extLst>
            <a:ext uri="{FF2B5EF4-FFF2-40B4-BE49-F238E27FC236}">
              <a16:creationId xmlns:a16="http://schemas.microsoft.com/office/drawing/2014/main" id="{7FE3812D-BE46-4E3D-A120-7D273A63D89A}"/>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27" name="ZoneTexte 426">
          <a:extLst>
            <a:ext uri="{FF2B5EF4-FFF2-40B4-BE49-F238E27FC236}">
              <a16:creationId xmlns:a16="http://schemas.microsoft.com/office/drawing/2014/main" id="{75CE298C-A11A-4B3A-A90C-2293B4B151B9}"/>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8" name="ZoneTexte 427">
          <a:extLst>
            <a:ext uri="{FF2B5EF4-FFF2-40B4-BE49-F238E27FC236}">
              <a16:creationId xmlns:a16="http://schemas.microsoft.com/office/drawing/2014/main" id="{A45A7FB8-3D4E-446B-8E71-651CDB88A74A}"/>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29" name="ZoneTexte 428">
          <a:extLst>
            <a:ext uri="{FF2B5EF4-FFF2-40B4-BE49-F238E27FC236}">
              <a16:creationId xmlns:a16="http://schemas.microsoft.com/office/drawing/2014/main" id="{36E3248C-8EC6-4BE7-877C-7DECFF7554DE}"/>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0" name="ZoneTexte 429">
          <a:extLst>
            <a:ext uri="{FF2B5EF4-FFF2-40B4-BE49-F238E27FC236}">
              <a16:creationId xmlns:a16="http://schemas.microsoft.com/office/drawing/2014/main" id="{C82D2E46-06A3-4F6B-9298-32F1015BA0ED}"/>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1" name="ZoneTexte 430">
          <a:extLst>
            <a:ext uri="{FF2B5EF4-FFF2-40B4-BE49-F238E27FC236}">
              <a16:creationId xmlns:a16="http://schemas.microsoft.com/office/drawing/2014/main" id="{709F4C9A-A03F-4E99-9DED-9ADB66FE94A4}"/>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2" name="ZoneTexte 431">
          <a:extLst>
            <a:ext uri="{FF2B5EF4-FFF2-40B4-BE49-F238E27FC236}">
              <a16:creationId xmlns:a16="http://schemas.microsoft.com/office/drawing/2014/main" id="{A892573A-A08F-46E0-A55B-31BA352696DD}"/>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3" name="ZoneTexte 432">
          <a:extLst>
            <a:ext uri="{FF2B5EF4-FFF2-40B4-BE49-F238E27FC236}">
              <a16:creationId xmlns:a16="http://schemas.microsoft.com/office/drawing/2014/main" id="{68D1D1F1-6FFF-4224-BB73-89DE4B5DECA0}"/>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4" name="ZoneTexte 433">
          <a:extLst>
            <a:ext uri="{FF2B5EF4-FFF2-40B4-BE49-F238E27FC236}">
              <a16:creationId xmlns:a16="http://schemas.microsoft.com/office/drawing/2014/main" id="{291B963B-2779-4A4F-88F4-36D2FE01A03E}"/>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5" name="ZoneTexte 434">
          <a:extLst>
            <a:ext uri="{FF2B5EF4-FFF2-40B4-BE49-F238E27FC236}">
              <a16:creationId xmlns:a16="http://schemas.microsoft.com/office/drawing/2014/main" id="{105E463C-07B1-45D5-BC79-3FB3A98F7937}"/>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6" name="ZoneTexte 435">
          <a:extLst>
            <a:ext uri="{FF2B5EF4-FFF2-40B4-BE49-F238E27FC236}">
              <a16:creationId xmlns:a16="http://schemas.microsoft.com/office/drawing/2014/main" id="{2B37619F-CB22-4B7A-9304-B7B6B8576B7C}"/>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7" name="ZoneTexte 436">
          <a:extLst>
            <a:ext uri="{FF2B5EF4-FFF2-40B4-BE49-F238E27FC236}">
              <a16:creationId xmlns:a16="http://schemas.microsoft.com/office/drawing/2014/main" id="{E70C3BF1-9EA6-49CD-BDE5-42F0AB1C298D}"/>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8" name="ZoneTexte 437">
          <a:extLst>
            <a:ext uri="{FF2B5EF4-FFF2-40B4-BE49-F238E27FC236}">
              <a16:creationId xmlns:a16="http://schemas.microsoft.com/office/drawing/2014/main" id="{04A379C7-1AF7-43DE-987D-A595C8763920}"/>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9" name="ZoneTexte 438">
          <a:extLst>
            <a:ext uri="{FF2B5EF4-FFF2-40B4-BE49-F238E27FC236}">
              <a16:creationId xmlns:a16="http://schemas.microsoft.com/office/drawing/2014/main" id="{CDA1A53A-ADE4-4DFB-9A02-4F445D08032E}"/>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0" name="ZoneTexte 439">
          <a:extLst>
            <a:ext uri="{FF2B5EF4-FFF2-40B4-BE49-F238E27FC236}">
              <a16:creationId xmlns:a16="http://schemas.microsoft.com/office/drawing/2014/main" id="{49F6050F-5DF7-4E31-9F56-5A7DD2E02B9B}"/>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41" name="ZoneTexte 440">
          <a:extLst>
            <a:ext uri="{FF2B5EF4-FFF2-40B4-BE49-F238E27FC236}">
              <a16:creationId xmlns:a16="http://schemas.microsoft.com/office/drawing/2014/main" id="{D8371E13-D515-4F83-A1F5-48BCCBFC91B8}"/>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2" name="ZoneTexte 441">
          <a:extLst>
            <a:ext uri="{FF2B5EF4-FFF2-40B4-BE49-F238E27FC236}">
              <a16:creationId xmlns:a16="http://schemas.microsoft.com/office/drawing/2014/main" id="{37D8AF85-37C1-4C3A-8D7E-779229E69981}"/>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43" name="ZoneTexte 442">
          <a:extLst>
            <a:ext uri="{FF2B5EF4-FFF2-40B4-BE49-F238E27FC236}">
              <a16:creationId xmlns:a16="http://schemas.microsoft.com/office/drawing/2014/main" id="{B6B27CB5-ED3A-466B-915E-DC6374D8304E}"/>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4" name="ZoneTexte 443">
          <a:extLst>
            <a:ext uri="{FF2B5EF4-FFF2-40B4-BE49-F238E27FC236}">
              <a16:creationId xmlns:a16="http://schemas.microsoft.com/office/drawing/2014/main" id="{4FA087C5-7057-4370-949D-A4DB600B5161}"/>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5" name="ZoneTexte 444">
          <a:extLst>
            <a:ext uri="{FF2B5EF4-FFF2-40B4-BE49-F238E27FC236}">
              <a16:creationId xmlns:a16="http://schemas.microsoft.com/office/drawing/2014/main" id="{D31EF974-44C8-45FB-960B-27D8806834B5}"/>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6" name="ZoneTexte 445">
          <a:extLst>
            <a:ext uri="{FF2B5EF4-FFF2-40B4-BE49-F238E27FC236}">
              <a16:creationId xmlns:a16="http://schemas.microsoft.com/office/drawing/2014/main" id="{BDCCE9F1-D705-405C-9ED0-95DBA2302266}"/>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7" name="ZoneTexte 446">
          <a:extLst>
            <a:ext uri="{FF2B5EF4-FFF2-40B4-BE49-F238E27FC236}">
              <a16:creationId xmlns:a16="http://schemas.microsoft.com/office/drawing/2014/main" id="{BD6A4D22-93BE-41FB-A773-5DCB1D3B6EC5}"/>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8" name="ZoneTexte 447">
          <a:extLst>
            <a:ext uri="{FF2B5EF4-FFF2-40B4-BE49-F238E27FC236}">
              <a16:creationId xmlns:a16="http://schemas.microsoft.com/office/drawing/2014/main" id="{8B508BB0-A230-4822-98FD-4E57840207EC}"/>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9" name="ZoneTexte 448">
          <a:extLst>
            <a:ext uri="{FF2B5EF4-FFF2-40B4-BE49-F238E27FC236}">
              <a16:creationId xmlns:a16="http://schemas.microsoft.com/office/drawing/2014/main" id="{9E2F78D5-F7AB-4694-8096-F96C42916363}"/>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0" name="ZoneTexte 449">
          <a:extLst>
            <a:ext uri="{FF2B5EF4-FFF2-40B4-BE49-F238E27FC236}">
              <a16:creationId xmlns:a16="http://schemas.microsoft.com/office/drawing/2014/main" id="{815273DA-4D3A-4979-BA04-42C8DB84476A}"/>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1" name="ZoneTexte 450">
          <a:extLst>
            <a:ext uri="{FF2B5EF4-FFF2-40B4-BE49-F238E27FC236}">
              <a16:creationId xmlns:a16="http://schemas.microsoft.com/office/drawing/2014/main" id="{F76EAAE5-A162-49DE-B48A-0C2EE7FC40B5}"/>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2" name="ZoneTexte 451">
          <a:extLst>
            <a:ext uri="{FF2B5EF4-FFF2-40B4-BE49-F238E27FC236}">
              <a16:creationId xmlns:a16="http://schemas.microsoft.com/office/drawing/2014/main" id="{28F953C0-E97B-4105-8E6E-2BEF5285CC3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3" name="ZoneTexte 452">
          <a:extLst>
            <a:ext uri="{FF2B5EF4-FFF2-40B4-BE49-F238E27FC236}">
              <a16:creationId xmlns:a16="http://schemas.microsoft.com/office/drawing/2014/main" id="{8C1B262A-8F4D-4353-8757-C2240B6EE24B}"/>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4" name="ZoneTexte 453">
          <a:extLst>
            <a:ext uri="{FF2B5EF4-FFF2-40B4-BE49-F238E27FC236}">
              <a16:creationId xmlns:a16="http://schemas.microsoft.com/office/drawing/2014/main" id="{1B3DD067-6C79-4488-92AE-B9180BD8931E}"/>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55" name="ZoneTexte 454">
          <a:extLst>
            <a:ext uri="{FF2B5EF4-FFF2-40B4-BE49-F238E27FC236}">
              <a16:creationId xmlns:a16="http://schemas.microsoft.com/office/drawing/2014/main" id="{F4D7C8C6-CEA2-42E8-A520-DC08F2A2ADD3}"/>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6" name="ZoneTexte 455">
          <a:extLst>
            <a:ext uri="{FF2B5EF4-FFF2-40B4-BE49-F238E27FC236}">
              <a16:creationId xmlns:a16="http://schemas.microsoft.com/office/drawing/2014/main" id="{12BB1610-5F72-49AA-81E3-EE04EE4047F8}"/>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57" name="ZoneTexte 456">
          <a:extLst>
            <a:ext uri="{FF2B5EF4-FFF2-40B4-BE49-F238E27FC236}">
              <a16:creationId xmlns:a16="http://schemas.microsoft.com/office/drawing/2014/main" id="{F6A2E2C4-B101-43D6-B182-812296742BCB}"/>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8" name="ZoneTexte 457">
          <a:extLst>
            <a:ext uri="{FF2B5EF4-FFF2-40B4-BE49-F238E27FC236}">
              <a16:creationId xmlns:a16="http://schemas.microsoft.com/office/drawing/2014/main" id="{A1E5944D-3830-4C2B-AA59-93E5D3ADF359}"/>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59" name="ZoneTexte 458">
          <a:extLst>
            <a:ext uri="{FF2B5EF4-FFF2-40B4-BE49-F238E27FC236}">
              <a16:creationId xmlns:a16="http://schemas.microsoft.com/office/drawing/2014/main" id="{4158B0BD-0EE2-442B-BFFB-43C25A578496}"/>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0" name="ZoneTexte 459">
          <a:extLst>
            <a:ext uri="{FF2B5EF4-FFF2-40B4-BE49-F238E27FC236}">
              <a16:creationId xmlns:a16="http://schemas.microsoft.com/office/drawing/2014/main" id="{A3F16055-DA90-4B6D-AD82-1F392567586E}"/>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1" name="ZoneTexte 460">
          <a:extLst>
            <a:ext uri="{FF2B5EF4-FFF2-40B4-BE49-F238E27FC236}">
              <a16:creationId xmlns:a16="http://schemas.microsoft.com/office/drawing/2014/main" id="{F7566738-391E-4840-B7CF-8DD5C5762255}"/>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2" name="ZoneTexte 461">
          <a:extLst>
            <a:ext uri="{FF2B5EF4-FFF2-40B4-BE49-F238E27FC236}">
              <a16:creationId xmlns:a16="http://schemas.microsoft.com/office/drawing/2014/main" id="{36EB072D-418F-4826-B637-3E22F895923B}"/>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3" name="ZoneTexte 462">
          <a:extLst>
            <a:ext uri="{FF2B5EF4-FFF2-40B4-BE49-F238E27FC236}">
              <a16:creationId xmlns:a16="http://schemas.microsoft.com/office/drawing/2014/main" id="{D1E35254-B7EA-473E-A31F-45F9D3B8AC08}"/>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4" name="ZoneTexte 463">
          <a:extLst>
            <a:ext uri="{FF2B5EF4-FFF2-40B4-BE49-F238E27FC236}">
              <a16:creationId xmlns:a16="http://schemas.microsoft.com/office/drawing/2014/main" id="{E59CC57C-DF62-4871-9FE7-0BAEB2B341EA}"/>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5" name="ZoneTexte 464">
          <a:extLst>
            <a:ext uri="{FF2B5EF4-FFF2-40B4-BE49-F238E27FC236}">
              <a16:creationId xmlns:a16="http://schemas.microsoft.com/office/drawing/2014/main" id="{E8668129-5368-4124-AA87-69B456BF24D8}"/>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6" name="ZoneTexte 465">
          <a:extLst>
            <a:ext uri="{FF2B5EF4-FFF2-40B4-BE49-F238E27FC236}">
              <a16:creationId xmlns:a16="http://schemas.microsoft.com/office/drawing/2014/main" id="{0EBD9E5B-905C-4127-9734-3698C9FD436C}"/>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7" name="ZoneTexte 466">
          <a:extLst>
            <a:ext uri="{FF2B5EF4-FFF2-40B4-BE49-F238E27FC236}">
              <a16:creationId xmlns:a16="http://schemas.microsoft.com/office/drawing/2014/main" id="{E84B4EE1-CC7E-4387-810B-E2A846D18774}"/>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8" name="ZoneTexte 467">
          <a:extLst>
            <a:ext uri="{FF2B5EF4-FFF2-40B4-BE49-F238E27FC236}">
              <a16:creationId xmlns:a16="http://schemas.microsoft.com/office/drawing/2014/main" id="{7FCC81A5-1DF6-449F-9601-0781F5E69279}"/>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9" name="ZoneTexte 468">
          <a:extLst>
            <a:ext uri="{FF2B5EF4-FFF2-40B4-BE49-F238E27FC236}">
              <a16:creationId xmlns:a16="http://schemas.microsoft.com/office/drawing/2014/main" id="{5DBEF3D5-CF38-427E-8D83-AD0785DE42CC}"/>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0" name="ZoneTexte 469">
          <a:extLst>
            <a:ext uri="{FF2B5EF4-FFF2-40B4-BE49-F238E27FC236}">
              <a16:creationId xmlns:a16="http://schemas.microsoft.com/office/drawing/2014/main" id="{3F214B3B-43F2-44D2-BD87-C52BB4429832}"/>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71" name="ZoneTexte 470">
          <a:extLst>
            <a:ext uri="{FF2B5EF4-FFF2-40B4-BE49-F238E27FC236}">
              <a16:creationId xmlns:a16="http://schemas.microsoft.com/office/drawing/2014/main" id="{7358F94F-9C19-4DB9-861A-CED63602B64E}"/>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2" name="ZoneTexte 471">
          <a:extLst>
            <a:ext uri="{FF2B5EF4-FFF2-40B4-BE49-F238E27FC236}">
              <a16:creationId xmlns:a16="http://schemas.microsoft.com/office/drawing/2014/main" id="{A1A8201B-8184-408E-8EB8-46EEA947FDB1}"/>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73" name="ZoneTexte 472">
          <a:extLst>
            <a:ext uri="{FF2B5EF4-FFF2-40B4-BE49-F238E27FC236}">
              <a16:creationId xmlns:a16="http://schemas.microsoft.com/office/drawing/2014/main" id="{AD3259E5-FEDC-47C3-BF03-850C611C3AD1}"/>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4" name="ZoneTexte 473">
          <a:extLst>
            <a:ext uri="{FF2B5EF4-FFF2-40B4-BE49-F238E27FC236}">
              <a16:creationId xmlns:a16="http://schemas.microsoft.com/office/drawing/2014/main" id="{C067AE7E-E743-497D-94DC-B930109F9A41}"/>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5" name="ZoneTexte 474">
          <a:extLst>
            <a:ext uri="{FF2B5EF4-FFF2-40B4-BE49-F238E27FC236}">
              <a16:creationId xmlns:a16="http://schemas.microsoft.com/office/drawing/2014/main" id="{4C6520CF-3004-4B7C-A9ED-BF43A9CB799B}"/>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6" name="ZoneTexte 475">
          <a:extLst>
            <a:ext uri="{FF2B5EF4-FFF2-40B4-BE49-F238E27FC236}">
              <a16:creationId xmlns:a16="http://schemas.microsoft.com/office/drawing/2014/main" id="{99AA66C7-2F2D-40C3-BEED-3B3FCF84F4F6}"/>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7" name="ZoneTexte 476">
          <a:extLst>
            <a:ext uri="{FF2B5EF4-FFF2-40B4-BE49-F238E27FC236}">
              <a16:creationId xmlns:a16="http://schemas.microsoft.com/office/drawing/2014/main" id="{816EDCD6-B20B-4F44-9E11-61E0E0493B65}"/>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8" name="ZoneTexte 477">
          <a:extLst>
            <a:ext uri="{FF2B5EF4-FFF2-40B4-BE49-F238E27FC236}">
              <a16:creationId xmlns:a16="http://schemas.microsoft.com/office/drawing/2014/main" id="{741790E0-E1EB-4028-B292-207D81F2440B}"/>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9" name="ZoneTexte 478">
          <a:extLst>
            <a:ext uri="{FF2B5EF4-FFF2-40B4-BE49-F238E27FC236}">
              <a16:creationId xmlns:a16="http://schemas.microsoft.com/office/drawing/2014/main" id="{6BCD5B71-9741-4DC8-8A12-511902D72219}"/>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0" name="ZoneTexte 479">
          <a:extLst>
            <a:ext uri="{FF2B5EF4-FFF2-40B4-BE49-F238E27FC236}">
              <a16:creationId xmlns:a16="http://schemas.microsoft.com/office/drawing/2014/main" id="{F7CAD1B8-B08C-4630-99A5-A66F75F4CA34}"/>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1" name="ZoneTexte 480">
          <a:extLst>
            <a:ext uri="{FF2B5EF4-FFF2-40B4-BE49-F238E27FC236}">
              <a16:creationId xmlns:a16="http://schemas.microsoft.com/office/drawing/2014/main" id="{20E849BD-BFAD-4577-B1E8-B2D926746773}"/>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2" name="ZoneTexte 481">
          <a:extLst>
            <a:ext uri="{FF2B5EF4-FFF2-40B4-BE49-F238E27FC236}">
              <a16:creationId xmlns:a16="http://schemas.microsoft.com/office/drawing/2014/main" id="{8DF6E7A3-09D9-4A38-9281-800340D0FC92}"/>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3" name="ZoneTexte 482">
          <a:extLst>
            <a:ext uri="{FF2B5EF4-FFF2-40B4-BE49-F238E27FC236}">
              <a16:creationId xmlns:a16="http://schemas.microsoft.com/office/drawing/2014/main" id="{D4AEE23A-7D30-4CF6-8926-E5BDADC56CA2}"/>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4" name="ZoneTexte 483">
          <a:extLst>
            <a:ext uri="{FF2B5EF4-FFF2-40B4-BE49-F238E27FC236}">
              <a16:creationId xmlns:a16="http://schemas.microsoft.com/office/drawing/2014/main" id="{5AA16713-06C5-4FA1-870D-684A54C04F58}"/>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85" name="ZoneTexte 484">
          <a:extLst>
            <a:ext uri="{FF2B5EF4-FFF2-40B4-BE49-F238E27FC236}">
              <a16:creationId xmlns:a16="http://schemas.microsoft.com/office/drawing/2014/main" id="{6BD41405-CAB3-48DB-A690-8D7A93DEBB8F}"/>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6" name="ZoneTexte 485">
          <a:extLst>
            <a:ext uri="{FF2B5EF4-FFF2-40B4-BE49-F238E27FC236}">
              <a16:creationId xmlns:a16="http://schemas.microsoft.com/office/drawing/2014/main" id="{125241D7-A3F2-481C-AE1A-036F7E94DADC}"/>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87" name="ZoneTexte 486">
          <a:extLst>
            <a:ext uri="{FF2B5EF4-FFF2-40B4-BE49-F238E27FC236}">
              <a16:creationId xmlns:a16="http://schemas.microsoft.com/office/drawing/2014/main" id="{35A0BA75-51D1-406F-B86E-1001CE9429ED}"/>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8" name="ZoneTexte 487">
          <a:extLst>
            <a:ext uri="{FF2B5EF4-FFF2-40B4-BE49-F238E27FC236}">
              <a16:creationId xmlns:a16="http://schemas.microsoft.com/office/drawing/2014/main" id="{73EAF0BF-C99E-4D12-A18C-916144BD161E}"/>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89" name="ZoneTexte 488">
          <a:extLst>
            <a:ext uri="{FF2B5EF4-FFF2-40B4-BE49-F238E27FC236}">
              <a16:creationId xmlns:a16="http://schemas.microsoft.com/office/drawing/2014/main" id="{8FE1FDE4-84BF-41D7-B097-887578EDDD65}"/>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0" name="ZoneTexte 489">
          <a:extLst>
            <a:ext uri="{FF2B5EF4-FFF2-40B4-BE49-F238E27FC236}">
              <a16:creationId xmlns:a16="http://schemas.microsoft.com/office/drawing/2014/main" id="{28F98FE3-1F80-4460-88C3-D2E6E1CC0AB5}"/>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1" name="ZoneTexte 490">
          <a:extLst>
            <a:ext uri="{FF2B5EF4-FFF2-40B4-BE49-F238E27FC236}">
              <a16:creationId xmlns:a16="http://schemas.microsoft.com/office/drawing/2014/main" id="{C3620A02-8980-4CA1-AC2A-5FB0C3B50E80}"/>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2" name="ZoneTexte 491">
          <a:extLst>
            <a:ext uri="{FF2B5EF4-FFF2-40B4-BE49-F238E27FC236}">
              <a16:creationId xmlns:a16="http://schemas.microsoft.com/office/drawing/2014/main" id="{132A3A30-F9D0-4C4C-9DF3-3F1AD71B7A8F}"/>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3" name="ZoneTexte 492">
          <a:extLst>
            <a:ext uri="{FF2B5EF4-FFF2-40B4-BE49-F238E27FC236}">
              <a16:creationId xmlns:a16="http://schemas.microsoft.com/office/drawing/2014/main" id="{44B47CC5-9C2B-412A-9ECC-1D65766F514A}"/>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4" name="ZoneTexte 493">
          <a:extLst>
            <a:ext uri="{FF2B5EF4-FFF2-40B4-BE49-F238E27FC236}">
              <a16:creationId xmlns:a16="http://schemas.microsoft.com/office/drawing/2014/main" id="{2F786B92-A7C1-4C6C-BC3B-63D41AB8AC46}"/>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5" name="ZoneTexte 494">
          <a:extLst>
            <a:ext uri="{FF2B5EF4-FFF2-40B4-BE49-F238E27FC236}">
              <a16:creationId xmlns:a16="http://schemas.microsoft.com/office/drawing/2014/main" id="{4438AFAA-3618-4A3D-B843-07D5A7A791A0}"/>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6" name="ZoneTexte 495">
          <a:extLst>
            <a:ext uri="{FF2B5EF4-FFF2-40B4-BE49-F238E27FC236}">
              <a16:creationId xmlns:a16="http://schemas.microsoft.com/office/drawing/2014/main" id="{051B919C-CC7C-4E2A-80A1-5AFF7F9C80D4}"/>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7" name="ZoneTexte 496">
          <a:extLst>
            <a:ext uri="{FF2B5EF4-FFF2-40B4-BE49-F238E27FC236}">
              <a16:creationId xmlns:a16="http://schemas.microsoft.com/office/drawing/2014/main" id="{37AF39DB-AC73-4211-9BC5-906F00F9B563}"/>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8" name="ZoneTexte 497">
          <a:extLst>
            <a:ext uri="{FF2B5EF4-FFF2-40B4-BE49-F238E27FC236}">
              <a16:creationId xmlns:a16="http://schemas.microsoft.com/office/drawing/2014/main" id="{AB79C088-F41C-4482-9483-94FC46891312}"/>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9" name="ZoneTexte 498">
          <a:extLst>
            <a:ext uri="{FF2B5EF4-FFF2-40B4-BE49-F238E27FC236}">
              <a16:creationId xmlns:a16="http://schemas.microsoft.com/office/drawing/2014/main" id="{6238C61C-447F-49E2-A250-4EA4CCB1F619}"/>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0" name="ZoneTexte 499">
          <a:extLst>
            <a:ext uri="{FF2B5EF4-FFF2-40B4-BE49-F238E27FC236}">
              <a16:creationId xmlns:a16="http://schemas.microsoft.com/office/drawing/2014/main" id="{A1FA58BE-9585-4E81-87D5-E420AE2A1702}"/>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01" name="ZoneTexte 500">
          <a:extLst>
            <a:ext uri="{FF2B5EF4-FFF2-40B4-BE49-F238E27FC236}">
              <a16:creationId xmlns:a16="http://schemas.microsoft.com/office/drawing/2014/main" id="{1FFD98C1-DB90-4937-B19C-2AB8F0684FE8}"/>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2" name="ZoneTexte 501">
          <a:extLst>
            <a:ext uri="{FF2B5EF4-FFF2-40B4-BE49-F238E27FC236}">
              <a16:creationId xmlns:a16="http://schemas.microsoft.com/office/drawing/2014/main" id="{B6B29F09-8DC0-4189-A476-6D1DCD3C8DF8}"/>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03" name="ZoneTexte 502">
          <a:extLst>
            <a:ext uri="{FF2B5EF4-FFF2-40B4-BE49-F238E27FC236}">
              <a16:creationId xmlns:a16="http://schemas.microsoft.com/office/drawing/2014/main" id="{3807E953-D18D-4941-AB1F-EC7F241725CB}"/>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4" name="ZoneTexte 503">
          <a:extLst>
            <a:ext uri="{FF2B5EF4-FFF2-40B4-BE49-F238E27FC236}">
              <a16:creationId xmlns:a16="http://schemas.microsoft.com/office/drawing/2014/main" id="{FA08BE13-634E-4C66-94AA-53773AD0C65D}"/>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5" name="ZoneTexte 504">
          <a:extLst>
            <a:ext uri="{FF2B5EF4-FFF2-40B4-BE49-F238E27FC236}">
              <a16:creationId xmlns:a16="http://schemas.microsoft.com/office/drawing/2014/main" id="{49E54434-8E4F-4549-BA6D-FC49AFC2FC04}"/>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6" name="ZoneTexte 505">
          <a:extLst>
            <a:ext uri="{FF2B5EF4-FFF2-40B4-BE49-F238E27FC236}">
              <a16:creationId xmlns:a16="http://schemas.microsoft.com/office/drawing/2014/main" id="{4B231A9B-D913-4868-87AA-043DA629A7EF}"/>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7" name="ZoneTexte 506">
          <a:extLst>
            <a:ext uri="{FF2B5EF4-FFF2-40B4-BE49-F238E27FC236}">
              <a16:creationId xmlns:a16="http://schemas.microsoft.com/office/drawing/2014/main" id="{7917F414-342B-4CF0-886D-0C3E7890659B}"/>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8" name="ZoneTexte 507">
          <a:extLst>
            <a:ext uri="{FF2B5EF4-FFF2-40B4-BE49-F238E27FC236}">
              <a16:creationId xmlns:a16="http://schemas.microsoft.com/office/drawing/2014/main" id="{3C20ADF1-C822-478C-A747-7BC5385BF7BC}"/>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9" name="ZoneTexte 508">
          <a:extLst>
            <a:ext uri="{FF2B5EF4-FFF2-40B4-BE49-F238E27FC236}">
              <a16:creationId xmlns:a16="http://schemas.microsoft.com/office/drawing/2014/main" id="{3CD48FFF-0F30-474B-8FC8-727E65F6FDD4}"/>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0" name="ZoneTexte 509">
          <a:extLst>
            <a:ext uri="{FF2B5EF4-FFF2-40B4-BE49-F238E27FC236}">
              <a16:creationId xmlns:a16="http://schemas.microsoft.com/office/drawing/2014/main" id="{754C2F42-3BE4-4083-9612-9E3024D2E22C}"/>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1" name="ZoneTexte 510">
          <a:extLst>
            <a:ext uri="{FF2B5EF4-FFF2-40B4-BE49-F238E27FC236}">
              <a16:creationId xmlns:a16="http://schemas.microsoft.com/office/drawing/2014/main" id="{4069AFA0-3462-46B5-92FF-371EF063F557}"/>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2" name="ZoneTexte 511">
          <a:extLst>
            <a:ext uri="{FF2B5EF4-FFF2-40B4-BE49-F238E27FC236}">
              <a16:creationId xmlns:a16="http://schemas.microsoft.com/office/drawing/2014/main" id="{20DEDFDD-4E11-43E5-A030-C2E1F2B36739}"/>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3" name="ZoneTexte 512">
          <a:extLst>
            <a:ext uri="{FF2B5EF4-FFF2-40B4-BE49-F238E27FC236}">
              <a16:creationId xmlns:a16="http://schemas.microsoft.com/office/drawing/2014/main" id="{159751E9-311C-42DC-8F7A-901F1AC8C7D3}"/>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4" name="ZoneTexte 513">
          <a:extLst>
            <a:ext uri="{FF2B5EF4-FFF2-40B4-BE49-F238E27FC236}">
              <a16:creationId xmlns:a16="http://schemas.microsoft.com/office/drawing/2014/main" id="{7FFC322D-C0E4-4192-A810-EF83F3E6F159}"/>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15" name="ZoneTexte 514">
          <a:extLst>
            <a:ext uri="{FF2B5EF4-FFF2-40B4-BE49-F238E27FC236}">
              <a16:creationId xmlns:a16="http://schemas.microsoft.com/office/drawing/2014/main" id="{7B7BD1C8-D829-43F0-BDCE-7896F51FE4D8}"/>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6" name="ZoneTexte 515">
          <a:extLst>
            <a:ext uri="{FF2B5EF4-FFF2-40B4-BE49-F238E27FC236}">
              <a16:creationId xmlns:a16="http://schemas.microsoft.com/office/drawing/2014/main" id="{1882DF07-54E4-4E40-92ED-F5D6D1205005}"/>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17" name="ZoneTexte 516">
          <a:extLst>
            <a:ext uri="{FF2B5EF4-FFF2-40B4-BE49-F238E27FC236}">
              <a16:creationId xmlns:a16="http://schemas.microsoft.com/office/drawing/2014/main" id="{F1CC3287-0458-4294-BF3A-3676E2B5F8BE}"/>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8" name="ZoneTexte 517">
          <a:extLst>
            <a:ext uri="{FF2B5EF4-FFF2-40B4-BE49-F238E27FC236}">
              <a16:creationId xmlns:a16="http://schemas.microsoft.com/office/drawing/2014/main" id="{A662501A-EF1B-49DF-9A25-1C164B2A2110}"/>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19" name="ZoneTexte 518">
          <a:extLst>
            <a:ext uri="{FF2B5EF4-FFF2-40B4-BE49-F238E27FC236}">
              <a16:creationId xmlns:a16="http://schemas.microsoft.com/office/drawing/2014/main" id="{6412A2C7-FE48-42E4-8EA6-A0CF34AEA0DC}"/>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0" name="ZoneTexte 519">
          <a:extLst>
            <a:ext uri="{FF2B5EF4-FFF2-40B4-BE49-F238E27FC236}">
              <a16:creationId xmlns:a16="http://schemas.microsoft.com/office/drawing/2014/main" id="{5607ABEE-5132-4DD8-B5FF-C7FA3C5E7F5F}"/>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1" name="ZoneTexte 520">
          <a:extLst>
            <a:ext uri="{FF2B5EF4-FFF2-40B4-BE49-F238E27FC236}">
              <a16:creationId xmlns:a16="http://schemas.microsoft.com/office/drawing/2014/main" id="{3E3171C9-5519-4A7B-A405-C253BADF7EED}"/>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2" name="ZoneTexte 521">
          <a:extLst>
            <a:ext uri="{FF2B5EF4-FFF2-40B4-BE49-F238E27FC236}">
              <a16:creationId xmlns:a16="http://schemas.microsoft.com/office/drawing/2014/main" id="{401460C4-AEF1-45EF-A0BA-A230592D624D}"/>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3" name="ZoneTexte 522">
          <a:extLst>
            <a:ext uri="{FF2B5EF4-FFF2-40B4-BE49-F238E27FC236}">
              <a16:creationId xmlns:a16="http://schemas.microsoft.com/office/drawing/2014/main" id="{3611C922-88D2-471A-A260-AF83E9E3132C}"/>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4" name="ZoneTexte 523">
          <a:extLst>
            <a:ext uri="{FF2B5EF4-FFF2-40B4-BE49-F238E27FC236}">
              <a16:creationId xmlns:a16="http://schemas.microsoft.com/office/drawing/2014/main" id="{864DCA51-1834-430B-B621-B2C8FD7377D2}"/>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5" name="ZoneTexte 524">
          <a:extLst>
            <a:ext uri="{FF2B5EF4-FFF2-40B4-BE49-F238E27FC236}">
              <a16:creationId xmlns:a16="http://schemas.microsoft.com/office/drawing/2014/main" id="{845DFCB2-AB51-4C66-9170-FEE24E8AF4D7}"/>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6" name="ZoneTexte 525">
          <a:extLst>
            <a:ext uri="{FF2B5EF4-FFF2-40B4-BE49-F238E27FC236}">
              <a16:creationId xmlns:a16="http://schemas.microsoft.com/office/drawing/2014/main" id="{C1D1F1C7-4936-4619-B5E4-5FDB4702A2C0}"/>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7" name="ZoneTexte 526">
          <a:extLst>
            <a:ext uri="{FF2B5EF4-FFF2-40B4-BE49-F238E27FC236}">
              <a16:creationId xmlns:a16="http://schemas.microsoft.com/office/drawing/2014/main" id="{CEF3D5A9-D676-4CDC-AD23-B14E3645D90F}"/>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8" name="ZoneTexte 527">
          <a:extLst>
            <a:ext uri="{FF2B5EF4-FFF2-40B4-BE49-F238E27FC236}">
              <a16:creationId xmlns:a16="http://schemas.microsoft.com/office/drawing/2014/main" id="{91B0BA6F-10A8-439F-BC4E-DF6F95600D27}"/>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9" name="ZoneTexte 528">
          <a:extLst>
            <a:ext uri="{FF2B5EF4-FFF2-40B4-BE49-F238E27FC236}">
              <a16:creationId xmlns:a16="http://schemas.microsoft.com/office/drawing/2014/main" id="{ACAB2BAB-DACB-4764-AA7D-337ADDFD272D}"/>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0" name="ZoneTexte 529">
          <a:extLst>
            <a:ext uri="{FF2B5EF4-FFF2-40B4-BE49-F238E27FC236}">
              <a16:creationId xmlns:a16="http://schemas.microsoft.com/office/drawing/2014/main" id="{BB21097C-79FD-4EB4-92A0-84DCC98E0E3B}"/>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31" name="ZoneTexte 530">
          <a:extLst>
            <a:ext uri="{FF2B5EF4-FFF2-40B4-BE49-F238E27FC236}">
              <a16:creationId xmlns:a16="http://schemas.microsoft.com/office/drawing/2014/main" id="{8E003C02-184D-4B12-A8BF-D9284A8175B6}"/>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2" name="ZoneTexte 531">
          <a:extLst>
            <a:ext uri="{FF2B5EF4-FFF2-40B4-BE49-F238E27FC236}">
              <a16:creationId xmlns:a16="http://schemas.microsoft.com/office/drawing/2014/main" id="{012B9468-B45C-4F04-8E07-26D7EB369199}"/>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33" name="ZoneTexte 532">
          <a:extLst>
            <a:ext uri="{FF2B5EF4-FFF2-40B4-BE49-F238E27FC236}">
              <a16:creationId xmlns:a16="http://schemas.microsoft.com/office/drawing/2014/main" id="{F5BBF803-CED2-401C-8F71-CDC210ADE999}"/>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4" name="ZoneTexte 533">
          <a:extLst>
            <a:ext uri="{FF2B5EF4-FFF2-40B4-BE49-F238E27FC236}">
              <a16:creationId xmlns:a16="http://schemas.microsoft.com/office/drawing/2014/main" id="{36191EAA-D551-4581-8D1E-EA0D1FBC015F}"/>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5" name="ZoneTexte 534">
          <a:extLst>
            <a:ext uri="{FF2B5EF4-FFF2-40B4-BE49-F238E27FC236}">
              <a16:creationId xmlns:a16="http://schemas.microsoft.com/office/drawing/2014/main" id="{A90CE26B-A6D3-4958-8705-84CA3AF5F392}"/>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6" name="ZoneTexte 535">
          <a:extLst>
            <a:ext uri="{FF2B5EF4-FFF2-40B4-BE49-F238E27FC236}">
              <a16:creationId xmlns:a16="http://schemas.microsoft.com/office/drawing/2014/main" id="{991B6BC3-6814-4FD7-84A7-3498F54550F5}"/>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7" name="ZoneTexte 536">
          <a:extLst>
            <a:ext uri="{FF2B5EF4-FFF2-40B4-BE49-F238E27FC236}">
              <a16:creationId xmlns:a16="http://schemas.microsoft.com/office/drawing/2014/main" id="{4AA2B123-38DC-41D7-97E1-B181CB24958E}"/>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8" name="ZoneTexte 537">
          <a:extLst>
            <a:ext uri="{FF2B5EF4-FFF2-40B4-BE49-F238E27FC236}">
              <a16:creationId xmlns:a16="http://schemas.microsoft.com/office/drawing/2014/main" id="{172BBBBE-6614-4F33-A217-5AE05DF9ECAD}"/>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9" name="ZoneTexte 538">
          <a:extLst>
            <a:ext uri="{FF2B5EF4-FFF2-40B4-BE49-F238E27FC236}">
              <a16:creationId xmlns:a16="http://schemas.microsoft.com/office/drawing/2014/main" id="{EBAE8021-A244-4015-AEC1-0ECD0919AC9D}"/>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0" name="ZoneTexte 539">
          <a:extLst>
            <a:ext uri="{FF2B5EF4-FFF2-40B4-BE49-F238E27FC236}">
              <a16:creationId xmlns:a16="http://schemas.microsoft.com/office/drawing/2014/main" id="{E3E803EB-C96A-4CCF-922C-886897394393}"/>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1" name="ZoneTexte 540">
          <a:extLst>
            <a:ext uri="{FF2B5EF4-FFF2-40B4-BE49-F238E27FC236}">
              <a16:creationId xmlns:a16="http://schemas.microsoft.com/office/drawing/2014/main" id="{35C6F6A1-0A4A-4045-926D-CEAC563A13D3}"/>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2" name="ZoneTexte 541">
          <a:extLst>
            <a:ext uri="{FF2B5EF4-FFF2-40B4-BE49-F238E27FC236}">
              <a16:creationId xmlns:a16="http://schemas.microsoft.com/office/drawing/2014/main" id="{75FE104F-C0D5-4097-89AD-02AE535499F5}"/>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3" name="ZoneTexte 542">
          <a:extLst>
            <a:ext uri="{FF2B5EF4-FFF2-40B4-BE49-F238E27FC236}">
              <a16:creationId xmlns:a16="http://schemas.microsoft.com/office/drawing/2014/main" id="{5D8DD83C-6F03-45A7-A23A-EDD6AC2F0B6A}"/>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4" name="ZoneTexte 543">
          <a:extLst>
            <a:ext uri="{FF2B5EF4-FFF2-40B4-BE49-F238E27FC236}">
              <a16:creationId xmlns:a16="http://schemas.microsoft.com/office/drawing/2014/main" id="{569D37E8-6F09-45CE-93D5-3E5DBAC2AB1B}"/>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45" name="ZoneTexte 544">
          <a:extLst>
            <a:ext uri="{FF2B5EF4-FFF2-40B4-BE49-F238E27FC236}">
              <a16:creationId xmlns:a16="http://schemas.microsoft.com/office/drawing/2014/main" id="{AC511FC7-06DD-486D-98E1-1E6A4AB71D6B}"/>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6" name="ZoneTexte 545">
          <a:extLst>
            <a:ext uri="{FF2B5EF4-FFF2-40B4-BE49-F238E27FC236}">
              <a16:creationId xmlns:a16="http://schemas.microsoft.com/office/drawing/2014/main" id="{D097098F-2A97-4C7E-80D3-64003B6EADB8}"/>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47" name="ZoneTexte 546">
          <a:extLst>
            <a:ext uri="{FF2B5EF4-FFF2-40B4-BE49-F238E27FC236}">
              <a16:creationId xmlns:a16="http://schemas.microsoft.com/office/drawing/2014/main" id="{4F2C6A3F-4078-4012-B222-4D02FD645374}"/>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8" name="ZoneTexte 547">
          <a:extLst>
            <a:ext uri="{FF2B5EF4-FFF2-40B4-BE49-F238E27FC236}">
              <a16:creationId xmlns:a16="http://schemas.microsoft.com/office/drawing/2014/main" id="{145BE68B-E54C-4961-ADDF-1B26139BC9B9}"/>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49" name="ZoneTexte 548">
          <a:extLst>
            <a:ext uri="{FF2B5EF4-FFF2-40B4-BE49-F238E27FC236}">
              <a16:creationId xmlns:a16="http://schemas.microsoft.com/office/drawing/2014/main" id="{87873555-A76A-4177-A27C-CBFEABD33013}"/>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0" name="ZoneTexte 549">
          <a:extLst>
            <a:ext uri="{FF2B5EF4-FFF2-40B4-BE49-F238E27FC236}">
              <a16:creationId xmlns:a16="http://schemas.microsoft.com/office/drawing/2014/main" id="{5A5D8A51-6AF1-4157-81D1-084FF7F49E86}"/>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1" name="ZoneTexte 550">
          <a:extLst>
            <a:ext uri="{FF2B5EF4-FFF2-40B4-BE49-F238E27FC236}">
              <a16:creationId xmlns:a16="http://schemas.microsoft.com/office/drawing/2014/main" id="{5345B911-7E26-45E7-8F41-D5DB6BE5E83E}"/>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2" name="ZoneTexte 551">
          <a:extLst>
            <a:ext uri="{FF2B5EF4-FFF2-40B4-BE49-F238E27FC236}">
              <a16:creationId xmlns:a16="http://schemas.microsoft.com/office/drawing/2014/main" id="{A1FD9B0A-2216-4586-A7AA-82DB63AAAB1E}"/>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3" name="ZoneTexte 552">
          <a:extLst>
            <a:ext uri="{FF2B5EF4-FFF2-40B4-BE49-F238E27FC236}">
              <a16:creationId xmlns:a16="http://schemas.microsoft.com/office/drawing/2014/main" id="{C3DA532E-5210-4E72-BDF4-7551BC8770CD}"/>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4" name="ZoneTexte 553">
          <a:extLst>
            <a:ext uri="{FF2B5EF4-FFF2-40B4-BE49-F238E27FC236}">
              <a16:creationId xmlns:a16="http://schemas.microsoft.com/office/drawing/2014/main" id="{6497F0E0-3003-4AAE-B355-39EC61D43817}"/>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5" name="ZoneTexte 554">
          <a:extLst>
            <a:ext uri="{FF2B5EF4-FFF2-40B4-BE49-F238E27FC236}">
              <a16:creationId xmlns:a16="http://schemas.microsoft.com/office/drawing/2014/main" id="{D1004FB1-8F1D-4A37-B199-E141AB697968}"/>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6" name="ZoneTexte 555">
          <a:extLst>
            <a:ext uri="{FF2B5EF4-FFF2-40B4-BE49-F238E27FC236}">
              <a16:creationId xmlns:a16="http://schemas.microsoft.com/office/drawing/2014/main" id="{6738E6EA-C4A7-465C-9DE9-9102493DB18C}"/>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7" name="ZoneTexte 556">
          <a:extLst>
            <a:ext uri="{FF2B5EF4-FFF2-40B4-BE49-F238E27FC236}">
              <a16:creationId xmlns:a16="http://schemas.microsoft.com/office/drawing/2014/main" id="{C1F31F45-4ACD-4FFF-9648-A46C4DE49F84}"/>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8" name="ZoneTexte 557">
          <a:extLst>
            <a:ext uri="{FF2B5EF4-FFF2-40B4-BE49-F238E27FC236}">
              <a16:creationId xmlns:a16="http://schemas.microsoft.com/office/drawing/2014/main" id="{91E8C0B7-7BA8-4D18-8472-AAB73F8B6985}"/>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9" name="ZoneTexte 558">
          <a:extLst>
            <a:ext uri="{FF2B5EF4-FFF2-40B4-BE49-F238E27FC236}">
              <a16:creationId xmlns:a16="http://schemas.microsoft.com/office/drawing/2014/main" id="{C90D2E62-40CD-45E8-B53E-A143BAA29D46}"/>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0" name="ZoneTexte 559">
          <a:extLst>
            <a:ext uri="{FF2B5EF4-FFF2-40B4-BE49-F238E27FC236}">
              <a16:creationId xmlns:a16="http://schemas.microsoft.com/office/drawing/2014/main" id="{B7A3469E-ACC5-4A86-9A7C-CEC6980540F5}"/>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61" name="ZoneTexte 560">
          <a:extLst>
            <a:ext uri="{FF2B5EF4-FFF2-40B4-BE49-F238E27FC236}">
              <a16:creationId xmlns:a16="http://schemas.microsoft.com/office/drawing/2014/main" id="{CA483538-5D39-48AA-9D3D-2A489D250770}"/>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2" name="ZoneTexte 561">
          <a:extLst>
            <a:ext uri="{FF2B5EF4-FFF2-40B4-BE49-F238E27FC236}">
              <a16:creationId xmlns:a16="http://schemas.microsoft.com/office/drawing/2014/main" id="{13EC4967-68A1-456E-A3D8-80139DB2E518}"/>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63" name="ZoneTexte 562">
          <a:extLst>
            <a:ext uri="{FF2B5EF4-FFF2-40B4-BE49-F238E27FC236}">
              <a16:creationId xmlns:a16="http://schemas.microsoft.com/office/drawing/2014/main" id="{81B47FBD-C12D-4A9F-9142-15339843259D}"/>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4" name="ZoneTexte 563">
          <a:extLst>
            <a:ext uri="{FF2B5EF4-FFF2-40B4-BE49-F238E27FC236}">
              <a16:creationId xmlns:a16="http://schemas.microsoft.com/office/drawing/2014/main" id="{CD86EC28-4311-41AB-8EDB-CB8665922B9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5" name="ZoneTexte 564">
          <a:extLst>
            <a:ext uri="{FF2B5EF4-FFF2-40B4-BE49-F238E27FC236}">
              <a16:creationId xmlns:a16="http://schemas.microsoft.com/office/drawing/2014/main" id="{BF7194D0-751A-4678-9FE5-53BA736D5AA7}"/>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6" name="ZoneTexte 565">
          <a:extLst>
            <a:ext uri="{FF2B5EF4-FFF2-40B4-BE49-F238E27FC236}">
              <a16:creationId xmlns:a16="http://schemas.microsoft.com/office/drawing/2014/main" id="{14FC7C36-569C-49D1-AB19-49625070820B}"/>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7" name="ZoneTexte 566">
          <a:extLst>
            <a:ext uri="{FF2B5EF4-FFF2-40B4-BE49-F238E27FC236}">
              <a16:creationId xmlns:a16="http://schemas.microsoft.com/office/drawing/2014/main" id="{AEAD8D36-054B-4EC1-96C9-187080E9C3B8}"/>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8" name="ZoneTexte 567">
          <a:extLst>
            <a:ext uri="{FF2B5EF4-FFF2-40B4-BE49-F238E27FC236}">
              <a16:creationId xmlns:a16="http://schemas.microsoft.com/office/drawing/2014/main" id="{48B1829A-B854-45C2-9DB2-4D5C02C77FCE}"/>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9" name="ZoneTexte 568">
          <a:extLst>
            <a:ext uri="{FF2B5EF4-FFF2-40B4-BE49-F238E27FC236}">
              <a16:creationId xmlns:a16="http://schemas.microsoft.com/office/drawing/2014/main" id="{EC340596-80A4-44D2-BD1F-8886E9120F52}"/>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0" name="ZoneTexte 569">
          <a:extLst>
            <a:ext uri="{FF2B5EF4-FFF2-40B4-BE49-F238E27FC236}">
              <a16:creationId xmlns:a16="http://schemas.microsoft.com/office/drawing/2014/main" id="{A585DD79-4487-4CE5-BDAA-08D79055F46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1" name="ZoneTexte 570">
          <a:extLst>
            <a:ext uri="{FF2B5EF4-FFF2-40B4-BE49-F238E27FC236}">
              <a16:creationId xmlns:a16="http://schemas.microsoft.com/office/drawing/2014/main" id="{8229D927-A59F-40E3-9FEA-5F4FA389CFF9}"/>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2" name="ZoneTexte 571">
          <a:extLst>
            <a:ext uri="{FF2B5EF4-FFF2-40B4-BE49-F238E27FC236}">
              <a16:creationId xmlns:a16="http://schemas.microsoft.com/office/drawing/2014/main" id="{4EDC8EFB-0DDE-4C73-8EFC-12BC688AD924}"/>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3" name="ZoneTexte 572">
          <a:extLst>
            <a:ext uri="{FF2B5EF4-FFF2-40B4-BE49-F238E27FC236}">
              <a16:creationId xmlns:a16="http://schemas.microsoft.com/office/drawing/2014/main" id="{32153A8F-C7F7-441C-A102-17E1429339D1}"/>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4" name="ZoneTexte 573">
          <a:extLst>
            <a:ext uri="{FF2B5EF4-FFF2-40B4-BE49-F238E27FC236}">
              <a16:creationId xmlns:a16="http://schemas.microsoft.com/office/drawing/2014/main" id="{A76FC454-53DB-47A1-B794-0480B25AE4BA}"/>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75" name="ZoneTexte 574">
          <a:extLst>
            <a:ext uri="{FF2B5EF4-FFF2-40B4-BE49-F238E27FC236}">
              <a16:creationId xmlns:a16="http://schemas.microsoft.com/office/drawing/2014/main" id="{8955BDB8-C65B-41BD-B105-7E89BB72247B}"/>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6" name="ZoneTexte 575">
          <a:extLst>
            <a:ext uri="{FF2B5EF4-FFF2-40B4-BE49-F238E27FC236}">
              <a16:creationId xmlns:a16="http://schemas.microsoft.com/office/drawing/2014/main" id="{299B701B-F9AA-4EA5-985F-091417C1A2D5}"/>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77" name="ZoneTexte 576">
          <a:extLst>
            <a:ext uri="{FF2B5EF4-FFF2-40B4-BE49-F238E27FC236}">
              <a16:creationId xmlns:a16="http://schemas.microsoft.com/office/drawing/2014/main" id="{C088F96F-8887-4016-AA7B-EFD361EB008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8" name="ZoneTexte 577">
          <a:extLst>
            <a:ext uri="{FF2B5EF4-FFF2-40B4-BE49-F238E27FC236}">
              <a16:creationId xmlns:a16="http://schemas.microsoft.com/office/drawing/2014/main" id="{DE7D085A-99D1-471F-A10C-7CFDEC516DB1}"/>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79" name="ZoneTexte 578">
          <a:extLst>
            <a:ext uri="{FF2B5EF4-FFF2-40B4-BE49-F238E27FC236}">
              <a16:creationId xmlns:a16="http://schemas.microsoft.com/office/drawing/2014/main" id="{8B7F0F8B-7BC7-4F67-BF0C-3338A980C02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0" name="ZoneTexte 579">
          <a:extLst>
            <a:ext uri="{FF2B5EF4-FFF2-40B4-BE49-F238E27FC236}">
              <a16:creationId xmlns:a16="http://schemas.microsoft.com/office/drawing/2014/main" id="{729C5B8A-E820-4ED1-95FA-51FD2CAC5D19}"/>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1" name="ZoneTexte 580">
          <a:extLst>
            <a:ext uri="{FF2B5EF4-FFF2-40B4-BE49-F238E27FC236}">
              <a16:creationId xmlns:a16="http://schemas.microsoft.com/office/drawing/2014/main" id="{19DBE145-3F35-4DDA-8844-5674B0F21B6C}"/>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2" name="ZoneTexte 581">
          <a:extLst>
            <a:ext uri="{FF2B5EF4-FFF2-40B4-BE49-F238E27FC236}">
              <a16:creationId xmlns:a16="http://schemas.microsoft.com/office/drawing/2014/main" id="{5CD6139F-1E2C-4E47-8170-75473D2B86AA}"/>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3" name="ZoneTexte 582">
          <a:extLst>
            <a:ext uri="{FF2B5EF4-FFF2-40B4-BE49-F238E27FC236}">
              <a16:creationId xmlns:a16="http://schemas.microsoft.com/office/drawing/2014/main" id="{FEEBE565-875E-4511-8D42-6BFC4C7A3CC2}"/>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4" name="ZoneTexte 583">
          <a:extLst>
            <a:ext uri="{FF2B5EF4-FFF2-40B4-BE49-F238E27FC236}">
              <a16:creationId xmlns:a16="http://schemas.microsoft.com/office/drawing/2014/main" id="{894073CF-5D65-46E1-94A6-BCD378FF4F37}"/>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5" name="ZoneTexte 584">
          <a:extLst>
            <a:ext uri="{FF2B5EF4-FFF2-40B4-BE49-F238E27FC236}">
              <a16:creationId xmlns:a16="http://schemas.microsoft.com/office/drawing/2014/main" id="{BE8691D6-1E36-4027-A709-0E26543A760B}"/>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6" name="ZoneTexte 585">
          <a:extLst>
            <a:ext uri="{FF2B5EF4-FFF2-40B4-BE49-F238E27FC236}">
              <a16:creationId xmlns:a16="http://schemas.microsoft.com/office/drawing/2014/main" id="{ADF2B7F7-B665-4B1A-9DCC-B4450747774B}"/>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7" name="ZoneTexte 586">
          <a:extLst>
            <a:ext uri="{FF2B5EF4-FFF2-40B4-BE49-F238E27FC236}">
              <a16:creationId xmlns:a16="http://schemas.microsoft.com/office/drawing/2014/main" id="{8BA9CD1B-AD33-41C7-8586-25DD6BBB68F8}"/>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8" name="ZoneTexte 587">
          <a:extLst>
            <a:ext uri="{FF2B5EF4-FFF2-40B4-BE49-F238E27FC236}">
              <a16:creationId xmlns:a16="http://schemas.microsoft.com/office/drawing/2014/main" id="{8CB103BC-FD6D-4E06-94D5-1B787FF665C1}"/>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9" name="ZoneTexte 588">
          <a:extLst>
            <a:ext uri="{FF2B5EF4-FFF2-40B4-BE49-F238E27FC236}">
              <a16:creationId xmlns:a16="http://schemas.microsoft.com/office/drawing/2014/main" id="{B4EDF8AA-D602-4CD9-87DB-5216F21A0360}"/>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0" name="ZoneTexte 589">
          <a:extLst>
            <a:ext uri="{FF2B5EF4-FFF2-40B4-BE49-F238E27FC236}">
              <a16:creationId xmlns:a16="http://schemas.microsoft.com/office/drawing/2014/main" id="{F5C075C2-AB4B-46A6-97E0-B699A12DD9B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1" name="ZoneTexte 590">
          <a:extLst>
            <a:ext uri="{FF2B5EF4-FFF2-40B4-BE49-F238E27FC236}">
              <a16:creationId xmlns:a16="http://schemas.microsoft.com/office/drawing/2014/main" id="{FD9F70DD-FE49-456E-AF52-6F9182A963F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2" name="ZoneTexte 591">
          <a:extLst>
            <a:ext uri="{FF2B5EF4-FFF2-40B4-BE49-F238E27FC236}">
              <a16:creationId xmlns:a16="http://schemas.microsoft.com/office/drawing/2014/main" id="{065F229D-1E7F-41D6-A32E-4055E39F9776}"/>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3" name="ZoneTexte 592">
          <a:extLst>
            <a:ext uri="{FF2B5EF4-FFF2-40B4-BE49-F238E27FC236}">
              <a16:creationId xmlns:a16="http://schemas.microsoft.com/office/drawing/2014/main" id="{546F6BB1-C9CF-4119-A8CA-A3163D6C4BBB}"/>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4" name="ZoneTexte 593">
          <a:extLst>
            <a:ext uri="{FF2B5EF4-FFF2-40B4-BE49-F238E27FC236}">
              <a16:creationId xmlns:a16="http://schemas.microsoft.com/office/drawing/2014/main" id="{0B56A88D-1C49-4D05-B063-24B3B8F695A2}"/>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5" name="ZoneTexte 594">
          <a:extLst>
            <a:ext uri="{FF2B5EF4-FFF2-40B4-BE49-F238E27FC236}">
              <a16:creationId xmlns:a16="http://schemas.microsoft.com/office/drawing/2014/main" id="{7E908D84-98D1-4DC8-B737-8620749A5C56}"/>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6" name="ZoneTexte 595">
          <a:extLst>
            <a:ext uri="{FF2B5EF4-FFF2-40B4-BE49-F238E27FC236}">
              <a16:creationId xmlns:a16="http://schemas.microsoft.com/office/drawing/2014/main" id="{94229930-C568-44F2-A44D-3C7591825D5D}"/>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7" name="ZoneTexte 596">
          <a:extLst>
            <a:ext uri="{FF2B5EF4-FFF2-40B4-BE49-F238E27FC236}">
              <a16:creationId xmlns:a16="http://schemas.microsoft.com/office/drawing/2014/main" id="{EF8E22CD-6605-42DD-92ED-A77EE4EB67E9}"/>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8" name="ZoneTexte 597">
          <a:extLst>
            <a:ext uri="{FF2B5EF4-FFF2-40B4-BE49-F238E27FC236}">
              <a16:creationId xmlns:a16="http://schemas.microsoft.com/office/drawing/2014/main" id="{AB5DAEA7-8AB5-4BFD-86F1-96F3F86613D5}"/>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9" name="ZoneTexte 598">
          <a:extLst>
            <a:ext uri="{FF2B5EF4-FFF2-40B4-BE49-F238E27FC236}">
              <a16:creationId xmlns:a16="http://schemas.microsoft.com/office/drawing/2014/main" id="{42D2C890-2140-47D4-B987-CDF64518A0EF}"/>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0" name="ZoneTexte 599">
          <a:extLst>
            <a:ext uri="{FF2B5EF4-FFF2-40B4-BE49-F238E27FC236}">
              <a16:creationId xmlns:a16="http://schemas.microsoft.com/office/drawing/2014/main" id="{B04AE4DC-679B-4EB6-9987-125E623C034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1" name="ZoneTexte 600">
          <a:extLst>
            <a:ext uri="{FF2B5EF4-FFF2-40B4-BE49-F238E27FC236}">
              <a16:creationId xmlns:a16="http://schemas.microsoft.com/office/drawing/2014/main" id="{DB1F14FC-309F-478F-8B73-98093820F0F6}"/>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2" name="ZoneTexte 601">
          <a:extLst>
            <a:ext uri="{FF2B5EF4-FFF2-40B4-BE49-F238E27FC236}">
              <a16:creationId xmlns:a16="http://schemas.microsoft.com/office/drawing/2014/main" id="{4BDC4A7B-9688-4146-9C0A-2074516DCA30}"/>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3" name="ZoneTexte 602">
          <a:extLst>
            <a:ext uri="{FF2B5EF4-FFF2-40B4-BE49-F238E27FC236}">
              <a16:creationId xmlns:a16="http://schemas.microsoft.com/office/drawing/2014/main" id="{9B81A901-16A6-4507-BA59-455571962D0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4" name="ZoneTexte 603">
          <a:extLst>
            <a:ext uri="{FF2B5EF4-FFF2-40B4-BE49-F238E27FC236}">
              <a16:creationId xmlns:a16="http://schemas.microsoft.com/office/drawing/2014/main" id="{7172103C-C2A3-4DA5-9974-EEE0A4CC591C}"/>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5" name="ZoneTexte 604">
          <a:extLst>
            <a:ext uri="{FF2B5EF4-FFF2-40B4-BE49-F238E27FC236}">
              <a16:creationId xmlns:a16="http://schemas.microsoft.com/office/drawing/2014/main" id="{FFBA9711-8323-4A6E-9CC7-A26E401B2D2D}"/>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6" name="ZoneTexte 605">
          <a:extLst>
            <a:ext uri="{FF2B5EF4-FFF2-40B4-BE49-F238E27FC236}">
              <a16:creationId xmlns:a16="http://schemas.microsoft.com/office/drawing/2014/main" id="{2FE9AA36-8300-4A40-8210-254810FD8820}"/>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7" name="ZoneTexte 606">
          <a:extLst>
            <a:ext uri="{FF2B5EF4-FFF2-40B4-BE49-F238E27FC236}">
              <a16:creationId xmlns:a16="http://schemas.microsoft.com/office/drawing/2014/main" id="{08FA0812-644D-484D-BC28-7EB48D8F5415}"/>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8" name="ZoneTexte 607">
          <a:extLst>
            <a:ext uri="{FF2B5EF4-FFF2-40B4-BE49-F238E27FC236}">
              <a16:creationId xmlns:a16="http://schemas.microsoft.com/office/drawing/2014/main" id="{77482A3C-8728-4F19-B259-022496739C9B}"/>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9" name="ZoneTexte 608">
          <a:extLst>
            <a:ext uri="{FF2B5EF4-FFF2-40B4-BE49-F238E27FC236}">
              <a16:creationId xmlns:a16="http://schemas.microsoft.com/office/drawing/2014/main" id="{334E6D1D-C212-4D37-9386-20A7879E406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0" name="ZoneTexte 609">
          <a:extLst>
            <a:ext uri="{FF2B5EF4-FFF2-40B4-BE49-F238E27FC236}">
              <a16:creationId xmlns:a16="http://schemas.microsoft.com/office/drawing/2014/main" id="{22BA0E99-133D-489E-8DA1-38F30EB6D7C8}"/>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1" name="ZoneTexte 610">
          <a:extLst>
            <a:ext uri="{FF2B5EF4-FFF2-40B4-BE49-F238E27FC236}">
              <a16:creationId xmlns:a16="http://schemas.microsoft.com/office/drawing/2014/main" id="{B2419209-CB9B-49FC-A500-4B70198F247B}"/>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2" name="ZoneTexte 611">
          <a:extLst>
            <a:ext uri="{FF2B5EF4-FFF2-40B4-BE49-F238E27FC236}">
              <a16:creationId xmlns:a16="http://schemas.microsoft.com/office/drawing/2014/main" id="{93853B81-32D8-4D85-ACD9-F5764017C82D}"/>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3" name="ZoneTexte 612">
          <a:extLst>
            <a:ext uri="{FF2B5EF4-FFF2-40B4-BE49-F238E27FC236}">
              <a16:creationId xmlns:a16="http://schemas.microsoft.com/office/drawing/2014/main" id="{EA7158B3-10C4-43B3-8FC5-568B30DFBA9F}"/>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4" name="ZoneTexte 613">
          <a:extLst>
            <a:ext uri="{FF2B5EF4-FFF2-40B4-BE49-F238E27FC236}">
              <a16:creationId xmlns:a16="http://schemas.microsoft.com/office/drawing/2014/main" id="{942404D4-D66F-40CE-986A-5D36887D95D6}"/>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5" name="ZoneTexte 614">
          <a:extLst>
            <a:ext uri="{FF2B5EF4-FFF2-40B4-BE49-F238E27FC236}">
              <a16:creationId xmlns:a16="http://schemas.microsoft.com/office/drawing/2014/main" id="{95004F2C-3520-4605-A159-6F2F84FE416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6" name="ZoneTexte 615">
          <a:extLst>
            <a:ext uri="{FF2B5EF4-FFF2-40B4-BE49-F238E27FC236}">
              <a16:creationId xmlns:a16="http://schemas.microsoft.com/office/drawing/2014/main" id="{96710D57-7557-498F-9468-FAFA66C8EA28}"/>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7" name="ZoneTexte 616">
          <a:extLst>
            <a:ext uri="{FF2B5EF4-FFF2-40B4-BE49-F238E27FC236}">
              <a16:creationId xmlns:a16="http://schemas.microsoft.com/office/drawing/2014/main" id="{0AEE121C-A8C8-4943-BBB0-2E416562791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8" name="ZoneTexte 617">
          <a:extLst>
            <a:ext uri="{FF2B5EF4-FFF2-40B4-BE49-F238E27FC236}">
              <a16:creationId xmlns:a16="http://schemas.microsoft.com/office/drawing/2014/main" id="{04586C61-C5EA-4E10-916E-263223B52EE0}"/>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9" name="ZoneTexte 618">
          <a:extLst>
            <a:ext uri="{FF2B5EF4-FFF2-40B4-BE49-F238E27FC236}">
              <a16:creationId xmlns:a16="http://schemas.microsoft.com/office/drawing/2014/main" id="{855BBF6A-0AF1-4A7B-9483-1D6D5F533514}"/>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0" name="ZoneTexte 619">
          <a:extLst>
            <a:ext uri="{FF2B5EF4-FFF2-40B4-BE49-F238E27FC236}">
              <a16:creationId xmlns:a16="http://schemas.microsoft.com/office/drawing/2014/main" id="{BEE8DE2E-84C8-40C4-B2E2-73B54D1293E0}"/>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21" name="ZoneTexte 620">
          <a:extLst>
            <a:ext uri="{FF2B5EF4-FFF2-40B4-BE49-F238E27FC236}">
              <a16:creationId xmlns:a16="http://schemas.microsoft.com/office/drawing/2014/main" id="{331DF7A7-76FD-4A72-956F-AA3693D5E596}"/>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2" name="ZoneTexte 621">
          <a:extLst>
            <a:ext uri="{FF2B5EF4-FFF2-40B4-BE49-F238E27FC236}">
              <a16:creationId xmlns:a16="http://schemas.microsoft.com/office/drawing/2014/main" id="{CEBBAA01-E199-4D2C-83F1-FFB7591B42CF}"/>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23" name="ZoneTexte 622">
          <a:extLst>
            <a:ext uri="{FF2B5EF4-FFF2-40B4-BE49-F238E27FC236}">
              <a16:creationId xmlns:a16="http://schemas.microsoft.com/office/drawing/2014/main" id="{B394F419-F117-4A1A-B58D-53125E55DD6E}"/>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4" name="ZoneTexte 623">
          <a:extLst>
            <a:ext uri="{FF2B5EF4-FFF2-40B4-BE49-F238E27FC236}">
              <a16:creationId xmlns:a16="http://schemas.microsoft.com/office/drawing/2014/main" id="{96F62E83-E30D-4994-8249-F52355AF4AB6}"/>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5" name="ZoneTexte 624">
          <a:extLst>
            <a:ext uri="{FF2B5EF4-FFF2-40B4-BE49-F238E27FC236}">
              <a16:creationId xmlns:a16="http://schemas.microsoft.com/office/drawing/2014/main" id="{3EE417A2-BF07-427C-9918-8A2AA432F2DD}"/>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6" name="ZoneTexte 625">
          <a:extLst>
            <a:ext uri="{FF2B5EF4-FFF2-40B4-BE49-F238E27FC236}">
              <a16:creationId xmlns:a16="http://schemas.microsoft.com/office/drawing/2014/main" id="{2D7378D8-6FE6-447D-9535-3E1DE27FB2EB}"/>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7" name="ZoneTexte 626">
          <a:extLst>
            <a:ext uri="{FF2B5EF4-FFF2-40B4-BE49-F238E27FC236}">
              <a16:creationId xmlns:a16="http://schemas.microsoft.com/office/drawing/2014/main" id="{7199B61A-3E17-429B-9B9D-F7E06A19F053}"/>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8" name="ZoneTexte 627">
          <a:extLst>
            <a:ext uri="{FF2B5EF4-FFF2-40B4-BE49-F238E27FC236}">
              <a16:creationId xmlns:a16="http://schemas.microsoft.com/office/drawing/2014/main" id="{2E161078-63D5-4FC8-83B3-A44389362C59}"/>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9" name="ZoneTexte 628">
          <a:extLst>
            <a:ext uri="{FF2B5EF4-FFF2-40B4-BE49-F238E27FC236}">
              <a16:creationId xmlns:a16="http://schemas.microsoft.com/office/drawing/2014/main" id="{299F456D-D573-4BA6-859B-DE79A2194B00}"/>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0" name="ZoneTexte 629">
          <a:extLst>
            <a:ext uri="{FF2B5EF4-FFF2-40B4-BE49-F238E27FC236}">
              <a16:creationId xmlns:a16="http://schemas.microsoft.com/office/drawing/2014/main" id="{1566C6FA-C7ED-4C9D-AFA5-BBDB1EB235F7}"/>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1" name="ZoneTexte 630">
          <a:extLst>
            <a:ext uri="{FF2B5EF4-FFF2-40B4-BE49-F238E27FC236}">
              <a16:creationId xmlns:a16="http://schemas.microsoft.com/office/drawing/2014/main" id="{54DCCA7A-86BC-4344-BC74-C4F184691AD8}"/>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2" name="ZoneTexte 631">
          <a:extLst>
            <a:ext uri="{FF2B5EF4-FFF2-40B4-BE49-F238E27FC236}">
              <a16:creationId xmlns:a16="http://schemas.microsoft.com/office/drawing/2014/main" id="{D4821B01-1C7D-4DE6-9F93-672B12AB8A2C}"/>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3" name="ZoneTexte 632">
          <a:extLst>
            <a:ext uri="{FF2B5EF4-FFF2-40B4-BE49-F238E27FC236}">
              <a16:creationId xmlns:a16="http://schemas.microsoft.com/office/drawing/2014/main" id="{9D8BAD69-F123-4EAC-8FB9-D07B9DE60118}"/>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4" name="ZoneTexte 633">
          <a:extLst>
            <a:ext uri="{FF2B5EF4-FFF2-40B4-BE49-F238E27FC236}">
              <a16:creationId xmlns:a16="http://schemas.microsoft.com/office/drawing/2014/main" id="{2B4A1644-74DF-4C5D-AA4E-736869F07A95}"/>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35" name="ZoneTexte 634">
          <a:extLst>
            <a:ext uri="{FF2B5EF4-FFF2-40B4-BE49-F238E27FC236}">
              <a16:creationId xmlns:a16="http://schemas.microsoft.com/office/drawing/2014/main" id="{80EFB288-9D53-46DC-8F76-C6D9B858910F}"/>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6" name="ZoneTexte 635">
          <a:extLst>
            <a:ext uri="{FF2B5EF4-FFF2-40B4-BE49-F238E27FC236}">
              <a16:creationId xmlns:a16="http://schemas.microsoft.com/office/drawing/2014/main" id="{F5BC4DAF-A80A-43A9-BE66-9E0819A31AF3}"/>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37" name="ZoneTexte 636">
          <a:extLst>
            <a:ext uri="{FF2B5EF4-FFF2-40B4-BE49-F238E27FC236}">
              <a16:creationId xmlns:a16="http://schemas.microsoft.com/office/drawing/2014/main" id="{8D281E63-5765-4FCA-B56C-86210763EDDA}"/>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8" name="ZoneTexte 637">
          <a:extLst>
            <a:ext uri="{FF2B5EF4-FFF2-40B4-BE49-F238E27FC236}">
              <a16:creationId xmlns:a16="http://schemas.microsoft.com/office/drawing/2014/main" id="{EDB5DB93-A060-495E-A388-5187E43B2491}"/>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39" name="ZoneTexte 638">
          <a:extLst>
            <a:ext uri="{FF2B5EF4-FFF2-40B4-BE49-F238E27FC236}">
              <a16:creationId xmlns:a16="http://schemas.microsoft.com/office/drawing/2014/main" id="{FFF4DB22-036C-40A5-9409-E60B30B3CA0C}"/>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0" name="ZoneTexte 639">
          <a:extLst>
            <a:ext uri="{FF2B5EF4-FFF2-40B4-BE49-F238E27FC236}">
              <a16:creationId xmlns:a16="http://schemas.microsoft.com/office/drawing/2014/main" id="{B1C7407D-0E3B-4459-889C-8ABEA68D453B}"/>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1" name="ZoneTexte 640">
          <a:extLst>
            <a:ext uri="{FF2B5EF4-FFF2-40B4-BE49-F238E27FC236}">
              <a16:creationId xmlns:a16="http://schemas.microsoft.com/office/drawing/2014/main" id="{13A393C1-843A-4DCA-911B-126B834FCD0A}"/>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2" name="ZoneTexte 641">
          <a:extLst>
            <a:ext uri="{FF2B5EF4-FFF2-40B4-BE49-F238E27FC236}">
              <a16:creationId xmlns:a16="http://schemas.microsoft.com/office/drawing/2014/main" id="{74269CB9-4AC6-4599-8D6D-DE89BC621516}"/>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3" name="ZoneTexte 642">
          <a:extLst>
            <a:ext uri="{FF2B5EF4-FFF2-40B4-BE49-F238E27FC236}">
              <a16:creationId xmlns:a16="http://schemas.microsoft.com/office/drawing/2014/main" id="{7524788D-73B9-42A1-B16B-450271E9BA39}"/>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4" name="ZoneTexte 643">
          <a:extLst>
            <a:ext uri="{FF2B5EF4-FFF2-40B4-BE49-F238E27FC236}">
              <a16:creationId xmlns:a16="http://schemas.microsoft.com/office/drawing/2014/main" id="{DD96ED22-7035-4C3A-AB95-BB1EDC3F046F}"/>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5" name="ZoneTexte 644">
          <a:extLst>
            <a:ext uri="{FF2B5EF4-FFF2-40B4-BE49-F238E27FC236}">
              <a16:creationId xmlns:a16="http://schemas.microsoft.com/office/drawing/2014/main" id="{934099D3-1913-4182-B473-2B6E316F6527}"/>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6" name="ZoneTexte 645">
          <a:extLst>
            <a:ext uri="{FF2B5EF4-FFF2-40B4-BE49-F238E27FC236}">
              <a16:creationId xmlns:a16="http://schemas.microsoft.com/office/drawing/2014/main" id="{00A3491D-B1CF-4608-A610-7D5732ED4343}"/>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7" name="ZoneTexte 646">
          <a:extLst>
            <a:ext uri="{FF2B5EF4-FFF2-40B4-BE49-F238E27FC236}">
              <a16:creationId xmlns:a16="http://schemas.microsoft.com/office/drawing/2014/main" id="{C4EF1222-7DC5-4A38-81B3-6FDFEBA12908}"/>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8" name="ZoneTexte 647">
          <a:extLst>
            <a:ext uri="{FF2B5EF4-FFF2-40B4-BE49-F238E27FC236}">
              <a16:creationId xmlns:a16="http://schemas.microsoft.com/office/drawing/2014/main" id="{DA479BFB-9F3D-4E79-88E6-C6B841C46F36}"/>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9" name="ZoneTexte 648">
          <a:extLst>
            <a:ext uri="{FF2B5EF4-FFF2-40B4-BE49-F238E27FC236}">
              <a16:creationId xmlns:a16="http://schemas.microsoft.com/office/drawing/2014/main" id="{18011762-69A4-4618-BD6D-D506DE301510}"/>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0" name="ZoneTexte 649">
          <a:extLst>
            <a:ext uri="{FF2B5EF4-FFF2-40B4-BE49-F238E27FC236}">
              <a16:creationId xmlns:a16="http://schemas.microsoft.com/office/drawing/2014/main" id="{BCB942B8-DDA0-4AD4-AFE5-F9008ACBF62E}"/>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51" name="ZoneTexte 650">
          <a:extLst>
            <a:ext uri="{FF2B5EF4-FFF2-40B4-BE49-F238E27FC236}">
              <a16:creationId xmlns:a16="http://schemas.microsoft.com/office/drawing/2014/main" id="{29C8293E-DD8D-421E-9DA7-8145AAE2557D}"/>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2" name="ZoneTexte 651">
          <a:extLst>
            <a:ext uri="{FF2B5EF4-FFF2-40B4-BE49-F238E27FC236}">
              <a16:creationId xmlns:a16="http://schemas.microsoft.com/office/drawing/2014/main" id="{F602ACE7-A10E-44C3-975C-87C5C72BE78E}"/>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53" name="ZoneTexte 652">
          <a:extLst>
            <a:ext uri="{FF2B5EF4-FFF2-40B4-BE49-F238E27FC236}">
              <a16:creationId xmlns:a16="http://schemas.microsoft.com/office/drawing/2014/main" id="{D4F7CD40-FC44-4748-A8EC-FB394B784238}"/>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4" name="ZoneTexte 653">
          <a:extLst>
            <a:ext uri="{FF2B5EF4-FFF2-40B4-BE49-F238E27FC236}">
              <a16:creationId xmlns:a16="http://schemas.microsoft.com/office/drawing/2014/main" id="{3193522F-19CC-45D0-AB48-0A25D3032BBF}"/>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5" name="ZoneTexte 654">
          <a:extLst>
            <a:ext uri="{FF2B5EF4-FFF2-40B4-BE49-F238E27FC236}">
              <a16:creationId xmlns:a16="http://schemas.microsoft.com/office/drawing/2014/main" id="{E25ACACA-F9A5-4896-9908-8EB7909CCE90}"/>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6" name="ZoneTexte 655">
          <a:extLst>
            <a:ext uri="{FF2B5EF4-FFF2-40B4-BE49-F238E27FC236}">
              <a16:creationId xmlns:a16="http://schemas.microsoft.com/office/drawing/2014/main" id="{01351C7D-A2D0-4F14-8029-E2F914FC9210}"/>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7" name="ZoneTexte 656">
          <a:extLst>
            <a:ext uri="{FF2B5EF4-FFF2-40B4-BE49-F238E27FC236}">
              <a16:creationId xmlns:a16="http://schemas.microsoft.com/office/drawing/2014/main" id="{0660E7CE-3A97-41DE-89E4-22AD61F6C284}"/>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8" name="ZoneTexte 657">
          <a:extLst>
            <a:ext uri="{FF2B5EF4-FFF2-40B4-BE49-F238E27FC236}">
              <a16:creationId xmlns:a16="http://schemas.microsoft.com/office/drawing/2014/main" id="{BC2BE0B9-8B64-423C-B005-9EF1D222C2A0}"/>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9" name="ZoneTexte 658">
          <a:extLst>
            <a:ext uri="{FF2B5EF4-FFF2-40B4-BE49-F238E27FC236}">
              <a16:creationId xmlns:a16="http://schemas.microsoft.com/office/drawing/2014/main" id="{1A77EB9A-5F03-469C-9108-759779B9B601}"/>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0" name="ZoneTexte 659">
          <a:extLst>
            <a:ext uri="{FF2B5EF4-FFF2-40B4-BE49-F238E27FC236}">
              <a16:creationId xmlns:a16="http://schemas.microsoft.com/office/drawing/2014/main" id="{59F2F919-8D13-4B6C-89C6-332FD7A94912}"/>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1" name="ZoneTexte 660">
          <a:extLst>
            <a:ext uri="{FF2B5EF4-FFF2-40B4-BE49-F238E27FC236}">
              <a16:creationId xmlns:a16="http://schemas.microsoft.com/office/drawing/2014/main" id="{44E2AF80-7B42-471C-8890-B220A6B6743B}"/>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2" name="ZoneTexte 661">
          <a:extLst>
            <a:ext uri="{FF2B5EF4-FFF2-40B4-BE49-F238E27FC236}">
              <a16:creationId xmlns:a16="http://schemas.microsoft.com/office/drawing/2014/main" id="{62868C5E-45E9-4721-94FE-BE0DF297058F}"/>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3" name="ZoneTexte 662">
          <a:extLst>
            <a:ext uri="{FF2B5EF4-FFF2-40B4-BE49-F238E27FC236}">
              <a16:creationId xmlns:a16="http://schemas.microsoft.com/office/drawing/2014/main" id="{154AD3A8-28E9-4061-82B8-4FD4CC22FA77}"/>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4" name="ZoneTexte 663">
          <a:extLst>
            <a:ext uri="{FF2B5EF4-FFF2-40B4-BE49-F238E27FC236}">
              <a16:creationId xmlns:a16="http://schemas.microsoft.com/office/drawing/2014/main" id="{AC5C60EF-4C16-40CA-AA6D-C1152009493A}"/>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65" name="ZoneTexte 664">
          <a:extLst>
            <a:ext uri="{FF2B5EF4-FFF2-40B4-BE49-F238E27FC236}">
              <a16:creationId xmlns:a16="http://schemas.microsoft.com/office/drawing/2014/main" id="{C2FEAA17-A27C-45E1-8F82-5786E2A955DE}"/>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6" name="ZoneTexte 665">
          <a:extLst>
            <a:ext uri="{FF2B5EF4-FFF2-40B4-BE49-F238E27FC236}">
              <a16:creationId xmlns:a16="http://schemas.microsoft.com/office/drawing/2014/main" id="{344B0AF2-F4A1-43A3-8092-997532023C6D}"/>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67" name="ZoneTexte 666">
          <a:extLst>
            <a:ext uri="{FF2B5EF4-FFF2-40B4-BE49-F238E27FC236}">
              <a16:creationId xmlns:a16="http://schemas.microsoft.com/office/drawing/2014/main" id="{2557D017-0B0B-4792-A575-7A7E553729D0}"/>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8" name="ZoneTexte 667">
          <a:extLst>
            <a:ext uri="{FF2B5EF4-FFF2-40B4-BE49-F238E27FC236}">
              <a16:creationId xmlns:a16="http://schemas.microsoft.com/office/drawing/2014/main" id="{B9EFEFE6-2FFE-4820-AC8E-CDD005AAC91D}"/>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69" name="ZoneTexte 668">
          <a:extLst>
            <a:ext uri="{FF2B5EF4-FFF2-40B4-BE49-F238E27FC236}">
              <a16:creationId xmlns:a16="http://schemas.microsoft.com/office/drawing/2014/main" id="{7AD625F8-5BD0-445C-9FC8-DCCB038107F2}"/>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0" name="ZoneTexte 669">
          <a:extLst>
            <a:ext uri="{FF2B5EF4-FFF2-40B4-BE49-F238E27FC236}">
              <a16:creationId xmlns:a16="http://schemas.microsoft.com/office/drawing/2014/main" id="{D605CD28-DEBA-4A19-BBEF-CF1669B3F8C2}"/>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1" name="ZoneTexte 670">
          <a:extLst>
            <a:ext uri="{FF2B5EF4-FFF2-40B4-BE49-F238E27FC236}">
              <a16:creationId xmlns:a16="http://schemas.microsoft.com/office/drawing/2014/main" id="{1EF07815-C9BE-4B45-82A8-2C694880861A}"/>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2" name="ZoneTexte 671">
          <a:extLst>
            <a:ext uri="{FF2B5EF4-FFF2-40B4-BE49-F238E27FC236}">
              <a16:creationId xmlns:a16="http://schemas.microsoft.com/office/drawing/2014/main" id="{9C24CA14-9E6C-4B8A-8E63-EF9A4FDDA98F}"/>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3" name="ZoneTexte 672">
          <a:extLst>
            <a:ext uri="{FF2B5EF4-FFF2-40B4-BE49-F238E27FC236}">
              <a16:creationId xmlns:a16="http://schemas.microsoft.com/office/drawing/2014/main" id="{9281566B-1DB7-44D9-A369-C72FEDD53950}"/>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4" name="ZoneTexte 673">
          <a:extLst>
            <a:ext uri="{FF2B5EF4-FFF2-40B4-BE49-F238E27FC236}">
              <a16:creationId xmlns:a16="http://schemas.microsoft.com/office/drawing/2014/main" id="{2F3C527B-2BF1-462F-9CAF-B955E61F64A2}"/>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5" name="ZoneTexte 674">
          <a:extLst>
            <a:ext uri="{FF2B5EF4-FFF2-40B4-BE49-F238E27FC236}">
              <a16:creationId xmlns:a16="http://schemas.microsoft.com/office/drawing/2014/main" id="{A5F9893D-9F21-4E4E-AC6E-712340444B7B}"/>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6" name="ZoneTexte 675">
          <a:extLst>
            <a:ext uri="{FF2B5EF4-FFF2-40B4-BE49-F238E27FC236}">
              <a16:creationId xmlns:a16="http://schemas.microsoft.com/office/drawing/2014/main" id="{3E421350-454F-4721-9B58-06B6E4BD0459}"/>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7" name="ZoneTexte 676">
          <a:extLst>
            <a:ext uri="{FF2B5EF4-FFF2-40B4-BE49-F238E27FC236}">
              <a16:creationId xmlns:a16="http://schemas.microsoft.com/office/drawing/2014/main" id="{29CC1AD4-80CD-47FD-965F-88C8DF9CCAF5}"/>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8" name="ZoneTexte 677">
          <a:extLst>
            <a:ext uri="{FF2B5EF4-FFF2-40B4-BE49-F238E27FC236}">
              <a16:creationId xmlns:a16="http://schemas.microsoft.com/office/drawing/2014/main" id="{17BFA113-2C37-4E87-AE2E-CC133C1EAB75}"/>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9" name="ZoneTexte 678">
          <a:extLst>
            <a:ext uri="{FF2B5EF4-FFF2-40B4-BE49-F238E27FC236}">
              <a16:creationId xmlns:a16="http://schemas.microsoft.com/office/drawing/2014/main" id="{4D5EFA33-2600-4F67-8636-DC42FB5828FF}"/>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0" name="ZoneTexte 679">
          <a:extLst>
            <a:ext uri="{FF2B5EF4-FFF2-40B4-BE49-F238E27FC236}">
              <a16:creationId xmlns:a16="http://schemas.microsoft.com/office/drawing/2014/main" id="{9B284AAC-892F-4431-8BBB-243DAA331564}"/>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81" name="ZoneTexte 680">
          <a:extLst>
            <a:ext uri="{FF2B5EF4-FFF2-40B4-BE49-F238E27FC236}">
              <a16:creationId xmlns:a16="http://schemas.microsoft.com/office/drawing/2014/main" id="{780AF6EB-AA4D-4D38-99B4-8C92CB20F6C0}"/>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2" name="ZoneTexte 681">
          <a:extLst>
            <a:ext uri="{FF2B5EF4-FFF2-40B4-BE49-F238E27FC236}">
              <a16:creationId xmlns:a16="http://schemas.microsoft.com/office/drawing/2014/main" id="{D094D1FD-997A-49AF-ADF8-918337C8CBC2}"/>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83" name="ZoneTexte 682">
          <a:extLst>
            <a:ext uri="{FF2B5EF4-FFF2-40B4-BE49-F238E27FC236}">
              <a16:creationId xmlns:a16="http://schemas.microsoft.com/office/drawing/2014/main" id="{68FD295F-3206-417E-BEEE-45A52D6A7094}"/>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4" name="ZoneTexte 683">
          <a:extLst>
            <a:ext uri="{FF2B5EF4-FFF2-40B4-BE49-F238E27FC236}">
              <a16:creationId xmlns:a16="http://schemas.microsoft.com/office/drawing/2014/main" id="{B2202F93-D461-4017-91D6-CB4062479CAD}"/>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5" name="ZoneTexte 684">
          <a:extLst>
            <a:ext uri="{FF2B5EF4-FFF2-40B4-BE49-F238E27FC236}">
              <a16:creationId xmlns:a16="http://schemas.microsoft.com/office/drawing/2014/main" id="{07AA4E9B-0BCB-4417-BCE9-23AA15C9CDA2}"/>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6" name="ZoneTexte 685">
          <a:extLst>
            <a:ext uri="{FF2B5EF4-FFF2-40B4-BE49-F238E27FC236}">
              <a16:creationId xmlns:a16="http://schemas.microsoft.com/office/drawing/2014/main" id="{A00FA189-D549-4D5F-BE02-9E236B78D2CB}"/>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7" name="ZoneTexte 686">
          <a:extLst>
            <a:ext uri="{FF2B5EF4-FFF2-40B4-BE49-F238E27FC236}">
              <a16:creationId xmlns:a16="http://schemas.microsoft.com/office/drawing/2014/main" id="{566FCB17-595D-458A-BA55-49B508890BC2}"/>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8" name="ZoneTexte 687">
          <a:extLst>
            <a:ext uri="{FF2B5EF4-FFF2-40B4-BE49-F238E27FC236}">
              <a16:creationId xmlns:a16="http://schemas.microsoft.com/office/drawing/2014/main" id="{4FDF2623-5D45-4590-9BC0-FEB75CAC218E}"/>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9" name="ZoneTexte 688">
          <a:extLst>
            <a:ext uri="{FF2B5EF4-FFF2-40B4-BE49-F238E27FC236}">
              <a16:creationId xmlns:a16="http://schemas.microsoft.com/office/drawing/2014/main" id="{761DD432-4FC0-4EA8-AFCC-78A84232D912}"/>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0" name="ZoneTexte 689">
          <a:extLst>
            <a:ext uri="{FF2B5EF4-FFF2-40B4-BE49-F238E27FC236}">
              <a16:creationId xmlns:a16="http://schemas.microsoft.com/office/drawing/2014/main" id="{EAE0963A-F93A-465D-8E84-88D0B25FE02F}"/>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1" name="ZoneTexte 690">
          <a:extLst>
            <a:ext uri="{FF2B5EF4-FFF2-40B4-BE49-F238E27FC236}">
              <a16:creationId xmlns:a16="http://schemas.microsoft.com/office/drawing/2014/main" id="{C0D6A286-7518-4124-A197-5507128771D0}"/>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2" name="ZoneTexte 691">
          <a:extLst>
            <a:ext uri="{FF2B5EF4-FFF2-40B4-BE49-F238E27FC236}">
              <a16:creationId xmlns:a16="http://schemas.microsoft.com/office/drawing/2014/main" id="{BA861B93-19FC-4586-BC81-FCEA57F8334C}"/>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3" name="ZoneTexte 692">
          <a:extLst>
            <a:ext uri="{FF2B5EF4-FFF2-40B4-BE49-F238E27FC236}">
              <a16:creationId xmlns:a16="http://schemas.microsoft.com/office/drawing/2014/main" id="{446F58C8-BBE4-424C-AC72-B5BFE67D5246}"/>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4" name="ZoneTexte 693">
          <a:extLst>
            <a:ext uri="{FF2B5EF4-FFF2-40B4-BE49-F238E27FC236}">
              <a16:creationId xmlns:a16="http://schemas.microsoft.com/office/drawing/2014/main" id="{2F3B58D8-05CB-486A-AFE3-88CA885ED0C7}"/>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695" name="ZoneTexte 694">
          <a:extLst>
            <a:ext uri="{FF2B5EF4-FFF2-40B4-BE49-F238E27FC236}">
              <a16:creationId xmlns:a16="http://schemas.microsoft.com/office/drawing/2014/main" id="{D123CEFC-6CAC-4E2D-94C9-6BAB2FA469F0}"/>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6" name="ZoneTexte 695">
          <a:extLst>
            <a:ext uri="{FF2B5EF4-FFF2-40B4-BE49-F238E27FC236}">
              <a16:creationId xmlns:a16="http://schemas.microsoft.com/office/drawing/2014/main" id="{F3777D6C-41EA-4E06-BF4A-CE29BA796186}"/>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697" name="ZoneTexte 696">
          <a:extLst>
            <a:ext uri="{FF2B5EF4-FFF2-40B4-BE49-F238E27FC236}">
              <a16:creationId xmlns:a16="http://schemas.microsoft.com/office/drawing/2014/main" id="{B18B960C-D359-48C9-ABC7-C1B80B086CBB}"/>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8" name="ZoneTexte 697">
          <a:extLst>
            <a:ext uri="{FF2B5EF4-FFF2-40B4-BE49-F238E27FC236}">
              <a16:creationId xmlns:a16="http://schemas.microsoft.com/office/drawing/2014/main" id="{3DDADAE6-0646-4FAA-9B03-D062F2B4DF67}"/>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699" name="ZoneTexte 698">
          <a:extLst>
            <a:ext uri="{FF2B5EF4-FFF2-40B4-BE49-F238E27FC236}">
              <a16:creationId xmlns:a16="http://schemas.microsoft.com/office/drawing/2014/main" id="{0DB9699D-8580-4A70-8688-44772A810548}"/>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0" name="ZoneTexte 699">
          <a:extLst>
            <a:ext uri="{FF2B5EF4-FFF2-40B4-BE49-F238E27FC236}">
              <a16:creationId xmlns:a16="http://schemas.microsoft.com/office/drawing/2014/main" id="{B0C938A6-193D-4C36-8553-BE526FD8061F}"/>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1" name="ZoneTexte 700">
          <a:extLst>
            <a:ext uri="{FF2B5EF4-FFF2-40B4-BE49-F238E27FC236}">
              <a16:creationId xmlns:a16="http://schemas.microsoft.com/office/drawing/2014/main" id="{6F5BA74C-D2C6-4CCA-BC57-2403AF22539C}"/>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2" name="ZoneTexte 701">
          <a:extLst>
            <a:ext uri="{FF2B5EF4-FFF2-40B4-BE49-F238E27FC236}">
              <a16:creationId xmlns:a16="http://schemas.microsoft.com/office/drawing/2014/main" id="{C66DFB80-1188-4EAA-B033-32FC58613347}"/>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3" name="ZoneTexte 702">
          <a:extLst>
            <a:ext uri="{FF2B5EF4-FFF2-40B4-BE49-F238E27FC236}">
              <a16:creationId xmlns:a16="http://schemas.microsoft.com/office/drawing/2014/main" id="{C915F8A1-56CB-4111-B9E6-F54EC3B0E4D7}"/>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4" name="ZoneTexte 703">
          <a:extLst>
            <a:ext uri="{FF2B5EF4-FFF2-40B4-BE49-F238E27FC236}">
              <a16:creationId xmlns:a16="http://schemas.microsoft.com/office/drawing/2014/main" id="{AC327D2F-1A31-4F17-A169-90783F9A6540}"/>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5" name="ZoneTexte 704">
          <a:extLst>
            <a:ext uri="{FF2B5EF4-FFF2-40B4-BE49-F238E27FC236}">
              <a16:creationId xmlns:a16="http://schemas.microsoft.com/office/drawing/2014/main" id="{82FA54CC-E2E4-4C5D-A7AB-348850033E5C}"/>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6" name="ZoneTexte 705">
          <a:extLst>
            <a:ext uri="{FF2B5EF4-FFF2-40B4-BE49-F238E27FC236}">
              <a16:creationId xmlns:a16="http://schemas.microsoft.com/office/drawing/2014/main" id="{B85DEFD9-0E9D-41F4-BB27-507CBCFCA70E}"/>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7" name="ZoneTexte 706">
          <a:extLst>
            <a:ext uri="{FF2B5EF4-FFF2-40B4-BE49-F238E27FC236}">
              <a16:creationId xmlns:a16="http://schemas.microsoft.com/office/drawing/2014/main" id="{8D089FCF-F5DE-4114-BF01-BD6C5DE72A32}"/>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8" name="ZoneTexte 707">
          <a:extLst>
            <a:ext uri="{FF2B5EF4-FFF2-40B4-BE49-F238E27FC236}">
              <a16:creationId xmlns:a16="http://schemas.microsoft.com/office/drawing/2014/main" id="{F6EA4149-F1E9-4BFB-B0B7-CC2F0D4FACEF}"/>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9" name="ZoneTexte 708">
          <a:extLst>
            <a:ext uri="{FF2B5EF4-FFF2-40B4-BE49-F238E27FC236}">
              <a16:creationId xmlns:a16="http://schemas.microsoft.com/office/drawing/2014/main" id="{A9629400-075F-48F2-99FD-EB898D9820F0}"/>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0" name="ZoneTexte 709">
          <a:extLst>
            <a:ext uri="{FF2B5EF4-FFF2-40B4-BE49-F238E27FC236}">
              <a16:creationId xmlns:a16="http://schemas.microsoft.com/office/drawing/2014/main" id="{5336F4F5-CE57-469C-902F-3505529F5C24}"/>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11" name="ZoneTexte 710">
          <a:extLst>
            <a:ext uri="{FF2B5EF4-FFF2-40B4-BE49-F238E27FC236}">
              <a16:creationId xmlns:a16="http://schemas.microsoft.com/office/drawing/2014/main" id="{85292972-0F59-4677-9181-C48B94815789}"/>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2" name="ZoneTexte 711">
          <a:extLst>
            <a:ext uri="{FF2B5EF4-FFF2-40B4-BE49-F238E27FC236}">
              <a16:creationId xmlns:a16="http://schemas.microsoft.com/office/drawing/2014/main" id="{992DDF7C-64B0-4F0B-9F38-457A4136E6E5}"/>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13" name="ZoneTexte 712">
          <a:extLst>
            <a:ext uri="{FF2B5EF4-FFF2-40B4-BE49-F238E27FC236}">
              <a16:creationId xmlns:a16="http://schemas.microsoft.com/office/drawing/2014/main" id="{0D7DC3CE-F377-4238-9185-D4AFC940764F}"/>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4" name="ZoneTexte 713">
          <a:extLst>
            <a:ext uri="{FF2B5EF4-FFF2-40B4-BE49-F238E27FC236}">
              <a16:creationId xmlns:a16="http://schemas.microsoft.com/office/drawing/2014/main" id="{8FE35D1B-0AAF-4181-99E6-E7872FBDA3D8}"/>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5" name="ZoneTexte 714">
          <a:extLst>
            <a:ext uri="{FF2B5EF4-FFF2-40B4-BE49-F238E27FC236}">
              <a16:creationId xmlns:a16="http://schemas.microsoft.com/office/drawing/2014/main" id="{52FA0FB2-7947-4BCE-B2FD-1B7F1AC8B19A}"/>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6" name="ZoneTexte 715">
          <a:extLst>
            <a:ext uri="{FF2B5EF4-FFF2-40B4-BE49-F238E27FC236}">
              <a16:creationId xmlns:a16="http://schemas.microsoft.com/office/drawing/2014/main" id="{4700999A-044B-406D-819A-11D7FBFA8B01}"/>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7" name="ZoneTexte 716">
          <a:extLst>
            <a:ext uri="{FF2B5EF4-FFF2-40B4-BE49-F238E27FC236}">
              <a16:creationId xmlns:a16="http://schemas.microsoft.com/office/drawing/2014/main" id="{A9A125DF-D3DE-4E26-9D69-FABC3B9A2B5F}"/>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8" name="ZoneTexte 717">
          <a:extLst>
            <a:ext uri="{FF2B5EF4-FFF2-40B4-BE49-F238E27FC236}">
              <a16:creationId xmlns:a16="http://schemas.microsoft.com/office/drawing/2014/main" id="{8055F7DF-38E2-4196-8CD8-CC45FFB975CB}"/>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9" name="ZoneTexte 718">
          <a:extLst>
            <a:ext uri="{FF2B5EF4-FFF2-40B4-BE49-F238E27FC236}">
              <a16:creationId xmlns:a16="http://schemas.microsoft.com/office/drawing/2014/main" id="{F61BA28B-0C34-45C5-9C24-A2916E25D4E4}"/>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0" name="ZoneTexte 719">
          <a:extLst>
            <a:ext uri="{FF2B5EF4-FFF2-40B4-BE49-F238E27FC236}">
              <a16:creationId xmlns:a16="http://schemas.microsoft.com/office/drawing/2014/main" id="{FCFDD738-51C0-4E91-A700-E2FFE0E9A7C2}"/>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1" name="ZoneTexte 720">
          <a:extLst>
            <a:ext uri="{FF2B5EF4-FFF2-40B4-BE49-F238E27FC236}">
              <a16:creationId xmlns:a16="http://schemas.microsoft.com/office/drawing/2014/main" id="{30EFF085-A747-4F02-9CCA-8C1A23E62709}"/>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2" name="ZoneTexte 721">
          <a:extLst>
            <a:ext uri="{FF2B5EF4-FFF2-40B4-BE49-F238E27FC236}">
              <a16:creationId xmlns:a16="http://schemas.microsoft.com/office/drawing/2014/main" id="{A04BF7F7-8C4C-4A70-8407-3866460BBF6F}"/>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3" name="ZoneTexte 722">
          <a:extLst>
            <a:ext uri="{FF2B5EF4-FFF2-40B4-BE49-F238E27FC236}">
              <a16:creationId xmlns:a16="http://schemas.microsoft.com/office/drawing/2014/main" id="{829F4CA1-0726-4774-9D8F-4FBF27BF3CE8}"/>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4" name="ZoneTexte 723">
          <a:extLst>
            <a:ext uri="{FF2B5EF4-FFF2-40B4-BE49-F238E27FC236}">
              <a16:creationId xmlns:a16="http://schemas.microsoft.com/office/drawing/2014/main" id="{3ECF95B2-6AF3-466C-9E75-62DD6C61FC9C}"/>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25" name="ZoneTexte 724">
          <a:extLst>
            <a:ext uri="{FF2B5EF4-FFF2-40B4-BE49-F238E27FC236}">
              <a16:creationId xmlns:a16="http://schemas.microsoft.com/office/drawing/2014/main" id="{0C2F4919-C8B2-4C5C-8499-9DB8431ED3BA}"/>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6" name="ZoneTexte 725">
          <a:extLst>
            <a:ext uri="{FF2B5EF4-FFF2-40B4-BE49-F238E27FC236}">
              <a16:creationId xmlns:a16="http://schemas.microsoft.com/office/drawing/2014/main" id="{5D4509DD-8656-4AEE-83D1-39C31E32271A}"/>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27" name="ZoneTexte 726">
          <a:extLst>
            <a:ext uri="{FF2B5EF4-FFF2-40B4-BE49-F238E27FC236}">
              <a16:creationId xmlns:a16="http://schemas.microsoft.com/office/drawing/2014/main" id="{B54CB8F4-8E1E-4ACB-BFA2-018347F76DD0}"/>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8" name="ZoneTexte 727">
          <a:extLst>
            <a:ext uri="{FF2B5EF4-FFF2-40B4-BE49-F238E27FC236}">
              <a16:creationId xmlns:a16="http://schemas.microsoft.com/office/drawing/2014/main" id="{8F1B1153-C0D2-4D19-BDAE-67C2AF7A4160}"/>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29" name="ZoneTexte 728">
          <a:extLst>
            <a:ext uri="{FF2B5EF4-FFF2-40B4-BE49-F238E27FC236}">
              <a16:creationId xmlns:a16="http://schemas.microsoft.com/office/drawing/2014/main" id="{52D6B473-659F-4655-82A1-8A523B749324}"/>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0" name="ZoneTexte 729">
          <a:extLst>
            <a:ext uri="{FF2B5EF4-FFF2-40B4-BE49-F238E27FC236}">
              <a16:creationId xmlns:a16="http://schemas.microsoft.com/office/drawing/2014/main" id="{47A3345A-933A-4C4E-A8EC-49C53DE607E7}"/>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1" name="ZoneTexte 730">
          <a:extLst>
            <a:ext uri="{FF2B5EF4-FFF2-40B4-BE49-F238E27FC236}">
              <a16:creationId xmlns:a16="http://schemas.microsoft.com/office/drawing/2014/main" id="{6DE219A9-3B89-415A-96A5-65A4DB24D08B}"/>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2" name="ZoneTexte 731">
          <a:extLst>
            <a:ext uri="{FF2B5EF4-FFF2-40B4-BE49-F238E27FC236}">
              <a16:creationId xmlns:a16="http://schemas.microsoft.com/office/drawing/2014/main" id="{85EA8601-C222-45BA-961A-6F9B22C7DBCB}"/>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3" name="ZoneTexte 732">
          <a:extLst>
            <a:ext uri="{FF2B5EF4-FFF2-40B4-BE49-F238E27FC236}">
              <a16:creationId xmlns:a16="http://schemas.microsoft.com/office/drawing/2014/main" id="{8A6851B4-305A-474F-944D-E847233B30DA}"/>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4" name="ZoneTexte 733">
          <a:extLst>
            <a:ext uri="{FF2B5EF4-FFF2-40B4-BE49-F238E27FC236}">
              <a16:creationId xmlns:a16="http://schemas.microsoft.com/office/drawing/2014/main" id="{6E9B82B3-D499-4418-84DD-1AEEF351D1E2}"/>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5" name="ZoneTexte 734">
          <a:extLst>
            <a:ext uri="{FF2B5EF4-FFF2-40B4-BE49-F238E27FC236}">
              <a16:creationId xmlns:a16="http://schemas.microsoft.com/office/drawing/2014/main" id="{E793A18E-0E87-4D99-BDB9-7229213584B6}"/>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6" name="ZoneTexte 735">
          <a:extLst>
            <a:ext uri="{FF2B5EF4-FFF2-40B4-BE49-F238E27FC236}">
              <a16:creationId xmlns:a16="http://schemas.microsoft.com/office/drawing/2014/main" id="{110FFF58-E7F0-4D93-B136-EC64F974AD54}"/>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7" name="ZoneTexte 736">
          <a:extLst>
            <a:ext uri="{FF2B5EF4-FFF2-40B4-BE49-F238E27FC236}">
              <a16:creationId xmlns:a16="http://schemas.microsoft.com/office/drawing/2014/main" id="{DD012C76-AC8C-47C3-8F2A-B14D7B7D5BBF}"/>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8" name="ZoneTexte 737">
          <a:extLst>
            <a:ext uri="{FF2B5EF4-FFF2-40B4-BE49-F238E27FC236}">
              <a16:creationId xmlns:a16="http://schemas.microsoft.com/office/drawing/2014/main" id="{93E209BB-1769-457E-8161-32EB4BE7210C}"/>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9" name="ZoneTexte 738">
          <a:extLst>
            <a:ext uri="{FF2B5EF4-FFF2-40B4-BE49-F238E27FC236}">
              <a16:creationId xmlns:a16="http://schemas.microsoft.com/office/drawing/2014/main" id="{C5E30DDC-C098-403F-A4B0-7DDC8B239ABD}"/>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0" name="ZoneTexte 739">
          <a:extLst>
            <a:ext uri="{FF2B5EF4-FFF2-40B4-BE49-F238E27FC236}">
              <a16:creationId xmlns:a16="http://schemas.microsoft.com/office/drawing/2014/main" id="{949489AF-DE2B-447C-968B-C23B83371097}"/>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41" name="ZoneTexte 740">
          <a:extLst>
            <a:ext uri="{FF2B5EF4-FFF2-40B4-BE49-F238E27FC236}">
              <a16:creationId xmlns:a16="http://schemas.microsoft.com/office/drawing/2014/main" id="{A0B53DBE-AD56-4B36-A5A9-FD633CFA14B5}"/>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2" name="ZoneTexte 741">
          <a:extLst>
            <a:ext uri="{FF2B5EF4-FFF2-40B4-BE49-F238E27FC236}">
              <a16:creationId xmlns:a16="http://schemas.microsoft.com/office/drawing/2014/main" id="{56E9C0BA-79BF-4CB7-B0EA-85BDE5BD4F57}"/>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43" name="ZoneTexte 742">
          <a:extLst>
            <a:ext uri="{FF2B5EF4-FFF2-40B4-BE49-F238E27FC236}">
              <a16:creationId xmlns:a16="http://schemas.microsoft.com/office/drawing/2014/main" id="{7679D698-30F5-4172-A90E-E0EDF8ADA499}"/>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4" name="ZoneTexte 743">
          <a:extLst>
            <a:ext uri="{FF2B5EF4-FFF2-40B4-BE49-F238E27FC236}">
              <a16:creationId xmlns:a16="http://schemas.microsoft.com/office/drawing/2014/main" id="{6548B6D5-5B97-4878-8A05-D51041BC7EC8}"/>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5" name="ZoneTexte 744">
          <a:extLst>
            <a:ext uri="{FF2B5EF4-FFF2-40B4-BE49-F238E27FC236}">
              <a16:creationId xmlns:a16="http://schemas.microsoft.com/office/drawing/2014/main" id="{9FF3A090-C011-4E46-B850-88D1F1442681}"/>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6" name="ZoneTexte 745">
          <a:extLst>
            <a:ext uri="{FF2B5EF4-FFF2-40B4-BE49-F238E27FC236}">
              <a16:creationId xmlns:a16="http://schemas.microsoft.com/office/drawing/2014/main" id="{6F3D17EA-26E9-499B-BCD8-DE655A65B5F3}"/>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7" name="ZoneTexte 746">
          <a:extLst>
            <a:ext uri="{FF2B5EF4-FFF2-40B4-BE49-F238E27FC236}">
              <a16:creationId xmlns:a16="http://schemas.microsoft.com/office/drawing/2014/main" id="{4EF9FF54-5894-4565-8495-1ED51D628668}"/>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8" name="ZoneTexte 747">
          <a:extLst>
            <a:ext uri="{FF2B5EF4-FFF2-40B4-BE49-F238E27FC236}">
              <a16:creationId xmlns:a16="http://schemas.microsoft.com/office/drawing/2014/main" id="{4AEE9EEC-B958-494D-8E39-9E55E32F69BA}"/>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9" name="ZoneTexte 748">
          <a:extLst>
            <a:ext uri="{FF2B5EF4-FFF2-40B4-BE49-F238E27FC236}">
              <a16:creationId xmlns:a16="http://schemas.microsoft.com/office/drawing/2014/main" id="{59F469C2-EBF2-49A1-96CA-AE1917187A7A}"/>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0" name="ZoneTexte 749">
          <a:extLst>
            <a:ext uri="{FF2B5EF4-FFF2-40B4-BE49-F238E27FC236}">
              <a16:creationId xmlns:a16="http://schemas.microsoft.com/office/drawing/2014/main" id="{FF4D90A6-58AE-43CE-8563-457DB4414AA9}"/>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1" name="ZoneTexte 750">
          <a:extLst>
            <a:ext uri="{FF2B5EF4-FFF2-40B4-BE49-F238E27FC236}">
              <a16:creationId xmlns:a16="http://schemas.microsoft.com/office/drawing/2014/main" id="{55A3E211-5274-46EE-BDF9-7B4FFB95A999}"/>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2" name="ZoneTexte 751">
          <a:extLst>
            <a:ext uri="{FF2B5EF4-FFF2-40B4-BE49-F238E27FC236}">
              <a16:creationId xmlns:a16="http://schemas.microsoft.com/office/drawing/2014/main" id="{7930D9B5-B3A1-4750-B115-AC5C8141AFE6}"/>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3" name="ZoneTexte 752">
          <a:extLst>
            <a:ext uri="{FF2B5EF4-FFF2-40B4-BE49-F238E27FC236}">
              <a16:creationId xmlns:a16="http://schemas.microsoft.com/office/drawing/2014/main" id="{36624BBC-E26B-4FD2-A01D-13D0535D5798}"/>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4" name="ZoneTexte 753">
          <a:extLst>
            <a:ext uri="{FF2B5EF4-FFF2-40B4-BE49-F238E27FC236}">
              <a16:creationId xmlns:a16="http://schemas.microsoft.com/office/drawing/2014/main" id="{04C5DE98-A181-4393-B27A-71FC9A82A548}"/>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55" name="ZoneTexte 754">
          <a:extLst>
            <a:ext uri="{FF2B5EF4-FFF2-40B4-BE49-F238E27FC236}">
              <a16:creationId xmlns:a16="http://schemas.microsoft.com/office/drawing/2014/main" id="{2FA3DE36-1FAF-4C95-B46C-08223A6730AC}"/>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6" name="ZoneTexte 755">
          <a:extLst>
            <a:ext uri="{FF2B5EF4-FFF2-40B4-BE49-F238E27FC236}">
              <a16:creationId xmlns:a16="http://schemas.microsoft.com/office/drawing/2014/main" id="{EA17DE6B-0338-4B93-BD1B-2FC1723C84D5}"/>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57" name="ZoneTexte 756">
          <a:extLst>
            <a:ext uri="{FF2B5EF4-FFF2-40B4-BE49-F238E27FC236}">
              <a16:creationId xmlns:a16="http://schemas.microsoft.com/office/drawing/2014/main" id="{DB0C8323-E9D7-4610-8FCA-96AA2365C531}"/>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8" name="ZoneTexte 757">
          <a:extLst>
            <a:ext uri="{FF2B5EF4-FFF2-40B4-BE49-F238E27FC236}">
              <a16:creationId xmlns:a16="http://schemas.microsoft.com/office/drawing/2014/main" id="{D889E42F-7027-4409-80B3-5AFDD9FF52C7}"/>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59" name="ZoneTexte 758">
          <a:extLst>
            <a:ext uri="{FF2B5EF4-FFF2-40B4-BE49-F238E27FC236}">
              <a16:creationId xmlns:a16="http://schemas.microsoft.com/office/drawing/2014/main" id="{FD474B3E-1210-4881-AF0C-A9687BA4DD38}"/>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0" name="ZoneTexte 759">
          <a:extLst>
            <a:ext uri="{FF2B5EF4-FFF2-40B4-BE49-F238E27FC236}">
              <a16:creationId xmlns:a16="http://schemas.microsoft.com/office/drawing/2014/main" id="{F81CA7EF-2D48-4990-905A-8D2DCC69C847}"/>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1" name="ZoneTexte 760">
          <a:extLst>
            <a:ext uri="{FF2B5EF4-FFF2-40B4-BE49-F238E27FC236}">
              <a16:creationId xmlns:a16="http://schemas.microsoft.com/office/drawing/2014/main" id="{B63553EE-7A80-4466-B50A-5E39FB3894A9}"/>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2" name="ZoneTexte 761">
          <a:extLst>
            <a:ext uri="{FF2B5EF4-FFF2-40B4-BE49-F238E27FC236}">
              <a16:creationId xmlns:a16="http://schemas.microsoft.com/office/drawing/2014/main" id="{7E744B6A-D3B6-472B-87BF-1A75F7F62DD0}"/>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3" name="ZoneTexte 762">
          <a:extLst>
            <a:ext uri="{FF2B5EF4-FFF2-40B4-BE49-F238E27FC236}">
              <a16:creationId xmlns:a16="http://schemas.microsoft.com/office/drawing/2014/main" id="{72D9DDAE-8EE4-49DD-BCFA-3734D325E501}"/>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4" name="ZoneTexte 763">
          <a:extLst>
            <a:ext uri="{FF2B5EF4-FFF2-40B4-BE49-F238E27FC236}">
              <a16:creationId xmlns:a16="http://schemas.microsoft.com/office/drawing/2014/main" id="{23B929E2-17DA-4AA1-9C37-D5113311BB03}"/>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5" name="ZoneTexte 764">
          <a:extLst>
            <a:ext uri="{FF2B5EF4-FFF2-40B4-BE49-F238E27FC236}">
              <a16:creationId xmlns:a16="http://schemas.microsoft.com/office/drawing/2014/main" id="{FE66D356-4634-4DE5-8DD7-D60C1851D0B8}"/>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6" name="ZoneTexte 765">
          <a:extLst>
            <a:ext uri="{FF2B5EF4-FFF2-40B4-BE49-F238E27FC236}">
              <a16:creationId xmlns:a16="http://schemas.microsoft.com/office/drawing/2014/main" id="{26799341-C56F-4888-968B-4E88D52F67C1}"/>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7" name="ZoneTexte 766">
          <a:extLst>
            <a:ext uri="{FF2B5EF4-FFF2-40B4-BE49-F238E27FC236}">
              <a16:creationId xmlns:a16="http://schemas.microsoft.com/office/drawing/2014/main" id="{09285DC2-89EE-4855-B16A-6183CDE6E0B2}"/>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8" name="ZoneTexte 767">
          <a:extLst>
            <a:ext uri="{FF2B5EF4-FFF2-40B4-BE49-F238E27FC236}">
              <a16:creationId xmlns:a16="http://schemas.microsoft.com/office/drawing/2014/main" id="{B57C063F-04A7-4ACA-B2F5-B7F66F68F9F5}"/>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769" name="ZoneTexte 768">
          <a:extLst>
            <a:ext uri="{FF2B5EF4-FFF2-40B4-BE49-F238E27FC236}">
              <a16:creationId xmlns:a16="http://schemas.microsoft.com/office/drawing/2014/main" id="{80A9DD40-9D21-4556-B627-45D7F0050788}"/>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128587</xdr:rowOff>
    </xdr:from>
    <xdr:ext cx="65" cy="172227"/>
    <xdr:sp macro="" textlink="">
      <xdr:nvSpPr>
        <xdr:cNvPr id="770" name="ZoneTexte 769">
          <a:extLst>
            <a:ext uri="{FF2B5EF4-FFF2-40B4-BE49-F238E27FC236}">
              <a16:creationId xmlns:a16="http://schemas.microsoft.com/office/drawing/2014/main" id="{D2847638-6B11-4DF3-AC09-AD88541CFF66}"/>
            </a:ext>
          </a:extLst>
        </xdr:cNvPr>
        <xdr:cNvSpPr txBox="1"/>
      </xdr:nvSpPr>
      <xdr:spPr>
        <a:xfrm>
          <a:off x="15192375"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771" name="ZoneTexte 770">
          <a:extLst>
            <a:ext uri="{FF2B5EF4-FFF2-40B4-BE49-F238E27FC236}">
              <a16:creationId xmlns:a16="http://schemas.microsoft.com/office/drawing/2014/main" id="{4356D9FE-A35F-4D8A-80F4-02319A4913A3}"/>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772" name="ZoneTexte 771">
          <a:extLst>
            <a:ext uri="{FF2B5EF4-FFF2-40B4-BE49-F238E27FC236}">
              <a16:creationId xmlns:a16="http://schemas.microsoft.com/office/drawing/2014/main" id="{A91E9A59-0A2B-468D-8410-B9CD32139958}"/>
            </a:ext>
          </a:extLst>
        </xdr:cNvPr>
        <xdr:cNvSpPr txBox="1"/>
      </xdr:nvSpPr>
      <xdr:spPr>
        <a:xfrm>
          <a:off x="135064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773" name="ZoneTexte 772">
          <a:extLst>
            <a:ext uri="{FF2B5EF4-FFF2-40B4-BE49-F238E27FC236}">
              <a16:creationId xmlns:a16="http://schemas.microsoft.com/office/drawing/2014/main" id="{3B6F1966-DB23-4823-82D2-AF3382C2FAA0}"/>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0</xdr:rowOff>
    </xdr:from>
    <xdr:ext cx="65" cy="172227"/>
    <xdr:sp macro="" textlink="">
      <xdr:nvSpPr>
        <xdr:cNvPr id="774" name="ZoneTexte 773">
          <a:extLst>
            <a:ext uri="{FF2B5EF4-FFF2-40B4-BE49-F238E27FC236}">
              <a16:creationId xmlns:a16="http://schemas.microsoft.com/office/drawing/2014/main" id="{E3C6BC46-2621-4775-964C-EAEDE45B83D1}"/>
            </a:ext>
          </a:extLst>
        </xdr:cNvPr>
        <xdr:cNvSpPr txBox="1"/>
      </xdr:nvSpPr>
      <xdr:spPr>
        <a:xfrm>
          <a:off x="15192375"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75" name="ZoneTexte 774">
          <a:extLst>
            <a:ext uri="{FF2B5EF4-FFF2-40B4-BE49-F238E27FC236}">
              <a16:creationId xmlns:a16="http://schemas.microsoft.com/office/drawing/2014/main" id="{01BAB8F3-F0A6-4409-9BE4-8FAFC2B7A1B3}"/>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27</xdr:row>
      <xdr:rowOff>128587</xdr:rowOff>
    </xdr:from>
    <xdr:ext cx="65" cy="172227"/>
    <xdr:sp macro="" textlink="">
      <xdr:nvSpPr>
        <xdr:cNvPr id="776" name="ZoneTexte 775">
          <a:extLst>
            <a:ext uri="{FF2B5EF4-FFF2-40B4-BE49-F238E27FC236}">
              <a16:creationId xmlns:a16="http://schemas.microsoft.com/office/drawing/2014/main" id="{995CF9A4-015D-4DD7-8847-162D99C0B0F8}"/>
            </a:ext>
          </a:extLst>
        </xdr:cNvPr>
        <xdr:cNvSpPr txBox="1"/>
      </xdr:nvSpPr>
      <xdr:spPr>
        <a:xfrm>
          <a:off x="15192375"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777" name="ZoneTexte 776">
          <a:extLst>
            <a:ext uri="{FF2B5EF4-FFF2-40B4-BE49-F238E27FC236}">
              <a16:creationId xmlns:a16="http://schemas.microsoft.com/office/drawing/2014/main" id="{6F294BE1-8959-4F94-A23A-250DE68F727D}"/>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778" name="ZoneTexte 777">
          <a:extLst>
            <a:ext uri="{FF2B5EF4-FFF2-40B4-BE49-F238E27FC236}">
              <a16:creationId xmlns:a16="http://schemas.microsoft.com/office/drawing/2014/main" id="{07389D31-2D08-4BD6-8425-CC158CBD7F65}"/>
            </a:ext>
          </a:extLst>
        </xdr:cNvPr>
        <xdr:cNvSpPr txBox="1"/>
      </xdr:nvSpPr>
      <xdr:spPr>
        <a:xfrm>
          <a:off x="135064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779" name="ZoneTexte 778">
          <a:extLst>
            <a:ext uri="{FF2B5EF4-FFF2-40B4-BE49-F238E27FC236}">
              <a16:creationId xmlns:a16="http://schemas.microsoft.com/office/drawing/2014/main" id="{DAF26A65-8267-4B3F-8917-7847E892635E}"/>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128587</xdr:rowOff>
    </xdr:from>
    <xdr:ext cx="65" cy="172227"/>
    <xdr:sp macro="" textlink="">
      <xdr:nvSpPr>
        <xdr:cNvPr id="780" name="ZoneTexte 779">
          <a:extLst>
            <a:ext uri="{FF2B5EF4-FFF2-40B4-BE49-F238E27FC236}">
              <a16:creationId xmlns:a16="http://schemas.microsoft.com/office/drawing/2014/main" id="{C2F38664-457D-494C-94D0-C15459535861}"/>
            </a:ext>
          </a:extLst>
        </xdr:cNvPr>
        <xdr:cNvSpPr txBox="1"/>
      </xdr:nvSpPr>
      <xdr:spPr>
        <a:xfrm>
          <a:off x="15192375"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66</xdr:row>
      <xdr:rowOff>128587</xdr:rowOff>
    </xdr:from>
    <xdr:ext cx="65" cy="172227"/>
    <xdr:sp macro="" textlink="">
      <xdr:nvSpPr>
        <xdr:cNvPr id="781" name="ZoneTexte 780">
          <a:extLst>
            <a:ext uri="{FF2B5EF4-FFF2-40B4-BE49-F238E27FC236}">
              <a16:creationId xmlns:a16="http://schemas.microsoft.com/office/drawing/2014/main" id="{58F42D50-53E1-4072-B94E-328DAE984CCD}"/>
            </a:ext>
          </a:extLst>
        </xdr:cNvPr>
        <xdr:cNvSpPr txBox="1"/>
      </xdr:nvSpPr>
      <xdr:spPr>
        <a:xfrm>
          <a:off x="13506450" y="18026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58</xdr:row>
      <xdr:rowOff>128587</xdr:rowOff>
    </xdr:from>
    <xdr:ext cx="65" cy="172227"/>
    <xdr:sp macro="" textlink="">
      <xdr:nvSpPr>
        <xdr:cNvPr id="782" name="ZoneTexte 781">
          <a:extLst>
            <a:ext uri="{FF2B5EF4-FFF2-40B4-BE49-F238E27FC236}">
              <a16:creationId xmlns:a16="http://schemas.microsoft.com/office/drawing/2014/main" id="{72C28EA8-7BFE-4FBD-9D89-B970E235E9B7}"/>
            </a:ext>
          </a:extLst>
        </xdr:cNvPr>
        <xdr:cNvSpPr txBox="1"/>
      </xdr:nvSpPr>
      <xdr:spPr>
        <a:xfrm>
          <a:off x="15192375"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64</xdr:row>
      <xdr:rowOff>128587</xdr:rowOff>
    </xdr:from>
    <xdr:ext cx="65" cy="172227"/>
    <xdr:sp macro="" textlink="">
      <xdr:nvSpPr>
        <xdr:cNvPr id="783" name="ZoneTexte 782">
          <a:extLst>
            <a:ext uri="{FF2B5EF4-FFF2-40B4-BE49-F238E27FC236}">
              <a16:creationId xmlns:a16="http://schemas.microsoft.com/office/drawing/2014/main" id="{34E74C8F-713F-42A0-8FB9-A85671448E1B}"/>
            </a:ext>
          </a:extLst>
        </xdr:cNvPr>
        <xdr:cNvSpPr txBox="1"/>
      </xdr:nvSpPr>
      <xdr:spPr>
        <a:xfrm>
          <a:off x="13506450" y="17492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0</xdr:rowOff>
    </xdr:from>
    <xdr:ext cx="65" cy="172227"/>
    <xdr:sp macro="" textlink="">
      <xdr:nvSpPr>
        <xdr:cNvPr id="784" name="ZoneTexte 783">
          <a:extLst>
            <a:ext uri="{FF2B5EF4-FFF2-40B4-BE49-F238E27FC236}">
              <a16:creationId xmlns:a16="http://schemas.microsoft.com/office/drawing/2014/main" id="{EE3A8994-7808-44E3-B8FA-5F285AD31B19}"/>
            </a:ext>
          </a:extLst>
        </xdr:cNvPr>
        <xdr:cNvSpPr txBox="1"/>
      </xdr:nvSpPr>
      <xdr:spPr>
        <a:xfrm>
          <a:off x="13506450" y="15763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64</xdr:row>
      <xdr:rowOff>128587</xdr:rowOff>
    </xdr:from>
    <xdr:ext cx="65" cy="172227"/>
    <xdr:sp macro="" textlink="">
      <xdr:nvSpPr>
        <xdr:cNvPr id="785" name="ZoneTexte 784">
          <a:extLst>
            <a:ext uri="{FF2B5EF4-FFF2-40B4-BE49-F238E27FC236}">
              <a16:creationId xmlns:a16="http://schemas.microsoft.com/office/drawing/2014/main" id="{44B47895-DB78-4CB3-9CE9-70D9F25FB9DE}"/>
            </a:ext>
          </a:extLst>
        </xdr:cNvPr>
        <xdr:cNvSpPr txBox="1"/>
      </xdr:nvSpPr>
      <xdr:spPr>
        <a:xfrm>
          <a:off x="13506450" y="17492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58</xdr:row>
      <xdr:rowOff>0</xdr:rowOff>
    </xdr:from>
    <xdr:ext cx="65" cy="172227"/>
    <xdr:sp macro="" textlink="">
      <xdr:nvSpPr>
        <xdr:cNvPr id="786" name="ZoneTexte 785">
          <a:extLst>
            <a:ext uri="{FF2B5EF4-FFF2-40B4-BE49-F238E27FC236}">
              <a16:creationId xmlns:a16="http://schemas.microsoft.com/office/drawing/2014/main" id="{C132F3EA-49E4-4D91-8548-D0C75AAD5F54}"/>
            </a:ext>
          </a:extLst>
        </xdr:cNvPr>
        <xdr:cNvSpPr txBox="1"/>
      </xdr:nvSpPr>
      <xdr:spPr>
        <a:xfrm>
          <a:off x="15192375" y="15763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128587</xdr:rowOff>
    </xdr:from>
    <xdr:ext cx="65" cy="172227"/>
    <xdr:sp macro="" textlink="">
      <xdr:nvSpPr>
        <xdr:cNvPr id="787" name="ZoneTexte 786">
          <a:extLst>
            <a:ext uri="{FF2B5EF4-FFF2-40B4-BE49-F238E27FC236}">
              <a16:creationId xmlns:a16="http://schemas.microsoft.com/office/drawing/2014/main" id="{050114A7-8E92-47FB-9FDF-82EE8F45EF74}"/>
            </a:ext>
          </a:extLst>
        </xdr:cNvPr>
        <xdr:cNvSpPr txBox="1"/>
      </xdr:nvSpPr>
      <xdr:spPr>
        <a:xfrm>
          <a:off x="13506450" y="18292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59</xdr:row>
      <xdr:rowOff>128587</xdr:rowOff>
    </xdr:from>
    <xdr:ext cx="65" cy="172227"/>
    <xdr:sp macro="" textlink="">
      <xdr:nvSpPr>
        <xdr:cNvPr id="788" name="ZoneTexte 787">
          <a:extLst>
            <a:ext uri="{FF2B5EF4-FFF2-40B4-BE49-F238E27FC236}">
              <a16:creationId xmlns:a16="http://schemas.microsoft.com/office/drawing/2014/main" id="{D440991C-733D-46B3-B30E-C63D984B256D}"/>
            </a:ext>
          </a:extLst>
        </xdr:cNvPr>
        <xdr:cNvSpPr txBox="1"/>
      </xdr:nvSpPr>
      <xdr:spPr>
        <a:xfrm>
          <a:off x="15192375"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65</xdr:row>
      <xdr:rowOff>128587</xdr:rowOff>
    </xdr:from>
    <xdr:ext cx="65" cy="172227"/>
    <xdr:sp macro="" textlink="">
      <xdr:nvSpPr>
        <xdr:cNvPr id="789" name="ZoneTexte 788">
          <a:extLst>
            <a:ext uri="{FF2B5EF4-FFF2-40B4-BE49-F238E27FC236}">
              <a16:creationId xmlns:a16="http://schemas.microsoft.com/office/drawing/2014/main" id="{A83F1729-B5BE-4423-BCC4-4B181D3EC344}"/>
            </a:ext>
          </a:extLst>
        </xdr:cNvPr>
        <xdr:cNvSpPr txBox="1"/>
      </xdr:nvSpPr>
      <xdr:spPr>
        <a:xfrm>
          <a:off x="1350645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90" name="ZoneTexte 789">
          <a:extLst>
            <a:ext uri="{FF2B5EF4-FFF2-40B4-BE49-F238E27FC236}">
              <a16:creationId xmlns:a16="http://schemas.microsoft.com/office/drawing/2014/main" id="{95F2AACB-4846-462B-A9E8-825D88A5F3AD}"/>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65</xdr:row>
      <xdr:rowOff>128587</xdr:rowOff>
    </xdr:from>
    <xdr:ext cx="65" cy="172227"/>
    <xdr:sp macro="" textlink="">
      <xdr:nvSpPr>
        <xdr:cNvPr id="791" name="ZoneTexte 790">
          <a:extLst>
            <a:ext uri="{FF2B5EF4-FFF2-40B4-BE49-F238E27FC236}">
              <a16:creationId xmlns:a16="http://schemas.microsoft.com/office/drawing/2014/main" id="{87E3304F-CC6F-4DCB-96CF-BF89265FF2B6}"/>
            </a:ext>
          </a:extLst>
        </xdr:cNvPr>
        <xdr:cNvSpPr txBox="1"/>
      </xdr:nvSpPr>
      <xdr:spPr>
        <a:xfrm>
          <a:off x="1350645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58</xdr:row>
      <xdr:rowOff>128587</xdr:rowOff>
    </xdr:from>
    <xdr:ext cx="65" cy="172227"/>
    <xdr:sp macro="" textlink="">
      <xdr:nvSpPr>
        <xdr:cNvPr id="792" name="ZoneTexte 791">
          <a:extLst>
            <a:ext uri="{FF2B5EF4-FFF2-40B4-BE49-F238E27FC236}">
              <a16:creationId xmlns:a16="http://schemas.microsoft.com/office/drawing/2014/main" id="{005B7F8C-9495-4B75-B47B-A85DC3B8C2FF}"/>
            </a:ext>
          </a:extLst>
        </xdr:cNvPr>
        <xdr:cNvSpPr txBox="1"/>
      </xdr:nvSpPr>
      <xdr:spPr>
        <a:xfrm>
          <a:off x="15192375"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793" name="ZoneTexte 792">
          <a:extLst>
            <a:ext uri="{FF2B5EF4-FFF2-40B4-BE49-F238E27FC236}">
              <a16:creationId xmlns:a16="http://schemas.microsoft.com/office/drawing/2014/main" id="{CCC44833-7CD2-4C7C-85A2-53C507E6053F}"/>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794" name="ZoneTexte 793">
          <a:extLst>
            <a:ext uri="{FF2B5EF4-FFF2-40B4-BE49-F238E27FC236}">
              <a16:creationId xmlns:a16="http://schemas.microsoft.com/office/drawing/2014/main" id="{6C88822D-0666-4144-B76C-381C0A43D078}"/>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795" name="ZoneTexte 794">
          <a:extLst>
            <a:ext uri="{FF2B5EF4-FFF2-40B4-BE49-F238E27FC236}">
              <a16:creationId xmlns:a16="http://schemas.microsoft.com/office/drawing/2014/main" id="{96230CD8-584E-4B02-A221-1EAB27DB32F7}"/>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796" name="ZoneTexte 795">
          <a:extLst>
            <a:ext uri="{FF2B5EF4-FFF2-40B4-BE49-F238E27FC236}">
              <a16:creationId xmlns:a16="http://schemas.microsoft.com/office/drawing/2014/main" id="{95D16D3B-7456-4E49-933B-6E1BFA2AB7D3}"/>
            </a:ext>
          </a:extLst>
        </xdr:cNvPr>
        <xdr:cNvSpPr txBox="1"/>
      </xdr:nvSpPr>
      <xdr:spPr>
        <a:xfrm>
          <a:off x="135064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797" name="ZoneTexte 796">
          <a:extLst>
            <a:ext uri="{FF2B5EF4-FFF2-40B4-BE49-F238E27FC236}">
              <a16:creationId xmlns:a16="http://schemas.microsoft.com/office/drawing/2014/main" id="{E5F601C7-541C-43AF-9ADD-39A46DDD9E67}"/>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0</xdr:rowOff>
    </xdr:from>
    <xdr:ext cx="65" cy="172227"/>
    <xdr:sp macro="" textlink="">
      <xdr:nvSpPr>
        <xdr:cNvPr id="798" name="ZoneTexte 797">
          <a:extLst>
            <a:ext uri="{FF2B5EF4-FFF2-40B4-BE49-F238E27FC236}">
              <a16:creationId xmlns:a16="http://schemas.microsoft.com/office/drawing/2014/main" id="{BA443700-E13D-4AFF-A0E2-88D70B221828}"/>
            </a:ext>
          </a:extLst>
        </xdr:cNvPr>
        <xdr:cNvSpPr txBox="1"/>
      </xdr:nvSpPr>
      <xdr:spPr>
        <a:xfrm>
          <a:off x="164401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99" name="ZoneTexte 798">
          <a:extLst>
            <a:ext uri="{FF2B5EF4-FFF2-40B4-BE49-F238E27FC236}">
              <a16:creationId xmlns:a16="http://schemas.microsoft.com/office/drawing/2014/main" id="{04EC356D-FE62-45B7-8CFC-301160CD65DC}"/>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27</xdr:row>
      <xdr:rowOff>128587</xdr:rowOff>
    </xdr:from>
    <xdr:ext cx="65" cy="172227"/>
    <xdr:sp macro="" textlink="">
      <xdr:nvSpPr>
        <xdr:cNvPr id="800" name="ZoneTexte 799">
          <a:extLst>
            <a:ext uri="{FF2B5EF4-FFF2-40B4-BE49-F238E27FC236}">
              <a16:creationId xmlns:a16="http://schemas.microsoft.com/office/drawing/2014/main" id="{9190FE92-CB08-4091-ABEB-56A351ED5E47}"/>
            </a:ext>
          </a:extLst>
        </xdr:cNvPr>
        <xdr:cNvSpPr txBox="1"/>
      </xdr:nvSpPr>
      <xdr:spPr>
        <a:xfrm>
          <a:off x="16440150"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801" name="ZoneTexte 800">
          <a:extLst>
            <a:ext uri="{FF2B5EF4-FFF2-40B4-BE49-F238E27FC236}">
              <a16:creationId xmlns:a16="http://schemas.microsoft.com/office/drawing/2014/main" id="{38D5FC9C-5C66-4605-A1C1-C1B7B90EA227}"/>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02" name="ZoneTexte 801">
          <a:extLst>
            <a:ext uri="{FF2B5EF4-FFF2-40B4-BE49-F238E27FC236}">
              <a16:creationId xmlns:a16="http://schemas.microsoft.com/office/drawing/2014/main" id="{B556DBE1-C231-41CB-B897-14A702CC46AD}"/>
            </a:ext>
          </a:extLst>
        </xdr:cNvPr>
        <xdr:cNvSpPr txBox="1"/>
      </xdr:nvSpPr>
      <xdr:spPr>
        <a:xfrm>
          <a:off x="135064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803" name="ZoneTexte 802">
          <a:extLst>
            <a:ext uri="{FF2B5EF4-FFF2-40B4-BE49-F238E27FC236}">
              <a16:creationId xmlns:a16="http://schemas.microsoft.com/office/drawing/2014/main" id="{9CF0A1ED-A015-434E-B98D-880B523176BF}"/>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804" name="ZoneTexte 803">
          <a:extLst>
            <a:ext uri="{FF2B5EF4-FFF2-40B4-BE49-F238E27FC236}">
              <a16:creationId xmlns:a16="http://schemas.microsoft.com/office/drawing/2014/main" id="{E6E42E10-2E0A-4CB8-B95A-5B3482EC557E}"/>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805" name="ZoneTexte 804">
          <a:extLst>
            <a:ext uri="{FF2B5EF4-FFF2-40B4-BE49-F238E27FC236}">
              <a16:creationId xmlns:a16="http://schemas.microsoft.com/office/drawing/2014/main" id="{1F2854E1-E590-43C6-837A-F5B76E7B04BF}"/>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806" name="ZoneTexte 805">
          <a:extLst>
            <a:ext uri="{FF2B5EF4-FFF2-40B4-BE49-F238E27FC236}">
              <a16:creationId xmlns:a16="http://schemas.microsoft.com/office/drawing/2014/main" id="{3DE11570-3B9E-44AA-8BAF-88113E6C08D6}"/>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807" name="ZoneTexte 806">
          <a:extLst>
            <a:ext uri="{FF2B5EF4-FFF2-40B4-BE49-F238E27FC236}">
              <a16:creationId xmlns:a16="http://schemas.microsoft.com/office/drawing/2014/main" id="{A8E8F725-EFC2-4147-9E89-5031293FFA8A}"/>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808" name="ZoneTexte 807">
          <a:extLst>
            <a:ext uri="{FF2B5EF4-FFF2-40B4-BE49-F238E27FC236}">
              <a16:creationId xmlns:a16="http://schemas.microsoft.com/office/drawing/2014/main" id="{6FA86031-E0D7-4BA5-9182-537F1B047ACE}"/>
            </a:ext>
          </a:extLst>
        </xdr:cNvPr>
        <xdr:cNvSpPr txBox="1"/>
      </xdr:nvSpPr>
      <xdr:spPr>
        <a:xfrm>
          <a:off x="135064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809" name="ZoneTexte 808">
          <a:extLst>
            <a:ext uri="{FF2B5EF4-FFF2-40B4-BE49-F238E27FC236}">
              <a16:creationId xmlns:a16="http://schemas.microsoft.com/office/drawing/2014/main" id="{29DD08B8-4A6D-42D8-98DA-620CCA7CE57D}"/>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0</xdr:rowOff>
    </xdr:from>
    <xdr:ext cx="65" cy="172227"/>
    <xdr:sp macro="" textlink="">
      <xdr:nvSpPr>
        <xdr:cNvPr id="810" name="ZoneTexte 809">
          <a:extLst>
            <a:ext uri="{FF2B5EF4-FFF2-40B4-BE49-F238E27FC236}">
              <a16:creationId xmlns:a16="http://schemas.microsoft.com/office/drawing/2014/main" id="{6B708527-D2F3-4908-963C-CB80CC4A56ED}"/>
            </a:ext>
          </a:extLst>
        </xdr:cNvPr>
        <xdr:cNvSpPr txBox="1"/>
      </xdr:nvSpPr>
      <xdr:spPr>
        <a:xfrm>
          <a:off x="164401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11" name="ZoneTexte 810">
          <a:extLst>
            <a:ext uri="{FF2B5EF4-FFF2-40B4-BE49-F238E27FC236}">
              <a16:creationId xmlns:a16="http://schemas.microsoft.com/office/drawing/2014/main" id="{BB5ECBE7-B5EE-4185-A2D7-C3DC15AFF7BF}"/>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27</xdr:row>
      <xdr:rowOff>128587</xdr:rowOff>
    </xdr:from>
    <xdr:ext cx="65" cy="172227"/>
    <xdr:sp macro="" textlink="">
      <xdr:nvSpPr>
        <xdr:cNvPr id="812" name="ZoneTexte 811">
          <a:extLst>
            <a:ext uri="{FF2B5EF4-FFF2-40B4-BE49-F238E27FC236}">
              <a16:creationId xmlns:a16="http://schemas.microsoft.com/office/drawing/2014/main" id="{78B2AA91-5A9E-4618-9899-C0AE77A5328B}"/>
            </a:ext>
          </a:extLst>
        </xdr:cNvPr>
        <xdr:cNvSpPr txBox="1"/>
      </xdr:nvSpPr>
      <xdr:spPr>
        <a:xfrm>
          <a:off x="16440150"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813" name="ZoneTexte 812">
          <a:extLst>
            <a:ext uri="{FF2B5EF4-FFF2-40B4-BE49-F238E27FC236}">
              <a16:creationId xmlns:a16="http://schemas.microsoft.com/office/drawing/2014/main" id="{DF80A415-B10C-456B-9715-F0418195CB0E}"/>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14" name="ZoneTexte 813">
          <a:extLst>
            <a:ext uri="{FF2B5EF4-FFF2-40B4-BE49-F238E27FC236}">
              <a16:creationId xmlns:a16="http://schemas.microsoft.com/office/drawing/2014/main" id="{B751AE10-A767-4E7D-9FBD-FA2A1B118865}"/>
            </a:ext>
          </a:extLst>
        </xdr:cNvPr>
        <xdr:cNvSpPr txBox="1"/>
      </xdr:nvSpPr>
      <xdr:spPr>
        <a:xfrm>
          <a:off x="135064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815" name="ZoneTexte 814">
          <a:extLst>
            <a:ext uri="{FF2B5EF4-FFF2-40B4-BE49-F238E27FC236}">
              <a16:creationId xmlns:a16="http://schemas.microsoft.com/office/drawing/2014/main" id="{EDB371C6-3450-4A53-A3D2-E1FE01BC7A45}"/>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816" name="ZoneTexte 815">
          <a:extLst>
            <a:ext uri="{FF2B5EF4-FFF2-40B4-BE49-F238E27FC236}">
              <a16:creationId xmlns:a16="http://schemas.microsoft.com/office/drawing/2014/main" id="{A60DAA22-0892-439D-9DDB-32F199C9ADED}"/>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17" name="ZoneTexte 816">
          <a:extLst>
            <a:ext uri="{FF2B5EF4-FFF2-40B4-BE49-F238E27FC236}">
              <a16:creationId xmlns:a16="http://schemas.microsoft.com/office/drawing/2014/main" id="{9D206493-07CD-483A-93AC-08982EC3AB3C}"/>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18" name="ZoneTexte 817">
          <a:extLst>
            <a:ext uri="{FF2B5EF4-FFF2-40B4-BE49-F238E27FC236}">
              <a16:creationId xmlns:a16="http://schemas.microsoft.com/office/drawing/2014/main" id="{32E4A1E0-92E1-4C09-8314-45D0B6E2CD0F}"/>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19" name="ZoneTexte 818">
          <a:extLst>
            <a:ext uri="{FF2B5EF4-FFF2-40B4-BE49-F238E27FC236}">
              <a16:creationId xmlns:a16="http://schemas.microsoft.com/office/drawing/2014/main" id="{96249CBE-9D94-4326-991B-F6AD811E22AB}"/>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20" name="ZoneTexte 819">
          <a:extLst>
            <a:ext uri="{FF2B5EF4-FFF2-40B4-BE49-F238E27FC236}">
              <a16:creationId xmlns:a16="http://schemas.microsoft.com/office/drawing/2014/main" id="{97CA706B-701D-486B-A971-85C3A6D94CBC}"/>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21" name="ZoneTexte 820">
          <a:extLst>
            <a:ext uri="{FF2B5EF4-FFF2-40B4-BE49-F238E27FC236}">
              <a16:creationId xmlns:a16="http://schemas.microsoft.com/office/drawing/2014/main" id="{5D9573E5-7786-45C3-B24F-C2108944B129}"/>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22" name="ZoneTexte 821">
          <a:extLst>
            <a:ext uri="{FF2B5EF4-FFF2-40B4-BE49-F238E27FC236}">
              <a16:creationId xmlns:a16="http://schemas.microsoft.com/office/drawing/2014/main" id="{23B1B292-C349-459D-B59C-5B650EE014AE}"/>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23" name="ZoneTexte 822">
          <a:extLst>
            <a:ext uri="{FF2B5EF4-FFF2-40B4-BE49-F238E27FC236}">
              <a16:creationId xmlns:a16="http://schemas.microsoft.com/office/drawing/2014/main" id="{D8EBA836-3000-47BD-BCF4-17771D16745D}"/>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24" name="ZoneTexte 823">
          <a:extLst>
            <a:ext uri="{FF2B5EF4-FFF2-40B4-BE49-F238E27FC236}">
              <a16:creationId xmlns:a16="http://schemas.microsoft.com/office/drawing/2014/main" id="{F60FA964-04DB-4195-92C3-B5C8E7297F8F}"/>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25" name="ZoneTexte 824">
          <a:extLst>
            <a:ext uri="{FF2B5EF4-FFF2-40B4-BE49-F238E27FC236}">
              <a16:creationId xmlns:a16="http://schemas.microsoft.com/office/drawing/2014/main" id="{9CEBCEBF-E4FA-4B91-8748-ECC2310794C9}"/>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26" name="ZoneTexte 825">
          <a:extLst>
            <a:ext uri="{FF2B5EF4-FFF2-40B4-BE49-F238E27FC236}">
              <a16:creationId xmlns:a16="http://schemas.microsoft.com/office/drawing/2014/main" id="{F026C47C-13BD-4B61-836F-2749935251C5}"/>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827" name="ZoneTexte 826">
          <a:extLst>
            <a:ext uri="{FF2B5EF4-FFF2-40B4-BE49-F238E27FC236}">
              <a16:creationId xmlns:a16="http://schemas.microsoft.com/office/drawing/2014/main" id="{1AC7C732-BFDA-468E-A7CA-37ED885DFB97}"/>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28" name="ZoneTexte 827">
          <a:extLst>
            <a:ext uri="{FF2B5EF4-FFF2-40B4-BE49-F238E27FC236}">
              <a16:creationId xmlns:a16="http://schemas.microsoft.com/office/drawing/2014/main" id="{4E79DE69-D60C-42A5-8EFB-F35D658FB754}"/>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829" name="ZoneTexte 828">
          <a:extLst>
            <a:ext uri="{FF2B5EF4-FFF2-40B4-BE49-F238E27FC236}">
              <a16:creationId xmlns:a16="http://schemas.microsoft.com/office/drawing/2014/main" id="{93B04A4A-20BE-499E-979D-D6C4F5929496}"/>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30" name="ZoneTexte 829">
          <a:extLst>
            <a:ext uri="{FF2B5EF4-FFF2-40B4-BE49-F238E27FC236}">
              <a16:creationId xmlns:a16="http://schemas.microsoft.com/office/drawing/2014/main" id="{918BF4E4-AAB2-4386-BC5F-0BCCFBAE53DA}"/>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831" name="ZoneTexte 830">
          <a:extLst>
            <a:ext uri="{FF2B5EF4-FFF2-40B4-BE49-F238E27FC236}">
              <a16:creationId xmlns:a16="http://schemas.microsoft.com/office/drawing/2014/main" id="{0429854A-7394-488D-B99B-C5888EAF809D}"/>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832" name="ZoneTexte 831">
          <a:extLst>
            <a:ext uri="{FF2B5EF4-FFF2-40B4-BE49-F238E27FC236}">
              <a16:creationId xmlns:a16="http://schemas.microsoft.com/office/drawing/2014/main" id="{86B6FCFF-2104-4660-A512-68FC01DF87C1}"/>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833" name="ZoneTexte 832">
          <a:extLst>
            <a:ext uri="{FF2B5EF4-FFF2-40B4-BE49-F238E27FC236}">
              <a16:creationId xmlns:a16="http://schemas.microsoft.com/office/drawing/2014/main" id="{1AB4A60D-F715-4C66-A164-B558B17469DA}"/>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834" name="ZoneTexte 833">
          <a:extLst>
            <a:ext uri="{FF2B5EF4-FFF2-40B4-BE49-F238E27FC236}">
              <a16:creationId xmlns:a16="http://schemas.microsoft.com/office/drawing/2014/main" id="{56968682-8175-4FAB-8B79-3B5B5E1A25C3}"/>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35" name="ZoneTexte 834">
          <a:extLst>
            <a:ext uri="{FF2B5EF4-FFF2-40B4-BE49-F238E27FC236}">
              <a16:creationId xmlns:a16="http://schemas.microsoft.com/office/drawing/2014/main" id="{797F4BBB-01D4-4DD3-BD5E-61E8E282DA61}"/>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36" name="ZoneTexte 835">
          <a:extLst>
            <a:ext uri="{FF2B5EF4-FFF2-40B4-BE49-F238E27FC236}">
              <a16:creationId xmlns:a16="http://schemas.microsoft.com/office/drawing/2014/main" id="{7FFBE762-62B5-457E-9CA5-8DDF2E6517B4}"/>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37" name="ZoneTexte 836">
          <a:extLst>
            <a:ext uri="{FF2B5EF4-FFF2-40B4-BE49-F238E27FC236}">
              <a16:creationId xmlns:a16="http://schemas.microsoft.com/office/drawing/2014/main" id="{089290B3-76E0-4866-A83C-03867175C0BF}"/>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38" name="ZoneTexte 837">
          <a:extLst>
            <a:ext uri="{FF2B5EF4-FFF2-40B4-BE49-F238E27FC236}">
              <a16:creationId xmlns:a16="http://schemas.microsoft.com/office/drawing/2014/main" id="{1D412196-A54E-4ED7-A122-03FB75C4D68A}"/>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39" name="ZoneTexte 838">
          <a:extLst>
            <a:ext uri="{FF2B5EF4-FFF2-40B4-BE49-F238E27FC236}">
              <a16:creationId xmlns:a16="http://schemas.microsoft.com/office/drawing/2014/main" id="{097928A5-6CB2-4974-9D9C-183AE54CAF3B}"/>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0" name="ZoneTexte 839">
          <a:extLst>
            <a:ext uri="{FF2B5EF4-FFF2-40B4-BE49-F238E27FC236}">
              <a16:creationId xmlns:a16="http://schemas.microsoft.com/office/drawing/2014/main" id="{C737B8D6-B4C3-4B53-B3FB-7890AC2D494E}"/>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1" name="ZoneTexte 840">
          <a:extLst>
            <a:ext uri="{FF2B5EF4-FFF2-40B4-BE49-F238E27FC236}">
              <a16:creationId xmlns:a16="http://schemas.microsoft.com/office/drawing/2014/main" id="{7C89ECB6-2B8B-47F1-8960-1F2D3A03AADC}"/>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2" name="ZoneTexte 841">
          <a:extLst>
            <a:ext uri="{FF2B5EF4-FFF2-40B4-BE49-F238E27FC236}">
              <a16:creationId xmlns:a16="http://schemas.microsoft.com/office/drawing/2014/main" id="{8D2AE9C5-E652-41CC-93D5-53C32C8136F8}"/>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3" name="ZoneTexte 842">
          <a:extLst>
            <a:ext uri="{FF2B5EF4-FFF2-40B4-BE49-F238E27FC236}">
              <a16:creationId xmlns:a16="http://schemas.microsoft.com/office/drawing/2014/main" id="{C531D4B7-18D3-4B7B-9E5D-7E495E836313}"/>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4" name="ZoneTexte 843">
          <a:extLst>
            <a:ext uri="{FF2B5EF4-FFF2-40B4-BE49-F238E27FC236}">
              <a16:creationId xmlns:a16="http://schemas.microsoft.com/office/drawing/2014/main" id="{52EB6D1D-9E77-4B95-8D9A-3C4B65719813}"/>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45" name="ZoneTexte 844">
          <a:extLst>
            <a:ext uri="{FF2B5EF4-FFF2-40B4-BE49-F238E27FC236}">
              <a16:creationId xmlns:a16="http://schemas.microsoft.com/office/drawing/2014/main" id="{04A76A7C-5C38-4451-B275-97ACAE9ACDA1}"/>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6" name="ZoneTexte 845">
          <a:extLst>
            <a:ext uri="{FF2B5EF4-FFF2-40B4-BE49-F238E27FC236}">
              <a16:creationId xmlns:a16="http://schemas.microsoft.com/office/drawing/2014/main" id="{DC6478B3-E405-4E39-9528-79AF5F50D25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47" name="ZoneTexte 846">
          <a:extLst>
            <a:ext uri="{FF2B5EF4-FFF2-40B4-BE49-F238E27FC236}">
              <a16:creationId xmlns:a16="http://schemas.microsoft.com/office/drawing/2014/main" id="{0E84835D-07D0-472F-8FE6-B8C0C91EFAD3}"/>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8" name="ZoneTexte 847">
          <a:extLst>
            <a:ext uri="{FF2B5EF4-FFF2-40B4-BE49-F238E27FC236}">
              <a16:creationId xmlns:a16="http://schemas.microsoft.com/office/drawing/2014/main" id="{EC08C0E5-E091-4237-A51F-A4FCDA2568AB}"/>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49" name="ZoneTexte 848">
          <a:extLst>
            <a:ext uri="{FF2B5EF4-FFF2-40B4-BE49-F238E27FC236}">
              <a16:creationId xmlns:a16="http://schemas.microsoft.com/office/drawing/2014/main" id="{07612C21-4181-4B5D-9ACD-8E8A4397E70E}"/>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0" name="ZoneTexte 849">
          <a:extLst>
            <a:ext uri="{FF2B5EF4-FFF2-40B4-BE49-F238E27FC236}">
              <a16:creationId xmlns:a16="http://schemas.microsoft.com/office/drawing/2014/main" id="{32705B16-C3B4-4A7B-BA63-F8EA7F19BA2E}"/>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1" name="ZoneTexte 850">
          <a:extLst>
            <a:ext uri="{FF2B5EF4-FFF2-40B4-BE49-F238E27FC236}">
              <a16:creationId xmlns:a16="http://schemas.microsoft.com/office/drawing/2014/main" id="{5D0E8FC1-C0C7-488A-9631-901C6EC7C8DA}"/>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2" name="ZoneTexte 851">
          <a:extLst>
            <a:ext uri="{FF2B5EF4-FFF2-40B4-BE49-F238E27FC236}">
              <a16:creationId xmlns:a16="http://schemas.microsoft.com/office/drawing/2014/main" id="{9EE327AD-DF9B-45A6-A77D-D88A63D23C4A}"/>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3" name="ZoneTexte 852">
          <a:extLst>
            <a:ext uri="{FF2B5EF4-FFF2-40B4-BE49-F238E27FC236}">
              <a16:creationId xmlns:a16="http://schemas.microsoft.com/office/drawing/2014/main" id="{6FAACEA6-ED44-4D73-BC31-F56587E15EE5}"/>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4" name="ZoneTexte 853">
          <a:extLst>
            <a:ext uri="{FF2B5EF4-FFF2-40B4-BE49-F238E27FC236}">
              <a16:creationId xmlns:a16="http://schemas.microsoft.com/office/drawing/2014/main" id="{FA4E5E98-A7F7-464A-B0F6-2E2115843907}"/>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5" name="ZoneTexte 854">
          <a:extLst>
            <a:ext uri="{FF2B5EF4-FFF2-40B4-BE49-F238E27FC236}">
              <a16:creationId xmlns:a16="http://schemas.microsoft.com/office/drawing/2014/main" id="{E14DF126-A75B-410A-8344-2820BF978BD1}"/>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6" name="ZoneTexte 855">
          <a:extLst>
            <a:ext uri="{FF2B5EF4-FFF2-40B4-BE49-F238E27FC236}">
              <a16:creationId xmlns:a16="http://schemas.microsoft.com/office/drawing/2014/main" id="{35877E26-A4C5-4B66-A7E2-A38A303C31EE}"/>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57" name="ZoneTexte 856">
          <a:extLst>
            <a:ext uri="{FF2B5EF4-FFF2-40B4-BE49-F238E27FC236}">
              <a16:creationId xmlns:a16="http://schemas.microsoft.com/office/drawing/2014/main" id="{47DD27FB-CD2D-4DE2-BE8A-F6D2A53D9046}"/>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8" name="ZoneTexte 857">
          <a:extLst>
            <a:ext uri="{FF2B5EF4-FFF2-40B4-BE49-F238E27FC236}">
              <a16:creationId xmlns:a16="http://schemas.microsoft.com/office/drawing/2014/main" id="{5596905C-F48B-4523-9A25-22BCF12E3DF5}"/>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59" name="ZoneTexte 858">
          <a:extLst>
            <a:ext uri="{FF2B5EF4-FFF2-40B4-BE49-F238E27FC236}">
              <a16:creationId xmlns:a16="http://schemas.microsoft.com/office/drawing/2014/main" id="{FAA63C47-C24B-4FC9-93BD-15B585C626A9}"/>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60" name="ZoneTexte 859">
          <a:extLst>
            <a:ext uri="{FF2B5EF4-FFF2-40B4-BE49-F238E27FC236}">
              <a16:creationId xmlns:a16="http://schemas.microsoft.com/office/drawing/2014/main" id="{2F012474-7850-495F-A1F5-66B3C8750D80}"/>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1" name="ZoneTexte 860">
          <a:extLst>
            <a:ext uri="{FF2B5EF4-FFF2-40B4-BE49-F238E27FC236}">
              <a16:creationId xmlns:a16="http://schemas.microsoft.com/office/drawing/2014/main" id="{B9BD0341-8367-4E1D-B61D-740504A91AB7}"/>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2" name="ZoneTexte 861">
          <a:extLst>
            <a:ext uri="{FF2B5EF4-FFF2-40B4-BE49-F238E27FC236}">
              <a16:creationId xmlns:a16="http://schemas.microsoft.com/office/drawing/2014/main" id="{DA9CAB17-85AB-480E-B021-991F748DAFF6}"/>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3" name="ZoneTexte 862">
          <a:extLst>
            <a:ext uri="{FF2B5EF4-FFF2-40B4-BE49-F238E27FC236}">
              <a16:creationId xmlns:a16="http://schemas.microsoft.com/office/drawing/2014/main" id="{73BDE510-2472-42C2-A575-CED12EC9D359}"/>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4" name="ZoneTexte 863">
          <a:extLst>
            <a:ext uri="{FF2B5EF4-FFF2-40B4-BE49-F238E27FC236}">
              <a16:creationId xmlns:a16="http://schemas.microsoft.com/office/drawing/2014/main" id="{4DC1D8FD-CFEB-4BDE-89FA-E0EFF5682711}"/>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5" name="ZoneTexte 864">
          <a:extLst>
            <a:ext uri="{FF2B5EF4-FFF2-40B4-BE49-F238E27FC236}">
              <a16:creationId xmlns:a16="http://schemas.microsoft.com/office/drawing/2014/main" id="{56094B37-3CAA-4C11-AB5D-5118D9505DE6}"/>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6" name="ZoneTexte 865">
          <a:extLst>
            <a:ext uri="{FF2B5EF4-FFF2-40B4-BE49-F238E27FC236}">
              <a16:creationId xmlns:a16="http://schemas.microsoft.com/office/drawing/2014/main" id="{039467A7-6710-4084-94BE-4BFBB2C7881E}"/>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7" name="ZoneTexte 866">
          <a:extLst>
            <a:ext uri="{FF2B5EF4-FFF2-40B4-BE49-F238E27FC236}">
              <a16:creationId xmlns:a16="http://schemas.microsoft.com/office/drawing/2014/main" id="{24E43B01-898B-4270-B394-485F2C424C0F}"/>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8" name="ZoneTexte 867">
          <a:extLst>
            <a:ext uri="{FF2B5EF4-FFF2-40B4-BE49-F238E27FC236}">
              <a16:creationId xmlns:a16="http://schemas.microsoft.com/office/drawing/2014/main" id="{5DAD3485-B571-4E11-8432-3A394BB4B2F7}"/>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69" name="ZoneTexte 868">
          <a:extLst>
            <a:ext uri="{FF2B5EF4-FFF2-40B4-BE49-F238E27FC236}">
              <a16:creationId xmlns:a16="http://schemas.microsoft.com/office/drawing/2014/main" id="{AF79AF70-3BCB-4192-BFCD-E14930A3DD18}"/>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70" name="ZoneTexte 869">
          <a:extLst>
            <a:ext uri="{FF2B5EF4-FFF2-40B4-BE49-F238E27FC236}">
              <a16:creationId xmlns:a16="http://schemas.microsoft.com/office/drawing/2014/main" id="{37561DEB-2573-4092-8D78-DD52D02C5EC0}"/>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1" name="ZoneTexte 870">
          <a:extLst>
            <a:ext uri="{FF2B5EF4-FFF2-40B4-BE49-F238E27FC236}">
              <a16:creationId xmlns:a16="http://schemas.microsoft.com/office/drawing/2014/main" id="{1EF7DC15-66D0-4F29-948D-2BBEBEAA3094}"/>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72" name="ZoneTexte 871">
          <a:extLst>
            <a:ext uri="{FF2B5EF4-FFF2-40B4-BE49-F238E27FC236}">
              <a16:creationId xmlns:a16="http://schemas.microsoft.com/office/drawing/2014/main" id="{1352B57E-3C6E-4AD4-877B-928203CE5969}"/>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3" name="ZoneTexte 872">
          <a:extLst>
            <a:ext uri="{FF2B5EF4-FFF2-40B4-BE49-F238E27FC236}">
              <a16:creationId xmlns:a16="http://schemas.microsoft.com/office/drawing/2014/main" id="{CBE4861C-7478-45F2-A67B-BA7293573CD9}"/>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4" name="ZoneTexte 873">
          <a:extLst>
            <a:ext uri="{FF2B5EF4-FFF2-40B4-BE49-F238E27FC236}">
              <a16:creationId xmlns:a16="http://schemas.microsoft.com/office/drawing/2014/main" id="{FEB23E42-EA3F-4C2B-BC03-DE243E253E26}"/>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5" name="ZoneTexte 874">
          <a:extLst>
            <a:ext uri="{FF2B5EF4-FFF2-40B4-BE49-F238E27FC236}">
              <a16:creationId xmlns:a16="http://schemas.microsoft.com/office/drawing/2014/main" id="{93DC800E-DF43-423D-8FA5-9F723015011E}"/>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6" name="ZoneTexte 875">
          <a:extLst>
            <a:ext uri="{FF2B5EF4-FFF2-40B4-BE49-F238E27FC236}">
              <a16:creationId xmlns:a16="http://schemas.microsoft.com/office/drawing/2014/main" id="{26BC13EA-0541-41B2-9367-B20B194E3608}"/>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7" name="ZoneTexte 876">
          <a:extLst>
            <a:ext uri="{FF2B5EF4-FFF2-40B4-BE49-F238E27FC236}">
              <a16:creationId xmlns:a16="http://schemas.microsoft.com/office/drawing/2014/main" id="{5B88F181-EEAC-4C94-AE19-4D972FFE05D3}"/>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8" name="ZoneTexte 877">
          <a:extLst>
            <a:ext uri="{FF2B5EF4-FFF2-40B4-BE49-F238E27FC236}">
              <a16:creationId xmlns:a16="http://schemas.microsoft.com/office/drawing/2014/main" id="{1A7765B5-2BC8-4277-8FD8-DAD524BED98E}"/>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9" name="ZoneTexte 878">
          <a:extLst>
            <a:ext uri="{FF2B5EF4-FFF2-40B4-BE49-F238E27FC236}">
              <a16:creationId xmlns:a16="http://schemas.microsoft.com/office/drawing/2014/main" id="{151B1779-3961-4318-BA94-240D3B231F65}"/>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80" name="ZoneTexte 879">
          <a:extLst>
            <a:ext uri="{FF2B5EF4-FFF2-40B4-BE49-F238E27FC236}">
              <a16:creationId xmlns:a16="http://schemas.microsoft.com/office/drawing/2014/main" id="{91B0B702-F9E9-445A-BD37-0E6DAFE7A795}"/>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1" name="ZoneTexte 880">
          <a:extLst>
            <a:ext uri="{FF2B5EF4-FFF2-40B4-BE49-F238E27FC236}">
              <a16:creationId xmlns:a16="http://schemas.microsoft.com/office/drawing/2014/main" id="{6DED5DBA-9EB4-4927-BA84-E9DF6C0E0D14}"/>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82" name="ZoneTexte 881">
          <a:extLst>
            <a:ext uri="{FF2B5EF4-FFF2-40B4-BE49-F238E27FC236}">
              <a16:creationId xmlns:a16="http://schemas.microsoft.com/office/drawing/2014/main" id="{C2D4BBF1-8A1D-47E5-A1B9-7E94FE2D7510}"/>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3" name="ZoneTexte 882">
          <a:extLst>
            <a:ext uri="{FF2B5EF4-FFF2-40B4-BE49-F238E27FC236}">
              <a16:creationId xmlns:a16="http://schemas.microsoft.com/office/drawing/2014/main" id="{CB383CB8-5FFD-4657-8571-785F4C3376A6}"/>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84" name="ZoneTexte 883">
          <a:extLst>
            <a:ext uri="{FF2B5EF4-FFF2-40B4-BE49-F238E27FC236}">
              <a16:creationId xmlns:a16="http://schemas.microsoft.com/office/drawing/2014/main" id="{3A4D515A-D234-496F-B512-7101389C92CC}"/>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5" name="ZoneTexte 884">
          <a:extLst>
            <a:ext uri="{FF2B5EF4-FFF2-40B4-BE49-F238E27FC236}">
              <a16:creationId xmlns:a16="http://schemas.microsoft.com/office/drawing/2014/main" id="{40955823-5738-4C3E-9096-1ECBA60C8BF7}"/>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6" name="ZoneTexte 885">
          <a:extLst>
            <a:ext uri="{FF2B5EF4-FFF2-40B4-BE49-F238E27FC236}">
              <a16:creationId xmlns:a16="http://schemas.microsoft.com/office/drawing/2014/main" id="{9856CC68-AE84-4663-A91D-6270668984D8}"/>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7" name="ZoneTexte 886">
          <a:extLst>
            <a:ext uri="{FF2B5EF4-FFF2-40B4-BE49-F238E27FC236}">
              <a16:creationId xmlns:a16="http://schemas.microsoft.com/office/drawing/2014/main" id="{8726EB67-8550-409E-B961-406462F2BC1A}"/>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8" name="ZoneTexte 887">
          <a:extLst>
            <a:ext uri="{FF2B5EF4-FFF2-40B4-BE49-F238E27FC236}">
              <a16:creationId xmlns:a16="http://schemas.microsoft.com/office/drawing/2014/main" id="{3AF7AC4E-EF4D-4A44-9DD5-5830AB045440}"/>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9" name="ZoneTexte 888">
          <a:extLst>
            <a:ext uri="{FF2B5EF4-FFF2-40B4-BE49-F238E27FC236}">
              <a16:creationId xmlns:a16="http://schemas.microsoft.com/office/drawing/2014/main" id="{6A5544B6-D963-4289-A2A5-D081CCA87AD4}"/>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90" name="ZoneTexte 889">
          <a:extLst>
            <a:ext uri="{FF2B5EF4-FFF2-40B4-BE49-F238E27FC236}">
              <a16:creationId xmlns:a16="http://schemas.microsoft.com/office/drawing/2014/main" id="{C454C8F0-68C9-4990-9C61-587ACCFAAEFE}"/>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91" name="ZoneTexte 890">
          <a:extLst>
            <a:ext uri="{FF2B5EF4-FFF2-40B4-BE49-F238E27FC236}">
              <a16:creationId xmlns:a16="http://schemas.microsoft.com/office/drawing/2014/main" id="{BB2408CB-9C2E-4667-A001-57A3CD4E4BBA}"/>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92" name="ZoneTexte 891">
          <a:extLst>
            <a:ext uri="{FF2B5EF4-FFF2-40B4-BE49-F238E27FC236}">
              <a16:creationId xmlns:a16="http://schemas.microsoft.com/office/drawing/2014/main" id="{8EA27918-7BD5-4BB7-BF35-14ED875371DB}"/>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893" name="ZoneTexte 892">
          <a:extLst>
            <a:ext uri="{FF2B5EF4-FFF2-40B4-BE49-F238E27FC236}">
              <a16:creationId xmlns:a16="http://schemas.microsoft.com/office/drawing/2014/main" id="{F1EDF372-8CAD-449E-B5CE-AA297DC019B6}"/>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94" name="ZoneTexte 893">
          <a:extLst>
            <a:ext uri="{FF2B5EF4-FFF2-40B4-BE49-F238E27FC236}">
              <a16:creationId xmlns:a16="http://schemas.microsoft.com/office/drawing/2014/main" id="{9C8006A3-C7AF-47EB-AA3E-8BC773EE04F0}"/>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895" name="ZoneTexte 894">
          <a:extLst>
            <a:ext uri="{FF2B5EF4-FFF2-40B4-BE49-F238E27FC236}">
              <a16:creationId xmlns:a16="http://schemas.microsoft.com/office/drawing/2014/main" id="{F140095A-1D19-4704-81F5-C0D426B7048D}"/>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96" name="ZoneTexte 895">
          <a:extLst>
            <a:ext uri="{FF2B5EF4-FFF2-40B4-BE49-F238E27FC236}">
              <a16:creationId xmlns:a16="http://schemas.microsoft.com/office/drawing/2014/main" id="{66426D7D-DC5B-4EFC-8184-D8E08320B51B}"/>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897" name="ZoneTexte 896">
          <a:extLst>
            <a:ext uri="{FF2B5EF4-FFF2-40B4-BE49-F238E27FC236}">
              <a16:creationId xmlns:a16="http://schemas.microsoft.com/office/drawing/2014/main" id="{6A6201BF-D88E-43F2-A07E-5A1BE26B1E7D}"/>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898" name="ZoneTexte 897">
          <a:extLst>
            <a:ext uri="{FF2B5EF4-FFF2-40B4-BE49-F238E27FC236}">
              <a16:creationId xmlns:a16="http://schemas.microsoft.com/office/drawing/2014/main" id="{8FB0E196-AD5E-40F8-95D2-256BDAE6DBEB}"/>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899" name="ZoneTexte 898">
          <a:extLst>
            <a:ext uri="{FF2B5EF4-FFF2-40B4-BE49-F238E27FC236}">
              <a16:creationId xmlns:a16="http://schemas.microsoft.com/office/drawing/2014/main" id="{734A6136-3443-426F-9838-9B4C2CB31DF4}"/>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00" name="ZoneTexte 899">
          <a:extLst>
            <a:ext uri="{FF2B5EF4-FFF2-40B4-BE49-F238E27FC236}">
              <a16:creationId xmlns:a16="http://schemas.microsoft.com/office/drawing/2014/main" id="{8B0D61EC-C6DC-4F4C-B026-BC824692AF85}"/>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01" name="ZoneTexte 900">
          <a:extLst>
            <a:ext uri="{FF2B5EF4-FFF2-40B4-BE49-F238E27FC236}">
              <a16:creationId xmlns:a16="http://schemas.microsoft.com/office/drawing/2014/main" id="{10C96ADB-1BD6-4B18-85EE-BF8264DEBBD0}"/>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02" name="ZoneTexte 901">
          <a:extLst>
            <a:ext uri="{FF2B5EF4-FFF2-40B4-BE49-F238E27FC236}">
              <a16:creationId xmlns:a16="http://schemas.microsoft.com/office/drawing/2014/main" id="{4AF11361-AF7C-4FFA-A0D8-9982C2580F10}"/>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03" name="ZoneTexte 902">
          <a:extLst>
            <a:ext uri="{FF2B5EF4-FFF2-40B4-BE49-F238E27FC236}">
              <a16:creationId xmlns:a16="http://schemas.microsoft.com/office/drawing/2014/main" id="{289B84F7-2B8C-4FA1-BDAF-86424B2A877E}"/>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04" name="ZoneTexte 903">
          <a:extLst>
            <a:ext uri="{FF2B5EF4-FFF2-40B4-BE49-F238E27FC236}">
              <a16:creationId xmlns:a16="http://schemas.microsoft.com/office/drawing/2014/main" id="{B5AC985A-F4BF-4CD6-ADA2-A764125817D8}"/>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05" name="ZoneTexte 904">
          <a:extLst>
            <a:ext uri="{FF2B5EF4-FFF2-40B4-BE49-F238E27FC236}">
              <a16:creationId xmlns:a16="http://schemas.microsoft.com/office/drawing/2014/main" id="{262DCC5F-2169-43EE-8291-E4315F3477EF}"/>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06" name="ZoneTexte 905">
          <a:extLst>
            <a:ext uri="{FF2B5EF4-FFF2-40B4-BE49-F238E27FC236}">
              <a16:creationId xmlns:a16="http://schemas.microsoft.com/office/drawing/2014/main" id="{4F52305C-C598-4821-A018-9C3A8796A311}"/>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07" name="ZoneTexte 906">
          <a:extLst>
            <a:ext uri="{FF2B5EF4-FFF2-40B4-BE49-F238E27FC236}">
              <a16:creationId xmlns:a16="http://schemas.microsoft.com/office/drawing/2014/main" id="{D714557F-A67D-449B-ABB1-8E04163D75CE}"/>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08" name="ZoneTexte 907">
          <a:extLst>
            <a:ext uri="{FF2B5EF4-FFF2-40B4-BE49-F238E27FC236}">
              <a16:creationId xmlns:a16="http://schemas.microsoft.com/office/drawing/2014/main" id="{6FAD837F-1765-42F9-964F-A5D76712D40C}"/>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09" name="ZoneTexte 908">
          <a:extLst>
            <a:ext uri="{FF2B5EF4-FFF2-40B4-BE49-F238E27FC236}">
              <a16:creationId xmlns:a16="http://schemas.microsoft.com/office/drawing/2014/main" id="{454178E8-E959-4162-AA2D-5087EB4DAD7A}"/>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10" name="ZoneTexte 909">
          <a:extLst>
            <a:ext uri="{FF2B5EF4-FFF2-40B4-BE49-F238E27FC236}">
              <a16:creationId xmlns:a16="http://schemas.microsoft.com/office/drawing/2014/main" id="{E0704833-E968-4B37-B943-97697F40D9E4}"/>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11" name="ZoneTexte 910">
          <a:extLst>
            <a:ext uri="{FF2B5EF4-FFF2-40B4-BE49-F238E27FC236}">
              <a16:creationId xmlns:a16="http://schemas.microsoft.com/office/drawing/2014/main" id="{6288DA43-AAFC-499B-8794-ECCC2D69B88F}"/>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12" name="ZoneTexte 911">
          <a:extLst>
            <a:ext uri="{FF2B5EF4-FFF2-40B4-BE49-F238E27FC236}">
              <a16:creationId xmlns:a16="http://schemas.microsoft.com/office/drawing/2014/main" id="{2EE6A537-8E42-4B81-AB16-3B98DC6B55D3}"/>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13" name="ZoneTexte 912">
          <a:extLst>
            <a:ext uri="{FF2B5EF4-FFF2-40B4-BE49-F238E27FC236}">
              <a16:creationId xmlns:a16="http://schemas.microsoft.com/office/drawing/2014/main" id="{99B4C823-70A0-460B-AB7D-027E8BF558F9}"/>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14" name="ZoneTexte 913">
          <a:extLst>
            <a:ext uri="{FF2B5EF4-FFF2-40B4-BE49-F238E27FC236}">
              <a16:creationId xmlns:a16="http://schemas.microsoft.com/office/drawing/2014/main" id="{24683881-ABD8-4C20-9366-3233E17A4587}"/>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15" name="ZoneTexte 914">
          <a:extLst>
            <a:ext uri="{FF2B5EF4-FFF2-40B4-BE49-F238E27FC236}">
              <a16:creationId xmlns:a16="http://schemas.microsoft.com/office/drawing/2014/main" id="{CE63236C-FF2E-4CD5-B3B0-A754267D1BB4}"/>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16" name="ZoneTexte 915">
          <a:extLst>
            <a:ext uri="{FF2B5EF4-FFF2-40B4-BE49-F238E27FC236}">
              <a16:creationId xmlns:a16="http://schemas.microsoft.com/office/drawing/2014/main" id="{AC67BEE9-5F61-4420-8E22-0D0365C00580}"/>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17" name="ZoneTexte 916">
          <a:extLst>
            <a:ext uri="{FF2B5EF4-FFF2-40B4-BE49-F238E27FC236}">
              <a16:creationId xmlns:a16="http://schemas.microsoft.com/office/drawing/2014/main" id="{19C712AF-E5C7-4963-8FD2-021639BDE99E}"/>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18" name="ZoneTexte 917">
          <a:extLst>
            <a:ext uri="{FF2B5EF4-FFF2-40B4-BE49-F238E27FC236}">
              <a16:creationId xmlns:a16="http://schemas.microsoft.com/office/drawing/2014/main" id="{DB80361E-C791-4F0D-96D6-95F9D6346793}"/>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19" name="ZoneTexte 918">
          <a:extLst>
            <a:ext uri="{FF2B5EF4-FFF2-40B4-BE49-F238E27FC236}">
              <a16:creationId xmlns:a16="http://schemas.microsoft.com/office/drawing/2014/main" id="{5E5AC793-C9C0-48CF-9922-7825D8BAD4E0}"/>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20" name="ZoneTexte 919">
          <a:extLst>
            <a:ext uri="{FF2B5EF4-FFF2-40B4-BE49-F238E27FC236}">
              <a16:creationId xmlns:a16="http://schemas.microsoft.com/office/drawing/2014/main" id="{630ADEB2-4760-4621-97D3-C5C6A17B0C8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21" name="ZoneTexte 920">
          <a:extLst>
            <a:ext uri="{FF2B5EF4-FFF2-40B4-BE49-F238E27FC236}">
              <a16:creationId xmlns:a16="http://schemas.microsoft.com/office/drawing/2014/main" id="{6D90C098-129F-4529-B711-770F75E11BC9}"/>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22" name="ZoneTexte 921">
          <a:extLst>
            <a:ext uri="{FF2B5EF4-FFF2-40B4-BE49-F238E27FC236}">
              <a16:creationId xmlns:a16="http://schemas.microsoft.com/office/drawing/2014/main" id="{A14B06D5-65C1-49EB-9C56-5EEC66FD1813}"/>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23" name="ZoneTexte 922">
          <a:extLst>
            <a:ext uri="{FF2B5EF4-FFF2-40B4-BE49-F238E27FC236}">
              <a16:creationId xmlns:a16="http://schemas.microsoft.com/office/drawing/2014/main" id="{B9731294-DD4B-43A7-ADA7-C0E2FC6A331E}"/>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24" name="ZoneTexte 923">
          <a:extLst>
            <a:ext uri="{FF2B5EF4-FFF2-40B4-BE49-F238E27FC236}">
              <a16:creationId xmlns:a16="http://schemas.microsoft.com/office/drawing/2014/main" id="{D08A29FC-1568-4459-B858-45CB59A57ACA}"/>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25" name="ZoneTexte 924">
          <a:extLst>
            <a:ext uri="{FF2B5EF4-FFF2-40B4-BE49-F238E27FC236}">
              <a16:creationId xmlns:a16="http://schemas.microsoft.com/office/drawing/2014/main" id="{AD0EC125-1867-4031-B753-C313D67E298D}"/>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26" name="ZoneTexte 925">
          <a:extLst>
            <a:ext uri="{FF2B5EF4-FFF2-40B4-BE49-F238E27FC236}">
              <a16:creationId xmlns:a16="http://schemas.microsoft.com/office/drawing/2014/main" id="{E214C21D-7065-47E6-80EC-0C3E47DC5D13}"/>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27" name="ZoneTexte 926">
          <a:extLst>
            <a:ext uri="{FF2B5EF4-FFF2-40B4-BE49-F238E27FC236}">
              <a16:creationId xmlns:a16="http://schemas.microsoft.com/office/drawing/2014/main" id="{7266FF41-8F65-4AB2-948B-AF8472A974E2}"/>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28" name="ZoneTexte 927">
          <a:extLst>
            <a:ext uri="{FF2B5EF4-FFF2-40B4-BE49-F238E27FC236}">
              <a16:creationId xmlns:a16="http://schemas.microsoft.com/office/drawing/2014/main" id="{6CA837E7-EB29-41B7-B4B1-2A2A76F03A48}"/>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29" name="ZoneTexte 928">
          <a:extLst>
            <a:ext uri="{FF2B5EF4-FFF2-40B4-BE49-F238E27FC236}">
              <a16:creationId xmlns:a16="http://schemas.microsoft.com/office/drawing/2014/main" id="{3301D5FD-9CD1-4446-A578-4DA37F20439A}"/>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30" name="ZoneTexte 929">
          <a:extLst>
            <a:ext uri="{FF2B5EF4-FFF2-40B4-BE49-F238E27FC236}">
              <a16:creationId xmlns:a16="http://schemas.microsoft.com/office/drawing/2014/main" id="{239C8524-03FA-416D-B46D-E420C5737DD0}"/>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31" name="ZoneTexte 930">
          <a:extLst>
            <a:ext uri="{FF2B5EF4-FFF2-40B4-BE49-F238E27FC236}">
              <a16:creationId xmlns:a16="http://schemas.microsoft.com/office/drawing/2014/main" id="{BF987B8C-A945-4D91-AF7B-2817BBDBEBEA}"/>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32" name="ZoneTexte 931">
          <a:extLst>
            <a:ext uri="{FF2B5EF4-FFF2-40B4-BE49-F238E27FC236}">
              <a16:creationId xmlns:a16="http://schemas.microsoft.com/office/drawing/2014/main" id="{293730C5-1B62-4B2B-9D8C-241A8059C364}"/>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33" name="ZoneTexte 932">
          <a:extLst>
            <a:ext uri="{FF2B5EF4-FFF2-40B4-BE49-F238E27FC236}">
              <a16:creationId xmlns:a16="http://schemas.microsoft.com/office/drawing/2014/main" id="{35848BF9-1193-459E-9987-4EF0DEE901F2}"/>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34" name="ZoneTexte 933">
          <a:extLst>
            <a:ext uri="{FF2B5EF4-FFF2-40B4-BE49-F238E27FC236}">
              <a16:creationId xmlns:a16="http://schemas.microsoft.com/office/drawing/2014/main" id="{6661D365-02E1-42BE-A34E-FACFA04A7495}"/>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35" name="ZoneTexte 934">
          <a:extLst>
            <a:ext uri="{FF2B5EF4-FFF2-40B4-BE49-F238E27FC236}">
              <a16:creationId xmlns:a16="http://schemas.microsoft.com/office/drawing/2014/main" id="{7D66CBA0-3E4D-482E-8671-95F1F861864A}"/>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36" name="ZoneTexte 935">
          <a:extLst>
            <a:ext uri="{FF2B5EF4-FFF2-40B4-BE49-F238E27FC236}">
              <a16:creationId xmlns:a16="http://schemas.microsoft.com/office/drawing/2014/main" id="{CE768870-4B01-4E3A-8861-F24A7AE27E47}"/>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37" name="ZoneTexte 936">
          <a:extLst>
            <a:ext uri="{FF2B5EF4-FFF2-40B4-BE49-F238E27FC236}">
              <a16:creationId xmlns:a16="http://schemas.microsoft.com/office/drawing/2014/main" id="{6B611629-C7F5-49A6-AEC4-45DA1F1A8F73}"/>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38" name="ZoneTexte 937">
          <a:extLst>
            <a:ext uri="{FF2B5EF4-FFF2-40B4-BE49-F238E27FC236}">
              <a16:creationId xmlns:a16="http://schemas.microsoft.com/office/drawing/2014/main" id="{1C57ACC3-1D7A-46A3-96A3-1B789D9287A2}"/>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39" name="ZoneTexte 938">
          <a:extLst>
            <a:ext uri="{FF2B5EF4-FFF2-40B4-BE49-F238E27FC236}">
              <a16:creationId xmlns:a16="http://schemas.microsoft.com/office/drawing/2014/main" id="{9C01056B-C754-430A-8309-631ABD80748B}"/>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40" name="ZoneTexte 939">
          <a:extLst>
            <a:ext uri="{FF2B5EF4-FFF2-40B4-BE49-F238E27FC236}">
              <a16:creationId xmlns:a16="http://schemas.microsoft.com/office/drawing/2014/main" id="{EF8EB6C7-75C5-4D9C-BD2D-31E84B056D0C}"/>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41" name="ZoneTexte 940">
          <a:extLst>
            <a:ext uri="{FF2B5EF4-FFF2-40B4-BE49-F238E27FC236}">
              <a16:creationId xmlns:a16="http://schemas.microsoft.com/office/drawing/2014/main" id="{165EB14D-AEFC-4BC7-B898-1842C94F0B21}"/>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42" name="ZoneTexte 941">
          <a:extLst>
            <a:ext uri="{FF2B5EF4-FFF2-40B4-BE49-F238E27FC236}">
              <a16:creationId xmlns:a16="http://schemas.microsoft.com/office/drawing/2014/main" id="{87ED5136-6D1A-48BF-AC64-8CCB19067AF2}"/>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43" name="ZoneTexte 942">
          <a:extLst>
            <a:ext uri="{FF2B5EF4-FFF2-40B4-BE49-F238E27FC236}">
              <a16:creationId xmlns:a16="http://schemas.microsoft.com/office/drawing/2014/main" id="{91E87880-D259-4303-A060-36D21F38215E}"/>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44" name="ZoneTexte 943">
          <a:extLst>
            <a:ext uri="{FF2B5EF4-FFF2-40B4-BE49-F238E27FC236}">
              <a16:creationId xmlns:a16="http://schemas.microsoft.com/office/drawing/2014/main" id="{A6ADC2BC-26C1-4C80-937B-8237F34CC1FC}"/>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45" name="ZoneTexte 944">
          <a:extLst>
            <a:ext uri="{FF2B5EF4-FFF2-40B4-BE49-F238E27FC236}">
              <a16:creationId xmlns:a16="http://schemas.microsoft.com/office/drawing/2014/main" id="{6D0461A6-75E2-4A32-B3AB-E7CCFE3FA558}"/>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46" name="ZoneTexte 945">
          <a:extLst>
            <a:ext uri="{FF2B5EF4-FFF2-40B4-BE49-F238E27FC236}">
              <a16:creationId xmlns:a16="http://schemas.microsoft.com/office/drawing/2014/main" id="{33448282-00EE-49BD-AD3D-A3C3221E61EB}"/>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47" name="ZoneTexte 946">
          <a:extLst>
            <a:ext uri="{FF2B5EF4-FFF2-40B4-BE49-F238E27FC236}">
              <a16:creationId xmlns:a16="http://schemas.microsoft.com/office/drawing/2014/main" id="{90B9C6F3-BC32-47E9-B8F5-4A573179871D}"/>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48" name="ZoneTexte 947">
          <a:extLst>
            <a:ext uri="{FF2B5EF4-FFF2-40B4-BE49-F238E27FC236}">
              <a16:creationId xmlns:a16="http://schemas.microsoft.com/office/drawing/2014/main" id="{6B7C903D-F0B9-4240-AC4C-F0D12F3B4FA9}"/>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49" name="ZoneTexte 948">
          <a:extLst>
            <a:ext uri="{FF2B5EF4-FFF2-40B4-BE49-F238E27FC236}">
              <a16:creationId xmlns:a16="http://schemas.microsoft.com/office/drawing/2014/main" id="{CA1E3341-2143-4C54-BD7B-EEC1D5EE9BCD}"/>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50" name="ZoneTexte 949">
          <a:extLst>
            <a:ext uri="{FF2B5EF4-FFF2-40B4-BE49-F238E27FC236}">
              <a16:creationId xmlns:a16="http://schemas.microsoft.com/office/drawing/2014/main" id="{46625092-E134-4FC8-88E5-7AC5D4D2AB47}"/>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51" name="ZoneTexte 950">
          <a:extLst>
            <a:ext uri="{FF2B5EF4-FFF2-40B4-BE49-F238E27FC236}">
              <a16:creationId xmlns:a16="http://schemas.microsoft.com/office/drawing/2014/main" id="{42EAF4F0-29AB-4F1F-B527-D6C6D39C68E2}"/>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52" name="ZoneTexte 951">
          <a:extLst>
            <a:ext uri="{FF2B5EF4-FFF2-40B4-BE49-F238E27FC236}">
              <a16:creationId xmlns:a16="http://schemas.microsoft.com/office/drawing/2014/main" id="{AFFB6179-939B-4717-AB97-FED72118D53E}"/>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53" name="ZoneTexte 952">
          <a:extLst>
            <a:ext uri="{FF2B5EF4-FFF2-40B4-BE49-F238E27FC236}">
              <a16:creationId xmlns:a16="http://schemas.microsoft.com/office/drawing/2014/main" id="{E277813C-5F4B-4E1F-A9B0-78DB535C7346}"/>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54" name="ZoneTexte 953">
          <a:extLst>
            <a:ext uri="{FF2B5EF4-FFF2-40B4-BE49-F238E27FC236}">
              <a16:creationId xmlns:a16="http://schemas.microsoft.com/office/drawing/2014/main" id="{45C4E739-35DF-472F-B3D6-1FBFA2FEF991}"/>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55" name="ZoneTexte 954">
          <a:extLst>
            <a:ext uri="{FF2B5EF4-FFF2-40B4-BE49-F238E27FC236}">
              <a16:creationId xmlns:a16="http://schemas.microsoft.com/office/drawing/2014/main" id="{4D6651DA-1C24-4699-9A23-60A52E24E01A}"/>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56" name="ZoneTexte 955">
          <a:extLst>
            <a:ext uri="{FF2B5EF4-FFF2-40B4-BE49-F238E27FC236}">
              <a16:creationId xmlns:a16="http://schemas.microsoft.com/office/drawing/2014/main" id="{78D63CC8-7103-4ED3-90F7-1BA91A97B59A}"/>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57" name="ZoneTexte 956">
          <a:extLst>
            <a:ext uri="{FF2B5EF4-FFF2-40B4-BE49-F238E27FC236}">
              <a16:creationId xmlns:a16="http://schemas.microsoft.com/office/drawing/2014/main" id="{EA957F9E-429E-44D2-96AD-C72845516079}"/>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58" name="ZoneTexte 957">
          <a:extLst>
            <a:ext uri="{FF2B5EF4-FFF2-40B4-BE49-F238E27FC236}">
              <a16:creationId xmlns:a16="http://schemas.microsoft.com/office/drawing/2014/main" id="{98D17053-28DC-468E-B06E-1C4C4B6B1086}"/>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59" name="ZoneTexte 958">
          <a:extLst>
            <a:ext uri="{FF2B5EF4-FFF2-40B4-BE49-F238E27FC236}">
              <a16:creationId xmlns:a16="http://schemas.microsoft.com/office/drawing/2014/main" id="{6607EC0F-FD3E-45B4-B947-C4548877A82C}"/>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60" name="ZoneTexte 959">
          <a:extLst>
            <a:ext uri="{FF2B5EF4-FFF2-40B4-BE49-F238E27FC236}">
              <a16:creationId xmlns:a16="http://schemas.microsoft.com/office/drawing/2014/main" id="{E606500B-4CB1-4C17-AF7A-03D71DE023FF}"/>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61" name="ZoneTexte 960">
          <a:extLst>
            <a:ext uri="{FF2B5EF4-FFF2-40B4-BE49-F238E27FC236}">
              <a16:creationId xmlns:a16="http://schemas.microsoft.com/office/drawing/2014/main" id="{47164532-6049-40FE-BA40-C22C3594D8B1}"/>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62" name="ZoneTexte 961">
          <a:extLst>
            <a:ext uri="{FF2B5EF4-FFF2-40B4-BE49-F238E27FC236}">
              <a16:creationId xmlns:a16="http://schemas.microsoft.com/office/drawing/2014/main" id="{37552F16-C1CC-40A9-8A94-591C711BFE7B}"/>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63" name="ZoneTexte 962">
          <a:extLst>
            <a:ext uri="{FF2B5EF4-FFF2-40B4-BE49-F238E27FC236}">
              <a16:creationId xmlns:a16="http://schemas.microsoft.com/office/drawing/2014/main" id="{54DFB299-A5B0-459C-9314-10E0390D7076}"/>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64" name="ZoneTexte 963">
          <a:extLst>
            <a:ext uri="{FF2B5EF4-FFF2-40B4-BE49-F238E27FC236}">
              <a16:creationId xmlns:a16="http://schemas.microsoft.com/office/drawing/2014/main" id="{2731C967-51E8-4527-8864-A43975497A8F}"/>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65" name="ZoneTexte 964">
          <a:extLst>
            <a:ext uri="{FF2B5EF4-FFF2-40B4-BE49-F238E27FC236}">
              <a16:creationId xmlns:a16="http://schemas.microsoft.com/office/drawing/2014/main" id="{12F61031-DAE6-49AD-96B1-3FFBF0302A77}"/>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66" name="ZoneTexte 965">
          <a:extLst>
            <a:ext uri="{FF2B5EF4-FFF2-40B4-BE49-F238E27FC236}">
              <a16:creationId xmlns:a16="http://schemas.microsoft.com/office/drawing/2014/main" id="{C998E481-F1E4-456D-8F55-E3A1CD3224D2}"/>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67" name="ZoneTexte 966">
          <a:extLst>
            <a:ext uri="{FF2B5EF4-FFF2-40B4-BE49-F238E27FC236}">
              <a16:creationId xmlns:a16="http://schemas.microsoft.com/office/drawing/2014/main" id="{9BC0B75E-534C-44BC-AD44-0D5D4F0295C9}"/>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68" name="ZoneTexte 967">
          <a:extLst>
            <a:ext uri="{FF2B5EF4-FFF2-40B4-BE49-F238E27FC236}">
              <a16:creationId xmlns:a16="http://schemas.microsoft.com/office/drawing/2014/main" id="{9D65F331-CC51-4F64-828C-2F001FF315B4}"/>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69" name="ZoneTexte 968">
          <a:extLst>
            <a:ext uri="{FF2B5EF4-FFF2-40B4-BE49-F238E27FC236}">
              <a16:creationId xmlns:a16="http://schemas.microsoft.com/office/drawing/2014/main" id="{27D466AC-3501-4975-BFD3-51239E9019A4}"/>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70" name="ZoneTexte 969">
          <a:extLst>
            <a:ext uri="{FF2B5EF4-FFF2-40B4-BE49-F238E27FC236}">
              <a16:creationId xmlns:a16="http://schemas.microsoft.com/office/drawing/2014/main" id="{10C0C426-4BD9-43C8-9743-1169A965AC70}"/>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71" name="ZoneTexte 970">
          <a:extLst>
            <a:ext uri="{FF2B5EF4-FFF2-40B4-BE49-F238E27FC236}">
              <a16:creationId xmlns:a16="http://schemas.microsoft.com/office/drawing/2014/main" id="{DCE27288-7580-4819-B99E-38762FC3517E}"/>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72" name="ZoneTexte 971">
          <a:extLst>
            <a:ext uri="{FF2B5EF4-FFF2-40B4-BE49-F238E27FC236}">
              <a16:creationId xmlns:a16="http://schemas.microsoft.com/office/drawing/2014/main" id="{E3BA9BDE-9768-48A3-8938-1718D93A016B}"/>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73" name="ZoneTexte 972">
          <a:extLst>
            <a:ext uri="{FF2B5EF4-FFF2-40B4-BE49-F238E27FC236}">
              <a16:creationId xmlns:a16="http://schemas.microsoft.com/office/drawing/2014/main" id="{3E1EAE53-85A7-4EE4-9B13-E2099CC8BA67}"/>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74" name="ZoneTexte 973">
          <a:extLst>
            <a:ext uri="{FF2B5EF4-FFF2-40B4-BE49-F238E27FC236}">
              <a16:creationId xmlns:a16="http://schemas.microsoft.com/office/drawing/2014/main" id="{8E2576F0-DF62-48E5-877E-E0EAF1746E80}"/>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75" name="ZoneTexte 974">
          <a:extLst>
            <a:ext uri="{FF2B5EF4-FFF2-40B4-BE49-F238E27FC236}">
              <a16:creationId xmlns:a16="http://schemas.microsoft.com/office/drawing/2014/main" id="{3AFC37E3-3333-4514-9036-E1BB710EF4F2}"/>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76" name="ZoneTexte 975">
          <a:extLst>
            <a:ext uri="{FF2B5EF4-FFF2-40B4-BE49-F238E27FC236}">
              <a16:creationId xmlns:a16="http://schemas.microsoft.com/office/drawing/2014/main" id="{165C5AD6-DC67-4896-8673-7111792D167A}"/>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77" name="ZoneTexte 976">
          <a:extLst>
            <a:ext uri="{FF2B5EF4-FFF2-40B4-BE49-F238E27FC236}">
              <a16:creationId xmlns:a16="http://schemas.microsoft.com/office/drawing/2014/main" id="{B5B96506-C300-4F7A-B917-BF0ABE36C0C5}"/>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78" name="ZoneTexte 977">
          <a:extLst>
            <a:ext uri="{FF2B5EF4-FFF2-40B4-BE49-F238E27FC236}">
              <a16:creationId xmlns:a16="http://schemas.microsoft.com/office/drawing/2014/main" id="{2650FBE9-A2BE-4B02-9D4A-801F6EDB39A1}"/>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79" name="ZoneTexte 978">
          <a:extLst>
            <a:ext uri="{FF2B5EF4-FFF2-40B4-BE49-F238E27FC236}">
              <a16:creationId xmlns:a16="http://schemas.microsoft.com/office/drawing/2014/main" id="{54338E05-5C34-491F-8E24-F1CBF43F3EA0}"/>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80" name="ZoneTexte 979">
          <a:extLst>
            <a:ext uri="{FF2B5EF4-FFF2-40B4-BE49-F238E27FC236}">
              <a16:creationId xmlns:a16="http://schemas.microsoft.com/office/drawing/2014/main" id="{3E519B90-8B22-4499-BDCF-122F88EC3615}"/>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81" name="ZoneTexte 980">
          <a:extLst>
            <a:ext uri="{FF2B5EF4-FFF2-40B4-BE49-F238E27FC236}">
              <a16:creationId xmlns:a16="http://schemas.microsoft.com/office/drawing/2014/main" id="{0A7D6231-5B1A-46B8-A096-8C1FEE3F7F32}"/>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82" name="ZoneTexte 981">
          <a:extLst>
            <a:ext uri="{FF2B5EF4-FFF2-40B4-BE49-F238E27FC236}">
              <a16:creationId xmlns:a16="http://schemas.microsoft.com/office/drawing/2014/main" id="{E708C1A2-3C13-452E-A852-140CC694D317}"/>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83" name="ZoneTexte 982">
          <a:extLst>
            <a:ext uri="{FF2B5EF4-FFF2-40B4-BE49-F238E27FC236}">
              <a16:creationId xmlns:a16="http://schemas.microsoft.com/office/drawing/2014/main" id="{1BA621EB-5199-407C-A785-5B51C6E2212B}"/>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84" name="ZoneTexte 983">
          <a:extLst>
            <a:ext uri="{FF2B5EF4-FFF2-40B4-BE49-F238E27FC236}">
              <a16:creationId xmlns:a16="http://schemas.microsoft.com/office/drawing/2014/main" id="{99521BE3-C978-48FA-A825-9D46D7696FBE}"/>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85" name="ZoneTexte 984">
          <a:extLst>
            <a:ext uri="{FF2B5EF4-FFF2-40B4-BE49-F238E27FC236}">
              <a16:creationId xmlns:a16="http://schemas.microsoft.com/office/drawing/2014/main" id="{2DA9E964-D3C6-4E75-B972-81A8BC653305}"/>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86" name="ZoneTexte 985">
          <a:extLst>
            <a:ext uri="{FF2B5EF4-FFF2-40B4-BE49-F238E27FC236}">
              <a16:creationId xmlns:a16="http://schemas.microsoft.com/office/drawing/2014/main" id="{0F0BAD41-6F48-4316-AC6C-B9214E0C88C4}"/>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87" name="ZoneTexte 986">
          <a:extLst>
            <a:ext uri="{FF2B5EF4-FFF2-40B4-BE49-F238E27FC236}">
              <a16:creationId xmlns:a16="http://schemas.microsoft.com/office/drawing/2014/main" id="{9C8B8193-DB7C-4E23-B579-19D742ADFC62}"/>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88" name="ZoneTexte 987">
          <a:extLst>
            <a:ext uri="{FF2B5EF4-FFF2-40B4-BE49-F238E27FC236}">
              <a16:creationId xmlns:a16="http://schemas.microsoft.com/office/drawing/2014/main" id="{3A90F7AA-9739-4AD0-8367-89414382C224}"/>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89" name="ZoneTexte 988">
          <a:extLst>
            <a:ext uri="{FF2B5EF4-FFF2-40B4-BE49-F238E27FC236}">
              <a16:creationId xmlns:a16="http://schemas.microsoft.com/office/drawing/2014/main" id="{02EC3CA7-5F22-4CF7-9133-5EFD1B1A6A73}"/>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90" name="ZoneTexte 989">
          <a:extLst>
            <a:ext uri="{FF2B5EF4-FFF2-40B4-BE49-F238E27FC236}">
              <a16:creationId xmlns:a16="http://schemas.microsoft.com/office/drawing/2014/main" id="{F0928D13-47EE-41F2-A7E0-7F16F660C145}"/>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91" name="ZoneTexte 990">
          <a:extLst>
            <a:ext uri="{FF2B5EF4-FFF2-40B4-BE49-F238E27FC236}">
              <a16:creationId xmlns:a16="http://schemas.microsoft.com/office/drawing/2014/main" id="{6800A4DE-BEAA-4E76-97B6-077F0F14B989}"/>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992" name="ZoneTexte 991">
          <a:extLst>
            <a:ext uri="{FF2B5EF4-FFF2-40B4-BE49-F238E27FC236}">
              <a16:creationId xmlns:a16="http://schemas.microsoft.com/office/drawing/2014/main" id="{19A71B81-6896-4B75-8D36-65601D555C09}"/>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93" name="ZoneTexte 992">
          <a:extLst>
            <a:ext uri="{FF2B5EF4-FFF2-40B4-BE49-F238E27FC236}">
              <a16:creationId xmlns:a16="http://schemas.microsoft.com/office/drawing/2014/main" id="{D113290D-1F53-4F79-8D3E-9901D67EBFA5}"/>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94" name="ZoneTexte 993">
          <a:extLst>
            <a:ext uri="{FF2B5EF4-FFF2-40B4-BE49-F238E27FC236}">
              <a16:creationId xmlns:a16="http://schemas.microsoft.com/office/drawing/2014/main" id="{2D3B6CE8-6E0F-4412-A608-85BE7185E6B6}"/>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95" name="ZoneTexte 994">
          <a:extLst>
            <a:ext uri="{FF2B5EF4-FFF2-40B4-BE49-F238E27FC236}">
              <a16:creationId xmlns:a16="http://schemas.microsoft.com/office/drawing/2014/main" id="{9E91842A-11F5-4564-B4C8-3E8999D752E7}"/>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96" name="ZoneTexte 995">
          <a:extLst>
            <a:ext uri="{FF2B5EF4-FFF2-40B4-BE49-F238E27FC236}">
              <a16:creationId xmlns:a16="http://schemas.microsoft.com/office/drawing/2014/main" id="{9688CC06-46F3-4DC7-8620-6B2C0AB12278}"/>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97" name="ZoneTexte 996">
          <a:extLst>
            <a:ext uri="{FF2B5EF4-FFF2-40B4-BE49-F238E27FC236}">
              <a16:creationId xmlns:a16="http://schemas.microsoft.com/office/drawing/2014/main" id="{96E31580-B16A-427C-A02A-B6D0A4A63605}"/>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98" name="ZoneTexte 997">
          <a:extLst>
            <a:ext uri="{FF2B5EF4-FFF2-40B4-BE49-F238E27FC236}">
              <a16:creationId xmlns:a16="http://schemas.microsoft.com/office/drawing/2014/main" id="{6E083A30-2832-4932-ABE9-42AF3DAA6AF9}"/>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999" name="ZoneTexte 998">
          <a:extLst>
            <a:ext uri="{FF2B5EF4-FFF2-40B4-BE49-F238E27FC236}">
              <a16:creationId xmlns:a16="http://schemas.microsoft.com/office/drawing/2014/main" id="{313E0140-8EB7-4E7B-BCAF-B7511A19672F}"/>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00" name="ZoneTexte 999">
          <a:extLst>
            <a:ext uri="{FF2B5EF4-FFF2-40B4-BE49-F238E27FC236}">
              <a16:creationId xmlns:a16="http://schemas.microsoft.com/office/drawing/2014/main" id="{6F747814-B368-4974-AD02-A0C452537C37}"/>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01" name="ZoneTexte 1000">
          <a:extLst>
            <a:ext uri="{FF2B5EF4-FFF2-40B4-BE49-F238E27FC236}">
              <a16:creationId xmlns:a16="http://schemas.microsoft.com/office/drawing/2014/main" id="{79C1AC85-1698-4817-8B30-DA4B75769CDD}"/>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02" name="ZoneTexte 1001">
          <a:extLst>
            <a:ext uri="{FF2B5EF4-FFF2-40B4-BE49-F238E27FC236}">
              <a16:creationId xmlns:a16="http://schemas.microsoft.com/office/drawing/2014/main" id="{0D3ABE0C-A4F7-44F1-8BA0-F700E2D22C89}"/>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03" name="ZoneTexte 1002">
          <a:extLst>
            <a:ext uri="{FF2B5EF4-FFF2-40B4-BE49-F238E27FC236}">
              <a16:creationId xmlns:a16="http://schemas.microsoft.com/office/drawing/2014/main" id="{3A645E13-5597-436A-82E0-493135CB6B61}"/>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04" name="ZoneTexte 1003">
          <a:extLst>
            <a:ext uri="{FF2B5EF4-FFF2-40B4-BE49-F238E27FC236}">
              <a16:creationId xmlns:a16="http://schemas.microsoft.com/office/drawing/2014/main" id="{10C197A9-1B53-47C7-90F6-899A906DA3FF}"/>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05" name="ZoneTexte 1004">
          <a:extLst>
            <a:ext uri="{FF2B5EF4-FFF2-40B4-BE49-F238E27FC236}">
              <a16:creationId xmlns:a16="http://schemas.microsoft.com/office/drawing/2014/main" id="{0E5EB5BF-9DE7-4FD7-A9FA-451D14037B9E}"/>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06" name="ZoneTexte 1005">
          <a:extLst>
            <a:ext uri="{FF2B5EF4-FFF2-40B4-BE49-F238E27FC236}">
              <a16:creationId xmlns:a16="http://schemas.microsoft.com/office/drawing/2014/main" id="{5AECF078-65A4-4551-B430-7D26C99E8BF1}"/>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07" name="ZoneTexte 1006">
          <a:extLst>
            <a:ext uri="{FF2B5EF4-FFF2-40B4-BE49-F238E27FC236}">
              <a16:creationId xmlns:a16="http://schemas.microsoft.com/office/drawing/2014/main" id="{0F2AFEBF-2D60-4140-9293-F04063757CD2}"/>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08" name="ZoneTexte 1007">
          <a:extLst>
            <a:ext uri="{FF2B5EF4-FFF2-40B4-BE49-F238E27FC236}">
              <a16:creationId xmlns:a16="http://schemas.microsoft.com/office/drawing/2014/main" id="{4192EEBF-11C8-4586-8095-03DDAC6C97BD}"/>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09" name="ZoneTexte 1008">
          <a:extLst>
            <a:ext uri="{FF2B5EF4-FFF2-40B4-BE49-F238E27FC236}">
              <a16:creationId xmlns:a16="http://schemas.microsoft.com/office/drawing/2014/main" id="{C757BB21-203B-48B3-A18B-25FC54810EA1}"/>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10" name="ZoneTexte 1009">
          <a:extLst>
            <a:ext uri="{FF2B5EF4-FFF2-40B4-BE49-F238E27FC236}">
              <a16:creationId xmlns:a16="http://schemas.microsoft.com/office/drawing/2014/main" id="{803CCD77-53FC-475B-A6A5-18377FF9DD7A}"/>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11" name="ZoneTexte 1010">
          <a:extLst>
            <a:ext uri="{FF2B5EF4-FFF2-40B4-BE49-F238E27FC236}">
              <a16:creationId xmlns:a16="http://schemas.microsoft.com/office/drawing/2014/main" id="{F5118F3D-FA4C-4609-A589-328F47C371FA}"/>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12" name="ZoneTexte 1011">
          <a:extLst>
            <a:ext uri="{FF2B5EF4-FFF2-40B4-BE49-F238E27FC236}">
              <a16:creationId xmlns:a16="http://schemas.microsoft.com/office/drawing/2014/main" id="{082F13A2-1003-475F-81DC-1A08CF52BDBB}"/>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13" name="ZoneTexte 1012">
          <a:extLst>
            <a:ext uri="{FF2B5EF4-FFF2-40B4-BE49-F238E27FC236}">
              <a16:creationId xmlns:a16="http://schemas.microsoft.com/office/drawing/2014/main" id="{2AFC039C-8D66-45EF-84C6-2EF0E88B5E42}"/>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14" name="ZoneTexte 1013">
          <a:extLst>
            <a:ext uri="{FF2B5EF4-FFF2-40B4-BE49-F238E27FC236}">
              <a16:creationId xmlns:a16="http://schemas.microsoft.com/office/drawing/2014/main" id="{CE7478B0-EDCF-4AD6-9B52-CF49C99078F7}"/>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15" name="ZoneTexte 1014">
          <a:extLst>
            <a:ext uri="{FF2B5EF4-FFF2-40B4-BE49-F238E27FC236}">
              <a16:creationId xmlns:a16="http://schemas.microsoft.com/office/drawing/2014/main" id="{70839472-BECE-4AE5-AF89-A3B4DB56FE0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16" name="ZoneTexte 1015">
          <a:extLst>
            <a:ext uri="{FF2B5EF4-FFF2-40B4-BE49-F238E27FC236}">
              <a16:creationId xmlns:a16="http://schemas.microsoft.com/office/drawing/2014/main" id="{333E6487-B02F-43FF-981B-D1327AB75CAD}"/>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17" name="ZoneTexte 1016">
          <a:extLst>
            <a:ext uri="{FF2B5EF4-FFF2-40B4-BE49-F238E27FC236}">
              <a16:creationId xmlns:a16="http://schemas.microsoft.com/office/drawing/2014/main" id="{127AFAFD-F454-4641-AAAA-800CBE6E5D58}"/>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18" name="ZoneTexte 1017">
          <a:extLst>
            <a:ext uri="{FF2B5EF4-FFF2-40B4-BE49-F238E27FC236}">
              <a16:creationId xmlns:a16="http://schemas.microsoft.com/office/drawing/2014/main" id="{35CDCEDE-0DF8-46A8-A4A4-2EF35B431FCB}"/>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19" name="ZoneTexte 1018">
          <a:extLst>
            <a:ext uri="{FF2B5EF4-FFF2-40B4-BE49-F238E27FC236}">
              <a16:creationId xmlns:a16="http://schemas.microsoft.com/office/drawing/2014/main" id="{3327AFAB-C1E5-4054-A9BC-658D0DEFFBC2}"/>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20" name="ZoneTexte 1019">
          <a:extLst>
            <a:ext uri="{FF2B5EF4-FFF2-40B4-BE49-F238E27FC236}">
              <a16:creationId xmlns:a16="http://schemas.microsoft.com/office/drawing/2014/main" id="{3A779984-0549-4B85-83AF-391A9A9EE29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21" name="ZoneTexte 1020">
          <a:extLst>
            <a:ext uri="{FF2B5EF4-FFF2-40B4-BE49-F238E27FC236}">
              <a16:creationId xmlns:a16="http://schemas.microsoft.com/office/drawing/2014/main" id="{C2E9FB11-6F99-4F0C-9161-1D4CD912AF4F}"/>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22" name="ZoneTexte 1021">
          <a:extLst>
            <a:ext uri="{FF2B5EF4-FFF2-40B4-BE49-F238E27FC236}">
              <a16:creationId xmlns:a16="http://schemas.microsoft.com/office/drawing/2014/main" id="{43B78636-A89F-4393-9C32-C28AA5A48A89}"/>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23" name="ZoneTexte 1022">
          <a:extLst>
            <a:ext uri="{FF2B5EF4-FFF2-40B4-BE49-F238E27FC236}">
              <a16:creationId xmlns:a16="http://schemas.microsoft.com/office/drawing/2014/main" id="{61838D1A-3BC8-458C-817E-8C4A4C8F9B5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24" name="ZoneTexte 1023">
          <a:extLst>
            <a:ext uri="{FF2B5EF4-FFF2-40B4-BE49-F238E27FC236}">
              <a16:creationId xmlns:a16="http://schemas.microsoft.com/office/drawing/2014/main" id="{2EE2116D-FA50-4581-B23C-D39965AF8542}"/>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25" name="ZoneTexte 1024">
          <a:extLst>
            <a:ext uri="{FF2B5EF4-FFF2-40B4-BE49-F238E27FC236}">
              <a16:creationId xmlns:a16="http://schemas.microsoft.com/office/drawing/2014/main" id="{DECE66D2-5070-418A-9BDE-B99452982759}"/>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26" name="ZoneTexte 1025">
          <a:extLst>
            <a:ext uri="{FF2B5EF4-FFF2-40B4-BE49-F238E27FC236}">
              <a16:creationId xmlns:a16="http://schemas.microsoft.com/office/drawing/2014/main" id="{E490FAE8-6DCE-4767-80C7-92D95A2BF9C0}"/>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27" name="ZoneTexte 1026">
          <a:extLst>
            <a:ext uri="{FF2B5EF4-FFF2-40B4-BE49-F238E27FC236}">
              <a16:creationId xmlns:a16="http://schemas.microsoft.com/office/drawing/2014/main" id="{93FC7066-0F58-4C64-8B29-DA10439F3FB0}"/>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28" name="ZoneTexte 1027">
          <a:extLst>
            <a:ext uri="{FF2B5EF4-FFF2-40B4-BE49-F238E27FC236}">
              <a16:creationId xmlns:a16="http://schemas.microsoft.com/office/drawing/2014/main" id="{CE0ABDA0-A6D5-4AB5-B1CB-6AEA6548E0E9}"/>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29" name="ZoneTexte 1028">
          <a:extLst>
            <a:ext uri="{FF2B5EF4-FFF2-40B4-BE49-F238E27FC236}">
              <a16:creationId xmlns:a16="http://schemas.microsoft.com/office/drawing/2014/main" id="{D19174AA-67CC-42C6-B4F7-13BCEDC57022}"/>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30" name="ZoneTexte 1029">
          <a:extLst>
            <a:ext uri="{FF2B5EF4-FFF2-40B4-BE49-F238E27FC236}">
              <a16:creationId xmlns:a16="http://schemas.microsoft.com/office/drawing/2014/main" id="{B3AB3E12-6E29-4E30-9E88-1DDB06AF6F37}"/>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31" name="ZoneTexte 1030">
          <a:extLst>
            <a:ext uri="{FF2B5EF4-FFF2-40B4-BE49-F238E27FC236}">
              <a16:creationId xmlns:a16="http://schemas.microsoft.com/office/drawing/2014/main" id="{9522E3E7-3C68-443A-895E-95B66DD16E07}"/>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32" name="ZoneTexte 1031">
          <a:extLst>
            <a:ext uri="{FF2B5EF4-FFF2-40B4-BE49-F238E27FC236}">
              <a16:creationId xmlns:a16="http://schemas.microsoft.com/office/drawing/2014/main" id="{601CF696-C181-4E90-B6C2-242606ACAE1B}"/>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33" name="ZoneTexte 1032">
          <a:extLst>
            <a:ext uri="{FF2B5EF4-FFF2-40B4-BE49-F238E27FC236}">
              <a16:creationId xmlns:a16="http://schemas.microsoft.com/office/drawing/2014/main" id="{2D8A3C1C-8F28-43DC-BF5F-EE21482CED69}"/>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34" name="ZoneTexte 1033">
          <a:extLst>
            <a:ext uri="{FF2B5EF4-FFF2-40B4-BE49-F238E27FC236}">
              <a16:creationId xmlns:a16="http://schemas.microsoft.com/office/drawing/2014/main" id="{EDB3844B-492D-4FCF-8991-FBCA9CEA17C6}"/>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35" name="ZoneTexte 1034">
          <a:extLst>
            <a:ext uri="{FF2B5EF4-FFF2-40B4-BE49-F238E27FC236}">
              <a16:creationId xmlns:a16="http://schemas.microsoft.com/office/drawing/2014/main" id="{C48988E0-F497-421A-8CA7-CA19116E1F31}"/>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36" name="ZoneTexte 1035">
          <a:extLst>
            <a:ext uri="{FF2B5EF4-FFF2-40B4-BE49-F238E27FC236}">
              <a16:creationId xmlns:a16="http://schemas.microsoft.com/office/drawing/2014/main" id="{F05CB34F-DDC3-4317-B075-427283733C15}"/>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37" name="ZoneTexte 1036">
          <a:extLst>
            <a:ext uri="{FF2B5EF4-FFF2-40B4-BE49-F238E27FC236}">
              <a16:creationId xmlns:a16="http://schemas.microsoft.com/office/drawing/2014/main" id="{A253B00F-8660-4A64-A816-0E87691BF63E}"/>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38" name="ZoneTexte 1037">
          <a:extLst>
            <a:ext uri="{FF2B5EF4-FFF2-40B4-BE49-F238E27FC236}">
              <a16:creationId xmlns:a16="http://schemas.microsoft.com/office/drawing/2014/main" id="{284C4812-8168-42F0-AAF9-7B41B51BD95B}"/>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39" name="ZoneTexte 1038">
          <a:extLst>
            <a:ext uri="{FF2B5EF4-FFF2-40B4-BE49-F238E27FC236}">
              <a16:creationId xmlns:a16="http://schemas.microsoft.com/office/drawing/2014/main" id="{11658105-1974-4B1F-9DE7-9789C355BB4C}"/>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40" name="ZoneTexte 1039">
          <a:extLst>
            <a:ext uri="{FF2B5EF4-FFF2-40B4-BE49-F238E27FC236}">
              <a16:creationId xmlns:a16="http://schemas.microsoft.com/office/drawing/2014/main" id="{D4DA18D8-6887-47C6-A0DA-616E2B244CAB}"/>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41" name="ZoneTexte 1040">
          <a:extLst>
            <a:ext uri="{FF2B5EF4-FFF2-40B4-BE49-F238E27FC236}">
              <a16:creationId xmlns:a16="http://schemas.microsoft.com/office/drawing/2014/main" id="{43B0DA8E-6094-46AF-986C-E02559E74936}"/>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42" name="ZoneTexte 1041">
          <a:extLst>
            <a:ext uri="{FF2B5EF4-FFF2-40B4-BE49-F238E27FC236}">
              <a16:creationId xmlns:a16="http://schemas.microsoft.com/office/drawing/2014/main" id="{5E625821-D7D2-4B57-AEB0-92378AAA8553}"/>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43" name="ZoneTexte 1042">
          <a:extLst>
            <a:ext uri="{FF2B5EF4-FFF2-40B4-BE49-F238E27FC236}">
              <a16:creationId xmlns:a16="http://schemas.microsoft.com/office/drawing/2014/main" id="{1FC1009F-BFC2-4F83-BFFB-293F076CD8C4}"/>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44" name="ZoneTexte 1043">
          <a:extLst>
            <a:ext uri="{FF2B5EF4-FFF2-40B4-BE49-F238E27FC236}">
              <a16:creationId xmlns:a16="http://schemas.microsoft.com/office/drawing/2014/main" id="{6DFA2195-B0C2-4225-82F8-E1F34D52F696}"/>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45" name="ZoneTexte 1044">
          <a:extLst>
            <a:ext uri="{FF2B5EF4-FFF2-40B4-BE49-F238E27FC236}">
              <a16:creationId xmlns:a16="http://schemas.microsoft.com/office/drawing/2014/main" id="{DE4514B7-E559-48B1-9C7D-1EA140508FB7}"/>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46" name="ZoneTexte 1045">
          <a:extLst>
            <a:ext uri="{FF2B5EF4-FFF2-40B4-BE49-F238E27FC236}">
              <a16:creationId xmlns:a16="http://schemas.microsoft.com/office/drawing/2014/main" id="{5711B1CF-185D-4FCD-90B9-ED9FDCA5A23A}"/>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47" name="ZoneTexte 1046">
          <a:extLst>
            <a:ext uri="{FF2B5EF4-FFF2-40B4-BE49-F238E27FC236}">
              <a16:creationId xmlns:a16="http://schemas.microsoft.com/office/drawing/2014/main" id="{3AB3EFD7-519D-4DEF-930D-5F391D186A65}"/>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48" name="ZoneTexte 1047">
          <a:extLst>
            <a:ext uri="{FF2B5EF4-FFF2-40B4-BE49-F238E27FC236}">
              <a16:creationId xmlns:a16="http://schemas.microsoft.com/office/drawing/2014/main" id="{8C8CE62C-E91D-4797-845A-A7DBACD2E377}"/>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49" name="ZoneTexte 1048">
          <a:extLst>
            <a:ext uri="{FF2B5EF4-FFF2-40B4-BE49-F238E27FC236}">
              <a16:creationId xmlns:a16="http://schemas.microsoft.com/office/drawing/2014/main" id="{53D293C6-E76A-403C-B4AA-41418932A529}"/>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50" name="ZoneTexte 1049">
          <a:extLst>
            <a:ext uri="{FF2B5EF4-FFF2-40B4-BE49-F238E27FC236}">
              <a16:creationId xmlns:a16="http://schemas.microsoft.com/office/drawing/2014/main" id="{F6F2F791-E7ED-40CE-A71D-E81BDABD2537}"/>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51" name="ZoneTexte 1050">
          <a:extLst>
            <a:ext uri="{FF2B5EF4-FFF2-40B4-BE49-F238E27FC236}">
              <a16:creationId xmlns:a16="http://schemas.microsoft.com/office/drawing/2014/main" id="{C45694B5-AE2F-4485-88E8-3BD6468F4ADF}"/>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52" name="ZoneTexte 1051">
          <a:extLst>
            <a:ext uri="{FF2B5EF4-FFF2-40B4-BE49-F238E27FC236}">
              <a16:creationId xmlns:a16="http://schemas.microsoft.com/office/drawing/2014/main" id="{CC025084-5FBD-4F42-AC3C-A23BB889B660}"/>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53" name="ZoneTexte 1052">
          <a:extLst>
            <a:ext uri="{FF2B5EF4-FFF2-40B4-BE49-F238E27FC236}">
              <a16:creationId xmlns:a16="http://schemas.microsoft.com/office/drawing/2014/main" id="{0F5AA3BD-D42D-4D75-8511-9C54C764A0E6}"/>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54" name="ZoneTexte 1053">
          <a:extLst>
            <a:ext uri="{FF2B5EF4-FFF2-40B4-BE49-F238E27FC236}">
              <a16:creationId xmlns:a16="http://schemas.microsoft.com/office/drawing/2014/main" id="{22B02966-CDBC-4629-8D57-17295C48BDB8}"/>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55" name="ZoneTexte 1054">
          <a:extLst>
            <a:ext uri="{FF2B5EF4-FFF2-40B4-BE49-F238E27FC236}">
              <a16:creationId xmlns:a16="http://schemas.microsoft.com/office/drawing/2014/main" id="{F6633A6F-83E0-4141-B60F-9E4012E0C5A1}"/>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56" name="ZoneTexte 1055">
          <a:extLst>
            <a:ext uri="{FF2B5EF4-FFF2-40B4-BE49-F238E27FC236}">
              <a16:creationId xmlns:a16="http://schemas.microsoft.com/office/drawing/2014/main" id="{545786BD-F8B5-49B9-B3EB-233CF99E5C21}"/>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57" name="ZoneTexte 1056">
          <a:extLst>
            <a:ext uri="{FF2B5EF4-FFF2-40B4-BE49-F238E27FC236}">
              <a16:creationId xmlns:a16="http://schemas.microsoft.com/office/drawing/2014/main" id="{BEBBAA74-4BB8-4C16-AA59-63C786CC3D1B}"/>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58" name="ZoneTexte 1057">
          <a:extLst>
            <a:ext uri="{FF2B5EF4-FFF2-40B4-BE49-F238E27FC236}">
              <a16:creationId xmlns:a16="http://schemas.microsoft.com/office/drawing/2014/main" id="{E09EE8F3-F4CA-4A0B-8678-4431A1B2DB94}"/>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59" name="ZoneTexte 1058">
          <a:extLst>
            <a:ext uri="{FF2B5EF4-FFF2-40B4-BE49-F238E27FC236}">
              <a16:creationId xmlns:a16="http://schemas.microsoft.com/office/drawing/2014/main" id="{38D4DD3B-23F8-41F9-8D8A-AE524777C83F}"/>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60" name="ZoneTexte 1059">
          <a:extLst>
            <a:ext uri="{FF2B5EF4-FFF2-40B4-BE49-F238E27FC236}">
              <a16:creationId xmlns:a16="http://schemas.microsoft.com/office/drawing/2014/main" id="{854F0C14-ED80-471A-9145-910294F32BD2}"/>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61" name="ZoneTexte 1060">
          <a:extLst>
            <a:ext uri="{FF2B5EF4-FFF2-40B4-BE49-F238E27FC236}">
              <a16:creationId xmlns:a16="http://schemas.microsoft.com/office/drawing/2014/main" id="{01E101F0-A20C-4ADD-A6FB-A3F85B7DC6B6}"/>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62" name="ZoneTexte 1061">
          <a:extLst>
            <a:ext uri="{FF2B5EF4-FFF2-40B4-BE49-F238E27FC236}">
              <a16:creationId xmlns:a16="http://schemas.microsoft.com/office/drawing/2014/main" id="{096275B6-BB7B-44DA-9274-333CAEEB8E21}"/>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63" name="ZoneTexte 1062">
          <a:extLst>
            <a:ext uri="{FF2B5EF4-FFF2-40B4-BE49-F238E27FC236}">
              <a16:creationId xmlns:a16="http://schemas.microsoft.com/office/drawing/2014/main" id="{2B4B8B34-33D3-4754-917E-52CEE7E7EEC0}"/>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64" name="ZoneTexte 1063">
          <a:extLst>
            <a:ext uri="{FF2B5EF4-FFF2-40B4-BE49-F238E27FC236}">
              <a16:creationId xmlns:a16="http://schemas.microsoft.com/office/drawing/2014/main" id="{D3582C9E-AFE3-4459-BF13-4C7F1360604D}"/>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65" name="ZoneTexte 1064">
          <a:extLst>
            <a:ext uri="{FF2B5EF4-FFF2-40B4-BE49-F238E27FC236}">
              <a16:creationId xmlns:a16="http://schemas.microsoft.com/office/drawing/2014/main" id="{1E1A4543-7909-4A92-A07F-668B002B7221}"/>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66" name="ZoneTexte 1065">
          <a:extLst>
            <a:ext uri="{FF2B5EF4-FFF2-40B4-BE49-F238E27FC236}">
              <a16:creationId xmlns:a16="http://schemas.microsoft.com/office/drawing/2014/main" id="{87DB8582-902B-4CB5-8F39-DAC0266D1B31}"/>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67" name="ZoneTexte 1066">
          <a:extLst>
            <a:ext uri="{FF2B5EF4-FFF2-40B4-BE49-F238E27FC236}">
              <a16:creationId xmlns:a16="http://schemas.microsoft.com/office/drawing/2014/main" id="{5F663E86-459C-4EE7-B05C-279E5A039B0F}"/>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68" name="ZoneTexte 1067">
          <a:extLst>
            <a:ext uri="{FF2B5EF4-FFF2-40B4-BE49-F238E27FC236}">
              <a16:creationId xmlns:a16="http://schemas.microsoft.com/office/drawing/2014/main" id="{DE381188-B742-49A6-B648-68D8AC1965B9}"/>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69" name="ZoneTexte 1068">
          <a:extLst>
            <a:ext uri="{FF2B5EF4-FFF2-40B4-BE49-F238E27FC236}">
              <a16:creationId xmlns:a16="http://schemas.microsoft.com/office/drawing/2014/main" id="{74EFD8BF-36B8-4D71-B1D4-D39625876D44}"/>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70" name="ZoneTexte 1069">
          <a:extLst>
            <a:ext uri="{FF2B5EF4-FFF2-40B4-BE49-F238E27FC236}">
              <a16:creationId xmlns:a16="http://schemas.microsoft.com/office/drawing/2014/main" id="{4C1E1C72-22F4-4E8E-8423-A9DCFCCEA15E}"/>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71" name="ZoneTexte 1070">
          <a:extLst>
            <a:ext uri="{FF2B5EF4-FFF2-40B4-BE49-F238E27FC236}">
              <a16:creationId xmlns:a16="http://schemas.microsoft.com/office/drawing/2014/main" id="{A252582C-CAD7-411B-A3CA-791B695124F3}"/>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72" name="ZoneTexte 1071">
          <a:extLst>
            <a:ext uri="{FF2B5EF4-FFF2-40B4-BE49-F238E27FC236}">
              <a16:creationId xmlns:a16="http://schemas.microsoft.com/office/drawing/2014/main" id="{02C16720-7387-4EAC-8BB7-8CC4AD10A768}"/>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73" name="ZoneTexte 1072">
          <a:extLst>
            <a:ext uri="{FF2B5EF4-FFF2-40B4-BE49-F238E27FC236}">
              <a16:creationId xmlns:a16="http://schemas.microsoft.com/office/drawing/2014/main" id="{B4C2EE7C-AC85-4507-B41B-FC6DEC65EEE2}"/>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74" name="ZoneTexte 1073">
          <a:extLst>
            <a:ext uri="{FF2B5EF4-FFF2-40B4-BE49-F238E27FC236}">
              <a16:creationId xmlns:a16="http://schemas.microsoft.com/office/drawing/2014/main" id="{E444A204-2C7A-4F27-B7F7-80769D7F31BD}"/>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75" name="ZoneTexte 1074">
          <a:extLst>
            <a:ext uri="{FF2B5EF4-FFF2-40B4-BE49-F238E27FC236}">
              <a16:creationId xmlns:a16="http://schemas.microsoft.com/office/drawing/2014/main" id="{A2EE6279-1102-402A-9B7E-160421C6437C}"/>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076" name="ZoneTexte 1075">
          <a:extLst>
            <a:ext uri="{FF2B5EF4-FFF2-40B4-BE49-F238E27FC236}">
              <a16:creationId xmlns:a16="http://schemas.microsoft.com/office/drawing/2014/main" id="{CD274161-97B6-4E37-A1D6-BB6C8D8054D8}"/>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77" name="ZoneTexte 1076">
          <a:extLst>
            <a:ext uri="{FF2B5EF4-FFF2-40B4-BE49-F238E27FC236}">
              <a16:creationId xmlns:a16="http://schemas.microsoft.com/office/drawing/2014/main" id="{A784E7A2-B7F7-444A-9CE3-3272BC8EC1B1}"/>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78" name="ZoneTexte 1077">
          <a:extLst>
            <a:ext uri="{FF2B5EF4-FFF2-40B4-BE49-F238E27FC236}">
              <a16:creationId xmlns:a16="http://schemas.microsoft.com/office/drawing/2014/main" id="{7CBD7B3E-6C66-4F80-9F86-0337B69EDDF5}"/>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79" name="ZoneTexte 1078">
          <a:extLst>
            <a:ext uri="{FF2B5EF4-FFF2-40B4-BE49-F238E27FC236}">
              <a16:creationId xmlns:a16="http://schemas.microsoft.com/office/drawing/2014/main" id="{9A5A337D-C9B6-4D33-B171-E2967956D5C0}"/>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80" name="ZoneTexte 1079">
          <a:extLst>
            <a:ext uri="{FF2B5EF4-FFF2-40B4-BE49-F238E27FC236}">
              <a16:creationId xmlns:a16="http://schemas.microsoft.com/office/drawing/2014/main" id="{BDE53077-779A-4252-BE9A-FD5CEC72B3D7}"/>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81" name="ZoneTexte 1080">
          <a:extLst>
            <a:ext uri="{FF2B5EF4-FFF2-40B4-BE49-F238E27FC236}">
              <a16:creationId xmlns:a16="http://schemas.microsoft.com/office/drawing/2014/main" id="{3FDBC1C6-959A-49FE-B918-CB9DDE4EA7A5}"/>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82" name="ZoneTexte 1081">
          <a:extLst>
            <a:ext uri="{FF2B5EF4-FFF2-40B4-BE49-F238E27FC236}">
              <a16:creationId xmlns:a16="http://schemas.microsoft.com/office/drawing/2014/main" id="{ECFA8EBE-6A37-4E46-BCC3-3A4EF3532827}"/>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83" name="ZoneTexte 1082">
          <a:extLst>
            <a:ext uri="{FF2B5EF4-FFF2-40B4-BE49-F238E27FC236}">
              <a16:creationId xmlns:a16="http://schemas.microsoft.com/office/drawing/2014/main" id="{B796206B-820E-4558-8ED4-1EB1AFFD5497}"/>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84" name="ZoneTexte 1083">
          <a:extLst>
            <a:ext uri="{FF2B5EF4-FFF2-40B4-BE49-F238E27FC236}">
              <a16:creationId xmlns:a16="http://schemas.microsoft.com/office/drawing/2014/main" id="{45D2E3A4-C108-4E22-8EE7-6F8F5E9215AA}"/>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85" name="ZoneTexte 1084">
          <a:extLst>
            <a:ext uri="{FF2B5EF4-FFF2-40B4-BE49-F238E27FC236}">
              <a16:creationId xmlns:a16="http://schemas.microsoft.com/office/drawing/2014/main" id="{68670600-7C6A-440D-8544-8D058CED31EF}"/>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86" name="ZoneTexte 1085">
          <a:extLst>
            <a:ext uri="{FF2B5EF4-FFF2-40B4-BE49-F238E27FC236}">
              <a16:creationId xmlns:a16="http://schemas.microsoft.com/office/drawing/2014/main" id="{1AA6CCEE-BB56-4391-9DA1-738DDF7CC463}"/>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87" name="ZoneTexte 1086">
          <a:extLst>
            <a:ext uri="{FF2B5EF4-FFF2-40B4-BE49-F238E27FC236}">
              <a16:creationId xmlns:a16="http://schemas.microsoft.com/office/drawing/2014/main" id="{4F52391A-9C31-46C6-93FB-332A8CCCBEB0}"/>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088" name="ZoneTexte 1087">
          <a:extLst>
            <a:ext uri="{FF2B5EF4-FFF2-40B4-BE49-F238E27FC236}">
              <a16:creationId xmlns:a16="http://schemas.microsoft.com/office/drawing/2014/main" id="{59C3EB92-2083-447F-B276-2F0C12B80DE1}"/>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89" name="ZoneTexte 1088">
          <a:extLst>
            <a:ext uri="{FF2B5EF4-FFF2-40B4-BE49-F238E27FC236}">
              <a16:creationId xmlns:a16="http://schemas.microsoft.com/office/drawing/2014/main" id="{868B596B-BD0D-4D42-811C-75FD50F2CBC5}"/>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90" name="ZoneTexte 1089">
          <a:extLst>
            <a:ext uri="{FF2B5EF4-FFF2-40B4-BE49-F238E27FC236}">
              <a16:creationId xmlns:a16="http://schemas.microsoft.com/office/drawing/2014/main" id="{8B7EB830-3EE1-4B2E-BE93-0C8E4A304AA2}"/>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91" name="ZoneTexte 1090">
          <a:extLst>
            <a:ext uri="{FF2B5EF4-FFF2-40B4-BE49-F238E27FC236}">
              <a16:creationId xmlns:a16="http://schemas.microsoft.com/office/drawing/2014/main" id="{75CA9BDB-E07B-4E0D-BD36-D5EC71F45930}"/>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92" name="ZoneTexte 1091">
          <a:extLst>
            <a:ext uri="{FF2B5EF4-FFF2-40B4-BE49-F238E27FC236}">
              <a16:creationId xmlns:a16="http://schemas.microsoft.com/office/drawing/2014/main" id="{84D0E46A-28A7-4387-8E92-22AE64ABDB60}"/>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93" name="ZoneTexte 1092">
          <a:extLst>
            <a:ext uri="{FF2B5EF4-FFF2-40B4-BE49-F238E27FC236}">
              <a16:creationId xmlns:a16="http://schemas.microsoft.com/office/drawing/2014/main" id="{9CC3F35C-5D51-4728-9AA5-82C8484A8961}"/>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94" name="ZoneTexte 1093">
          <a:extLst>
            <a:ext uri="{FF2B5EF4-FFF2-40B4-BE49-F238E27FC236}">
              <a16:creationId xmlns:a16="http://schemas.microsoft.com/office/drawing/2014/main" id="{77EBC3C0-EBDA-4A26-A4B6-1EF0ACC7550A}"/>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095" name="ZoneTexte 1094">
          <a:extLst>
            <a:ext uri="{FF2B5EF4-FFF2-40B4-BE49-F238E27FC236}">
              <a16:creationId xmlns:a16="http://schemas.microsoft.com/office/drawing/2014/main" id="{AC2F5A6F-FF36-4E2F-BAF5-39032B7EAE93}"/>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27</xdr:row>
      <xdr:rowOff>0</xdr:rowOff>
    </xdr:from>
    <xdr:ext cx="65" cy="172227"/>
    <xdr:sp macro="" textlink="">
      <xdr:nvSpPr>
        <xdr:cNvPr id="1096" name="ZoneTexte 1095">
          <a:extLst>
            <a:ext uri="{FF2B5EF4-FFF2-40B4-BE49-F238E27FC236}">
              <a16:creationId xmlns:a16="http://schemas.microsoft.com/office/drawing/2014/main" id="{9CC852FC-9054-417D-850F-1355975C52E3}"/>
            </a:ext>
          </a:extLst>
        </xdr:cNvPr>
        <xdr:cNvSpPr txBox="1"/>
      </xdr:nvSpPr>
      <xdr:spPr>
        <a:xfrm>
          <a:off x="16440150" y="7381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1097" name="ZoneTexte 1096">
          <a:extLst>
            <a:ext uri="{FF2B5EF4-FFF2-40B4-BE49-F238E27FC236}">
              <a16:creationId xmlns:a16="http://schemas.microsoft.com/office/drawing/2014/main" id="{109319EE-FE71-445D-B138-F96B9C4FE286}"/>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128587</xdr:rowOff>
    </xdr:from>
    <xdr:ext cx="65" cy="172227"/>
    <xdr:sp macro="" textlink="">
      <xdr:nvSpPr>
        <xdr:cNvPr id="1098" name="ZoneTexte 1097">
          <a:extLst>
            <a:ext uri="{FF2B5EF4-FFF2-40B4-BE49-F238E27FC236}">
              <a16:creationId xmlns:a16="http://schemas.microsoft.com/office/drawing/2014/main" id="{9C1F5A7D-CDCB-47A3-9C5B-236B4F7FD7B5}"/>
            </a:ext>
          </a:extLst>
        </xdr:cNvPr>
        <xdr:cNvSpPr txBox="1"/>
      </xdr:nvSpPr>
      <xdr:spPr>
        <a:xfrm>
          <a:off x="15192375"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0</xdr:rowOff>
    </xdr:from>
    <xdr:ext cx="65" cy="172227"/>
    <xdr:sp macro="" textlink="">
      <xdr:nvSpPr>
        <xdr:cNvPr id="1099" name="ZoneTexte 1098">
          <a:extLst>
            <a:ext uri="{FF2B5EF4-FFF2-40B4-BE49-F238E27FC236}">
              <a16:creationId xmlns:a16="http://schemas.microsoft.com/office/drawing/2014/main" id="{4055F413-394E-415B-8A2B-ADA3D89D746D}"/>
            </a:ext>
          </a:extLst>
        </xdr:cNvPr>
        <xdr:cNvSpPr txBox="1"/>
      </xdr:nvSpPr>
      <xdr:spPr>
        <a:xfrm>
          <a:off x="15192375"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27</xdr:row>
      <xdr:rowOff>128587</xdr:rowOff>
    </xdr:from>
    <xdr:ext cx="65" cy="172227"/>
    <xdr:sp macro="" textlink="">
      <xdr:nvSpPr>
        <xdr:cNvPr id="1100" name="ZoneTexte 1099">
          <a:extLst>
            <a:ext uri="{FF2B5EF4-FFF2-40B4-BE49-F238E27FC236}">
              <a16:creationId xmlns:a16="http://schemas.microsoft.com/office/drawing/2014/main" id="{9B445A45-585A-4AD4-B088-8C158070327B}"/>
            </a:ext>
          </a:extLst>
        </xdr:cNvPr>
        <xdr:cNvSpPr txBox="1"/>
      </xdr:nvSpPr>
      <xdr:spPr>
        <a:xfrm>
          <a:off x="15192375"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26</xdr:row>
      <xdr:rowOff>128587</xdr:rowOff>
    </xdr:from>
    <xdr:ext cx="65" cy="172227"/>
    <xdr:sp macro="" textlink="">
      <xdr:nvSpPr>
        <xdr:cNvPr id="1101" name="ZoneTexte 1100">
          <a:extLst>
            <a:ext uri="{FF2B5EF4-FFF2-40B4-BE49-F238E27FC236}">
              <a16:creationId xmlns:a16="http://schemas.microsoft.com/office/drawing/2014/main" id="{27934B8C-C3F6-4983-9FAC-947E9A5E78FF}"/>
            </a:ext>
          </a:extLst>
        </xdr:cNvPr>
        <xdr:cNvSpPr txBox="1"/>
      </xdr:nvSpPr>
      <xdr:spPr>
        <a:xfrm>
          <a:off x="15192375"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1102" name="ZoneTexte 1101">
          <a:extLst>
            <a:ext uri="{FF2B5EF4-FFF2-40B4-BE49-F238E27FC236}">
              <a16:creationId xmlns:a16="http://schemas.microsoft.com/office/drawing/2014/main" id="{116DD5F3-8AEF-43C0-8EEF-617C86409E89}"/>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0</xdr:rowOff>
    </xdr:from>
    <xdr:ext cx="65" cy="172227"/>
    <xdr:sp macro="" textlink="">
      <xdr:nvSpPr>
        <xdr:cNvPr id="1103" name="ZoneTexte 1102">
          <a:extLst>
            <a:ext uri="{FF2B5EF4-FFF2-40B4-BE49-F238E27FC236}">
              <a16:creationId xmlns:a16="http://schemas.microsoft.com/office/drawing/2014/main" id="{4269D674-16F4-4A1F-866B-02E4592B563C}"/>
            </a:ext>
          </a:extLst>
        </xdr:cNvPr>
        <xdr:cNvSpPr txBox="1"/>
      </xdr:nvSpPr>
      <xdr:spPr>
        <a:xfrm>
          <a:off x="164401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27</xdr:row>
      <xdr:rowOff>128587</xdr:rowOff>
    </xdr:from>
    <xdr:ext cx="65" cy="172227"/>
    <xdr:sp macro="" textlink="">
      <xdr:nvSpPr>
        <xdr:cNvPr id="1104" name="ZoneTexte 1103">
          <a:extLst>
            <a:ext uri="{FF2B5EF4-FFF2-40B4-BE49-F238E27FC236}">
              <a16:creationId xmlns:a16="http://schemas.microsoft.com/office/drawing/2014/main" id="{90EAC0DC-E4C5-4B2B-AB3D-1044792D5797}"/>
            </a:ext>
          </a:extLst>
        </xdr:cNvPr>
        <xdr:cNvSpPr txBox="1"/>
      </xdr:nvSpPr>
      <xdr:spPr>
        <a:xfrm>
          <a:off x="16440150"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1105" name="ZoneTexte 1104">
          <a:extLst>
            <a:ext uri="{FF2B5EF4-FFF2-40B4-BE49-F238E27FC236}">
              <a16:creationId xmlns:a16="http://schemas.microsoft.com/office/drawing/2014/main" id="{C33467E6-D8A3-4A9A-8025-F3E464ECA59C}"/>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1106" name="ZoneTexte 1105">
          <a:extLst>
            <a:ext uri="{FF2B5EF4-FFF2-40B4-BE49-F238E27FC236}">
              <a16:creationId xmlns:a16="http://schemas.microsoft.com/office/drawing/2014/main" id="{78F6EACD-7185-44EB-A2CD-5D4E04A68F8D}"/>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0</xdr:rowOff>
    </xdr:from>
    <xdr:ext cx="65" cy="172227"/>
    <xdr:sp macro="" textlink="">
      <xdr:nvSpPr>
        <xdr:cNvPr id="1107" name="ZoneTexte 1106">
          <a:extLst>
            <a:ext uri="{FF2B5EF4-FFF2-40B4-BE49-F238E27FC236}">
              <a16:creationId xmlns:a16="http://schemas.microsoft.com/office/drawing/2014/main" id="{6581D86E-30DF-4FAC-A628-0F95167F3AC3}"/>
            </a:ext>
          </a:extLst>
        </xdr:cNvPr>
        <xdr:cNvSpPr txBox="1"/>
      </xdr:nvSpPr>
      <xdr:spPr>
        <a:xfrm>
          <a:off x="16440150" y="711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27</xdr:row>
      <xdr:rowOff>128587</xdr:rowOff>
    </xdr:from>
    <xdr:ext cx="65" cy="172227"/>
    <xdr:sp macro="" textlink="">
      <xdr:nvSpPr>
        <xdr:cNvPr id="1108" name="ZoneTexte 1107">
          <a:extLst>
            <a:ext uri="{FF2B5EF4-FFF2-40B4-BE49-F238E27FC236}">
              <a16:creationId xmlns:a16="http://schemas.microsoft.com/office/drawing/2014/main" id="{CB606D48-0AA7-4D52-A2B0-7DA68973A0EA}"/>
            </a:ext>
          </a:extLst>
        </xdr:cNvPr>
        <xdr:cNvSpPr txBox="1"/>
      </xdr:nvSpPr>
      <xdr:spPr>
        <a:xfrm>
          <a:off x="16440150" y="7510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26</xdr:row>
      <xdr:rowOff>128587</xdr:rowOff>
    </xdr:from>
    <xdr:ext cx="65" cy="172227"/>
    <xdr:sp macro="" textlink="">
      <xdr:nvSpPr>
        <xdr:cNvPr id="1109" name="ZoneTexte 1108">
          <a:extLst>
            <a:ext uri="{FF2B5EF4-FFF2-40B4-BE49-F238E27FC236}">
              <a16:creationId xmlns:a16="http://schemas.microsoft.com/office/drawing/2014/main" id="{AAD1CEE8-88EC-4101-8344-A12E3D93C300}"/>
            </a:ext>
          </a:extLst>
        </xdr:cNvPr>
        <xdr:cNvSpPr txBox="1"/>
      </xdr:nvSpPr>
      <xdr:spPr>
        <a:xfrm>
          <a:off x="16440150" y="7243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0" name="ZoneTexte 1109">
          <a:extLst>
            <a:ext uri="{FF2B5EF4-FFF2-40B4-BE49-F238E27FC236}">
              <a16:creationId xmlns:a16="http://schemas.microsoft.com/office/drawing/2014/main" id="{8A2F6C32-B4D5-44DD-A54C-A2CA17DA0715}"/>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1" name="ZoneTexte 1110">
          <a:extLst>
            <a:ext uri="{FF2B5EF4-FFF2-40B4-BE49-F238E27FC236}">
              <a16:creationId xmlns:a16="http://schemas.microsoft.com/office/drawing/2014/main" id="{4F8B921C-B98D-407E-B4A5-EC683E23A09D}"/>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2" name="ZoneTexte 1111">
          <a:extLst>
            <a:ext uri="{FF2B5EF4-FFF2-40B4-BE49-F238E27FC236}">
              <a16:creationId xmlns:a16="http://schemas.microsoft.com/office/drawing/2014/main" id="{7C318313-6D79-45C3-A4CE-269430513814}"/>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3" name="ZoneTexte 1112">
          <a:extLst>
            <a:ext uri="{FF2B5EF4-FFF2-40B4-BE49-F238E27FC236}">
              <a16:creationId xmlns:a16="http://schemas.microsoft.com/office/drawing/2014/main" id="{3D5D9FA3-2E53-4A62-BB27-E77CADA1359C}"/>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4" name="ZoneTexte 1113">
          <a:extLst>
            <a:ext uri="{FF2B5EF4-FFF2-40B4-BE49-F238E27FC236}">
              <a16:creationId xmlns:a16="http://schemas.microsoft.com/office/drawing/2014/main" id="{D9A25D10-322D-4FB6-8565-AF1390D4B599}"/>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5" name="ZoneTexte 1114">
          <a:extLst>
            <a:ext uri="{FF2B5EF4-FFF2-40B4-BE49-F238E27FC236}">
              <a16:creationId xmlns:a16="http://schemas.microsoft.com/office/drawing/2014/main" id="{CA58F96B-7CF8-4C31-8D81-C129306CCD70}"/>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6" name="ZoneTexte 1115">
          <a:extLst>
            <a:ext uri="{FF2B5EF4-FFF2-40B4-BE49-F238E27FC236}">
              <a16:creationId xmlns:a16="http://schemas.microsoft.com/office/drawing/2014/main" id="{1F3A0291-CFF4-4780-ABF7-759068028B32}"/>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7" name="ZoneTexte 1116">
          <a:extLst>
            <a:ext uri="{FF2B5EF4-FFF2-40B4-BE49-F238E27FC236}">
              <a16:creationId xmlns:a16="http://schemas.microsoft.com/office/drawing/2014/main" id="{607C38D9-D091-4E0A-A9F6-05B5200B8667}"/>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8" name="ZoneTexte 1117">
          <a:extLst>
            <a:ext uri="{FF2B5EF4-FFF2-40B4-BE49-F238E27FC236}">
              <a16:creationId xmlns:a16="http://schemas.microsoft.com/office/drawing/2014/main" id="{EA1A17EB-3428-41C1-BCED-AB9E3E1B3621}"/>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19" name="ZoneTexte 1118">
          <a:extLst>
            <a:ext uri="{FF2B5EF4-FFF2-40B4-BE49-F238E27FC236}">
              <a16:creationId xmlns:a16="http://schemas.microsoft.com/office/drawing/2014/main" id="{00B0AC25-4967-4A2B-A7E4-2133A7BB87B4}"/>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20" name="ZoneTexte 1119">
          <a:extLst>
            <a:ext uri="{FF2B5EF4-FFF2-40B4-BE49-F238E27FC236}">
              <a16:creationId xmlns:a16="http://schemas.microsoft.com/office/drawing/2014/main" id="{A5B1609A-CB9D-46DD-AB29-E201D3F8B856}"/>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21" name="ZoneTexte 1120">
          <a:extLst>
            <a:ext uri="{FF2B5EF4-FFF2-40B4-BE49-F238E27FC236}">
              <a16:creationId xmlns:a16="http://schemas.microsoft.com/office/drawing/2014/main" id="{F1C37C06-61CB-4EFF-8690-F87123DE1EAC}"/>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22" name="ZoneTexte 1121">
          <a:extLst>
            <a:ext uri="{FF2B5EF4-FFF2-40B4-BE49-F238E27FC236}">
              <a16:creationId xmlns:a16="http://schemas.microsoft.com/office/drawing/2014/main" id="{9AF54FF5-939C-4FB9-B576-DB53C8AC0981}"/>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23" name="ZoneTexte 1122">
          <a:extLst>
            <a:ext uri="{FF2B5EF4-FFF2-40B4-BE49-F238E27FC236}">
              <a16:creationId xmlns:a16="http://schemas.microsoft.com/office/drawing/2014/main" id="{C23243F5-1B3C-4FD6-BB94-B6858F2CA84B}"/>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24" name="ZoneTexte 1123">
          <a:extLst>
            <a:ext uri="{FF2B5EF4-FFF2-40B4-BE49-F238E27FC236}">
              <a16:creationId xmlns:a16="http://schemas.microsoft.com/office/drawing/2014/main" id="{2FADBF98-375E-44FC-A8B7-5C3AD56CF598}"/>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25" name="ZoneTexte 1124">
          <a:extLst>
            <a:ext uri="{FF2B5EF4-FFF2-40B4-BE49-F238E27FC236}">
              <a16:creationId xmlns:a16="http://schemas.microsoft.com/office/drawing/2014/main" id="{1E91BFEE-3157-4A96-9093-D22226E0BB85}"/>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26" name="ZoneTexte 1125">
          <a:extLst>
            <a:ext uri="{FF2B5EF4-FFF2-40B4-BE49-F238E27FC236}">
              <a16:creationId xmlns:a16="http://schemas.microsoft.com/office/drawing/2014/main" id="{C62B3BCB-869A-40AE-B395-DBE337130B5D}"/>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27" name="ZoneTexte 1126">
          <a:extLst>
            <a:ext uri="{FF2B5EF4-FFF2-40B4-BE49-F238E27FC236}">
              <a16:creationId xmlns:a16="http://schemas.microsoft.com/office/drawing/2014/main" id="{AD391B64-3D7B-4A46-BE37-FD00F41CA68A}"/>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28" name="ZoneTexte 1127">
          <a:extLst>
            <a:ext uri="{FF2B5EF4-FFF2-40B4-BE49-F238E27FC236}">
              <a16:creationId xmlns:a16="http://schemas.microsoft.com/office/drawing/2014/main" id="{4A62BED5-EBED-4BFC-8B75-2C58A47748D9}"/>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29" name="ZoneTexte 1128">
          <a:extLst>
            <a:ext uri="{FF2B5EF4-FFF2-40B4-BE49-F238E27FC236}">
              <a16:creationId xmlns:a16="http://schemas.microsoft.com/office/drawing/2014/main" id="{9F943031-F64C-4ECE-AF70-D183A3B7F6D6}"/>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30" name="ZoneTexte 1129">
          <a:extLst>
            <a:ext uri="{FF2B5EF4-FFF2-40B4-BE49-F238E27FC236}">
              <a16:creationId xmlns:a16="http://schemas.microsoft.com/office/drawing/2014/main" id="{D5735BA4-D5FA-4E3B-8B66-818347A3A173}"/>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31" name="ZoneTexte 1130">
          <a:extLst>
            <a:ext uri="{FF2B5EF4-FFF2-40B4-BE49-F238E27FC236}">
              <a16:creationId xmlns:a16="http://schemas.microsoft.com/office/drawing/2014/main" id="{2383FCBB-0C8F-4F25-BACD-8A33AE030C7F}"/>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32" name="ZoneTexte 1131">
          <a:extLst>
            <a:ext uri="{FF2B5EF4-FFF2-40B4-BE49-F238E27FC236}">
              <a16:creationId xmlns:a16="http://schemas.microsoft.com/office/drawing/2014/main" id="{D06FBE4D-1A5E-4910-9CBA-54EF1BEB8906}"/>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33" name="ZoneTexte 1132">
          <a:extLst>
            <a:ext uri="{FF2B5EF4-FFF2-40B4-BE49-F238E27FC236}">
              <a16:creationId xmlns:a16="http://schemas.microsoft.com/office/drawing/2014/main" id="{5FF623EB-3BA7-494B-867B-99C08BCB8B7D}"/>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34" name="ZoneTexte 1133">
          <a:extLst>
            <a:ext uri="{FF2B5EF4-FFF2-40B4-BE49-F238E27FC236}">
              <a16:creationId xmlns:a16="http://schemas.microsoft.com/office/drawing/2014/main" id="{6CF7DB59-AE9D-4A6A-8635-CD9B6A645AA5}"/>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35" name="ZoneTexte 1134">
          <a:extLst>
            <a:ext uri="{FF2B5EF4-FFF2-40B4-BE49-F238E27FC236}">
              <a16:creationId xmlns:a16="http://schemas.microsoft.com/office/drawing/2014/main" id="{54295926-5F0D-4C61-9C0C-E38480965B91}"/>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36" name="ZoneTexte 1135">
          <a:extLst>
            <a:ext uri="{FF2B5EF4-FFF2-40B4-BE49-F238E27FC236}">
              <a16:creationId xmlns:a16="http://schemas.microsoft.com/office/drawing/2014/main" id="{B4914423-F55E-4536-90A1-6ABBB2935E90}"/>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37" name="ZoneTexte 1136">
          <a:extLst>
            <a:ext uri="{FF2B5EF4-FFF2-40B4-BE49-F238E27FC236}">
              <a16:creationId xmlns:a16="http://schemas.microsoft.com/office/drawing/2014/main" id="{1349E8C8-3A88-48B5-A74E-75FF83120A88}"/>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38" name="ZoneTexte 1137">
          <a:extLst>
            <a:ext uri="{FF2B5EF4-FFF2-40B4-BE49-F238E27FC236}">
              <a16:creationId xmlns:a16="http://schemas.microsoft.com/office/drawing/2014/main" id="{D7931673-C5C7-41F2-9228-1C0BA8CF622B}"/>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39" name="ZoneTexte 1138">
          <a:extLst>
            <a:ext uri="{FF2B5EF4-FFF2-40B4-BE49-F238E27FC236}">
              <a16:creationId xmlns:a16="http://schemas.microsoft.com/office/drawing/2014/main" id="{CC1C9E25-E096-4FB0-BF36-04A0D4EEB2C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40" name="ZoneTexte 1139">
          <a:extLst>
            <a:ext uri="{FF2B5EF4-FFF2-40B4-BE49-F238E27FC236}">
              <a16:creationId xmlns:a16="http://schemas.microsoft.com/office/drawing/2014/main" id="{A682607F-2603-4043-8B11-EA76DAC2C6F3}"/>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41" name="ZoneTexte 1140">
          <a:extLst>
            <a:ext uri="{FF2B5EF4-FFF2-40B4-BE49-F238E27FC236}">
              <a16:creationId xmlns:a16="http://schemas.microsoft.com/office/drawing/2014/main" id="{27BB313E-DC75-452C-96E3-79540CDC4E0C}"/>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42" name="ZoneTexte 1141">
          <a:extLst>
            <a:ext uri="{FF2B5EF4-FFF2-40B4-BE49-F238E27FC236}">
              <a16:creationId xmlns:a16="http://schemas.microsoft.com/office/drawing/2014/main" id="{602D3E15-B230-4BB0-A8F6-754C152B9D19}"/>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43" name="ZoneTexte 1142">
          <a:extLst>
            <a:ext uri="{FF2B5EF4-FFF2-40B4-BE49-F238E27FC236}">
              <a16:creationId xmlns:a16="http://schemas.microsoft.com/office/drawing/2014/main" id="{0952FCF4-8B02-4C38-8628-066D7EAF43FE}"/>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44" name="ZoneTexte 1143">
          <a:extLst>
            <a:ext uri="{FF2B5EF4-FFF2-40B4-BE49-F238E27FC236}">
              <a16:creationId xmlns:a16="http://schemas.microsoft.com/office/drawing/2014/main" id="{6481A3EC-C349-4BBB-AE6D-992E59856847}"/>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45" name="ZoneTexte 1144">
          <a:extLst>
            <a:ext uri="{FF2B5EF4-FFF2-40B4-BE49-F238E27FC236}">
              <a16:creationId xmlns:a16="http://schemas.microsoft.com/office/drawing/2014/main" id="{59BF78B5-DE1F-446F-848E-D0E327A73EC4}"/>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46" name="ZoneTexte 1145">
          <a:extLst>
            <a:ext uri="{FF2B5EF4-FFF2-40B4-BE49-F238E27FC236}">
              <a16:creationId xmlns:a16="http://schemas.microsoft.com/office/drawing/2014/main" id="{546790B4-A56F-4E49-B1FB-EA764C79AF55}"/>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47" name="ZoneTexte 1146">
          <a:extLst>
            <a:ext uri="{FF2B5EF4-FFF2-40B4-BE49-F238E27FC236}">
              <a16:creationId xmlns:a16="http://schemas.microsoft.com/office/drawing/2014/main" id="{C3F01A00-A6C3-47C8-B2CD-C3B20F8B7E3B}"/>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48" name="ZoneTexte 1147">
          <a:extLst>
            <a:ext uri="{FF2B5EF4-FFF2-40B4-BE49-F238E27FC236}">
              <a16:creationId xmlns:a16="http://schemas.microsoft.com/office/drawing/2014/main" id="{043A0E55-91CA-4BC4-AE68-752CF2497568}"/>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49" name="ZoneTexte 1148">
          <a:extLst>
            <a:ext uri="{FF2B5EF4-FFF2-40B4-BE49-F238E27FC236}">
              <a16:creationId xmlns:a16="http://schemas.microsoft.com/office/drawing/2014/main" id="{1C924350-AC3A-42D3-A5B7-1C97A6368D53}"/>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50" name="ZoneTexte 1149">
          <a:extLst>
            <a:ext uri="{FF2B5EF4-FFF2-40B4-BE49-F238E27FC236}">
              <a16:creationId xmlns:a16="http://schemas.microsoft.com/office/drawing/2014/main" id="{E48B3EB3-1F6B-4DA1-9E7B-6CC5504F41F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1" name="ZoneTexte 1150">
          <a:extLst>
            <a:ext uri="{FF2B5EF4-FFF2-40B4-BE49-F238E27FC236}">
              <a16:creationId xmlns:a16="http://schemas.microsoft.com/office/drawing/2014/main" id="{52F58B8D-ABFD-453F-93EE-E9F916A6C322}"/>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2" name="ZoneTexte 1151">
          <a:extLst>
            <a:ext uri="{FF2B5EF4-FFF2-40B4-BE49-F238E27FC236}">
              <a16:creationId xmlns:a16="http://schemas.microsoft.com/office/drawing/2014/main" id="{F477D693-4B8E-416B-B1CF-9ADDDF254E0D}"/>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3" name="ZoneTexte 1152">
          <a:extLst>
            <a:ext uri="{FF2B5EF4-FFF2-40B4-BE49-F238E27FC236}">
              <a16:creationId xmlns:a16="http://schemas.microsoft.com/office/drawing/2014/main" id="{AF77B7D2-17CF-4B58-9772-7D90F204CE58}"/>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4" name="ZoneTexte 1153">
          <a:extLst>
            <a:ext uri="{FF2B5EF4-FFF2-40B4-BE49-F238E27FC236}">
              <a16:creationId xmlns:a16="http://schemas.microsoft.com/office/drawing/2014/main" id="{6497817C-37EE-4D38-8E90-447569069990}"/>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5" name="ZoneTexte 1154">
          <a:extLst>
            <a:ext uri="{FF2B5EF4-FFF2-40B4-BE49-F238E27FC236}">
              <a16:creationId xmlns:a16="http://schemas.microsoft.com/office/drawing/2014/main" id="{3125602D-2C12-4773-9809-4FAB72845A34}"/>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6" name="ZoneTexte 1155">
          <a:extLst>
            <a:ext uri="{FF2B5EF4-FFF2-40B4-BE49-F238E27FC236}">
              <a16:creationId xmlns:a16="http://schemas.microsoft.com/office/drawing/2014/main" id="{BD02DB1F-3649-49C5-AEE6-7CF86F2EEBA1}"/>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7" name="ZoneTexte 1156">
          <a:extLst>
            <a:ext uri="{FF2B5EF4-FFF2-40B4-BE49-F238E27FC236}">
              <a16:creationId xmlns:a16="http://schemas.microsoft.com/office/drawing/2014/main" id="{5AB530F7-48F4-4485-81E3-33AD26C9A17D}"/>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8" name="ZoneTexte 1157">
          <a:extLst>
            <a:ext uri="{FF2B5EF4-FFF2-40B4-BE49-F238E27FC236}">
              <a16:creationId xmlns:a16="http://schemas.microsoft.com/office/drawing/2014/main" id="{63C44CF0-E0F1-42EA-AB4A-BE4B3EC2742F}"/>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59" name="ZoneTexte 1158">
          <a:extLst>
            <a:ext uri="{FF2B5EF4-FFF2-40B4-BE49-F238E27FC236}">
              <a16:creationId xmlns:a16="http://schemas.microsoft.com/office/drawing/2014/main" id="{EDE67FBF-2439-4D97-885A-4E320F29B64B}"/>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60" name="ZoneTexte 1159">
          <a:extLst>
            <a:ext uri="{FF2B5EF4-FFF2-40B4-BE49-F238E27FC236}">
              <a16:creationId xmlns:a16="http://schemas.microsoft.com/office/drawing/2014/main" id="{13491E1B-0A4A-42D6-A1CC-9D0596A54CA4}"/>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61" name="ZoneTexte 1160">
          <a:extLst>
            <a:ext uri="{FF2B5EF4-FFF2-40B4-BE49-F238E27FC236}">
              <a16:creationId xmlns:a16="http://schemas.microsoft.com/office/drawing/2014/main" id="{511D25DF-E9FF-4BCD-8581-21D74FB9F051}"/>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62" name="ZoneTexte 1161">
          <a:extLst>
            <a:ext uri="{FF2B5EF4-FFF2-40B4-BE49-F238E27FC236}">
              <a16:creationId xmlns:a16="http://schemas.microsoft.com/office/drawing/2014/main" id="{31A075CF-8706-4F69-9A07-03742867105E}"/>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63" name="ZoneTexte 1162">
          <a:extLst>
            <a:ext uri="{FF2B5EF4-FFF2-40B4-BE49-F238E27FC236}">
              <a16:creationId xmlns:a16="http://schemas.microsoft.com/office/drawing/2014/main" id="{32942D2C-4E23-486F-9E1A-3A9A43A23153}"/>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64" name="ZoneTexte 1163">
          <a:extLst>
            <a:ext uri="{FF2B5EF4-FFF2-40B4-BE49-F238E27FC236}">
              <a16:creationId xmlns:a16="http://schemas.microsoft.com/office/drawing/2014/main" id="{FDBAC63A-2163-43FC-84B0-B8863F741FC7}"/>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65" name="ZoneTexte 1164">
          <a:extLst>
            <a:ext uri="{FF2B5EF4-FFF2-40B4-BE49-F238E27FC236}">
              <a16:creationId xmlns:a16="http://schemas.microsoft.com/office/drawing/2014/main" id="{91D05896-AFC2-4855-A415-BE465414E598}"/>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66" name="ZoneTexte 1165">
          <a:extLst>
            <a:ext uri="{FF2B5EF4-FFF2-40B4-BE49-F238E27FC236}">
              <a16:creationId xmlns:a16="http://schemas.microsoft.com/office/drawing/2014/main" id="{F6A65AF2-0AE8-4694-BD9D-D710C4567FA7}"/>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67" name="ZoneTexte 1166">
          <a:extLst>
            <a:ext uri="{FF2B5EF4-FFF2-40B4-BE49-F238E27FC236}">
              <a16:creationId xmlns:a16="http://schemas.microsoft.com/office/drawing/2014/main" id="{7B4D1287-43E8-4FAF-BD9C-89B5AC8AF80B}"/>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68" name="ZoneTexte 1167">
          <a:extLst>
            <a:ext uri="{FF2B5EF4-FFF2-40B4-BE49-F238E27FC236}">
              <a16:creationId xmlns:a16="http://schemas.microsoft.com/office/drawing/2014/main" id="{D2244AC5-7B03-442D-807E-96F659B46E44}"/>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69" name="ZoneTexte 1168">
          <a:extLst>
            <a:ext uri="{FF2B5EF4-FFF2-40B4-BE49-F238E27FC236}">
              <a16:creationId xmlns:a16="http://schemas.microsoft.com/office/drawing/2014/main" id="{540E6C5A-CADA-417F-9EE0-124A1DA80525}"/>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70" name="ZoneTexte 1169">
          <a:extLst>
            <a:ext uri="{FF2B5EF4-FFF2-40B4-BE49-F238E27FC236}">
              <a16:creationId xmlns:a16="http://schemas.microsoft.com/office/drawing/2014/main" id="{CF089A36-87EF-4D27-8978-2911F851B49F}"/>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71" name="ZoneTexte 1170">
          <a:extLst>
            <a:ext uri="{FF2B5EF4-FFF2-40B4-BE49-F238E27FC236}">
              <a16:creationId xmlns:a16="http://schemas.microsoft.com/office/drawing/2014/main" id="{D635AFA5-70F1-4CE8-BD50-3CCC11CA035F}"/>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72" name="ZoneTexte 1171">
          <a:extLst>
            <a:ext uri="{FF2B5EF4-FFF2-40B4-BE49-F238E27FC236}">
              <a16:creationId xmlns:a16="http://schemas.microsoft.com/office/drawing/2014/main" id="{BD2F0B03-3767-4D33-A1BD-EA5FA90F11F2}"/>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73" name="ZoneTexte 1172">
          <a:extLst>
            <a:ext uri="{FF2B5EF4-FFF2-40B4-BE49-F238E27FC236}">
              <a16:creationId xmlns:a16="http://schemas.microsoft.com/office/drawing/2014/main" id="{B05046DF-B623-4B8F-9FDB-D33E6DFBE675}"/>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74" name="ZoneTexte 1173">
          <a:extLst>
            <a:ext uri="{FF2B5EF4-FFF2-40B4-BE49-F238E27FC236}">
              <a16:creationId xmlns:a16="http://schemas.microsoft.com/office/drawing/2014/main" id="{69AF31F5-6400-420E-A995-2D052F3B5BB8}"/>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75" name="ZoneTexte 1174">
          <a:extLst>
            <a:ext uri="{FF2B5EF4-FFF2-40B4-BE49-F238E27FC236}">
              <a16:creationId xmlns:a16="http://schemas.microsoft.com/office/drawing/2014/main" id="{141FE79E-17B3-4DBA-8A1A-94BEC4D2CE37}"/>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76" name="ZoneTexte 1175">
          <a:extLst>
            <a:ext uri="{FF2B5EF4-FFF2-40B4-BE49-F238E27FC236}">
              <a16:creationId xmlns:a16="http://schemas.microsoft.com/office/drawing/2014/main" id="{6B4B8354-361C-485D-9004-67AD37B4B38A}"/>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177" name="ZoneTexte 1176">
          <a:extLst>
            <a:ext uri="{FF2B5EF4-FFF2-40B4-BE49-F238E27FC236}">
              <a16:creationId xmlns:a16="http://schemas.microsoft.com/office/drawing/2014/main" id="{E722DFBC-EB50-4BA8-B10E-F5A0F72D8C97}"/>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78" name="ZoneTexte 1177">
          <a:extLst>
            <a:ext uri="{FF2B5EF4-FFF2-40B4-BE49-F238E27FC236}">
              <a16:creationId xmlns:a16="http://schemas.microsoft.com/office/drawing/2014/main" id="{ABDCF2FA-C63A-4105-B839-263ACB0DEAE0}"/>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79" name="ZoneTexte 1178">
          <a:extLst>
            <a:ext uri="{FF2B5EF4-FFF2-40B4-BE49-F238E27FC236}">
              <a16:creationId xmlns:a16="http://schemas.microsoft.com/office/drawing/2014/main" id="{16AFB6C5-A55A-4359-AACF-222676DF22EE}"/>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80" name="ZoneTexte 1179">
          <a:extLst>
            <a:ext uri="{FF2B5EF4-FFF2-40B4-BE49-F238E27FC236}">
              <a16:creationId xmlns:a16="http://schemas.microsoft.com/office/drawing/2014/main" id="{B42D674D-C57D-4E43-B8E0-1B1926402316}"/>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81" name="ZoneTexte 1180">
          <a:extLst>
            <a:ext uri="{FF2B5EF4-FFF2-40B4-BE49-F238E27FC236}">
              <a16:creationId xmlns:a16="http://schemas.microsoft.com/office/drawing/2014/main" id="{A235951A-7217-4400-9900-56D9456E04A6}"/>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82" name="ZoneTexte 1181">
          <a:extLst>
            <a:ext uri="{FF2B5EF4-FFF2-40B4-BE49-F238E27FC236}">
              <a16:creationId xmlns:a16="http://schemas.microsoft.com/office/drawing/2014/main" id="{21DEA601-0135-469E-9529-9C6ABF512968}"/>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83" name="ZoneTexte 1182">
          <a:extLst>
            <a:ext uri="{FF2B5EF4-FFF2-40B4-BE49-F238E27FC236}">
              <a16:creationId xmlns:a16="http://schemas.microsoft.com/office/drawing/2014/main" id="{A4FDBEF0-2E44-46A4-B7F5-8FF4EF6A9590}"/>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84" name="ZoneTexte 1183">
          <a:extLst>
            <a:ext uri="{FF2B5EF4-FFF2-40B4-BE49-F238E27FC236}">
              <a16:creationId xmlns:a16="http://schemas.microsoft.com/office/drawing/2014/main" id="{E1807552-DF30-4932-95AA-CE41CC53D5AC}"/>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85" name="ZoneTexte 1184">
          <a:extLst>
            <a:ext uri="{FF2B5EF4-FFF2-40B4-BE49-F238E27FC236}">
              <a16:creationId xmlns:a16="http://schemas.microsoft.com/office/drawing/2014/main" id="{E066AD4A-C648-40D0-BE45-1925C740FF63}"/>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86" name="ZoneTexte 1185">
          <a:extLst>
            <a:ext uri="{FF2B5EF4-FFF2-40B4-BE49-F238E27FC236}">
              <a16:creationId xmlns:a16="http://schemas.microsoft.com/office/drawing/2014/main" id="{566AF298-0613-477F-84DC-698CF85B11A4}"/>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187" name="ZoneTexte 1186">
          <a:extLst>
            <a:ext uri="{FF2B5EF4-FFF2-40B4-BE49-F238E27FC236}">
              <a16:creationId xmlns:a16="http://schemas.microsoft.com/office/drawing/2014/main" id="{05BC7B1D-59B4-4AE1-8C6B-27E2014974FA}"/>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81</xdr:row>
      <xdr:rowOff>128587</xdr:rowOff>
    </xdr:from>
    <xdr:ext cx="65" cy="172227"/>
    <xdr:sp macro="" textlink="">
      <xdr:nvSpPr>
        <xdr:cNvPr id="1188" name="ZoneTexte 1187">
          <a:extLst>
            <a:ext uri="{FF2B5EF4-FFF2-40B4-BE49-F238E27FC236}">
              <a16:creationId xmlns:a16="http://schemas.microsoft.com/office/drawing/2014/main" id="{FD7A6A69-CD49-443F-A3E0-7B891BBE3755}"/>
            </a:ext>
          </a:extLst>
        </xdr:cNvPr>
        <xdr:cNvSpPr txBox="1"/>
      </xdr:nvSpPr>
      <xdr:spPr>
        <a:xfrm>
          <a:off x="23488650" y="22026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10.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google.fr/search?q=cake+design&amp;espv=2&amp;biw=1600&amp;bih=861&amp;source=lnms&amp;tbm=isch&amp;sa=X&amp;sqi=2&amp;ved=0ahUKEwiWztWng6nKAhWMWRQKHbLuDEQQ_AUIBigB&amp;dpr=0.9" TargetMode="External"/><Relationship Id="rId21" Type="http://schemas.openxmlformats.org/officeDocument/2006/relationships/hyperlink" Target="https://www.youtube.com/watch?v=dWC54hCv0pc" TargetMode="External"/><Relationship Id="rId42" Type="http://schemas.openxmlformats.org/officeDocument/2006/relationships/hyperlink" Target="http://www.mdf-xlpages.com/modules/publisher/item.php?itemid=86" TargetMode="External"/><Relationship Id="rId47" Type="http://schemas.openxmlformats.org/officeDocument/2006/relationships/hyperlink" Target="http://www.mdf-xlpages.com/modules/publisher/item.php?itemid=83" TargetMode="External"/><Relationship Id="rId63" Type="http://schemas.openxmlformats.org/officeDocument/2006/relationships/hyperlink" Target="https://pragmatice.net/kitinstit/3_installer_produire_polices_selection.htm" TargetMode="External"/><Relationship Id="rId68" Type="http://schemas.openxmlformats.org/officeDocument/2006/relationships/hyperlink" Target="https://www.google.fr/search?q=piffom%C3%A9trie&amp;ie=utf-8&amp;oe=utf-8&amp;client=firefox-b&amp;gfe_rd=cr&amp;dcr=0&amp;ei=yYrYWZrKMYfAaMTIipgK" TargetMode="External"/><Relationship Id="rId84" Type="http://schemas.openxmlformats.org/officeDocument/2006/relationships/hyperlink" Target="http://matoumatheux.ac-rennes.fr/num/fractions/6/cocktail2.htm" TargetMode="External"/><Relationship Id="rId89" Type="http://schemas.openxmlformats.org/officeDocument/2006/relationships/hyperlink" Target="http://matoumatheux.ac-rennes.fr/num/fractions/6/fractionsM2.htm" TargetMode="External"/><Relationship Id="rId112" Type="http://schemas.openxmlformats.org/officeDocument/2006/relationships/hyperlink" Target="http://matoumatheux.ac-rennes.fr/num/courbe/casserole.htm" TargetMode="External"/><Relationship Id="rId16" Type="http://schemas.openxmlformats.org/officeDocument/2006/relationships/hyperlink" Target="https://www.youtube.com/watch?v=dQafvb2O01U" TargetMode="External"/><Relationship Id="rId107" Type="http://schemas.openxmlformats.org/officeDocument/2006/relationships/hyperlink" Target="http://matoumatheux.ac-rennes.fr/geom/solides/5/volcylindre.htm" TargetMode="External"/><Relationship Id="rId11" Type="http://schemas.openxmlformats.org/officeDocument/2006/relationships/hyperlink" Target="https://fr.wikipedia.org/wiki/Pourcentage" TargetMode="External"/><Relationship Id="rId32" Type="http://schemas.openxmlformats.org/officeDocument/2006/relationships/hyperlink" Target="https://www.economie.gouv.fr/files/files/directions_services/dgccrf/documentation/publications/depliants/poidsbrut_poidsnet.pdf" TargetMode="External"/><Relationship Id="rId37" Type="http://schemas.openxmlformats.org/officeDocument/2006/relationships/hyperlink" Target="http://www.mdf-xlpages.com/modules/publisher/item.php?itemid=134" TargetMode="External"/><Relationship Id="rId53" Type="http://schemas.openxmlformats.org/officeDocument/2006/relationships/hyperlink" Target="http://www.mdf-xlpages.com/modules/publisher/item.php?itemid=76" TargetMode="External"/><Relationship Id="rId58" Type="http://schemas.openxmlformats.org/officeDocument/2006/relationships/hyperlink" Target="http://excel.quebec/excel-formules-et-fonctions/" TargetMode="External"/><Relationship Id="rId74" Type="http://schemas.openxmlformats.org/officeDocument/2006/relationships/hyperlink" Target="http://www.aufeminin.com/fiche/cuisine/f14522-gelatine-et-agar-gar-principes-et-utilisations.html" TargetMode="External"/><Relationship Id="rId79" Type="http://schemas.openxmlformats.org/officeDocument/2006/relationships/hyperlink" Target="http://matoumatheux.ac-rennes.fr/num/numeration/doigt.htm" TargetMode="External"/><Relationship Id="rId102" Type="http://schemas.openxmlformats.org/officeDocument/2006/relationships/hyperlink" Target="http://matoumatheux.ac-rennes.fr/geom/solides/6/ruban.htm" TargetMode="External"/><Relationship Id="rId123" Type="http://schemas.openxmlformats.org/officeDocument/2006/relationships/hyperlink" Target="http://www.mylittlerecettes.com/cap-patissier-les-oeufs-en-patisserie/" TargetMode="External"/><Relationship Id="rId128" Type="http://schemas.openxmlformats.org/officeDocument/2006/relationships/hyperlink" Target="https://www.google.com/search?q=densit%C3%A9+de+l%27huile+v%C3%A9g%C3%A9tale&amp;sxsrf=AOaemvKA1pA8YES5ug-qnMA2P8ARoKS3xA%3A1642155538862&amp;ei=Ek7hYbf9M4eeytMP_um0oA4&amp;ved=0ahUKEwi3zryMgrH1AhUHj3IEHf40DeQQ4dUDCA4&amp;oq=densit%C3%A9+de+l%27huile+v%C3%A9g%C3%A9tale&amp;g" TargetMode="External"/><Relationship Id="rId5" Type="http://schemas.openxmlformats.org/officeDocument/2006/relationships/hyperlink" Target="http://calc.name/blog/comment-compter-le-pourcentage-de-tete-vite-et-facilement/" TargetMode="External"/><Relationship Id="rId90" Type="http://schemas.openxmlformats.org/officeDocument/2006/relationships/hyperlink" Target="http://matoumatheux.ac-rennes.fr/num/fractions/6/menthe.htm" TargetMode="External"/><Relationship Id="rId95" Type="http://schemas.openxmlformats.org/officeDocument/2006/relationships/hyperlink" Target="http://matoumatheux.ac-rennes.fr/num/proportionnalite/6/boulangerie.htm" TargetMode="External"/><Relationship Id="rId22" Type="http://schemas.openxmlformats.org/officeDocument/2006/relationships/hyperlink" Target="https://www.youtube.com/watch?v=psIZ0y_8VVc" TargetMode="External"/><Relationship Id="rId27" Type="http://schemas.openxmlformats.org/officeDocument/2006/relationships/hyperlink" Target="https://web.archive.org/web/20150919082310/http:/www.excelabo.net/" TargetMode="External"/><Relationship Id="rId43" Type="http://schemas.openxmlformats.org/officeDocument/2006/relationships/hyperlink" Target="http://www.mdf-xlpages.com/modules/publisher/item.php?itemid=97" TargetMode="External"/><Relationship Id="rId48" Type="http://schemas.openxmlformats.org/officeDocument/2006/relationships/hyperlink" Target="http://www.mdf-xlpages.com/modules/publisher/item.php?itemid=87" TargetMode="External"/><Relationship Id="rId64" Type="http://schemas.openxmlformats.org/officeDocument/2006/relationships/hyperlink" Target="http://www.philing.net/" TargetMode="External"/><Relationship Id="rId69" Type="http://schemas.openxmlformats.org/officeDocument/2006/relationships/hyperlink" Target="http://unicode.org/" TargetMode="External"/><Relationship Id="rId113" Type="http://schemas.openxmlformats.org/officeDocument/2006/relationships/hyperlink" Target="http://webtv.ac-versailles.fr/restauration/Patisserie" TargetMode="External"/><Relationship Id="rId118" Type="http://schemas.openxmlformats.org/officeDocument/2006/relationships/hyperlink" Target="https://www.google.fr/search?q=wedding+cake&amp;espv=2&amp;biw=1600&amp;bih=861&amp;tbm=isch&amp;tbo=u&amp;source=univ&amp;sa=X&amp;ved=0ahUKEwiv0prUhKnKAhWB7xQKHddYAJ8QsAQIIQ&amp;dpr=0.9" TargetMode="External"/><Relationship Id="rId80" Type="http://schemas.openxmlformats.org/officeDocument/2006/relationships/hyperlink" Target="http://matoumatheux.ac-rennes.fr/num/probleme/classer.htm" TargetMode="External"/><Relationship Id="rId85" Type="http://schemas.openxmlformats.org/officeDocument/2006/relationships/hyperlink" Target="http://matoumatheux.ac-rennes.fr/num/fractions/6/cocktail1.htm" TargetMode="External"/><Relationship Id="rId12" Type="http://schemas.openxmlformats.org/officeDocument/2006/relationships/hyperlink" Target="http://fabie.info.pagesperso-orange.fr/math/cours7.htm" TargetMode="External"/><Relationship Id="rId17" Type="http://schemas.openxmlformats.org/officeDocument/2006/relationships/hyperlink" Target="https://www.youtube.com/watch?v=QTGvjmAhEHo" TargetMode="External"/><Relationship Id="rId33" Type="http://schemas.openxmlformats.org/officeDocument/2006/relationships/hyperlink" Target="http://www.mdf-xlpages.com/modules/publisher/item.php?itemid=167" TargetMode="External"/><Relationship Id="rId38" Type="http://schemas.openxmlformats.org/officeDocument/2006/relationships/hyperlink" Target="http://www.mdf-xlpages.com/modules/publisher/item.php?itemid=105" TargetMode="External"/><Relationship Id="rId59" Type="http://schemas.openxmlformats.org/officeDocument/2006/relationships/hyperlink" Target="https://www.excel-downloads.com/resources/" TargetMode="External"/><Relationship Id="rId103" Type="http://schemas.openxmlformats.org/officeDocument/2006/relationships/hyperlink" Target="http://matoumatheux.ac-rennes.fr/geom/cercle/5/aire.htm" TargetMode="External"/><Relationship Id="rId108" Type="http://schemas.openxmlformats.org/officeDocument/2006/relationships/hyperlink" Target="http://matoumatheux.ac-rennes.fr/num/puissances/gateau.htm" TargetMode="External"/><Relationship Id="rId124" Type="http://schemas.openxmlformats.org/officeDocument/2006/relationships/hyperlink" Target="https://www.nubel.be/fra/" TargetMode="External"/><Relationship Id="rId129" Type="http://schemas.openxmlformats.org/officeDocument/2006/relationships/hyperlink" Target="https://www.google.com/search?q=densit%C3%A9+des+liquides+pour+cocktails&amp;oq=densit%C3%A9+des+liquides+pour+cocktails&amp;aqs=chrome..69i57.1547j0j15&amp;sourceid=chrome&amp;ie=UTF-8" TargetMode="External"/><Relationship Id="rId54" Type="http://schemas.openxmlformats.org/officeDocument/2006/relationships/hyperlink" Target="http://www.mdf-xlpages.com/modules/publisher/item.php?itemid=64" TargetMode="External"/><Relationship Id="rId70" Type="http://schemas.openxmlformats.org/officeDocument/2006/relationships/hyperlink" Target="https://www.google.fr/search?q=visualiseur+d%27Emoji+et+de+symboles&amp;oq=visualiseur+d%27Emoji+et+de+symboles&amp;aqs=chrome..69i57.2156j0j8&amp;sourceid=chrome&amp;ie=UTF-8" TargetMode="External"/><Relationship Id="rId75" Type="http://schemas.openxmlformats.org/officeDocument/2006/relationships/hyperlink" Target="http://chefsimon.lemonde.fr/additifs/agar-agar.html" TargetMode="External"/><Relationship Id="rId91" Type="http://schemas.openxmlformats.org/officeDocument/2006/relationships/hyperlink" Target="http://matoumatheux.ac-rennes.fr/num/fractions/6/poisson.htm" TargetMode="External"/><Relationship Id="rId96" Type="http://schemas.openxmlformats.org/officeDocument/2006/relationships/hyperlink" Target="http://matoumatheux.ac-rennes.fr/geom/unite/mesureur.htm" TargetMode="External"/><Relationship Id="rId1" Type="http://schemas.openxmlformats.org/officeDocument/2006/relationships/hyperlink" Target="http://www.aliments.org/poids.htm" TargetMode="External"/><Relationship Id="rId6" Type="http://schemas.openxmlformats.org/officeDocument/2006/relationships/hyperlink" Target="http://www.capte-les-maths.com/pourcentage/les_pourcentages_p10.php" TargetMode="External"/><Relationship Id="rId23" Type="http://schemas.openxmlformats.org/officeDocument/2006/relationships/hyperlink" Target="https://www.youtube.com/watch?v=mGDjvAcvigc" TargetMode="External"/><Relationship Id="rId28" Type="http://schemas.openxmlformats.org/officeDocument/2006/relationships/hyperlink" Target="http://www.mdf-xlpages.com/modules/publisher/" TargetMode="External"/><Relationship Id="rId49" Type="http://schemas.openxmlformats.org/officeDocument/2006/relationships/hyperlink" Target="http://www.mdf-xlpages.com/modules/publisher/item.php?itemid=85" TargetMode="External"/><Relationship Id="rId114" Type="http://schemas.openxmlformats.org/officeDocument/2006/relationships/hyperlink" Target="http://webtv.ac-versailles.fr/restauration/Patisserie" TargetMode="External"/><Relationship Id="rId119" Type="http://schemas.openxmlformats.org/officeDocument/2006/relationships/hyperlink" Target="https://www.youtube.com/results?search_query=wedding+cake" TargetMode="External"/><Relationship Id="rId44" Type="http://schemas.openxmlformats.org/officeDocument/2006/relationships/hyperlink" Target="http://www.mdf-xlpages.com/modules/publisher/item.php?itemid=93" TargetMode="External"/><Relationship Id="rId60" Type="http://schemas.openxmlformats.org/officeDocument/2006/relationships/hyperlink" Target="http://www.crenoexpert.fr/flipbooks/expproduit/TABLEAUX-CALIBRES-FRUITS-2.pdf" TargetMode="External"/><Relationship Id="rId65" Type="http://schemas.openxmlformats.org/officeDocument/2006/relationships/hyperlink" Target="http://jacques-andre.fr/faqtypo/lessons.pdf" TargetMode="External"/><Relationship Id="rId81" Type="http://schemas.openxmlformats.org/officeDocument/2006/relationships/hyperlink" Target="http://matoumatheux.ac-rennes.fr/num/probleme/seringue.htm" TargetMode="External"/><Relationship Id="rId86" Type="http://schemas.openxmlformats.org/officeDocument/2006/relationships/hyperlink" Target="http://matoumatheux.ac-rennes.fr/num/fractions/6/cocktail3.htm" TargetMode="External"/><Relationship Id="rId130" Type="http://schemas.openxmlformats.org/officeDocument/2006/relationships/printerSettings" Target="../printerSettings/printerSettings11.bin"/><Relationship Id="rId13" Type="http://schemas.openxmlformats.org/officeDocument/2006/relationships/hyperlink" Target="http://fortimelp.fr/content/44-calculer-un-pourcentage" TargetMode="External"/><Relationship Id="rId18" Type="http://schemas.openxmlformats.org/officeDocument/2006/relationships/hyperlink" Target="http://www.capte-les-maths.com/pourcentage/les_pourcentages_p6.php" TargetMode="External"/><Relationship Id="rId39" Type="http://schemas.openxmlformats.org/officeDocument/2006/relationships/hyperlink" Target="http://www.mdf-xlpages.com/modules/publisher/item.php?itemid=91" TargetMode="External"/><Relationship Id="rId109" Type="http://schemas.openxmlformats.org/officeDocument/2006/relationships/hyperlink" Target="http://matoumatheux.ac-rennes.fr/cours/volume/cylindre.htm" TargetMode="External"/><Relationship Id="rId34" Type="http://schemas.openxmlformats.org/officeDocument/2006/relationships/hyperlink" Target="http://www.mdf-xlpages.com/modules/publisher/item.php?itemid=149" TargetMode="External"/><Relationship Id="rId50" Type="http://schemas.openxmlformats.org/officeDocument/2006/relationships/hyperlink" Target="http://www.mdf-xlpages.com/modules/publisher/item.php?itemid=81" TargetMode="External"/><Relationship Id="rId55" Type="http://schemas.openxmlformats.org/officeDocument/2006/relationships/hyperlink" Target="http://www.mdf-xlpages.com/modules/publisher/item.php?itemid=63" TargetMode="External"/><Relationship Id="rId7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97" Type="http://schemas.openxmlformats.org/officeDocument/2006/relationships/hyperlink" Target="http://matoumatheux.ac-rennes.fr/cours/mesures/convlong.htm" TargetMode="External"/><Relationship Id="rId104" Type="http://schemas.openxmlformats.org/officeDocument/2006/relationships/hyperlink" Target="http://matoumatheux.ac-rennes.fr/geom/cercle/5/rayon.htm" TargetMode="External"/><Relationship Id="rId120" Type="http://schemas.openxmlformats.org/officeDocument/2006/relationships/hyperlink" Target="http://www.espacegraphique.com/blog/art-floral/faire-un-gateau-vegetal-avec-les-fleurs-du-jardin-2724" TargetMode="External"/><Relationship Id="rId125" Type="http://schemas.openxmlformats.org/officeDocument/2006/relationships/hyperlink" Target="http://miam-images.centerblog.net/rub-vaisselle-ustensiles-de-cuisson--3.html" TargetMode="External"/><Relationship Id="rId7" Type="http://schemas.openxmlformats.org/officeDocument/2006/relationships/hyperlink" Target="http://www.slate.fr/story/82029/soldes-calculer-rabais" TargetMode="External"/><Relationship Id="rId71" Type="http://schemas.openxmlformats.org/officeDocument/2006/relationships/hyperlink" Target="http://fr.fonts2u.com/category.html?id=21" TargetMode="External"/><Relationship Id="rId92" Type="http://schemas.openxmlformats.org/officeDocument/2006/relationships/hyperlink" Target="http://matoumatheux.ac-rennes.fr/num/proportionnalite/6/creme.htm" TargetMode="External"/><Relationship Id="rId2" Type="http://schemas.openxmlformats.org/officeDocument/2006/relationships/hyperlink" Target="https://www.mathematiquesfaciles.com/pourcentages-calculer-un-pourcentage_2_19885.htm" TargetMode="External"/><Relationship Id="rId29" Type="http://schemas.openxmlformats.org/officeDocument/2006/relationships/hyperlink" Target="http://excel.quebec/excel-formules-et-fonctions/" TargetMode="External"/><Relationship Id="rId24" Type="http://schemas.openxmlformats.org/officeDocument/2006/relationships/hyperlink" Target="https://www.youtube.com/watch?v=PyDvkMr3qfg" TargetMode="External"/><Relationship Id="rId40" Type="http://schemas.openxmlformats.org/officeDocument/2006/relationships/hyperlink" Target="http://www.mdf-xlpages.com/modules/publisher/item.php?itemid=99" TargetMode="External"/><Relationship Id="rId45" Type="http://schemas.openxmlformats.org/officeDocument/2006/relationships/hyperlink" Target="http://www.mdf-xlpages.com/modules/publisher/item.php?itemid=84" TargetMode="External"/><Relationship Id="rId66" Type="http://schemas.openxmlformats.org/officeDocument/2006/relationships/hyperlink" Target="http://joseph.larmarange.net/IMG/pdf/memo_caracteres_speciaux_windows.pdf" TargetMode="External"/><Relationship Id="rId87" Type="http://schemas.openxmlformats.org/officeDocument/2006/relationships/hyperlink" Target="http://matoumatheux.ac-rennes.fr/num/fractions/6/cocktail4.htm" TargetMode="External"/><Relationship Id="rId110" Type="http://schemas.openxmlformats.org/officeDocument/2006/relationships/hyperlink" Target="http://matoumatheux.ac-rennes.fr/cours/aire/airerect.htm" TargetMode="External"/><Relationship Id="rId115" Type="http://schemas.openxmlformats.org/officeDocument/2006/relationships/hyperlink" Target="http://chefsimon.lemonde.fr/recettes/tag/dessert" TargetMode="External"/><Relationship Id="rId131" Type="http://schemas.openxmlformats.org/officeDocument/2006/relationships/drawing" Target="../drawings/drawing3.xml"/><Relationship Id="rId61" Type="http://schemas.openxmlformats.org/officeDocument/2006/relationships/hyperlink" Target="http://www.cuisinealafrancaise.com/fr/2-poids-et-mesures" TargetMode="External"/><Relationship Id="rId82" Type="http://schemas.openxmlformats.org/officeDocument/2006/relationships/hyperlink" Target="http://matoumatheux.ac-rennes.fr/num/probleme/etiquettes.htm" TargetMode="External"/><Relationship Id="rId19" Type="http://schemas.openxmlformats.org/officeDocument/2006/relationships/hyperlink" Target="https://www.youtube.com/watch?v=SgFaLduHeAE" TargetMode="External"/><Relationship Id="rId14" Type="http://schemas.openxmlformats.org/officeDocument/2006/relationships/hyperlink" Target="https://fr.wikihow.com/convertir-en-pourcentage" TargetMode="External"/><Relationship Id="rId30" Type="http://schemas.openxmlformats.org/officeDocument/2006/relationships/hyperlink" Target="https://www.maths-et-tiques.fr/telech/Pourcent.pdf" TargetMode="External"/><Relationship Id="rId35" Type="http://schemas.openxmlformats.org/officeDocument/2006/relationships/hyperlink" Target="http://www.mdf-xlpages.com/modules/publisher/item.php?itemid=152" TargetMode="External"/><Relationship Id="rId56" Type="http://schemas.openxmlformats.org/officeDocument/2006/relationships/hyperlink" Target="http://www.mdf-xlpages.com/modules/publisher/item.php?itemid=62" TargetMode="External"/><Relationship Id="rId7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00" Type="http://schemas.openxmlformats.org/officeDocument/2006/relationships/hyperlink" Target="http://matoumatheux.ac-rennes.fr/geom/cercle/Bebert21.htm" TargetMode="External"/><Relationship Id="rId105" Type="http://schemas.openxmlformats.org/officeDocument/2006/relationships/hyperlink" Target="http://matoumatheux.ac-rennes.fr/geom/cercle/5/couronne.htm" TargetMode="External"/><Relationship Id="rId126" Type="http://schemas.openxmlformats.org/officeDocument/2006/relationships/hyperlink" Target="https://www.eficiens.com/comment-connaitre-la-police-dun-site-web/" TargetMode="External"/><Relationship Id="rId8" Type="http://schemas.openxmlformats.org/officeDocument/2006/relationships/hyperlink" Target="https://www.deleze.name/marcel/culture/taux_composes/taux_simple.html" TargetMode="External"/><Relationship Id="rId51" Type="http://schemas.openxmlformats.org/officeDocument/2006/relationships/hyperlink" Target="http://www.mdf-xlpages.com/modules/publisher/item.php?itemid=82" TargetMode="External"/><Relationship Id="rId72"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93" Type="http://schemas.openxmlformats.org/officeDocument/2006/relationships/hyperlink" Target="http://matoumatheux.ac-rennes.fr/num/proportionnalite/6/gateauriz.htm" TargetMode="External"/><Relationship Id="rId98" Type="http://schemas.openxmlformats.org/officeDocument/2006/relationships/hyperlink" Target="http://matoumatheux.ac-rennes.fr/cours/mesures/convmasse.htm" TargetMode="External"/><Relationship Id="rId121" Type="http://schemas.openxmlformats.org/officeDocument/2006/relationships/hyperlink" Target="http://www.cestmafournee.com/2013/06/quelles-quantites-pour-mon-moule.html" TargetMode="External"/><Relationship Id="rId3" Type="http://schemas.openxmlformats.org/officeDocument/2006/relationships/hyperlink" Target="http://www.lyc-monnet-juvisy.ac-versailles.fr/Diapomath.pdf" TargetMode="External"/><Relationship Id="rId25" Type="http://schemas.openxmlformats.org/officeDocument/2006/relationships/hyperlink" Target="https://www.youtube.com/watch?v=_PTjJ7UD4eo" TargetMode="External"/><Relationship Id="rId46" Type="http://schemas.openxmlformats.org/officeDocument/2006/relationships/hyperlink" Target="http://www.mdf-xlpages.com/modules/publisher/item.php?itemid=94" TargetMode="External"/><Relationship Id="rId67" Type="http://schemas.openxmlformats.org/officeDocument/2006/relationships/hyperlink" Target="http://fr.fontriver.com/" TargetMode="External"/><Relationship Id="rId116" Type="http://schemas.openxmlformats.org/officeDocument/2006/relationships/hyperlink" Target="https://www.google.fr/webhp?sourceid=chrome-instant&amp;ion=1&amp;espv=2&amp;ie=UTF-8" TargetMode="External"/><Relationship Id="rId20" Type="http://schemas.openxmlformats.org/officeDocument/2006/relationships/hyperlink" Target="https://www.youtube.com/c/YMONKA" TargetMode="External"/><Relationship Id="rId41" Type="http://schemas.openxmlformats.org/officeDocument/2006/relationships/hyperlink" Target="http://www.mdf-xlpages.com/modules/publisher/item.php?itemid=98" TargetMode="External"/><Relationship Id="rId62" Type="http://schemas.openxmlformats.org/officeDocument/2006/relationships/hyperlink" Target="http://www.cuisinealafrancaise.com/fr/2-poids-et-mesures" TargetMode="External"/><Relationship Id="rId83" Type="http://schemas.openxmlformats.org/officeDocument/2006/relationships/hyperlink" Target="http://matoumatheux.ac-rennes.fr/num/fractions/6/menthe1.htm" TargetMode="External"/><Relationship Id="rId88" Type="http://schemas.openxmlformats.org/officeDocument/2006/relationships/hyperlink" Target="http://matoumatheux.ac-rennes.fr/num/fractions/6/fractionsM.htm" TargetMode="External"/><Relationship Id="rId111" Type="http://schemas.openxmlformats.org/officeDocument/2006/relationships/hyperlink" Target="http://matoumatheux.ac-rennes.fr/num/diviseur/probleme1.htm" TargetMode="External"/><Relationship Id="rId15" Type="http://schemas.openxmlformats.org/officeDocument/2006/relationships/hyperlink" Target="http://www.astuceshebdo.com/2012/03/comment-calculer-un-pourcentage-cas-n-1.html" TargetMode="External"/><Relationship Id="rId36" Type="http://schemas.openxmlformats.org/officeDocument/2006/relationships/hyperlink" Target="http://www.mdf-xlpages.com/modules/publisher/item.php?itemid=153" TargetMode="External"/><Relationship Id="rId57" Type="http://schemas.openxmlformats.org/officeDocument/2006/relationships/hyperlink" Target="http://www.mdf-xlpages.com/modules/publisher/item.php?itemid=25" TargetMode="External"/><Relationship Id="rId106" Type="http://schemas.openxmlformats.org/officeDocument/2006/relationships/hyperlink" Target="http://matoumatheux.ac-rennes.fr/geom/solides/5/airecylindre.htm" TargetMode="External"/><Relationship Id="rId127" Type="http://schemas.openxmlformats.org/officeDocument/2006/relationships/hyperlink" Target="https://ledigitalizeur.fr/outils/correcteurs-d-orthographe-gratuits/" TargetMode="External"/><Relationship Id="rId10" Type="http://schemas.openxmlformats.org/officeDocument/2006/relationships/hyperlink" Target="https://www.cmath.fr/6eme/pourcentages/cours.php" TargetMode="External"/><Relationship Id="rId31" Type="http://schemas.openxmlformats.org/officeDocument/2006/relationships/hyperlink" Target="http://www.maths-et-tiques.fr/index.php/cours-en-videos" TargetMode="External"/><Relationship Id="rId52" Type="http://schemas.openxmlformats.org/officeDocument/2006/relationships/hyperlink" Target="http://www.mdf-xlpages.com/modules/publisher/item.php?itemid=90" TargetMode="External"/><Relationship Id="rId7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78" Type="http://schemas.openxmlformats.org/officeDocument/2006/relationships/hyperlink" Target="http://matoumatheux.ac-rennes.fr/sommaire.php?niv=6" TargetMode="External"/><Relationship Id="rId94" Type="http://schemas.openxmlformats.org/officeDocument/2006/relationships/hyperlink" Target="http://matoumatheux.ac-rennes.fr/num/proportionnalite/6/far.htm" TargetMode="External"/><Relationship Id="rId99" Type="http://schemas.openxmlformats.org/officeDocument/2006/relationships/hyperlink" Target="http://matoumatheux.ac-rennes.fr/geom/cercle/Bebert11.htm" TargetMode="External"/><Relationship Id="rId101" Type="http://schemas.openxmlformats.org/officeDocument/2006/relationships/hyperlink" Target="http://matoumatheux.ac-rennes.fr/geom/cercle/chien.htm" TargetMode="External"/><Relationship Id="rId122" Type="http://schemas.openxmlformats.org/officeDocument/2006/relationships/hyperlink" Target="http://forum.excel-pratique.com/excel/donner-la-forme-de-carres-reguliers-a-toutes-les-cellules-t9229.html" TargetMode="External"/><Relationship Id="rId4" Type="http://schemas.openxmlformats.org/officeDocument/2006/relationships/hyperlink" Target="http://www.un-calcul.fr/calcul-comptabilite/comment-calculer-un-pourcentage-338" TargetMode="External"/><Relationship Id="rId9" Type="http://schemas.openxmlformats.org/officeDocument/2006/relationships/hyperlink" Target="https://www.cmath.fr/cesite/presentation.php" TargetMode="External"/><Relationship Id="rId26" Type="http://schemas.openxmlformats.org/officeDocument/2006/relationships/hyperlink" Target="https://www.youtube.com/watch?v=tSp2xkS-tKs"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support.office.com/fr-fr/article/Utiliser-Excel-avec-des-versions-ant%C3%A9rieures-d-Excel-2fd9ffcb-6fce-485b-85af-fecfd651a5ac" TargetMode="External"/><Relationship Id="rId13" Type="http://schemas.openxmlformats.org/officeDocument/2006/relationships/hyperlink" Target="https://www.google.fr/search?q=piffom%C3%A9trie&amp;ie=utf-8&amp;oe=utf-8&amp;client=firefox-b&amp;gfe_rd=cr&amp;dcr=0&amp;ei=yYrYWZrKMYfAaMTIipgK" TargetMode="External"/><Relationship Id="rId3" Type="http://schemas.openxmlformats.org/officeDocument/2006/relationships/hyperlink" Target="http://excel.engalere.com/tags/" TargetMode="External"/><Relationship Id="rId7" Type="http://schemas.openxmlformats.org/officeDocument/2006/relationships/hyperlink" Target="https://support.office.com/fr-fr/article/Enregistrer-un-classeur-dans-un-autre-format-de-fichier-6a16c862-4a36-48f9-a300-c2ca0065286e" TargetMode="External"/><Relationship Id="rId12" Type="http://schemas.openxmlformats.org/officeDocument/2006/relationships/hyperlink" Target="http://lecompagnon.info/excel/analyse.htm"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6" Type="http://schemas.openxmlformats.org/officeDocument/2006/relationships/hyperlink" Target="https://support.office.com/fr-fr/article/Sp%C3%A9cifications-et-limites-relatives-%C3%A0-Excel-1672b34d-7043-467e-8e27-269d656771c3" TargetMode="External"/><Relationship Id="rId11" Type="http://schemas.openxmlformats.org/officeDocument/2006/relationships/hyperlink" Target="https://support.office.com/fr-fr/article/Afficher-les-relations-entre-formules-et-cellules-a59bef2b-3701-46bf-8ff1-d3518771d507" TargetMode="External"/><Relationship Id="rId5" Type="http://schemas.openxmlformats.org/officeDocument/2006/relationships/hyperlink" Target="https://www.google.fr/webhp?sourceid=chrome-instant&amp;ion=1&amp;espv=2&amp;ie=UTF-8" TargetMode="External"/><Relationship Id="rId15" Type="http://schemas.openxmlformats.org/officeDocument/2006/relationships/drawing" Target="../drawings/drawing4.xml"/><Relationship Id="rId10" Type="http://schemas.openxmlformats.org/officeDocument/2006/relationships/hyperlink" Target="http://www.yvoz.net/2012/06/excel-format-xlsx-ouvrir/" TargetMode="External"/><Relationship Id="rId4" Type="http://schemas.openxmlformats.org/officeDocument/2006/relationships/hyperlink" Target="https://www.excel-pratique.com/fr/fonctions-complementaires.php" TargetMode="External"/><Relationship Id="rId9" Type="http://schemas.openxmlformats.org/officeDocument/2006/relationships/hyperlink" Target="https://support.office.com/fr-fr/article/Enregistrer-un-classeur-Excel-pour-garantir-la-compatibilit%C3%A9-avec-les-versions-ant%C3%A9rieures-d-Excel-169a0336-965b-4430-8554-4e7b5db79947" TargetMode="External"/><Relationship Id="rId14" Type="http://schemas.openxmlformats.org/officeDocument/2006/relationships/hyperlink" Target="https://www.google.fr/search?q=piffom%C3%A9trie&amp;ie=utf-8&amp;oe=utf-8&amp;client=firefox-b&amp;gfe_rd=cr&amp;dcr=0&amp;ei=yYrYWZrKMYfAaMTIipgK"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temps-action.com/classer-ses-documents-sur-ordinateur" TargetMode="External"/><Relationship Id="rId7" Type="http://schemas.openxmlformats.org/officeDocument/2006/relationships/drawing" Target="../drawings/drawing5.xml"/><Relationship Id="rId2" Type="http://schemas.openxmlformats.org/officeDocument/2006/relationships/hyperlink" Target="https://www.youtube.com/watch?v=pgDqto-tZ9I" TargetMode="External"/><Relationship Id="rId1" Type="http://schemas.openxmlformats.org/officeDocument/2006/relationships/hyperlink" Target="https://www.3mfrance.fr/3M/fr_FR/post-it-notes/ideas/collaborate/" TargetMode="External"/><Relationship Id="rId6" Type="http://schemas.openxmlformats.org/officeDocument/2006/relationships/printerSettings" Target="../printerSettings/printerSettings12.bin"/><Relationship Id="rId5" Type="http://schemas.openxmlformats.org/officeDocument/2006/relationships/hyperlink" Target="https://www.01net.com/astuces/windows-10-15-astuces-pour-maitriser-l-explorateur-de-fichiers-comme-un-pro-2013249.html" TargetMode="External"/><Relationship Id="rId4" Type="http://schemas.openxmlformats.org/officeDocument/2006/relationships/hyperlink" Target="https://www.naept.com/blog/organiser-vos-documents-nommer-stocker-classer/"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mercotte.fr/farines-et-fecule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mercotte.fr/farines-et-fecule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www.berryfarah.com/" TargetMode="External"/><Relationship Id="rId3" Type="http://schemas.openxmlformats.org/officeDocument/2006/relationships/hyperlink" Target="https://www.google.com/search?q=levure+osmotol%C3%A9rante&amp;oq=levure+osmotol%C3%A9rante&amp;aqs=chrome..69i57.1407j0j15&amp;sourceid=chrome&amp;ie=UTF-8" TargetMode="External"/><Relationship Id="rId7" Type="http://schemas.openxmlformats.org/officeDocument/2006/relationships/hyperlink" Target="https://www.lulu.com/search/?adult_audience_rating=00&amp;keyword=p%C3%A2tisserie&amp;page=1&amp;pageSize=10" TargetMode="External"/><Relationship Id="rId12" Type="http://schemas.openxmlformats.org/officeDocument/2006/relationships/printerSettings" Target="../printerSettings/printerSettings9.bin"/><Relationship Id="rId2" Type="http://schemas.openxmlformats.org/officeDocument/2006/relationships/hyperlink" Target="https://www.difal.com/" TargetMode="External"/><Relationship Id="rId1" Type="http://schemas.openxmlformats.org/officeDocument/2006/relationships/hyperlink" Target="http://www.patisserie21.com/index.html" TargetMode="External"/><Relationship Id="rId6" Type="http://schemas.openxmlformats.org/officeDocument/2006/relationships/hyperlink" Target="http://www.patisserie21.com/" TargetMode="External"/><Relationship Id="rId11" Type="http://schemas.openxmlformats.org/officeDocument/2006/relationships/hyperlink" Target="https://www.google.com/search?q=berry-farah&amp;hl=fr&amp;tbm=isch&amp;sxsrf=AOaemvKxadpMAZ0vMtb6ZlZiNf43Q58KXw:1641890717964&amp;source=lnms&amp;sa=X&amp;ved=2ahUKEwim-oPIp6n1AhWD3YUKHVIlDqsQ_AUoAXoECAEQAw&amp;biw=1366&amp;bih=657&amp;dpr=1" TargetMode="External"/><Relationship Id="rId5" Type="http://schemas.openxmlformats.org/officeDocument/2006/relationships/hyperlink" Target="http://www.lulu.com/shop/berry-farah/la-p%C3%A2tisserie-du-xxie-si%C3%A8cle/paperback/product-20670511.html" TargetMode="External"/><Relationship Id="rId10" Type="http://schemas.openxmlformats.org/officeDocument/2006/relationships/hyperlink" Target="https://www.google.com/search?q=berry-farah&amp;sxsrf=AOaemvIixCYUMoyw2fdQv2aFaZDZIeA2YA:1641890509813&amp;source=lnms&amp;sa=X&amp;ved=2ahUKEwifquPkpqn1AhVux4UKHTXTAWIQ_AUoAHoECAEQAg&amp;biw=1366&amp;bih=657&amp;dpr=1" TargetMode="External"/><Relationship Id="rId4" Type="http://schemas.openxmlformats.org/officeDocument/2006/relationships/hyperlink" Target="https://application.cdc-ccl.gc.ca/ddpp-ppdpl/PearsieCopy/milking/index-fra.php" TargetMode="External"/><Relationship Id="rId9" Type="http://schemas.openxmlformats.org/officeDocument/2006/relationships/hyperlink" Target="https://www.google.com/search?q=berry-farah&amp;sxsrf=AOaemvLk6JpNI-WAMYTtGKzl6rGXpCyy7Q:1641890492861&amp;source=lnms&amp;tbm=vid&amp;sa=X&amp;ved=2ahUKEwjK0djcpqn1AhUJgs4BHWG4BiwQ_AUoAHoECAIQCg&amp;biw=1366&amp;bih=657&amp;dpr=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D5211-4942-4D77-A135-5682C30C5DE5}">
  <dimension ref="A1:AR135"/>
  <sheetViews>
    <sheetView tabSelected="1" topLeftCell="A7" zoomScale="75" zoomScaleNormal="75" workbookViewId="0">
      <selection activeCell="T15" sqref="T15"/>
    </sheetView>
  </sheetViews>
  <sheetFormatPr baseColWidth="10" defaultRowHeight="12.75"/>
  <cols>
    <col min="1" max="2" width="11.42578125" style="3490"/>
    <col min="3" max="3" width="16" style="3490" customWidth="1"/>
    <col min="4" max="18" width="11.42578125" style="3490"/>
    <col min="19" max="19" width="16" style="3490" customWidth="1"/>
    <col min="20" max="20" width="12.140625" style="3490" customWidth="1"/>
    <col min="21" max="21" width="15.28515625" style="3490" customWidth="1"/>
    <col min="22" max="22" width="11.42578125" style="3490"/>
    <col min="23" max="23" width="14.140625" style="3490" customWidth="1"/>
    <col min="24" max="16384" width="11.42578125" style="3490"/>
  </cols>
  <sheetData>
    <row r="1" spans="1:31" ht="30" customHeight="1">
      <c r="A1" s="3487"/>
      <c r="B1" s="3487"/>
      <c r="C1" s="3487"/>
      <c r="D1" s="3487"/>
      <c r="E1" s="3487"/>
      <c r="F1" s="3487"/>
      <c r="G1" s="3487"/>
      <c r="H1" s="3487"/>
      <c r="I1" s="3487"/>
      <c r="J1" s="3487"/>
      <c r="K1" s="3487"/>
      <c r="L1" s="3488"/>
      <c r="M1" s="3488"/>
      <c r="N1" s="3488"/>
      <c r="O1" s="3488"/>
      <c r="P1" s="3488"/>
      <c r="Q1" s="3489"/>
      <c r="R1" s="3489"/>
      <c r="S1" s="3489"/>
      <c r="T1" s="3489"/>
      <c r="U1" s="3489"/>
      <c r="V1" s="3489"/>
      <c r="W1" s="3489"/>
      <c r="X1" s="3489"/>
      <c r="Y1" s="3489"/>
      <c r="Z1" s="3489"/>
      <c r="AA1" s="3489"/>
      <c r="AB1" s="3489"/>
      <c r="AC1" s="3489"/>
    </row>
    <row r="2" spans="1:31" ht="30" customHeight="1">
      <c r="A2" s="3487"/>
      <c r="B2" s="3491" t="s">
        <v>2344</v>
      </c>
      <c r="C2" s="3487"/>
      <c r="D2" s="3487"/>
      <c r="E2" s="3487"/>
      <c r="F2" s="3487"/>
      <c r="G2" s="3487"/>
      <c r="H2" s="3487"/>
      <c r="I2" s="3488"/>
      <c r="J2" s="3487"/>
      <c r="K2" s="3487"/>
      <c r="L2" s="3488"/>
      <c r="M2" s="3488"/>
      <c r="N2" s="3488"/>
      <c r="O2" s="3488"/>
      <c r="P2" s="3488"/>
      <c r="Q2" s="3489"/>
      <c r="R2" s="3489"/>
      <c r="S2" s="3492"/>
      <c r="T2" s="3492" t="s">
        <v>2356</v>
      </c>
      <c r="U2" s="3492"/>
      <c r="V2" s="3492"/>
      <c r="W2" s="3489"/>
      <c r="X2" s="3489"/>
      <c r="Y2" s="3489"/>
      <c r="Z2" s="3489"/>
      <c r="AA2" s="3489"/>
      <c r="AB2" s="3489"/>
      <c r="AC2" s="3489"/>
    </row>
    <row r="3" spans="1:31" ht="30" customHeight="1">
      <c r="A3" s="3487"/>
      <c r="B3" s="3493" t="s">
        <v>2263</v>
      </c>
      <c r="C3" s="3494"/>
      <c r="D3" s="3487"/>
      <c r="E3" s="3487"/>
      <c r="F3" s="3487"/>
      <c r="G3" s="3487"/>
      <c r="H3" s="3487"/>
      <c r="I3" s="3488"/>
      <c r="J3" s="3487"/>
      <c r="K3" s="3487"/>
      <c r="L3" s="3488"/>
      <c r="M3" s="3488"/>
      <c r="N3" s="3488"/>
      <c r="O3" s="3488"/>
      <c r="P3" s="3488"/>
      <c r="Q3" s="3489"/>
      <c r="R3" s="3489"/>
      <c r="S3" s="3492"/>
      <c r="T3" s="3492" t="s">
        <v>2355</v>
      </c>
      <c r="U3" s="3492"/>
      <c r="V3" s="3492"/>
      <c r="W3" s="3489"/>
      <c r="X3" s="3489"/>
      <c r="Y3" s="3489"/>
      <c r="Z3" s="3489"/>
      <c r="AA3" s="3489"/>
      <c r="AB3" s="3489"/>
      <c r="AC3" s="3489"/>
    </row>
    <row r="4" spans="1:31" ht="30" customHeight="1">
      <c r="A4" s="3487"/>
      <c r="B4" s="3493" t="s">
        <v>2345</v>
      </c>
      <c r="C4" s="3494"/>
      <c r="D4" s="3487"/>
      <c r="E4" s="3487"/>
      <c r="F4" s="3487"/>
      <c r="G4" s="3487"/>
      <c r="H4" s="3487"/>
      <c r="I4" s="3488"/>
      <c r="J4" s="3487"/>
      <c r="K4" s="3487"/>
      <c r="L4" s="3488"/>
      <c r="M4" s="3488"/>
      <c r="N4" s="3488"/>
      <c r="O4" s="3488"/>
      <c r="P4" s="3488"/>
      <c r="Q4" s="3489"/>
      <c r="R4" s="3489"/>
      <c r="S4" s="3495"/>
      <c r="T4" s="3495"/>
      <c r="U4" s="3496"/>
      <c r="V4" s="3496"/>
      <c r="W4" s="3489"/>
      <c r="X4" s="3489"/>
      <c r="Y4" s="3489"/>
      <c r="Z4" s="3489"/>
      <c r="AA4" s="3489"/>
      <c r="AB4" s="3489"/>
      <c r="AC4" s="3489"/>
    </row>
    <row r="5" spans="1:31" ht="30" customHeight="1">
      <c r="A5" s="3487"/>
      <c r="B5" s="3493" t="s">
        <v>2346</v>
      </c>
      <c r="C5" s="3494"/>
      <c r="D5" s="3487"/>
      <c r="E5" s="3487"/>
      <c r="F5" s="3487"/>
      <c r="G5" s="3487"/>
      <c r="H5" s="3487"/>
      <c r="I5" s="3488"/>
      <c r="J5" s="3487"/>
      <c r="K5" s="3487"/>
      <c r="L5" s="3488"/>
      <c r="M5" s="3488"/>
      <c r="N5" s="3488"/>
      <c r="O5" s="3488"/>
      <c r="P5" s="3488"/>
      <c r="Q5" s="3489"/>
      <c r="R5" s="3489"/>
      <c r="S5" s="3489"/>
      <c r="T5" s="3492" t="s">
        <v>2357</v>
      </c>
      <c r="U5" s="3489"/>
      <c r="V5" s="3489"/>
      <c r="W5" s="3489"/>
      <c r="X5" s="3489"/>
      <c r="Y5" s="3489"/>
      <c r="Z5" s="3489"/>
      <c r="AA5" s="3489"/>
      <c r="AB5" s="3489"/>
      <c r="AC5" s="3489"/>
    </row>
    <row r="6" spans="1:31" ht="30" customHeight="1">
      <c r="A6" s="3487"/>
      <c r="B6" s="3493" t="s">
        <v>251</v>
      </c>
      <c r="C6" s="3487"/>
      <c r="D6" s="3487"/>
      <c r="E6" s="3487"/>
      <c r="F6" s="3487"/>
      <c r="G6" s="3487"/>
      <c r="H6" s="3487"/>
      <c r="I6" s="3488"/>
      <c r="J6" s="3487"/>
      <c r="K6" s="3487"/>
      <c r="L6" s="3488"/>
      <c r="M6" s="3488"/>
      <c r="N6" s="3488"/>
      <c r="O6" s="3488"/>
      <c r="P6" s="3488"/>
      <c r="Q6" s="3489"/>
      <c r="R6" s="3489"/>
      <c r="S6" s="3489"/>
      <c r="T6" s="3495" t="s">
        <v>1109</v>
      </c>
      <c r="U6" s="3489"/>
      <c r="V6" s="3489"/>
      <c r="W6" s="3489"/>
      <c r="X6" s="3489"/>
      <c r="Y6" s="3489"/>
      <c r="Z6" s="3489"/>
      <c r="AA6" s="3489"/>
      <c r="AB6" s="3489"/>
      <c r="AC6" s="3489"/>
    </row>
    <row r="7" spans="1:31" ht="30" customHeight="1">
      <c r="A7" s="3487"/>
      <c r="B7" s="3493"/>
      <c r="C7" s="3487"/>
      <c r="D7" s="3487"/>
      <c r="E7" s="3487"/>
      <c r="F7" s="3487"/>
      <c r="G7" s="3487"/>
      <c r="H7" s="3487"/>
      <c r="I7" s="3488"/>
      <c r="J7" s="3487"/>
      <c r="K7" s="3487"/>
      <c r="L7" s="3488"/>
      <c r="M7" s="3488"/>
      <c r="N7" s="3488"/>
      <c r="O7" s="3488"/>
      <c r="P7" s="3488"/>
      <c r="Q7" s="3489"/>
      <c r="R7" s="3489"/>
      <c r="S7" s="3489"/>
      <c r="T7" s="3489"/>
      <c r="U7" s="3489"/>
      <c r="V7" s="3489"/>
      <c r="W7" s="3489"/>
      <c r="X7" s="3489"/>
      <c r="Y7" s="3489"/>
      <c r="Z7" s="3489"/>
      <c r="AA7" s="3489"/>
      <c r="AB7" s="3489"/>
      <c r="AC7" s="3489"/>
    </row>
    <row r="8" spans="1:31" s="1017" customFormat="1" ht="40.5" customHeight="1">
      <c r="A8" s="3495"/>
      <c r="B8" s="3497" t="s">
        <v>2347</v>
      </c>
      <c r="C8" s="3497"/>
      <c r="D8" s="3497"/>
      <c r="E8" s="3497"/>
      <c r="F8" s="3497"/>
      <c r="G8" s="3497"/>
      <c r="H8" s="3497"/>
      <c r="I8" s="3497"/>
      <c r="J8" s="3497"/>
      <c r="K8" s="3497"/>
      <c r="L8" s="3488"/>
      <c r="M8" s="3488"/>
      <c r="N8" s="3488"/>
      <c r="O8" s="3488"/>
      <c r="P8" s="3488"/>
      <c r="Q8" s="3489"/>
      <c r="R8" s="3489"/>
      <c r="S8" s="3489"/>
      <c r="T8" s="3498" t="str">
        <f ca="1">"Page "&amp;_xlfn.SHEET()&amp;" sur "&amp;_xlfn.SHEETS()</f>
        <v>Page 1 sur 13</v>
      </c>
      <c r="U8" s="3498"/>
      <c r="V8" s="3496"/>
      <c r="W8" s="3496"/>
      <c r="X8" s="3496"/>
      <c r="Y8" s="3496"/>
      <c r="Z8" s="3496"/>
      <c r="AA8" s="3496"/>
      <c r="AB8" s="3496"/>
      <c r="AC8" s="1016"/>
      <c r="AD8" s="1021"/>
      <c r="AE8" s="1021"/>
    </row>
    <row r="9" spans="1:31" s="1017" customFormat="1" ht="40.5" customHeight="1">
      <c r="A9" s="3495"/>
      <c r="B9" s="3497"/>
      <c r="C9" s="3499" t="s">
        <v>2366</v>
      </c>
      <c r="D9" s="3575"/>
      <c r="E9" s="3576"/>
      <c r="F9" s="3576"/>
      <c r="G9" s="3576"/>
      <c r="H9" s="3574"/>
      <c r="I9" s="3574"/>
      <c r="J9" s="3573"/>
      <c r="K9" s="3573"/>
      <c r="L9" s="3488"/>
      <c r="M9" s="3488"/>
      <c r="N9" s="3488"/>
      <c r="O9" s="3488"/>
      <c r="P9" s="3488"/>
      <c r="Q9" s="3489"/>
      <c r="R9" s="3489"/>
      <c r="S9" s="3489"/>
      <c r="T9" s="1016"/>
      <c r="U9" s="1016"/>
      <c r="V9" s="3496"/>
      <c r="W9" s="3496"/>
      <c r="X9" s="3496"/>
      <c r="Y9" s="3496"/>
      <c r="Z9" s="3496"/>
      <c r="AA9" s="3496"/>
      <c r="AB9" s="3496"/>
      <c r="AC9" s="1016"/>
      <c r="AD9" s="1021"/>
      <c r="AE9" s="1021"/>
    </row>
    <row r="10" spans="1:31" s="1017" customFormat="1" ht="40.5" customHeight="1">
      <c r="A10" s="3495"/>
      <c r="B10" s="3497"/>
      <c r="C10" s="3499" t="s">
        <v>2367</v>
      </c>
      <c r="D10" s="3575"/>
      <c r="E10" s="3576"/>
      <c r="F10" s="3576"/>
      <c r="G10" s="3576"/>
      <c r="H10" s="3576"/>
      <c r="I10" s="3576"/>
      <c r="J10" s="3497"/>
      <c r="K10" s="3497"/>
      <c r="L10" s="3488"/>
      <c r="M10" s="3488"/>
      <c r="N10" s="3488"/>
      <c r="O10" s="3488"/>
      <c r="P10" s="3488"/>
      <c r="Q10" s="3489"/>
      <c r="R10" s="3489"/>
      <c r="S10" s="3489"/>
      <c r="T10" s="1016"/>
      <c r="U10" s="1016"/>
      <c r="V10" s="3496"/>
      <c r="W10" s="3496"/>
      <c r="X10" s="3496"/>
      <c r="Y10" s="3496"/>
      <c r="Z10" s="3496"/>
      <c r="AA10" s="3496"/>
      <c r="AB10" s="3496"/>
      <c r="AC10" s="1016"/>
      <c r="AD10" s="1021"/>
      <c r="AE10" s="1021"/>
    </row>
    <row r="11" spans="1:31" s="1017" customFormat="1" ht="40.5" customHeight="1">
      <c r="A11" s="3495"/>
      <c r="B11" s="3497"/>
      <c r="C11" s="3499" t="s">
        <v>2368</v>
      </c>
      <c r="D11" s="3575"/>
      <c r="E11" s="3576"/>
      <c r="F11" s="3576"/>
      <c r="G11" s="3576"/>
      <c r="H11" s="3576"/>
      <c r="I11" s="3576"/>
      <c r="J11" s="3497"/>
      <c r="K11" s="3497"/>
      <c r="L11" s="3488"/>
      <c r="M11" s="3488"/>
      <c r="N11" s="3488"/>
      <c r="O11" s="3488"/>
      <c r="P11" s="3488"/>
      <c r="Q11" s="3489"/>
      <c r="R11" s="3489"/>
      <c r="S11" s="3489"/>
      <c r="T11" s="1016"/>
      <c r="U11" s="1016"/>
      <c r="V11" s="3496"/>
      <c r="W11" s="3496"/>
      <c r="X11" s="3496"/>
      <c r="Y11" s="3496"/>
      <c r="Z11" s="3496"/>
      <c r="AA11" s="3496"/>
      <c r="AB11" s="3496"/>
      <c r="AC11" s="1016"/>
      <c r="AD11" s="1021"/>
      <c r="AE11" s="1021"/>
    </row>
    <row r="12" spans="1:31" s="1017" customFormat="1" ht="40.5" customHeight="1">
      <c r="A12" s="3495"/>
      <c r="B12" s="3497"/>
      <c r="C12" s="3499" t="s">
        <v>2369</v>
      </c>
      <c r="D12" s="3575"/>
      <c r="E12" s="3576"/>
      <c r="F12" s="3576"/>
      <c r="G12" s="3576"/>
      <c r="H12" s="3576"/>
      <c r="I12" s="3576"/>
      <c r="J12" s="3497"/>
      <c r="K12" s="3497"/>
      <c r="L12" s="3488"/>
      <c r="M12" s="3488"/>
      <c r="N12" s="3488"/>
      <c r="O12" s="3488"/>
      <c r="P12" s="3488"/>
      <c r="Q12" s="3489"/>
      <c r="R12" s="3489"/>
      <c r="S12" s="3489"/>
      <c r="T12" s="1016"/>
      <c r="U12" s="1016"/>
      <c r="V12" s="3496"/>
      <c r="W12" s="3496"/>
      <c r="X12" s="3496"/>
      <c r="Y12" s="3496"/>
      <c r="Z12" s="3496"/>
      <c r="AA12" s="3496"/>
      <c r="AB12" s="3496"/>
      <c r="AC12" s="1016"/>
      <c r="AD12" s="1021"/>
      <c r="AE12" s="1021"/>
    </row>
    <row r="13" spans="1:31" s="1017" customFormat="1" ht="40.5" customHeight="1">
      <c r="A13" s="3495"/>
      <c r="B13" s="3497"/>
      <c r="C13" s="3499" t="s">
        <v>2358</v>
      </c>
      <c r="D13" s="3575"/>
      <c r="E13" s="3576"/>
      <c r="F13" s="3576"/>
      <c r="G13" s="3576"/>
      <c r="H13" s="3576"/>
      <c r="I13" s="3576"/>
      <c r="J13" s="3497"/>
      <c r="K13" s="3497"/>
      <c r="L13" s="3488"/>
      <c r="M13" s="3488"/>
      <c r="N13" s="3488"/>
      <c r="O13" s="3488"/>
      <c r="P13" s="3488"/>
      <c r="Q13" s="3489"/>
      <c r="R13" s="3489"/>
      <c r="S13" s="3489"/>
      <c r="T13" s="1016"/>
      <c r="U13" s="1016"/>
      <c r="V13" s="3496"/>
      <c r="W13" s="3496"/>
      <c r="X13" s="3496"/>
      <c r="Y13" s="3496"/>
      <c r="Z13" s="3496"/>
      <c r="AA13" s="3496"/>
      <c r="AB13" s="3496"/>
      <c r="AC13" s="1016"/>
      <c r="AD13" s="1021"/>
      <c r="AE13" s="1021"/>
    </row>
    <row r="14" spans="1:31" s="1017" customFormat="1" ht="40.5" customHeight="1">
      <c r="A14" s="3495"/>
      <c r="B14" s="3497"/>
      <c r="C14" s="3499" t="s">
        <v>2370</v>
      </c>
      <c r="D14" s="3575"/>
      <c r="E14" s="3576"/>
      <c r="F14" s="3576"/>
      <c r="G14" s="3576"/>
      <c r="H14" s="3576"/>
      <c r="I14" s="3576"/>
      <c r="J14" s="3497"/>
      <c r="K14" s="3497"/>
      <c r="L14" s="3488"/>
      <c r="M14" s="3488"/>
      <c r="N14" s="3488"/>
      <c r="O14" s="3488"/>
      <c r="P14" s="3488"/>
      <c r="Q14" s="3489"/>
      <c r="R14" s="3489"/>
      <c r="S14" s="3489"/>
      <c r="T14" s="1016"/>
      <c r="U14" s="1016"/>
      <c r="V14" s="3496"/>
      <c r="W14" s="3496"/>
      <c r="X14" s="3496"/>
      <c r="Y14" s="3496"/>
      <c r="Z14" s="3496"/>
      <c r="AA14" s="3496"/>
      <c r="AB14" s="3496"/>
      <c r="AC14" s="1016"/>
      <c r="AD14" s="1021"/>
      <c r="AE14" s="1021"/>
    </row>
    <row r="15" spans="1:31" s="1017" customFormat="1" ht="40.5" customHeight="1">
      <c r="A15" s="3495"/>
      <c r="B15" s="3497"/>
      <c r="C15" s="3499" t="s">
        <v>2360</v>
      </c>
      <c r="D15" s="3575"/>
      <c r="E15" s="3576"/>
      <c r="F15" s="3576"/>
      <c r="G15" s="3576"/>
      <c r="H15" s="3576"/>
      <c r="I15" s="3576"/>
      <c r="J15" s="3497"/>
      <c r="K15" s="3497"/>
      <c r="L15" s="3488"/>
      <c r="M15" s="3488"/>
      <c r="N15" s="3488"/>
      <c r="O15" s="3488"/>
      <c r="P15" s="3488"/>
      <c r="Q15" s="3489"/>
      <c r="R15" s="3489"/>
      <c r="S15" s="3489"/>
      <c r="T15" s="1016"/>
      <c r="U15" s="1016"/>
      <c r="V15" s="3496"/>
      <c r="W15" s="3496"/>
      <c r="X15" s="3496"/>
      <c r="Y15" s="3496"/>
      <c r="Z15" s="3496"/>
      <c r="AA15" s="3496"/>
      <c r="AB15" s="3496"/>
      <c r="AC15" s="1016"/>
      <c r="AD15" s="1021"/>
      <c r="AE15" s="1021"/>
    </row>
    <row r="16" spans="1:31" s="1017" customFormat="1" ht="40.5" customHeight="1">
      <c r="A16" s="3495"/>
      <c r="B16" s="3497"/>
      <c r="C16" s="3499" t="s">
        <v>2361</v>
      </c>
      <c r="D16" s="3575"/>
      <c r="E16" s="3576"/>
      <c r="F16" s="3576"/>
      <c r="G16" s="3576"/>
      <c r="H16" s="3576"/>
      <c r="I16" s="3576"/>
      <c r="J16" s="3497"/>
      <c r="K16" s="3497"/>
      <c r="L16" s="3488"/>
      <c r="M16" s="3488"/>
      <c r="N16" s="3488"/>
      <c r="O16" s="3488"/>
      <c r="P16" s="3488"/>
      <c r="Q16" s="3489"/>
      <c r="R16" s="3489"/>
      <c r="S16" s="3489"/>
      <c r="T16" s="1016"/>
      <c r="U16" s="1016"/>
      <c r="V16" s="3496"/>
      <c r="W16" s="3496"/>
      <c r="X16" s="3496"/>
      <c r="Y16" s="3496"/>
      <c r="Z16" s="3496"/>
      <c r="AA16" s="3496"/>
      <c r="AB16" s="3496"/>
      <c r="AC16" s="1016"/>
      <c r="AD16" s="1021"/>
      <c r="AE16" s="1021"/>
    </row>
    <row r="17" spans="1:44" s="1017" customFormat="1" ht="40.5" customHeight="1">
      <c r="A17" s="3495"/>
      <c r="B17" s="3497"/>
      <c r="C17" s="3499" t="s">
        <v>2362</v>
      </c>
      <c r="D17" s="3575"/>
      <c r="E17" s="3576"/>
      <c r="F17" s="3576"/>
      <c r="G17" s="3576"/>
      <c r="H17" s="3576"/>
      <c r="I17" s="3576"/>
      <c r="J17" s="3497"/>
      <c r="K17" s="3497"/>
      <c r="L17" s="3488"/>
      <c r="M17" s="3488"/>
      <c r="N17" s="3488"/>
      <c r="O17" s="3488"/>
      <c r="P17" s="3488"/>
      <c r="Q17" s="3489"/>
      <c r="R17" s="3489"/>
      <c r="S17" s="3489"/>
      <c r="T17" s="1016"/>
      <c r="U17" s="1016"/>
      <c r="V17" s="3496"/>
      <c r="W17" s="3496"/>
      <c r="X17" s="3496"/>
      <c r="Y17" s="3496"/>
      <c r="Z17" s="3496"/>
      <c r="AA17" s="3496"/>
      <c r="AB17" s="3496"/>
      <c r="AC17" s="1016"/>
      <c r="AD17" s="1021"/>
      <c r="AE17" s="1021"/>
    </row>
    <row r="18" spans="1:44" s="1017" customFormat="1" ht="40.5" customHeight="1">
      <c r="A18" s="3495"/>
      <c r="B18" s="3497"/>
      <c r="C18" s="3499" t="s">
        <v>2363</v>
      </c>
      <c r="D18" s="3575"/>
      <c r="E18" s="3576"/>
      <c r="F18" s="3576"/>
      <c r="G18" s="3576"/>
      <c r="H18" s="3576"/>
      <c r="I18" s="3576"/>
      <c r="J18" s="3497"/>
      <c r="K18" s="3497"/>
      <c r="L18" s="3488"/>
      <c r="M18" s="3488"/>
      <c r="N18" s="3488"/>
      <c r="O18" s="3488"/>
      <c r="P18" s="3488"/>
      <c r="Q18" s="3489"/>
      <c r="R18" s="3489"/>
      <c r="S18" s="3489"/>
      <c r="T18" s="1016"/>
      <c r="U18" s="1016"/>
      <c r="V18" s="3496"/>
      <c r="W18" s="3496"/>
      <c r="X18" s="3496"/>
      <c r="Y18" s="3496"/>
      <c r="Z18" s="3496"/>
      <c r="AA18" s="3496"/>
      <c r="AB18" s="3496"/>
      <c r="AC18" s="1016"/>
      <c r="AD18" s="1021"/>
      <c r="AE18" s="1021"/>
    </row>
    <row r="19" spans="1:44" s="1017" customFormat="1" ht="40.5" customHeight="1">
      <c r="A19" s="3495"/>
      <c r="B19" s="3497"/>
      <c r="C19" s="3499" t="s">
        <v>2364</v>
      </c>
      <c r="D19" s="3575"/>
      <c r="E19" s="3576"/>
      <c r="F19" s="3576"/>
      <c r="G19" s="3576"/>
      <c r="H19" s="3576"/>
      <c r="I19" s="3576"/>
      <c r="J19" s="3497"/>
      <c r="K19" s="3497"/>
      <c r="L19" s="3488"/>
      <c r="M19" s="3488"/>
      <c r="N19" s="3488"/>
      <c r="O19" s="3488"/>
      <c r="P19" s="3488"/>
      <c r="Q19" s="3489"/>
      <c r="R19" s="3489"/>
      <c r="S19" s="3489"/>
      <c r="T19" s="1016"/>
      <c r="U19" s="1016"/>
      <c r="V19" s="3496"/>
      <c r="W19" s="3496"/>
      <c r="X19" s="3496"/>
      <c r="Y19" s="3496"/>
      <c r="Z19" s="3496"/>
      <c r="AA19" s="3496"/>
      <c r="AB19" s="3496"/>
      <c r="AC19" s="1016"/>
      <c r="AD19" s="1021"/>
      <c r="AE19" s="1021"/>
    </row>
    <row r="20" spans="1:44" s="1017" customFormat="1" ht="40.5" customHeight="1">
      <c r="A20" s="3495"/>
      <c r="B20" s="3497"/>
      <c r="C20" s="3499" t="s">
        <v>2365</v>
      </c>
      <c r="D20" s="3575"/>
      <c r="E20" s="3576"/>
      <c r="F20" s="3576"/>
      <c r="G20" s="3576"/>
      <c r="H20" s="3576"/>
      <c r="I20" s="3576"/>
      <c r="J20" s="3497"/>
      <c r="K20" s="3497"/>
      <c r="L20" s="3488"/>
      <c r="M20" s="3488"/>
      <c r="N20" s="3488"/>
      <c r="O20" s="3488"/>
      <c r="P20" s="3488"/>
      <c r="Q20" s="3489"/>
      <c r="R20" s="3489"/>
      <c r="S20" s="3489"/>
      <c r="T20" s="1016"/>
      <c r="U20" s="1016"/>
      <c r="V20" s="3496"/>
      <c r="W20" s="3496"/>
      <c r="X20" s="3496"/>
      <c r="Y20" s="3496"/>
      <c r="Z20" s="3496"/>
      <c r="AA20" s="3496"/>
      <c r="AB20" s="3496"/>
      <c r="AC20" s="1016"/>
      <c r="AD20" s="1021"/>
      <c r="AE20" s="1021"/>
    </row>
    <row r="21" spans="1:44" s="1017" customFormat="1" ht="40.5" customHeight="1">
      <c r="A21" s="3495"/>
      <c r="B21" s="3497"/>
      <c r="C21" s="3576"/>
      <c r="D21" s="3575"/>
      <c r="E21" s="3576"/>
      <c r="F21" s="3576"/>
      <c r="G21" s="3576"/>
      <c r="H21" s="3576"/>
      <c r="I21" s="3576"/>
      <c r="J21" s="3497"/>
      <c r="K21" s="3497"/>
      <c r="L21" s="3488"/>
      <c r="M21" s="3488"/>
      <c r="N21" s="3488"/>
      <c r="O21" s="3488"/>
      <c r="P21" s="3488"/>
      <c r="Q21" s="3489"/>
      <c r="R21" s="3489"/>
      <c r="S21" s="3489"/>
      <c r="T21" s="1016"/>
      <c r="U21" s="1016"/>
      <c r="V21" s="3496"/>
      <c r="W21" s="3496"/>
      <c r="X21" s="3496"/>
      <c r="Y21" s="3496"/>
      <c r="Z21" s="3496"/>
      <c r="AA21" s="3496"/>
      <c r="AB21" s="3496"/>
      <c r="AC21" s="1016"/>
      <c r="AD21" s="1021"/>
      <c r="AE21" s="1021"/>
    </row>
    <row r="22" spans="1:44" ht="30" customHeight="1">
      <c r="A22" s="3487"/>
      <c r="B22" s="3493"/>
      <c r="C22" s="3487"/>
      <c r="D22" s="3487"/>
      <c r="E22" s="3487"/>
      <c r="F22" s="3487"/>
      <c r="G22" s="3487"/>
      <c r="H22" s="3487"/>
      <c r="I22" s="3488"/>
      <c r="J22" s="3487"/>
      <c r="K22" s="3487"/>
      <c r="L22" s="3488"/>
      <c r="M22" s="3488"/>
      <c r="N22" s="3488"/>
      <c r="O22" s="3488"/>
      <c r="P22" s="3488"/>
      <c r="Q22" s="3489"/>
      <c r="R22" s="3489"/>
      <c r="S22" s="3489"/>
      <c r="T22" s="3489"/>
      <c r="U22" s="3489"/>
      <c r="V22" s="3489"/>
      <c r="W22" s="3489"/>
      <c r="X22" s="3489"/>
      <c r="Y22" s="3489"/>
      <c r="Z22" s="3489"/>
      <c r="AA22" s="3489"/>
      <c r="AB22" s="3489"/>
      <c r="AC22" s="3489"/>
    </row>
    <row r="23" spans="1:44" s="1017" customFormat="1" ht="40.5" customHeight="1">
      <c r="A23" s="1013"/>
      <c r="B23" s="1018" t="s">
        <v>1218</v>
      </c>
      <c r="C23" s="1013"/>
      <c r="D23" s="1013"/>
      <c r="E23" s="1013"/>
      <c r="F23" s="1013"/>
      <c r="G23" s="1013"/>
      <c r="H23" s="1013"/>
      <c r="I23" s="3488"/>
      <c r="J23" s="1013"/>
      <c r="K23" s="1013"/>
      <c r="L23" s="3488"/>
      <c r="M23" s="3488"/>
      <c r="N23" s="3488"/>
      <c r="O23" s="3488"/>
      <c r="P23" s="3488"/>
      <c r="Q23" s="1018" t="s">
        <v>1219</v>
      </c>
      <c r="R23" s="1016"/>
      <c r="S23" s="1016"/>
      <c r="T23" s="1016"/>
      <c r="U23" s="1016"/>
      <c r="V23" s="1016"/>
      <c r="W23" s="1016"/>
      <c r="X23" s="1016"/>
      <c r="Y23" s="1016"/>
      <c r="Z23" s="1016"/>
      <c r="AA23" s="1016"/>
      <c r="AB23" s="1016"/>
      <c r="AC23" s="1016"/>
      <c r="AD23" s="1053"/>
      <c r="AE23" s="1053"/>
      <c r="AF23" s="1053"/>
      <c r="AG23" s="1053"/>
      <c r="AH23" s="1053"/>
      <c r="AI23" s="1053"/>
      <c r="AJ23" s="1053"/>
      <c r="AK23" s="1053"/>
      <c r="AL23" s="1053"/>
      <c r="AM23" s="1053"/>
      <c r="AN23" s="1053"/>
      <c r="AO23" s="1053"/>
      <c r="AP23" s="1053"/>
      <c r="AQ23" s="1053"/>
      <c r="AR23" s="1053"/>
    </row>
    <row r="24" spans="1:44" s="1017" customFormat="1" ht="40.5" customHeight="1">
      <c r="A24" s="1013"/>
      <c r="B24" s="1014"/>
      <c r="C24" s="1035" t="s">
        <v>1220</v>
      </c>
      <c r="D24" s="1013"/>
      <c r="E24" s="1031" t="s">
        <v>1221</v>
      </c>
      <c r="F24" s="3488"/>
      <c r="G24" s="3500" t="s">
        <v>1222</v>
      </c>
      <c r="H24" s="1013"/>
      <c r="I24" s="3488"/>
      <c r="J24" s="3495" t="s">
        <v>1223</v>
      </c>
      <c r="K24" s="1013"/>
      <c r="L24" s="3488"/>
      <c r="M24" s="3488"/>
      <c r="N24" s="3488"/>
      <c r="O24" s="3488"/>
      <c r="P24" s="3488"/>
      <c r="Q24" s="3501" t="s">
        <v>1224</v>
      </c>
      <c r="R24" s="3502"/>
      <c r="S24" s="3503">
        <v>15.5</v>
      </c>
      <c r="T24" s="1016"/>
      <c r="U24" s="3504">
        <v>15.5</v>
      </c>
      <c r="V24" s="1016"/>
      <c r="W24" s="3505">
        <v>15.5</v>
      </c>
      <c r="X24" s="1016"/>
      <c r="Y24" s="1016"/>
      <c r="Z24" s="1016"/>
      <c r="AA24" s="1016"/>
      <c r="AB24" s="1016"/>
      <c r="AC24" s="1016"/>
      <c r="AD24" s="1053"/>
      <c r="AE24" s="1053"/>
      <c r="AF24" s="1053"/>
      <c r="AG24" s="1053"/>
      <c r="AH24" s="1053"/>
      <c r="AI24" s="1053"/>
      <c r="AJ24" s="1053"/>
      <c r="AK24" s="1053"/>
      <c r="AL24" s="1053"/>
      <c r="AM24" s="1053"/>
      <c r="AN24" s="1053"/>
      <c r="AO24" s="1053"/>
      <c r="AP24" s="1053"/>
      <c r="AQ24" s="1053"/>
      <c r="AR24" s="1053"/>
    </row>
    <row r="25" spans="1:44" s="1017" customFormat="1" ht="40.5" customHeight="1">
      <c r="A25" s="1013"/>
      <c r="B25" s="1014"/>
      <c r="C25" s="1035" t="s">
        <v>1225</v>
      </c>
      <c r="D25" s="1013"/>
      <c r="E25" s="1031" t="s">
        <v>1226</v>
      </c>
      <c r="F25" s="3488"/>
      <c r="G25" s="3500" t="s">
        <v>1227</v>
      </c>
      <c r="H25" s="1013"/>
      <c r="I25" s="3488"/>
      <c r="J25" s="3495" t="s">
        <v>1228</v>
      </c>
      <c r="K25" s="1013"/>
      <c r="L25" s="3488"/>
      <c r="M25" s="3488"/>
      <c r="N25" s="3488"/>
      <c r="O25" s="3488"/>
      <c r="P25" s="3488"/>
      <c r="Q25" s="3506" t="s">
        <v>1229</v>
      </c>
      <c r="R25" s="3502"/>
      <c r="S25" s="1031" t="s">
        <v>1230</v>
      </c>
      <c r="T25" s="1016"/>
      <c r="U25" s="3507" t="s">
        <v>1231</v>
      </c>
      <c r="V25" s="1016"/>
      <c r="W25" s="1031" t="s">
        <v>1232</v>
      </c>
      <c r="X25" s="1016"/>
      <c r="Y25" s="1016"/>
      <c r="Z25" s="1016"/>
      <c r="AA25" s="1016"/>
      <c r="AB25" s="1016"/>
      <c r="AC25" s="1016"/>
      <c r="AD25" s="1053"/>
      <c r="AE25" s="1053"/>
      <c r="AF25" s="1053"/>
      <c r="AG25" s="1053"/>
      <c r="AH25" s="1053"/>
      <c r="AI25" s="1053"/>
      <c r="AJ25" s="1053"/>
      <c r="AK25" s="1053"/>
      <c r="AL25" s="1053"/>
      <c r="AM25" s="1053"/>
      <c r="AN25" s="1053"/>
      <c r="AO25" s="1053"/>
      <c r="AP25" s="1053"/>
      <c r="AQ25" s="1053"/>
      <c r="AR25" s="1053"/>
    </row>
    <row r="26" spans="1:44" s="1017" customFormat="1" ht="40.5" customHeight="1">
      <c r="A26" s="1013"/>
      <c r="B26" s="1014"/>
      <c r="C26" s="1013"/>
      <c r="D26" s="1013"/>
      <c r="E26" s="1013"/>
      <c r="F26" s="1013"/>
      <c r="G26" s="1013"/>
      <c r="H26" s="1013"/>
      <c r="I26" s="3488"/>
      <c r="J26" s="1013"/>
      <c r="K26" s="1013"/>
      <c r="L26" s="3488"/>
      <c r="M26" s="3488"/>
      <c r="N26" s="3488"/>
      <c r="O26" s="3488"/>
      <c r="P26" s="3488"/>
      <c r="Q26" s="1016"/>
      <c r="R26" s="1016"/>
      <c r="S26" s="1016"/>
      <c r="T26" s="1016"/>
      <c r="U26" s="1016"/>
      <c r="V26" s="1016"/>
      <c r="W26" s="1016"/>
      <c r="X26" s="1016"/>
      <c r="Y26" s="1016"/>
      <c r="Z26" s="1016"/>
      <c r="AA26" s="1016"/>
      <c r="AB26" s="1016"/>
      <c r="AC26" s="1016"/>
      <c r="AD26" s="1053"/>
      <c r="AE26" s="1053"/>
      <c r="AF26" s="1053"/>
      <c r="AG26" s="1053"/>
      <c r="AH26" s="1053"/>
      <c r="AI26" s="1053"/>
      <c r="AJ26" s="1053"/>
      <c r="AK26" s="1053"/>
      <c r="AL26" s="1053"/>
      <c r="AM26" s="1053"/>
      <c r="AN26" s="1053"/>
      <c r="AO26" s="1053"/>
      <c r="AP26" s="1053"/>
      <c r="AQ26" s="1053"/>
      <c r="AR26" s="1053"/>
    </row>
    <row r="27" spans="1:44" s="1017" customFormat="1" ht="40.5" customHeight="1">
      <c r="A27" s="1013"/>
      <c r="B27" s="1018" t="s">
        <v>1233</v>
      </c>
      <c r="C27" s="1013"/>
      <c r="D27" s="1013"/>
      <c r="E27" s="1013"/>
      <c r="F27" s="1013"/>
      <c r="G27" s="1013"/>
      <c r="H27" s="1013"/>
      <c r="I27" s="3488"/>
      <c r="J27" s="1013"/>
      <c r="K27" s="1013"/>
      <c r="L27" s="3488"/>
      <c r="M27" s="3488"/>
      <c r="N27" s="3488"/>
      <c r="O27" s="3488"/>
      <c r="P27" s="3488"/>
      <c r="Q27" s="1016"/>
      <c r="R27" s="1016"/>
      <c r="S27" s="1016"/>
      <c r="T27" s="1016"/>
      <c r="U27" s="1016"/>
      <c r="V27" s="1016"/>
      <c r="W27" s="1016"/>
      <c r="X27" s="1016"/>
      <c r="Y27" s="1016"/>
      <c r="Z27" s="1016"/>
      <c r="AA27" s="1016"/>
      <c r="AB27" s="1016"/>
      <c r="AC27" s="1016"/>
      <c r="AD27" s="1053"/>
      <c r="AE27" s="1053"/>
      <c r="AF27" s="1053"/>
      <c r="AG27" s="1053"/>
      <c r="AH27" s="1053"/>
      <c r="AI27" s="1053"/>
      <c r="AJ27" s="1053"/>
      <c r="AK27" s="1053"/>
      <c r="AL27" s="1053"/>
      <c r="AM27" s="1053"/>
      <c r="AN27" s="1053"/>
      <c r="AO27" s="1053"/>
      <c r="AP27" s="1053"/>
      <c r="AQ27" s="1053"/>
      <c r="AR27" s="1053"/>
    </row>
    <row r="28" spans="1:44" s="1017" customFormat="1" ht="40.5" customHeight="1">
      <c r="A28" s="1013"/>
      <c r="B28" s="1014"/>
      <c r="C28" s="3508" t="s">
        <v>1234</v>
      </c>
      <c r="D28" s="1013"/>
      <c r="E28" s="1013"/>
      <c r="F28" s="1013"/>
      <c r="G28" s="1013"/>
      <c r="H28" s="3509" t="s">
        <v>1235</v>
      </c>
      <c r="I28" s="3509"/>
      <c r="J28" s="1013"/>
      <c r="K28" s="1013"/>
      <c r="L28" s="3488"/>
      <c r="M28" s="3488"/>
      <c r="N28" s="3488"/>
      <c r="O28" s="3488"/>
      <c r="P28" s="3510" t="s">
        <v>1236</v>
      </c>
      <c r="Q28" s="3510"/>
      <c r="R28" s="1016"/>
      <c r="S28" s="1016"/>
      <c r="T28" s="1016"/>
      <c r="U28" s="1016"/>
      <c r="V28" s="3511" t="s">
        <v>1237</v>
      </c>
      <c r="W28" s="3511"/>
      <c r="X28" s="1016"/>
      <c r="Y28" s="1016"/>
      <c r="Z28" s="1016"/>
      <c r="AA28" s="1016"/>
      <c r="AB28" s="1016"/>
      <c r="AC28" s="1016"/>
      <c r="AD28" s="1053"/>
      <c r="AE28" s="1053"/>
      <c r="AF28" s="1053"/>
      <c r="AG28" s="1053"/>
      <c r="AH28" s="1053"/>
      <c r="AI28" s="1053"/>
      <c r="AJ28" s="1053"/>
      <c r="AK28" s="1053"/>
      <c r="AL28" s="1053"/>
      <c r="AM28" s="1053"/>
      <c r="AN28" s="1053"/>
      <c r="AO28" s="1053"/>
      <c r="AP28" s="1053"/>
      <c r="AQ28" s="1053"/>
      <c r="AR28" s="1053"/>
    </row>
    <row r="29" spans="1:44" s="1017" customFormat="1" ht="40.5" customHeight="1">
      <c r="A29" s="1013"/>
      <c r="B29" s="1014"/>
      <c r="C29" s="3512" t="s">
        <v>1238</v>
      </c>
      <c r="D29" s="1013"/>
      <c r="E29" s="1013"/>
      <c r="F29" s="1013"/>
      <c r="G29" s="1013"/>
      <c r="H29" s="3513" t="s">
        <v>1239</v>
      </c>
      <c r="I29" s="3513"/>
      <c r="J29" s="1013"/>
      <c r="K29" s="1013"/>
      <c r="L29" s="3488"/>
      <c r="M29" s="3488"/>
      <c r="N29" s="3488"/>
      <c r="O29" s="3488"/>
      <c r="P29" s="3514" t="s">
        <v>1240</v>
      </c>
      <c r="Q29" s="3514"/>
      <c r="R29" s="1016"/>
      <c r="S29" s="1016"/>
      <c r="T29" s="1016"/>
      <c r="U29" s="1016"/>
      <c r="V29" s="3515" t="s">
        <v>1241</v>
      </c>
      <c r="W29" s="3515"/>
      <c r="X29" s="1016"/>
      <c r="Y29" s="1016"/>
      <c r="Z29" s="1016"/>
      <c r="AA29" s="1016"/>
      <c r="AB29" s="1016"/>
      <c r="AC29" s="1016"/>
      <c r="AD29" s="1053"/>
      <c r="AE29" s="1053"/>
      <c r="AF29" s="1053"/>
      <c r="AG29" s="1053"/>
      <c r="AH29" s="1053"/>
      <c r="AI29" s="1053"/>
      <c r="AJ29" s="1053"/>
      <c r="AK29" s="1053"/>
      <c r="AL29" s="1053"/>
      <c r="AM29" s="1053"/>
      <c r="AN29" s="1053"/>
      <c r="AO29" s="1053"/>
      <c r="AP29" s="1053"/>
      <c r="AQ29" s="1053"/>
      <c r="AR29" s="1053"/>
    </row>
    <row r="30" spans="1:44" s="1017" customFormat="1" ht="40.5" customHeight="1">
      <c r="A30" s="1013"/>
      <c r="B30" s="1014"/>
      <c r="C30" s="3516" t="s">
        <v>1242</v>
      </c>
      <c r="D30" s="1013"/>
      <c r="E30" s="1013"/>
      <c r="F30" s="1013"/>
      <c r="G30" s="1013"/>
      <c r="H30" s="1013"/>
      <c r="I30" s="3488"/>
      <c r="J30" s="1013"/>
      <c r="K30" s="1013"/>
      <c r="L30" s="3488"/>
      <c r="M30" s="3488"/>
      <c r="N30" s="3488"/>
      <c r="O30" s="3488"/>
      <c r="P30" s="3488"/>
      <c r="Q30" s="1016"/>
      <c r="R30" s="1016"/>
      <c r="S30" s="1016"/>
      <c r="T30" s="1016"/>
      <c r="U30" s="1016"/>
      <c r="V30" s="1016"/>
      <c r="W30" s="1016"/>
      <c r="X30" s="1016"/>
      <c r="Y30" s="1016"/>
      <c r="Z30" s="1016"/>
      <c r="AA30" s="1016"/>
      <c r="AB30" s="1016"/>
      <c r="AC30" s="1016"/>
      <c r="AD30" s="1053"/>
      <c r="AE30" s="1053"/>
      <c r="AF30" s="1053"/>
      <c r="AG30" s="1053"/>
      <c r="AH30" s="1053"/>
      <c r="AI30" s="1053"/>
      <c r="AJ30" s="1053"/>
      <c r="AK30" s="1053"/>
      <c r="AL30" s="1053"/>
      <c r="AM30" s="1053"/>
      <c r="AN30" s="1053"/>
      <c r="AO30" s="1053"/>
      <c r="AP30" s="1053"/>
      <c r="AQ30" s="1053"/>
      <c r="AR30" s="1053"/>
    </row>
    <row r="31" spans="1:44" s="1017" customFormat="1" ht="40.5" customHeight="1">
      <c r="A31" s="1013"/>
      <c r="B31" s="1018" t="s">
        <v>1243</v>
      </c>
      <c r="C31" s="1013"/>
      <c r="D31" s="1013"/>
      <c r="E31" s="1013"/>
      <c r="F31" s="1013"/>
      <c r="G31" s="1013"/>
      <c r="H31" s="1013"/>
      <c r="I31" s="3488"/>
      <c r="J31" s="1013"/>
      <c r="K31" s="1013"/>
      <c r="L31" s="3488"/>
      <c r="M31" s="3488"/>
      <c r="N31" s="3488"/>
      <c r="O31" s="3488"/>
      <c r="P31" s="3488"/>
      <c r="Q31" s="1016"/>
      <c r="R31" s="1016"/>
      <c r="S31" s="1016"/>
      <c r="T31" s="1016"/>
      <c r="U31" s="1016"/>
      <c r="V31" s="1016"/>
      <c r="W31" s="1016"/>
      <c r="X31" s="1016"/>
      <c r="Y31" s="1016"/>
      <c r="Z31" s="1016"/>
      <c r="AA31" s="1016"/>
      <c r="AB31" s="1016"/>
      <c r="AC31" s="1016"/>
      <c r="AD31" s="1053"/>
      <c r="AE31" s="1053"/>
      <c r="AF31" s="1053"/>
      <c r="AG31" s="1053"/>
    </row>
    <row r="32" spans="1:44" s="1017" customFormat="1" ht="40.5" customHeight="1">
      <c r="A32" s="1013"/>
      <c r="B32" s="1014"/>
      <c r="C32" s="3517" t="s">
        <v>4</v>
      </c>
      <c r="D32" s="3518" t="s">
        <v>6</v>
      </c>
      <c r="E32" s="3519" t="s">
        <v>7</v>
      </c>
      <c r="F32" s="3520" t="s">
        <v>10</v>
      </c>
      <c r="G32" s="3521" t="s">
        <v>13</v>
      </c>
      <c r="H32" s="3522" t="s">
        <v>14</v>
      </c>
      <c r="I32" s="3523" t="s">
        <v>15</v>
      </c>
      <c r="J32" s="3524" t="s">
        <v>16</v>
      </c>
      <c r="K32" s="3525" t="s">
        <v>34</v>
      </c>
      <c r="L32" s="3526" t="s">
        <v>35</v>
      </c>
      <c r="M32" s="3527" t="s">
        <v>240</v>
      </c>
      <c r="N32" s="3528" t="s">
        <v>241</v>
      </c>
      <c r="O32" s="3529" t="s">
        <v>605</v>
      </c>
      <c r="P32" s="3520" t="s">
        <v>607</v>
      </c>
      <c r="Q32" s="3530" t="s">
        <v>608</v>
      </c>
      <c r="R32" s="3531" t="s">
        <v>609</v>
      </c>
      <c r="S32" s="3532" t="s">
        <v>610</v>
      </c>
      <c r="T32" s="3533" t="s">
        <v>611</v>
      </c>
      <c r="U32" s="3534" t="s">
        <v>613</v>
      </c>
      <c r="V32" s="3519" t="s">
        <v>614</v>
      </c>
      <c r="W32" s="1016"/>
      <c r="X32" s="1016"/>
      <c r="Y32" s="1016"/>
      <c r="Z32" s="1016"/>
      <c r="AA32" s="1016"/>
      <c r="AB32" s="1016"/>
      <c r="AC32" s="1016"/>
      <c r="AD32" s="1053"/>
      <c r="AE32" s="1053"/>
      <c r="AF32" s="1053"/>
      <c r="AG32" s="1053"/>
    </row>
    <row r="33" spans="1:33" s="1017" customFormat="1" ht="40.5" customHeight="1">
      <c r="A33" s="1013"/>
      <c r="B33" s="1014"/>
      <c r="C33" s="1013"/>
      <c r="D33" s="1013"/>
      <c r="E33" s="1013"/>
      <c r="F33" s="1013"/>
      <c r="G33" s="1013"/>
      <c r="H33" s="1013"/>
      <c r="I33" s="3488"/>
      <c r="J33" s="1013"/>
      <c r="K33" s="1013"/>
      <c r="L33" s="3488"/>
      <c r="M33" s="3488"/>
      <c r="N33" s="3488"/>
      <c r="O33" s="3488"/>
      <c r="P33" s="3488"/>
      <c r="Q33" s="1016"/>
      <c r="R33" s="1016"/>
      <c r="S33" s="1016"/>
      <c r="T33" s="1016"/>
      <c r="U33" s="1016"/>
      <c r="V33" s="1016"/>
      <c r="W33" s="1016"/>
      <c r="X33" s="1016"/>
      <c r="Y33" s="1016"/>
      <c r="Z33" s="1016"/>
      <c r="AA33" s="1016"/>
      <c r="AB33" s="1016"/>
      <c r="AC33" s="1016"/>
      <c r="AD33" s="1053"/>
      <c r="AE33" s="1053"/>
      <c r="AF33" s="1053"/>
      <c r="AG33" s="1053"/>
    </row>
    <row r="34" spans="1:33" s="1017" customFormat="1" ht="40.5" customHeight="1">
      <c r="A34" s="1013"/>
      <c r="B34" s="1014"/>
      <c r="C34" s="3535" t="s">
        <v>4</v>
      </c>
      <c r="D34" s="3535" t="s">
        <v>6</v>
      </c>
      <c r="E34" s="3535" t="s">
        <v>7</v>
      </c>
      <c r="F34" s="3535" t="s">
        <v>10</v>
      </c>
      <c r="G34" s="3535" t="s">
        <v>13</v>
      </c>
      <c r="H34" s="3535" t="s">
        <v>14</v>
      </c>
      <c r="I34" s="3535" t="s">
        <v>15</v>
      </c>
      <c r="J34" s="3535" t="s">
        <v>16</v>
      </c>
      <c r="K34" s="3535" t="s">
        <v>34</v>
      </c>
      <c r="L34" s="3535" t="s">
        <v>35</v>
      </c>
      <c r="M34" s="3535" t="s">
        <v>240</v>
      </c>
      <c r="N34" s="3535" t="s">
        <v>241</v>
      </c>
      <c r="O34" s="3535" t="s">
        <v>605</v>
      </c>
      <c r="P34" s="3535" t="s">
        <v>607</v>
      </c>
      <c r="Q34" s="3535" t="s">
        <v>608</v>
      </c>
      <c r="R34" s="3535" t="s">
        <v>609</v>
      </c>
      <c r="S34" s="3535" t="s">
        <v>610</v>
      </c>
      <c r="T34" s="3535" t="s">
        <v>611</v>
      </c>
      <c r="U34" s="3535" t="s">
        <v>613</v>
      </c>
      <c r="V34" s="3535" t="s">
        <v>614</v>
      </c>
      <c r="W34" s="1016"/>
      <c r="X34" s="1016"/>
      <c r="Y34" s="1016"/>
      <c r="Z34" s="1016"/>
      <c r="AA34" s="1016"/>
      <c r="AB34" s="1016"/>
      <c r="AC34" s="1016"/>
      <c r="AD34" s="1053"/>
      <c r="AE34" s="1053"/>
      <c r="AF34" s="1053"/>
      <c r="AG34" s="1053"/>
    </row>
    <row r="35" spans="1:33" s="1017" customFormat="1" ht="40.5" customHeight="1">
      <c r="A35" s="1013"/>
      <c r="B35" s="1014"/>
      <c r="C35" s="1013"/>
      <c r="D35" s="1013"/>
      <c r="E35" s="1013"/>
      <c r="F35" s="1013"/>
      <c r="G35" s="1013"/>
      <c r="H35" s="1013"/>
      <c r="I35" s="3488"/>
      <c r="J35" s="1013"/>
      <c r="K35" s="1013"/>
      <c r="L35" s="3488"/>
      <c r="M35" s="3488"/>
      <c r="N35" s="3488"/>
      <c r="O35" s="3488"/>
      <c r="P35" s="3488"/>
      <c r="Q35" s="1016"/>
      <c r="R35" s="1016"/>
      <c r="S35" s="1016"/>
      <c r="T35" s="1016"/>
      <c r="U35" s="1016"/>
      <c r="V35" s="1016"/>
      <c r="W35" s="1016"/>
      <c r="X35" s="1016"/>
      <c r="Y35" s="1016"/>
      <c r="Z35" s="1016"/>
      <c r="AA35" s="1016"/>
      <c r="AB35" s="1016"/>
      <c r="AC35" s="1016"/>
      <c r="AD35" s="1053"/>
      <c r="AE35" s="1053"/>
      <c r="AF35" s="1053"/>
      <c r="AG35" s="1053"/>
    </row>
    <row r="36" spans="1:33" s="1017" customFormat="1" ht="40.5" customHeight="1">
      <c r="A36" s="1013"/>
      <c r="B36" s="1014"/>
      <c r="C36" s="3536">
        <v>1</v>
      </c>
      <c r="D36" s="3536" t="s">
        <v>1244</v>
      </c>
      <c r="E36" s="3536" t="s">
        <v>1245</v>
      </c>
      <c r="F36" s="3536" t="s">
        <v>1246</v>
      </c>
      <c r="G36" s="3536" t="s">
        <v>1247</v>
      </c>
      <c r="H36" s="3536" t="s">
        <v>1248</v>
      </c>
      <c r="I36" s="3536" t="s">
        <v>1249</v>
      </c>
      <c r="J36" s="3536" t="s">
        <v>1250</v>
      </c>
      <c r="K36" s="3536" t="s">
        <v>1251</v>
      </c>
      <c r="L36" s="3536" t="s">
        <v>1252</v>
      </c>
      <c r="M36" s="3536" t="s">
        <v>1253</v>
      </c>
      <c r="N36" s="3536" t="s">
        <v>1254</v>
      </c>
      <c r="O36" s="3536" t="s">
        <v>1255</v>
      </c>
      <c r="P36" s="3536" t="s">
        <v>1256</v>
      </c>
      <c r="Q36" s="3536" t="s">
        <v>1257</v>
      </c>
      <c r="R36" s="3536" t="s">
        <v>1258</v>
      </c>
      <c r="S36" s="3536" t="s">
        <v>1259</v>
      </c>
      <c r="T36" s="3536" t="s">
        <v>1260</v>
      </c>
      <c r="U36" s="3536" t="s">
        <v>1261</v>
      </c>
      <c r="V36" s="3536" t="s">
        <v>1262</v>
      </c>
      <c r="W36" s="1016"/>
      <c r="X36" s="1016"/>
      <c r="Y36" s="1016"/>
      <c r="Z36" s="1016"/>
      <c r="AA36" s="1016"/>
      <c r="AB36" s="1016"/>
      <c r="AC36" s="1016"/>
      <c r="AD36" s="1053"/>
      <c r="AE36" s="1053"/>
      <c r="AF36" s="1053"/>
      <c r="AG36" s="1053"/>
    </row>
    <row r="37" spans="1:33" s="1017" customFormat="1" ht="40.5" customHeight="1">
      <c r="A37" s="1013"/>
      <c r="B37" s="1014"/>
      <c r="C37" s="1013"/>
      <c r="D37" s="1013"/>
      <c r="E37" s="1013"/>
      <c r="F37" s="1013"/>
      <c r="G37" s="1013"/>
      <c r="H37" s="1013"/>
      <c r="I37" s="3488"/>
      <c r="J37" s="1013"/>
      <c r="K37" s="1013"/>
      <c r="L37" s="3488"/>
      <c r="M37" s="3488"/>
      <c r="N37" s="3488"/>
      <c r="O37" s="3488"/>
      <c r="P37" s="3488"/>
      <c r="Q37" s="1016"/>
      <c r="R37" s="1016"/>
      <c r="S37" s="1016"/>
      <c r="T37" s="1016"/>
      <c r="U37" s="1016"/>
      <c r="V37" s="1016"/>
      <c r="W37" s="1016"/>
      <c r="X37" s="1016"/>
      <c r="Y37" s="1016"/>
      <c r="Z37" s="1016"/>
      <c r="AA37" s="1016"/>
      <c r="AB37" s="1016"/>
      <c r="AC37" s="1016"/>
      <c r="AD37" s="1053"/>
      <c r="AE37" s="1053"/>
      <c r="AF37" s="1053"/>
      <c r="AG37" s="1053"/>
    </row>
    <row r="38" spans="1:33" s="1017" customFormat="1" ht="40.5" customHeight="1">
      <c r="A38" s="1013"/>
      <c r="B38" s="1014"/>
      <c r="C38" s="3537">
        <v>1</v>
      </c>
      <c r="D38" s="3538">
        <v>2</v>
      </c>
      <c r="E38" s="3537">
        <v>3</v>
      </c>
      <c r="F38" s="3538">
        <v>4</v>
      </c>
      <c r="G38" s="3537">
        <v>5</v>
      </c>
      <c r="H38" s="3538">
        <v>6</v>
      </c>
      <c r="I38" s="3537">
        <v>7</v>
      </c>
      <c r="J38" s="3538">
        <v>8</v>
      </c>
      <c r="K38" s="3537">
        <v>9</v>
      </c>
      <c r="L38" s="3538">
        <v>10</v>
      </c>
      <c r="M38" s="3537">
        <v>11</v>
      </c>
      <c r="N38" s="3538">
        <v>12</v>
      </c>
      <c r="O38" s="3537">
        <v>13</v>
      </c>
      <c r="P38" s="3538">
        <v>14</v>
      </c>
      <c r="Q38" s="3537">
        <v>15</v>
      </c>
      <c r="R38" s="3538">
        <v>16</v>
      </c>
      <c r="S38" s="3537">
        <v>17</v>
      </c>
      <c r="T38" s="3538">
        <v>18</v>
      </c>
      <c r="U38" s="3537">
        <v>19</v>
      </c>
      <c r="V38" s="3538">
        <v>20</v>
      </c>
      <c r="W38" s="1016"/>
      <c r="X38" s="1016"/>
      <c r="Y38" s="1016"/>
      <c r="Z38" s="1016"/>
      <c r="AA38" s="1016"/>
      <c r="AB38" s="1016"/>
      <c r="AC38" s="1016"/>
      <c r="AD38" s="1053"/>
      <c r="AE38" s="1053"/>
      <c r="AF38" s="1053"/>
      <c r="AG38" s="1053"/>
    </row>
    <row r="39" spans="1:33" s="1017" customFormat="1" ht="40.5" customHeight="1">
      <c r="A39" s="1013"/>
      <c r="B39" s="1014"/>
      <c r="C39" s="1013"/>
      <c r="D39" s="1013"/>
      <c r="E39" s="1013"/>
      <c r="F39" s="1013"/>
      <c r="G39" s="1013"/>
      <c r="H39" s="1013"/>
      <c r="I39" s="3488"/>
      <c r="J39" s="1013"/>
      <c r="K39" s="1013"/>
      <c r="L39" s="3488"/>
      <c r="M39" s="3488"/>
      <c r="N39" s="3488"/>
      <c r="O39" s="3488"/>
      <c r="P39" s="3488"/>
      <c r="Q39" s="1016"/>
      <c r="R39" s="1016"/>
      <c r="S39" s="1016"/>
      <c r="T39" s="1016"/>
      <c r="U39" s="1016"/>
      <c r="V39" s="1016"/>
      <c r="W39" s="1016"/>
      <c r="X39" s="1016"/>
      <c r="Y39" s="1016"/>
      <c r="Z39" s="1016"/>
      <c r="AA39" s="1016"/>
      <c r="AB39" s="1016"/>
      <c r="AC39" s="1016"/>
      <c r="AD39" s="1053"/>
      <c r="AE39" s="1053"/>
      <c r="AF39" s="1053"/>
      <c r="AG39" s="1053"/>
    </row>
    <row r="40" spans="1:33" s="1017" customFormat="1" ht="40.5" customHeight="1">
      <c r="A40" s="1013"/>
      <c r="B40" s="1014"/>
      <c r="C40" s="3539" t="s">
        <v>1263</v>
      </c>
      <c r="D40" s="3540"/>
      <c r="E40" s="3540"/>
      <c r="F40" s="3540"/>
      <c r="G40" s="3488"/>
      <c r="H40" s="3488"/>
      <c r="I40" s="3488"/>
      <c r="J40" s="3488"/>
      <c r="K40" s="3488"/>
      <c r="L40" s="3541" t="s">
        <v>1264</v>
      </c>
      <c r="M40" s="3488"/>
      <c r="N40" s="3488"/>
      <c r="O40" s="3488"/>
      <c r="P40" s="3488"/>
      <c r="Q40" s="1016"/>
      <c r="R40" s="3542"/>
      <c r="S40" s="1016"/>
      <c r="T40" s="1016"/>
      <c r="U40" s="1016"/>
      <c r="V40" s="1016"/>
      <c r="W40" s="1016"/>
      <c r="X40" s="1016"/>
      <c r="Y40" s="1016"/>
      <c r="Z40" s="1016"/>
      <c r="AA40" s="1016"/>
      <c r="AB40" s="1016"/>
      <c r="AC40" s="1016"/>
      <c r="AD40" s="1053"/>
      <c r="AE40" s="1053"/>
      <c r="AF40" s="1053"/>
      <c r="AG40" s="1053"/>
    </row>
    <row r="41" spans="1:33" s="1017" customFormat="1" ht="40.5" customHeight="1">
      <c r="A41" s="1013"/>
      <c r="B41" s="1014"/>
      <c r="C41" s="3543" t="s">
        <v>1265</v>
      </c>
      <c r="D41" s="3540"/>
      <c r="E41" s="3540"/>
      <c r="F41" s="3540"/>
      <c r="G41" s="3542"/>
      <c r="H41" s="3544"/>
      <c r="I41" s="3540"/>
      <c r="J41" s="3540"/>
      <c r="K41" s="1013"/>
      <c r="L41" s="3488"/>
      <c r="M41" s="3488"/>
      <c r="N41" s="3488"/>
      <c r="O41" s="3488"/>
      <c r="P41" s="3488"/>
      <c r="Q41" s="1016"/>
      <c r="R41" s="1016"/>
      <c r="S41" s="1016"/>
      <c r="T41" s="1016"/>
      <c r="U41" s="1016"/>
      <c r="V41" s="1016"/>
      <c r="W41" s="1016"/>
      <c r="X41" s="1016"/>
      <c r="Y41" s="1016"/>
      <c r="Z41" s="1016"/>
      <c r="AA41" s="1016"/>
      <c r="AB41" s="1016"/>
      <c r="AC41" s="1016"/>
      <c r="AD41" s="1053"/>
      <c r="AE41" s="1053"/>
      <c r="AF41" s="1053"/>
      <c r="AG41" s="1053"/>
    </row>
    <row r="42" spans="1:33" s="1017" customFormat="1" ht="40.5" customHeight="1">
      <c r="A42" s="1013"/>
      <c r="B42" s="1014"/>
      <c r="C42" s="3545" t="s">
        <v>1266</v>
      </c>
      <c r="D42" s="3540"/>
      <c r="E42" s="3540"/>
      <c r="F42" s="3540"/>
      <c r="G42" s="3542"/>
      <c r="H42" s="3544"/>
      <c r="I42" s="3540"/>
      <c r="J42" s="3540"/>
      <c r="K42" s="1013"/>
      <c r="L42" s="3488"/>
      <c r="M42" s="3488"/>
      <c r="N42" s="3488"/>
      <c r="O42" s="3488"/>
      <c r="P42" s="3488"/>
      <c r="Q42" s="1016"/>
      <c r="R42" s="1016"/>
      <c r="S42" s="1016"/>
      <c r="T42" s="1016"/>
      <c r="U42" s="1016"/>
      <c r="V42" s="1016"/>
      <c r="W42" s="1016"/>
      <c r="X42" s="1016"/>
      <c r="Y42" s="1016"/>
      <c r="Z42" s="1016"/>
      <c r="AA42" s="1016"/>
      <c r="AB42" s="1016"/>
      <c r="AC42" s="1016"/>
      <c r="AD42" s="1053"/>
      <c r="AE42" s="1053"/>
      <c r="AF42" s="1053"/>
      <c r="AG42" s="1053"/>
    </row>
    <row r="43" spans="1:33" s="1017" customFormat="1" ht="40.5" customHeight="1">
      <c r="A43" s="1013"/>
      <c r="B43" s="1014"/>
      <c r="C43" s="1013"/>
      <c r="D43" s="1013"/>
      <c r="E43" s="1013"/>
      <c r="F43" s="1013"/>
      <c r="G43" s="1013"/>
      <c r="H43" s="1013"/>
      <c r="I43" s="3488"/>
      <c r="J43" s="1013"/>
      <c r="K43" s="1013"/>
      <c r="L43" s="3488"/>
      <c r="M43" s="3488"/>
      <c r="N43" s="3488"/>
      <c r="O43" s="3488"/>
      <c r="P43" s="3488"/>
      <c r="Q43" s="1016"/>
      <c r="R43" s="1016"/>
      <c r="S43" s="1016"/>
      <c r="T43" s="1016"/>
      <c r="U43" s="1016"/>
      <c r="V43" s="1016"/>
      <c r="W43" s="1016"/>
      <c r="X43" s="1016"/>
      <c r="Y43" s="1016"/>
      <c r="Z43" s="1016"/>
      <c r="AA43" s="1016"/>
      <c r="AB43" s="1016"/>
      <c r="AC43" s="1016"/>
      <c r="AD43" s="1053"/>
      <c r="AE43" s="1053"/>
      <c r="AF43" s="1053"/>
      <c r="AG43" s="1053"/>
    </row>
    <row r="44" spans="1:33" s="1017" customFormat="1" ht="40.5" customHeight="1">
      <c r="A44" s="1013"/>
      <c r="B44" s="1018" t="s">
        <v>1267</v>
      </c>
      <c r="C44" s="1013"/>
      <c r="D44" s="1013"/>
      <c r="E44" s="1013"/>
      <c r="F44" s="1013"/>
      <c r="G44" s="1013"/>
      <c r="H44" s="1013"/>
      <c r="I44" s="3488"/>
      <c r="J44" s="1013"/>
      <c r="K44" s="1013"/>
      <c r="L44" s="3488"/>
      <c r="M44" s="3488"/>
      <c r="N44" s="3488"/>
      <c r="O44" s="3488"/>
      <c r="P44" s="3488"/>
      <c r="Q44" s="1016"/>
      <c r="R44" s="1018"/>
      <c r="S44" s="1018"/>
      <c r="T44" s="1016"/>
      <c r="U44" s="1016"/>
      <c r="V44" s="1016"/>
      <c r="W44" s="1016"/>
      <c r="X44" s="1016"/>
      <c r="Y44" s="1016"/>
      <c r="Z44" s="1016"/>
      <c r="AA44" s="1016"/>
      <c r="AB44" s="1016"/>
      <c r="AC44" s="1016"/>
      <c r="AD44" s="1053"/>
      <c r="AE44" s="1053"/>
      <c r="AF44" s="1053"/>
      <c r="AG44" s="1053"/>
    </row>
    <row r="45" spans="1:33" s="1017" customFormat="1" ht="40.5" customHeight="1">
      <c r="A45" s="1013"/>
      <c r="B45" s="3546" t="s">
        <v>1268</v>
      </c>
      <c r="C45" s="3546" t="s">
        <v>1269</v>
      </c>
      <c r="D45" s="3546" t="s">
        <v>1270</v>
      </c>
      <c r="E45" s="3546" t="s">
        <v>2348</v>
      </c>
      <c r="F45" s="3546" t="s">
        <v>20</v>
      </c>
      <c r="G45" s="3546" t="s">
        <v>1271</v>
      </c>
      <c r="H45" s="3546" t="s">
        <v>443</v>
      </c>
      <c r="I45" s="3546" t="s">
        <v>1272</v>
      </c>
      <c r="J45" s="3546" t="s">
        <v>1273</v>
      </c>
      <c r="K45" s="3546" t="s">
        <v>1274</v>
      </c>
      <c r="L45" s="3546" t="s">
        <v>1275</v>
      </c>
      <c r="M45" s="3546" t="s">
        <v>1276</v>
      </c>
      <c r="N45" s="3546" t="s">
        <v>1277</v>
      </c>
      <c r="O45" s="3546" t="s">
        <v>1278</v>
      </c>
      <c r="P45" s="3546" t="s">
        <v>1279</v>
      </c>
      <c r="Q45" s="3546" t="s">
        <v>1280</v>
      </c>
      <c r="R45" s="3546" t="s">
        <v>1281</v>
      </c>
      <c r="S45" s="3546" t="s">
        <v>1282</v>
      </c>
      <c r="T45" s="3546" t="s">
        <v>1283</v>
      </c>
      <c r="U45" s="3546" t="s">
        <v>1284</v>
      </c>
      <c r="V45" s="3546"/>
      <c r="W45" s="3546"/>
      <c r="X45" s="3546"/>
      <c r="Y45" s="3546"/>
      <c r="Z45" s="3546"/>
      <c r="AA45" s="3546"/>
      <c r="AB45" s="1016"/>
      <c r="AC45" s="1016"/>
      <c r="AD45" s="1053"/>
      <c r="AE45" s="1053"/>
      <c r="AF45" s="1053"/>
      <c r="AG45" s="1053"/>
    </row>
    <row r="46" spans="1:33" s="1017" customFormat="1" ht="40.5" customHeight="1">
      <c r="A46" s="1013"/>
      <c r="B46" s="1018"/>
      <c r="C46" s="1013"/>
      <c r="D46" s="1013"/>
      <c r="E46" s="1013"/>
      <c r="F46" s="1013"/>
      <c r="G46" s="1013"/>
      <c r="H46" s="1013"/>
      <c r="I46" s="3488"/>
      <c r="J46" s="1013"/>
      <c r="K46" s="1013"/>
      <c r="L46" s="3488"/>
      <c r="M46" s="3488"/>
      <c r="N46" s="3488"/>
      <c r="O46" s="3488"/>
      <c r="P46" s="3488"/>
      <c r="Q46" s="1016"/>
      <c r="R46" s="1018"/>
      <c r="S46" s="3547"/>
      <c r="T46" s="3546"/>
      <c r="U46" s="3546"/>
      <c r="V46" s="3546"/>
      <c r="W46" s="3546"/>
      <c r="X46" s="3546"/>
      <c r="Y46" s="3546"/>
      <c r="Z46" s="3546"/>
      <c r="AA46" s="3546"/>
      <c r="AB46" s="1016"/>
      <c r="AC46" s="1016"/>
      <c r="AD46" s="1053"/>
      <c r="AE46" s="1053"/>
      <c r="AF46" s="1053"/>
      <c r="AG46" s="1053"/>
    </row>
    <row r="47" spans="1:33" s="1017" customFormat="1" ht="40.5" customHeight="1">
      <c r="A47" s="1013"/>
      <c r="B47" s="1014"/>
      <c r="C47" s="3548" t="s">
        <v>652</v>
      </c>
      <c r="D47" s="3549"/>
      <c r="E47" s="1016"/>
      <c r="F47" s="3550" t="s">
        <v>1285</v>
      </c>
      <c r="G47" s="1021"/>
      <c r="H47" s="1021"/>
      <c r="I47" s="1021"/>
      <c r="J47" s="1021"/>
      <c r="K47" s="1021"/>
      <c r="L47" s="1021"/>
      <c r="M47" s="1016"/>
      <c r="N47" s="1016"/>
      <c r="O47" s="3488"/>
      <c r="P47" s="3488"/>
      <c r="Q47" s="1016"/>
      <c r="R47" s="1016"/>
      <c r="S47" s="3547"/>
      <c r="T47" s="3546"/>
      <c r="U47" s="3546"/>
      <c r="V47" s="3546"/>
      <c r="W47" s="3546"/>
      <c r="X47" s="3546"/>
      <c r="Y47" s="3546"/>
      <c r="Z47" s="3546"/>
      <c r="AA47" s="3546"/>
      <c r="AB47" s="1016"/>
      <c r="AC47" s="1016"/>
      <c r="AD47" s="1053"/>
      <c r="AE47" s="1053"/>
      <c r="AF47" s="1053"/>
      <c r="AG47" s="1053"/>
    </row>
    <row r="48" spans="1:33" s="1017" customFormat="1" ht="40.5" customHeight="1">
      <c r="A48" s="1013"/>
      <c r="B48" s="1014"/>
      <c r="C48" s="3551">
        <v>3</v>
      </c>
      <c r="D48" s="3549"/>
      <c r="E48" s="1013"/>
      <c r="F48" s="1013"/>
      <c r="G48" s="1013"/>
      <c r="H48" s="3488"/>
      <c r="I48" s="3488"/>
      <c r="J48" s="3488"/>
      <c r="K48" s="3488"/>
      <c r="L48" s="3488"/>
      <c r="M48" s="3488"/>
      <c r="N48" s="3488"/>
      <c r="O48" s="3488"/>
      <c r="P48" s="3488"/>
      <c r="Q48" s="1016"/>
      <c r="R48" s="1016"/>
      <c r="S48" s="3547"/>
      <c r="T48" s="3546"/>
      <c r="U48" s="3546"/>
      <c r="V48" s="3546"/>
      <c r="W48" s="3546"/>
      <c r="X48" s="3546"/>
      <c r="Y48" s="3546"/>
      <c r="Z48" s="3546"/>
      <c r="AA48" s="3546"/>
      <c r="AB48" s="1016"/>
      <c r="AC48" s="1016"/>
      <c r="AD48" s="1053"/>
      <c r="AE48" s="1053"/>
      <c r="AF48" s="1053"/>
      <c r="AG48" s="1053"/>
    </row>
    <row r="49" spans="1:44" s="1017" customFormat="1" ht="40.5" customHeight="1">
      <c r="A49" s="1013"/>
      <c r="B49" s="1014"/>
      <c r="C49" s="1013"/>
      <c r="D49" s="1013"/>
      <c r="E49" s="1013"/>
      <c r="F49" s="1013"/>
      <c r="G49" s="1013"/>
      <c r="H49" s="3552" t="s">
        <v>1286</v>
      </c>
      <c r="I49" s="3553"/>
      <c r="J49" s="3553"/>
      <c r="K49" s="1013"/>
      <c r="L49" s="3488"/>
      <c r="M49" s="3488"/>
      <c r="N49" s="3554" t="s">
        <v>664</v>
      </c>
      <c r="O49" s="3555" t="s">
        <v>665</v>
      </c>
      <c r="P49" s="3556" t="s">
        <v>24</v>
      </c>
      <c r="Q49" s="1016"/>
      <c r="R49" s="1016"/>
      <c r="S49" s="3547"/>
      <c r="T49" s="3546"/>
      <c r="U49" s="3546"/>
      <c r="V49" s="3546"/>
      <c r="W49" s="3546"/>
      <c r="X49" s="3546"/>
      <c r="Y49" s="3546"/>
      <c r="Z49" s="3546"/>
      <c r="AA49" s="3546"/>
      <c r="AB49" s="1016"/>
      <c r="AC49" s="1016"/>
      <c r="AD49" s="1053"/>
      <c r="AE49" s="1053"/>
      <c r="AF49" s="1053"/>
      <c r="AG49" s="1053"/>
    </row>
    <row r="50" spans="1:44" s="1017" customFormat="1" ht="40.5" customHeight="1">
      <c r="A50" s="1013"/>
      <c r="B50" s="1014"/>
      <c r="C50" s="1035" t="s">
        <v>655</v>
      </c>
      <c r="D50" s="1013"/>
      <c r="E50" s="3557"/>
      <c r="F50" s="1013"/>
      <c r="G50" s="1013"/>
      <c r="H50" s="3558" t="s">
        <v>657</v>
      </c>
      <c r="I50" s="3558" t="s">
        <v>658</v>
      </c>
      <c r="J50" s="3558" t="s">
        <v>661</v>
      </c>
      <c r="K50" s="3546" t="s">
        <v>1287</v>
      </c>
      <c r="L50" s="1016"/>
      <c r="M50" s="1016"/>
      <c r="N50" s="1035" t="s">
        <v>1288</v>
      </c>
      <c r="O50" s="1016"/>
      <c r="P50" s="1016"/>
      <c r="Q50" s="1016"/>
      <c r="R50" s="1016"/>
      <c r="S50" s="3547"/>
      <c r="T50" s="3546"/>
      <c r="U50" s="3546"/>
      <c r="V50" s="3546"/>
      <c r="W50" s="3546"/>
      <c r="X50" s="3546"/>
      <c r="Y50" s="3546"/>
      <c r="Z50" s="3546"/>
      <c r="AA50" s="3546"/>
      <c r="AB50" s="1016"/>
      <c r="AC50" s="1016"/>
      <c r="AD50" s="1053"/>
      <c r="AE50" s="1053"/>
      <c r="AF50" s="1053"/>
      <c r="AG50" s="1053"/>
    </row>
    <row r="51" spans="1:44" s="1017" customFormat="1" ht="40.5" customHeight="1">
      <c r="A51" s="1013"/>
      <c r="B51" s="1014"/>
      <c r="C51" s="1035" t="s">
        <v>654</v>
      </c>
      <c r="D51" s="1013"/>
      <c r="E51" s="3557"/>
      <c r="F51" s="1013"/>
      <c r="G51" s="1013"/>
      <c r="H51" s="3558" t="s">
        <v>659</v>
      </c>
      <c r="I51" s="3558" t="s">
        <v>660</v>
      </c>
      <c r="J51" s="3558" t="s">
        <v>662</v>
      </c>
      <c r="K51" s="3546" t="s">
        <v>1292</v>
      </c>
      <c r="L51" s="3488"/>
      <c r="M51" s="3488"/>
      <c r="N51" s="3554" t="s">
        <v>666</v>
      </c>
      <c r="O51" s="3555" t="s">
        <v>29</v>
      </c>
      <c r="P51" s="3555" t="s">
        <v>669</v>
      </c>
      <c r="Q51" s="1016"/>
      <c r="R51" s="1016"/>
      <c r="S51" s="3547"/>
      <c r="T51" s="3546"/>
      <c r="U51" s="3546"/>
      <c r="V51" s="3546"/>
      <c r="W51" s="3546"/>
      <c r="X51" s="3546"/>
      <c r="Y51" s="3546"/>
      <c r="Z51" s="3546"/>
      <c r="AA51" s="3546"/>
      <c r="AB51" s="1016"/>
      <c r="AC51" s="1016"/>
      <c r="AD51" s="1053"/>
      <c r="AE51" s="1053"/>
      <c r="AF51" s="1053"/>
      <c r="AG51" s="1053"/>
    </row>
    <row r="52" spans="1:44" s="1017" customFormat="1" ht="40.5" customHeight="1">
      <c r="A52" s="1013"/>
      <c r="B52" s="1014"/>
      <c r="C52" s="1035"/>
      <c r="D52" s="1013"/>
      <c r="E52" s="1035"/>
      <c r="F52" s="1043"/>
      <c r="G52" s="1035"/>
      <c r="H52" s="1035"/>
      <c r="I52" s="1013"/>
      <c r="J52" s="1013"/>
      <c r="K52" s="1013"/>
      <c r="L52" s="1013"/>
      <c r="M52" s="1013"/>
      <c r="N52" s="1013"/>
      <c r="O52" s="1013"/>
      <c r="P52" s="1016"/>
      <c r="Q52" s="1016"/>
      <c r="R52" s="1016"/>
      <c r="S52" s="3547"/>
      <c r="T52" s="3546"/>
      <c r="U52" s="3546"/>
      <c r="V52" s="3546"/>
      <c r="W52" s="3546"/>
      <c r="X52" s="3546"/>
      <c r="Y52" s="3546"/>
      <c r="Z52" s="3546"/>
      <c r="AA52" s="3546"/>
      <c r="AB52" s="1016"/>
      <c r="AC52" s="1016"/>
      <c r="AD52" s="1053"/>
      <c r="AE52" s="1053"/>
      <c r="AF52" s="1053"/>
      <c r="AG52" s="1053"/>
    </row>
    <row r="53" spans="1:44" s="1053" customFormat="1" ht="44.25" customHeight="1">
      <c r="A53" s="1047"/>
      <c r="B53" s="1048"/>
      <c r="C53" s="1049"/>
      <c r="D53" s="1050"/>
      <c r="E53" s="1050"/>
      <c r="F53" s="1051"/>
      <c r="G53" s="1051"/>
      <c r="H53" s="1051"/>
      <c r="I53" s="1051"/>
      <c r="J53" s="1052"/>
      <c r="K53" s="1049"/>
      <c r="L53" s="1049"/>
      <c r="M53" s="1049"/>
      <c r="N53" s="1049"/>
      <c r="O53" s="1049"/>
      <c r="P53" s="1049"/>
      <c r="Q53" s="1049"/>
      <c r="R53" s="1049"/>
      <c r="S53" s="1049"/>
      <c r="T53" s="1049"/>
      <c r="U53" s="1049"/>
      <c r="V53" s="1049"/>
      <c r="W53" s="1049"/>
      <c r="X53" s="1049"/>
      <c r="Y53" s="1049"/>
      <c r="Z53" s="1049"/>
      <c r="AA53" s="1049"/>
      <c r="AB53" s="1049"/>
      <c r="AC53" s="1049"/>
    </row>
    <row r="54" spans="1:44" s="1017" customFormat="1" ht="39.950000000000003" customHeight="1">
      <c r="A54" s="1013"/>
      <c r="B54" s="3559"/>
      <c r="C54" s="3560"/>
      <c r="D54" s="3561"/>
      <c r="E54" s="3561"/>
      <c r="F54" s="3561"/>
      <c r="G54" s="3561"/>
      <c r="H54" s="3561"/>
      <c r="I54" s="3561"/>
      <c r="J54" s="3561"/>
      <c r="K54" s="3561"/>
      <c r="L54" s="3488"/>
      <c r="M54" s="3488"/>
      <c r="N54" s="3488"/>
      <c r="O54" s="3488"/>
      <c r="P54" s="3488"/>
      <c r="Q54" s="1016"/>
      <c r="R54" s="1016"/>
      <c r="S54" s="1016"/>
      <c r="T54" s="1016"/>
      <c r="U54" s="1016"/>
      <c r="V54" s="1016"/>
      <c r="W54" s="1016"/>
      <c r="X54" s="1016"/>
      <c r="Y54" s="1016"/>
      <c r="Z54" s="1016"/>
      <c r="AA54" s="1016"/>
      <c r="AB54" s="1016"/>
      <c r="AC54" s="1016"/>
      <c r="AD54" s="1053"/>
      <c r="AE54" s="1053"/>
      <c r="AF54" s="1053"/>
      <c r="AG54" s="1053"/>
    </row>
    <row r="55" spans="1:44" s="1053" customFormat="1" ht="39.950000000000003" customHeight="1">
      <c r="A55" s="1013"/>
      <c r="B55" s="3559"/>
      <c r="C55" s="3562" t="s">
        <v>589</v>
      </c>
      <c r="D55" s="3563" t="s">
        <v>590</v>
      </c>
      <c r="E55" s="3563"/>
      <c r="F55" s="3563"/>
      <c r="G55" s="3563"/>
      <c r="H55" s="3563"/>
      <c r="I55" s="3563"/>
      <c r="J55" s="3563"/>
      <c r="K55" s="3563"/>
      <c r="L55" s="3563"/>
      <c r="M55" s="3563"/>
      <c r="N55" s="1016"/>
      <c r="O55" s="1016"/>
      <c r="P55" s="1016"/>
      <c r="Q55" s="1016"/>
      <c r="R55" s="1016"/>
      <c r="S55" s="1016"/>
      <c r="T55" s="1016"/>
      <c r="U55" s="1016"/>
      <c r="V55" s="1016"/>
      <c r="W55" s="1016"/>
      <c r="X55" s="1016"/>
      <c r="Y55" s="1016"/>
      <c r="Z55" s="1016"/>
      <c r="AA55" s="1016"/>
      <c r="AB55" s="1016"/>
      <c r="AC55" s="1016"/>
    </row>
    <row r="56" spans="1:44" s="1053" customFormat="1" ht="39.950000000000003" customHeight="1">
      <c r="A56" s="1013"/>
      <c r="B56" s="3559"/>
      <c r="C56" s="1016"/>
      <c r="D56" s="1016"/>
      <c r="E56" s="1016"/>
      <c r="F56" s="1016"/>
      <c r="G56" s="1016"/>
      <c r="H56" s="1016"/>
      <c r="I56" s="1016"/>
      <c r="J56" s="1016"/>
      <c r="K56" s="1016"/>
      <c r="L56" s="1016"/>
      <c r="M56" s="1016"/>
      <c r="N56" s="1016"/>
      <c r="O56" s="1016"/>
      <c r="P56" s="1016"/>
      <c r="Q56" s="1016"/>
      <c r="R56" s="1016"/>
      <c r="S56" s="1016"/>
      <c r="T56" s="1016"/>
      <c r="U56" s="1016"/>
      <c r="V56" s="1016"/>
      <c r="W56" s="1016"/>
      <c r="X56" s="1016"/>
      <c r="Y56" s="1016"/>
      <c r="Z56" s="1016"/>
      <c r="AA56" s="1016"/>
      <c r="AB56" s="1016"/>
      <c r="AC56" s="1016"/>
    </row>
    <row r="57" spans="1:44" s="1053" customFormat="1" ht="39.950000000000003" customHeight="1">
      <c r="A57" s="1013"/>
      <c r="B57" s="3559"/>
      <c r="C57" s="3564" t="s">
        <v>1293</v>
      </c>
      <c r="D57" s="3564"/>
      <c r="E57" s="1016"/>
      <c r="F57" s="1016"/>
      <c r="G57" s="1016"/>
      <c r="H57" s="1016"/>
      <c r="I57" s="1016"/>
      <c r="J57" s="1016"/>
      <c r="K57" s="1016"/>
      <c r="L57" s="1016"/>
      <c r="M57" s="1016"/>
      <c r="N57" s="1016"/>
      <c r="O57" s="1016"/>
      <c r="P57" s="1016"/>
      <c r="Q57" s="1016"/>
      <c r="R57" s="1016"/>
      <c r="S57" s="1016"/>
      <c r="T57" s="1016"/>
      <c r="U57" s="1016"/>
      <c r="V57" s="1016"/>
      <c r="W57" s="1016"/>
      <c r="X57" s="1016"/>
      <c r="Y57" s="1016"/>
      <c r="Z57" s="1016"/>
      <c r="AA57" s="1016"/>
      <c r="AB57" s="1016"/>
      <c r="AC57" s="1016"/>
    </row>
    <row r="58" spans="1:44" s="1053" customFormat="1" ht="39.950000000000003" customHeight="1">
      <c r="A58" s="1013"/>
      <c r="B58" s="3559"/>
      <c r="C58" s="3564" t="s">
        <v>2349</v>
      </c>
      <c r="D58" s="3564"/>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row>
    <row r="59" spans="1:44" s="1017" customFormat="1" ht="36.75" customHeight="1">
      <c r="A59" s="1013"/>
      <c r="B59" s="3559"/>
      <c r="C59" s="3560"/>
      <c r="D59" s="3561"/>
      <c r="E59" s="3561"/>
      <c r="F59" s="3561"/>
      <c r="G59" s="3561"/>
      <c r="H59" s="3561"/>
      <c r="I59" s="3561"/>
      <c r="J59" s="3561"/>
      <c r="K59" s="3561"/>
      <c r="L59" s="3488"/>
      <c r="M59" s="3488"/>
      <c r="N59" s="3488"/>
      <c r="O59" s="3488"/>
      <c r="P59" s="3488"/>
      <c r="Q59" s="1016"/>
      <c r="R59" s="1016"/>
      <c r="S59" s="1016"/>
      <c r="T59" s="1016"/>
      <c r="U59" s="1016"/>
      <c r="V59" s="1016"/>
      <c r="W59" s="1016"/>
      <c r="X59" s="1016"/>
      <c r="Y59" s="1016"/>
      <c r="Z59" s="1016"/>
      <c r="AA59" s="1016"/>
      <c r="AB59" s="1016"/>
      <c r="AC59" s="1016"/>
      <c r="AD59" s="1053"/>
      <c r="AE59" s="1053"/>
      <c r="AF59" s="1053"/>
      <c r="AG59" s="1053"/>
    </row>
    <row r="60" spans="1:44" s="1053" customFormat="1" ht="39.950000000000003" customHeight="1">
      <c r="A60" s="1013"/>
      <c r="B60" s="3565" t="s">
        <v>253</v>
      </c>
      <c r="C60" s="1013"/>
      <c r="D60" s="1013"/>
      <c r="E60" s="1013"/>
      <c r="F60" s="1013"/>
      <c r="G60" s="1013"/>
      <c r="H60" s="1013"/>
      <c r="I60" s="1013"/>
      <c r="J60" s="1013"/>
      <c r="K60" s="1013"/>
      <c r="L60" s="1013"/>
      <c r="M60" s="1013"/>
      <c r="N60" s="1013"/>
      <c r="O60" s="1013"/>
      <c r="P60" s="1013"/>
      <c r="Q60" s="1013"/>
      <c r="R60" s="1013"/>
      <c r="S60" s="1016"/>
      <c r="T60" s="1016"/>
      <c r="U60" s="1016"/>
      <c r="V60" s="1016"/>
      <c r="W60" s="1016"/>
      <c r="X60" s="1016"/>
      <c r="Y60" s="1016"/>
      <c r="Z60" s="1016"/>
      <c r="AA60" s="1016"/>
      <c r="AB60" s="1016"/>
      <c r="AC60" s="1016"/>
    </row>
    <row r="61" spans="1:44" s="1053" customFormat="1" ht="39.950000000000003" customHeight="1">
      <c r="A61" s="1013"/>
      <c r="B61" s="3566" t="s">
        <v>254</v>
      </c>
      <c r="C61" s="1013"/>
      <c r="D61" s="1013"/>
      <c r="E61" s="1013"/>
      <c r="F61" s="1013"/>
      <c r="G61" s="1013"/>
      <c r="H61" s="1013"/>
      <c r="I61" s="1013"/>
      <c r="J61" s="1013"/>
      <c r="K61" s="1013"/>
      <c r="L61" s="1013"/>
      <c r="M61" s="1013"/>
      <c r="N61" s="1013"/>
      <c r="O61" s="1013"/>
      <c r="P61" s="1013"/>
      <c r="Q61" s="1013"/>
      <c r="R61" s="1013"/>
      <c r="S61" s="1016"/>
      <c r="T61" s="1016"/>
      <c r="U61" s="1016"/>
      <c r="V61" s="1016"/>
      <c r="W61" s="1016"/>
      <c r="X61" s="1016"/>
      <c r="Y61" s="1016"/>
      <c r="Z61" s="1016"/>
      <c r="AA61" s="1016"/>
      <c r="AB61" s="1016"/>
      <c r="AC61" s="1016"/>
    </row>
    <row r="62" spans="1:44" s="1017" customFormat="1" ht="39.950000000000003" customHeight="1">
      <c r="A62" s="1013"/>
      <c r="B62" s="3567" t="s">
        <v>1177</v>
      </c>
      <c r="C62" s="3568"/>
      <c r="D62" s="1013"/>
      <c r="E62" s="1013"/>
      <c r="F62" s="1013"/>
      <c r="G62" s="1013"/>
      <c r="H62" s="1013"/>
      <c r="I62" s="3488"/>
      <c r="J62" s="1013"/>
      <c r="K62" s="1013"/>
      <c r="L62" s="3488"/>
      <c r="M62" s="3488"/>
      <c r="N62" s="3488"/>
      <c r="O62" s="3488"/>
      <c r="P62" s="3488"/>
      <c r="Q62" s="1016"/>
      <c r="R62" s="1016"/>
      <c r="S62" s="1016"/>
      <c r="T62" s="1016"/>
      <c r="U62" s="1016"/>
      <c r="V62" s="1016"/>
      <c r="W62" s="1094"/>
      <c r="X62" s="1016"/>
      <c r="Y62" s="3569"/>
      <c r="Z62" s="1016"/>
      <c r="AA62" s="1016"/>
      <c r="AB62" s="1016"/>
      <c r="AC62" s="1016"/>
      <c r="AD62" s="1053"/>
      <c r="AE62" s="1053"/>
      <c r="AF62" s="1053"/>
      <c r="AG62" s="1053"/>
      <c r="AH62" s="1053"/>
      <c r="AI62" s="1053"/>
      <c r="AJ62" s="1053"/>
      <c r="AK62" s="1053"/>
      <c r="AL62" s="1053"/>
      <c r="AM62" s="1053"/>
      <c r="AN62" s="1053"/>
      <c r="AO62" s="1053"/>
      <c r="AP62" s="1053"/>
      <c r="AQ62" s="1053"/>
      <c r="AR62" s="1053"/>
    </row>
    <row r="63" spans="1:44" s="1017" customFormat="1" ht="39.950000000000003" customHeight="1">
      <c r="A63" s="1013"/>
      <c r="B63" s="1014"/>
      <c r="C63" s="1013"/>
      <c r="D63" s="1013"/>
      <c r="E63" s="1013"/>
      <c r="F63" s="1013"/>
      <c r="G63" s="1013"/>
      <c r="H63" s="1013"/>
      <c r="I63" s="3488"/>
      <c r="J63" s="1013"/>
      <c r="K63" s="1013"/>
      <c r="L63" s="3488"/>
      <c r="M63" s="3488"/>
      <c r="N63" s="3488"/>
      <c r="O63" s="3488"/>
      <c r="P63" s="3488"/>
      <c r="Q63" s="1016"/>
      <c r="R63" s="1016"/>
      <c r="S63" s="1016"/>
      <c r="T63" s="1016"/>
      <c r="U63" s="1016"/>
      <c r="V63" s="1016"/>
      <c r="W63" s="1016"/>
      <c r="X63" s="1016"/>
      <c r="Y63" s="1016"/>
      <c r="Z63" s="1016"/>
      <c r="AA63" s="1016"/>
      <c r="AB63" s="1016"/>
      <c r="AC63" s="1016"/>
      <c r="AD63" s="1053"/>
      <c r="AE63" s="1053"/>
      <c r="AF63" s="1053"/>
      <c r="AG63" s="1053"/>
      <c r="AH63" s="1053"/>
      <c r="AI63" s="1053"/>
      <c r="AJ63" s="1053"/>
      <c r="AK63" s="1053"/>
      <c r="AL63" s="1053"/>
      <c r="AM63" s="1053"/>
      <c r="AN63" s="1053"/>
      <c r="AO63" s="1053"/>
      <c r="AP63" s="1053"/>
      <c r="AQ63" s="1053"/>
      <c r="AR63" s="1053"/>
    </row>
    <row r="64" spans="1:44" s="1017" customFormat="1" ht="39.950000000000003" customHeight="1">
      <c r="A64" s="1013"/>
      <c r="B64" s="1018" t="s">
        <v>2350</v>
      </c>
      <c r="C64" s="3560"/>
      <c r="D64" s="3560"/>
      <c r="E64" s="3560"/>
      <c r="F64" s="3560"/>
      <c r="G64" s="3560"/>
      <c r="H64" s="3570"/>
      <c r="I64" s="3570"/>
      <c r="J64" s="3570"/>
      <c r="K64" s="3570"/>
      <c r="L64" s="3571"/>
      <c r="M64" s="3571"/>
      <c r="N64" s="3502"/>
      <c r="O64" s="3502"/>
      <c r="P64" s="3502"/>
      <c r="Q64" s="1016"/>
      <c r="R64" s="1016"/>
      <c r="S64" s="1016"/>
      <c r="T64" s="1016"/>
      <c r="U64" s="1016"/>
      <c r="V64" s="1016"/>
      <c r="W64" s="1016"/>
      <c r="X64" s="1016"/>
      <c r="Y64" s="1016"/>
      <c r="Z64" s="1016"/>
      <c r="AA64" s="1016"/>
      <c r="AB64" s="1016"/>
      <c r="AC64" s="1016"/>
      <c r="AD64" s="1053"/>
      <c r="AE64" s="1053"/>
      <c r="AF64" s="1053"/>
      <c r="AG64" s="1053"/>
    </row>
    <row r="65" spans="1:44" s="1017" customFormat="1" ht="39.950000000000003" customHeight="1">
      <c r="A65" s="1013"/>
      <c r="B65" s="3560" t="s">
        <v>2351</v>
      </c>
      <c r="C65" s="3560"/>
      <c r="D65" s="3560"/>
      <c r="E65" s="3560"/>
      <c r="F65" s="3560"/>
      <c r="G65" s="3560"/>
      <c r="H65" s="3560"/>
      <c r="I65" s="3560"/>
      <c r="J65" s="3560"/>
      <c r="K65" s="3560"/>
      <c r="L65" s="3488"/>
      <c r="M65" s="3488"/>
      <c r="N65" s="3488"/>
      <c r="O65" s="3488"/>
      <c r="P65" s="3488"/>
      <c r="Q65" s="1016"/>
      <c r="R65" s="1016"/>
      <c r="S65" s="1016"/>
      <c r="T65" s="1016"/>
      <c r="U65" s="1016"/>
      <c r="V65" s="1016"/>
      <c r="W65" s="1016"/>
      <c r="X65" s="1016"/>
      <c r="Y65" s="1016"/>
      <c r="Z65" s="1016"/>
      <c r="AA65" s="1016"/>
      <c r="AB65" s="1016"/>
      <c r="AC65" s="1016"/>
      <c r="AD65" s="1053"/>
      <c r="AE65" s="1053"/>
      <c r="AF65" s="1053"/>
      <c r="AG65" s="1053"/>
    </row>
    <row r="66" spans="1:44" s="1017" customFormat="1" ht="39.950000000000003" customHeight="1">
      <c r="A66" s="3562" t="s">
        <v>589</v>
      </c>
      <c r="B66" s="3560"/>
      <c r="C66" s="3572" t="s">
        <v>2352</v>
      </c>
      <c r="D66" s="3572"/>
      <c r="E66" s="3572"/>
      <c r="F66" s="3572"/>
      <c r="G66" s="3572"/>
      <c r="H66" s="3572"/>
      <c r="I66" s="3572"/>
      <c r="J66" s="3572"/>
      <c r="K66" s="3572"/>
      <c r="L66" s="3488"/>
      <c r="M66" s="3488"/>
      <c r="N66" s="3488"/>
      <c r="O66" s="3488"/>
      <c r="P66" s="3488"/>
      <c r="Q66" s="1016"/>
      <c r="R66" s="1016"/>
      <c r="S66" s="1016"/>
      <c r="T66" s="1016"/>
      <c r="U66" s="1016"/>
      <c r="V66" s="1016"/>
      <c r="W66" s="1016"/>
      <c r="X66" s="1016"/>
      <c r="Y66" s="1016"/>
      <c r="Z66" s="1016"/>
      <c r="AA66" s="1016"/>
      <c r="AB66" s="1016"/>
      <c r="AC66" s="1016"/>
      <c r="AD66" s="1053"/>
      <c r="AE66" s="1053"/>
      <c r="AF66" s="1053"/>
      <c r="AG66" s="1053"/>
    </row>
    <row r="67" spans="1:44" s="1017" customFormat="1" ht="39.950000000000003" customHeight="1">
      <c r="A67" s="3562" t="s">
        <v>2353</v>
      </c>
      <c r="B67" s="3572" t="s">
        <v>2354</v>
      </c>
      <c r="C67" s="3572"/>
      <c r="D67" s="3572"/>
      <c r="E67" s="3572"/>
      <c r="F67" s="3572"/>
      <c r="G67" s="3572"/>
      <c r="H67" s="3572"/>
      <c r="I67" s="3572"/>
      <c r="J67" s="3572"/>
      <c r="K67" s="3572"/>
      <c r="L67" s="3572"/>
      <c r="M67" s="3572"/>
      <c r="N67" s="3572"/>
      <c r="O67" s="3572"/>
      <c r="P67" s="3572"/>
      <c r="Q67" s="3572"/>
      <c r="R67" s="3572"/>
      <c r="S67" s="3572"/>
      <c r="T67" s="3572"/>
      <c r="U67" s="3572"/>
      <c r="V67" s="3572"/>
      <c r="W67" s="1016"/>
      <c r="X67" s="1016"/>
      <c r="Y67" s="1016"/>
      <c r="Z67" s="1016"/>
      <c r="AA67" s="1016"/>
      <c r="AB67" s="1016"/>
      <c r="AC67" s="1016"/>
      <c r="AD67" s="1053"/>
      <c r="AE67" s="1053"/>
      <c r="AF67" s="1053"/>
      <c r="AG67" s="1053"/>
    </row>
    <row r="68" spans="1:44" s="1017" customFormat="1" ht="39.950000000000003" customHeight="1">
      <c r="A68" s="1013"/>
      <c r="B68" s="1014"/>
      <c r="C68" s="1013"/>
      <c r="D68" s="1013"/>
      <c r="E68" s="1013"/>
      <c r="F68" s="1013"/>
      <c r="G68" s="1013"/>
      <c r="H68" s="1013"/>
      <c r="I68" s="3488"/>
      <c r="J68" s="1013"/>
      <c r="K68" s="1013"/>
      <c r="L68" s="3488"/>
      <c r="M68" s="3488"/>
      <c r="N68" s="3488"/>
      <c r="O68" s="3488"/>
      <c r="P68" s="3488"/>
      <c r="Q68" s="1016"/>
      <c r="R68" s="1016"/>
      <c r="S68" s="1016"/>
      <c r="T68" s="1016"/>
      <c r="U68" s="1016"/>
      <c r="V68" s="1016"/>
      <c r="W68" s="1016"/>
      <c r="X68" s="1016"/>
      <c r="Y68" s="1016"/>
      <c r="Z68" s="1016"/>
      <c r="AA68" s="1016"/>
      <c r="AB68" s="1016"/>
      <c r="AC68" s="1016"/>
      <c r="AD68" s="1053"/>
      <c r="AE68" s="1053"/>
      <c r="AF68" s="1053"/>
      <c r="AG68" s="1053"/>
      <c r="AH68" s="1053"/>
      <c r="AI68" s="1053"/>
      <c r="AJ68" s="1053"/>
      <c r="AK68" s="1053"/>
      <c r="AL68" s="1053"/>
      <c r="AM68" s="1053"/>
      <c r="AN68" s="1053"/>
      <c r="AO68" s="1053"/>
      <c r="AP68" s="1053"/>
      <c r="AQ68" s="1053"/>
      <c r="AR68" s="1053"/>
    </row>
    <row r="69" spans="1:44" s="1053" customFormat="1"/>
    <row r="70" spans="1:44" s="1053" customFormat="1"/>
    <row r="71" spans="1:44" s="1053" customFormat="1"/>
    <row r="72" spans="1:44" s="1053" customFormat="1"/>
    <row r="73" spans="1:44" s="1053" customFormat="1"/>
    <row r="74" spans="1:44" s="1053" customFormat="1"/>
    <row r="75" spans="1:44" s="1053" customFormat="1"/>
    <row r="76" spans="1:44" s="1053" customFormat="1"/>
    <row r="77" spans="1:44" s="1053" customFormat="1"/>
    <row r="78" spans="1:44" s="1053" customFormat="1"/>
    <row r="79" spans="1:44" s="1053" customFormat="1"/>
    <row r="80" spans="1:44" s="1053" customFormat="1"/>
    <row r="81" s="1053" customFormat="1"/>
    <row r="82" s="1053" customFormat="1"/>
    <row r="83" s="1053" customFormat="1"/>
    <row r="84" s="1053" customFormat="1"/>
    <row r="85" s="1053" customFormat="1"/>
    <row r="86" s="1053" customFormat="1"/>
    <row r="87" s="1053" customFormat="1"/>
    <row r="88" s="1053" customFormat="1"/>
    <row r="89" s="1053" customFormat="1"/>
    <row r="90" s="1053" customFormat="1"/>
    <row r="91" s="1053" customFormat="1"/>
    <row r="92" s="1053" customFormat="1"/>
    <row r="93" s="1053" customFormat="1"/>
    <row r="94" s="1053" customFormat="1"/>
    <row r="95" s="1053" customFormat="1"/>
    <row r="96" s="1053" customFormat="1"/>
    <row r="97" s="1053" customFormat="1"/>
    <row r="98" s="1053" customFormat="1"/>
    <row r="99" s="1053" customFormat="1"/>
    <row r="100" s="1053" customFormat="1"/>
    <row r="101" s="1053" customFormat="1"/>
    <row r="102" s="1053" customFormat="1"/>
    <row r="103" s="1053" customFormat="1"/>
    <row r="104" s="1053" customFormat="1"/>
    <row r="105" s="1053" customFormat="1"/>
    <row r="106" s="1053" customFormat="1"/>
    <row r="107" s="1053" customFormat="1"/>
    <row r="108" s="1053" customFormat="1"/>
    <row r="109" s="1053" customFormat="1"/>
    <row r="110" s="1053" customFormat="1"/>
    <row r="111" s="1053" customFormat="1"/>
    <row r="112" s="1053" customFormat="1"/>
    <row r="113" s="1053" customFormat="1"/>
    <row r="114" s="1053" customFormat="1"/>
    <row r="115" s="1053" customFormat="1"/>
    <row r="116" s="1053" customFormat="1"/>
    <row r="117" s="1053" customFormat="1"/>
    <row r="118" s="1053" customFormat="1"/>
    <row r="119" s="1053" customFormat="1"/>
    <row r="120" s="1053" customFormat="1"/>
    <row r="121" s="1053" customFormat="1"/>
    <row r="122" s="1053" customFormat="1"/>
    <row r="123" s="1053" customFormat="1"/>
    <row r="124" s="1053" customFormat="1"/>
    <row r="125" s="1053" customFormat="1"/>
    <row r="126" s="1053" customFormat="1"/>
    <row r="127" s="1053" customFormat="1"/>
    <row r="128" s="1053" customFormat="1"/>
    <row r="129" s="1053" customFormat="1"/>
    <row r="130" s="1053" customFormat="1"/>
    <row r="131" s="1053" customFormat="1"/>
    <row r="132" s="1053" customFormat="1"/>
    <row r="133" s="1053" customFormat="1"/>
    <row r="134" s="1053" customFormat="1"/>
    <row r="135" s="1053" customFormat="1"/>
  </sheetData>
  <mergeCells count="2">
    <mergeCell ref="C66:K66"/>
    <mergeCell ref="B67:V67"/>
  </mergeCells>
  <phoneticPr fontId="60" type="noConversion"/>
  <hyperlinks>
    <hyperlink ref="C66" r:id="rId1" display="http://www.excel-downloads.com/forum/111720-space.html" xr:uid="{25B7789A-052F-408E-A057-ADCDC0CA1DDD}"/>
    <hyperlink ref="B67" r:id="rId2" xr:uid="{D2B09F52-CAA6-4CDC-8A71-DB8D3CD9D41C}"/>
    <hyperlink ref="B55" r:id="rId3" display="Les unités pifométriques" xr:uid="{F93EAB55-0CD3-4195-B38C-CD4D0D92AE4B}"/>
    <hyperlink ref="D55" r:id="rId4" xr:uid="{C011EBDD-D481-448C-8386-7B73D9E34EEC}"/>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5"/>
  <dimension ref="A1:AX131"/>
  <sheetViews>
    <sheetView showZeros="0" showWhiteSpace="0" topLeftCell="Y1" zoomScale="75" zoomScaleNormal="75" zoomScalePageLayoutView="58" workbookViewId="0">
      <selection activeCell="AN8" sqref="AN8"/>
    </sheetView>
  </sheetViews>
  <sheetFormatPr baseColWidth="10" defaultRowHeight="15"/>
  <cols>
    <col min="1" max="1" width="3.7109375" style="1854" customWidth="1"/>
    <col min="2" max="2" width="5.42578125" style="1629" customWidth="1"/>
    <col min="3" max="3" width="29.85546875" style="1629" customWidth="1"/>
    <col min="4" max="4" width="5.42578125" style="1629" customWidth="1"/>
    <col min="5" max="5" width="35.5703125" style="1629" customWidth="1"/>
    <col min="6" max="6" width="5.42578125" style="1629" customWidth="1"/>
    <col min="7" max="7" width="33.28515625" style="1629" customWidth="1"/>
    <col min="8" max="8" width="5.42578125" style="1629" customWidth="1"/>
    <col min="9" max="9" width="32.28515625" style="1629" customWidth="1"/>
    <col min="10" max="10" width="3.42578125" style="1629" customWidth="1"/>
    <col min="11" max="11" width="4.140625" style="1629" customWidth="1"/>
    <col min="12" max="12" width="5.42578125" style="1629" customWidth="1"/>
    <col min="13" max="13" width="20.28515625" style="1629" customWidth="1"/>
    <col min="14" max="14" width="5.42578125" style="1629" customWidth="1"/>
    <col min="15" max="15" width="18.7109375" style="1629" customWidth="1"/>
    <col min="16" max="16" width="5.42578125" style="1629" customWidth="1"/>
    <col min="17" max="17" width="18.85546875" style="1629" customWidth="1"/>
    <col min="18" max="18" width="5.42578125" style="1629" customWidth="1"/>
    <col min="19" max="19" width="16.28515625" style="1629" customWidth="1"/>
    <col min="20" max="20" width="2.85546875" style="1629" customWidth="1"/>
    <col min="21" max="21" width="5.42578125" style="1854" customWidth="1"/>
    <col min="22" max="22" width="4.7109375" style="1854" customWidth="1"/>
    <col min="23" max="23" width="34.140625" style="1854" customWidth="1"/>
    <col min="24" max="24" width="5.7109375" style="1854" customWidth="1"/>
    <col min="25" max="25" width="25.7109375" style="1854" customWidth="1"/>
    <col min="26" max="26" width="5.5703125" style="1854" bestFit="1" customWidth="1"/>
    <col min="27" max="27" width="27.42578125" style="1854" customWidth="1"/>
    <col min="28" max="28" width="5.5703125" style="1854" bestFit="1" customWidth="1"/>
    <col min="29" max="29" width="36.7109375" style="1854" customWidth="1"/>
    <col min="30" max="30" width="5.5703125" style="1854" bestFit="1" customWidth="1"/>
    <col min="31" max="31" width="34" style="1854" customWidth="1"/>
    <col min="32" max="32" width="5.5703125" style="1854" bestFit="1" customWidth="1"/>
    <col min="33" max="33" width="25.7109375" style="1854" customWidth="1"/>
    <col min="34" max="40" width="11.42578125" style="1854"/>
    <col min="41" max="41" width="11.42578125" style="105"/>
    <col min="42" max="42" width="168.42578125" style="105" customWidth="1"/>
    <col min="43" max="43" width="11.42578125" style="1854"/>
    <col min="44" max="44" width="4.7109375" style="1861" customWidth="1"/>
    <col min="45" max="45" width="40.7109375" style="1861" customWidth="1"/>
    <col min="46" max="46" width="12.7109375" style="1861" customWidth="1"/>
    <col min="47" max="47" width="4.85546875" style="1861" customWidth="1"/>
    <col min="48" max="48" width="4.7109375" style="1861" customWidth="1"/>
    <col min="49" max="49" width="40.7109375" style="1861" customWidth="1"/>
    <col min="50" max="50" width="12.7109375" style="1861" customWidth="1"/>
    <col min="51" max="254" width="11.42578125" style="1854"/>
    <col min="255" max="255" width="5.42578125" style="1854" customWidth="1"/>
    <col min="256" max="256" width="43.5703125" style="1854" customWidth="1"/>
    <col min="257" max="257" width="5.42578125" style="1854" customWidth="1"/>
    <col min="258" max="258" width="43.5703125" style="1854" customWidth="1"/>
    <col min="259" max="259" width="5.42578125" style="1854" customWidth="1"/>
    <col min="260" max="260" width="43.5703125" style="1854" customWidth="1"/>
    <col min="261" max="261" width="5.42578125" style="1854" customWidth="1"/>
    <col min="262" max="262" width="43.5703125" style="1854" customWidth="1"/>
    <col min="263" max="263" width="3.42578125" style="1854" customWidth="1"/>
    <col min="264" max="264" width="13.7109375" style="1854" customWidth="1"/>
    <col min="265" max="265" width="5.42578125" style="1854" customWidth="1"/>
    <col min="266" max="266" width="43.5703125" style="1854" customWidth="1"/>
    <col min="267" max="267" width="5.42578125" style="1854" customWidth="1"/>
    <col min="268" max="268" width="43.5703125" style="1854" customWidth="1"/>
    <col min="269" max="269" width="5.42578125" style="1854" customWidth="1"/>
    <col min="270" max="270" width="43.5703125" style="1854" customWidth="1"/>
    <col min="271" max="271" width="5.42578125" style="1854" customWidth="1"/>
    <col min="272" max="272" width="43.5703125" style="1854" customWidth="1"/>
    <col min="273" max="273" width="2.85546875" style="1854" customWidth="1"/>
    <col min="274" max="510" width="11.42578125" style="1854"/>
    <col min="511" max="511" width="5.42578125" style="1854" customWidth="1"/>
    <col min="512" max="512" width="43.5703125" style="1854" customWidth="1"/>
    <col min="513" max="513" width="5.42578125" style="1854" customWidth="1"/>
    <col min="514" max="514" width="43.5703125" style="1854" customWidth="1"/>
    <col min="515" max="515" width="5.42578125" style="1854" customWidth="1"/>
    <col min="516" max="516" width="43.5703125" style="1854" customWidth="1"/>
    <col min="517" max="517" width="5.42578125" style="1854" customWidth="1"/>
    <col min="518" max="518" width="43.5703125" style="1854" customWidth="1"/>
    <col min="519" max="519" width="3.42578125" style="1854" customWidth="1"/>
    <col min="520" max="520" width="13.7109375" style="1854" customWidth="1"/>
    <col min="521" max="521" width="5.42578125" style="1854" customWidth="1"/>
    <col min="522" max="522" width="43.5703125" style="1854" customWidth="1"/>
    <col min="523" max="523" width="5.42578125" style="1854" customWidth="1"/>
    <col min="524" max="524" width="43.5703125" style="1854" customWidth="1"/>
    <col min="525" max="525" width="5.42578125" style="1854" customWidth="1"/>
    <col min="526" max="526" width="43.5703125" style="1854" customWidth="1"/>
    <col min="527" max="527" width="5.42578125" style="1854" customWidth="1"/>
    <col min="528" max="528" width="43.5703125" style="1854" customWidth="1"/>
    <col min="529" max="529" width="2.85546875" style="1854" customWidth="1"/>
    <col min="530" max="766" width="11.42578125" style="1854"/>
    <col min="767" max="767" width="5.42578125" style="1854" customWidth="1"/>
    <col min="768" max="768" width="43.5703125" style="1854" customWidth="1"/>
    <col min="769" max="769" width="5.42578125" style="1854" customWidth="1"/>
    <col min="770" max="770" width="43.5703125" style="1854" customWidth="1"/>
    <col min="771" max="771" width="5.42578125" style="1854" customWidth="1"/>
    <col min="772" max="772" width="43.5703125" style="1854" customWidth="1"/>
    <col min="773" max="773" width="5.42578125" style="1854" customWidth="1"/>
    <col min="774" max="774" width="43.5703125" style="1854" customWidth="1"/>
    <col min="775" max="775" width="3.42578125" style="1854" customWidth="1"/>
    <col min="776" max="776" width="13.7109375" style="1854" customWidth="1"/>
    <col min="777" max="777" width="5.42578125" style="1854" customWidth="1"/>
    <col min="778" max="778" width="43.5703125" style="1854" customWidth="1"/>
    <col min="779" max="779" width="5.42578125" style="1854" customWidth="1"/>
    <col min="780" max="780" width="43.5703125" style="1854" customWidth="1"/>
    <col min="781" max="781" width="5.42578125" style="1854" customWidth="1"/>
    <col min="782" max="782" width="43.5703125" style="1854" customWidth="1"/>
    <col min="783" max="783" width="5.42578125" style="1854" customWidth="1"/>
    <col min="784" max="784" width="43.5703125" style="1854" customWidth="1"/>
    <col min="785" max="785" width="2.85546875" style="1854" customWidth="1"/>
    <col min="786" max="1022" width="11.42578125" style="1854"/>
    <col min="1023" max="1023" width="5.42578125" style="1854" customWidth="1"/>
    <col min="1024" max="1024" width="43.5703125" style="1854" customWidth="1"/>
    <col min="1025" max="1025" width="5.42578125" style="1854" customWidth="1"/>
    <col min="1026" max="1026" width="43.5703125" style="1854" customWidth="1"/>
    <col min="1027" max="1027" width="5.42578125" style="1854" customWidth="1"/>
    <col min="1028" max="1028" width="43.5703125" style="1854" customWidth="1"/>
    <col min="1029" max="1029" width="5.42578125" style="1854" customWidth="1"/>
    <col min="1030" max="1030" width="43.5703125" style="1854" customWidth="1"/>
    <col min="1031" max="1031" width="3.42578125" style="1854" customWidth="1"/>
    <col min="1032" max="1032" width="13.7109375" style="1854" customWidth="1"/>
    <col min="1033" max="1033" width="5.42578125" style="1854" customWidth="1"/>
    <col min="1034" max="1034" width="43.5703125" style="1854" customWidth="1"/>
    <col min="1035" max="1035" width="5.42578125" style="1854" customWidth="1"/>
    <col min="1036" max="1036" width="43.5703125" style="1854" customWidth="1"/>
    <col min="1037" max="1037" width="5.42578125" style="1854" customWidth="1"/>
    <col min="1038" max="1038" width="43.5703125" style="1854" customWidth="1"/>
    <col min="1039" max="1039" width="5.42578125" style="1854" customWidth="1"/>
    <col min="1040" max="1040" width="43.5703125" style="1854" customWidth="1"/>
    <col min="1041" max="1041" width="2.85546875" style="1854" customWidth="1"/>
    <col min="1042" max="1278" width="11.42578125" style="1854"/>
    <col min="1279" max="1279" width="5.42578125" style="1854" customWidth="1"/>
    <col min="1280" max="1280" width="43.5703125" style="1854" customWidth="1"/>
    <col min="1281" max="1281" width="5.42578125" style="1854" customWidth="1"/>
    <col min="1282" max="1282" width="43.5703125" style="1854" customWidth="1"/>
    <col min="1283" max="1283" width="5.42578125" style="1854" customWidth="1"/>
    <col min="1284" max="1284" width="43.5703125" style="1854" customWidth="1"/>
    <col min="1285" max="1285" width="5.42578125" style="1854" customWidth="1"/>
    <col min="1286" max="1286" width="43.5703125" style="1854" customWidth="1"/>
    <col min="1287" max="1287" width="3.42578125" style="1854" customWidth="1"/>
    <col min="1288" max="1288" width="13.7109375" style="1854" customWidth="1"/>
    <col min="1289" max="1289" width="5.42578125" style="1854" customWidth="1"/>
    <col min="1290" max="1290" width="43.5703125" style="1854" customWidth="1"/>
    <col min="1291" max="1291" width="5.42578125" style="1854" customWidth="1"/>
    <col min="1292" max="1292" width="43.5703125" style="1854" customWidth="1"/>
    <col min="1293" max="1293" width="5.42578125" style="1854" customWidth="1"/>
    <col min="1294" max="1294" width="43.5703125" style="1854" customWidth="1"/>
    <col min="1295" max="1295" width="5.42578125" style="1854" customWidth="1"/>
    <col min="1296" max="1296" width="43.5703125" style="1854" customWidth="1"/>
    <col min="1297" max="1297" width="2.85546875" style="1854" customWidth="1"/>
    <col min="1298" max="1534" width="11.42578125" style="1854"/>
    <col min="1535" max="1535" width="5.42578125" style="1854" customWidth="1"/>
    <col min="1536" max="1536" width="43.5703125" style="1854" customWidth="1"/>
    <col min="1537" max="1537" width="5.42578125" style="1854" customWidth="1"/>
    <col min="1538" max="1538" width="43.5703125" style="1854" customWidth="1"/>
    <col min="1539" max="1539" width="5.42578125" style="1854" customWidth="1"/>
    <col min="1540" max="1540" width="43.5703125" style="1854" customWidth="1"/>
    <col min="1541" max="1541" width="5.42578125" style="1854" customWidth="1"/>
    <col min="1542" max="1542" width="43.5703125" style="1854" customWidth="1"/>
    <col min="1543" max="1543" width="3.42578125" style="1854" customWidth="1"/>
    <col min="1544" max="1544" width="13.7109375" style="1854" customWidth="1"/>
    <col min="1545" max="1545" width="5.42578125" style="1854" customWidth="1"/>
    <col min="1546" max="1546" width="43.5703125" style="1854" customWidth="1"/>
    <col min="1547" max="1547" width="5.42578125" style="1854" customWidth="1"/>
    <col min="1548" max="1548" width="43.5703125" style="1854" customWidth="1"/>
    <col min="1549" max="1549" width="5.42578125" style="1854" customWidth="1"/>
    <col min="1550" max="1550" width="43.5703125" style="1854" customWidth="1"/>
    <col min="1551" max="1551" width="5.42578125" style="1854" customWidth="1"/>
    <col min="1552" max="1552" width="43.5703125" style="1854" customWidth="1"/>
    <col min="1553" max="1553" width="2.85546875" style="1854" customWidth="1"/>
    <col min="1554" max="1790" width="11.42578125" style="1854"/>
    <col min="1791" max="1791" width="5.42578125" style="1854" customWidth="1"/>
    <col min="1792" max="1792" width="43.5703125" style="1854" customWidth="1"/>
    <col min="1793" max="1793" width="5.42578125" style="1854" customWidth="1"/>
    <col min="1794" max="1794" width="43.5703125" style="1854" customWidth="1"/>
    <col min="1795" max="1795" width="5.42578125" style="1854" customWidth="1"/>
    <col min="1796" max="1796" width="43.5703125" style="1854" customWidth="1"/>
    <col min="1797" max="1797" width="5.42578125" style="1854" customWidth="1"/>
    <col min="1798" max="1798" width="43.5703125" style="1854" customWidth="1"/>
    <col min="1799" max="1799" width="3.42578125" style="1854" customWidth="1"/>
    <col min="1800" max="1800" width="13.7109375" style="1854" customWidth="1"/>
    <col min="1801" max="1801" width="5.42578125" style="1854" customWidth="1"/>
    <col min="1802" max="1802" width="43.5703125" style="1854" customWidth="1"/>
    <col min="1803" max="1803" width="5.42578125" style="1854" customWidth="1"/>
    <col min="1804" max="1804" width="43.5703125" style="1854" customWidth="1"/>
    <col min="1805" max="1805" width="5.42578125" style="1854" customWidth="1"/>
    <col min="1806" max="1806" width="43.5703125" style="1854" customWidth="1"/>
    <col min="1807" max="1807" width="5.42578125" style="1854" customWidth="1"/>
    <col min="1808" max="1808" width="43.5703125" style="1854" customWidth="1"/>
    <col min="1809" max="1809" width="2.85546875" style="1854" customWidth="1"/>
    <col min="1810" max="2046" width="11.42578125" style="1854"/>
    <col min="2047" max="2047" width="5.42578125" style="1854" customWidth="1"/>
    <col min="2048" max="2048" width="43.5703125" style="1854" customWidth="1"/>
    <col min="2049" max="2049" width="5.42578125" style="1854" customWidth="1"/>
    <col min="2050" max="2050" width="43.5703125" style="1854" customWidth="1"/>
    <col min="2051" max="2051" width="5.42578125" style="1854" customWidth="1"/>
    <col min="2052" max="2052" width="43.5703125" style="1854" customWidth="1"/>
    <col min="2053" max="2053" width="5.42578125" style="1854" customWidth="1"/>
    <col min="2054" max="2054" width="43.5703125" style="1854" customWidth="1"/>
    <col min="2055" max="2055" width="3.42578125" style="1854" customWidth="1"/>
    <col min="2056" max="2056" width="13.7109375" style="1854" customWidth="1"/>
    <col min="2057" max="2057" width="5.42578125" style="1854" customWidth="1"/>
    <col min="2058" max="2058" width="43.5703125" style="1854" customWidth="1"/>
    <col min="2059" max="2059" width="5.42578125" style="1854" customWidth="1"/>
    <col min="2060" max="2060" width="43.5703125" style="1854" customWidth="1"/>
    <col min="2061" max="2061" width="5.42578125" style="1854" customWidth="1"/>
    <col min="2062" max="2062" width="43.5703125" style="1854" customWidth="1"/>
    <col min="2063" max="2063" width="5.42578125" style="1854" customWidth="1"/>
    <col min="2064" max="2064" width="43.5703125" style="1854" customWidth="1"/>
    <col min="2065" max="2065" width="2.85546875" style="1854" customWidth="1"/>
    <col min="2066" max="2302" width="11.42578125" style="1854"/>
    <col min="2303" max="2303" width="5.42578125" style="1854" customWidth="1"/>
    <col min="2304" max="2304" width="43.5703125" style="1854" customWidth="1"/>
    <col min="2305" max="2305" width="5.42578125" style="1854" customWidth="1"/>
    <col min="2306" max="2306" width="43.5703125" style="1854" customWidth="1"/>
    <col min="2307" max="2307" width="5.42578125" style="1854" customWidth="1"/>
    <col min="2308" max="2308" width="43.5703125" style="1854" customWidth="1"/>
    <col min="2309" max="2309" width="5.42578125" style="1854" customWidth="1"/>
    <col min="2310" max="2310" width="43.5703125" style="1854" customWidth="1"/>
    <col min="2311" max="2311" width="3.42578125" style="1854" customWidth="1"/>
    <col min="2312" max="2312" width="13.7109375" style="1854" customWidth="1"/>
    <col min="2313" max="2313" width="5.42578125" style="1854" customWidth="1"/>
    <col min="2314" max="2314" width="43.5703125" style="1854" customWidth="1"/>
    <col min="2315" max="2315" width="5.42578125" style="1854" customWidth="1"/>
    <col min="2316" max="2316" width="43.5703125" style="1854" customWidth="1"/>
    <col min="2317" max="2317" width="5.42578125" style="1854" customWidth="1"/>
    <col min="2318" max="2318" width="43.5703125" style="1854" customWidth="1"/>
    <col min="2319" max="2319" width="5.42578125" style="1854" customWidth="1"/>
    <col min="2320" max="2320" width="43.5703125" style="1854" customWidth="1"/>
    <col min="2321" max="2321" width="2.85546875" style="1854" customWidth="1"/>
    <col min="2322" max="2558" width="11.42578125" style="1854"/>
    <col min="2559" max="2559" width="5.42578125" style="1854" customWidth="1"/>
    <col min="2560" max="2560" width="43.5703125" style="1854" customWidth="1"/>
    <col min="2561" max="2561" width="5.42578125" style="1854" customWidth="1"/>
    <col min="2562" max="2562" width="43.5703125" style="1854" customWidth="1"/>
    <col min="2563" max="2563" width="5.42578125" style="1854" customWidth="1"/>
    <col min="2564" max="2564" width="43.5703125" style="1854" customWidth="1"/>
    <col min="2565" max="2565" width="5.42578125" style="1854" customWidth="1"/>
    <col min="2566" max="2566" width="43.5703125" style="1854" customWidth="1"/>
    <col min="2567" max="2567" width="3.42578125" style="1854" customWidth="1"/>
    <col min="2568" max="2568" width="13.7109375" style="1854" customWidth="1"/>
    <col min="2569" max="2569" width="5.42578125" style="1854" customWidth="1"/>
    <col min="2570" max="2570" width="43.5703125" style="1854" customWidth="1"/>
    <col min="2571" max="2571" width="5.42578125" style="1854" customWidth="1"/>
    <col min="2572" max="2572" width="43.5703125" style="1854" customWidth="1"/>
    <col min="2573" max="2573" width="5.42578125" style="1854" customWidth="1"/>
    <col min="2574" max="2574" width="43.5703125" style="1854" customWidth="1"/>
    <col min="2575" max="2575" width="5.42578125" style="1854" customWidth="1"/>
    <col min="2576" max="2576" width="43.5703125" style="1854" customWidth="1"/>
    <col min="2577" max="2577" width="2.85546875" style="1854" customWidth="1"/>
    <col min="2578" max="2814" width="11.42578125" style="1854"/>
    <col min="2815" max="2815" width="5.42578125" style="1854" customWidth="1"/>
    <col min="2816" max="2816" width="43.5703125" style="1854" customWidth="1"/>
    <col min="2817" max="2817" width="5.42578125" style="1854" customWidth="1"/>
    <col min="2818" max="2818" width="43.5703125" style="1854" customWidth="1"/>
    <col min="2819" max="2819" width="5.42578125" style="1854" customWidth="1"/>
    <col min="2820" max="2820" width="43.5703125" style="1854" customWidth="1"/>
    <col min="2821" max="2821" width="5.42578125" style="1854" customWidth="1"/>
    <col min="2822" max="2822" width="43.5703125" style="1854" customWidth="1"/>
    <col min="2823" max="2823" width="3.42578125" style="1854" customWidth="1"/>
    <col min="2824" max="2824" width="13.7109375" style="1854" customWidth="1"/>
    <col min="2825" max="2825" width="5.42578125" style="1854" customWidth="1"/>
    <col min="2826" max="2826" width="43.5703125" style="1854" customWidth="1"/>
    <col min="2827" max="2827" width="5.42578125" style="1854" customWidth="1"/>
    <col min="2828" max="2828" width="43.5703125" style="1854" customWidth="1"/>
    <col min="2829" max="2829" width="5.42578125" style="1854" customWidth="1"/>
    <col min="2830" max="2830" width="43.5703125" style="1854" customWidth="1"/>
    <col min="2831" max="2831" width="5.42578125" style="1854" customWidth="1"/>
    <col min="2832" max="2832" width="43.5703125" style="1854" customWidth="1"/>
    <col min="2833" max="2833" width="2.85546875" style="1854" customWidth="1"/>
    <col min="2834" max="3070" width="11.42578125" style="1854"/>
    <col min="3071" max="3071" width="5.42578125" style="1854" customWidth="1"/>
    <col min="3072" max="3072" width="43.5703125" style="1854" customWidth="1"/>
    <col min="3073" max="3073" width="5.42578125" style="1854" customWidth="1"/>
    <col min="3074" max="3074" width="43.5703125" style="1854" customWidth="1"/>
    <col min="3075" max="3075" width="5.42578125" style="1854" customWidth="1"/>
    <col min="3076" max="3076" width="43.5703125" style="1854" customWidth="1"/>
    <col min="3077" max="3077" width="5.42578125" style="1854" customWidth="1"/>
    <col min="3078" max="3078" width="43.5703125" style="1854" customWidth="1"/>
    <col min="3079" max="3079" width="3.42578125" style="1854" customWidth="1"/>
    <col min="3080" max="3080" width="13.7109375" style="1854" customWidth="1"/>
    <col min="3081" max="3081" width="5.42578125" style="1854" customWidth="1"/>
    <col min="3082" max="3082" width="43.5703125" style="1854" customWidth="1"/>
    <col min="3083" max="3083" width="5.42578125" style="1854" customWidth="1"/>
    <col min="3084" max="3084" width="43.5703125" style="1854" customWidth="1"/>
    <col min="3085" max="3085" width="5.42578125" style="1854" customWidth="1"/>
    <col min="3086" max="3086" width="43.5703125" style="1854" customWidth="1"/>
    <col min="3087" max="3087" width="5.42578125" style="1854" customWidth="1"/>
    <col min="3088" max="3088" width="43.5703125" style="1854" customWidth="1"/>
    <col min="3089" max="3089" width="2.85546875" style="1854" customWidth="1"/>
    <col min="3090" max="3326" width="11.42578125" style="1854"/>
    <col min="3327" max="3327" width="5.42578125" style="1854" customWidth="1"/>
    <col min="3328" max="3328" width="43.5703125" style="1854" customWidth="1"/>
    <col min="3329" max="3329" width="5.42578125" style="1854" customWidth="1"/>
    <col min="3330" max="3330" width="43.5703125" style="1854" customWidth="1"/>
    <col min="3331" max="3331" width="5.42578125" style="1854" customWidth="1"/>
    <col min="3332" max="3332" width="43.5703125" style="1854" customWidth="1"/>
    <col min="3333" max="3333" width="5.42578125" style="1854" customWidth="1"/>
    <col min="3334" max="3334" width="43.5703125" style="1854" customWidth="1"/>
    <col min="3335" max="3335" width="3.42578125" style="1854" customWidth="1"/>
    <col min="3336" max="3336" width="13.7109375" style="1854" customWidth="1"/>
    <col min="3337" max="3337" width="5.42578125" style="1854" customWidth="1"/>
    <col min="3338" max="3338" width="43.5703125" style="1854" customWidth="1"/>
    <col min="3339" max="3339" width="5.42578125" style="1854" customWidth="1"/>
    <col min="3340" max="3340" width="43.5703125" style="1854" customWidth="1"/>
    <col min="3341" max="3341" width="5.42578125" style="1854" customWidth="1"/>
    <col min="3342" max="3342" width="43.5703125" style="1854" customWidth="1"/>
    <col min="3343" max="3343" width="5.42578125" style="1854" customWidth="1"/>
    <col min="3344" max="3344" width="43.5703125" style="1854" customWidth="1"/>
    <col min="3345" max="3345" width="2.85546875" style="1854" customWidth="1"/>
    <col min="3346" max="3582" width="11.42578125" style="1854"/>
    <col min="3583" max="3583" width="5.42578125" style="1854" customWidth="1"/>
    <col min="3584" max="3584" width="43.5703125" style="1854" customWidth="1"/>
    <col min="3585" max="3585" width="5.42578125" style="1854" customWidth="1"/>
    <col min="3586" max="3586" width="43.5703125" style="1854" customWidth="1"/>
    <col min="3587" max="3587" width="5.42578125" style="1854" customWidth="1"/>
    <col min="3588" max="3588" width="43.5703125" style="1854" customWidth="1"/>
    <col min="3589" max="3589" width="5.42578125" style="1854" customWidth="1"/>
    <col min="3590" max="3590" width="43.5703125" style="1854" customWidth="1"/>
    <col min="3591" max="3591" width="3.42578125" style="1854" customWidth="1"/>
    <col min="3592" max="3592" width="13.7109375" style="1854" customWidth="1"/>
    <col min="3593" max="3593" width="5.42578125" style="1854" customWidth="1"/>
    <col min="3594" max="3594" width="43.5703125" style="1854" customWidth="1"/>
    <col min="3595" max="3595" width="5.42578125" style="1854" customWidth="1"/>
    <col min="3596" max="3596" width="43.5703125" style="1854" customWidth="1"/>
    <col min="3597" max="3597" width="5.42578125" style="1854" customWidth="1"/>
    <col min="3598" max="3598" width="43.5703125" style="1854" customWidth="1"/>
    <col min="3599" max="3599" width="5.42578125" style="1854" customWidth="1"/>
    <col min="3600" max="3600" width="43.5703125" style="1854" customWidth="1"/>
    <col min="3601" max="3601" width="2.85546875" style="1854" customWidth="1"/>
    <col min="3602" max="3838" width="11.42578125" style="1854"/>
    <col min="3839" max="3839" width="5.42578125" style="1854" customWidth="1"/>
    <col min="3840" max="3840" width="43.5703125" style="1854" customWidth="1"/>
    <col min="3841" max="3841" width="5.42578125" style="1854" customWidth="1"/>
    <col min="3842" max="3842" width="43.5703125" style="1854" customWidth="1"/>
    <col min="3843" max="3843" width="5.42578125" style="1854" customWidth="1"/>
    <col min="3844" max="3844" width="43.5703125" style="1854" customWidth="1"/>
    <col min="3845" max="3845" width="5.42578125" style="1854" customWidth="1"/>
    <col min="3846" max="3846" width="43.5703125" style="1854" customWidth="1"/>
    <col min="3847" max="3847" width="3.42578125" style="1854" customWidth="1"/>
    <col min="3848" max="3848" width="13.7109375" style="1854" customWidth="1"/>
    <col min="3849" max="3849" width="5.42578125" style="1854" customWidth="1"/>
    <col min="3850" max="3850" width="43.5703125" style="1854" customWidth="1"/>
    <col min="3851" max="3851" width="5.42578125" style="1854" customWidth="1"/>
    <col min="3852" max="3852" width="43.5703125" style="1854" customWidth="1"/>
    <col min="3853" max="3853" width="5.42578125" style="1854" customWidth="1"/>
    <col min="3854" max="3854" width="43.5703125" style="1854" customWidth="1"/>
    <col min="3855" max="3855" width="5.42578125" style="1854" customWidth="1"/>
    <col min="3856" max="3856" width="43.5703125" style="1854" customWidth="1"/>
    <col min="3857" max="3857" width="2.85546875" style="1854" customWidth="1"/>
    <col min="3858" max="4094" width="11.42578125" style="1854"/>
    <col min="4095" max="4095" width="5.42578125" style="1854" customWidth="1"/>
    <col min="4096" max="4096" width="43.5703125" style="1854" customWidth="1"/>
    <col min="4097" max="4097" width="5.42578125" style="1854" customWidth="1"/>
    <col min="4098" max="4098" width="43.5703125" style="1854" customWidth="1"/>
    <col min="4099" max="4099" width="5.42578125" style="1854" customWidth="1"/>
    <col min="4100" max="4100" width="43.5703125" style="1854" customWidth="1"/>
    <col min="4101" max="4101" width="5.42578125" style="1854" customWidth="1"/>
    <col min="4102" max="4102" width="43.5703125" style="1854" customWidth="1"/>
    <col min="4103" max="4103" width="3.42578125" style="1854" customWidth="1"/>
    <col min="4104" max="4104" width="13.7109375" style="1854" customWidth="1"/>
    <col min="4105" max="4105" width="5.42578125" style="1854" customWidth="1"/>
    <col min="4106" max="4106" width="43.5703125" style="1854" customWidth="1"/>
    <col min="4107" max="4107" width="5.42578125" style="1854" customWidth="1"/>
    <col min="4108" max="4108" width="43.5703125" style="1854" customWidth="1"/>
    <col min="4109" max="4109" width="5.42578125" style="1854" customWidth="1"/>
    <col min="4110" max="4110" width="43.5703125" style="1854" customWidth="1"/>
    <col min="4111" max="4111" width="5.42578125" style="1854" customWidth="1"/>
    <col min="4112" max="4112" width="43.5703125" style="1854" customWidth="1"/>
    <col min="4113" max="4113" width="2.85546875" style="1854" customWidth="1"/>
    <col min="4114" max="4350" width="11.42578125" style="1854"/>
    <col min="4351" max="4351" width="5.42578125" style="1854" customWidth="1"/>
    <col min="4352" max="4352" width="43.5703125" style="1854" customWidth="1"/>
    <col min="4353" max="4353" width="5.42578125" style="1854" customWidth="1"/>
    <col min="4354" max="4354" width="43.5703125" style="1854" customWidth="1"/>
    <col min="4355" max="4355" width="5.42578125" style="1854" customWidth="1"/>
    <col min="4356" max="4356" width="43.5703125" style="1854" customWidth="1"/>
    <col min="4357" max="4357" width="5.42578125" style="1854" customWidth="1"/>
    <col min="4358" max="4358" width="43.5703125" style="1854" customWidth="1"/>
    <col min="4359" max="4359" width="3.42578125" style="1854" customWidth="1"/>
    <col min="4360" max="4360" width="13.7109375" style="1854" customWidth="1"/>
    <col min="4361" max="4361" width="5.42578125" style="1854" customWidth="1"/>
    <col min="4362" max="4362" width="43.5703125" style="1854" customWidth="1"/>
    <col min="4363" max="4363" width="5.42578125" style="1854" customWidth="1"/>
    <col min="4364" max="4364" width="43.5703125" style="1854" customWidth="1"/>
    <col min="4365" max="4365" width="5.42578125" style="1854" customWidth="1"/>
    <col min="4366" max="4366" width="43.5703125" style="1854" customWidth="1"/>
    <col min="4367" max="4367" width="5.42578125" style="1854" customWidth="1"/>
    <col min="4368" max="4368" width="43.5703125" style="1854" customWidth="1"/>
    <col min="4369" max="4369" width="2.85546875" style="1854" customWidth="1"/>
    <col min="4370" max="4606" width="11.42578125" style="1854"/>
    <col min="4607" max="4607" width="5.42578125" style="1854" customWidth="1"/>
    <col min="4608" max="4608" width="43.5703125" style="1854" customWidth="1"/>
    <col min="4609" max="4609" width="5.42578125" style="1854" customWidth="1"/>
    <col min="4610" max="4610" width="43.5703125" style="1854" customWidth="1"/>
    <col min="4611" max="4611" width="5.42578125" style="1854" customWidth="1"/>
    <col min="4612" max="4612" width="43.5703125" style="1854" customWidth="1"/>
    <col min="4613" max="4613" width="5.42578125" style="1854" customWidth="1"/>
    <col min="4614" max="4614" width="43.5703125" style="1854" customWidth="1"/>
    <col min="4615" max="4615" width="3.42578125" style="1854" customWidth="1"/>
    <col min="4616" max="4616" width="13.7109375" style="1854" customWidth="1"/>
    <col min="4617" max="4617" width="5.42578125" style="1854" customWidth="1"/>
    <col min="4618" max="4618" width="43.5703125" style="1854" customWidth="1"/>
    <col min="4619" max="4619" width="5.42578125" style="1854" customWidth="1"/>
    <col min="4620" max="4620" width="43.5703125" style="1854" customWidth="1"/>
    <col min="4621" max="4621" width="5.42578125" style="1854" customWidth="1"/>
    <col min="4622" max="4622" width="43.5703125" style="1854" customWidth="1"/>
    <col min="4623" max="4623" width="5.42578125" style="1854" customWidth="1"/>
    <col min="4624" max="4624" width="43.5703125" style="1854" customWidth="1"/>
    <col min="4625" max="4625" width="2.85546875" style="1854" customWidth="1"/>
    <col min="4626" max="4862" width="11.42578125" style="1854"/>
    <col min="4863" max="4863" width="5.42578125" style="1854" customWidth="1"/>
    <col min="4864" max="4864" width="43.5703125" style="1854" customWidth="1"/>
    <col min="4865" max="4865" width="5.42578125" style="1854" customWidth="1"/>
    <col min="4866" max="4866" width="43.5703125" style="1854" customWidth="1"/>
    <col min="4867" max="4867" width="5.42578125" style="1854" customWidth="1"/>
    <col min="4868" max="4868" width="43.5703125" style="1854" customWidth="1"/>
    <col min="4869" max="4869" width="5.42578125" style="1854" customWidth="1"/>
    <col min="4870" max="4870" width="43.5703125" style="1854" customWidth="1"/>
    <col min="4871" max="4871" width="3.42578125" style="1854" customWidth="1"/>
    <col min="4872" max="4872" width="13.7109375" style="1854" customWidth="1"/>
    <col min="4873" max="4873" width="5.42578125" style="1854" customWidth="1"/>
    <col min="4874" max="4874" width="43.5703125" style="1854" customWidth="1"/>
    <col min="4875" max="4875" width="5.42578125" style="1854" customWidth="1"/>
    <col min="4876" max="4876" width="43.5703125" style="1854" customWidth="1"/>
    <col min="4877" max="4877" width="5.42578125" style="1854" customWidth="1"/>
    <col min="4878" max="4878" width="43.5703125" style="1854" customWidth="1"/>
    <col min="4879" max="4879" width="5.42578125" style="1854" customWidth="1"/>
    <col min="4880" max="4880" width="43.5703125" style="1854" customWidth="1"/>
    <col min="4881" max="4881" width="2.85546875" style="1854" customWidth="1"/>
    <col min="4882" max="5118" width="11.42578125" style="1854"/>
    <col min="5119" max="5119" width="5.42578125" style="1854" customWidth="1"/>
    <col min="5120" max="5120" width="43.5703125" style="1854" customWidth="1"/>
    <col min="5121" max="5121" width="5.42578125" style="1854" customWidth="1"/>
    <col min="5122" max="5122" width="43.5703125" style="1854" customWidth="1"/>
    <col min="5123" max="5123" width="5.42578125" style="1854" customWidth="1"/>
    <col min="5124" max="5124" width="43.5703125" style="1854" customWidth="1"/>
    <col min="5125" max="5125" width="5.42578125" style="1854" customWidth="1"/>
    <col min="5126" max="5126" width="43.5703125" style="1854" customWidth="1"/>
    <col min="5127" max="5127" width="3.42578125" style="1854" customWidth="1"/>
    <col min="5128" max="5128" width="13.7109375" style="1854" customWidth="1"/>
    <col min="5129" max="5129" width="5.42578125" style="1854" customWidth="1"/>
    <col min="5130" max="5130" width="43.5703125" style="1854" customWidth="1"/>
    <col min="5131" max="5131" width="5.42578125" style="1854" customWidth="1"/>
    <col min="5132" max="5132" width="43.5703125" style="1854" customWidth="1"/>
    <col min="5133" max="5133" width="5.42578125" style="1854" customWidth="1"/>
    <col min="5134" max="5134" width="43.5703125" style="1854" customWidth="1"/>
    <col min="5135" max="5135" width="5.42578125" style="1854" customWidth="1"/>
    <col min="5136" max="5136" width="43.5703125" style="1854" customWidth="1"/>
    <col min="5137" max="5137" width="2.85546875" style="1854" customWidth="1"/>
    <col min="5138" max="5374" width="11.42578125" style="1854"/>
    <col min="5375" max="5375" width="5.42578125" style="1854" customWidth="1"/>
    <col min="5376" max="5376" width="43.5703125" style="1854" customWidth="1"/>
    <col min="5377" max="5377" width="5.42578125" style="1854" customWidth="1"/>
    <col min="5378" max="5378" width="43.5703125" style="1854" customWidth="1"/>
    <col min="5379" max="5379" width="5.42578125" style="1854" customWidth="1"/>
    <col min="5380" max="5380" width="43.5703125" style="1854" customWidth="1"/>
    <col min="5381" max="5381" width="5.42578125" style="1854" customWidth="1"/>
    <col min="5382" max="5382" width="43.5703125" style="1854" customWidth="1"/>
    <col min="5383" max="5383" width="3.42578125" style="1854" customWidth="1"/>
    <col min="5384" max="5384" width="13.7109375" style="1854" customWidth="1"/>
    <col min="5385" max="5385" width="5.42578125" style="1854" customWidth="1"/>
    <col min="5386" max="5386" width="43.5703125" style="1854" customWidth="1"/>
    <col min="5387" max="5387" width="5.42578125" style="1854" customWidth="1"/>
    <col min="5388" max="5388" width="43.5703125" style="1854" customWidth="1"/>
    <col min="5389" max="5389" width="5.42578125" style="1854" customWidth="1"/>
    <col min="5390" max="5390" width="43.5703125" style="1854" customWidth="1"/>
    <col min="5391" max="5391" width="5.42578125" style="1854" customWidth="1"/>
    <col min="5392" max="5392" width="43.5703125" style="1854" customWidth="1"/>
    <col min="5393" max="5393" width="2.85546875" style="1854" customWidth="1"/>
    <col min="5394" max="5630" width="11.42578125" style="1854"/>
    <col min="5631" max="5631" width="5.42578125" style="1854" customWidth="1"/>
    <col min="5632" max="5632" width="43.5703125" style="1854" customWidth="1"/>
    <col min="5633" max="5633" width="5.42578125" style="1854" customWidth="1"/>
    <col min="5634" max="5634" width="43.5703125" style="1854" customWidth="1"/>
    <col min="5635" max="5635" width="5.42578125" style="1854" customWidth="1"/>
    <col min="5636" max="5636" width="43.5703125" style="1854" customWidth="1"/>
    <col min="5637" max="5637" width="5.42578125" style="1854" customWidth="1"/>
    <col min="5638" max="5638" width="43.5703125" style="1854" customWidth="1"/>
    <col min="5639" max="5639" width="3.42578125" style="1854" customWidth="1"/>
    <col min="5640" max="5640" width="13.7109375" style="1854" customWidth="1"/>
    <col min="5641" max="5641" width="5.42578125" style="1854" customWidth="1"/>
    <col min="5642" max="5642" width="43.5703125" style="1854" customWidth="1"/>
    <col min="5643" max="5643" width="5.42578125" style="1854" customWidth="1"/>
    <col min="5644" max="5644" width="43.5703125" style="1854" customWidth="1"/>
    <col min="5645" max="5645" width="5.42578125" style="1854" customWidth="1"/>
    <col min="5646" max="5646" width="43.5703125" style="1854" customWidth="1"/>
    <col min="5647" max="5647" width="5.42578125" style="1854" customWidth="1"/>
    <col min="5648" max="5648" width="43.5703125" style="1854" customWidth="1"/>
    <col min="5649" max="5649" width="2.85546875" style="1854" customWidth="1"/>
    <col min="5650" max="5886" width="11.42578125" style="1854"/>
    <col min="5887" max="5887" width="5.42578125" style="1854" customWidth="1"/>
    <col min="5888" max="5888" width="43.5703125" style="1854" customWidth="1"/>
    <col min="5889" max="5889" width="5.42578125" style="1854" customWidth="1"/>
    <col min="5890" max="5890" width="43.5703125" style="1854" customWidth="1"/>
    <col min="5891" max="5891" width="5.42578125" style="1854" customWidth="1"/>
    <col min="5892" max="5892" width="43.5703125" style="1854" customWidth="1"/>
    <col min="5893" max="5893" width="5.42578125" style="1854" customWidth="1"/>
    <col min="5894" max="5894" width="43.5703125" style="1854" customWidth="1"/>
    <col min="5895" max="5895" width="3.42578125" style="1854" customWidth="1"/>
    <col min="5896" max="5896" width="13.7109375" style="1854" customWidth="1"/>
    <col min="5897" max="5897" width="5.42578125" style="1854" customWidth="1"/>
    <col min="5898" max="5898" width="43.5703125" style="1854" customWidth="1"/>
    <col min="5899" max="5899" width="5.42578125" style="1854" customWidth="1"/>
    <col min="5900" max="5900" width="43.5703125" style="1854" customWidth="1"/>
    <col min="5901" max="5901" width="5.42578125" style="1854" customWidth="1"/>
    <col min="5902" max="5902" width="43.5703125" style="1854" customWidth="1"/>
    <col min="5903" max="5903" width="5.42578125" style="1854" customWidth="1"/>
    <col min="5904" max="5904" width="43.5703125" style="1854" customWidth="1"/>
    <col min="5905" max="5905" width="2.85546875" style="1854" customWidth="1"/>
    <col min="5906" max="6142" width="11.42578125" style="1854"/>
    <col min="6143" max="6143" width="5.42578125" style="1854" customWidth="1"/>
    <col min="6144" max="6144" width="43.5703125" style="1854" customWidth="1"/>
    <col min="6145" max="6145" width="5.42578125" style="1854" customWidth="1"/>
    <col min="6146" max="6146" width="43.5703125" style="1854" customWidth="1"/>
    <col min="6147" max="6147" width="5.42578125" style="1854" customWidth="1"/>
    <col min="6148" max="6148" width="43.5703125" style="1854" customWidth="1"/>
    <col min="6149" max="6149" width="5.42578125" style="1854" customWidth="1"/>
    <col min="6150" max="6150" width="43.5703125" style="1854" customWidth="1"/>
    <col min="6151" max="6151" width="3.42578125" style="1854" customWidth="1"/>
    <col min="6152" max="6152" width="13.7109375" style="1854" customWidth="1"/>
    <col min="6153" max="6153" width="5.42578125" style="1854" customWidth="1"/>
    <col min="6154" max="6154" width="43.5703125" style="1854" customWidth="1"/>
    <col min="6155" max="6155" width="5.42578125" style="1854" customWidth="1"/>
    <col min="6156" max="6156" width="43.5703125" style="1854" customWidth="1"/>
    <col min="6157" max="6157" width="5.42578125" style="1854" customWidth="1"/>
    <col min="6158" max="6158" width="43.5703125" style="1854" customWidth="1"/>
    <col min="6159" max="6159" width="5.42578125" style="1854" customWidth="1"/>
    <col min="6160" max="6160" width="43.5703125" style="1854" customWidth="1"/>
    <col min="6161" max="6161" width="2.85546875" style="1854" customWidth="1"/>
    <col min="6162" max="6398" width="11.42578125" style="1854"/>
    <col min="6399" max="6399" width="5.42578125" style="1854" customWidth="1"/>
    <col min="6400" max="6400" width="43.5703125" style="1854" customWidth="1"/>
    <col min="6401" max="6401" width="5.42578125" style="1854" customWidth="1"/>
    <col min="6402" max="6402" width="43.5703125" style="1854" customWidth="1"/>
    <col min="6403" max="6403" width="5.42578125" style="1854" customWidth="1"/>
    <col min="6404" max="6404" width="43.5703125" style="1854" customWidth="1"/>
    <col min="6405" max="6405" width="5.42578125" style="1854" customWidth="1"/>
    <col min="6406" max="6406" width="43.5703125" style="1854" customWidth="1"/>
    <col min="6407" max="6407" width="3.42578125" style="1854" customWidth="1"/>
    <col min="6408" max="6408" width="13.7109375" style="1854" customWidth="1"/>
    <col min="6409" max="6409" width="5.42578125" style="1854" customWidth="1"/>
    <col min="6410" max="6410" width="43.5703125" style="1854" customWidth="1"/>
    <col min="6411" max="6411" width="5.42578125" style="1854" customWidth="1"/>
    <col min="6412" max="6412" width="43.5703125" style="1854" customWidth="1"/>
    <col min="6413" max="6413" width="5.42578125" style="1854" customWidth="1"/>
    <col min="6414" max="6414" width="43.5703125" style="1854" customWidth="1"/>
    <col min="6415" max="6415" width="5.42578125" style="1854" customWidth="1"/>
    <col min="6416" max="6416" width="43.5703125" style="1854" customWidth="1"/>
    <col min="6417" max="6417" width="2.85546875" style="1854" customWidth="1"/>
    <col min="6418" max="6654" width="11.42578125" style="1854"/>
    <col min="6655" max="6655" width="5.42578125" style="1854" customWidth="1"/>
    <col min="6656" max="6656" width="43.5703125" style="1854" customWidth="1"/>
    <col min="6657" max="6657" width="5.42578125" style="1854" customWidth="1"/>
    <col min="6658" max="6658" width="43.5703125" style="1854" customWidth="1"/>
    <col min="6659" max="6659" width="5.42578125" style="1854" customWidth="1"/>
    <col min="6660" max="6660" width="43.5703125" style="1854" customWidth="1"/>
    <col min="6661" max="6661" width="5.42578125" style="1854" customWidth="1"/>
    <col min="6662" max="6662" width="43.5703125" style="1854" customWidth="1"/>
    <col min="6663" max="6663" width="3.42578125" style="1854" customWidth="1"/>
    <col min="6664" max="6664" width="13.7109375" style="1854" customWidth="1"/>
    <col min="6665" max="6665" width="5.42578125" style="1854" customWidth="1"/>
    <col min="6666" max="6666" width="43.5703125" style="1854" customWidth="1"/>
    <col min="6667" max="6667" width="5.42578125" style="1854" customWidth="1"/>
    <col min="6668" max="6668" width="43.5703125" style="1854" customWidth="1"/>
    <col min="6669" max="6669" width="5.42578125" style="1854" customWidth="1"/>
    <col min="6670" max="6670" width="43.5703125" style="1854" customWidth="1"/>
    <col min="6671" max="6671" width="5.42578125" style="1854" customWidth="1"/>
    <col min="6672" max="6672" width="43.5703125" style="1854" customWidth="1"/>
    <col min="6673" max="6673" width="2.85546875" style="1854" customWidth="1"/>
    <col min="6674" max="6910" width="11.42578125" style="1854"/>
    <col min="6911" max="6911" width="5.42578125" style="1854" customWidth="1"/>
    <col min="6912" max="6912" width="43.5703125" style="1854" customWidth="1"/>
    <col min="6913" max="6913" width="5.42578125" style="1854" customWidth="1"/>
    <col min="6914" max="6914" width="43.5703125" style="1854" customWidth="1"/>
    <col min="6915" max="6915" width="5.42578125" style="1854" customWidth="1"/>
    <col min="6916" max="6916" width="43.5703125" style="1854" customWidth="1"/>
    <col min="6917" max="6917" width="5.42578125" style="1854" customWidth="1"/>
    <col min="6918" max="6918" width="43.5703125" style="1854" customWidth="1"/>
    <col min="6919" max="6919" width="3.42578125" style="1854" customWidth="1"/>
    <col min="6920" max="6920" width="13.7109375" style="1854" customWidth="1"/>
    <col min="6921" max="6921" width="5.42578125" style="1854" customWidth="1"/>
    <col min="6922" max="6922" width="43.5703125" style="1854" customWidth="1"/>
    <col min="6923" max="6923" width="5.42578125" style="1854" customWidth="1"/>
    <col min="6924" max="6924" width="43.5703125" style="1854" customWidth="1"/>
    <col min="6925" max="6925" width="5.42578125" style="1854" customWidth="1"/>
    <col min="6926" max="6926" width="43.5703125" style="1854" customWidth="1"/>
    <col min="6927" max="6927" width="5.42578125" style="1854" customWidth="1"/>
    <col min="6928" max="6928" width="43.5703125" style="1854" customWidth="1"/>
    <col min="6929" max="6929" width="2.85546875" style="1854" customWidth="1"/>
    <col min="6930" max="7166" width="11.42578125" style="1854"/>
    <col min="7167" max="7167" width="5.42578125" style="1854" customWidth="1"/>
    <col min="7168" max="7168" width="43.5703125" style="1854" customWidth="1"/>
    <col min="7169" max="7169" width="5.42578125" style="1854" customWidth="1"/>
    <col min="7170" max="7170" width="43.5703125" style="1854" customWidth="1"/>
    <col min="7171" max="7171" width="5.42578125" style="1854" customWidth="1"/>
    <col min="7172" max="7172" width="43.5703125" style="1854" customWidth="1"/>
    <col min="7173" max="7173" width="5.42578125" style="1854" customWidth="1"/>
    <col min="7174" max="7174" width="43.5703125" style="1854" customWidth="1"/>
    <col min="7175" max="7175" width="3.42578125" style="1854" customWidth="1"/>
    <col min="7176" max="7176" width="13.7109375" style="1854" customWidth="1"/>
    <col min="7177" max="7177" width="5.42578125" style="1854" customWidth="1"/>
    <col min="7178" max="7178" width="43.5703125" style="1854" customWidth="1"/>
    <col min="7179" max="7179" width="5.42578125" style="1854" customWidth="1"/>
    <col min="7180" max="7180" width="43.5703125" style="1854" customWidth="1"/>
    <col min="7181" max="7181" width="5.42578125" style="1854" customWidth="1"/>
    <col min="7182" max="7182" width="43.5703125" style="1854" customWidth="1"/>
    <col min="7183" max="7183" width="5.42578125" style="1854" customWidth="1"/>
    <col min="7184" max="7184" width="43.5703125" style="1854" customWidth="1"/>
    <col min="7185" max="7185" width="2.85546875" style="1854" customWidth="1"/>
    <col min="7186" max="7422" width="11.42578125" style="1854"/>
    <col min="7423" max="7423" width="5.42578125" style="1854" customWidth="1"/>
    <col min="7424" max="7424" width="43.5703125" style="1854" customWidth="1"/>
    <col min="7425" max="7425" width="5.42578125" style="1854" customWidth="1"/>
    <col min="7426" max="7426" width="43.5703125" style="1854" customWidth="1"/>
    <col min="7427" max="7427" width="5.42578125" style="1854" customWidth="1"/>
    <col min="7428" max="7428" width="43.5703125" style="1854" customWidth="1"/>
    <col min="7429" max="7429" width="5.42578125" style="1854" customWidth="1"/>
    <col min="7430" max="7430" width="43.5703125" style="1854" customWidth="1"/>
    <col min="7431" max="7431" width="3.42578125" style="1854" customWidth="1"/>
    <col min="7432" max="7432" width="13.7109375" style="1854" customWidth="1"/>
    <col min="7433" max="7433" width="5.42578125" style="1854" customWidth="1"/>
    <col min="7434" max="7434" width="43.5703125" style="1854" customWidth="1"/>
    <col min="7435" max="7435" width="5.42578125" style="1854" customWidth="1"/>
    <col min="7436" max="7436" width="43.5703125" style="1854" customWidth="1"/>
    <col min="7437" max="7437" width="5.42578125" style="1854" customWidth="1"/>
    <col min="7438" max="7438" width="43.5703125" style="1854" customWidth="1"/>
    <col min="7439" max="7439" width="5.42578125" style="1854" customWidth="1"/>
    <col min="7440" max="7440" width="43.5703125" style="1854" customWidth="1"/>
    <col min="7441" max="7441" width="2.85546875" style="1854" customWidth="1"/>
    <col min="7442" max="7678" width="11.42578125" style="1854"/>
    <col min="7679" max="7679" width="5.42578125" style="1854" customWidth="1"/>
    <col min="7680" max="7680" width="43.5703125" style="1854" customWidth="1"/>
    <col min="7681" max="7681" width="5.42578125" style="1854" customWidth="1"/>
    <col min="7682" max="7682" width="43.5703125" style="1854" customWidth="1"/>
    <col min="7683" max="7683" width="5.42578125" style="1854" customWidth="1"/>
    <col min="7684" max="7684" width="43.5703125" style="1854" customWidth="1"/>
    <col min="7685" max="7685" width="5.42578125" style="1854" customWidth="1"/>
    <col min="7686" max="7686" width="43.5703125" style="1854" customWidth="1"/>
    <col min="7687" max="7687" width="3.42578125" style="1854" customWidth="1"/>
    <col min="7688" max="7688" width="13.7109375" style="1854" customWidth="1"/>
    <col min="7689" max="7689" width="5.42578125" style="1854" customWidth="1"/>
    <col min="7690" max="7690" width="43.5703125" style="1854" customWidth="1"/>
    <col min="7691" max="7691" width="5.42578125" style="1854" customWidth="1"/>
    <col min="7692" max="7692" width="43.5703125" style="1854" customWidth="1"/>
    <col min="7693" max="7693" width="5.42578125" style="1854" customWidth="1"/>
    <col min="7694" max="7694" width="43.5703125" style="1854" customWidth="1"/>
    <col min="7695" max="7695" width="5.42578125" style="1854" customWidth="1"/>
    <col min="7696" max="7696" width="43.5703125" style="1854" customWidth="1"/>
    <col min="7697" max="7697" width="2.85546875" style="1854" customWidth="1"/>
    <col min="7698" max="7934" width="11.42578125" style="1854"/>
    <col min="7935" max="7935" width="5.42578125" style="1854" customWidth="1"/>
    <col min="7936" max="7936" width="43.5703125" style="1854" customWidth="1"/>
    <col min="7937" max="7937" width="5.42578125" style="1854" customWidth="1"/>
    <col min="7938" max="7938" width="43.5703125" style="1854" customWidth="1"/>
    <col min="7939" max="7939" width="5.42578125" style="1854" customWidth="1"/>
    <col min="7940" max="7940" width="43.5703125" style="1854" customWidth="1"/>
    <col min="7941" max="7941" width="5.42578125" style="1854" customWidth="1"/>
    <col min="7942" max="7942" width="43.5703125" style="1854" customWidth="1"/>
    <col min="7943" max="7943" width="3.42578125" style="1854" customWidth="1"/>
    <col min="7944" max="7944" width="13.7109375" style="1854" customWidth="1"/>
    <col min="7945" max="7945" width="5.42578125" style="1854" customWidth="1"/>
    <col min="7946" max="7946" width="43.5703125" style="1854" customWidth="1"/>
    <col min="7947" max="7947" width="5.42578125" style="1854" customWidth="1"/>
    <col min="7948" max="7948" width="43.5703125" style="1854" customWidth="1"/>
    <col min="7949" max="7949" width="5.42578125" style="1854" customWidth="1"/>
    <col min="7950" max="7950" width="43.5703125" style="1854" customWidth="1"/>
    <col min="7951" max="7951" width="5.42578125" style="1854" customWidth="1"/>
    <col min="7952" max="7952" width="43.5703125" style="1854" customWidth="1"/>
    <col min="7953" max="7953" width="2.85546875" style="1854" customWidth="1"/>
    <col min="7954" max="8190" width="11.42578125" style="1854"/>
    <col min="8191" max="8191" width="5.42578125" style="1854" customWidth="1"/>
    <col min="8192" max="8192" width="43.5703125" style="1854" customWidth="1"/>
    <col min="8193" max="8193" width="5.42578125" style="1854" customWidth="1"/>
    <col min="8194" max="8194" width="43.5703125" style="1854" customWidth="1"/>
    <col min="8195" max="8195" width="5.42578125" style="1854" customWidth="1"/>
    <col min="8196" max="8196" width="43.5703125" style="1854" customWidth="1"/>
    <col min="8197" max="8197" width="5.42578125" style="1854" customWidth="1"/>
    <col min="8198" max="8198" width="43.5703125" style="1854" customWidth="1"/>
    <col min="8199" max="8199" width="3.42578125" style="1854" customWidth="1"/>
    <col min="8200" max="8200" width="13.7109375" style="1854" customWidth="1"/>
    <col min="8201" max="8201" width="5.42578125" style="1854" customWidth="1"/>
    <col min="8202" max="8202" width="43.5703125" style="1854" customWidth="1"/>
    <col min="8203" max="8203" width="5.42578125" style="1854" customWidth="1"/>
    <col min="8204" max="8204" width="43.5703125" style="1854" customWidth="1"/>
    <col min="8205" max="8205" width="5.42578125" style="1854" customWidth="1"/>
    <col min="8206" max="8206" width="43.5703125" style="1854" customWidth="1"/>
    <col min="8207" max="8207" width="5.42578125" style="1854" customWidth="1"/>
    <col min="8208" max="8208" width="43.5703125" style="1854" customWidth="1"/>
    <col min="8209" max="8209" width="2.85546875" style="1854" customWidth="1"/>
    <col min="8210" max="8446" width="11.42578125" style="1854"/>
    <col min="8447" max="8447" width="5.42578125" style="1854" customWidth="1"/>
    <col min="8448" max="8448" width="43.5703125" style="1854" customWidth="1"/>
    <col min="8449" max="8449" width="5.42578125" style="1854" customWidth="1"/>
    <col min="8450" max="8450" width="43.5703125" style="1854" customWidth="1"/>
    <col min="8451" max="8451" width="5.42578125" style="1854" customWidth="1"/>
    <col min="8452" max="8452" width="43.5703125" style="1854" customWidth="1"/>
    <col min="8453" max="8453" width="5.42578125" style="1854" customWidth="1"/>
    <col min="8454" max="8454" width="43.5703125" style="1854" customWidth="1"/>
    <col min="8455" max="8455" width="3.42578125" style="1854" customWidth="1"/>
    <col min="8456" max="8456" width="13.7109375" style="1854" customWidth="1"/>
    <col min="8457" max="8457" width="5.42578125" style="1854" customWidth="1"/>
    <col min="8458" max="8458" width="43.5703125" style="1854" customWidth="1"/>
    <col min="8459" max="8459" width="5.42578125" style="1854" customWidth="1"/>
    <col min="8460" max="8460" width="43.5703125" style="1854" customWidth="1"/>
    <col min="8461" max="8461" width="5.42578125" style="1854" customWidth="1"/>
    <col min="8462" max="8462" width="43.5703125" style="1854" customWidth="1"/>
    <col min="8463" max="8463" width="5.42578125" style="1854" customWidth="1"/>
    <col min="8464" max="8464" width="43.5703125" style="1854" customWidth="1"/>
    <col min="8465" max="8465" width="2.85546875" style="1854" customWidth="1"/>
    <col min="8466" max="8702" width="11.42578125" style="1854"/>
    <col min="8703" max="8703" width="5.42578125" style="1854" customWidth="1"/>
    <col min="8704" max="8704" width="43.5703125" style="1854" customWidth="1"/>
    <col min="8705" max="8705" width="5.42578125" style="1854" customWidth="1"/>
    <col min="8706" max="8706" width="43.5703125" style="1854" customWidth="1"/>
    <col min="8707" max="8707" width="5.42578125" style="1854" customWidth="1"/>
    <col min="8708" max="8708" width="43.5703125" style="1854" customWidth="1"/>
    <col min="8709" max="8709" width="5.42578125" style="1854" customWidth="1"/>
    <col min="8710" max="8710" width="43.5703125" style="1854" customWidth="1"/>
    <col min="8711" max="8711" width="3.42578125" style="1854" customWidth="1"/>
    <col min="8712" max="8712" width="13.7109375" style="1854" customWidth="1"/>
    <col min="8713" max="8713" width="5.42578125" style="1854" customWidth="1"/>
    <col min="8714" max="8714" width="43.5703125" style="1854" customWidth="1"/>
    <col min="8715" max="8715" width="5.42578125" style="1854" customWidth="1"/>
    <col min="8716" max="8716" width="43.5703125" style="1854" customWidth="1"/>
    <col min="8717" max="8717" width="5.42578125" style="1854" customWidth="1"/>
    <col min="8718" max="8718" width="43.5703125" style="1854" customWidth="1"/>
    <col min="8719" max="8719" width="5.42578125" style="1854" customWidth="1"/>
    <col min="8720" max="8720" width="43.5703125" style="1854" customWidth="1"/>
    <col min="8721" max="8721" width="2.85546875" style="1854" customWidth="1"/>
    <col min="8722" max="8958" width="11.42578125" style="1854"/>
    <col min="8959" max="8959" width="5.42578125" style="1854" customWidth="1"/>
    <col min="8960" max="8960" width="43.5703125" style="1854" customWidth="1"/>
    <col min="8961" max="8961" width="5.42578125" style="1854" customWidth="1"/>
    <col min="8962" max="8962" width="43.5703125" style="1854" customWidth="1"/>
    <col min="8963" max="8963" width="5.42578125" style="1854" customWidth="1"/>
    <col min="8964" max="8964" width="43.5703125" style="1854" customWidth="1"/>
    <col min="8965" max="8965" width="5.42578125" style="1854" customWidth="1"/>
    <col min="8966" max="8966" width="43.5703125" style="1854" customWidth="1"/>
    <col min="8967" max="8967" width="3.42578125" style="1854" customWidth="1"/>
    <col min="8968" max="8968" width="13.7109375" style="1854" customWidth="1"/>
    <col min="8969" max="8969" width="5.42578125" style="1854" customWidth="1"/>
    <col min="8970" max="8970" width="43.5703125" style="1854" customWidth="1"/>
    <col min="8971" max="8971" width="5.42578125" style="1854" customWidth="1"/>
    <col min="8972" max="8972" width="43.5703125" style="1854" customWidth="1"/>
    <col min="8973" max="8973" width="5.42578125" style="1854" customWidth="1"/>
    <col min="8974" max="8974" width="43.5703125" style="1854" customWidth="1"/>
    <col min="8975" max="8975" width="5.42578125" style="1854" customWidth="1"/>
    <col min="8976" max="8976" width="43.5703125" style="1854" customWidth="1"/>
    <col min="8977" max="8977" width="2.85546875" style="1854" customWidth="1"/>
    <col min="8978" max="9214" width="11.42578125" style="1854"/>
    <col min="9215" max="9215" width="5.42578125" style="1854" customWidth="1"/>
    <col min="9216" max="9216" width="43.5703125" style="1854" customWidth="1"/>
    <col min="9217" max="9217" width="5.42578125" style="1854" customWidth="1"/>
    <col min="9218" max="9218" width="43.5703125" style="1854" customWidth="1"/>
    <col min="9219" max="9219" width="5.42578125" style="1854" customWidth="1"/>
    <col min="9220" max="9220" width="43.5703125" style="1854" customWidth="1"/>
    <col min="9221" max="9221" width="5.42578125" style="1854" customWidth="1"/>
    <col min="9222" max="9222" width="43.5703125" style="1854" customWidth="1"/>
    <col min="9223" max="9223" width="3.42578125" style="1854" customWidth="1"/>
    <col min="9224" max="9224" width="13.7109375" style="1854" customWidth="1"/>
    <col min="9225" max="9225" width="5.42578125" style="1854" customWidth="1"/>
    <col min="9226" max="9226" width="43.5703125" style="1854" customWidth="1"/>
    <col min="9227" max="9227" width="5.42578125" style="1854" customWidth="1"/>
    <col min="9228" max="9228" width="43.5703125" style="1854" customWidth="1"/>
    <col min="9229" max="9229" width="5.42578125" style="1854" customWidth="1"/>
    <col min="9230" max="9230" width="43.5703125" style="1854" customWidth="1"/>
    <col min="9231" max="9231" width="5.42578125" style="1854" customWidth="1"/>
    <col min="9232" max="9232" width="43.5703125" style="1854" customWidth="1"/>
    <col min="9233" max="9233" width="2.85546875" style="1854" customWidth="1"/>
    <col min="9234" max="9470" width="11.42578125" style="1854"/>
    <col min="9471" max="9471" width="5.42578125" style="1854" customWidth="1"/>
    <col min="9472" max="9472" width="43.5703125" style="1854" customWidth="1"/>
    <col min="9473" max="9473" width="5.42578125" style="1854" customWidth="1"/>
    <col min="9474" max="9474" width="43.5703125" style="1854" customWidth="1"/>
    <col min="9475" max="9475" width="5.42578125" style="1854" customWidth="1"/>
    <col min="9476" max="9476" width="43.5703125" style="1854" customWidth="1"/>
    <col min="9477" max="9477" width="5.42578125" style="1854" customWidth="1"/>
    <col min="9478" max="9478" width="43.5703125" style="1854" customWidth="1"/>
    <col min="9479" max="9479" width="3.42578125" style="1854" customWidth="1"/>
    <col min="9480" max="9480" width="13.7109375" style="1854" customWidth="1"/>
    <col min="9481" max="9481" width="5.42578125" style="1854" customWidth="1"/>
    <col min="9482" max="9482" width="43.5703125" style="1854" customWidth="1"/>
    <col min="9483" max="9483" width="5.42578125" style="1854" customWidth="1"/>
    <col min="9484" max="9484" width="43.5703125" style="1854" customWidth="1"/>
    <col min="9485" max="9485" width="5.42578125" style="1854" customWidth="1"/>
    <col min="9486" max="9486" width="43.5703125" style="1854" customWidth="1"/>
    <col min="9487" max="9487" width="5.42578125" style="1854" customWidth="1"/>
    <col min="9488" max="9488" width="43.5703125" style="1854" customWidth="1"/>
    <col min="9489" max="9489" width="2.85546875" style="1854" customWidth="1"/>
    <col min="9490" max="9726" width="11.42578125" style="1854"/>
    <col min="9727" max="9727" width="5.42578125" style="1854" customWidth="1"/>
    <col min="9728" max="9728" width="43.5703125" style="1854" customWidth="1"/>
    <col min="9729" max="9729" width="5.42578125" style="1854" customWidth="1"/>
    <col min="9730" max="9730" width="43.5703125" style="1854" customWidth="1"/>
    <col min="9731" max="9731" width="5.42578125" style="1854" customWidth="1"/>
    <col min="9732" max="9732" width="43.5703125" style="1854" customWidth="1"/>
    <col min="9733" max="9733" width="5.42578125" style="1854" customWidth="1"/>
    <col min="9734" max="9734" width="43.5703125" style="1854" customWidth="1"/>
    <col min="9735" max="9735" width="3.42578125" style="1854" customWidth="1"/>
    <col min="9736" max="9736" width="13.7109375" style="1854" customWidth="1"/>
    <col min="9737" max="9737" width="5.42578125" style="1854" customWidth="1"/>
    <col min="9738" max="9738" width="43.5703125" style="1854" customWidth="1"/>
    <col min="9739" max="9739" width="5.42578125" style="1854" customWidth="1"/>
    <col min="9740" max="9740" width="43.5703125" style="1854" customWidth="1"/>
    <col min="9741" max="9741" width="5.42578125" style="1854" customWidth="1"/>
    <col min="9742" max="9742" width="43.5703125" style="1854" customWidth="1"/>
    <col min="9743" max="9743" width="5.42578125" style="1854" customWidth="1"/>
    <col min="9744" max="9744" width="43.5703125" style="1854" customWidth="1"/>
    <col min="9745" max="9745" width="2.85546875" style="1854" customWidth="1"/>
    <col min="9746" max="9982" width="11.42578125" style="1854"/>
    <col min="9983" max="9983" width="5.42578125" style="1854" customWidth="1"/>
    <col min="9984" max="9984" width="43.5703125" style="1854" customWidth="1"/>
    <col min="9985" max="9985" width="5.42578125" style="1854" customWidth="1"/>
    <col min="9986" max="9986" width="43.5703125" style="1854" customWidth="1"/>
    <col min="9987" max="9987" width="5.42578125" style="1854" customWidth="1"/>
    <col min="9988" max="9988" width="43.5703125" style="1854" customWidth="1"/>
    <col min="9989" max="9989" width="5.42578125" style="1854" customWidth="1"/>
    <col min="9990" max="9990" width="43.5703125" style="1854" customWidth="1"/>
    <col min="9991" max="9991" width="3.42578125" style="1854" customWidth="1"/>
    <col min="9992" max="9992" width="13.7109375" style="1854" customWidth="1"/>
    <col min="9993" max="9993" width="5.42578125" style="1854" customWidth="1"/>
    <col min="9994" max="9994" width="43.5703125" style="1854" customWidth="1"/>
    <col min="9995" max="9995" width="5.42578125" style="1854" customWidth="1"/>
    <col min="9996" max="9996" width="43.5703125" style="1854" customWidth="1"/>
    <col min="9997" max="9997" width="5.42578125" style="1854" customWidth="1"/>
    <col min="9998" max="9998" width="43.5703125" style="1854" customWidth="1"/>
    <col min="9999" max="9999" width="5.42578125" style="1854" customWidth="1"/>
    <col min="10000" max="10000" width="43.5703125" style="1854" customWidth="1"/>
    <col min="10001" max="10001" width="2.85546875" style="1854" customWidth="1"/>
    <col min="10002" max="10238" width="11.42578125" style="1854"/>
    <col min="10239" max="10239" width="5.42578125" style="1854" customWidth="1"/>
    <col min="10240" max="10240" width="43.5703125" style="1854" customWidth="1"/>
    <col min="10241" max="10241" width="5.42578125" style="1854" customWidth="1"/>
    <col min="10242" max="10242" width="43.5703125" style="1854" customWidth="1"/>
    <col min="10243" max="10243" width="5.42578125" style="1854" customWidth="1"/>
    <col min="10244" max="10244" width="43.5703125" style="1854" customWidth="1"/>
    <col min="10245" max="10245" width="5.42578125" style="1854" customWidth="1"/>
    <col min="10246" max="10246" width="43.5703125" style="1854" customWidth="1"/>
    <col min="10247" max="10247" width="3.42578125" style="1854" customWidth="1"/>
    <col min="10248" max="10248" width="13.7109375" style="1854" customWidth="1"/>
    <col min="10249" max="10249" width="5.42578125" style="1854" customWidth="1"/>
    <col min="10250" max="10250" width="43.5703125" style="1854" customWidth="1"/>
    <col min="10251" max="10251" width="5.42578125" style="1854" customWidth="1"/>
    <col min="10252" max="10252" width="43.5703125" style="1854" customWidth="1"/>
    <col min="10253" max="10253" width="5.42578125" style="1854" customWidth="1"/>
    <col min="10254" max="10254" width="43.5703125" style="1854" customWidth="1"/>
    <col min="10255" max="10255" width="5.42578125" style="1854" customWidth="1"/>
    <col min="10256" max="10256" width="43.5703125" style="1854" customWidth="1"/>
    <col min="10257" max="10257" width="2.85546875" style="1854" customWidth="1"/>
    <col min="10258" max="10494" width="11.42578125" style="1854"/>
    <col min="10495" max="10495" width="5.42578125" style="1854" customWidth="1"/>
    <col min="10496" max="10496" width="43.5703125" style="1854" customWidth="1"/>
    <col min="10497" max="10497" width="5.42578125" style="1854" customWidth="1"/>
    <col min="10498" max="10498" width="43.5703125" style="1854" customWidth="1"/>
    <col min="10499" max="10499" width="5.42578125" style="1854" customWidth="1"/>
    <col min="10500" max="10500" width="43.5703125" style="1854" customWidth="1"/>
    <col min="10501" max="10501" width="5.42578125" style="1854" customWidth="1"/>
    <col min="10502" max="10502" width="43.5703125" style="1854" customWidth="1"/>
    <col min="10503" max="10503" width="3.42578125" style="1854" customWidth="1"/>
    <col min="10504" max="10504" width="13.7109375" style="1854" customWidth="1"/>
    <col min="10505" max="10505" width="5.42578125" style="1854" customWidth="1"/>
    <col min="10506" max="10506" width="43.5703125" style="1854" customWidth="1"/>
    <col min="10507" max="10507" width="5.42578125" style="1854" customWidth="1"/>
    <col min="10508" max="10508" width="43.5703125" style="1854" customWidth="1"/>
    <col min="10509" max="10509" width="5.42578125" style="1854" customWidth="1"/>
    <col min="10510" max="10510" width="43.5703125" style="1854" customWidth="1"/>
    <col min="10511" max="10511" width="5.42578125" style="1854" customWidth="1"/>
    <col min="10512" max="10512" width="43.5703125" style="1854" customWidth="1"/>
    <col min="10513" max="10513" width="2.85546875" style="1854" customWidth="1"/>
    <col min="10514" max="10750" width="11.42578125" style="1854"/>
    <col min="10751" max="10751" width="5.42578125" style="1854" customWidth="1"/>
    <col min="10752" max="10752" width="43.5703125" style="1854" customWidth="1"/>
    <col min="10753" max="10753" width="5.42578125" style="1854" customWidth="1"/>
    <col min="10754" max="10754" width="43.5703125" style="1854" customWidth="1"/>
    <col min="10755" max="10755" width="5.42578125" style="1854" customWidth="1"/>
    <col min="10756" max="10756" width="43.5703125" style="1854" customWidth="1"/>
    <col min="10757" max="10757" width="5.42578125" style="1854" customWidth="1"/>
    <col min="10758" max="10758" width="43.5703125" style="1854" customWidth="1"/>
    <col min="10759" max="10759" width="3.42578125" style="1854" customWidth="1"/>
    <col min="10760" max="10760" width="13.7109375" style="1854" customWidth="1"/>
    <col min="10761" max="10761" width="5.42578125" style="1854" customWidth="1"/>
    <col min="10762" max="10762" width="43.5703125" style="1854" customWidth="1"/>
    <col min="10763" max="10763" width="5.42578125" style="1854" customWidth="1"/>
    <col min="10764" max="10764" width="43.5703125" style="1854" customWidth="1"/>
    <col min="10765" max="10765" width="5.42578125" style="1854" customWidth="1"/>
    <col min="10766" max="10766" width="43.5703125" style="1854" customWidth="1"/>
    <col min="10767" max="10767" width="5.42578125" style="1854" customWidth="1"/>
    <col min="10768" max="10768" width="43.5703125" style="1854" customWidth="1"/>
    <col min="10769" max="10769" width="2.85546875" style="1854" customWidth="1"/>
    <col min="10770" max="11006" width="11.42578125" style="1854"/>
    <col min="11007" max="11007" width="5.42578125" style="1854" customWidth="1"/>
    <col min="11008" max="11008" width="43.5703125" style="1854" customWidth="1"/>
    <col min="11009" max="11009" width="5.42578125" style="1854" customWidth="1"/>
    <col min="11010" max="11010" width="43.5703125" style="1854" customWidth="1"/>
    <col min="11011" max="11011" width="5.42578125" style="1854" customWidth="1"/>
    <col min="11012" max="11012" width="43.5703125" style="1854" customWidth="1"/>
    <col min="11013" max="11013" width="5.42578125" style="1854" customWidth="1"/>
    <col min="11014" max="11014" width="43.5703125" style="1854" customWidth="1"/>
    <col min="11015" max="11015" width="3.42578125" style="1854" customWidth="1"/>
    <col min="11016" max="11016" width="13.7109375" style="1854" customWidth="1"/>
    <col min="11017" max="11017" width="5.42578125" style="1854" customWidth="1"/>
    <col min="11018" max="11018" width="43.5703125" style="1854" customWidth="1"/>
    <col min="11019" max="11019" width="5.42578125" style="1854" customWidth="1"/>
    <col min="11020" max="11020" width="43.5703125" style="1854" customWidth="1"/>
    <col min="11021" max="11021" width="5.42578125" style="1854" customWidth="1"/>
    <col min="11022" max="11022" width="43.5703125" style="1854" customWidth="1"/>
    <col min="11023" max="11023" width="5.42578125" style="1854" customWidth="1"/>
    <col min="11024" max="11024" width="43.5703125" style="1854" customWidth="1"/>
    <col min="11025" max="11025" width="2.85546875" style="1854" customWidth="1"/>
    <col min="11026" max="11262" width="11.42578125" style="1854"/>
    <col min="11263" max="11263" width="5.42578125" style="1854" customWidth="1"/>
    <col min="11264" max="11264" width="43.5703125" style="1854" customWidth="1"/>
    <col min="11265" max="11265" width="5.42578125" style="1854" customWidth="1"/>
    <col min="11266" max="11266" width="43.5703125" style="1854" customWidth="1"/>
    <col min="11267" max="11267" width="5.42578125" style="1854" customWidth="1"/>
    <col min="11268" max="11268" width="43.5703125" style="1854" customWidth="1"/>
    <col min="11269" max="11269" width="5.42578125" style="1854" customWidth="1"/>
    <col min="11270" max="11270" width="43.5703125" style="1854" customWidth="1"/>
    <col min="11271" max="11271" width="3.42578125" style="1854" customWidth="1"/>
    <col min="11272" max="11272" width="13.7109375" style="1854" customWidth="1"/>
    <col min="11273" max="11273" width="5.42578125" style="1854" customWidth="1"/>
    <col min="11274" max="11274" width="43.5703125" style="1854" customWidth="1"/>
    <col min="11275" max="11275" width="5.42578125" style="1854" customWidth="1"/>
    <col min="11276" max="11276" width="43.5703125" style="1854" customWidth="1"/>
    <col min="11277" max="11277" width="5.42578125" style="1854" customWidth="1"/>
    <col min="11278" max="11278" width="43.5703125" style="1854" customWidth="1"/>
    <col min="11279" max="11279" width="5.42578125" style="1854" customWidth="1"/>
    <col min="11280" max="11280" width="43.5703125" style="1854" customWidth="1"/>
    <col min="11281" max="11281" width="2.85546875" style="1854" customWidth="1"/>
    <col min="11282" max="11518" width="11.42578125" style="1854"/>
    <col min="11519" max="11519" width="5.42578125" style="1854" customWidth="1"/>
    <col min="11520" max="11520" width="43.5703125" style="1854" customWidth="1"/>
    <col min="11521" max="11521" width="5.42578125" style="1854" customWidth="1"/>
    <col min="11522" max="11522" width="43.5703125" style="1854" customWidth="1"/>
    <col min="11523" max="11523" width="5.42578125" style="1854" customWidth="1"/>
    <col min="11524" max="11524" width="43.5703125" style="1854" customWidth="1"/>
    <col min="11525" max="11525" width="5.42578125" style="1854" customWidth="1"/>
    <col min="11526" max="11526" width="43.5703125" style="1854" customWidth="1"/>
    <col min="11527" max="11527" width="3.42578125" style="1854" customWidth="1"/>
    <col min="11528" max="11528" width="13.7109375" style="1854" customWidth="1"/>
    <col min="11529" max="11529" width="5.42578125" style="1854" customWidth="1"/>
    <col min="11530" max="11530" width="43.5703125" style="1854" customWidth="1"/>
    <col min="11531" max="11531" width="5.42578125" style="1854" customWidth="1"/>
    <col min="11532" max="11532" width="43.5703125" style="1854" customWidth="1"/>
    <col min="11533" max="11533" width="5.42578125" style="1854" customWidth="1"/>
    <col min="11534" max="11534" width="43.5703125" style="1854" customWidth="1"/>
    <col min="11535" max="11535" width="5.42578125" style="1854" customWidth="1"/>
    <col min="11536" max="11536" width="43.5703125" style="1854" customWidth="1"/>
    <col min="11537" max="11537" width="2.85546875" style="1854" customWidth="1"/>
    <col min="11538" max="11774" width="11.42578125" style="1854"/>
    <col min="11775" max="11775" width="5.42578125" style="1854" customWidth="1"/>
    <col min="11776" max="11776" width="43.5703125" style="1854" customWidth="1"/>
    <col min="11777" max="11777" width="5.42578125" style="1854" customWidth="1"/>
    <col min="11778" max="11778" width="43.5703125" style="1854" customWidth="1"/>
    <col min="11779" max="11779" width="5.42578125" style="1854" customWidth="1"/>
    <col min="11780" max="11780" width="43.5703125" style="1854" customWidth="1"/>
    <col min="11781" max="11781" width="5.42578125" style="1854" customWidth="1"/>
    <col min="11782" max="11782" width="43.5703125" style="1854" customWidth="1"/>
    <col min="11783" max="11783" width="3.42578125" style="1854" customWidth="1"/>
    <col min="11784" max="11784" width="13.7109375" style="1854" customWidth="1"/>
    <col min="11785" max="11785" width="5.42578125" style="1854" customWidth="1"/>
    <col min="11786" max="11786" width="43.5703125" style="1854" customWidth="1"/>
    <col min="11787" max="11787" width="5.42578125" style="1854" customWidth="1"/>
    <col min="11788" max="11788" width="43.5703125" style="1854" customWidth="1"/>
    <col min="11789" max="11789" width="5.42578125" style="1854" customWidth="1"/>
    <col min="11790" max="11790" width="43.5703125" style="1854" customWidth="1"/>
    <col min="11791" max="11791" width="5.42578125" style="1854" customWidth="1"/>
    <col min="11792" max="11792" width="43.5703125" style="1854" customWidth="1"/>
    <col min="11793" max="11793" width="2.85546875" style="1854" customWidth="1"/>
    <col min="11794" max="12030" width="11.42578125" style="1854"/>
    <col min="12031" max="12031" width="5.42578125" style="1854" customWidth="1"/>
    <col min="12032" max="12032" width="43.5703125" style="1854" customWidth="1"/>
    <col min="12033" max="12033" width="5.42578125" style="1854" customWidth="1"/>
    <col min="12034" max="12034" width="43.5703125" style="1854" customWidth="1"/>
    <col min="12035" max="12035" width="5.42578125" style="1854" customWidth="1"/>
    <col min="12036" max="12036" width="43.5703125" style="1854" customWidth="1"/>
    <col min="12037" max="12037" width="5.42578125" style="1854" customWidth="1"/>
    <col min="12038" max="12038" width="43.5703125" style="1854" customWidth="1"/>
    <col min="12039" max="12039" width="3.42578125" style="1854" customWidth="1"/>
    <col min="12040" max="12040" width="13.7109375" style="1854" customWidth="1"/>
    <col min="12041" max="12041" width="5.42578125" style="1854" customWidth="1"/>
    <col min="12042" max="12042" width="43.5703125" style="1854" customWidth="1"/>
    <col min="12043" max="12043" width="5.42578125" style="1854" customWidth="1"/>
    <col min="12044" max="12044" width="43.5703125" style="1854" customWidth="1"/>
    <col min="12045" max="12045" width="5.42578125" style="1854" customWidth="1"/>
    <col min="12046" max="12046" width="43.5703125" style="1854" customWidth="1"/>
    <col min="12047" max="12047" width="5.42578125" style="1854" customWidth="1"/>
    <col min="12048" max="12048" width="43.5703125" style="1854" customWidth="1"/>
    <col min="12049" max="12049" width="2.85546875" style="1854" customWidth="1"/>
    <col min="12050" max="12286" width="11.42578125" style="1854"/>
    <col min="12287" max="12287" width="5.42578125" style="1854" customWidth="1"/>
    <col min="12288" max="12288" width="43.5703125" style="1854" customWidth="1"/>
    <col min="12289" max="12289" width="5.42578125" style="1854" customWidth="1"/>
    <col min="12290" max="12290" width="43.5703125" style="1854" customWidth="1"/>
    <col min="12291" max="12291" width="5.42578125" style="1854" customWidth="1"/>
    <col min="12292" max="12292" width="43.5703125" style="1854" customWidth="1"/>
    <col min="12293" max="12293" width="5.42578125" style="1854" customWidth="1"/>
    <col min="12294" max="12294" width="43.5703125" style="1854" customWidth="1"/>
    <col min="12295" max="12295" width="3.42578125" style="1854" customWidth="1"/>
    <col min="12296" max="12296" width="13.7109375" style="1854" customWidth="1"/>
    <col min="12297" max="12297" width="5.42578125" style="1854" customWidth="1"/>
    <col min="12298" max="12298" width="43.5703125" style="1854" customWidth="1"/>
    <col min="12299" max="12299" width="5.42578125" style="1854" customWidth="1"/>
    <col min="12300" max="12300" width="43.5703125" style="1854" customWidth="1"/>
    <col min="12301" max="12301" width="5.42578125" style="1854" customWidth="1"/>
    <col min="12302" max="12302" width="43.5703125" style="1854" customWidth="1"/>
    <col min="12303" max="12303" width="5.42578125" style="1854" customWidth="1"/>
    <col min="12304" max="12304" width="43.5703125" style="1854" customWidth="1"/>
    <col min="12305" max="12305" width="2.85546875" style="1854" customWidth="1"/>
    <col min="12306" max="12542" width="11.42578125" style="1854"/>
    <col min="12543" max="12543" width="5.42578125" style="1854" customWidth="1"/>
    <col min="12544" max="12544" width="43.5703125" style="1854" customWidth="1"/>
    <col min="12545" max="12545" width="5.42578125" style="1854" customWidth="1"/>
    <col min="12546" max="12546" width="43.5703125" style="1854" customWidth="1"/>
    <col min="12547" max="12547" width="5.42578125" style="1854" customWidth="1"/>
    <col min="12548" max="12548" width="43.5703125" style="1854" customWidth="1"/>
    <col min="12549" max="12549" width="5.42578125" style="1854" customWidth="1"/>
    <col min="12550" max="12550" width="43.5703125" style="1854" customWidth="1"/>
    <col min="12551" max="12551" width="3.42578125" style="1854" customWidth="1"/>
    <col min="12552" max="12552" width="13.7109375" style="1854" customWidth="1"/>
    <col min="12553" max="12553" width="5.42578125" style="1854" customWidth="1"/>
    <col min="12554" max="12554" width="43.5703125" style="1854" customWidth="1"/>
    <col min="12555" max="12555" width="5.42578125" style="1854" customWidth="1"/>
    <col min="12556" max="12556" width="43.5703125" style="1854" customWidth="1"/>
    <col min="12557" max="12557" width="5.42578125" style="1854" customWidth="1"/>
    <col min="12558" max="12558" width="43.5703125" style="1854" customWidth="1"/>
    <col min="12559" max="12559" width="5.42578125" style="1854" customWidth="1"/>
    <col min="12560" max="12560" width="43.5703125" style="1854" customWidth="1"/>
    <col min="12561" max="12561" width="2.85546875" style="1854" customWidth="1"/>
    <col min="12562" max="12798" width="11.42578125" style="1854"/>
    <col min="12799" max="12799" width="5.42578125" style="1854" customWidth="1"/>
    <col min="12800" max="12800" width="43.5703125" style="1854" customWidth="1"/>
    <col min="12801" max="12801" width="5.42578125" style="1854" customWidth="1"/>
    <col min="12802" max="12802" width="43.5703125" style="1854" customWidth="1"/>
    <col min="12803" max="12803" width="5.42578125" style="1854" customWidth="1"/>
    <col min="12804" max="12804" width="43.5703125" style="1854" customWidth="1"/>
    <col min="12805" max="12805" width="5.42578125" style="1854" customWidth="1"/>
    <col min="12806" max="12806" width="43.5703125" style="1854" customWidth="1"/>
    <col min="12807" max="12807" width="3.42578125" style="1854" customWidth="1"/>
    <col min="12808" max="12808" width="13.7109375" style="1854" customWidth="1"/>
    <col min="12809" max="12809" width="5.42578125" style="1854" customWidth="1"/>
    <col min="12810" max="12810" width="43.5703125" style="1854" customWidth="1"/>
    <col min="12811" max="12811" width="5.42578125" style="1854" customWidth="1"/>
    <col min="12812" max="12812" width="43.5703125" style="1854" customWidth="1"/>
    <col min="12813" max="12813" width="5.42578125" style="1854" customWidth="1"/>
    <col min="12814" max="12814" width="43.5703125" style="1854" customWidth="1"/>
    <col min="12815" max="12815" width="5.42578125" style="1854" customWidth="1"/>
    <col min="12816" max="12816" width="43.5703125" style="1854" customWidth="1"/>
    <col min="12817" max="12817" width="2.85546875" style="1854" customWidth="1"/>
    <col min="12818" max="13054" width="11.42578125" style="1854"/>
    <col min="13055" max="13055" width="5.42578125" style="1854" customWidth="1"/>
    <col min="13056" max="13056" width="43.5703125" style="1854" customWidth="1"/>
    <col min="13057" max="13057" width="5.42578125" style="1854" customWidth="1"/>
    <col min="13058" max="13058" width="43.5703125" style="1854" customWidth="1"/>
    <col min="13059" max="13059" width="5.42578125" style="1854" customWidth="1"/>
    <col min="13060" max="13060" width="43.5703125" style="1854" customWidth="1"/>
    <col min="13061" max="13061" width="5.42578125" style="1854" customWidth="1"/>
    <col min="13062" max="13062" width="43.5703125" style="1854" customWidth="1"/>
    <col min="13063" max="13063" width="3.42578125" style="1854" customWidth="1"/>
    <col min="13064" max="13064" width="13.7109375" style="1854" customWidth="1"/>
    <col min="13065" max="13065" width="5.42578125" style="1854" customWidth="1"/>
    <col min="13066" max="13066" width="43.5703125" style="1854" customWidth="1"/>
    <col min="13067" max="13067" width="5.42578125" style="1854" customWidth="1"/>
    <col min="13068" max="13068" width="43.5703125" style="1854" customWidth="1"/>
    <col min="13069" max="13069" width="5.42578125" style="1854" customWidth="1"/>
    <col min="13070" max="13070" width="43.5703125" style="1854" customWidth="1"/>
    <col min="13071" max="13071" width="5.42578125" style="1854" customWidth="1"/>
    <col min="13072" max="13072" width="43.5703125" style="1854" customWidth="1"/>
    <col min="13073" max="13073" width="2.85546875" style="1854" customWidth="1"/>
    <col min="13074" max="13310" width="11.42578125" style="1854"/>
    <col min="13311" max="13311" width="5.42578125" style="1854" customWidth="1"/>
    <col min="13312" max="13312" width="43.5703125" style="1854" customWidth="1"/>
    <col min="13313" max="13313" width="5.42578125" style="1854" customWidth="1"/>
    <col min="13314" max="13314" width="43.5703125" style="1854" customWidth="1"/>
    <col min="13315" max="13315" width="5.42578125" style="1854" customWidth="1"/>
    <col min="13316" max="13316" width="43.5703125" style="1854" customWidth="1"/>
    <col min="13317" max="13317" width="5.42578125" style="1854" customWidth="1"/>
    <col min="13318" max="13318" width="43.5703125" style="1854" customWidth="1"/>
    <col min="13319" max="13319" width="3.42578125" style="1854" customWidth="1"/>
    <col min="13320" max="13320" width="13.7109375" style="1854" customWidth="1"/>
    <col min="13321" max="13321" width="5.42578125" style="1854" customWidth="1"/>
    <col min="13322" max="13322" width="43.5703125" style="1854" customWidth="1"/>
    <col min="13323" max="13323" width="5.42578125" style="1854" customWidth="1"/>
    <col min="13324" max="13324" width="43.5703125" style="1854" customWidth="1"/>
    <col min="13325" max="13325" width="5.42578125" style="1854" customWidth="1"/>
    <col min="13326" max="13326" width="43.5703125" style="1854" customWidth="1"/>
    <col min="13327" max="13327" width="5.42578125" style="1854" customWidth="1"/>
    <col min="13328" max="13328" width="43.5703125" style="1854" customWidth="1"/>
    <col min="13329" max="13329" width="2.85546875" style="1854" customWidth="1"/>
    <col min="13330" max="13566" width="11.42578125" style="1854"/>
    <col min="13567" max="13567" width="5.42578125" style="1854" customWidth="1"/>
    <col min="13568" max="13568" width="43.5703125" style="1854" customWidth="1"/>
    <col min="13569" max="13569" width="5.42578125" style="1854" customWidth="1"/>
    <col min="13570" max="13570" width="43.5703125" style="1854" customWidth="1"/>
    <col min="13571" max="13571" width="5.42578125" style="1854" customWidth="1"/>
    <col min="13572" max="13572" width="43.5703125" style="1854" customWidth="1"/>
    <col min="13573" max="13573" width="5.42578125" style="1854" customWidth="1"/>
    <col min="13574" max="13574" width="43.5703125" style="1854" customWidth="1"/>
    <col min="13575" max="13575" width="3.42578125" style="1854" customWidth="1"/>
    <col min="13576" max="13576" width="13.7109375" style="1854" customWidth="1"/>
    <col min="13577" max="13577" width="5.42578125" style="1854" customWidth="1"/>
    <col min="13578" max="13578" width="43.5703125" style="1854" customWidth="1"/>
    <col min="13579" max="13579" width="5.42578125" style="1854" customWidth="1"/>
    <col min="13580" max="13580" width="43.5703125" style="1854" customWidth="1"/>
    <col min="13581" max="13581" width="5.42578125" style="1854" customWidth="1"/>
    <col min="13582" max="13582" width="43.5703125" style="1854" customWidth="1"/>
    <col min="13583" max="13583" width="5.42578125" style="1854" customWidth="1"/>
    <col min="13584" max="13584" width="43.5703125" style="1854" customWidth="1"/>
    <col min="13585" max="13585" width="2.85546875" style="1854" customWidth="1"/>
    <col min="13586" max="13822" width="11.42578125" style="1854"/>
    <col min="13823" max="13823" width="5.42578125" style="1854" customWidth="1"/>
    <col min="13824" max="13824" width="43.5703125" style="1854" customWidth="1"/>
    <col min="13825" max="13825" width="5.42578125" style="1854" customWidth="1"/>
    <col min="13826" max="13826" width="43.5703125" style="1854" customWidth="1"/>
    <col min="13827" max="13827" width="5.42578125" style="1854" customWidth="1"/>
    <col min="13828" max="13828" width="43.5703125" style="1854" customWidth="1"/>
    <col min="13829" max="13829" width="5.42578125" style="1854" customWidth="1"/>
    <col min="13830" max="13830" width="43.5703125" style="1854" customWidth="1"/>
    <col min="13831" max="13831" width="3.42578125" style="1854" customWidth="1"/>
    <col min="13832" max="13832" width="13.7109375" style="1854" customWidth="1"/>
    <col min="13833" max="13833" width="5.42578125" style="1854" customWidth="1"/>
    <col min="13834" max="13834" width="43.5703125" style="1854" customWidth="1"/>
    <col min="13835" max="13835" width="5.42578125" style="1854" customWidth="1"/>
    <col min="13836" max="13836" width="43.5703125" style="1854" customWidth="1"/>
    <col min="13837" max="13837" width="5.42578125" style="1854" customWidth="1"/>
    <col min="13838" max="13838" width="43.5703125" style="1854" customWidth="1"/>
    <col min="13839" max="13839" width="5.42578125" style="1854" customWidth="1"/>
    <col min="13840" max="13840" width="43.5703125" style="1854" customWidth="1"/>
    <col min="13841" max="13841" width="2.85546875" style="1854" customWidth="1"/>
    <col min="13842" max="14078" width="11.42578125" style="1854"/>
    <col min="14079" max="14079" width="5.42578125" style="1854" customWidth="1"/>
    <col min="14080" max="14080" width="43.5703125" style="1854" customWidth="1"/>
    <col min="14081" max="14081" width="5.42578125" style="1854" customWidth="1"/>
    <col min="14082" max="14082" width="43.5703125" style="1854" customWidth="1"/>
    <col min="14083" max="14083" width="5.42578125" style="1854" customWidth="1"/>
    <col min="14084" max="14084" width="43.5703125" style="1854" customWidth="1"/>
    <col min="14085" max="14085" width="5.42578125" style="1854" customWidth="1"/>
    <col min="14086" max="14086" width="43.5703125" style="1854" customWidth="1"/>
    <col min="14087" max="14087" width="3.42578125" style="1854" customWidth="1"/>
    <col min="14088" max="14088" width="13.7109375" style="1854" customWidth="1"/>
    <col min="14089" max="14089" width="5.42578125" style="1854" customWidth="1"/>
    <col min="14090" max="14090" width="43.5703125" style="1854" customWidth="1"/>
    <col min="14091" max="14091" width="5.42578125" style="1854" customWidth="1"/>
    <col min="14092" max="14092" width="43.5703125" style="1854" customWidth="1"/>
    <col min="14093" max="14093" width="5.42578125" style="1854" customWidth="1"/>
    <col min="14094" max="14094" width="43.5703125" style="1854" customWidth="1"/>
    <col min="14095" max="14095" width="5.42578125" style="1854" customWidth="1"/>
    <col min="14096" max="14096" width="43.5703125" style="1854" customWidth="1"/>
    <col min="14097" max="14097" width="2.85546875" style="1854" customWidth="1"/>
    <col min="14098" max="14334" width="11.42578125" style="1854"/>
    <col min="14335" max="14335" width="5.42578125" style="1854" customWidth="1"/>
    <col min="14336" max="14336" width="43.5703125" style="1854" customWidth="1"/>
    <col min="14337" max="14337" width="5.42578125" style="1854" customWidth="1"/>
    <col min="14338" max="14338" width="43.5703125" style="1854" customWidth="1"/>
    <col min="14339" max="14339" width="5.42578125" style="1854" customWidth="1"/>
    <col min="14340" max="14340" width="43.5703125" style="1854" customWidth="1"/>
    <col min="14341" max="14341" width="5.42578125" style="1854" customWidth="1"/>
    <col min="14342" max="14342" width="43.5703125" style="1854" customWidth="1"/>
    <col min="14343" max="14343" width="3.42578125" style="1854" customWidth="1"/>
    <col min="14344" max="14344" width="13.7109375" style="1854" customWidth="1"/>
    <col min="14345" max="14345" width="5.42578125" style="1854" customWidth="1"/>
    <col min="14346" max="14346" width="43.5703125" style="1854" customWidth="1"/>
    <col min="14347" max="14347" width="5.42578125" style="1854" customWidth="1"/>
    <col min="14348" max="14348" width="43.5703125" style="1854" customWidth="1"/>
    <col min="14349" max="14349" width="5.42578125" style="1854" customWidth="1"/>
    <col min="14350" max="14350" width="43.5703125" style="1854" customWidth="1"/>
    <col min="14351" max="14351" width="5.42578125" style="1854" customWidth="1"/>
    <col min="14352" max="14352" width="43.5703125" style="1854" customWidth="1"/>
    <col min="14353" max="14353" width="2.85546875" style="1854" customWidth="1"/>
    <col min="14354" max="14590" width="11.42578125" style="1854"/>
    <col min="14591" max="14591" width="5.42578125" style="1854" customWidth="1"/>
    <col min="14592" max="14592" width="43.5703125" style="1854" customWidth="1"/>
    <col min="14593" max="14593" width="5.42578125" style="1854" customWidth="1"/>
    <col min="14594" max="14594" width="43.5703125" style="1854" customWidth="1"/>
    <col min="14595" max="14595" width="5.42578125" style="1854" customWidth="1"/>
    <col min="14596" max="14596" width="43.5703125" style="1854" customWidth="1"/>
    <col min="14597" max="14597" width="5.42578125" style="1854" customWidth="1"/>
    <col min="14598" max="14598" width="43.5703125" style="1854" customWidth="1"/>
    <col min="14599" max="14599" width="3.42578125" style="1854" customWidth="1"/>
    <col min="14600" max="14600" width="13.7109375" style="1854" customWidth="1"/>
    <col min="14601" max="14601" width="5.42578125" style="1854" customWidth="1"/>
    <col min="14602" max="14602" width="43.5703125" style="1854" customWidth="1"/>
    <col min="14603" max="14603" width="5.42578125" style="1854" customWidth="1"/>
    <col min="14604" max="14604" width="43.5703125" style="1854" customWidth="1"/>
    <col min="14605" max="14605" width="5.42578125" style="1854" customWidth="1"/>
    <col min="14606" max="14606" width="43.5703125" style="1854" customWidth="1"/>
    <col min="14607" max="14607" width="5.42578125" style="1854" customWidth="1"/>
    <col min="14608" max="14608" width="43.5703125" style="1854" customWidth="1"/>
    <col min="14609" max="14609" width="2.85546875" style="1854" customWidth="1"/>
    <col min="14610" max="14846" width="11.42578125" style="1854"/>
    <col min="14847" max="14847" width="5.42578125" style="1854" customWidth="1"/>
    <col min="14848" max="14848" width="43.5703125" style="1854" customWidth="1"/>
    <col min="14849" max="14849" width="5.42578125" style="1854" customWidth="1"/>
    <col min="14850" max="14850" width="43.5703125" style="1854" customWidth="1"/>
    <col min="14851" max="14851" width="5.42578125" style="1854" customWidth="1"/>
    <col min="14852" max="14852" width="43.5703125" style="1854" customWidth="1"/>
    <col min="14853" max="14853" width="5.42578125" style="1854" customWidth="1"/>
    <col min="14854" max="14854" width="43.5703125" style="1854" customWidth="1"/>
    <col min="14855" max="14855" width="3.42578125" style="1854" customWidth="1"/>
    <col min="14856" max="14856" width="13.7109375" style="1854" customWidth="1"/>
    <col min="14857" max="14857" width="5.42578125" style="1854" customWidth="1"/>
    <col min="14858" max="14858" width="43.5703125" style="1854" customWidth="1"/>
    <col min="14859" max="14859" width="5.42578125" style="1854" customWidth="1"/>
    <col min="14860" max="14860" width="43.5703125" style="1854" customWidth="1"/>
    <col min="14861" max="14861" width="5.42578125" style="1854" customWidth="1"/>
    <col min="14862" max="14862" width="43.5703125" style="1854" customWidth="1"/>
    <col min="14863" max="14863" width="5.42578125" style="1854" customWidth="1"/>
    <col min="14864" max="14864" width="43.5703125" style="1854" customWidth="1"/>
    <col min="14865" max="14865" width="2.85546875" style="1854" customWidth="1"/>
    <col min="14866" max="15102" width="11.42578125" style="1854"/>
    <col min="15103" max="15103" width="5.42578125" style="1854" customWidth="1"/>
    <col min="15104" max="15104" width="43.5703125" style="1854" customWidth="1"/>
    <col min="15105" max="15105" width="5.42578125" style="1854" customWidth="1"/>
    <col min="15106" max="15106" width="43.5703125" style="1854" customWidth="1"/>
    <col min="15107" max="15107" width="5.42578125" style="1854" customWidth="1"/>
    <col min="15108" max="15108" width="43.5703125" style="1854" customWidth="1"/>
    <col min="15109" max="15109" width="5.42578125" style="1854" customWidth="1"/>
    <col min="15110" max="15110" width="43.5703125" style="1854" customWidth="1"/>
    <col min="15111" max="15111" width="3.42578125" style="1854" customWidth="1"/>
    <col min="15112" max="15112" width="13.7109375" style="1854" customWidth="1"/>
    <col min="15113" max="15113" width="5.42578125" style="1854" customWidth="1"/>
    <col min="15114" max="15114" width="43.5703125" style="1854" customWidth="1"/>
    <col min="15115" max="15115" width="5.42578125" style="1854" customWidth="1"/>
    <col min="15116" max="15116" width="43.5703125" style="1854" customWidth="1"/>
    <col min="15117" max="15117" width="5.42578125" style="1854" customWidth="1"/>
    <col min="15118" max="15118" width="43.5703125" style="1854" customWidth="1"/>
    <col min="15119" max="15119" width="5.42578125" style="1854" customWidth="1"/>
    <col min="15120" max="15120" width="43.5703125" style="1854" customWidth="1"/>
    <col min="15121" max="15121" width="2.85546875" style="1854" customWidth="1"/>
    <col min="15122" max="15358" width="11.42578125" style="1854"/>
    <col min="15359" max="15359" width="5.42578125" style="1854" customWidth="1"/>
    <col min="15360" max="15360" width="43.5703125" style="1854" customWidth="1"/>
    <col min="15361" max="15361" width="5.42578125" style="1854" customWidth="1"/>
    <col min="15362" max="15362" width="43.5703125" style="1854" customWidth="1"/>
    <col min="15363" max="15363" width="5.42578125" style="1854" customWidth="1"/>
    <col min="15364" max="15364" width="43.5703125" style="1854" customWidth="1"/>
    <col min="15365" max="15365" width="5.42578125" style="1854" customWidth="1"/>
    <col min="15366" max="15366" width="43.5703125" style="1854" customWidth="1"/>
    <col min="15367" max="15367" width="3.42578125" style="1854" customWidth="1"/>
    <col min="15368" max="15368" width="13.7109375" style="1854" customWidth="1"/>
    <col min="15369" max="15369" width="5.42578125" style="1854" customWidth="1"/>
    <col min="15370" max="15370" width="43.5703125" style="1854" customWidth="1"/>
    <col min="15371" max="15371" width="5.42578125" style="1854" customWidth="1"/>
    <col min="15372" max="15372" width="43.5703125" style="1854" customWidth="1"/>
    <col min="15373" max="15373" width="5.42578125" style="1854" customWidth="1"/>
    <col min="15374" max="15374" width="43.5703125" style="1854" customWidth="1"/>
    <col min="15375" max="15375" width="5.42578125" style="1854" customWidth="1"/>
    <col min="15376" max="15376" width="43.5703125" style="1854" customWidth="1"/>
    <col min="15377" max="15377" width="2.85546875" style="1854" customWidth="1"/>
    <col min="15378" max="15614" width="11.42578125" style="1854"/>
    <col min="15615" max="15615" width="5.42578125" style="1854" customWidth="1"/>
    <col min="15616" max="15616" width="43.5703125" style="1854" customWidth="1"/>
    <col min="15617" max="15617" width="5.42578125" style="1854" customWidth="1"/>
    <col min="15618" max="15618" width="43.5703125" style="1854" customWidth="1"/>
    <col min="15619" max="15619" width="5.42578125" style="1854" customWidth="1"/>
    <col min="15620" max="15620" width="43.5703125" style="1854" customWidth="1"/>
    <col min="15621" max="15621" width="5.42578125" style="1854" customWidth="1"/>
    <col min="15622" max="15622" width="43.5703125" style="1854" customWidth="1"/>
    <col min="15623" max="15623" width="3.42578125" style="1854" customWidth="1"/>
    <col min="15624" max="15624" width="13.7109375" style="1854" customWidth="1"/>
    <col min="15625" max="15625" width="5.42578125" style="1854" customWidth="1"/>
    <col min="15626" max="15626" width="43.5703125" style="1854" customWidth="1"/>
    <col min="15627" max="15627" width="5.42578125" style="1854" customWidth="1"/>
    <col min="15628" max="15628" width="43.5703125" style="1854" customWidth="1"/>
    <col min="15629" max="15629" width="5.42578125" style="1854" customWidth="1"/>
    <col min="15630" max="15630" width="43.5703125" style="1854" customWidth="1"/>
    <col min="15631" max="15631" width="5.42578125" style="1854" customWidth="1"/>
    <col min="15632" max="15632" width="43.5703125" style="1854" customWidth="1"/>
    <col min="15633" max="15633" width="2.85546875" style="1854" customWidth="1"/>
    <col min="15634" max="15870" width="11.42578125" style="1854"/>
    <col min="15871" max="15871" width="5.42578125" style="1854" customWidth="1"/>
    <col min="15872" max="15872" width="43.5703125" style="1854" customWidth="1"/>
    <col min="15873" max="15873" width="5.42578125" style="1854" customWidth="1"/>
    <col min="15874" max="15874" width="43.5703125" style="1854" customWidth="1"/>
    <col min="15875" max="15875" width="5.42578125" style="1854" customWidth="1"/>
    <col min="15876" max="15876" width="43.5703125" style="1854" customWidth="1"/>
    <col min="15877" max="15877" width="5.42578125" style="1854" customWidth="1"/>
    <col min="15878" max="15878" width="43.5703125" style="1854" customWidth="1"/>
    <col min="15879" max="15879" width="3.42578125" style="1854" customWidth="1"/>
    <col min="15880" max="15880" width="13.7109375" style="1854" customWidth="1"/>
    <col min="15881" max="15881" width="5.42578125" style="1854" customWidth="1"/>
    <col min="15882" max="15882" width="43.5703125" style="1854" customWidth="1"/>
    <col min="15883" max="15883" width="5.42578125" style="1854" customWidth="1"/>
    <col min="15884" max="15884" width="43.5703125" style="1854" customWidth="1"/>
    <col min="15885" max="15885" width="5.42578125" style="1854" customWidth="1"/>
    <col min="15886" max="15886" width="43.5703125" style="1854" customWidth="1"/>
    <col min="15887" max="15887" width="5.42578125" style="1854" customWidth="1"/>
    <col min="15888" max="15888" width="43.5703125" style="1854" customWidth="1"/>
    <col min="15889" max="15889" width="2.85546875" style="1854" customWidth="1"/>
    <col min="15890" max="16126" width="11.42578125" style="1854"/>
    <col min="16127" max="16127" width="5.42578125" style="1854" customWidth="1"/>
    <col min="16128" max="16128" width="43.5703125" style="1854" customWidth="1"/>
    <col min="16129" max="16129" width="5.42578125" style="1854" customWidth="1"/>
    <col min="16130" max="16130" width="43.5703125" style="1854" customWidth="1"/>
    <col min="16131" max="16131" width="5.42578125" style="1854" customWidth="1"/>
    <col min="16132" max="16132" width="43.5703125" style="1854" customWidth="1"/>
    <col min="16133" max="16133" width="5.42578125" style="1854" customWidth="1"/>
    <col min="16134" max="16134" width="43.5703125" style="1854" customWidth="1"/>
    <col min="16135" max="16135" width="3.42578125" style="1854" customWidth="1"/>
    <col min="16136" max="16136" width="13.7109375" style="1854" customWidth="1"/>
    <col min="16137" max="16137" width="5.42578125" style="1854" customWidth="1"/>
    <col min="16138" max="16138" width="43.5703125" style="1854" customWidth="1"/>
    <col min="16139" max="16139" width="5.42578125" style="1854" customWidth="1"/>
    <col min="16140" max="16140" width="43.5703125" style="1854" customWidth="1"/>
    <col min="16141" max="16141" width="5.42578125" style="1854" customWidth="1"/>
    <col min="16142" max="16142" width="43.5703125" style="1854" customWidth="1"/>
    <col min="16143" max="16143" width="5.42578125" style="1854" customWidth="1"/>
    <col min="16144" max="16144" width="43.5703125" style="1854" customWidth="1"/>
    <col min="16145" max="16145" width="2.85546875" style="1854" customWidth="1"/>
    <col min="16146" max="16384" width="11.42578125" style="1854"/>
  </cols>
  <sheetData>
    <row r="1" spans="1:50" ht="26.25">
      <c r="B1" s="1012" t="s">
        <v>1528</v>
      </c>
      <c r="C1" s="1012"/>
      <c r="D1" s="1012"/>
      <c r="E1" s="1012"/>
      <c r="F1" s="1012"/>
      <c r="G1" s="1012"/>
      <c r="H1" s="1012"/>
      <c r="I1" s="1024" t="str">
        <f ca="1">"Page "&amp;_xlfn.SHEET()&amp;" sur "&amp;_xlfn.SHEETS()</f>
        <v>Page 10 sur 13</v>
      </c>
      <c r="J1" s="1012"/>
      <c r="K1" s="1012"/>
      <c r="L1" s="1012"/>
      <c r="M1" s="1012"/>
      <c r="N1" s="1012"/>
      <c r="O1" s="1012"/>
      <c r="P1" s="1012"/>
      <c r="Q1" s="1012"/>
      <c r="R1" s="1012"/>
      <c r="S1" s="1012"/>
      <c r="T1" s="1012"/>
      <c r="U1" s="1012"/>
      <c r="V1" s="1012"/>
      <c r="W1" s="1012"/>
      <c r="X1" s="1012"/>
      <c r="Y1" s="1012"/>
      <c r="Z1" s="1012"/>
      <c r="AA1" s="1012"/>
      <c r="AB1" s="1012"/>
      <c r="AC1" s="1012"/>
      <c r="AD1" s="1012"/>
      <c r="AE1" s="1012"/>
      <c r="AF1" s="1012"/>
      <c r="AG1" s="1012"/>
      <c r="AH1" s="1012"/>
      <c r="AI1" s="1012"/>
      <c r="AJ1" s="1012"/>
      <c r="AK1" s="1012"/>
      <c r="AL1" s="1012"/>
      <c r="AM1" s="1012"/>
      <c r="AN1" s="1012"/>
      <c r="AO1" s="1012"/>
      <c r="AP1" s="1012"/>
      <c r="AQ1" s="1012"/>
      <c r="AR1" s="1012"/>
      <c r="AS1" s="1012"/>
      <c r="AT1" s="1012"/>
      <c r="AU1" s="1012"/>
      <c r="AV1" s="1012"/>
      <c r="AW1" s="1012"/>
      <c r="AX1" s="1012"/>
    </row>
    <row r="2" spans="1:50" ht="19.5" customHeight="1" thickBot="1">
      <c r="B2" s="1854"/>
      <c r="C2" s="1854"/>
      <c r="D2" s="1854"/>
      <c r="E2" s="1854"/>
      <c r="F2" s="1854"/>
      <c r="G2" s="1854"/>
      <c r="H2" s="1854"/>
      <c r="I2" s="1854"/>
      <c r="J2" s="1854"/>
      <c r="K2" s="1854"/>
      <c r="L2" s="1854"/>
      <c r="M2" s="1854"/>
      <c r="N2" s="1854"/>
      <c r="O2" s="1854"/>
      <c r="P2" s="1854"/>
      <c r="Q2" s="1854"/>
      <c r="R2" s="1854"/>
      <c r="S2" s="1854"/>
      <c r="T2" s="1854"/>
      <c r="W2" s="2752" t="s">
        <v>1529</v>
      </c>
      <c r="X2" s="2752"/>
      <c r="Y2" s="2752"/>
      <c r="Z2" s="2752"/>
      <c r="AA2" s="2752"/>
      <c r="AB2" s="2752"/>
      <c r="AC2" s="2752"/>
      <c r="AD2" s="2752"/>
      <c r="AE2" s="2752"/>
      <c r="AF2" s="2752"/>
      <c r="AG2" s="2752"/>
      <c r="AH2" s="2752"/>
      <c r="AI2" s="2752"/>
      <c r="AJ2" s="2752"/>
      <c r="AK2" s="2752"/>
      <c r="AL2" s="2752"/>
      <c r="AM2" s="2752"/>
      <c r="AN2" s="1855"/>
      <c r="AO2" s="96"/>
      <c r="AP2" s="1856" t="s">
        <v>1530</v>
      </c>
      <c r="AR2" s="1857"/>
      <c r="AS2" s="1857"/>
      <c r="AT2" s="1857"/>
      <c r="AU2" s="1857"/>
      <c r="AV2" s="1857"/>
      <c r="AW2" s="1857"/>
      <c r="AX2" s="1857"/>
    </row>
    <row r="3" spans="1:50" ht="33.75" customHeight="1">
      <c r="B3" s="2753" t="s">
        <v>1531</v>
      </c>
      <c r="C3" s="2753"/>
      <c r="D3" s="2753"/>
      <c r="E3" s="2753"/>
      <c r="F3" s="2753"/>
      <c r="G3" s="2753"/>
      <c r="H3" s="2753"/>
      <c r="I3" s="2753"/>
      <c r="J3" s="2753"/>
      <c r="K3" s="1854"/>
      <c r="L3" s="2754" t="s">
        <v>1532</v>
      </c>
      <c r="M3" s="2754"/>
      <c r="N3" s="2754"/>
      <c r="O3" s="2754"/>
      <c r="P3" s="2754"/>
      <c r="Q3" s="2754"/>
      <c r="R3" s="2754"/>
      <c r="S3" s="2754"/>
      <c r="T3" s="2754"/>
      <c r="V3" s="1855"/>
      <c r="W3" s="1858" t="s">
        <v>1533</v>
      </c>
      <c r="Y3" s="1855"/>
      <c r="Z3" s="1855"/>
      <c r="AA3" s="1855"/>
      <c r="AB3" s="1855"/>
      <c r="AC3" s="1855"/>
      <c r="AD3" s="1855"/>
      <c r="AE3" s="1855"/>
      <c r="AF3" s="1855"/>
      <c r="AG3" s="1855"/>
      <c r="AH3" s="1859" t="s">
        <v>1534</v>
      </c>
      <c r="AI3" s="1860"/>
      <c r="AJ3" s="1860"/>
      <c r="AK3" s="1860"/>
      <c r="AL3" s="1860"/>
      <c r="AM3" s="1860"/>
      <c r="AN3" s="1855"/>
      <c r="AO3" s="96"/>
      <c r="AP3" s="96"/>
      <c r="AR3" s="2755" t="s">
        <v>1535</v>
      </c>
      <c r="AS3" s="2756"/>
      <c r="AT3" s="2757"/>
      <c r="AV3" s="2755" t="s">
        <v>1536</v>
      </c>
      <c r="AW3" s="2756"/>
      <c r="AX3" s="2757"/>
    </row>
    <row r="4" spans="1:50" ht="40.5" customHeight="1">
      <c r="B4" s="1862"/>
      <c r="C4" s="1863" t="s">
        <v>21</v>
      </c>
      <c r="D4" s="1862"/>
      <c r="E4" s="1863" t="s">
        <v>280</v>
      </c>
      <c r="F4" s="1862"/>
      <c r="G4" s="1863" t="s">
        <v>1537</v>
      </c>
      <c r="H4" s="1862"/>
      <c r="I4" s="1864" t="s">
        <v>1538</v>
      </c>
      <c r="J4" s="1865"/>
      <c r="K4" s="1854"/>
      <c r="L4" s="1862"/>
      <c r="M4" s="1866" t="s">
        <v>21</v>
      </c>
      <c r="N4" s="1862"/>
      <c r="O4" s="1866" t="s">
        <v>571</v>
      </c>
      <c r="P4" s="1862"/>
      <c r="Q4" s="1866" t="s">
        <v>1539</v>
      </c>
      <c r="R4" s="1862"/>
      <c r="S4" s="1867" t="s">
        <v>1538</v>
      </c>
      <c r="T4" s="1865"/>
      <c r="V4" s="1868"/>
      <c r="W4" s="1869" t="s">
        <v>21</v>
      </c>
      <c r="X4" s="1868"/>
      <c r="Y4" s="1870" t="s">
        <v>571</v>
      </c>
      <c r="Z4" s="1868"/>
      <c r="AA4" s="1870" t="s">
        <v>572</v>
      </c>
      <c r="AB4" s="1868"/>
      <c r="AC4" s="1870" t="s">
        <v>1540</v>
      </c>
      <c r="AD4" s="1868"/>
      <c r="AE4" s="1869" t="s">
        <v>1538</v>
      </c>
      <c r="AF4" s="1868"/>
      <c r="AG4" s="1869" t="s">
        <v>1541</v>
      </c>
      <c r="AH4" s="1871">
        <v>1</v>
      </c>
      <c r="AI4" s="1872" t="s">
        <v>1542</v>
      </c>
      <c r="AJ4" s="1873"/>
      <c r="AK4" s="1871">
        <f>AH59+1</f>
        <v>57</v>
      </c>
      <c r="AL4" s="1872" t="s">
        <v>1543</v>
      </c>
      <c r="AM4" s="1855"/>
      <c r="AN4" s="1855"/>
      <c r="AO4" s="1874" t="s">
        <v>1186</v>
      </c>
      <c r="AP4" s="588" t="s">
        <v>1544</v>
      </c>
      <c r="AR4" s="2750" t="s">
        <v>284</v>
      </c>
      <c r="AS4" s="2750"/>
      <c r="AT4" s="2750"/>
      <c r="AV4" s="2750" t="s">
        <v>284</v>
      </c>
      <c r="AW4" s="2750"/>
      <c r="AX4" s="2750"/>
    </row>
    <row r="5" spans="1:50" ht="33.75" customHeight="1">
      <c r="A5" s="1875"/>
      <c r="B5" s="1876">
        <v>1</v>
      </c>
      <c r="C5" s="1877" t="s">
        <v>1545</v>
      </c>
      <c r="D5" s="1876">
        <f>B22+1</f>
        <v>16</v>
      </c>
      <c r="E5" s="1877" t="s">
        <v>1546</v>
      </c>
      <c r="F5" s="1876">
        <f>D26+1</f>
        <v>32</v>
      </c>
      <c r="G5" s="1877" t="s">
        <v>1547</v>
      </c>
      <c r="H5" s="1876">
        <f>F24+1</f>
        <v>51</v>
      </c>
      <c r="I5" s="1877" t="s">
        <v>1548</v>
      </c>
      <c r="J5" s="1865"/>
      <c r="K5" s="1854"/>
      <c r="L5" s="1876">
        <v>1</v>
      </c>
      <c r="M5" s="1877" t="s">
        <v>1549</v>
      </c>
      <c r="N5" s="1876">
        <f>L52+1</f>
        <v>46</v>
      </c>
      <c r="O5" s="1877" t="s">
        <v>1550</v>
      </c>
      <c r="P5" s="1876">
        <f>N52+1</f>
        <v>91</v>
      </c>
      <c r="Q5" s="1877" t="s">
        <v>1551</v>
      </c>
      <c r="R5" s="1876">
        <f>P52+1</f>
        <v>130</v>
      </c>
      <c r="S5" s="1877" t="s">
        <v>1552</v>
      </c>
      <c r="T5" s="1865"/>
      <c r="V5" s="1876">
        <v>1</v>
      </c>
      <c r="W5" s="1877" t="s">
        <v>1549</v>
      </c>
      <c r="X5" s="1876">
        <f>V62+1</f>
        <v>56</v>
      </c>
      <c r="Y5" s="1877" t="s">
        <v>1553</v>
      </c>
      <c r="Z5" s="1876">
        <f>X63+1</f>
        <v>113</v>
      </c>
      <c r="AA5" s="1877" t="s">
        <v>1554</v>
      </c>
      <c r="AB5" s="1876">
        <f>Z62+1</f>
        <v>163</v>
      </c>
      <c r="AC5" s="1877" t="s">
        <v>1555</v>
      </c>
      <c r="AD5" s="1876">
        <f>AB62+1</f>
        <v>217</v>
      </c>
      <c r="AE5" s="1877" t="s">
        <v>1556</v>
      </c>
      <c r="AF5" s="1876">
        <f>AD57+1</f>
        <v>268</v>
      </c>
      <c r="AG5" s="1877" t="s">
        <v>1557</v>
      </c>
      <c r="AH5" s="1871">
        <f>LARGE(AH4:AH4,1)+1</f>
        <v>2</v>
      </c>
      <c r="AI5" s="1872" t="s">
        <v>1558</v>
      </c>
      <c r="AJ5" s="1873"/>
      <c r="AK5" s="1871">
        <f>LARGE(AK4:AK4,1)+1</f>
        <v>58</v>
      </c>
      <c r="AL5" s="1872" t="s">
        <v>1559</v>
      </c>
      <c r="AM5" s="1855"/>
      <c r="AN5" s="1855"/>
      <c r="AO5" s="96"/>
      <c r="AP5" s="1878" t="s">
        <v>21</v>
      </c>
      <c r="AR5" s="1879"/>
      <c r="AS5" s="2758" t="s">
        <v>1560</v>
      </c>
      <c r="AT5" s="2758"/>
      <c r="AV5" s="1879"/>
      <c r="AW5" s="2759" t="s">
        <v>1561</v>
      </c>
      <c r="AX5" s="2759"/>
    </row>
    <row r="6" spans="1:50" ht="30" customHeight="1">
      <c r="A6" s="1880"/>
      <c r="B6" s="1876">
        <f>LARGE(B5:B5,1)+1</f>
        <v>2</v>
      </c>
      <c r="C6" s="1877" t="s">
        <v>1562</v>
      </c>
      <c r="D6" s="1876">
        <f>LARGE(D5:D5,1)+1</f>
        <v>17</v>
      </c>
      <c r="E6" s="1877" t="s">
        <v>1563</v>
      </c>
      <c r="F6" s="1876">
        <f>LARGE(F5:F5,1)+1</f>
        <v>33</v>
      </c>
      <c r="G6" s="1877" t="s">
        <v>1564</v>
      </c>
      <c r="H6" s="1876">
        <f>LARGE(H5:H5,1)+1</f>
        <v>52</v>
      </c>
      <c r="I6" s="1877" t="s">
        <v>1565</v>
      </c>
      <c r="J6" s="1865"/>
      <c r="K6" s="1854"/>
      <c r="L6" s="1876">
        <f>LARGE(L5:L5,1)+1</f>
        <v>2</v>
      </c>
      <c r="M6" s="1877" t="s">
        <v>1566</v>
      </c>
      <c r="N6" s="1876">
        <f>LARGE(N5:N5,1)+1</f>
        <v>47</v>
      </c>
      <c r="O6" s="1877" t="s">
        <v>1567</v>
      </c>
      <c r="P6" s="1876">
        <f>LARGE(P5:P5,1)+1</f>
        <v>92</v>
      </c>
      <c r="Q6" s="1877" t="s">
        <v>1568</v>
      </c>
      <c r="R6" s="1876">
        <f>LARGE(R5:R5,1)+1</f>
        <v>131</v>
      </c>
      <c r="S6" s="1877" t="s">
        <v>1569</v>
      </c>
      <c r="T6" s="1865"/>
      <c r="V6" s="1876">
        <f>LARGE(V5:V5,1)+1</f>
        <v>2</v>
      </c>
      <c r="W6" s="1877" t="s">
        <v>1545</v>
      </c>
      <c r="X6" s="1876">
        <f>LARGE(X5:X5,1)+1</f>
        <v>57</v>
      </c>
      <c r="Y6" s="1877" t="s">
        <v>1570</v>
      </c>
      <c r="Z6" s="1876">
        <f>LARGE(Z5:Z5,1)+1</f>
        <v>114</v>
      </c>
      <c r="AA6" s="1877" t="s">
        <v>1571</v>
      </c>
      <c r="AB6" s="1876">
        <f>LARGE(AB5:AB5,1)+1</f>
        <v>164</v>
      </c>
      <c r="AC6" s="1877" t="s">
        <v>1572</v>
      </c>
      <c r="AD6" s="1876">
        <f>LARGE(AD5:AD5,1)+1</f>
        <v>218</v>
      </c>
      <c r="AE6" s="1877" t="s">
        <v>1573</v>
      </c>
      <c r="AF6" s="1876">
        <f>LARGE(AF5:AF5,1)+1</f>
        <v>269</v>
      </c>
      <c r="AG6" s="1877" t="s">
        <v>1574</v>
      </c>
      <c r="AH6" s="1871">
        <f>LARGE(AH4:AH5,1)+1</f>
        <v>3</v>
      </c>
      <c r="AI6" s="1872" t="s">
        <v>1575</v>
      </c>
      <c r="AJ6" s="1873"/>
      <c r="AK6" s="1871">
        <f>LARGE(AK4:AK5,1)+1</f>
        <v>59</v>
      </c>
      <c r="AL6" s="1872" t="s">
        <v>1576</v>
      </c>
      <c r="AM6" s="1855"/>
      <c r="AN6" s="1855"/>
      <c r="AO6" s="96"/>
      <c r="AP6" s="1881" t="s">
        <v>1577</v>
      </c>
      <c r="AR6" s="1879">
        <v>1</v>
      </c>
      <c r="AS6" s="1882" t="s">
        <v>1578</v>
      </c>
      <c r="AT6" s="1882"/>
      <c r="AV6" s="1879"/>
      <c r="AW6" s="2759"/>
      <c r="AX6" s="2759"/>
    </row>
    <row r="7" spans="1:50" ht="18.75">
      <c r="B7" s="1876">
        <f>LARGE(B5:B6,1)+1</f>
        <v>3</v>
      </c>
      <c r="C7" s="1877" t="s">
        <v>1579</v>
      </c>
      <c r="D7" s="1876">
        <f>LARGE(D5:D6,1)+1</f>
        <v>18</v>
      </c>
      <c r="E7" s="1877" t="s">
        <v>1580</v>
      </c>
      <c r="F7" s="1876">
        <f>LARGE(F5:F6,1)+1</f>
        <v>34</v>
      </c>
      <c r="G7" s="1877" t="s">
        <v>1581</v>
      </c>
      <c r="H7" s="1876">
        <f>LARGE(H5:H6,1)+1</f>
        <v>53</v>
      </c>
      <c r="I7" s="1877" t="s">
        <v>1582</v>
      </c>
      <c r="J7" s="1865"/>
      <c r="K7" s="1854"/>
      <c r="L7" s="1876">
        <f>LARGE(L5:L6,1)+1</f>
        <v>3</v>
      </c>
      <c r="M7" s="1877" t="s">
        <v>1583</v>
      </c>
      <c r="N7" s="1876">
        <f>LARGE(N5:N6,1)+1</f>
        <v>48</v>
      </c>
      <c r="O7" s="1877" t="s">
        <v>1584</v>
      </c>
      <c r="P7" s="1876">
        <f>LARGE(P5:P6,1)+1</f>
        <v>93</v>
      </c>
      <c r="Q7" s="1877" t="s">
        <v>1585</v>
      </c>
      <c r="R7" s="1876">
        <f>LARGE(R5:R6,1)+1</f>
        <v>132</v>
      </c>
      <c r="S7" s="1877" t="s">
        <v>1586</v>
      </c>
      <c r="T7" s="1865"/>
      <c r="V7" s="1876">
        <f>LARGE(V5:V6,1)+1</f>
        <v>3</v>
      </c>
      <c r="W7" s="1877" t="s">
        <v>1566</v>
      </c>
      <c r="X7" s="1876">
        <f>LARGE(X5:X6,1)+1</f>
        <v>58</v>
      </c>
      <c r="Y7" s="1877" t="s">
        <v>1587</v>
      </c>
      <c r="Z7" s="1876">
        <f>LARGE(Z5:Z6,1)+1</f>
        <v>115</v>
      </c>
      <c r="AA7" s="1877" t="s">
        <v>1588</v>
      </c>
      <c r="AB7" s="1876">
        <f>LARGE(AB5:AB6,1)+1</f>
        <v>165</v>
      </c>
      <c r="AC7" s="1877" t="s">
        <v>1589</v>
      </c>
      <c r="AD7" s="1876">
        <f>LARGE(AD5:AD6,1)+1</f>
        <v>219</v>
      </c>
      <c r="AE7" s="1877" t="s">
        <v>1590</v>
      </c>
      <c r="AF7" s="1876">
        <f>LARGE(AF5:AF6,1)+1</f>
        <v>270</v>
      </c>
      <c r="AG7" s="1877" t="s">
        <v>1591</v>
      </c>
      <c r="AH7" s="1871">
        <f>LARGE(AH4:AH6,1)+1</f>
        <v>4</v>
      </c>
      <c r="AI7" s="1872" t="s">
        <v>1592</v>
      </c>
      <c r="AJ7" s="1873"/>
      <c r="AK7" s="1871">
        <f>LARGE(AK4:AK6,1)+1</f>
        <v>60</v>
      </c>
      <c r="AL7" s="1872" t="s">
        <v>1593</v>
      </c>
      <c r="AM7" s="1855"/>
      <c r="AN7" s="1855"/>
      <c r="AO7" s="96"/>
      <c r="AP7" s="1881" t="s">
        <v>1594</v>
      </c>
      <c r="AR7" s="1879">
        <v>2</v>
      </c>
      <c r="AS7" s="1882" t="s">
        <v>1595</v>
      </c>
      <c r="AT7" s="1882"/>
      <c r="AV7" s="1883" t="s">
        <v>4</v>
      </c>
      <c r="AW7" s="1884" t="s">
        <v>1596</v>
      </c>
      <c r="AX7" s="1882"/>
    </row>
    <row r="8" spans="1:50" ht="46.5" customHeight="1">
      <c r="B8" s="1876">
        <f>LARGE(B5:B7,1)+1</f>
        <v>4</v>
      </c>
      <c r="C8" s="1877" t="s">
        <v>1597</v>
      </c>
      <c r="D8" s="1876">
        <f>LARGE(D5:D7,1)+1</f>
        <v>19</v>
      </c>
      <c r="E8" s="1877" t="s">
        <v>1580</v>
      </c>
      <c r="F8" s="1876">
        <f>LARGE(F5:F7,1)+1</f>
        <v>35</v>
      </c>
      <c r="G8" s="1877" t="s">
        <v>1598</v>
      </c>
      <c r="H8" s="1876">
        <f>LARGE(H5:H7,1)+1</f>
        <v>54</v>
      </c>
      <c r="I8" s="1877" t="s">
        <v>1599</v>
      </c>
      <c r="J8" s="1865"/>
      <c r="K8" s="1854"/>
      <c r="L8" s="1876">
        <f>LARGE(L5:L7,1)+1</f>
        <v>4</v>
      </c>
      <c r="M8" s="1877" t="s">
        <v>1600</v>
      </c>
      <c r="N8" s="1876">
        <f>LARGE(N5:N7,1)+1</f>
        <v>49</v>
      </c>
      <c r="O8" s="1877" t="s">
        <v>1601</v>
      </c>
      <c r="P8" s="1876"/>
      <c r="Q8" s="1866" t="s">
        <v>575</v>
      </c>
      <c r="R8" s="1876">
        <f>LARGE(R5:R7,1)+1</f>
        <v>133</v>
      </c>
      <c r="S8" s="1877" t="s">
        <v>1602</v>
      </c>
      <c r="T8" s="1865"/>
      <c r="V8" s="1876">
        <f>LARGE(V5:V7,1)+1</f>
        <v>4</v>
      </c>
      <c r="W8" s="1877" t="s">
        <v>1603</v>
      </c>
      <c r="X8" s="1876">
        <f>LARGE(X5:X7,1)+1</f>
        <v>59</v>
      </c>
      <c r="Y8" s="1877" t="s">
        <v>1604</v>
      </c>
      <c r="Z8" s="1876">
        <f>LARGE(Z5:Z7,1)+1</f>
        <v>116</v>
      </c>
      <c r="AA8" s="1877" t="s">
        <v>1605</v>
      </c>
      <c r="AB8" s="1876">
        <f>LARGE(AB5:AB7,1)+1</f>
        <v>166</v>
      </c>
      <c r="AC8" s="1877" t="s">
        <v>1606</v>
      </c>
      <c r="AD8" s="1876">
        <f>LARGE(AD5:AD7,1)+1</f>
        <v>220</v>
      </c>
      <c r="AE8" s="1877" t="s">
        <v>1607</v>
      </c>
      <c r="AF8" s="1876">
        <f>LARGE(AF5:AF7,1)+1</f>
        <v>271</v>
      </c>
      <c r="AG8" s="1877" t="s">
        <v>1608</v>
      </c>
      <c r="AH8" s="1871">
        <f>LARGE(AH4:AH7,1)+1</f>
        <v>5</v>
      </c>
      <c r="AI8" s="1872" t="s">
        <v>1609</v>
      </c>
      <c r="AJ8" s="1873"/>
      <c r="AK8" s="1871">
        <f>LARGE(AK4:AK7,1)+1</f>
        <v>61</v>
      </c>
      <c r="AL8" s="1872" t="s">
        <v>1610</v>
      </c>
      <c r="AM8" s="1855"/>
      <c r="AN8" s="1855"/>
      <c r="AO8" s="96"/>
      <c r="AP8" s="1881" t="s">
        <v>1611</v>
      </c>
      <c r="AR8" s="1879">
        <v>3</v>
      </c>
      <c r="AS8" s="1882" t="s">
        <v>1612</v>
      </c>
      <c r="AT8" s="1882"/>
      <c r="AV8" s="1879">
        <v>1</v>
      </c>
      <c r="AW8" s="1882" t="s">
        <v>1613</v>
      </c>
      <c r="AX8" s="1882"/>
    </row>
    <row r="9" spans="1:50" ht="27" customHeight="1">
      <c r="B9" s="1876">
        <f>LARGE(B5:B8,1)+1</f>
        <v>5</v>
      </c>
      <c r="C9" s="1877" t="s">
        <v>1614</v>
      </c>
      <c r="D9" s="1876">
        <f>LARGE(D5:D8,1)+1</f>
        <v>20</v>
      </c>
      <c r="E9" s="1877" t="s">
        <v>1615</v>
      </c>
      <c r="F9" s="1876">
        <f>LARGE(F5:F8,1)+1</f>
        <v>36</v>
      </c>
      <c r="G9" s="1877" t="s">
        <v>1616</v>
      </c>
      <c r="H9" s="1876"/>
      <c r="I9" s="1864" t="s">
        <v>582</v>
      </c>
      <c r="J9" s="1865"/>
      <c r="K9" s="1854"/>
      <c r="L9" s="1876"/>
      <c r="M9" s="1866" t="s">
        <v>22</v>
      </c>
      <c r="N9" s="1876">
        <f>LARGE(N5:N8,1)+1</f>
        <v>50</v>
      </c>
      <c r="O9" s="1877" t="s">
        <v>1617</v>
      </c>
      <c r="P9" s="1876">
        <f>LARGE(P5:P8,1)+1</f>
        <v>94</v>
      </c>
      <c r="Q9" s="1877" t="s">
        <v>1618</v>
      </c>
      <c r="R9" s="1876">
        <f>LARGE(R5:R8,1)+1</f>
        <v>134</v>
      </c>
      <c r="S9" s="1877" t="s">
        <v>1619</v>
      </c>
      <c r="T9" s="1865"/>
      <c r="V9" s="1876">
        <f>LARGE(V5:V8,1)+1</f>
        <v>5</v>
      </c>
      <c r="W9" s="1877" t="s">
        <v>1562</v>
      </c>
      <c r="X9" s="1876">
        <f>LARGE(X5:X8,1)+1</f>
        <v>60</v>
      </c>
      <c r="Y9" s="1877" t="s">
        <v>1620</v>
      </c>
      <c r="Z9" s="1876">
        <f>LARGE(Z5:Z8,1)+1</f>
        <v>117</v>
      </c>
      <c r="AA9" s="1877" t="s">
        <v>1621</v>
      </c>
      <c r="AB9" s="1876">
        <f>LARGE(AB5:AB8,1)+1</f>
        <v>167</v>
      </c>
      <c r="AC9" s="1877" t="s">
        <v>1622</v>
      </c>
      <c r="AD9" s="1876">
        <f>LARGE(AD5:AD8,1)+1</f>
        <v>221</v>
      </c>
      <c r="AE9" s="1877" t="s">
        <v>1623</v>
      </c>
      <c r="AF9" s="1876">
        <f>LARGE(AF5:AF8,1)+1</f>
        <v>272</v>
      </c>
      <c r="AG9" s="1877" t="s">
        <v>1624</v>
      </c>
      <c r="AH9" s="1871">
        <f>LARGE(AH4:AH8,1)+1</f>
        <v>6</v>
      </c>
      <c r="AI9" s="1872" t="s">
        <v>1625</v>
      </c>
      <c r="AJ9" s="1873"/>
      <c r="AK9" s="1871">
        <f>LARGE(AK4:AK8,1)+1</f>
        <v>62</v>
      </c>
      <c r="AL9" s="1872" t="s">
        <v>1626</v>
      </c>
      <c r="AM9" s="1855"/>
      <c r="AN9" s="1855"/>
      <c r="AO9" s="96"/>
      <c r="AP9" s="1881" t="s">
        <v>1627</v>
      </c>
      <c r="AR9" s="1879">
        <v>4</v>
      </c>
      <c r="AS9" s="1882" t="s">
        <v>1628</v>
      </c>
      <c r="AT9" s="1882"/>
      <c r="AV9" s="1879">
        <v>2</v>
      </c>
      <c r="AW9" s="1882" t="s">
        <v>1629</v>
      </c>
      <c r="AX9" s="1882"/>
    </row>
    <row r="10" spans="1:50" ht="27" customHeight="1">
      <c r="B10" s="1876">
        <f>LARGE(B5:B9,1)+1</f>
        <v>6</v>
      </c>
      <c r="C10" s="1877" t="s">
        <v>1630</v>
      </c>
      <c r="D10" s="1885"/>
      <c r="E10" s="1886" t="s">
        <v>572</v>
      </c>
      <c r="F10" s="1876">
        <f>LARGE(F5:F9,1)+1</f>
        <v>37</v>
      </c>
      <c r="G10" s="1877" t="s">
        <v>1631</v>
      </c>
      <c r="H10" s="1876">
        <f>LARGE(H5:H9,1)+1</f>
        <v>55</v>
      </c>
      <c r="I10" s="1877" t="s">
        <v>1632</v>
      </c>
      <c r="J10" s="1865"/>
      <c r="K10" s="1854"/>
      <c r="L10" s="1876">
        <f>LARGE(L5:L9,1)+1</f>
        <v>5</v>
      </c>
      <c r="M10" s="1877" t="s">
        <v>1633</v>
      </c>
      <c r="N10" s="1876">
        <f>LARGE(N5:N9,1)+1</f>
        <v>51</v>
      </c>
      <c r="O10" s="1877" t="s">
        <v>1634</v>
      </c>
      <c r="P10" s="1876"/>
      <c r="Q10" s="1866" t="s">
        <v>358</v>
      </c>
      <c r="R10" s="1876">
        <f>LARGE(R5:R9,1)+1</f>
        <v>135</v>
      </c>
      <c r="S10" s="1877" t="s">
        <v>1635</v>
      </c>
      <c r="T10" s="1865"/>
      <c r="V10" s="1876">
        <f>LARGE(V5:V9,1)+1</f>
        <v>6</v>
      </c>
      <c r="W10" s="1877" t="s">
        <v>1579</v>
      </c>
      <c r="X10" s="1876">
        <f>LARGE(X5:X9,1)+1</f>
        <v>61</v>
      </c>
      <c r="Y10" s="1877" t="s">
        <v>1636</v>
      </c>
      <c r="Z10" s="1876">
        <f>LARGE(Z5:Z9,1)+1</f>
        <v>118</v>
      </c>
      <c r="AA10" s="1877" t="s">
        <v>1637</v>
      </c>
      <c r="AB10" s="1876">
        <f>LARGE(AB5:AB9,1)+1</f>
        <v>168</v>
      </c>
      <c r="AC10" s="1877" t="s">
        <v>1638</v>
      </c>
      <c r="AD10" s="1876">
        <f>LARGE(AD5:AD9,1)+1</f>
        <v>222</v>
      </c>
      <c r="AE10" s="1877" t="s">
        <v>1639</v>
      </c>
      <c r="AF10" s="1876">
        <f>LARGE(AF5:AF9,1)+1</f>
        <v>273</v>
      </c>
      <c r="AG10" s="1877" t="s">
        <v>1640</v>
      </c>
      <c r="AH10" s="1871">
        <f>LARGE(AH4:AH9,1)+1</f>
        <v>7</v>
      </c>
      <c r="AI10" s="1872" t="s">
        <v>1641</v>
      </c>
      <c r="AJ10" s="1873"/>
      <c r="AK10" s="1871">
        <f>LARGE(AK4:AK9,1)+1</f>
        <v>63</v>
      </c>
      <c r="AL10" s="1872" t="s">
        <v>1642</v>
      </c>
      <c r="AM10" s="1855"/>
      <c r="AN10" s="1855"/>
      <c r="AO10" s="96"/>
      <c r="AP10" s="1881" t="s">
        <v>1643</v>
      </c>
      <c r="AR10" s="1879">
        <v>5</v>
      </c>
      <c r="AS10" s="1882" t="s">
        <v>1644</v>
      </c>
      <c r="AT10" s="1882"/>
      <c r="AV10" s="1879">
        <v>3</v>
      </c>
      <c r="AW10" s="1882" t="s">
        <v>1645</v>
      </c>
      <c r="AX10" s="1882"/>
    </row>
    <row r="11" spans="1:50" ht="23.25" customHeight="1">
      <c r="B11" s="1876">
        <f>LARGE(B5:B10,1)+1</f>
        <v>7</v>
      </c>
      <c r="C11" s="1877" t="s">
        <v>1646</v>
      </c>
      <c r="D11" s="1876">
        <f>LARGE(D5:D10,1)+1</f>
        <v>21</v>
      </c>
      <c r="E11" s="1877" t="s">
        <v>1571</v>
      </c>
      <c r="F11" s="1876">
        <f>LARGE(F5:F10,1)+1</f>
        <v>38</v>
      </c>
      <c r="G11" s="1877" t="s">
        <v>1647</v>
      </c>
      <c r="H11" s="1876">
        <f>LARGE(H5:H10,1)+1</f>
        <v>56</v>
      </c>
      <c r="I11" s="1877" t="s">
        <v>1648</v>
      </c>
      <c r="J11" s="1865"/>
      <c r="K11" s="1854"/>
      <c r="L11" s="1876">
        <f>LARGE(L5:L10,1)+1</f>
        <v>6</v>
      </c>
      <c r="M11" s="1877" t="s">
        <v>1649</v>
      </c>
      <c r="N11" s="1876">
        <f>LARGE(N5:N10,1)+1</f>
        <v>52</v>
      </c>
      <c r="O11" s="1877" t="s">
        <v>1650</v>
      </c>
      <c r="P11" s="1876">
        <f>LARGE(P5:P10,1)+1</f>
        <v>95</v>
      </c>
      <c r="Q11" s="1877" t="s">
        <v>1651</v>
      </c>
      <c r="R11" s="1876">
        <f>LARGE(R5:R10,1)+1</f>
        <v>136</v>
      </c>
      <c r="S11" s="1877" t="s">
        <v>1652</v>
      </c>
      <c r="T11" s="1865"/>
      <c r="V11" s="1876">
        <f>LARGE(V5:V10,1)+1</f>
        <v>7</v>
      </c>
      <c r="W11" s="1877" t="s">
        <v>1597</v>
      </c>
      <c r="X11" s="1876">
        <f>LARGE(X5:X10,1)+1</f>
        <v>62</v>
      </c>
      <c r="Y11" s="1877" t="s">
        <v>1653</v>
      </c>
      <c r="Z11" s="1876">
        <f>LARGE(Z5:Z10,1)+1</f>
        <v>119</v>
      </c>
      <c r="AA11" s="1877" t="s">
        <v>1654</v>
      </c>
      <c r="AB11" s="1876">
        <f>LARGE(AB5:AB10,1)+1</f>
        <v>169</v>
      </c>
      <c r="AC11" s="1877" t="s">
        <v>1655</v>
      </c>
      <c r="AD11" s="1876">
        <f>LARGE(AD5:AD10,1)+1</f>
        <v>223</v>
      </c>
      <c r="AE11" s="1877" t="s">
        <v>1656</v>
      </c>
      <c r="AF11" s="1876">
        <f>LARGE(AF5:AF10,1)+1</f>
        <v>274</v>
      </c>
      <c r="AG11" s="1877" t="s">
        <v>1657</v>
      </c>
      <c r="AH11" s="1871">
        <f>LARGE(AH4:AH10,1)+1</f>
        <v>8</v>
      </c>
      <c r="AI11" s="1872" t="s">
        <v>1658</v>
      </c>
      <c r="AJ11" s="1873"/>
      <c r="AK11" s="1871">
        <f>LARGE(AK4:AK10,1)+1</f>
        <v>64</v>
      </c>
      <c r="AL11" s="1872" t="s">
        <v>1659</v>
      </c>
      <c r="AM11" s="1855"/>
      <c r="AN11" s="1855"/>
      <c r="AO11" s="96"/>
      <c r="AP11" s="1881" t="s">
        <v>1660</v>
      </c>
      <c r="AR11" s="1879">
        <v>6</v>
      </c>
      <c r="AS11" s="1882" t="s">
        <v>1661</v>
      </c>
      <c r="AT11" s="1882"/>
      <c r="AV11" s="1879">
        <v>4</v>
      </c>
      <c r="AW11" s="2746" t="s">
        <v>1662</v>
      </c>
      <c r="AX11" s="2746"/>
    </row>
    <row r="12" spans="1:50" ht="23.25" customHeight="1">
      <c r="B12" s="1885"/>
      <c r="C12" s="1886" t="s">
        <v>22</v>
      </c>
      <c r="D12" s="1876"/>
      <c r="E12" s="1886" t="s">
        <v>1663</v>
      </c>
      <c r="F12" s="1876">
        <f>LARGE(F5:F11,1)+1</f>
        <v>39</v>
      </c>
      <c r="G12" s="1877" t="s">
        <v>1664</v>
      </c>
      <c r="H12" s="1876">
        <f>LARGE(H5:H11,1)+1</f>
        <v>57</v>
      </c>
      <c r="I12" s="1877" t="s">
        <v>1665</v>
      </c>
      <c r="J12" s="1865"/>
      <c r="K12" s="1854"/>
      <c r="L12" s="1876">
        <f>LARGE(L5:L11,1)+1</f>
        <v>7</v>
      </c>
      <c r="M12" s="1877" t="s">
        <v>1666</v>
      </c>
      <c r="N12" s="1876"/>
      <c r="O12" s="1866" t="s">
        <v>280</v>
      </c>
      <c r="P12" s="1876">
        <f>LARGE(P5:P11,1)+1</f>
        <v>96</v>
      </c>
      <c r="Q12" s="1877" t="s">
        <v>1667</v>
      </c>
      <c r="R12" s="1876"/>
      <c r="S12" s="1867" t="s">
        <v>582</v>
      </c>
      <c r="T12" s="1865"/>
      <c r="V12" s="1876">
        <f>LARGE(V5:V11,1)+1</f>
        <v>8</v>
      </c>
      <c r="W12" s="1877" t="s">
        <v>1614</v>
      </c>
      <c r="X12" s="1876">
        <f>LARGE(X5:X11,1)+1</f>
        <v>63</v>
      </c>
      <c r="Y12" s="1877" t="s">
        <v>1668</v>
      </c>
      <c r="Z12" s="1876">
        <f>LARGE(Z5:Z11,1)+1</f>
        <v>120</v>
      </c>
      <c r="AA12" s="1877" t="s">
        <v>1669</v>
      </c>
      <c r="AB12" s="1876">
        <f>LARGE(AB5:AB11,1)+1</f>
        <v>170</v>
      </c>
      <c r="AC12" s="1877" t="s">
        <v>1670</v>
      </c>
      <c r="AD12" s="1876">
        <f>LARGE(AD5:AD11,1)+1</f>
        <v>224</v>
      </c>
      <c r="AE12" s="1877" t="s">
        <v>1671</v>
      </c>
      <c r="AF12" s="1876">
        <f>LARGE(AF5:AF11,1)+1</f>
        <v>275</v>
      </c>
      <c r="AG12" s="1877" t="s">
        <v>1672</v>
      </c>
      <c r="AH12" s="1871">
        <f>LARGE(AH4:AH11,1)+1</f>
        <v>9</v>
      </c>
      <c r="AI12" s="1872" t="s">
        <v>1673</v>
      </c>
      <c r="AJ12" s="1873"/>
      <c r="AK12" s="1871">
        <f>LARGE(AK4:AK11,1)+1</f>
        <v>65</v>
      </c>
      <c r="AL12" s="1872" t="s">
        <v>1674</v>
      </c>
      <c r="AM12" s="1855"/>
      <c r="AN12" s="1855"/>
      <c r="AO12" s="96"/>
      <c r="AP12" s="1881" t="s">
        <v>1675</v>
      </c>
      <c r="AR12" s="1879">
        <v>7</v>
      </c>
      <c r="AS12" s="1882" t="s">
        <v>1676</v>
      </c>
      <c r="AT12" s="1882"/>
      <c r="AV12" s="1879"/>
      <c r="AW12" s="2746"/>
      <c r="AX12" s="2746"/>
    </row>
    <row r="13" spans="1:50" ht="26.25" customHeight="1">
      <c r="B13" s="1876">
        <f>LARGE(B5:B12,1)+1</f>
        <v>8</v>
      </c>
      <c r="C13" s="1877" t="s">
        <v>1677</v>
      </c>
      <c r="D13" s="1876">
        <f>LARGE(D5:D12,1)+1</f>
        <v>22</v>
      </c>
      <c r="E13" s="1877" t="s">
        <v>1678</v>
      </c>
      <c r="F13" s="1876"/>
      <c r="G13" s="1886" t="s">
        <v>1538</v>
      </c>
      <c r="H13" s="1876"/>
      <c r="I13" s="1864" t="s">
        <v>1541</v>
      </c>
      <c r="J13" s="1865"/>
      <c r="K13" s="1854"/>
      <c r="L13" s="1876">
        <f>LARGE(L5:L12,1)+1</f>
        <v>8</v>
      </c>
      <c r="M13" s="1877" t="s">
        <v>1679</v>
      </c>
      <c r="N13" s="1876">
        <f>LARGE(N5:N12,1)+1</f>
        <v>53</v>
      </c>
      <c r="O13" s="1877" t="s">
        <v>1680</v>
      </c>
      <c r="P13" s="1876">
        <f>LARGE(P5:P12,1)+1</f>
        <v>97</v>
      </c>
      <c r="Q13" s="1877" t="s">
        <v>1681</v>
      </c>
      <c r="R13" s="1876">
        <f>LARGE(R5:R12,1)+1</f>
        <v>137</v>
      </c>
      <c r="S13" s="1877" t="s">
        <v>1682</v>
      </c>
      <c r="T13" s="1865"/>
      <c r="V13" s="1876">
        <f>LARGE(V5:V12,1)+1</f>
        <v>9</v>
      </c>
      <c r="W13" s="1877" t="s">
        <v>1630</v>
      </c>
      <c r="X13" s="1876">
        <f>LARGE(X5:X12,1)+1</f>
        <v>64</v>
      </c>
      <c r="Y13" s="1877" t="s">
        <v>1683</v>
      </c>
      <c r="Z13" s="1876">
        <f>LARGE(Z5:Z12,1)+1</f>
        <v>121</v>
      </c>
      <c r="AA13" s="1877" t="s">
        <v>1684</v>
      </c>
      <c r="AB13" s="1876">
        <f>LARGE(AB5:AB12,1)+1</f>
        <v>171</v>
      </c>
      <c r="AC13" s="1877" t="s">
        <v>1685</v>
      </c>
      <c r="AD13" s="1876">
        <f>LARGE(AD5:AD12,1)+1</f>
        <v>225</v>
      </c>
      <c r="AE13" s="1877" t="s">
        <v>1686</v>
      </c>
      <c r="AF13" s="1876">
        <f>LARGE(AF5:AF12,1)+1</f>
        <v>276</v>
      </c>
      <c r="AG13" s="1877" t="s">
        <v>1687</v>
      </c>
      <c r="AH13" s="1871">
        <f>LARGE(AH4:AH12,1)+1</f>
        <v>10</v>
      </c>
      <c r="AI13" s="1872" t="s">
        <v>1688</v>
      </c>
      <c r="AJ13" s="1873"/>
      <c r="AK13" s="1871">
        <f>LARGE(AK4:AK12,1)+1</f>
        <v>66</v>
      </c>
      <c r="AL13" s="1872" t="s">
        <v>1689</v>
      </c>
      <c r="AM13" s="1855"/>
      <c r="AN13" s="1855"/>
      <c r="AO13" s="96"/>
      <c r="AP13" s="1878" t="s">
        <v>22</v>
      </c>
      <c r="AR13" s="1879">
        <v>8</v>
      </c>
      <c r="AS13" s="1882" t="s">
        <v>1690</v>
      </c>
      <c r="AT13" s="1882"/>
      <c r="AV13" s="1879"/>
      <c r="AW13" s="1887"/>
      <c r="AX13" s="1887"/>
    </row>
    <row r="14" spans="1:50" ht="22.5" customHeight="1">
      <c r="B14" s="1885"/>
      <c r="C14" s="1886" t="s">
        <v>23</v>
      </c>
      <c r="D14" s="1876"/>
      <c r="E14" s="1886" t="s">
        <v>575</v>
      </c>
      <c r="F14" s="1876">
        <f>LARGE(F5:F13,1)+1</f>
        <v>40</v>
      </c>
      <c r="G14" s="1877" t="s">
        <v>1656</v>
      </c>
      <c r="H14" s="1876">
        <f>LARGE(H5:H13,1)+1</f>
        <v>58</v>
      </c>
      <c r="I14" s="1877" t="s">
        <v>1640</v>
      </c>
      <c r="J14" s="1865"/>
      <c r="K14" s="1854"/>
      <c r="L14" s="1876">
        <f>LARGE(L5:L13,1)+1</f>
        <v>9</v>
      </c>
      <c r="M14" s="1877" t="s">
        <v>1691</v>
      </c>
      <c r="N14" s="1876">
        <f>LARGE(N5:N13,1)+1</f>
        <v>54</v>
      </c>
      <c r="O14" s="1877" t="s">
        <v>1692</v>
      </c>
      <c r="P14" s="1876">
        <f>LARGE(P5:P13,1)+1</f>
        <v>98</v>
      </c>
      <c r="Q14" s="1877" t="s">
        <v>1693</v>
      </c>
      <c r="R14" s="1876">
        <f>LARGE(R5:R13,1)+1</f>
        <v>138</v>
      </c>
      <c r="S14" s="1877" t="s">
        <v>1694</v>
      </c>
      <c r="T14" s="1865"/>
      <c r="V14" s="1876">
        <f>LARGE(V5:V13,1)+1</f>
        <v>10</v>
      </c>
      <c r="W14" s="1877" t="s">
        <v>1646</v>
      </c>
      <c r="X14" s="1876">
        <f>LARGE(X5:X13,1)+1</f>
        <v>65</v>
      </c>
      <c r="Y14" s="1877" t="s">
        <v>1695</v>
      </c>
      <c r="Z14" s="1876">
        <f>LARGE(Z5:Z13,1)+1</f>
        <v>122</v>
      </c>
      <c r="AA14" s="1877" t="s">
        <v>1696</v>
      </c>
      <c r="AB14" s="1876">
        <f>LARGE(AB5:AB13,1)+1</f>
        <v>172</v>
      </c>
      <c r="AC14" s="1877" t="s">
        <v>1697</v>
      </c>
      <c r="AD14" s="1876">
        <f>LARGE(AD5:AD13,1)+1</f>
        <v>226</v>
      </c>
      <c r="AE14" s="1877" t="s">
        <v>1698</v>
      </c>
      <c r="AF14" s="1876">
        <f>LARGE(AF5:AF13,1)+1</f>
        <v>277</v>
      </c>
      <c r="AG14" s="1877" t="s">
        <v>1699</v>
      </c>
      <c r="AH14" s="1871">
        <f>LARGE(AH4:AH13,1)+1</f>
        <v>11</v>
      </c>
      <c r="AI14" s="1872" t="s">
        <v>1700</v>
      </c>
      <c r="AJ14" s="1873"/>
      <c r="AK14" s="1871">
        <f>LARGE(AK4:AK13,1)+1</f>
        <v>67</v>
      </c>
      <c r="AL14" s="1872" t="s">
        <v>1701</v>
      </c>
      <c r="AM14" s="1855"/>
      <c r="AN14" s="1855"/>
      <c r="AO14" s="96"/>
      <c r="AP14" s="1881" t="s">
        <v>1702</v>
      </c>
      <c r="AR14" s="1879"/>
      <c r="AS14" s="1888" t="s">
        <v>1703</v>
      </c>
      <c r="AT14" s="1882"/>
      <c r="AV14" s="1883" t="s">
        <v>6</v>
      </c>
      <c r="AW14" s="1884" t="s">
        <v>1704</v>
      </c>
      <c r="AX14" s="1882"/>
    </row>
    <row r="15" spans="1:50" s="1629" customFormat="1" ht="26.25" customHeight="1">
      <c r="B15" s="1876">
        <f>LARGE(B5:B14,1)+1</f>
        <v>9</v>
      </c>
      <c r="C15" s="1877" t="s">
        <v>1705</v>
      </c>
      <c r="D15" s="1876">
        <f>LARGE(D5:D14,1)+1</f>
        <v>23</v>
      </c>
      <c r="E15" s="1877" t="s">
        <v>1706</v>
      </c>
      <c r="F15" s="1876">
        <f>LARGE(F5:F14,1)+1</f>
        <v>41</v>
      </c>
      <c r="G15" s="1877" t="s">
        <v>1671</v>
      </c>
      <c r="H15" s="1876"/>
      <c r="I15" s="1864" t="s">
        <v>1707</v>
      </c>
      <c r="J15" s="1865"/>
      <c r="K15" s="1854"/>
      <c r="L15" s="1876">
        <f>LARGE(L5:L14,1)+1</f>
        <v>10</v>
      </c>
      <c r="M15" s="1877" t="s">
        <v>1708</v>
      </c>
      <c r="N15" s="1876">
        <f>LARGE(N5:N14,1)+1</f>
        <v>55</v>
      </c>
      <c r="O15" s="1877" t="s">
        <v>1709</v>
      </c>
      <c r="P15" s="1876"/>
      <c r="Q15" s="1866" t="s">
        <v>1540</v>
      </c>
      <c r="R15" s="1876">
        <f>LARGE(R5:R14,1)+1</f>
        <v>139</v>
      </c>
      <c r="S15" s="1877" t="s">
        <v>1710</v>
      </c>
      <c r="T15" s="1865"/>
      <c r="V15" s="1876">
        <f>LARGE(V5:V14,1)+1</f>
        <v>11</v>
      </c>
      <c r="W15" s="1877" t="s">
        <v>1711</v>
      </c>
      <c r="X15" s="1876">
        <f>LARGE(X5:X14,1)+1</f>
        <v>66</v>
      </c>
      <c r="Y15" s="1877" t="s">
        <v>1712</v>
      </c>
      <c r="Z15" s="1876">
        <f>LARGE(Z5:Z14,1)+1</f>
        <v>123</v>
      </c>
      <c r="AA15" s="1877" t="s">
        <v>1713</v>
      </c>
      <c r="AB15" s="1876">
        <f>LARGE(AB5:AB14,1)+1</f>
        <v>173</v>
      </c>
      <c r="AC15" s="1877" t="s">
        <v>1714</v>
      </c>
      <c r="AD15" s="1876">
        <f>LARGE(AD5:AD14,1)+1</f>
        <v>227</v>
      </c>
      <c r="AE15" s="1877" t="s">
        <v>1552</v>
      </c>
      <c r="AF15" s="1876">
        <f>LARGE(AF5:AF14,1)+1</f>
        <v>278</v>
      </c>
      <c r="AG15" s="1877" t="s">
        <v>1715</v>
      </c>
      <c r="AH15" s="1871">
        <f>LARGE(AH4:AH14,1)+1</f>
        <v>12</v>
      </c>
      <c r="AI15" s="1872" t="s">
        <v>1716</v>
      </c>
      <c r="AJ15" s="1889"/>
      <c r="AK15" s="1871">
        <f>LARGE(AK4:AK14,1)+1</f>
        <v>68</v>
      </c>
      <c r="AL15" s="1872" t="s">
        <v>1717</v>
      </c>
      <c r="AM15" s="1890"/>
      <c r="AN15" s="1890"/>
      <c r="AO15" s="96"/>
      <c r="AP15" s="1891" t="s">
        <v>1718</v>
      </c>
      <c r="AR15" s="1879">
        <v>9</v>
      </c>
      <c r="AS15" s="1882" t="s">
        <v>1719</v>
      </c>
      <c r="AT15" s="1882"/>
      <c r="AU15" s="1861"/>
      <c r="AV15" s="1879">
        <v>1</v>
      </c>
      <c r="AW15" s="2746" t="s">
        <v>1720</v>
      </c>
      <c r="AX15" s="2746"/>
    </row>
    <row r="16" spans="1:50" s="1629" customFormat="1" ht="23.25" customHeight="1">
      <c r="B16" s="1876">
        <f>LARGE(B5:B15,1)+1</f>
        <v>10</v>
      </c>
      <c r="C16" s="1877" t="s">
        <v>1721</v>
      </c>
      <c r="D16" s="1876">
        <f>LARGE(D5:D15,1)+1</f>
        <v>24</v>
      </c>
      <c r="E16" s="1877" t="s">
        <v>1722</v>
      </c>
      <c r="F16" s="1876">
        <f>LARGE(F5:F15,1)+1</f>
        <v>42</v>
      </c>
      <c r="G16" s="1877" t="s">
        <v>1686</v>
      </c>
      <c r="H16" s="1876">
        <f>LARGE(H5:H15,1)+1</f>
        <v>59</v>
      </c>
      <c r="I16" s="1877" t="s">
        <v>1723</v>
      </c>
      <c r="J16" s="1865"/>
      <c r="K16" s="1854"/>
      <c r="L16" s="1876">
        <f>LARGE(L5:L15,1)+1</f>
        <v>11</v>
      </c>
      <c r="M16" s="1877" t="s">
        <v>1724</v>
      </c>
      <c r="N16" s="1876">
        <f>LARGE(N5:N15,1)+1</f>
        <v>56</v>
      </c>
      <c r="O16" s="1877" t="s">
        <v>1725</v>
      </c>
      <c r="P16" s="1876">
        <f>LARGE(P5:P15,1)+1</f>
        <v>99</v>
      </c>
      <c r="Q16" s="1877" t="s">
        <v>1555</v>
      </c>
      <c r="R16" s="1876">
        <f>LARGE(R5:R15,1)+1</f>
        <v>140</v>
      </c>
      <c r="S16" s="1877" t="s">
        <v>1726</v>
      </c>
      <c r="T16" s="1865"/>
      <c r="V16" s="1876">
        <f>LARGE(V5:V15,1)+1</f>
        <v>12</v>
      </c>
      <c r="W16" s="1877" t="s">
        <v>1583</v>
      </c>
      <c r="X16" s="1876">
        <f>LARGE(X5:X15,1)+1</f>
        <v>67</v>
      </c>
      <c r="Y16" s="1877" t="s">
        <v>1727</v>
      </c>
      <c r="Z16" s="1876">
        <f>LARGE(Z5:Z15,1)+1</f>
        <v>124</v>
      </c>
      <c r="AA16" s="1877" t="s">
        <v>1728</v>
      </c>
      <c r="AB16" s="1876">
        <f>LARGE(AB5:AB15,1)+1</f>
        <v>174</v>
      </c>
      <c r="AC16" s="1877" t="s">
        <v>1729</v>
      </c>
      <c r="AD16" s="1876">
        <f>LARGE(AD5:AD15,1)+1</f>
        <v>228</v>
      </c>
      <c r="AE16" s="1877" t="s">
        <v>1730</v>
      </c>
      <c r="AF16" s="1876">
        <f>LARGE(AF5:AF15,1)+1</f>
        <v>279</v>
      </c>
      <c r="AG16" s="1877" t="s">
        <v>1731</v>
      </c>
      <c r="AH16" s="1871">
        <f>LARGE(AH4:AH15,1)+1</f>
        <v>13</v>
      </c>
      <c r="AI16" s="1872" t="s">
        <v>1732</v>
      </c>
      <c r="AJ16" s="1889"/>
      <c r="AK16" s="1871">
        <f>LARGE(AK4:AK15,1)+1</f>
        <v>69</v>
      </c>
      <c r="AL16" s="1872" t="s">
        <v>1733</v>
      </c>
      <c r="AM16" s="1890"/>
      <c r="AN16" s="1890"/>
      <c r="AO16" s="96"/>
      <c r="AP16" s="1891" t="s">
        <v>1734</v>
      </c>
      <c r="AR16" s="1879">
        <v>10</v>
      </c>
      <c r="AS16" s="1882" t="s">
        <v>1735</v>
      </c>
      <c r="AT16" s="1882"/>
      <c r="AU16" s="1861"/>
      <c r="AV16" s="1879"/>
      <c r="AW16" s="2746"/>
      <c r="AX16" s="2746"/>
    </row>
    <row r="17" spans="2:50" s="1629" customFormat="1" ht="23.25">
      <c r="B17" s="1876">
        <f>LARGE(B5:B16,1)+1</f>
        <v>11</v>
      </c>
      <c r="C17" s="1877" t="s">
        <v>1736</v>
      </c>
      <c r="D17" s="1876"/>
      <c r="E17" s="1886" t="s">
        <v>578</v>
      </c>
      <c r="F17" s="1876">
        <f>LARGE(F5:F16,1)+1</f>
        <v>43</v>
      </c>
      <c r="G17" s="1877" t="s">
        <v>1698</v>
      </c>
      <c r="H17" s="1876"/>
      <c r="I17" s="1864" t="s">
        <v>1737</v>
      </c>
      <c r="J17" s="1865"/>
      <c r="K17" s="1854"/>
      <c r="L17" s="1876"/>
      <c r="M17" s="1866" t="s">
        <v>23</v>
      </c>
      <c r="N17" s="1876">
        <f>LARGE(N5:N16,1)+1</f>
        <v>57</v>
      </c>
      <c r="O17" s="1877" t="s">
        <v>1738</v>
      </c>
      <c r="P17" s="1876">
        <f>LARGE(P5:P16,1)+1</f>
        <v>100</v>
      </c>
      <c r="Q17" s="1877" t="s">
        <v>1589</v>
      </c>
      <c r="R17" s="1876">
        <f>LARGE(R5:R16,1)+1</f>
        <v>141</v>
      </c>
      <c r="S17" s="1877" t="s">
        <v>1739</v>
      </c>
      <c r="T17" s="1865"/>
      <c r="V17" s="1876">
        <f>LARGE(V5:V16,1)+1</f>
        <v>13</v>
      </c>
      <c r="W17" s="1877" t="s">
        <v>1600</v>
      </c>
      <c r="X17" s="1876">
        <f>LARGE(X5:X16,1)+1</f>
        <v>68</v>
      </c>
      <c r="Y17" s="1877" t="s">
        <v>1740</v>
      </c>
      <c r="Z17" s="1876">
        <f>LARGE(Z5:Z16,1)+1</f>
        <v>125</v>
      </c>
      <c r="AA17" s="1877" t="s">
        <v>1741</v>
      </c>
      <c r="AB17" s="1876">
        <f>LARGE(AB5:AB16,1)+1</f>
        <v>175</v>
      </c>
      <c r="AC17" s="1877" t="s">
        <v>1742</v>
      </c>
      <c r="AD17" s="1876">
        <f>LARGE(AD5:AD16,1)+1</f>
        <v>229</v>
      </c>
      <c r="AE17" s="1877" t="s">
        <v>1743</v>
      </c>
      <c r="AF17" s="1876">
        <f>LARGE(AF5:AF16,1)+1</f>
        <v>280</v>
      </c>
      <c r="AG17" s="1877" t="s">
        <v>1744</v>
      </c>
      <c r="AH17" s="1871">
        <f>LARGE(AH4:AH16,1)+1</f>
        <v>14</v>
      </c>
      <c r="AI17" s="1872" t="s">
        <v>1745</v>
      </c>
      <c r="AJ17" s="1889"/>
      <c r="AK17" s="1871">
        <f>LARGE(AK4:AK16,1)+1</f>
        <v>70</v>
      </c>
      <c r="AL17" s="1872" t="s">
        <v>1746</v>
      </c>
      <c r="AM17" s="1890"/>
      <c r="AN17" s="1890"/>
      <c r="AO17" s="96"/>
      <c r="AP17" s="1891" t="s">
        <v>1747</v>
      </c>
      <c r="AR17" s="1879">
        <v>11</v>
      </c>
      <c r="AS17" s="1882" t="s">
        <v>1748</v>
      </c>
      <c r="AT17" s="1882"/>
      <c r="AU17" s="1861"/>
      <c r="AV17" s="1879">
        <v>2</v>
      </c>
      <c r="AW17" s="2746" t="s">
        <v>1749</v>
      </c>
      <c r="AX17" s="2746"/>
    </row>
    <row r="18" spans="2:50" s="1629" customFormat="1" ht="23.25" customHeight="1">
      <c r="B18" s="1885"/>
      <c r="C18" s="1886" t="s">
        <v>571</v>
      </c>
      <c r="D18" s="1876">
        <f>LARGE(D5:D17,1)+1</f>
        <v>25</v>
      </c>
      <c r="E18" s="1877" t="s">
        <v>1750</v>
      </c>
      <c r="F18" s="1876">
        <f>LARGE(F5:F17,1)+1</f>
        <v>44</v>
      </c>
      <c r="G18" s="1877" t="s">
        <v>1730</v>
      </c>
      <c r="H18" s="1876">
        <f>LARGE(H5:H17,1)+1</f>
        <v>60</v>
      </c>
      <c r="I18" s="1877" t="s">
        <v>1751</v>
      </c>
      <c r="J18" s="1865"/>
      <c r="K18" s="1854"/>
      <c r="L18" s="1876">
        <f>LARGE(L5:L17,1)+1</f>
        <v>12</v>
      </c>
      <c r="M18" s="1877" t="s">
        <v>1752</v>
      </c>
      <c r="N18" s="1876">
        <f>LARGE(N5:N17,1)+1</f>
        <v>58</v>
      </c>
      <c r="O18" s="1877" t="s">
        <v>1753</v>
      </c>
      <c r="P18" s="1876">
        <f>LARGE(P5:P17,1)+1</f>
        <v>101</v>
      </c>
      <c r="Q18" s="1877" t="s">
        <v>1638</v>
      </c>
      <c r="R18" s="1876">
        <f>LARGE(R5:R17,1)+1</f>
        <v>142</v>
      </c>
      <c r="S18" s="1877" t="s">
        <v>1754</v>
      </c>
      <c r="T18" s="1865"/>
      <c r="V18" s="1876"/>
      <c r="W18" s="1870" t="s">
        <v>22</v>
      </c>
      <c r="X18" s="1876">
        <f>LARGE(X5:X17,1)+1</f>
        <v>69</v>
      </c>
      <c r="Y18" s="1877" t="s">
        <v>1755</v>
      </c>
      <c r="Z18" s="1876">
        <f>LARGE(Z5:Z17,1)+1</f>
        <v>126</v>
      </c>
      <c r="AA18" s="1877" t="s">
        <v>1756</v>
      </c>
      <c r="AB18" s="1876">
        <f>LARGE(AB5:AB17,1)+1</f>
        <v>176</v>
      </c>
      <c r="AC18" s="1877" t="s">
        <v>1757</v>
      </c>
      <c r="AD18" s="1876">
        <f>LARGE(AD5:AD17,1)+1</f>
        <v>230</v>
      </c>
      <c r="AE18" s="1877" t="s">
        <v>1758</v>
      </c>
      <c r="AF18" s="1876">
        <f>LARGE(AF5:AF17,1)+1</f>
        <v>281</v>
      </c>
      <c r="AG18" s="1877" t="s">
        <v>1759</v>
      </c>
      <c r="AH18" s="1871">
        <f>LARGE(AH4:AH17,1)+1</f>
        <v>15</v>
      </c>
      <c r="AI18" s="1872" t="s">
        <v>1760</v>
      </c>
      <c r="AJ18" s="1889"/>
      <c r="AK18" s="1871">
        <f>LARGE(AK4:AK17,1)+1</f>
        <v>71</v>
      </c>
      <c r="AL18" s="1872" t="s">
        <v>1761</v>
      </c>
      <c r="AM18" s="1890"/>
      <c r="AN18" s="1890"/>
      <c r="AO18" s="96"/>
      <c r="AP18" s="1881" t="s">
        <v>1762</v>
      </c>
      <c r="AR18" s="1879">
        <v>12</v>
      </c>
      <c r="AS18" s="1882" t="s">
        <v>1763</v>
      </c>
      <c r="AT18" s="1882"/>
      <c r="AU18" s="1861"/>
      <c r="AV18" s="1879"/>
      <c r="AW18" s="2746"/>
      <c r="AX18" s="2746"/>
    </row>
    <row r="19" spans="2:50" s="1629" customFormat="1" ht="23.25" customHeight="1">
      <c r="B19" s="1876">
        <f>LARGE(B5:B18,1)+1</f>
        <v>12</v>
      </c>
      <c r="C19" s="1877" t="s">
        <v>1604</v>
      </c>
      <c r="D19" s="1876"/>
      <c r="E19" s="1886" t="s">
        <v>358</v>
      </c>
      <c r="F19" s="1876">
        <f>LARGE(F5:F18,1)+1</f>
        <v>45</v>
      </c>
      <c r="G19" s="1877" t="s">
        <v>1758</v>
      </c>
      <c r="H19" s="1876">
        <f>LARGE(H5:H18,1)+1</f>
        <v>61</v>
      </c>
      <c r="I19" s="1877" t="s">
        <v>1764</v>
      </c>
      <c r="J19" s="1865"/>
      <c r="K19" s="1854"/>
      <c r="L19" s="1876">
        <f>LARGE(L5:L18,1)+1</f>
        <v>13</v>
      </c>
      <c r="M19" s="1877" t="s">
        <v>1765</v>
      </c>
      <c r="N19" s="1876">
        <f>LARGE(N5:N18,1)+1</f>
        <v>59</v>
      </c>
      <c r="O19" s="1877" t="s">
        <v>1766</v>
      </c>
      <c r="P19" s="1876">
        <f>LARGE(P5:P18,1)+1</f>
        <v>102</v>
      </c>
      <c r="Q19" s="1877" t="s">
        <v>1655</v>
      </c>
      <c r="R19" s="1876">
        <f>LARGE(R5:R18,1)+1</f>
        <v>143</v>
      </c>
      <c r="S19" s="1877" t="s">
        <v>1767</v>
      </c>
      <c r="T19" s="1865"/>
      <c r="V19" s="1876">
        <f>LARGE(V5:V18,1)+1</f>
        <v>14</v>
      </c>
      <c r="W19" s="1877" t="s">
        <v>1633</v>
      </c>
      <c r="X19" s="1876">
        <f>LARGE(X5:X18,1)+1</f>
        <v>70</v>
      </c>
      <c r="Y19" s="1877" t="s">
        <v>1768</v>
      </c>
      <c r="Z19" s="1876">
        <f>LARGE(Z5:Z18,1)+1</f>
        <v>127</v>
      </c>
      <c r="AA19" s="1877" t="s">
        <v>1769</v>
      </c>
      <c r="AB19" s="1876">
        <f>LARGE(AB5:AB18,1)+1</f>
        <v>177</v>
      </c>
      <c r="AC19" s="1877" t="s">
        <v>1770</v>
      </c>
      <c r="AD19" s="1876">
        <f>LARGE(AD5:AD18,1)+1</f>
        <v>231</v>
      </c>
      <c r="AE19" s="1877" t="s">
        <v>1771</v>
      </c>
      <c r="AF19" s="1876">
        <f>LARGE(AF5:AF18,1)+1</f>
        <v>282</v>
      </c>
      <c r="AG19" s="1877" t="s">
        <v>1772</v>
      </c>
      <c r="AH19" s="1871">
        <f>LARGE(AH4:AH18,1)+1</f>
        <v>16</v>
      </c>
      <c r="AI19" s="1872" t="s">
        <v>1773</v>
      </c>
      <c r="AJ19" s="1889"/>
      <c r="AK19" s="1871">
        <f>LARGE(AK4:AK18,1)+1</f>
        <v>72</v>
      </c>
      <c r="AL19" s="1872" t="s">
        <v>1774</v>
      </c>
      <c r="AM19" s="1890"/>
      <c r="AN19" s="1890"/>
      <c r="AO19" s="96"/>
      <c r="AP19" s="1881" t="s">
        <v>1775</v>
      </c>
      <c r="AR19" s="1879">
        <v>13</v>
      </c>
      <c r="AS19" s="1882" t="s">
        <v>1776</v>
      </c>
      <c r="AT19" s="1882"/>
      <c r="AU19" s="1861"/>
      <c r="AV19" s="1879">
        <v>3</v>
      </c>
      <c r="AW19" s="2746" t="s">
        <v>1777</v>
      </c>
      <c r="AX19" s="2746"/>
    </row>
    <row r="20" spans="2:50" s="1629" customFormat="1" ht="27" customHeight="1">
      <c r="B20" s="1876">
        <f>LARGE(B5:B19,1)+1</f>
        <v>13</v>
      </c>
      <c r="C20" s="1877" t="s">
        <v>1740</v>
      </c>
      <c r="D20" s="1876">
        <f>LARGE(D5:D19,1)+1</f>
        <v>26</v>
      </c>
      <c r="E20" s="1877" t="s">
        <v>1778</v>
      </c>
      <c r="F20" s="1876">
        <f>LARGE(F5:F19,1)+1</f>
        <v>46</v>
      </c>
      <c r="G20" s="1877" t="s">
        <v>1779</v>
      </c>
      <c r="H20" s="1876"/>
      <c r="I20" s="1892"/>
      <c r="J20" s="1865"/>
      <c r="K20" s="1854"/>
      <c r="L20" s="1876">
        <f>LARGE(L5:L19,1)+1</f>
        <v>14</v>
      </c>
      <c r="M20" s="1877" t="s">
        <v>1780</v>
      </c>
      <c r="N20" s="1876">
        <f>LARGE(N5:N19,1)+1</f>
        <v>60</v>
      </c>
      <c r="O20" s="1877" t="s">
        <v>1781</v>
      </c>
      <c r="P20" s="1876">
        <f>LARGE(P5:P19,1)+1</f>
        <v>103</v>
      </c>
      <c r="Q20" s="1877" t="s">
        <v>1685</v>
      </c>
      <c r="R20" s="1876"/>
      <c r="S20" s="1867" t="s">
        <v>1541</v>
      </c>
      <c r="T20" s="1865"/>
      <c r="V20" s="1876">
        <f>LARGE(V5:V19,1)+1</f>
        <v>15</v>
      </c>
      <c r="W20" s="1877" t="s">
        <v>1677</v>
      </c>
      <c r="X20" s="1876">
        <f>LARGE(X5:X19,1)+1</f>
        <v>71</v>
      </c>
      <c r="Y20" s="1877" t="s">
        <v>1782</v>
      </c>
      <c r="Z20" s="1876">
        <f>LARGE(Z5:Z19,1)+1</f>
        <v>128</v>
      </c>
      <c r="AA20" s="1877" t="s">
        <v>1783</v>
      </c>
      <c r="AB20" s="1876">
        <f>LARGE(AB5:AB19,1)+1</f>
        <v>178</v>
      </c>
      <c r="AC20" s="1877" t="s">
        <v>1784</v>
      </c>
      <c r="AD20" s="1876">
        <f>LARGE(AD5:AD19,1)+1</f>
        <v>232</v>
      </c>
      <c r="AE20" s="1877" t="s">
        <v>1569</v>
      </c>
      <c r="AF20" s="1893"/>
      <c r="AG20" s="1894"/>
      <c r="AH20" s="1871">
        <f>LARGE(AH4:AH19,1)+1</f>
        <v>17</v>
      </c>
      <c r="AI20" s="1872" t="s">
        <v>1785</v>
      </c>
      <c r="AJ20" s="1889"/>
      <c r="AK20" s="1871">
        <f>LARGE(AK4:AK19,1)+1</f>
        <v>73</v>
      </c>
      <c r="AL20" s="1872" t="s">
        <v>1786</v>
      </c>
      <c r="AM20" s="1890"/>
      <c r="AN20" s="1890"/>
      <c r="AO20" s="96"/>
      <c r="AP20" s="1881" t="s">
        <v>1787</v>
      </c>
      <c r="AR20" s="1879">
        <v>14</v>
      </c>
      <c r="AS20" s="1882" t="s">
        <v>1788</v>
      </c>
      <c r="AT20" s="1882"/>
      <c r="AU20" s="1861"/>
      <c r="AV20" s="1879"/>
      <c r="AW20" s="2746"/>
      <c r="AX20" s="2746"/>
    </row>
    <row r="21" spans="2:50" s="1629" customFormat="1" ht="20.25" customHeight="1">
      <c r="B21" s="1876">
        <f>LARGE(B5:B20,1)+1</f>
        <v>14</v>
      </c>
      <c r="C21" s="1877" t="s">
        <v>1789</v>
      </c>
      <c r="D21" s="1876"/>
      <c r="E21" s="1886" t="s">
        <v>1540</v>
      </c>
      <c r="F21" s="1876">
        <f>LARGE(F5:F20,1)+1</f>
        <v>47</v>
      </c>
      <c r="G21" s="1877" t="s">
        <v>1790</v>
      </c>
      <c r="H21" s="1876"/>
      <c r="I21" s="1892"/>
      <c r="J21" s="1865"/>
      <c r="K21" s="1854"/>
      <c r="L21" s="1876">
        <f>LARGE(L5:L20,1)+1</f>
        <v>15</v>
      </c>
      <c r="M21" s="1877" t="s">
        <v>1791</v>
      </c>
      <c r="N21" s="1876">
        <f>LARGE(N5:N20,1)+1</f>
        <v>61</v>
      </c>
      <c r="O21" s="1877" t="s">
        <v>1792</v>
      </c>
      <c r="P21" s="1876">
        <f>LARGE(P5:P20,1)+1</f>
        <v>104</v>
      </c>
      <c r="Q21" s="1877" t="s">
        <v>1697</v>
      </c>
      <c r="R21" s="1876">
        <f>LARGE(R5:R20,1)+1</f>
        <v>144</v>
      </c>
      <c r="S21" s="1877" t="s">
        <v>1574</v>
      </c>
      <c r="T21" s="1865"/>
      <c r="V21" s="1876">
        <f>LARGE(V5:V20,1)+1</f>
        <v>16</v>
      </c>
      <c r="W21" s="1877" t="s">
        <v>1649</v>
      </c>
      <c r="X21" s="1876">
        <f>LARGE(X5:X20,1)+1</f>
        <v>72</v>
      </c>
      <c r="Y21" s="1877" t="s">
        <v>1793</v>
      </c>
      <c r="Z21" s="1876">
        <f>LARGE(Z5:Z20,1)+1</f>
        <v>129</v>
      </c>
      <c r="AA21" s="1877" t="s">
        <v>1794</v>
      </c>
      <c r="AB21" s="1876">
        <f>LARGE(AB5:AB20,1)+1</f>
        <v>179</v>
      </c>
      <c r="AC21" s="1877" t="s">
        <v>1795</v>
      </c>
      <c r="AD21" s="1876">
        <f>LARGE(AD5:AD20,1)+1</f>
        <v>233</v>
      </c>
      <c r="AE21" s="1877" t="s">
        <v>1779</v>
      </c>
      <c r="AF21" s="1893"/>
      <c r="AG21" s="1870" t="s">
        <v>1707</v>
      </c>
      <c r="AH21" s="1871">
        <f>LARGE(AH4:AH20,1)+1</f>
        <v>18</v>
      </c>
      <c r="AI21" s="1872" t="s">
        <v>1796</v>
      </c>
      <c r="AJ21" s="1889"/>
      <c r="AK21" s="1871">
        <f>LARGE(AK4:AK20,1)+1</f>
        <v>74</v>
      </c>
      <c r="AL21" s="1872" t="s">
        <v>1797</v>
      </c>
      <c r="AM21" s="1890"/>
      <c r="AN21" s="1890"/>
      <c r="AO21" s="96"/>
      <c r="AP21" s="1881" t="s">
        <v>1798</v>
      </c>
      <c r="AR21" s="1879">
        <v>15</v>
      </c>
      <c r="AS21" s="1882" t="s">
        <v>1799</v>
      </c>
      <c r="AT21" s="1882"/>
      <c r="AU21" s="1895"/>
      <c r="AV21" s="1879">
        <v>4</v>
      </c>
      <c r="AW21" s="1882" t="s">
        <v>1800</v>
      </c>
      <c r="AX21" s="1882"/>
    </row>
    <row r="22" spans="2:50" s="1629" customFormat="1" ht="23.25" customHeight="1">
      <c r="B22" s="1876">
        <f>LARGE(B5:B21,1)+1</f>
        <v>15</v>
      </c>
      <c r="C22" s="1877" t="s">
        <v>1801</v>
      </c>
      <c r="D22" s="1876">
        <f>LARGE(D5:D21,1)+1</f>
        <v>27</v>
      </c>
      <c r="E22" s="1877" t="s">
        <v>1572</v>
      </c>
      <c r="F22" s="1876">
        <f>LARGE(F5:F21,1)+1</f>
        <v>48</v>
      </c>
      <c r="G22" s="1877" t="s">
        <v>1802</v>
      </c>
      <c r="H22" s="1876"/>
      <c r="I22" s="1896"/>
      <c r="J22" s="1865"/>
      <c r="K22" s="1854"/>
      <c r="L22" s="1876">
        <f>LARGE(L5:L21,1)+1</f>
        <v>16</v>
      </c>
      <c r="M22" s="1877" t="s">
        <v>1803</v>
      </c>
      <c r="N22" s="1876">
        <f>LARGE(N5:N21,1)+1</f>
        <v>62</v>
      </c>
      <c r="O22" s="1877" t="s">
        <v>1804</v>
      </c>
      <c r="P22" s="1876">
        <f>LARGE(P5:P21,1)+1</f>
        <v>105</v>
      </c>
      <c r="Q22" s="1877" t="s">
        <v>1729</v>
      </c>
      <c r="R22" s="1876">
        <f>LARGE(R5:R21,1)+1</f>
        <v>145</v>
      </c>
      <c r="S22" s="1877" t="s">
        <v>1591</v>
      </c>
      <c r="T22" s="1865"/>
      <c r="V22" s="1876">
        <f>LARGE(V5:V21,1)+1</f>
        <v>17</v>
      </c>
      <c r="W22" s="1877" t="s">
        <v>1666</v>
      </c>
      <c r="X22" s="1876">
        <f>LARGE(X5:X21,1)+1</f>
        <v>73</v>
      </c>
      <c r="Y22" s="1877" t="s">
        <v>1550</v>
      </c>
      <c r="Z22" s="1876">
        <f>LARGE(Z5:Z21,1)+1</f>
        <v>130</v>
      </c>
      <c r="AA22" s="1877" t="s">
        <v>1805</v>
      </c>
      <c r="AB22" s="1876">
        <f>LARGE(AB5:AB21,1)+1</f>
        <v>180</v>
      </c>
      <c r="AC22" s="1877" t="s">
        <v>1806</v>
      </c>
      <c r="AD22" s="1876">
        <f>LARGE(AD5:AD21,1)+1</f>
        <v>234</v>
      </c>
      <c r="AE22" s="1877" t="s">
        <v>1790</v>
      </c>
      <c r="AF22" s="1893">
        <f>LARGE(AF5:AF21,1)+1</f>
        <v>283</v>
      </c>
      <c r="AG22" s="1877" t="s">
        <v>1807</v>
      </c>
      <c r="AH22" s="1871">
        <f>LARGE(AH4:AH21,1)+1</f>
        <v>19</v>
      </c>
      <c r="AI22" s="1872" t="s">
        <v>1808</v>
      </c>
      <c r="AJ22" s="1889"/>
      <c r="AK22" s="1871">
        <f>LARGE(AK4:AK21,1)+1</f>
        <v>75</v>
      </c>
      <c r="AL22" s="1872" t="s">
        <v>1809</v>
      </c>
      <c r="AM22" s="1890"/>
      <c r="AN22" s="1890"/>
      <c r="AO22" s="96"/>
      <c r="AP22" s="1881" t="s">
        <v>1810</v>
      </c>
      <c r="AR22" s="1879"/>
      <c r="AS22" s="1882"/>
      <c r="AT22" s="1882"/>
      <c r="AU22" s="1895"/>
      <c r="AV22" s="1879">
        <v>5</v>
      </c>
      <c r="AW22" s="1882" t="s">
        <v>1811</v>
      </c>
      <c r="AX22" s="1882"/>
    </row>
    <row r="23" spans="2:50" s="1629" customFormat="1" ht="23.25" customHeight="1">
      <c r="B23" s="1897"/>
      <c r="C23" s="1892"/>
      <c r="D23" s="1876">
        <f>LARGE(D5:D22,1)+1</f>
        <v>28</v>
      </c>
      <c r="E23" s="1877" t="s">
        <v>1622</v>
      </c>
      <c r="F23" s="1876">
        <f>LARGE(F5:F22,1)+1</f>
        <v>49</v>
      </c>
      <c r="G23" s="1877" t="s">
        <v>1812</v>
      </c>
      <c r="H23" s="1876"/>
      <c r="I23" s="1896"/>
      <c r="J23" s="1865"/>
      <c r="K23" s="1854"/>
      <c r="L23" s="1876">
        <f>LARGE(L5:L22,1)+1</f>
        <v>17</v>
      </c>
      <c r="M23" s="1877" t="s">
        <v>1813</v>
      </c>
      <c r="N23" s="1876">
        <f>LARGE(N5:N22,1)+1</f>
        <v>63</v>
      </c>
      <c r="O23" s="1877" t="s">
        <v>1814</v>
      </c>
      <c r="P23" s="1876">
        <f>LARGE(P5:P22,1)+1</f>
        <v>106</v>
      </c>
      <c r="Q23" s="1877" t="s">
        <v>1770</v>
      </c>
      <c r="R23" s="1876">
        <f>LARGE(R5:R22,1)+1</f>
        <v>146</v>
      </c>
      <c r="S23" s="1877" t="s">
        <v>1608</v>
      </c>
      <c r="T23" s="1865"/>
      <c r="V23" s="1876">
        <f>LARGE(V5:V22,1)+1</f>
        <v>18</v>
      </c>
      <c r="W23" s="1877" t="s">
        <v>1679</v>
      </c>
      <c r="X23" s="1876">
        <f>LARGE(X5:X22,1)+1</f>
        <v>74</v>
      </c>
      <c r="Y23" s="1877" t="s">
        <v>1567</v>
      </c>
      <c r="Z23" s="1876">
        <f>LARGE(Z5:Z22,1)+1</f>
        <v>131</v>
      </c>
      <c r="AA23" s="1877" t="s">
        <v>1815</v>
      </c>
      <c r="AB23" s="1876">
        <f>LARGE(AB5:AB22,1)+1</f>
        <v>181</v>
      </c>
      <c r="AC23" s="1877" t="s">
        <v>1816</v>
      </c>
      <c r="AD23" s="1876">
        <f>LARGE(AD5:AD22,1)+1</f>
        <v>235</v>
      </c>
      <c r="AE23" s="1877" t="s">
        <v>1802</v>
      </c>
      <c r="AF23" s="1893">
        <f>LARGE(AF5:AF22,1)+1</f>
        <v>284</v>
      </c>
      <c r="AG23" s="1877" t="s">
        <v>1723</v>
      </c>
      <c r="AH23" s="1871">
        <f>LARGE(AH4:AH22,1)+1</f>
        <v>20</v>
      </c>
      <c r="AI23" s="1872" t="s">
        <v>1817</v>
      </c>
      <c r="AJ23" s="1889"/>
      <c r="AK23" s="1871">
        <f>LARGE(AK4:AK22,1)+1</f>
        <v>76</v>
      </c>
      <c r="AL23" s="1872" t="s">
        <v>1818</v>
      </c>
      <c r="AM23" s="1890"/>
      <c r="AN23" s="1890"/>
      <c r="AO23" s="96"/>
      <c r="AP23" s="1881" t="s">
        <v>1819</v>
      </c>
      <c r="AR23" s="1879"/>
      <c r="AS23" s="2751" t="s">
        <v>1820</v>
      </c>
      <c r="AT23" s="2751"/>
      <c r="AU23" s="1895"/>
      <c r="AV23" s="1879">
        <v>6</v>
      </c>
      <c r="AW23" s="1882" t="s">
        <v>1821</v>
      </c>
      <c r="AX23" s="1882"/>
    </row>
    <row r="24" spans="2:50" s="1629" customFormat="1" ht="23.25">
      <c r="B24" s="1897"/>
      <c r="C24" s="1892"/>
      <c r="D24" s="1876">
        <f>LARGE(D5:D23,1)+1</f>
        <v>29</v>
      </c>
      <c r="E24" s="1877" t="s">
        <v>1714</v>
      </c>
      <c r="F24" s="1876">
        <f>LARGE(F5:F23,1)+1</f>
        <v>50</v>
      </c>
      <c r="G24" s="1877" t="s">
        <v>1822</v>
      </c>
      <c r="H24" s="1876"/>
      <c r="I24" s="1896"/>
      <c r="J24" s="1865"/>
      <c r="K24" s="1854"/>
      <c r="L24" s="1876">
        <f>LARGE(L5:L23,1)+1</f>
        <v>18</v>
      </c>
      <c r="M24" s="1877" t="s">
        <v>1823</v>
      </c>
      <c r="N24" s="1876">
        <f>LARGE(N5:N23,1)+1</f>
        <v>64</v>
      </c>
      <c r="O24" s="1877" t="s">
        <v>1546</v>
      </c>
      <c r="P24" s="1876">
        <f>LARGE(P5:P23,1)+1</f>
        <v>107</v>
      </c>
      <c r="Q24" s="1877" t="s">
        <v>1816</v>
      </c>
      <c r="R24" s="1876">
        <f>LARGE(R5:R23,1)+1</f>
        <v>147</v>
      </c>
      <c r="S24" s="1877" t="s">
        <v>1624</v>
      </c>
      <c r="T24" s="1865"/>
      <c r="V24" s="1876">
        <f>LARGE(V5:V23,1)+1</f>
        <v>19</v>
      </c>
      <c r="W24" s="1877" t="s">
        <v>1691</v>
      </c>
      <c r="X24" s="1876">
        <f>LARGE(X5:X23,1)+1</f>
        <v>75</v>
      </c>
      <c r="Y24" s="1877" t="s">
        <v>1584</v>
      </c>
      <c r="Z24" s="1876">
        <f>LARGE(Z5:Z23,1)+1</f>
        <v>132</v>
      </c>
      <c r="AA24" s="1877" t="s">
        <v>1824</v>
      </c>
      <c r="AB24" s="1876">
        <f>LARGE(AB5:AB23,1)+1</f>
        <v>182</v>
      </c>
      <c r="AC24" s="1877" t="s">
        <v>1825</v>
      </c>
      <c r="AD24" s="1876">
        <f>LARGE(AD5:AD23,1)+1</f>
        <v>236</v>
      </c>
      <c r="AE24" s="1877" t="s">
        <v>1812</v>
      </c>
      <c r="AF24" s="1893"/>
      <c r="AG24" s="1894"/>
      <c r="AH24" s="1871">
        <f>LARGE(AH4:AH23,1)+1</f>
        <v>21</v>
      </c>
      <c r="AI24" s="1872" t="s">
        <v>1826</v>
      </c>
      <c r="AJ24" s="1889"/>
      <c r="AK24" s="1871">
        <f>LARGE(AK4:AK23,1)+1</f>
        <v>77</v>
      </c>
      <c r="AL24" s="1872" t="s">
        <v>1827</v>
      </c>
      <c r="AM24" s="1890"/>
      <c r="AN24" s="1890"/>
      <c r="AO24" s="96"/>
      <c r="AP24" s="1881" t="s">
        <v>1828</v>
      </c>
      <c r="AR24" s="1879"/>
      <c r="AS24" s="2751"/>
      <c r="AT24" s="2751"/>
      <c r="AU24" s="1895"/>
      <c r="AV24" s="1879">
        <v>7</v>
      </c>
      <c r="AW24" s="1882" t="s">
        <v>1829</v>
      </c>
      <c r="AX24" s="1882"/>
    </row>
    <row r="25" spans="2:50" s="1629" customFormat="1" ht="25.5">
      <c r="B25" s="1897"/>
      <c r="C25" s="1892"/>
      <c r="D25" s="1876">
        <f>LARGE(D5:D24,1)+1</f>
        <v>30</v>
      </c>
      <c r="E25" s="1877" t="s">
        <v>1757</v>
      </c>
      <c r="F25" s="1876"/>
      <c r="G25" s="1898"/>
      <c r="H25" s="1876"/>
      <c r="I25" s="1896"/>
      <c r="J25" s="1865"/>
      <c r="K25" s="1854"/>
      <c r="L25" s="1876">
        <f>LARGE(L5:L24,1)+1</f>
        <v>19</v>
      </c>
      <c r="M25" s="1877" t="s">
        <v>1830</v>
      </c>
      <c r="N25" s="1876">
        <f>LARGE(N5:N24,1)+1</f>
        <v>65</v>
      </c>
      <c r="O25" s="1877" t="s">
        <v>1831</v>
      </c>
      <c r="P25" s="1876">
        <f>LARGE(P5:P24,1)+1</f>
        <v>108</v>
      </c>
      <c r="Q25" s="1877" t="s">
        <v>1825</v>
      </c>
      <c r="R25" s="1876">
        <f>LARGE(R5:R24,1)+1</f>
        <v>148</v>
      </c>
      <c r="S25" s="1877" t="s">
        <v>1687</v>
      </c>
      <c r="T25" s="1865"/>
      <c r="V25" s="1876">
        <f>LARGE(V5:V24,1)+1</f>
        <v>20</v>
      </c>
      <c r="W25" s="1877" t="s">
        <v>1708</v>
      </c>
      <c r="X25" s="1876">
        <f>LARGE(X5:X24,1)+1</f>
        <v>76</v>
      </c>
      <c r="Y25" s="1877" t="s">
        <v>1601</v>
      </c>
      <c r="Z25" s="1876">
        <f>LARGE(Z5:Z24,1)+1</f>
        <v>133</v>
      </c>
      <c r="AA25" s="1877" t="s">
        <v>1832</v>
      </c>
      <c r="AB25" s="1876">
        <f>LARGE(AB5:AB24,1)+1</f>
        <v>183</v>
      </c>
      <c r="AC25" s="1877" t="s">
        <v>1833</v>
      </c>
      <c r="AD25" s="1876">
        <f>LARGE(AD5:AD24,1)+1</f>
        <v>237</v>
      </c>
      <c r="AE25" s="1877" t="s">
        <v>1822</v>
      </c>
      <c r="AF25" s="1893"/>
      <c r="AG25" s="1870" t="s">
        <v>1737</v>
      </c>
      <c r="AH25" s="1871">
        <f>LARGE(AH4:AH24,1)+1</f>
        <v>22</v>
      </c>
      <c r="AI25" s="1872" t="s">
        <v>1834</v>
      </c>
      <c r="AJ25" s="1889"/>
      <c r="AK25" s="1871">
        <f>LARGE(AK4:AK24,1)+1</f>
        <v>78</v>
      </c>
      <c r="AL25" s="1872" t="s">
        <v>1835</v>
      </c>
      <c r="AM25" s="1890"/>
      <c r="AN25" s="1890"/>
      <c r="AO25" s="96"/>
      <c r="AP25" s="1881" t="s">
        <v>1836</v>
      </c>
      <c r="AR25" s="1879"/>
      <c r="AS25" s="2749" t="s">
        <v>1837</v>
      </c>
      <c r="AT25" s="2749"/>
      <c r="AU25" s="1895"/>
      <c r="AV25" s="1879">
        <v>8</v>
      </c>
      <c r="AW25" s="1882" t="s">
        <v>1838</v>
      </c>
      <c r="AX25" s="1899"/>
    </row>
    <row r="26" spans="2:50" s="1629" customFormat="1" ht="30">
      <c r="B26" s="1897"/>
      <c r="C26" s="1892"/>
      <c r="D26" s="1876">
        <f>LARGE(D5:D25,1)+1</f>
        <v>31</v>
      </c>
      <c r="E26" s="1877" t="s">
        <v>1784</v>
      </c>
      <c r="F26" s="1876"/>
      <c r="G26" s="1898"/>
      <c r="H26" s="1876"/>
      <c r="I26" s="1896"/>
      <c r="J26" s="1865"/>
      <c r="K26" s="1854"/>
      <c r="L26" s="1876">
        <f>LARGE(L5:L25,1)+1</f>
        <v>20</v>
      </c>
      <c r="M26" s="1877" t="s">
        <v>1839</v>
      </c>
      <c r="N26" s="1876">
        <f>LARGE(N5:N25,1)+1</f>
        <v>66</v>
      </c>
      <c r="O26" s="1877" t="s">
        <v>1840</v>
      </c>
      <c r="P26" s="1876">
        <f>LARGE(P5:P25,1)+1</f>
        <v>109</v>
      </c>
      <c r="Q26" s="1877" t="s">
        <v>1833</v>
      </c>
      <c r="R26" s="1876">
        <f>LARGE(R5:R25,1)+1</f>
        <v>149</v>
      </c>
      <c r="S26" s="1877" t="s">
        <v>1699</v>
      </c>
      <c r="T26" s="1865"/>
      <c r="V26" s="1876">
        <f>LARGE(V5:V25,1)+1</f>
        <v>21</v>
      </c>
      <c r="W26" s="1877" t="s">
        <v>1724</v>
      </c>
      <c r="X26" s="1876">
        <f>LARGE(X5:X25,1)+1</f>
        <v>77</v>
      </c>
      <c r="Y26" s="1877" t="s">
        <v>1841</v>
      </c>
      <c r="Z26" s="1876">
        <f>LARGE(Z5:Z25,1)+1</f>
        <v>134</v>
      </c>
      <c r="AA26" s="1877" t="s">
        <v>1842</v>
      </c>
      <c r="AB26" s="1876">
        <f>LARGE(AB5:AB25,1)+1</f>
        <v>184</v>
      </c>
      <c r="AC26" s="1877" t="s">
        <v>1843</v>
      </c>
      <c r="AD26" s="1876">
        <f>LARGE(AD5:AD25,1)+1</f>
        <v>238</v>
      </c>
      <c r="AE26" s="1877" t="s">
        <v>1844</v>
      </c>
      <c r="AF26" s="1893">
        <f>LARGE(AF5:AF25,1)+1</f>
        <v>285</v>
      </c>
      <c r="AG26" s="1877" t="s">
        <v>1845</v>
      </c>
      <c r="AH26" s="1871">
        <f>LARGE(AH4:AH25,1)+1</f>
        <v>23</v>
      </c>
      <c r="AI26" s="1872" t="s">
        <v>1846</v>
      </c>
      <c r="AJ26" s="1889"/>
      <c r="AK26" s="1871">
        <f>LARGE(AK4:AK25,1)+1</f>
        <v>79</v>
      </c>
      <c r="AL26" s="1872" t="s">
        <v>1847</v>
      </c>
      <c r="AM26" s="1890"/>
      <c r="AN26" s="1890"/>
      <c r="AO26" s="96"/>
      <c r="AP26" s="1878" t="s">
        <v>23</v>
      </c>
      <c r="AR26" s="1879"/>
      <c r="AS26" s="2749"/>
      <c r="AT26" s="2749"/>
      <c r="AU26" s="1861"/>
      <c r="AV26" s="1879">
        <v>9</v>
      </c>
      <c r="AW26" s="1882" t="s">
        <v>1848</v>
      </c>
      <c r="AX26" s="1899"/>
    </row>
    <row r="27" spans="2:50" s="1629" customFormat="1" ht="19.5" thickBot="1">
      <c r="B27" s="1900"/>
      <c r="C27" s="1901"/>
      <c r="D27" s="1901"/>
      <c r="E27" s="1901"/>
      <c r="F27" s="1901"/>
      <c r="G27" s="1901"/>
      <c r="H27" s="1902"/>
      <c r="I27" s="1901"/>
      <c r="J27" s="1903"/>
      <c r="K27" s="1854"/>
      <c r="L27" s="1876">
        <f>LARGE(L5:L26,1)+1</f>
        <v>21</v>
      </c>
      <c r="M27" s="1877" t="s">
        <v>1849</v>
      </c>
      <c r="N27" s="1876">
        <f>LARGE(N5:N26,1)+1</f>
        <v>67</v>
      </c>
      <c r="O27" s="1877" t="s">
        <v>1850</v>
      </c>
      <c r="P27" s="1876">
        <f>LARGE(P5:P26,1)+1</f>
        <v>110</v>
      </c>
      <c r="Q27" s="1877" t="s">
        <v>1843</v>
      </c>
      <c r="R27" s="1876">
        <f>LARGE(R5:R26,1)+1</f>
        <v>150</v>
      </c>
      <c r="S27" s="1877" t="s">
        <v>1715</v>
      </c>
      <c r="T27" s="1865"/>
      <c r="V27" s="1876">
        <f>LARGE(V5:V26,1)+1</f>
        <v>22</v>
      </c>
      <c r="W27" s="1877" t="s">
        <v>1851</v>
      </c>
      <c r="X27" s="1876">
        <f>LARGE(X5:X26,1)+1</f>
        <v>78</v>
      </c>
      <c r="Y27" s="1877" t="s">
        <v>1617</v>
      </c>
      <c r="Z27" s="1876"/>
      <c r="AA27" s="1904"/>
      <c r="AB27" s="1876">
        <f>LARGE(AB5:AB26,1)+1</f>
        <v>185</v>
      </c>
      <c r="AC27" s="1877" t="s">
        <v>1852</v>
      </c>
      <c r="AD27" s="1876">
        <f>LARGE(AD5:AD26,1)+1</f>
        <v>239</v>
      </c>
      <c r="AE27" s="1877" t="s">
        <v>1548</v>
      </c>
      <c r="AF27" s="1893">
        <f>LARGE(AF5:AF26,1)+1</f>
        <v>286</v>
      </c>
      <c r="AG27" s="1877" t="s">
        <v>1751</v>
      </c>
      <c r="AH27" s="1871">
        <f>LARGE(AH4:AH26,1)+1</f>
        <v>24</v>
      </c>
      <c r="AI27" s="1872" t="s">
        <v>1853</v>
      </c>
      <c r="AJ27" s="1889"/>
      <c r="AK27" s="1871">
        <f>LARGE(AK4:AK26,1)+1</f>
        <v>80</v>
      </c>
      <c r="AL27" s="1872" t="s">
        <v>1854</v>
      </c>
      <c r="AM27" s="1890"/>
      <c r="AN27" s="1890"/>
      <c r="AO27" s="96"/>
      <c r="AP27" s="1881" t="s">
        <v>1855</v>
      </c>
      <c r="AR27" s="1879"/>
      <c r="AS27" s="1882"/>
      <c r="AT27" s="1882"/>
      <c r="AU27" s="1861"/>
      <c r="AV27" s="2750">
        <v>10</v>
      </c>
      <c r="AW27" s="2746" t="s">
        <v>1856</v>
      </c>
      <c r="AX27" s="2746"/>
    </row>
    <row r="28" spans="2:50" s="1629" customFormat="1" ht="29.25" customHeight="1">
      <c r="B28" s="1854"/>
      <c r="C28" s="1854"/>
      <c r="D28" s="1854"/>
      <c r="E28" s="1854"/>
      <c r="F28" s="1854"/>
      <c r="G28" s="1854"/>
      <c r="H28" s="1854"/>
      <c r="I28" s="1854"/>
      <c r="J28" s="1854"/>
      <c r="K28" s="1854"/>
      <c r="L28" s="1876">
        <f>LARGE(L5:L27,1)+1</f>
        <v>22</v>
      </c>
      <c r="M28" s="1877" t="s">
        <v>1857</v>
      </c>
      <c r="N28" s="1876">
        <f>LARGE(N5:N27,1)+1</f>
        <v>68</v>
      </c>
      <c r="O28" s="1877" t="s">
        <v>1858</v>
      </c>
      <c r="P28" s="1876"/>
      <c r="Q28" s="1866" t="s">
        <v>1859</v>
      </c>
      <c r="R28" s="1876">
        <f>LARGE(R5:R27,1)+1</f>
        <v>151</v>
      </c>
      <c r="S28" s="1877" t="s">
        <v>1731</v>
      </c>
      <c r="T28" s="1865"/>
      <c r="V28" s="1876">
        <f>LARGE(V5:V27,1)+1</f>
        <v>23</v>
      </c>
      <c r="W28" s="1877" t="s">
        <v>1860</v>
      </c>
      <c r="X28" s="1876">
        <f>LARGE(X5:X27,1)+1</f>
        <v>79</v>
      </c>
      <c r="Y28" s="1877" t="s">
        <v>1861</v>
      </c>
      <c r="Z28" s="1876"/>
      <c r="AA28" s="1869" t="s">
        <v>1663</v>
      </c>
      <c r="AB28" s="1876">
        <f>LARGE(AB5:AB27,1)+1</f>
        <v>186</v>
      </c>
      <c r="AC28" s="1877" t="s">
        <v>1862</v>
      </c>
      <c r="AD28" s="1876">
        <f>LARGE(AD5:AD27,1)+1</f>
        <v>240</v>
      </c>
      <c r="AE28" s="1877" t="s">
        <v>1565</v>
      </c>
      <c r="AF28" s="1893">
        <f>LARGE(AF5:AF27,1)+1</f>
        <v>287</v>
      </c>
      <c r="AG28" s="1877" t="s">
        <v>1764</v>
      </c>
      <c r="AH28" s="1871">
        <f>LARGE(AH4:AH27,1)+1</f>
        <v>25</v>
      </c>
      <c r="AI28" s="1872" t="s">
        <v>1863</v>
      </c>
      <c r="AJ28" s="1889"/>
      <c r="AK28" s="1871">
        <f>LARGE(AK4:AK27,1)+1</f>
        <v>81</v>
      </c>
      <c r="AL28" s="1872" t="s">
        <v>1864</v>
      </c>
      <c r="AM28" s="1890"/>
      <c r="AN28" s="1890"/>
      <c r="AO28" s="96"/>
      <c r="AP28" s="1881" t="s">
        <v>1865</v>
      </c>
      <c r="AR28" s="1861"/>
      <c r="AS28" s="1861"/>
      <c r="AT28" s="1861"/>
      <c r="AU28" s="1861"/>
      <c r="AV28" s="2750"/>
      <c r="AW28" s="2746"/>
      <c r="AX28" s="2746"/>
    </row>
    <row r="29" spans="2:50" s="1629" customFormat="1" ht="25.5">
      <c r="B29" s="1854"/>
      <c r="C29" s="1854"/>
      <c r="D29" s="1854"/>
      <c r="E29" s="1854"/>
      <c r="F29" s="1854"/>
      <c r="G29" s="1854"/>
      <c r="H29" s="1854"/>
      <c r="I29" s="1854"/>
      <c r="J29" s="1854"/>
      <c r="K29" s="1854"/>
      <c r="L29" s="1876">
        <f>LARGE(L5:L28,1)+1</f>
        <v>23</v>
      </c>
      <c r="M29" s="1877" t="s">
        <v>1866</v>
      </c>
      <c r="N29" s="1876">
        <f>LARGE(N5:N28,1)+1</f>
        <v>69</v>
      </c>
      <c r="O29" s="1877" t="s">
        <v>1867</v>
      </c>
      <c r="P29" s="1876">
        <f>LARGE(P5:P28,1)+1</f>
        <v>111</v>
      </c>
      <c r="Q29" s="1877" t="s">
        <v>1868</v>
      </c>
      <c r="R29" s="1876">
        <f>LARGE(R5:R28,1)+1</f>
        <v>152</v>
      </c>
      <c r="S29" s="1877" t="s">
        <v>1744</v>
      </c>
      <c r="T29" s="1865"/>
      <c r="V29" s="1876"/>
      <c r="W29" s="1892"/>
      <c r="X29" s="1876">
        <f>LARGE(X5:X28,1)+1</f>
        <v>80</v>
      </c>
      <c r="Y29" s="1877" t="s">
        <v>1789</v>
      </c>
      <c r="Z29" s="1876">
        <f>LARGE(Z5:Z28,1)+1</f>
        <v>135</v>
      </c>
      <c r="AA29" s="1877" t="s">
        <v>1678</v>
      </c>
      <c r="AB29" s="1876"/>
      <c r="AC29" s="1869" t="s">
        <v>1859</v>
      </c>
      <c r="AD29" s="1876">
        <f>LARGE(AD5:AD28,1)+1</f>
        <v>241</v>
      </c>
      <c r="AE29" s="1877" t="s">
        <v>1869</v>
      </c>
      <c r="AF29" s="1893">
        <f>LARGE(AF5:AF28,1)+1</f>
        <v>288</v>
      </c>
      <c r="AG29" s="1877" t="s">
        <v>1870</v>
      </c>
      <c r="AH29" s="1871">
        <f>LARGE(AH4:AH28,1)+1</f>
        <v>26</v>
      </c>
      <c r="AI29" s="1872" t="s">
        <v>1871</v>
      </c>
      <c r="AJ29" s="1889"/>
      <c r="AK29" s="1871">
        <f>LARGE(AK4:AK28,1)+1</f>
        <v>82</v>
      </c>
      <c r="AL29" s="1872" t="s">
        <v>1872</v>
      </c>
      <c r="AM29" s="1890"/>
      <c r="AN29" s="1890"/>
      <c r="AO29" s="96"/>
      <c r="AP29" s="1881" t="s">
        <v>1873</v>
      </c>
      <c r="AR29" s="1861"/>
      <c r="AS29" s="1861"/>
      <c r="AT29" s="1861"/>
      <c r="AU29" s="1861"/>
      <c r="AV29" s="1879"/>
      <c r="AW29" s="1887"/>
      <c r="AX29" s="1887"/>
    </row>
    <row r="30" spans="2:50" s="1629" customFormat="1" ht="18.75">
      <c r="B30" s="1854"/>
      <c r="C30" s="1854"/>
      <c r="D30" s="1854"/>
      <c r="E30" s="1854"/>
      <c r="F30" s="1854"/>
      <c r="G30" s="1854"/>
      <c r="H30" s="1854"/>
      <c r="I30" s="1854"/>
      <c r="J30" s="1854"/>
      <c r="K30" s="1854"/>
      <c r="L30" s="1876">
        <f>LARGE(L5:L29,1)+1</f>
        <v>24</v>
      </c>
      <c r="M30" s="1877" t="s">
        <v>1874</v>
      </c>
      <c r="N30" s="1876">
        <f>LARGE(N5:N29,1)+1</f>
        <v>70</v>
      </c>
      <c r="O30" s="1877" t="s">
        <v>1875</v>
      </c>
      <c r="P30" s="1876">
        <f>LARGE(P5:P29,1)+1</f>
        <v>112</v>
      </c>
      <c r="Q30" s="1877" t="s">
        <v>1876</v>
      </c>
      <c r="R30" s="1876">
        <f>LARGE(R5:R29,1)+1</f>
        <v>153</v>
      </c>
      <c r="S30" s="1877" t="s">
        <v>1759</v>
      </c>
      <c r="T30" s="1865"/>
      <c r="V30" s="1876"/>
      <c r="W30" s="1869" t="s">
        <v>23</v>
      </c>
      <c r="X30" s="1876">
        <f>LARGE(X5:X29,1)+1</f>
        <v>81</v>
      </c>
      <c r="Y30" s="1877" t="s">
        <v>1801</v>
      </c>
      <c r="Z30" s="1876">
        <f>LARGE(Z5:Z29,1)+1</f>
        <v>136</v>
      </c>
      <c r="AA30" s="1877" t="s">
        <v>1877</v>
      </c>
      <c r="AB30" s="1876">
        <f>LARGE(AB5:AB29,1)+1</f>
        <v>187</v>
      </c>
      <c r="AC30" s="1877" t="s">
        <v>1868</v>
      </c>
      <c r="AD30" s="1876">
        <f>LARGE(AD5:AD29,1)+1</f>
        <v>242</v>
      </c>
      <c r="AE30" s="1877" t="s">
        <v>1582</v>
      </c>
      <c r="AF30" s="1893">
        <f>LARGE(AF5:AF29,1)+1</f>
        <v>289</v>
      </c>
      <c r="AG30" s="1877" t="s">
        <v>1878</v>
      </c>
      <c r="AH30" s="1871">
        <f>LARGE(AH4:AH29,1)+1</f>
        <v>27</v>
      </c>
      <c r="AI30" s="1872" t="s">
        <v>1879</v>
      </c>
      <c r="AJ30" s="1889"/>
      <c r="AK30" s="1871">
        <f>LARGE(AK4:AK29,1)+1</f>
        <v>83</v>
      </c>
      <c r="AL30" s="1872" t="s">
        <v>1880</v>
      </c>
      <c r="AM30" s="1890"/>
      <c r="AN30" s="1890"/>
      <c r="AO30" s="96"/>
      <c r="AP30" s="1881" t="s">
        <v>1881</v>
      </c>
      <c r="AR30" s="1857"/>
      <c r="AS30" s="1857"/>
      <c r="AT30" s="1857"/>
      <c r="AU30" s="1857"/>
      <c r="AV30" s="1883" t="s">
        <v>7</v>
      </c>
      <c r="AW30" s="1884" t="s">
        <v>1882</v>
      </c>
      <c r="AX30" s="1899"/>
    </row>
    <row r="31" spans="2:50" s="1629" customFormat="1" ht="18.75">
      <c r="B31" s="1854"/>
      <c r="C31" s="1854"/>
      <c r="D31" s="1854"/>
      <c r="E31" s="1854"/>
      <c r="F31" s="1854"/>
      <c r="G31" s="1854"/>
      <c r="H31" s="1854"/>
      <c r="I31" s="1854"/>
      <c r="J31" s="1854"/>
      <c r="K31" s="1854"/>
      <c r="L31" s="1876">
        <f>LARGE(L5:L30,1)+1</f>
        <v>25</v>
      </c>
      <c r="M31" s="1877" t="s">
        <v>1883</v>
      </c>
      <c r="N31" s="1876">
        <f>LARGE(N5:N30,1)+1</f>
        <v>71</v>
      </c>
      <c r="O31" s="1877" t="s">
        <v>1884</v>
      </c>
      <c r="P31" s="1876"/>
      <c r="Q31" s="1892"/>
      <c r="R31" s="1876">
        <f>LARGE(R5:R30,1)+1</f>
        <v>154</v>
      </c>
      <c r="S31" s="1877" t="s">
        <v>1772</v>
      </c>
      <c r="T31" s="1865"/>
      <c r="V31" s="1876">
        <f>LARGE(V5:V30,1)+1</f>
        <v>24</v>
      </c>
      <c r="W31" s="1877" t="s">
        <v>1885</v>
      </c>
      <c r="X31" s="1876">
        <f>LARGE(X5:X30,1)+1</f>
        <v>82</v>
      </c>
      <c r="Y31" s="1877" t="s">
        <v>1634</v>
      </c>
      <c r="Z31" s="1876">
        <f>LARGE(Z5:Z30,1)+1</f>
        <v>137</v>
      </c>
      <c r="AA31" s="1877" t="s">
        <v>1886</v>
      </c>
      <c r="AB31" s="1876">
        <f>LARGE(AB5:AB30,1)+1</f>
        <v>188</v>
      </c>
      <c r="AC31" s="1877" t="s">
        <v>1876</v>
      </c>
      <c r="AD31" s="1876">
        <f>LARGE(AD5:AD30,1)+1</f>
        <v>243</v>
      </c>
      <c r="AE31" s="1877" t="s">
        <v>1602</v>
      </c>
      <c r="AF31" s="1893"/>
      <c r="AG31" s="1894"/>
      <c r="AH31" s="1871">
        <f>LARGE(AH4:AH30,1)+1</f>
        <v>28</v>
      </c>
      <c r="AI31" s="1872" t="s">
        <v>1887</v>
      </c>
      <c r="AJ31" s="1889"/>
      <c r="AK31" s="1871">
        <f>LARGE(AK4:AK30,1)+1</f>
        <v>84</v>
      </c>
      <c r="AL31" s="1872" t="s">
        <v>1888</v>
      </c>
      <c r="AM31" s="1890"/>
      <c r="AN31" s="1890"/>
      <c r="AO31" s="96"/>
      <c r="AP31" s="1881" t="s">
        <v>1889</v>
      </c>
      <c r="AR31" s="1905" t="s">
        <v>1186</v>
      </c>
      <c r="AS31" s="1906" t="s">
        <v>1890</v>
      </c>
      <c r="AT31" s="1857"/>
      <c r="AU31" s="1857"/>
      <c r="AV31" s="2750">
        <v>1</v>
      </c>
      <c r="AW31" s="2746" t="s">
        <v>1891</v>
      </c>
      <c r="AX31" s="2746"/>
    </row>
    <row r="32" spans="2:50" s="1629" customFormat="1" ht="23.25" customHeight="1">
      <c r="B32" s="1854"/>
      <c r="C32" s="1854"/>
      <c r="D32" s="1854"/>
      <c r="E32" s="1854"/>
      <c r="F32" s="1854"/>
      <c r="G32" s="1854"/>
      <c r="H32" s="1854"/>
      <c r="I32" s="1854"/>
      <c r="J32" s="1854"/>
      <c r="K32" s="1854"/>
      <c r="L32" s="1876">
        <f>LARGE(L5:L31,1)+1</f>
        <v>26</v>
      </c>
      <c r="M32" s="1877" t="s">
        <v>1892</v>
      </c>
      <c r="N32" s="1876"/>
      <c r="O32" s="1866" t="s">
        <v>572</v>
      </c>
      <c r="P32" s="1876"/>
      <c r="Q32" s="1866" t="s">
        <v>1537</v>
      </c>
      <c r="R32" s="1876"/>
      <c r="S32" s="1854"/>
      <c r="T32" s="1865"/>
      <c r="V32" s="1876">
        <f>LARGE(V5:V31,1)+1</f>
        <v>25</v>
      </c>
      <c r="W32" s="1877" t="s">
        <v>1752</v>
      </c>
      <c r="X32" s="1876">
        <f>LARGE(X5:X31,1)+1</f>
        <v>83</v>
      </c>
      <c r="Y32" s="1877" t="s">
        <v>1893</v>
      </c>
      <c r="Z32" s="1876">
        <f>LARGE(Z5:Z31,1)+1</f>
        <v>138</v>
      </c>
      <c r="AA32" s="1877" t="s">
        <v>1894</v>
      </c>
      <c r="AB32" s="1876"/>
      <c r="AC32" s="1870" t="s">
        <v>1537</v>
      </c>
      <c r="AD32" s="1876">
        <f>LARGE(AD5:AD31,1)+1</f>
        <v>244</v>
      </c>
      <c r="AE32" s="1877" t="s">
        <v>1599</v>
      </c>
      <c r="AF32" s="1893"/>
      <c r="AG32" s="1869" t="s">
        <v>666</v>
      </c>
      <c r="AH32" s="1871">
        <f>LARGE(AH4:AH31,1)+1</f>
        <v>29</v>
      </c>
      <c r="AI32" s="1872" t="s">
        <v>1895</v>
      </c>
      <c r="AJ32" s="1889"/>
      <c r="AK32" s="1871">
        <f>LARGE(AK4:AK31,1)+1</f>
        <v>85</v>
      </c>
      <c r="AL32" s="1872" t="s">
        <v>1896</v>
      </c>
      <c r="AM32" s="1890"/>
      <c r="AN32" s="1890"/>
      <c r="AO32" s="96"/>
      <c r="AP32" s="1881" t="s">
        <v>1897</v>
      </c>
      <c r="AR32" s="105"/>
      <c r="AS32" s="570"/>
      <c r="AT32" s="1857"/>
      <c r="AU32" s="1857"/>
      <c r="AV32" s="2750"/>
      <c r="AW32" s="2746"/>
      <c r="AX32" s="2746"/>
    </row>
    <row r="33" spans="2:50" s="1629" customFormat="1" ht="23.25">
      <c r="B33" s="1854"/>
      <c r="C33" s="1854"/>
      <c r="D33" s="1854"/>
      <c r="E33" s="1854"/>
      <c r="F33" s="1854"/>
      <c r="G33" s="1854"/>
      <c r="H33" s="1854"/>
      <c r="I33" s="1854"/>
      <c r="J33" s="1854"/>
      <c r="K33" s="1854"/>
      <c r="L33" s="1876">
        <f>LARGE(L5:L32,1)+1</f>
        <v>27</v>
      </c>
      <c r="M33" s="1877" t="s">
        <v>1898</v>
      </c>
      <c r="N33" s="1876">
        <f>LARGE(N5:N32,1)+1</f>
        <v>72</v>
      </c>
      <c r="O33" s="1877" t="s">
        <v>1588</v>
      </c>
      <c r="P33" s="1876">
        <f>LARGE(P5:P32,1)+1</f>
        <v>113</v>
      </c>
      <c r="Q33" s="1877" t="s">
        <v>1899</v>
      </c>
      <c r="R33" s="1876"/>
      <c r="S33" s="1867" t="s">
        <v>1737</v>
      </c>
      <c r="T33" s="1865"/>
      <c r="V33" s="1876">
        <f>LARGE(V5:V32,1)+1</f>
        <v>26</v>
      </c>
      <c r="W33" s="1877" t="s">
        <v>1765</v>
      </c>
      <c r="X33" s="1876">
        <f>LARGE(X5:X32,1)+1</f>
        <v>84</v>
      </c>
      <c r="Y33" s="1877" t="s">
        <v>1650</v>
      </c>
      <c r="Z33" s="1876">
        <f>LARGE(Z5:Z32,1)+1</f>
        <v>139</v>
      </c>
      <c r="AA33" s="1877" t="s">
        <v>1900</v>
      </c>
      <c r="AB33" s="1876">
        <f>LARGE(AB5:AB32,1)+1</f>
        <v>189</v>
      </c>
      <c r="AC33" s="1877" t="s">
        <v>1901</v>
      </c>
      <c r="AD33" s="1876">
        <f>LARGE(AD5:AD32,1)+1</f>
        <v>245</v>
      </c>
      <c r="AE33" s="1877" t="s">
        <v>1902</v>
      </c>
      <c r="AF33" s="1893">
        <f>LARGE(AF5:AF32,1)+1</f>
        <v>290</v>
      </c>
      <c r="AG33" s="1877" t="s">
        <v>1903</v>
      </c>
      <c r="AH33" s="1871">
        <f>LARGE(AH4:AH32,1)+1</f>
        <v>30</v>
      </c>
      <c r="AI33" s="1872" t="s">
        <v>1904</v>
      </c>
      <c r="AJ33" s="1889"/>
      <c r="AK33" s="1871">
        <f>LARGE(AK4:AK32,1)+1</f>
        <v>86</v>
      </c>
      <c r="AL33" s="1872" t="s">
        <v>1905</v>
      </c>
      <c r="AM33" s="1890"/>
      <c r="AN33" s="1890"/>
      <c r="AO33" s="96"/>
      <c r="AP33" s="1881" t="s">
        <v>1906</v>
      </c>
      <c r="AR33" s="1905" t="s">
        <v>1186</v>
      </c>
      <c r="AS33" s="1906" t="s">
        <v>1907</v>
      </c>
      <c r="AT33" s="1857"/>
      <c r="AU33" s="1857"/>
      <c r="AV33" s="1879">
        <v>2</v>
      </c>
      <c r="AW33" s="1882" t="s">
        <v>1908</v>
      </c>
      <c r="AX33" s="1882"/>
    </row>
    <row r="34" spans="2:50" s="1629" customFormat="1" ht="18.75">
      <c r="B34" s="1854"/>
      <c r="C34" s="1854"/>
      <c r="D34" s="1854"/>
      <c r="E34" s="1854"/>
      <c r="F34" s="1854"/>
      <c r="G34" s="1854"/>
      <c r="H34" s="1854"/>
      <c r="I34" s="1854"/>
      <c r="J34" s="1854"/>
      <c r="K34" s="1854"/>
      <c r="L34" s="1876">
        <f>LARGE(L5:L33,1)+1</f>
        <v>28</v>
      </c>
      <c r="M34" s="1877" t="s">
        <v>1909</v>
      </c>
      <c r="N34" s="1876">
        <f>LARGE(N5:N33,1)+1</f>
        <v>73</v>
      </c>
      <c r="O34" s="1877" t="s">
        <v>1637</v>
      </c>
      <c r="P34" s="1876">
        <f>LARGE(P5:P33,1)+1</f>
        <v>114</v>
      </c>
      <c r="Q34" s="1877" t="s">
        <v>1910</v>
      </c>
      <c r="R34" s="1876">
        <f>LARGE(R5:R33,1)+1</f>
        <v>155</v>
      </c>
      <c r="S34" s="1877" t="s">
        <v>1845</v>
      </c>
      <c r="T34" s="1865"/>
      <c r="V34" s="1876">
        <f>LARGE(V5:V33,1)+1</f>
        <v>27</v>
      </c>
      <c r="W34" s="1877" t="s">
        <v>1765</v>
      </c>
      <c r="X34" s="1876"/>
      <c r="Y34" s="1892"/>
      <c r="Z34" s="1876">
        <f>LARGE(Z5:Z33,1)+1</f>
        <v>140</v>
      </c>
      <c r="AA34" s="1877" t="s">
        <v>1911</v>
      </c>
      <c r="AB34" s="1876">
        <f>LARGE(AB5:AB33,1)+1</f>
        <v>190</v>
      </c>
      <c r="AC34" s="1877" t="s">
        <v>1899</v>
      </c>
      <c r="AD34" s="1876">
        <f>LARGE(AD5:AD33,1)+1</f>
        <v>246</v>
      </c>
      <c r="AE34" s="1877" t="s">
        <v>1619</v>
      </c>
      <c r="AF34" s="1907"/>
      <c r="AG34" s="1907"/>
      <c r="AH34" s="1871">
        <f>LARGE(AH4:AH33,1)+1</f>
        <v>31</v>
      </c>
      <c r="AI34" s="1872" t="s">
        <v>1912</v>
      </c>
      <c r="AJ34" s="1889"/>
      <c r="AK34" s="1871">
        <f>LARGE(AK4:AK33,1)+1</f>
        <v>87</v>
      </c>
      <c r="AL34" s="1872" t="s">
        <v>1913</v>
      </c>
      <c r="AM34" s="1890"/>
      <c r="AN34" s="1890"/>
      <c r="AO34" s="96"/>
      <c r="AP34" s="1881" t="s">
        <v>1914</v>
      </c>
      <c r="AR34" s="105"/>
      <c r="AS34" s="570"/>
      <c r="AT34" s="1857"/>
      <c r="AU34" s="1857"/>
      <c r="AV34" s="1879">
        <v>3</v>
      </c>
      <c r="AW34" s="1882" t="s">
        <v>1915</v>
      </c>
      <c r="AX34" s="1882"/>
    </row>
    <row r="35" spans="2:50" s="1629" customFormat="1" ht="18.75">
      <c r="B35" s="1854"/>
      <c r="C35" s="1854"/>
      <c r="D35" s="1854"/>
      <c r="E35" s="1854"/>
      <c r="F35" s="1854"/>
      <c r="G35" s="1854"/>
      <c r="H35" s="1854"/>
      <c r="I35" s="1854"/>
      <c r="J35" s="1854"/>
      <c r="K35" s="1854"/>
      <c r="L35" s="1876">
        <f>LARGE(L5:L34,1)+1</f>
        <v>29</v>
      </c>
      <c r="M35" s="1877" t="s">
        <v>1909</v>
      </c>
      <c r="N35" s="1876">
        <f>LARGE(N5:N34,1)+1</f>
        <v>74</v>
      </c>
      <c r="O35" s="1877" t="s">
        <v>1684</v>
      </c>
      <c r="P35" s="1876">
        <f>LARGE(P5:P34,1)+1</f>
        <v>115</v>
      </c>
      <c r="Q35" s="1877" t="s">
        <v>1916</v>
      </c>
      <c r="R35" s="1876">
        <f>LARGE(R5:R34,1)+1</f>
        <v>156</v>
      </c>
      <c r="S35" s="1877" t="s">
        <v>1870</v>
      </c>
      <c r="T35" s="1865"/>
      <c r="V35" s="1876">
        <f>LARGE(V5:V34,1)+1</f>
        <v>28</v>
      </c>
      <c r="W35" s="1877" t="s">
        <v>1917</v>
      </c>
      <c r="X35" s="1876"/>
      <c r="Y35" s="1869" t="s">
        <v>280</v>
      </c>
      <c r="Z35" s="1876">
        <f>LARGE(Z5:Z34,1)+1</f>
        <v>141</v>
      </c>
      <c r="AA35" s="1877" t="s">
        <v>1918</v>
      </c>
      <c r="AB35" s="1876">
        <f>LARGE(AB5:AB34,1)+1</f>
        <v>191</v>
      </c>
      <c r="AC35" s="1877" t="s">
        <v>1910</v>
      </c>
      <c r="AD35" s="1876">
        <f>LARGE(AD5:AD34,1)+1</f>
        <v>247</v>
      </c>
      <c r="AE35" s="1877" t="s">
        <v>1635</v>
      </c>
      <c r="AF35" s="1907"/>
      <c r="AG35" s="1907"/>
      <c r="AH35" s="1871">
        <f>LARGE(AH4:AH34,1)+1</f>
        <v>32</v>
      </c>
      <c r="AI35" s="1872" t="s">
        <v>1919</v>
      </c>
      <c r="AJ35" s="1889"/>
      <c r="AK35" s="1871">
        <f>LARGE(AK4:AK34,1)+1</f>
        <v>88</v>
      </c>
      <c r="AL35" s="1872" t="s">
        <v>1920</v>
      </c>
      <c r="AM35" s="1890"/>
      <c r="AN35" s="1890"/>
      <c r="AO35" s="96"/>
      <c r="AP35" s="1881" t="s">
        <v>1921</v>
      </c>
      <c r="AR35" s="1905" t="s">
        <v>1186</v>
      </c>
      <c r="AS35" s="1906" t="s">
        <v>1922</v>
      </c>
      <c r="AT35" s="1857"/>
      <c r="AU35" s="1857"/>
      <c r="AV35" s="1879">
        <v>4</v>
      </c>
      <c r="AW35" s="1908" t="s">
        <v>1923</v>
      </c>
      <c r="AX35" s="1908"/>
    </row>
    <row r="36" spans="2:50" s="1629" customFormat="1" ht="23.25" customHeight="1">
      <c r="B36" s="1854"/>
      <c r="C36" s="1854"/>
      <c r="D36" s="1854"/>
      <c r="E36" s="1854"/>
      <c r="F36" s="1854"/>
      <c r="G36" s="1854"/>
      <c r="H36" s="1854"/>
      <c r="I36" s="1854"/>
      <c r="J36" s="1854"/>
      <c r="K36" s="1854"/>
      <c r="L36" s="1876">
        <f>LARGE(L5:L35,1)+1</f>
        <v>30</v>
      </c>
      <c r="M36" s="1877" t="s">
        <v>1924</v>
      </c>
      <c r="N36" s="1876">
        <f>LARGE(N5:N35,1)+1</f>
        <v>75</v>
      </c>
      <c r="O36" s="1877" t="s">
        <v>1696</v>
      </c>
      <c r="P36" s="1876">
        <f>LARGE(P5:P35,1)+1</f>
        <v>116</v>
      </c>
      <c r="Q36" s="1877" t="s">
        <v>1925</v>
      </c>
      <c r="R36" s="1876">
        <f>LARGE(R5:R35,1)+1</f>
        <v>157</v>
      </c>
      <c r="S36" s="1877" t="s">
        <v>1878</v>
      </c>
      <c r="T36" s="1865"/>
      <c r="V36" s="1876">
        <f>LARGE(V5:V35,1)+1</f>
        <v>29</v>
      </c>
      <c r="W36" s="1877" t="s">
        <v>1926</v>
      </c>
      <c r="X36" s="1876">
        <f>LARGE(X5:X35,1)+1</f>
        <v>85</v>
      </c>
      <c r="Y36" s="1877" t="s">
        <v>1680</v>
      </c>
      <c r="Z36" s="1876">
        <f>LARGE(Z5:Z35,1)+1</f>
        <v>142</v>
      </c>
      <c r="AA36" s="1877" t="s">
        <v>1927</v>
      </c>
      <c r="AB36" s="1876">
        <f>LARGE(AB5:AB35,1)+1</f>
        <v>192</v>
      </c>
      <c r="AC36" s="1877" t="s">
        <v>1928</v>
      </c>
      <c r="AD36" s="1876">
        <f>LARGE(AD5:AD35,1)+1</f>
        <v>248</v>
      </c>
      <c r="AE36" s="1877" t="s">
        <v>1652</v>
      </c>
      <c r="AF36" s="1907"/>
      <c r="AG36" s="1907"/>
      <c r="AH36" s="1871">
        <f>LARGE(AH4:AH35,1)+1</f>
        <v>33</v>
      </c>
      <c r="AI36" s="1872" t="s">
        <v>1929</v>
      </c>
      <c r="AJ36" s="1889"/>
      <c r="AK36" s="1871">
        <f>LARGE(AK4:AK35,1)+1</f>
        <v>89</v>
      </c>
      <c r="AL36" s="1872" t="s">
        <v>1930</v>
      </c>
      <c r="AM36" s="1890"/>
      <c r="AN36" s="1890"/>
      <c r="AO36" s="96"/>
      <c r="AP36" s="1881" t="s">
        <v>1931</v>
      </c>
      <c r="AR36" s="1857"/>
      <c r="AS36" s="1857"/>
      <c r="AT36" s="1857"/>
      <c r="AU36" s="1857"/>
      <c r="AV36" s="1879"/>
      <c r="AW36" s="2748" t="s">
        <v>1932</v>
      </c>
      <c r="AX36" s="2748"/>
    </row>
    <row r="37" spans="2:50" s="1629" customFormat="1" ht="18.75">
      <c r="B37" s="1854"/>
      <c r="C37" s="1854"/>
      <c r="D37" s="1854"/>
      <c r="E37" s="1854"/>
      <c r="F37" s="1854"/>
      <c r="G37" s="1854"/>
      <c r="H37" s="1854"/>
      <c r="I37" s="1854"/>
      <c r="J37" s="1854"/>
      <c r="K37" s="1854"/>
      <c r="L37" s="1876">
        <f>LARGE(L5:L36,1)+1</f>
        <v>31</v>
      </c>
      <c r="M37" s="1877" t="s">
        <v>1933</v>
      </c>
      <c r="N37" s="1876">
        <f>LARGE(N5:N36,1)+1</f>
        <v>76</v>
      </c>
      <c r="O37" s="1877" t="s">
        <v>1713</v>
      </c>
      <c r="P37" s="1876">
        <f>LARGE(P5:P36,1)+1</f>
        <v>117</v>
      </c>
      <c r="Q37" s="1877" t="s">
        <v>1934</v>
      </c>
      <c r="R37" s="1876"/>
      <c r="S37" s="1909"/>
      <c r="T37" s="1865"/>
      <c r="V37" s="1876">
        <f>LARGE(V5:V36,1)+1</f>
        <v>30</v>
      </c>
      <c r="W37" s="1877" t="s">
        <v>1780</v>
      </c>
      <c r="X37" s="1876">
        <f>LARGE(X5:X36,1)+1</f>
        <v>86</v>
      </c>
      <c r="Y37" s="1877" t="s">
        <v>1935</v>
      </c>
      <c r="Z37" s="1876">
        <f>LARGE(Z5:Z36,1)+1</f>
        <v>143</v>
      </c>
      <c r="AA37" s="1870" t="s">
        <v>1539</v>
      </c>
      <c r="AB37" s="1876">
        <f>LARGE(AB5:AB36,1)+1</f>
        <v>193</v>
      </c>
      <c r="AC37" s="1877" t="s">
        <v>1547</v>
      </c>
      <c r="AD37" s="1876">
        <f>LARGE(AD5:AD36,1)+1</f>
        <v>249</v>
      </c>
      <c r="AE37" s="1877" t="s">
        <v>1936</v>
      </c>
      <c r="AF37" s="1907"/>
      <c r="AG37" s="1907"/>
      <c r="AH37" s="1871">
        <f>LARGE(AH4:AH36,1)+1</f>
        <v>34</v>
      </c>
      <c r="AI37" s="1872" t="s">
        <v>1937</v>
      </c>
      <c r="AJ37" s="1889"/>
      <c r="AK37" s="1871">
        <f>LARGE(AK4:AK36,1)+1</f>
        <v>90</v>
      </c>
      <c r="AL37" s="1872" t="s">
        <v>1938</v>
      </c>
      <c r="AM37" s="1890"/>
      <c r="AN37" s="1890"/>
      <c r="AO37" s="96"/>
      <c r="AP37" s="1881" t="s">
        <v>1939</v>
      </c>
      <c r="AR37" s="1857"/>
      <c r="AS37" s="1857"/>
      <c r="AT37" s="1857"/>
      <c r="AU37" s="1857"/>
      <c r="AV37" s="1879"/>
      <c r="AW37" s="2748"/>
      <c r="AX37" s="2748"/>
    </row>
    <row r="38" spans="2:50" s="1629" customFormat="1" ht="23.25">
      <c r="B38" s="1854"/>
      <c r="C38" s="1854"/>
      <c r="D38" s="1854"/>
      <c r="E38" s="1854"/>
      <c r="F38" s="1854"/>
      <c r="G38" s="1854"/>
      <c r="H38" s="1854"/>
      <c r="I38" s="1854"/>
      <c r="J38" s="1854"/>
      <c r="K38" s="1854"/>
      <c r="L38" s="1876">
        <f>LARGE(L5:L37,1)+1</f>
        <v>32</v>
      </c>
      <c r="M38" s="1877" t="s">
        <v>1940</v>
      </c>
      <c r="N38" s="1876">
        <f>LARGE(N5:N37,1)+1</f>
        <v>77</v>
      </c>
      <c r="O38" s="1877" t="s">
        <v>1728</v>
      </c>
      <c r="P38" s="1876">
        <f>LARGE(P5:P37,1)+1</f>
        <v>118</v>
      </c>
      <c r="Q38" s="1877" t="s">
        <v>1941</v>
      </c>
      <c r="R38" s="1876"/>
      <c r="S38" s="1867" t="s">
        <v>666</v>
      </c>
      <c r="T38" s="1865"/>
      <c r="V38" s="1876">
        <f>LARGE(V5:V37,1)+1</f>
        <v>31</v>
      </c>
      <c r="W38" s="1877" t="s">
        <v>1705</v>
      </c>
      <c r="X38" s="1876">
        <f>LARGE(X5:X37,1)+1</f>
        <v>87</v>
      </c>
      <c r="Y38" s="1877" t="s">
        <v>1692</v>
      </c>
      <c r="Z38" s="1876">
        <f>LARGE(Z5:Z37,1)+1</f>
        <v>144</v>
      </c>
      <c r="AA38" s="1877" t="s">
        <v>1551</v>
      </c>
      <c r="AB38" s="1876">
        <f>LARGE(AB5:AB37,1)+1</f>
        <v>194</v>
      </c>
      <c r="AC38" s="1877" t="s">
        <v>1564</v>
      </c>
      <c r="AD38" s="1876">
        <f>LARGE(AD5:AD37,1)+1</f>
        <v>250</v>
      </c>
      <c r="AE38" s="1877" t="s">
        <v>1942</v>
      </c>
      <c r="AF38" s="1907"/>
      <c r="AG38" s="1907"/>
      <c r="AH38" s="1871">
        <f>LARGE(AH4:AH37,1)+1</f>
        <v>35</v>
      </c>
      <c r="AI38" s="1872" t="s">
        <v>1943</v>
      </c>
      <c r="AJ38" s="1889"/>
      <c r="AK38" s="1871">
        <f>LARGE(AK4:AK37,1)+1</f>
        <v>91</v>
      </c>
      <c r="AL38" s="1872" t="s">
        <v>1944</v>
      </c>
      <c r="AM38" s="1890"/>
      <c r="AN38" s="1890"/>
      <c r="AO38" s="96"/>
      <c r="AP38" s="1881" t="s">
        <v>1945</v>
      </c>
      <c r="AR38" s="1879"/>
      <c r="AS38" s="1910" t="s">
        <v>1946</v>
      </c>
      <c r="AT38" s="1861"/>
      <c r="AU38" s="1861"/>
      <c r="AV38" s="1879"/>
      <c r="AW38" s="1908"/>
      <c r="AX38" s="1908"/>
    </row>
    <row r="39" spans="2:50" s="1629" customFormat="1" ht="23.25" customHeight="1">
      <c r="B39" s="1854"/>
      <c r="C39" s="1854"/>
      <c r="D39" s="1854"/>
      <c r="E39" s="1854"/>
      <c r="F39" s="1854"/>
      <c r="G39" s="1854"/>
      <c r="H39" s="1854"/>
      <c r="I39" s="1854"/>
      <c r="J39" s="1854"/>
      <c r="K39" s="1854"/>
      <c r="L39" s="1876"/>
      <c r="M39" s="1866" t="s">
        <v>571</v>
      </c>
      <c r="N39" s="1876">
        <f>LARGE(N5:N38,1)+1</f>
        <v>78</v>
      </c>
      <c r="O39" s="1877" t="s">
        <v>1741</v>
      </c>
      <c r="P39" s="1876">
        <f>LARGE(P5:P38,1)+1</f>
        <v>119</v>
      </c>
      <c r="Q39" s="1877" t="s">
        <v>1947</v>
      </c>
      <c r="R39" s="1876">
        <f>LARGE(R5:R38,1)+1</f>
        <v>158</v>
      </c>
      <c r="S39" s="1877" t="s">
        <v>1903</v>
      </c>
      <c r="T39" s="1865"/>
      <c r="V39" s="1876">
        <f>LARGE(V5:V38,1)+1</f>
        <v>32</v>
      </c>
      <c r="W39" s="1877" t="s">
        <v>1791</v>
      </c>
      <c r="X39" s="1876">
        <f>LARGE(X5:X38,1)+1</f>
        <v>88</v>
      </c>
      <c r="Y39" s="1877" t="s">
        <v>1709</v>
      </c>
      <c r="Z39" s="1876">
        <f>LARGE(Z5:Z38,1)+1</f>
        <v>145</v>
      </c>
      <c r="AA39" s="1877" t="s">
        <v>1568</v>
      </c>
      <c r="AB39" s="1876">
        <f>LARGE(AB5:AB38,1)+1</f>
        <v>195</v>
      </c>
      <c r="AC39" s="1877" t="s">
        <v>1916</v>
      </c>
      <c r="AD39" s="1876"/>
      <c r="AE39" s="1894"/>
      <c r="AF39" s="1907"/>
      <c r="AG39" s="1907"/>
      <c r="AH39" s="1871">
        <f>LARGE(AH4:AH38,1)+1</f>
        <v>36</v>
      </c>
      <c r="AI39" s="1872" t="s">
        <v>1948</v>
      </c>
      <c r="AJ39" s="1889"/>
      <c r="AK39" s="1871">
        <f>LARGE(AK4:AK38,1)+1</f>
        <v>92</v>
      </c>
      <c r="AL39" s="1872" t="s">
        <v>1949</v>
      </c>
      <c r="AM39" s="1890"/>
      <c r="AN39" s="1890"/>
      <c r="AO39" s="96"/>
      <c r="AP39" s="1881" t="s">
        <v>1950</v>
      </c>
      <c r="AR39" s="1879"/>
      <c r="AS39" s="1861"/>
      <c r="AT39" s="1861"/>
      <c r="AU39" s="1861"/>
      <c r="AV39" s="1883" t="s">
        <v>10</v>
      </c>
      <c r="AW39" s="1884" t="s">
        <v>1951</v>
      </c>
      <c r="AX39" s="1882"/>
    </row>
    <row r="40" spans="2:50" s="1629" customFormat="1" ht="18.75">
      <c r="B40" s="1854"/>
      <c r="C40" s="1854"/>
      <c r="D40" s="1854"/>
      <c r="E40" s="1854"/>
      <c r="F40" s="1854"/>
      <c r="G40" s="1854"/>
      <c r="H40" s="1854"/>
      <c r="I40" s="1854"/>
      <c r="J40" s="1854"/>
      <c r="K40" s="1854"/>
      <c r="L40" s="1876">
        <f>LARGE(L5:L39,1)+1</f>
        <v>33</v>
      </c>
      <c r="M40" s="1877" t="s">
        <v>1570</v>
      </c>
      <c r="N40" s="1876">
        <f>LARGE(N5:N39,1)+1</f>
        <v>79</v>
      </c>
      <c r="O40" s="1877" t="s">
        <v>1756</v>
      </c>
      <c r="P40" s="1876">
        <f>LARGE(P5:P39,1)+1</f>
        <v>120</v>
      </c>
      <c r="Q40" s="1877" t="s">
        <v>1952</v>
      </c>
      <c r="R40" s="1876"/>
      <c r="S40" s="1892"/>
      <c r="T40" s="1865"/>
      <c r="V40" s="1876">
        <f>LARGE(V5:V39,1)+1</f>
        <v>33</v>
      </c>
      <c r="W40" s="1877" t="s">
        <v>1803</v>
      </c>
      <c r="X40" s="1876">
        <f>LARGE(X5:X39,1)+1</f>
        <v>89</v>
      </c>
      <c r="Y40" s="1877" t="s">
        <v>1953</v>
      </c>
      <c r="Z40" s="1876">
        <f>LARGE(Z5:Z39,1)+1</f>
        <v>146</v>
      </c>
      <c r="AA40" s="1877" t="s">
        <v>1585</v>
      </c>
      <c r="AB40" s="1876">
        <f>LARGE(AB5:AB39,1)+1</f>
        <v>196</v>
      </c>
      <c r="AC40" s="1877" t="s">
        <v>1954</v>
      </c>
      <c r="AD40" s="1876"/>
      <c r="AE40" s="1870" t="s">
        <v>582</v>
      </c>
      <c r="AF40" s="1907"/>
      <c r="AG40" s="1907"/>
      <c r="AH40" s="1871">
        <f>LARGE(AH4:AH39,1)+1</f>
        <v>37</v>
      </c>
      <c r="AI40" s="1872" t="s">
        <v>1955</v>
      </c>
      <c r="AJ40" s="1889"/>
      <c r="AK40" s="1871">
        <f>LARGE(AK4:AK39,1)+1</f>
        <v>93</v>
      </c>
      <c r="AL40" s="1872" t="s">
        <v>1956</v>
      </c>
      <c r="AM40" s="1890"/>
      <c r="AN40" s="1890"/>
      <c r="AO40" s="96"/>
      <c r="AP40" s="1881" t="s">
        <v>1957</v>
      </c>
      <c r="AR40" s="1879">
        <v>1</v>
      </c>
      <c r="AS40" s="1882" t="s">
        <v>1958</v>
      </c>
      <c r="AT40" s="1861"/>
      <c r="AU40" s="1861"/>
      <c r="AV40" s="1879">
        <v>1</v>
      </c>
      <c r="AW40" s="1882" t="s">
        <v>1959</v>
      </c>
      <c r="AX40" s="1882"/>
    </row>
    <row r="41" spans="2:50" s="1629" customFormat="1" ht="30">
      <c r="B41" s="1854"/>
      <c r="C41" s="1854"/>
      <c r="D41" s="1854"/>
      <c r="E41" s="1854"/>
      <c r="F41" s="1854"/>
      <c r="G41" s="1854"/>
      <c r="H41" s="1854"/>
      <c r="I41" s="1854"/>
      <c r="J41" s="1854"/>
      <c r="K41" s="1854"/>
      <c r="L41" s="1876">
        <f>LARGE(L5:L40,1)+1</f>
        <v>34</v>
      </c>
      <c r="M41" s="1877" t="s">
        <v>1587</v>
      </c>
      <c r="N41" s="1876">
        <f>LARGE(N5:N40,1)+1</f>
        <v>80</v>
      </c>
      <c r="O41" s="1877" t="s">
        <v>1783</v>
      </c>
      <c r="P41" s="1876">
        <f>LARGE(P5:P40,1)+1</f>
        <v>121</v>
      </c>
      <c r="Q41" s="1877" t="s">
        <v>1960</v>
      </c>
      <c r="R41" s="1876"/>
      <c r="S41" s="1892"/>
      <c r="T41" s="1865"/>
      <c r="V41" s="1876">
        <f>LARGE(V5:V40,1)+1</f>
        <v>34</v>
      </c>
      <c r="W41" s="1877" t="s">
        <v>1961</v>
      </c>
      <c r="X41" s="1876">
        <f>LARGE(X5:X40,1)+1</f>
        <v>90</v>
      </c>
      <c r="Y41" s="1877" t="s">
        <v>1725</v>
      </c>
      <c r="Z41" s="1876">
        <f>LARGE(Z5:Z40,1)+1</f>
        <v>147</v>
      </c>
      <c r="AA41" s="1877" t="s">
        <v>1962</v>
      </c>
      <c r="AB41" s="1876">
        <f>LARGE(AB5:AB40,1)+1</f>
        <v>197</v>
      </c>
      <c r="AC41" s="1877" t="s">
        <v>1581</v>
      </c>
      <c r="AD41" s="1876">
        <f>LARGE(AD5:AD40,1)+1</f>
        <v>251</v>
      </c>
      <c r="AE41" s="1877" t="s">
        <v>1963</v>
      </c>
      <c r="AF41" s="1907"/>
      <c r="AG41" s="1907"/>
      <c r="AH41" s="1871">
        <f>LARGE(AH4:AH40,1)+1</f>
        <v>38</v>
      </c>
      <c r="AI41" s="1872" t="s">
        <v>1964</v>
      </c>
      <c r="AJ41" s="1889"/>
      <c r="AK41" s="1871">
        <f>LARGE(AK4:AK40,1)+1</f>
        <v>94</v>
      </c>
      <c r="AL41" s="1872" t="s">
        <v>1965</v>
      </c>
      <c r="AM41" s="1890"/>
      <c r="AN41" s="1890"/>
      <c r="AO41" s="96"/>
      <c r="AP41" s="1878" t="s">
        <v>571</v>
      </c>
      <c r="AR41" s="1879">
        <v>2</v>
      </c>
      <c r="AS41" s="1882" t="s">
        <v>1966</v>
      </c>
      <c r="AT41" s="1861"/>
      <c r="AU41" s="1861"/>
      <c r="AV41" s="1879">
        <v>2</v>
      </c>
      <c r="AW41" s="1882" t="s">
        <v>1967</v>
      </c>
      <c r="AX41" s="1882"/>
    </row>
    <row r="42" spans="2:50" s="1629" customFormat="1" ht="46.5" customHeight="1">
      <c r="B42" s="1854"/>
      <c r="C42" s="1854"/>
      <c r="D42" s="1854"/>
      <c r="E42" s="1854"/>
      <c r="F42" s="1854"/>
      <c r="G42" s="1854"/>
      <c r="H42" s="1854"/>
      <c r="I42" s="1854"/>
      <c r="J42" s="1854"/>
      <c r="K42" s="1854"/>
      <c r="L42" s="1876">
        <f>LARGE(L5:L41,1)+1</f>
        <v>35</v>
      </c>
      <c r="M42" s="1877" t="s">
        <v>1620</v>
      </c>
      <c r="N42" s="1876">
        <f>LARGE(N5:N41,1)+1</f>
        <v>81</v>
      </c>
      <c r="O42" s="1877" t="s">
        <v>1805</v>
      </c>
      <c r="P42" s="1876">
        <f>LARGE(P5:P41,1)+1</f>
        <v>122</v>
      </c>
      <c r="Q42" s="1877" t="s">
        <v>1968</v>
      </c>
      <c r="R42" s="1876"/>
      <c r="S42" s="1892"/>
      <c r="T42" s="1865"/>
      <c r="V42" s="1876">
        <f>LARGE(V5:V41,1)+1</f>
        <v>35</v>
      </c>
      <c r="W42" s="1877" t="s">
        <v>1813</v>
      </c>
      <c r="X42" s="1876">
        <f>LARGE(X5:X41,1)+1</f>
        <v>91</v>
      </c>
      <c r="Y42" s="1877" t="s">
        <v>1738</v>
      </c>
      <c r="Z42" s="1876"/>
      <c r="AA42" s="1904"/>
      <c r="AB42" s="1876">
        <f>LARGE(AB5:AB41,1)+1</f>
        <v>198</v>
      </c>
      <c r="AC42" s="1877" t="s">
        <v>1925</v>
      </c>
      <c r="AD42" s="1876">
        <f>LARGE(AD5:AD41,1)+1</f>
        <v>252</v>
      </c>
      <c r="AE42" s="1877" t="s">
        <v>1682</v>
      </c>
      <c r="AF42" s="1907"/>
      <c r="AG42" s="1907"/>
      <c r="AH42" s="1871">
        <f>LARGE(AH4:AH41,1)+1</f>
        <v>39</v>
      </c>
      <c r="AI42" s="1872" t="s">
        <v>1969</v>
      </c>
      <c r="AJ42" s="1889"/>
      <c r="AK42" s="1871">
        <f>LARGE(AK4:AK41,1)+1</f>
        <v>95</v>
      </c>
      <c r="AL42" s="1872" t="s">
        <v>1970</v>
      </c>
      <c r="AM42" s="1890"/>
      <c r="AN42" s="1890"/>
      <c r="AO42" s="96"/>
      <c r="AP42" s="1881" t="s">
        <v>1971</v>
      </c>
      <c r="AR42" s="1879">
        <v>3</v>
      </c>
      <c r="AS42" s="1882" t="s">
        <v>1972</v>
      </c>
      <c r="AT42" s="1861"/>
      <c r="AU42" s="1861"/>
      <c r="AV42" s="1879"/>
      <c r="AW42" s="2749" t="s">
        <v>1973</v>
      </c>
      <c r="AX42" s="2749"/>
    </row>
    <row r="43" spans="2:50" s="1629" customFormat="1" ht="18.75">
      <c r="B43" s="1854"/>
      <c r="C43" s="1854"/>
      <c r="D43" s="1854"/>
      <c r="E43" s="1854"/>
      <c r="F43" s="1854"/>
      <c r="G43" s="1854"/>
      <c r="H43" s="1854"/>
      <c r="I43" s="1854"/>
      <c r="J43" s="1854"/>
      <c r="K43" s="1854"/>
      <c r="L43" s="1876">
        <f>LARGE(L5:L42,1)+1</f>
        <v>36</v>
      </c>
      <c r="M43" s="1877" t="s">
        <v>1636</v>
      </c>
      <c r="N43" s="1876">
        <f>LARGE(N5:N42,1)+1</f>
        <v>82</v>
      </c>
      <c r="O43" s="1877" t="s">
        <v>1654</v>
      </c>
      <c r="P43" s="1876">
        <f>LARGE(P5:P42,1)+1</f>
        <v>123</v>
      </c>
      <c r="Q43" s="1877" t="s">
        <v>1974</v>
      </c>
      <c r="R43" s="1876"/>
      <c r="S43" s="1892"/>
      <c r="T43" s="1865"/>
      <c r="V43" s="1876">
        <f>LARGE(V5:V42,1)+1</f>
        <v>36</v>
      </c>
      <c r="W43" s="1877" t="s">
        <v>1823</v>
      </c>
      <c r="X43" s="1876">
        <f>LARGE(X5:X42,1)+1</f>
        <v>92</v>
      </c>
      <c r="Y43" s="1877" t="s">
        <v>1753</v>
      </c>
      <c r="Z43" s="1876"/>
      <c r="AA43" s="1869" t="s">
        <v>575</v>
      </c>
      <c r="AB43" s="1876">
        <f>LARGE(AB5:AB42,1)+1</f>
        <v>199</v>
      </c>
      <c r="AC43" s="1877" t="s">
        <v>1975</v>
      </c>
      <c r="AD43" s="1876">
        <f>LARGE(AD5:AD42,1)+1</f>
        <v>253</v>
      </c>
      <c r="AE43" s="1877" t="s">
        <v>1694</v>
      </c>
      <c r="AF43" s="1907"/>
      <c r="AG43" s="1907"/>
      <c r="AH43" s="1871">
        <f>LARGE(AH4:AH42,1)+1</f>
        <v>40</v>
      </c>
      <c r="AI43" s="1872" t="s">
        <v>1976</v>
      </c>
      <c r="AJ43" s="1889"/>
      <c r="AK43" s="1871">
        <f>LARGE(AK4:AK42,1)+1</f>
        <v>96</v>
      </c>
      <c r="AL43" s="1872" t="s">
        <v>1977</v>
      </c>
      <c r="AM43" s="1890"/>
      <c r="AN43" s="1890"/>
      <c r="AO43" s="96"/>
      <c r="AP43" s="1881" t="s">
        <v>1978</v>
      </c>
      <c r="AR43" s="1879">
        <v>4</v>
      </c>
      <c r="AS43" s="1882" t="s">
        <v>1979</v>
      </c>
      <c r="AT43" s="1861"/>
      <c r="AU43" s="1861"/>
      <c r="AV43" s="1879"/>
      <c r="AW43" s="2749"/>
      <c r="AX43" s="2749"/>
    </row>
    <row r="44" spans="2:50" s="1629" customFormat="1" ht="23.25" customHeight="1">
      <c r="B44" s="1854"/>
      <c r="C44" s="1854"/>
      <c r="D44" s="1854"/>
      <c r="E44" s="1854"/>
      <c r="F44" s="1854"/>
      <c r="G44" s="1854"/>
      <c r="H44" s="1854"/>
      <c r="I44" s="1854"/>
      <c r="J44" s="1854"/>
      <c r="K44" s="1854"/>
      <c r="L44" s="1876">
        <f>LARGE(L5:L43,1)+1</f>
        <v>37</v>
      </c>
      <c r="M44" s="1877" t="s">
        <v>1653</v>
      </c>
      <c r="N44" s="1876">
        <f>LARGE(N5:N43,1)+1</f>
        <v>83</v>
      </c>
      <c r="O44" s="1877" t="s">
        <v>1815</v>
      </c>
      <c r="P44" s="1876"/>
      <c r="Q44" s="1866" t="s">
        <v>1980</v>
      </c>
      <c r="R44" s="1876"/>
      <c r="S44" s="1892"/>
      <c r="T44" s="1865"/>
      <c r="V44" s="1876">
        <f>LARGE(V5:V43,1)+1</f>
        <v>37</v>
      </c>
      <c r="W44" s="1877" t="s">
        <v>1830</v>
      </c>
      <c r="X44" s="1876">
        <f>LARGE(X5:X43,1)+1</f>
        <v>93</v>
      </c>
      <c r="Y44" s="1877" t="s">
        <v>1766</v>
      </c>
      <c r="Z44" s="1876">
        <f>LARGE(Z5:Z43,1)+1</f>
        <v>148</v>
      </c>
      <c r="AA44" s="1877" t="s">
        <v>1981</v>
      </c>
      <c r="AB44" s="1876">
        <f>LARGE(AB5:AB43,1)+1</f>
        <v>200</v>
      </c>
      <c r="AC44" s="1877" t="s">
        <v>1982</v>
      </c>
      <c r="AD44" s="1876">
        <f>LARGE(AD5:AD43,1)+1</f>
        <v>254</v>
      </c>
      <c r="AE44" s="1877" t="s">
        <v>1710</v>
      </c>
      <c r="AF44" s="1907"/>
      <c r="AG44" s="1907"/>
      <c r="AH44" s="1871">
        <f>LARGE(AH4:AH43,1)+1</f>
        <v>41</v>
      </c>
      <c r="AI44" s="1872" t="s">
        <v>1983</v>
      </c>
      <c r="AJ44" s="1889"/>
      <c r="AK44" s="1871">
        <f>LARGE(AK4:AK43,1)+1</f>
        <v>97</v>
      </c>
      <c r="AL44" s="1872" t="s">
        <v>1984</v>
      </c>
      <c r="AM44" s="1890"/>
      <c r="AN44" s="1890"/>
      <c r="AO44" s="96"/>
      <c r="AP44" s="1881" t="s">
        <v>1985</v>
      </c>
      <c r="AR44" s="1879">
        <v>5</v>
      </c>
      <c r="AS44" s="1882" t="s">
        <v>1986</v>
      </c>
      <c r="AT44" s="1861"/>
      <c r="AU44" s="1861"/>
      <c r="AV44" s="1879">
        <v>3</v>
      </c>
      <c r="AW44" s="1882" t="s">
        <v>1987</v>
      </c>
      <c r="AX44" s="1882"/>
    </row>
    <row r="45" spans="2:50" s="1629" customFormat="1" ht="18.75">
      <c r="B45" s="1854"/>
      <c r="C45" s="1854"/>
      <c r="D45" s="1854"/>
      <c r="E45" s="1854"/>
      <c r="F45" s="1854"/>
      <c r="G45" s="1854"/>
      <c r="H45" s="1854"/>
      <c r="I45" s="1854"/>
      <c r="J45" s="1854"/>
      <c r="K45" s="1854"/>
      <c r="L45" s="1876">
        <f>LARGE(L5:L44,1)+1</f>
        <v>38</v>
      </c>
      <c r="M45" s="1877" t="s">
        <v>1668</v>
      </c>
      <c r="N45" s="1876">
        <f>LARGE(N5:N44,1)+1</f>
        <v>84</v>
      </c>
      <c r="O45" s="1877" t="s">
        <v>1832</v>
      </c>
      <c r="P45" s="1876">
        <f>LARGE(P5:P44,1)+1</f>
        <v>124</v>
      </c>
      <c r="Q45" s="1877" t="s">
        <v>1988</v>
      </c>
      <c r="R45" s="1876"/>
      <c r="S45" s="1892"/>
      <c r="T45" s="1865"/>
      <c r="V45" s="1876">
        <f>LARGE(V5:V44,1)+1</f>
        <v>38</v>
      </c>
      <c r="W45" s="1877" t="s">
        <v>1839</v>
      </c>
      <c r="X45" s="1876">
        <f>LARGE(X5:X44,1)+1</f>
        <v>94</v>
      </c>
      <c r="Y45" s="1877" t="s">
        <v>1781</v>
      </c>
      <c r="Z45" s="1876">
        <f>LARGE(Z5:Z44,1)+1</f>
        <v>149</v>
      </c>
      <c r="AA45" s="1877" t="s">
        <v>1618</v>
      </c>
      <c r="AB45" s="1876">
        <f>LARGE(AB5:AB44,1)+1</f>
        <v>201</v>
      </c>
      <c r="AC45" s="1877" t="s">
        <v>1934</v>
      </c>
      <c r="AD45" s="1876">
        <f>LARGE(AD5:AD44,1)+1</f>
        <v>255</v>
      </c>
      <c r="AE45" s="1877" t="s">
        <v>1989</v>
      </c>
      <c r="AF45" s="1907"/>
      <c r="AG45" s="1907"/>
      <c r="AH45" s="1871">
        <f>LARGE(AH4:AH44,1)+1</f>
        <v>42</v>
      </c>
      <c r="AI45" s="1872" t="s">
        <v>1990</v>
      </c>
      <c r="AJ45" s="1889"/>
      <c r="AK45" s="1871">
        <f>LARGE(AK4:AK44,1)+1</f>
        <v>98</v>
      </c>
      <c r="AL45" s="1872" t="s">
        <v>1991</v>
      </c>
      <c r="AM45" s="1890"/>
      <c r="AN45" s="1890"/>
      <c r="AO45" s="96"/>
      <c r="AP45" s="1881" t="s">
        <v>1992</v>
      </c>
      <c r="AR45" s="1879"/>
      <c r="AS45" s="105"/>
      <c r="AT45" s="1861"/>
      <c r="AU45" s="1861"/>
      <c r="AV45" s="1879">
        <v>4</v>
      </c>
      <c r="AW45" s="1882" t="s">
        <v>1993</v>
      </c>
      <c r="AX45" s="1882"/>
    </row>
    <row r="46" spans="2:50" s="1629" customFormat="1" ht="27" customHeight="1">
      <c r="B46" s="1854"/>
      <c r="C46" s="1854"/>
      <c r="D46" s="1854"/>
      <c r="E46" s="1854"/>
      <c r="F46" s="1854"/>
      <c r="G46" s="1854"/>
      <c r="H46" s="1854"/>
      <c r="I46" s="1854"/>
      <c r="J46" s="1854"/>
      <c r="K46" s="1854"/>
      <c r="L46" s="1876">
        <f>LARGE(L5:L45,1)+1</f>
        <v>39</v>
      </c>
      <c r="M46" s="1877" t="s">
        <v>1683</v>
      </c>
      <c r="N46" s="1876">
        <f>LARGE(N5:N45,1)+1</f>
        <v>85</v>
      </c>
      <c r="O46" s="1877" t="s">
        <v>1842</v>
      </c>
      <c r="P46" s="1876"/>
      <c r="Q46" s="1892"/>
      <c r="R46" s="1876"/>
      <c r="S46" s="1892"/>
      <c r="T46" s="1865"/>
      <c r="V46" s="1876">
        <f>LARGE(V5:V45,1)+1</f>
        <v>39</v>
      </c>
      <c r="W46" s="1877" t="s">
        <v>1994</v>
      </c>
      <c r="X46" s="1876">
        <f>LARGE(X5:X45,1)+1</f>
        <v>95</v>
      </c>
      <c r="Y46" s="1877" t="s">
        <v>1792</v>
      </c>
      <c r="Z46" s="1876">
        <f>LARGE(Z5:Z45,1)+1</f>
        <v>150</v>
      </c>
      <c r="AA46" s="1877" t="s">
        <v>1706</v>
      </c>
      <c r="AB46" s="1876">
        <f>LARGE(AB5:AB45,1)+1</f>
        <v>202</v>
      </c>
      <c r="AC46" s="1877" t="s">
        <v>1941</v>
      </c>
      <c r="AD46" s="1876">
        <f>LARGE(AD5:AD45,1)+1</f>
        <v>256</v>
      </c>
      <c r="AE46" s="1877" t="s">
        <v>1632</v>
      </c>
      <c r="AF46" s="1907"/>
      <c r="AG46" s="1907"/>
      <c r="AH46" s="1871">
        <f>LARGE(AH4:AH45,1)+1</f>
        <v>43</v>
      </c>
      <c r="AI46" s="1872" t="s">
        <v>1995</v>
      </c>
      <c r="AJ46" s="1889"/>
      <c r="AK46" s="1871">
        <f>LARGE(AK4:AK45,1)+1</f>
        <v>99</v>
      </c>
      <c r="AL46" s="1872" t="s">
        <v>1996</v>
      </c>
      <c r="AM46" s="1890"/>
      <c r="AN46" s="1890"/>
      <c r="AO46" s="96"/>
      <c r="AP46" s="1881" t="s">
        <v>1997</v>
      </c>
      <c r="AR46" s="1879"/>
      <c r="AS46" s="105"/>
      <c r="AT46" s="1861"/>
      <c r="AU46" s="1861"/>
      <c r="AV46" s="1879">
        <v>5</v>
      </c>
      <c r="AW46" s="1882" t="s">
        <v>1998</v>
      </c>
      <c r="AX46" s="1882"/>
    </row>
    <row r="47" spans="2:50" ht="30">
      <c r="B47" s="1854"/>
      <c r="C47" s="1854"/>
      <c r="D47" s="1854"/>
      <c r="E47" s="1854"/>
      <c r="F47" s="1854"/>
      <c r="G47" s="1854"/>
      <c r="H47" s="1854"/>
      <c r="I47" s="1854"/>
      <c r="J47" s="1854"/>
      <c r="K47" s="1854"/>
      <c r="L47" s="1876">
        <f>LARGE(L5:L46,1)+1</f>
        <v>40</v>
      </c>
      <c r="M47" s="1877" t="s">
        <v>1695</v>
      </c>
      <c r="N47" s="1876"/>
      <c r="O47" s="1866" t="s">
        <v>1663</v>
      </c>
      <c r="P47" s="1876"/>
      <c r="Q47" s="1866" t="s">
        <v>1538</v>
      </c>
      <c r="R47" s="1876"/>
      <c r="S47" s="1892"/>
      <c r="T47" s="1865"/>
      <c r="V47" s="1876">
        <f>LARGE(V5:V46,1)+1</f>
        <v>40</v>
      </c>
      <c r="W47" s="1877" t="s">
        <v>1849</v>
      </c>
      <c r="X47" s="1876">
        <f>LARGE(X5:X46,1)+1</f>
        <v>96</v>
      </c>
      <c r="Y47" s="1877" t="s">
        <v>1804</v>
      </c>
      <c r="Z47" s="1876">
        <f>LARGE(Z5:Z46,1)+1</f>
        <v>151</v>
      </c>
      <c r="AA47" s="1877" t="s">
        <v>1722</v>
      </c>
      <c r="AB47" s="1876">
        <f>LARGE(AB5:AB46,1)+1</f>
        <v>203</v>
      </c>
      <c r="AC47" s="1877" t="s">
        <v>1947</v>
      </c>
      <c r="AD47" s="1876">
        <f>LARGE(AD5:AD46,1)+1</f>
        <v>257</v>
      </c>
      <c r="AE47" s="1877" t="s">
        <v>1726</v>
      </c>
      <c r="AF47" s="1907"/>
      <c r="AG47" s="1907"/>
      <c r="AH47" s="1871">
        <f>LARGE(AH4:AH46,1)+1</f>
        <v>44</v>
      </c>
      <c r="AI47" s="1872" t="s">
        <v>1999</v>
      </c>
      <c r="AJ47" s="1873"/>
      <c r="AK47" s="1871">
        <f>LARGE(AK4:AK46,1)+1</f>
        <v>100</v>
      </c>
      <c r="AL47" s="1872" t="s">
        <v>2000</v>
      </c>
      <c r="AM47" s="1855"/>
      <c r="AN47" s="1855"/>
      <c r="AO47" s="96"/>
      <c r="AP47" s="1878" t="s">
        <v>280</v>
      </c>
      <c r="AR47" s="1879">
        <v>1</v>
      </c>
      <c r="AS47" s="1882" t="s">
        <v>2001</v>
      </c>
      <c r="AV47" s="1879">
        <v>6</v>
      </c>
      <c r="AW47" s="1882" t="s">
        <v>2002</v>
      </c>
      <c r="AX47" s="1882"/>
    </row>
    <row r="48" spans="2:50" ht="27" customHeight="1">
      <c r="B48" s="1854"/>
      <c r="C48" s="1854"/>
      <c r="D48" s="1854"/>
      <c r="E48" s="1854"/>
      <c r="F48" s="1854"/>
      <c r="G48" s="1854"/>
      <c r="H48" s="1854"/>
      <c r="I48" s="1854"/>
      <c r="J48" s="1854"/>
      <c r="K48" s="1854"/>
      <c r="L48" s="1876">
        <f>LARGE(L5:L47,1)+1</f>
        <v>41</v>
      </c>
      <c r="M48" s="1877" t="s">
        <v>1712</v>
      </c>
      <c r="N48" s="1876">
        <f>LARGE(N5:N47,1)+1</f>
        <v>86</v>
      </c>
      <c r="O48" s="1877" t="s">
        <v>1886</v>
      </c>
      <c r="P48" s="1876">
        <f>LARGE(P5:P47,1)+1</f>
        <v>125</v>
      </c>
      <c r="Q48" s="1877" t="s">
        <v>1556</v>
      </c>
      <c r="R48" s="1876"/>
      <c r="S48" s="1892"/>
      <c r="T48" s="1865"/>
      <c r="V48" s="1876">
        <f>LARGE(V5:V47,1)+1</f>
        <v>41</v>
      </c>
      <c r="W48" s="1877" t="s">
        <v>1857</v>
      </c>
      <c r="X48" s="1876">
        <f>LARGE(X5:X47,1)+1</f>
        <v>97</v>
      </c>
      <c r="Y48" s="1877" t="s">
        <v>1814</v>
      </c>
      <c r="Z48" s="1876">
        <f>LARGE(Z5:Z47,1)+1</f>
        <v>152</v>
      </c>
      <c r="AA48" s="1877" t="s">
        <v>2003</v>
      </c>
      <c r="AB48" s="1876">
        <f>LARGE(AB5:AB47,1)+1</f>
        <v>204</v>
      </c>
      <c r="AC48" s="1877" t="s">
        <v>2004</v>
      </c>
      <c r="AD48" s="1876">
        <f>LARGE(AD5:AD47,1)+1</f>
        <v>258</v>
      </c>
      <c r="AE48" s="1877" t="s">
        <v>1739</v>
      </c>
      <c r="AF48" s="1907"/>
      <c r="AG48" s="1907"/>
      <c r="AH48" s="1871">
        <f>LARGE(AH4:AH47,1)+1</f>
        <v>45</v>
      </c>
      <c r="AI48" s="1872" t="s">
        <v>2005</v>
      </c>
      <c r="AJ48" s="1873"/>
      <c r="AK48" s="1871">
        <f>LARGE(AK4:AK47,1)+1</f>
        <v>101</v>
      </c>
      <c r="AL48" s="1872" t="s">
        <v>2006</v>
      </c>
      <c r="AM48" s="1855"/>
      <c r="AN48" s="1855"/>
      <c r="AO48" s="96"/>
      <c r="AP48" s="1881" t="s">
        <v>2007</v>
      </c>
      <c r="AR48" s="1879">
        <v>2</v>
      </c>
      <c r="AS48" s="1882" t="s">
        <v>2008</v>
      </c>
      <c r="AV48" s="1879"/>
      <c r="AW48" s="2749" t="s">
        <v>2009</v>
      </c>
      <c r="AX48" s="2749"/>
    </row>
    <row r="49" spans="2:50" ht="18.75">
      <c r="B49" s="1854"/>
      <c r="C49" s="1854"/>
      <c r="D49" s="1854"/>
      <c r="E49" s="1854"/>
      <c r="F49" s="1854"/>
      <c r="G49" s="1854"/>
      <c r="H49" s="1854"/>
      <c r="I49" s="1854"/>
      <c r="J49" s="1854"/>
      <c r="K49" s="1854"/>
      <c r="L49" s="1876">
        <f>LARGE(L5:L48,1)+1</f>
        <v>42</v>
      </c>
      <c r="M49" s="1877" t="s">
        <v>1727</v>
      </c>
      <c r="N49" s="1876">
        <f>LARGE(N5:N48,1)+1</f>
        <v>87</v>
      </c>
      <c r="O49" s="1877" t="s">
        <v>1894</v>
      </c>
      <c r="P49" s="1876">
        <f>LARGE(P5:P48,1)+1</f>
        <v>126</v>
      </c>
      <c r="Q49" s="1877" t="s">
        <v>1590</v>
      </c>
      <c r="R49" s="1876"/>
      <c r="S49" s="1892"/>
      <c r="T49" s="1865"/>
      <c r="V49" s="1876">
        <f>LARGE(V5:V48,1)+1</f>
        <v>42</v>
      </c>
      <c r="W49" s="1877" t="s">
        <v>1866</v>
      </c>
      <c r="X49" s="1876">
        <f>LARGE(X5:X48,1)+1</f>
        <v>98</v>
      </c>
      <c r="Y49" s="1877" t="s">
        <v>1546</v>
      </c>
      <c r="Z49" s="1876"/>
      <c r="AA49" s="1904"/>
      <c r="AB49" s="1876">
        <f>LARGE(AB5:AB48,1)+1</f>
        <v>205</v>
      </c>
      <c r="AC49" s="1877" t="s">
        <v>1952</v>
      </c>
      <c r="AD49" s="1876">
        <f>LARGE(AD5:AD48,1)+1</f>
        <v>259</v>
      </c>
      <c r="AE49" s="1877" t="s">
        <v>1648</v>
      </c>
      <c r="AF49" s="1907"/>
      <c r="AG49" s="1907"/>
      <c r="AH49" s="1871">
        <f>LARGE(AH4:AH48,1)+1</f>
        <v>46</v>
      </c>
      <c r="AI49" s="1872" t="s">
        <v>2010</v>
      </c>
      <c r="AJ49" s="1873"/>
      <c r="AK49" s="1871">
        <f>LARGE(AK4:AK48,1)+1</f>
        <v>102</v>
      </c>
      <c r="AL49" s="1872" t="s">
        <v>2011</v>
      </c>
      <c r="AM49" s="1855"/>
      <c r="AN49" s="1855"/>
      <c r="AO49" s="96"/>
      <c r="AP49" s="1881" t="s">
        <v>2012</v>
      </c>
      <c r="AR49" s="1879">
        <v>3</v>
      </c>
      <c r="AS49" s="1882" t="s">
        <v>1578</v>
      </c>
      <c r="AV49" s="1879"/>
      <c r="AW49" s="2749"/>
      <c r="AX49" s="2749"/>
    </row>
    <row r="50" spans="2:50" ht="18.75">
      <c r="B50" s="1854"/>
      <c r="C50" s="1854"/>
      <c r="D50" s="1854"/>
      <c r="E50" s="1854"/>
      <c r="F50" s="1854"/>
      <c r="G50" s="1854"/>
      <c r="H50" s="1854"/>
      <c r="I50" s="1854"/>
      <c r="J50" s="1854"/>
      <c r="K50" s="1854"/>
      <c r="L50" s="1876">
        <f>LARGE(L5:L49,1)+1</f>
        <v>43</v>
      </c>
      <c r="M50" s="1877" t="s">
        <v>1768</v>
      </c>
      <c r="N50" s="1876">
        <f>LARGE(N5:N49,1)+1</f>
        <v>88</v>
      </c>
      <c r="O50" s="1877" t="s">
        <v>1911</v>
      </c>
      <c r="P50" s="1876">
        <f>LARGE(P5:P49,1)+1</f>
        <v>127</v>
      </c>
      <c r="Q50" s="1877" t="s">
        <v>1607</v>
      </c>
      <c r="R50" s="1876"/>
      <c r="S50" s="1892"/>
      <c r="T50" s="1865"/>
      <c r="V50" s="1876">
        <f>LARGE(V5:V49,1)+1</f>
        <v>43</v>
      </c>
      <c r="W50" s="1877" t="s">
        <v>1874</v>
      </c>
      <c r="X50" s="1876">
        <f>LARGE(X5:X49,1)+1</f>
        <v>99</v>
      </c>
      <c r="Y50" s="1877" t="s">
        <v>1563</v>
      </c>
      <c r="Z50" s="1876"/>
      <c r="AA50" s="1870" t="s">
        <v>578</v>
      </c>
      <c r="AB50" s="1876">
        <f>LARGE(AB5:AB49,1)+1</f>
        <v>206</v>
      </c>
      <c r="AC50" s="1877" t="s">
        <v>1960</v>
      </c>
      <c r="AD50" s="1876">
        <f>LARGE(AD5:AD49,1)+1</f>
        <v>260</v>
      </c>
      <c r="AE50" s="1877" t="s">
        <v>1754</v>
      </c>
      <c r="AF50" s="1907"/>
      <c r="AG50" s="1907"/>
      <c r="AH50" s="1871">
        <f>LARGE(AH4:AH49,1)+1</f>
        <v>47</v>
      </c>
      <c r="AI50" s="1872" t="s">
        <v>2013</v>
      </c>
      <c r="AJ50" s="1873"/>
      <c r="AK50" s="1871">
        <f>LARGE(AK4:AK49,1)+1</f>
        <v>103</v>
      </c>
      <c r="AL50" s="1872" t="s">
        <v>2014</v>
      </c>
      <c r="AM50" s="1855"/>
      <c r="AN50" s="1855"/>
      <c r="AO50" s="96"/>
      <c r="AP50" s="1881" t="s">
        <v>2015</v>
      </c>
      <c r="AR50" s="1879">
        <v>4</v>
      </c>
      <c r="AS50" s="1882" t="s">
        <v>2016</v>
      </c>
      <c r="AV50" s="2750">
        <v>7</v>
      </c>
      <c r="AW50" s="2746" t="s">
        <v>2017</v>
      </c>
      <c r="AX50" s="2746"/>
    </row>
    <row r="51" spans="2:50" ht="24.75" customHeight="1">
      <c r="B51" s="1854"/>
      <c r="C51" s="1854"/>
      <c r="D51" s="1854"/>
      <c r="E51" s="1854"/>
      <c r="F51" s="1854"/>
      <c r="G51" s="1854"/>
      <c r="H51" s="1854"/>
      <c r="I51" s="1854"/>
      <c r="J51" s="1854"/>
      <c r="K51" s="1854"/>
      <c r="L51" s="1876">
        <f>LARGE(L5:L50,1)+1</f>
        <v>44</v>
      </c>
      <c r="M51" s="1877" t="s">
        <v>1782</v>
      </c>
      <c r="N51" s="1876">
        <f>LARGE(N5:N50,1)+1</f>
        <v>89</v>
      </c>
      <c r="O51" s="1877" t="s">
        <v>1918</v>
      </c>
      <c r="P51" s="1876">
        <f>LARGE(P5:P50,1)+1</f>
        <v>128</v>
      </c>
      <c r="Q51" s="1877" t="s">
        <v>1623</v>
      </c>
      <c r="R51" s="1876"/>
      <c r="S51" s="1892"/>
      <c r="T51" s="1865"/>
      <c r="V51" s="1876">
        <f>LARGE(V5:V50,1)+1</f>
        <v>44</v>
      </c>
      <c r="W51" s="1877" t="s">
        <v>1721</v>
      </c>
      <c r="X51" s="1876">
        <f>LARGE(X5:X50,1)+1</f>
        <v>100</v>
      </c>
      <c r="Y51" s="1877" t="s">
        <v>2018</v>
      </c>
      <c r="Z51" s="1876">
        <f>LARGE(Z5:Z50,1)+1</f>
        <v>153</v>
      </c>
      <c r="AA51" s="1877" t="s">
        <v>1750</v>
      </c>
      <c r="AB51" s="1876">
        <f>LARGE(AB5:AB50,1)+1</f>
        <v>207</v>
      </c>
      <c r="AC51" s="1877" t="s">
        <v>1598</v>
      </c>
      <c r="AD51" s="1876">
        <f>LARGE(AD5:AD50,1)+1</f>
        <v>261</v>
      </c>
      <c r="AE51" s="1877" t="s">
        <v>2019</v>
      </c>
      <c r="AF51" s="1907"/>
      <c r="AG51" s="1907"/>
      <c r="AH51" s="1871">
        <f>LARGE(AH4:AH50,1)+1</f>
        <v>48</v>
      </c>
      <c r="AI51" s="1872" t="s">
        <v>2020</v>
      </c>
      <c r="AJ51" s="1873"/>
      <c r="AK51" s="1871">
        <f>LARGE(AK4:AK50,1)+1</f>
        <v>104</v>
      </c>
      <c r="AL51" s="1872" t="s">
        <v>2021</v>
      </c>
      <c r="AM51" s="1855"/>
      <c r="AN51" s="1855"/>
      <c r="AO51" s="96"/>
      <c r="AP51" s="1881" t="s">
        <v>2022</v>
      </c>
      <c r="AR51" s="1879">
        <v>5</v>
      </c>
      <c r="AS51" s="1882" t="s">
        <v>2023</v>
      </c>
      <c r="AV51" s="2750"/>
      <c r="AW51" s="2746"/>
      <c r="AX51" s="2746"/>
    </row>
    <row r="52" spans="2:50" ht="30">
      <c r="B52" s="1854"/>
      <c r="C52" s="1854"/>
      <c r="D52" s="1854"/>
      <c r="E52" s="1854"/>
      <c r="F52" s="1854"/>
      <c r="G52" s="1854"/>
      <c r="H52" s="1854"/>
      <c r="I52" s="1854"/>
      <c r="J52" s="1854"/>
      <c r="K52" s="1854"/>
      <c r="L52" s="1876">
        <f>LARGE(L5:L51,1)+1</f>
        <v>45</v>
      </c>
      <c r="M52" s="1877" t="s">
        <v>1793</v>
      </c>
      <c r="N52" s="1876">
        <f>LARGE(N5:N51,1)+1</f>
        <v>90</v>
      </c>
      <c r="O52" s="1877" t="s">
        <v>1927</v>
      </c>
      <c r="P52" s="1876">
        <f>LARGE(P5:P51,1)+1</f>
        <v>129</v>
      </c>
      <c r="Q52" s="1877" t="s">
        <v>1639</v>
      </c>
      <c r="R52" s="1876"/>
      <c r="S52" s="1892"/>
      <c r="T52" s="1865"/>
      <c r="V52" s="1876">
        <f>LARGE(V5:V51,1)+1</f>
        <v>45</v>
      </c>
      <c r="W52" s="1877" t="s">
        <v>1883</v>
      </c>
      <c r="X52" s="1876">
        <f>LARGE(X5:X51,1)+1</f>
        <v>101</v>
      </c>
      <c r="Y52" s="1877" t="s">
        <v>2024</v>
      </c>
      <c r="Z52" s="1876"/>
      <c r="AA52" s="1907"/>
      <c r="AB52" s="1876">
        <f>LARGE(AB5:AB51,1)+1</f>
        <v>208</v>
      </c>
      <c r="AC52" s="1877" t="s">
        <v>2025</v>
      </c>
      <c r="AD52" s="1876">
        <f>LARGE(AD5:AD51,1)+1</f>
        <v>262</v>
      </c>
      <c r="AE52" s="1877" t="s">
        <v>2026</v>
      </c>
      <c r="AF52" s="1907"/>
      <c r="AG52" s="1907"/>
      <c r="AH52" s="1871">
        <f>LARGE(AH4:AH51,1)+1</f>
        <v>49</v>
      </c>
      <c r="AI52" s="1872" t="s">
        <v>2027</v>
      </c>
      <c r="AJ52" s="1873"/>
      <c r="AK52" s="1871">
        <f>LARGE(AK4:AK51,1)+1</f>
        <v>105</v>
      </c>
      <c r="AL52" s="1872" t="s">
        <v>2028</v>
      </c>
      <c r="AM52" s="1855"/>
      <c r="AN52" s="1855"/>
      <c r="AO52" s="96"/>
      <c r="AP52" s="1878" t="s">
        <v>572</v>
      </c>
      <c r="AR52" s="1879">
        <v>6</v>
      </c>
      <c r="AS52" s="1882" t="s">
        <v>1629</v>
      </c>
      <c r="AV52" s="2750">
        <v>8</v>
      </c>
      <c r="AW52" s="2746" t="s">
        <v>2029</v>
      </c>
      <c r="AX52" s="2746"/>
    </row>
    <row r="53" spans="2:50" ht="19.5" thickBot="1">
      <c r="B53" s="1854"/>
      <c r="C53" s="1854"/>
      <c r="D53" s="1854"/>
      <c r="E53" s="1854"/>
      <c r="F53" s="1854"/>
      <c r="G53" s="1854"/>
      <c r="H53" s="1854"/>
      <c r="I53" s="1854"/>
      <c r="J53" s="1854"/>
      <c r="K53" s="1854"/>
      <c r="L53" s="1911"/>
      <c r="M53" s="1912"/>
      <c r="N53" s="1912"/>
      <c r="O53" s="1912"/>
      <c r="P53" s="1912"/>
      <c r="Q53" s="1912"/>
      <c r="R53" s="1913"/>
      <c r="S53" s="1913"/>
      <c r="T53" s="1914"/>
      <c r="V53" s="1876">
        <f>LARGE(V5:V52,1)+1</f>
        <v>46</v>
      </c>
      <c r="W53" s="1877" t="s">
        <v>1736</v>
      </c>
      <c r="X53" s="1876">
        <f>LARGE(X5:X52,1)+1</f>
        <v>102</v>
      </c>
      <c r="Y53" s="1877" t="s">
        <v>1580</v>
      </c>
      <c r="Z53" s="1876"/>
      <c r="AA53" s="1869" t="s">
        <v>358</v>
      </c>
      <c r="AB53" s="1876">
        <f>LARGE(AB5:AB52,1)+1</f>
        <v>209</v>
      </c>
      <c r="AC53" s="1877" t="s">
        <v>1968</v>
      </c>
      <c r="AD53" s="1876">
        <f>LARGE(AD5:AD52,1)+1</f>
        <v>263</v>
      </c>
      <c r="AE53" s="1877" t="s">
        <v>1665</v>
      </c>
      <c r="AF53" s="1868"/>
      <c r="AG53" s="1868"/>
      <c r="AH53" s="1871">
        <f>LARGE(AH4:AH52,1)+1</f>
        <v>50</v>
      </c>
      <c r="AI53" s="1872" t="s">
        <v>2030</v>
      </c>
      <c r="AJ53" s="1873"/>
      <c r="AK53" s="1871">
        <f>LARGE(AK4:AK52,1)+1</f>
        <v>106</v>
      </c>
      <c r="AL53" s="1872" t="s">
        <v>2031</v>
      </c>
      <c r="AM53" s="1855"/>
      <c r="AN53" s="1855"/>
      <c r="AO53" s="96"/>
      <c r="AP53" s="1881" t="s">
        <v>2032</v>
      </c>
      <c r="AR53" s="1879">
        <v>7</v>
      </c>
      <c r="AS53" s="1882" t="s">
        <v>2033</v>
      </c>
      <c r="AV53" s="2750"/>
      <c r="AW53" s="2746"/>
      <c r="AX53" s="2746"/>
    </row>
    <row r="54" spans="2:50" ht="18.75">
      <c r="B54" s="1854"/>
      <c r="C54" s="1854"/>
      <c r="D54" s="1854"/>
      <c r="E54" s="1854"/>
      <c r="F54" s="1854"/>
      <c r="G54" s="1854"/>
      <c r="H54" s="1854"/>
      <c r="I54" s="1854"/>
      <c r="J54" s="1854"/>
      <c r="K54" s="1854"/>
      <c r="L54" s="1854"/>
      <c r="M54" s="1854"/>
      <c r="N54" s="1854"/>
      <c r="O54" s="1854"/>
      <c r="P54" s="1854"/>
      <c r="Q54" s="1854"/>
      <c r="R54" s="1854"/>
      <c r="S54" s="1854"/>
      <c r="T54" s="1854"/>
      <c r="V54" s="1876">
        <f>LARGE(V5:V53,1)+1</f>
        <v>47</v>
      </c>
      <c r="W54" s="1877" t="s">
        <v>1892</v>
      </c>
      <c r="X54" s="1876">
        <f>LARGE(X5:X53,1)+1</f>
        <v>103</v>
      </c>
      <c r="Y54" s="1877" t="s">
        <v>1840</v>
      </c>
      <c r="Z54" s="1876">
        <f>LARGE(Z5:Z53,1)+1</f>
        <v>154</v>
      </c>
      <c r="AA54" s="1877" t="s">
        <v>2034</v>
      </c>
      <c r="AB54" s="1876">
        <f>LARGE(AB5:AB53,1)+1</f>
        <v>210</v>
      </c>
      <c r="AC54" s="1877" t="s">
        <v>2035</v>
      </c>
      <c r="AD54" s="1876">
        <f>LARGE(AD5:AD53,1)+1</f>
        <v>264</v>
      </c>
      <c r="AE54" s="1877" t="s">
        <v>2036</v>
      </c>
      <c r="AF54" s="1868"/>
      <c r="AG54" s="1868"/>
      <c r="AH54" s="1871">
        <f>LARGE(AH4:AH53,1)+1</f>
        <v>51</v>
      </c>
      <c r="AI54" s="1872" t="s">
        <v>2037</v>
      </c>
      <c r="AJ54" s="1873"/>
      <c r="AK54" s="1871">
        <f>LARGE(AK4:AK53,1)+1</f>
        <v>107</v>
      </c>
      <c r="AL54" s="1872" t="s">
        <v>2038</v>
      </c>
      <c r="AM54" s="1855"/>
      <c r="AN54" s="1855"/>
      <c r="AO54" s="96"/>
      <c r="AP54" s="1881" t="s">
        <v>2039</v>
      </c>
      <c r="AR54" s="1879">
        <v>8</v>
      </c>
      <c r="AS54" s="1882" t="s">
        <v>2040</v>
      </c>
      <c r="AV54" s="1879"/>
      <c r="AW54" s="2749" t="s">
        <v>2041</v>
      </c>
      <c r="AX54" s="2749"/>
    </row>
    <row r="55" spans="2:50" ht="18.75">
      <c r="B55" s="1854"/>
      <c r="C55" s="1854"/>
      <c r="D55" s="1854"/>
      <c r="E55" s="1854"/>
      <c r="F55" s="1854"/>
      <c r="G55" s="1854"/>
      <c r="H55" s="1854"/>
      <c r="I55" s="1854"/>
      <c r="J55" s="1854"/>
      <c r="K55" s="1854"/>
      <c r="L55" s="1854"/>
      <c r="M55" s="1854"/>
      <c r="N55" s="1854"/>
      <c r="O55" s="1854"/>
      <c r="P55" s="1854"/>
      <c r="Q55" s="1854"/>
      <c r="R55" s="1854"/>
      <c r="S55" s="1854"/>
      <c r="T55" s="1854"/>
      <c r="V55" s="1876">
        <f>LARGE(V5:V54,1)+1</f>
        <v>48</v>
      </c>
      <c r="W55" s="1877" t="s">
        <v>1898</v>
      </c>
      <c r="X55" s="1876">
        <f>LARGE(X5:X54,1)+1</f>
        <v>104</v>
      </c>
      <c r="Y55" s="1877" t="s">
        <v>1850</v>
      </c>
      <c r="Z55" s="1876">
        <f>LARGE(Z5:Z54,1)+1</f>
        <v>155</v>
      </c>
      <c r="AA55" s="1877" t="s">
        <v>1778</v>
      </c>
      <c r="AB55" s="1876">
        <f>LARGE(AB5:AB54,1)+1</f>
        <v>211</v>
      </c>
      <c r="AC55" s="1877" t="s">
        <v>1616</v>
      </c>
      <c r="AD55" s="1876">
        <f>LARGE(AD5:AD54,1)+1</f>
        <v>265</v>
      </c>
      <c r="AE55" s="1877" t="s">
        <v>2042</v>
      </c>
      <c r="AF55" s="1868"/>
      <c r="AG55" s="1868"/>
      <c r="AH55" s="1871">
        <f>LARGE(AH4:AH54,1)+1</f>
        <v>52</v>
      </c>
      <c r="AI55" s="1872" t="s">
        <v>2043</v>
      </c>
      <c r="AJ55" s="1873"/>
      <c r="AK55" s="1871">
        <f>LARGE(AK4:AK54,1)+1</f>
        <v>108</v>
      </c>
      <c r="AL55" s="1872" t="s">
        <v>2044</v>
      </c>
      <c r="AM55" s="1855"/>
      <c r="AN55" s="1855"/>
      <c r="AO55" s="96"/>
      <c r="AP55" s="1881" t="s">
        <v>2045</v>
      </c>
      <c r="AR55" s="1879"/>
      <c r="AS55" s="105"/>
      <c r="AV55" s="1879"/>
      <c r="AW55" s="2749"/>
      <c r="AX55" s="2749"/>
    </row>
    <row r="56" spans="2:50" ht="20.25" customHeight="1">
      <c r="B56" s="1854"/>
      <c r="C56" s="1854"/>
      <c r="D56" s="1854"/>
      <c r="E56" s="1854"/>
      <c r="F56" s="1854"/>
      <c r="G56" s="1854"/>
      <c r="H56" s="1854"/>
      <c r="I56" s="1854"/>
      <c r="J56" s="1854"/>
      <c r="K56" s="1854"/>
      <c r="L56" s="1854"/>
      <c r="M56" s="1854"/>
      <c r="N56" s="1854"/>
      <c r="O56" s="1854"/>
      <c r="P56" s="1854"/>
      <c r="Q56" s="1854"/>
      <c r="R56" s="1854"/>
      <c r="S56" s="1854"/>
      <c r="T56" s="1854"/>
      <c r="V56" s="1876">
        <f>LARGE(V5:V55,1)+1</f>
        <v>49</v>
      </c>
      <c r="W56" s="1877" t="s">
        <v>1909</v>
      </c>
      <c r="X56" s="1876">
        <f>LARGE(X5:X55,1)+1</f>
        <v>105</v>
      </c>
      <c r="Y56" s="1877" t="s">
        <v>2046</v>
      </c>
      <c r="Z56" s="1876">
        <f>LARGE(Z5:Z55,1)+1</f>
        <v>156</v>
      </c>
      <c r="AA56" s="1877" t="s">
        <v>2047</v>
      </c>
      <c r="AB56" s="1876">
        <f>LARGE(AB5:AB55,1)+1</f>
        <v>212</v>
      </c>
      <c r="AC56" s="1877" t="s">
        <v>1631</v>
      </c>
      <c r="AD56" s="1876">
        <f>LARGE(AD5:AD55,1)+1</f>
        <v>266</v>
      </c>
      <c r="AE56" s="1877" t="s">
        <v>1767</v>
      </c>
      <c r="AF56" s="1868"/>
      <c r="AG56" s="1868"/>
      <c r="AH56" s="1871">
        <f>LARGE(AH4:AH55,1)+1</f>
        <v>53</v>
      </c>
      <c r="AI56" s="1872" t="s">
        <v>2048</v>
      </c>
      <c r="AJ56" s="1873"/>
      <c r="AK56" s="1871">
        <f>LARGE(AK4:AK55,1)+1</f>
        <v>109</v>
      </c>
      <c r="AL56" s="1872" t="s">
        <v>2049</v>
      </c>
      <c r="AM56" s="1855"/>
      <c r="AN56" s="1855"/>
      <c r="AO56" s="96"/>
      <c r="AP56" s="1881" t="s">
        <v>2050</v>
      </c>
      <c r="AR56" s="1879">
        <v>1</v>
      </c>
      <c r="AS56" s="1882" t="s">
        <v>2051</v>
      </c>
      <c r="AV56" s="1879"/>
      <c r="AW56" s="1882" t="s">
        <v>2052</v>
      </c>
      <c r="AX56" s="1882"/>
    </row>
    <row r="57" spans="2:50" ht="20.25" customHeight="1">
      <c r="B57" s="1854"/>
      <c r="C57" s="1854"/>
      <c r="D57" s="1854"/>
      <c r="E57" s="1854"/>
      <c r="F57" s="1854"/>
      <c r="G57" s="1854"/>
      <c r="H57" s="1854"/>
      <c r="I57" s="1854"/>
      <c r="J57" s="1854"/>
      <c r="K57" s="1854"/>
      <c r="L57" s="1854"/>
      <c r="M57" s="1854"/>
      <c r="N57" s="1854"/>
      <c r="O57" s="1854"/>
      <c r="P57" s="1854"/>
      <c r="Q57" s="1854"/>
      <c r="R57" s="1854"/>
      <c r="S57" s="1854"/>
      <c r="T57" s="1854"/>
      <c r="V57" s="1876">
        <f>LARGE(V5:V56,1)+1</f>
        <v>50</v>
      </c>
      <c r="W57" s="1877" t="s">
        <v>2053</v>
      </c>
      <c r="X57" s="1876">
        <f>LARGE(X5:X56,1)+1</f>
        <v>106</v>
      </c>
      <c r="Y57" s="1877" t="s">
        <v>1858</v>
      </c>
      <c r="Z57" s="1876">
        <f>LARGE(Z5:Z56,1)+1</f>
        <v>157</v>
      </c>
      <c r="AA57" s="1877" t="s">
        <v>1651</v>
      </c>
      <c r="AB57" s="1876">
        <f>LARGE(AB5:AB56,1)+1</f>
        <v>213</v>
      </c>
      <c r="AC57" s="1877" t="s">
        <v>1647</v>
      </c>
      <c r="AD57" s="1876">
        <f>LARGE(AD5:AD56,1)+1</f>
        <v>267</v>
      </c>
      <c r="AE57" s="1877" t="s">
        <v>2054</v>
      </c>
      <c r="AF57" s="1868"/>
      <c r="AG57" s="1868"/>
      <c r="AH57" s="1871">
        <f>LARGE(AH4:AH56,1)+1</f>
        <v>54</v>
      </c>
      <c r="AI57" s="1872" t="s">
        <v>2055</v>
      </c>
      <c r="AJ57" s="1873"/>
      <c r="AK57" s="1871">
        <f>LARGE(AK4:AK56,1)+1</f>
        <v>110</v>
      </c>
      <c r="AL57" s="1872" t="s">
        <v>2056</v>
      </c>
      <c r="AM57" s="1855"/>
      <c r="AN57" s="1855"/>
      <c r="AO57" s="96"/>
      <c r="AP57" s="1881" t="s">
        <v>2057</v>
      </c>
      <c r="AR57" s="1879">
        <v>2</v>
      </c>
      <c r="AS57" s="1882" t="s">
        <v>2058</v>
      </c>
      <c r="AV57" s="1879">
        <v>9</v>
      </c>
      <c r="AW57" s="1882" t="s">
        <v>2059</v>
      </c>
      <c r="AX57" s="1882"/>
    </row>
    <row r="58" spans="2:50" ht="21" customHeight="1">
      <c r="B58" s="1854"/>
      <c r="C58" s="1854"/>
      <c r="D58" s="1854"/>
      <c r="E58" s="1854"/>
      <c r="F58" s="1854"/>
      <c r="G58" s="1854"/>
      <c r="H58" s="1854"/>
      <c r="I58" s="1854"/>
      <c r="J58" s="1854"/>
      <c r="K58" s="1854"/>
      <c r="L58" s="1854"/>
      <c r="M58" s="1854"/>
      <c r="N58" s="1854"/>
      <c r="O58" s="1854"/>
      <c r="P58" s="1854"/>
      <c r="Q58" s="1854"/>
      <c r="R58" s="1854"/>
      <c r="S58" s="1854"/>
      <c r="T58" s="1854"/>
      <c r="V58" s="1876">
        <f>LARGE(V5:V57,1)+1</f>
        <v>51</v>
      </c>
      <c r="W58" s="1877" t="s">
        <v>1924</v>
      </c>
      <c r="X58" s="1876">
        <f>LARGE(X5:X57,1)+1</f>
        <v>107</v>
      </c>
      <c r="Y58" s="1877" t="s">
        <v>1615</v>
      </c>
      <c r="Z58" s="1876">
        <f>LARGE(Z5:Z57,1)+1</f>
        <v>158</v>
      </c>
      <c r="AA58" s="1877" t="s">
        <v>1667</v>
      </c>
      <c r="AB58" s="1876">
        <f>LARGE(AB5:AB57,1)+1</f>
        <v>214</v>
      </c>
      <c r="AC58" s="1877" t="s">
        <v>1664</v>
      </c>
      <c r="AD58" s="1876"/>
      <c r="AE58" s="1868"/>
      <c r="AF58" s="1868"/>
      <c r="AG58" s="1868"/>
      <c r="AH58" s="1871">
        <f>LARGE(AH4:AH57,1)+1</f>
        <v>55</v>
      </c>
      <c r="AI58" s="1872" t="s">
        <v>2060</v>
      </c>
      <c r="AJ58" s="1873"/>
      <c r="AK58" s="1871">
        <f>LARGE(AK4:AK57,1)+1</f>
        <v>111</v>
      </c>
      <c r="AL58" s="1872" t="s">
        <v>2061</v>
      </c>
      <c r="AM58" s="1855"/>
      <c r="AN58" s="1855"/>
      <c r="AO58" s="96"/>
      <c r="AP58" s="1881" t="s">
        <v>2062</v>
      </c>
      <c r="AR58" s="1879"/>
      <c r="AS58" s="105"/>
      <c r="AV58" s="1879">
        <v>10</v>
      </c>
      <c r="AW58" s="1882" t="s">
        <v>2063</v>
      </c>
      <c r="AX58" s="1882"/>
    </row>
    <row r="59" spans="2:50" ht="24" customHeight="1">
      <c r="V59" s="1876">
        <f>LARGE(V5:V58,1)+1</f>
        <v>52</v>
      </c>
      <c r="W59" s="1877" t="s">
        <v>1933</v>
      </c>
      <c r="X59" s="1876">
        <f>LARGE(X5:X58,1)+1</f>
        <v>108</v>
      </c>
      <c r="Y59" s="1877" t="s">
        <v>2064</v>
      </c>
      <c r="Z59" s="1876">
        <f>LARGE(Z5:Z58,1)+1</f>
        <v>159</v>
      </c>
      <c r="AA59" s="1877" t="s">
        <v>1681</v>
      </c>
      <c r="AB59" s="1876">
        <f>LARGE(AB5:AB58,1)+1</f>
        <v>215</v>
      </c>
      <c r="AC59" s="1877" t="s">
        <v>1974</v>
      </c>
      <c r="AD59" s="1876"/>
      <c r="AE59" s="1868"/>
      <c r="AF59" s="1868"/>
      <c r="AG59" s="1868"/>
      <c r="AH59" s="1871">
        <f>LARGE(AH4:AH58,1)+1</f>
        <v>56</v>
      </c>
      <c r="AI59" s="1872" t="s">
        <v>2065</v>
      </c>
      <c r="AJ59" s="1873"/>
      <c r="AK59" s="1871"/>
      <c r="AL59" s="1915"/>
      <c r="AM59" s="1855"/>
      <c r="AN59" s="1855"/>
      <c r="AO59" s="96"/>
      <c r="AP59" s="1881" t="s">
        <v>2066</v>
      </c>
      <c r="AR59" s="1879"/>
      <c r="AS59" s="105"/>
      <c r="AV59" s="1879">
        <v>11</v>
      </c>
      <c r="AW59" s="1882" t="s">
        <v>2067</v>
      </c>
      <c r="AX59" s="1882"/>
    </row>
    <row r="60" spans="2:50" ht="24" customHeight="1">
      <c r="V60" s="1876">
        <f>LARGE(V5:V59,1)+1</f>
        <v>53</v>
      </c>
      <c r="W60" s="1877" t="s">
        <v>2068</v>
      </c>
      <c r="X60" s="1876">
        <f>LARGE(X5:X59,1)+1</f>
        <v>109</v>
      </c>
      <c r="Y60" s="1877" t="s">
        <v>2069</v>
      </c>
      <c r="Z60" s="1876">
        <f>LARGE(Z5:Z59,1)+1</f>
        <v>160</v>
      </c>
      <c r="AA60" s="1877" t="s">
        <v>1693</v>
      </c>
      <c r="AB60" s="1876"/>
      <c r="AC60" s="1868"/>
      <c r="AD60" s="1876"/>
      <c r="AE60" s="1868"/>
      <c r="AF60" s="1868"/>
      <c r="AG60" s="1868"/>
      <c r="AH60" s="1855"/>
      <c r="AI60" s="1855"/>
      <c r="AJ60" s="1855"/>
      <c r="AK60" s="1855"/>
      <c r="AL60" s="1855"/>
      <c r="AM60" s="1855"/>
      <c r="AN60" s="1855"/>
      <c r="AO60" s="96"/>
      <c r="AP60" s="1878" t="s">
        <v>1663</v>
      </c>
      <c r="AR60" s="1879">
        <v>1</v>
      </c>
      <c r="AS60" s="1882" t="s">
        <v>2070</v>
      </c>
      <c r="AV60" s="1879">
        <v>12</v>
      </c>
      <c r="AW60" s="1882" t="s">
        <v>2071</v>
      </c>
      <c r="AX60" s="1882"/>
    </row>
    <row r="61" spans="2:50" ht="20.25" customHeight="1">
      <c r="V61" s="1876">
        <f>LARGE(V5:V60,1)+1</f>
        <v>54</v>
      </c>
      <c r="W61" s="1877" t="s">
        <v>1940</v>
      </c>
      <c r="X61" s="1876">
        <f>LARGE(X5:X60,1)+1</f>
        <v>110</v>
      </c>
      <c r="Y61" s="1877" t="s">
        <v>1867</v>
      </c>
      <c r="Z61" s="1876">
        <f>LARGE(Z5:Z60,1)+1</f>
        <v>161</v>
      </c>
      <c r="AA61" s="1877" t="s">
        <v>2072</v>
      </c>
      <c r="AB61" s="1876"/>
      <c r="AC61" s="1869" t="s">
        <v>1980</v>
      </c>
      <c r="AD61" s="1876"/>
      <c r="AE61" s="1868"/>
      <c r="AF61" s="1868"/>
      <c r="AG61" s="1868"/>
      <c r="AH61" s="1855"/>
      <c r="AI61" s="1855"/>
      <c r="AJ61" s="1855"/>
      <c r="AK61" s="1855"/>
      <c r="AL61" s="1855"/>
      <c r="AM61" s="1855"/>
      <c r="AN61" s="1855"/>
      <c r="AO61" s="96"/>
      <c r="AP61" s="1881" t="s">
        <v>2073</v>
      </c>
      <c r="AR61" s="1879">
        <v>2</v>
      </c>
      <c r="AS61" s="1882" t="s">
        <v>2074</v>
      </c>
      <c r="AV61" s="1879"/>
      <c r="AW61" s="1882"/>
      <c r="AX61" s="1882"/>
    </row>
    <row r="62" spans="2:50" ht="20.25" customHeight="1">
      <c r="V62" s="1876">
        <f>LARGE(V5:V61,1)+1</f>
        <v>55</v>
      </c>
      <c r="W62" s="1877" t="s">
        <v>2075</v>
      </c>
      <c r="X62" s="1876">
        <f>LARGE(X5:X61,1)+1</f>
        <v>111</v>
      </c>
      <c r="Y62" s="1877" t="s">
        <v>1875</v>
      </c>
      <c r="Z62" s="1876">
        <f>LARGE(Z5:Z61,1)+1</f>
        <v>162</v>
      </c>
      <c r="AA62" s="1877" t="s">
        <v>2076</v>
      </c>
      <c r="AB62" s="1876">
        <f>LARGE(AB5:AB61,1)+1</f>
        <v>216</v>
      </c>
      <c r="AC62" s="1877" t="s">
        <v>1988</v>
      </c>
      <c r="AD62" s="1876"/>
      <c r="AE62" s="1868"/>
      <c r="AF62" s="1868"/>
      <c r="AG62" s="1868"/>
      <c r="AH62" s="1855"/>
      <c r="AI62" s="1855"/>
      <c r="AJ62" s="1855"/>
      <c r="AK62" s="1855"/>
      <c r="AL62" s="1855"/>
      <c r="AM62" s="1855"/>
      <c r="AN62" s="1855"/>
      <c r="AO62" s="96"/>
      <c r="AP62" s="1881" t="s">
        <v>2077</v>
      </c>
      <c r="AR62" s="1879">
        <v>3</v>
      </c>
      <c r="AS62" s="1882" t="s">
        <v>2078</v>
      </c>
      <c r="AV62" s="1883" t="s">
        <v>13</v>
      </c>
      <c r="AW62" s="1884" t="s">
        <v>2079</v>
      </c>
      <c r="AX62" s="1882"/>
    </row>
    <row r="63" spans="2:50" ht="20.25" customHeight="1">
      <c r="V63" s="1855"/>
      <c r="W63" s="1855"/>
      <c r="X63" s="1876">
        <f>LARGE(X5:X62,1)+1</f>
        <v>112</v>
      </c>
      <c r="Y63" s="1877" t="s">
        <v>1884</v>
      </c>
      <c r="Z63" s="1876"/>
      <c r="AA63" s="1855"/>
      <c r="AB63" s="1876"/>
      <c r="AC63" s="1855"/>
      <c r="AD63" s="1876"/>
      <c r="AE63" s="1855"/>
      <c r="AF63" s="1855"/>
      <c r="AG63" s="1855"/>
      <c r="AH63" s="1855"/>
      <c r="AI63" s="1855"/>
      <c r="AJ63" s="1855"/>
      <c r="AK63" s="1855"/>
      <c r="AL63" s="1855"/>
      <c r="AM63" s="1855"/>
      <c r="AN63" s="1855"/>
      <c r="AO63" s="96"/>
      <c r="AP63" s="1891" t="s">
        <v>2080</v>
      </c>
      <c r="AR63" s="1879">
        <v>4</v>
      </c>
      <c r="AS63" s="1882" t="s">
        <v>2081</v>
      </c>
      <c r="AV63" s="2750">
        <v>1</v>
      </c>
      <c r="AW63" s="2746" t="s">
        <v>2082</v>
      </c>
      <c r="AX63" s="2746"/>
    </row>
    <row r="64" spans="2:50" ht="20.25" customHeight="1">
      <c r="V64" s="1855"/>
      <c r="W64" s="1855"/>
      <c r="X64" s="1893"/>
      <c r="Y64" s="1855"/>
      <c r="Z64" s="1855"/>
      <c r="AA64" s="1855"/>
      <c r="AB64" s="1855"/>
      <c r="AC64" s="1855"/>
      <c r="AD64" s="1855"/>
      <c r="AE64" s="1855"/>
      <c r="AF64" s="1855"/>
      <c r="AG64" s="1855"/>
      <c r="AH64" s="1855"/>
      <c r="AI64" s="1855"/>
      <c r="AJ64" s="1855"/>
      <c r="AK64" s="1855"/>
      <c r="AL64" s="1855"/>
      <c r="AM64" s="1855"/>
      <c r="AN64" s="1855"/>
      <c r="AO64" s="96"/>
      <c r="AP64" s="1891" t="s">
        <v>2083</v>
      </c>
      <c r="AR64" s="1879">
        <v>5</v>
      </c>
      <c r="AS64" s="1882" t="s">
        <v>2084</v>
      </c>
      <c r="AV64" s="2750"/>
      <c r="AW64" s="2746"/>
      <c r="AX64" s="2746"/>
    </row>
    <row r="65" spans="22:50" ht="20.25" customHeight="1">
      <c r="V65" s="1855"/>
      <c r="W65" s="1855"/>
      <c r="X65" s="1893"/>
      <c r="Y65" s="1855"/>
      <c r="Z65" s="1855"/>
      <c r="AA65" s="1855"/>
      <c r="AB65" s="1855"/>
      <c r="AC65" s="1855"/>
      <c r="AD65" s="1855"/>
      <c r="AE65" s="1855"/>
      <c r="AF65" s="1855"/>
      <c r="AG65" s="1855"/>
      <c r="AH65" s="1855"/>
      <c r="AI65" s="1855"/>
      <c r="AJ65" s="1855"/>
      <c r="AK65" s="1855"/>
      <c r="AL65" s="1855"/>
      <c r="AM65" s="1855"/>
      <c r="AN65" s="1855"/>
      <c r="AO65" s="96"/>
      <c r="AP65" s="1881" t="s">
        <v>2085</v>
      </c>
      <c r="AR65" s="1879">
        <v>6</v>
      </c>
      <c r="AS65" s="1882" t="s">
        <v>2086</v>
      </c>
      <c r="AV65" s="1879">
        <v>2</v>
      </c>
      <c r="AW65" s="1882" t="s">
        <v>2087</v>
      </c>
      <c r="AX65" s="1882"/>
    </row>
    <row r="66" spans="22:50" ht="20.25" customHeight="1">
      <c r="V66" s="1855"/>
      <c r="W66" s="1874" t="s">
        <v>1186</v>
      </c>
      <c r="X66" s="588" t="s">
        <v>2088</v>
      </c>
      <c r="Y66" s="1916"/>
      <c r="Z66" s="1855"/>
      <c r="AA66" s="1855"/>
      <c r="AB66" s="1855"/>
      <c r="AC66" s="1855"/>
      <c r="AD66" s="1855"/>
      <c r="AE66" s="1855"/>
      <c r="AF66" s="1855"/>
      <c r="AG66" s="1855"/>
      <c r="AH66" s="1855"/>
      <c r="AI66" s="1855"/>
      <c r="AJ66" s="1855"/>
      <c r="AK66" s="1855"/>
      <c r="AL66" s="1855"/>
      <c r="AM66" s="1855"/>
      <c r="AN66" s="1855"/>
      <c r="AO66" s="96"/>
      <c r="AP66" s="1881" t="s">
        <v>2089</v>
      </c>
      <c r="AR66" s="1879">
        <v>7</v>
      </c>
      <c r="AS66" s="1882" t="s">
        <v>2090</v>
      </c>
      <c r="AV66" s="1879">
        <v>3</v>
      </c>
      <c r="AW66" s="1882" t="s">
        <v>2091</v>
      </c>
      <c r="AX66" s="1882"/>
    </row>
    <row r="67" spans="22:50" ht="20.25" customHeight="1">
      <c r="V67" s="1855"/>
      <c r="W67" s="1874" t="s">
        <v>1186</v>
      </c>
      <c r="X67" s="588" t="s">
        <v>2092</v>
      </c>
      <c r="Y67" s="1916"/>
      <c r="Z67" s="1855"/>
      <c r="AA67" s="1855"/>
      <c r="AB67" s="1855"/>
      <c r="AC67" s="1855"/>
      <c r="AD67" s="1855"/>
      <c r="AE67" s="1855"/>
      <c r="AF67" s="1855"/>
      <c r="AG67" s="1855"/>
      <c r="AH67" s="1855"/>
      <c r="AI67" s="1855"/>
      <c r="AJ67" s="1855"/>
      <c r="AK67" s="1855"/>
      <c r="AL67" s="1855"/>
      <c r="AM67" s="1855"/>
      <c r="AN67" s="1855"/>
      <c r="AO67" s="96"/>
      <c r="AP67" s="1878" t="s">
        <v>575</v>
      </c>
      <c r="AR67" s="1879">
        <v>8</v>
      </c>
      <c r="AS67" s="1882" t="s">
        <v>2093</v>
      </c>
      <c r="AV67" s="1879">
        <v>4</v>
      </c>
      <c r="AW67" s="1882" t="s">
        <v>2094</v>
      </c>
      <c r="AX67" s="1882"/>
    </row>
    <row r="68" spans="22:50" ht="27" customHeight="1">
      <c r="V68" s="1855"/>
      <c r="W68" s="1874" t="s">
        <v>2095</v>
      </c>
      <c r="X68" s="588" t="s">
        <v>2096</v>
      </c>
      <c r="Y68" s="1917"/>
      <c r="Z68" s="1855"/>
      <c r="AA68" s="1855"/>
      <c r="AB68" s="1855"/>
      <c r="AC68" s="1855"/>
      <c r="AD68" s="1855"/>
      <c r="AE68" s="1855"/>
      <c r="AF68" s="1855"/>
      <c r="AG68" s="1855"/>
      <c r="AH68" s="1855"/>
      <c r="AI68" s="1855"/>
      <c r="AJ68" s="1855"/>
      <c r="AK68" s="1855"/>
      <c r="AL68" s="1855"/>
      <c r="AM68" s="1855"/>
      <c r="AN68" s="1855"/>
      <c r="AO68" s="96"/>
      <c r="AP68" s="1881" t="s">
        <v>2097</v>
      </c>
      <c r="AR68" s="1879">
        <v>9</v>
      </c>
      <c r="AS68" s="1882" t="s">
        <v>2098</v>
      </c>
      <c r="AV68" s="1879">
        <v>5</v>
      </c>
      <c r="AW68" s="1882" t="s">
        <v>2099</v>
      </c>
      <c r="AX68" s="1882"/>
    </row>
    <row r="69" spans="22:50" ht="18.75">
      <c r="V69" s="1855"/>
      <c r="W69" s="1855"/>
      <c r="X69" s="1855"/>
      <c r="Y69" s="1855"/>
      <c r="Z69" s="1855"/>
      <c r="AA69" s="1855"/>
      <c r="AB69" s="1855"/>
      <c r="AC69" s="1855"/>
      <c r="AD69" s="1855"/>
      <c r="AE69" s="1855"/>
      <c r="AF69" s="1855"/>
      <c r="AG69" s="1855"/>
      <c r="AH69" s="1855"/>
      <c r="AI69" s="1855"/>
      <c r="AJ69" s="1855"/>
      <c r="AK69" s="1855"/>
      <c r="AL69" s="1855"/>
      <c r="AM69" s="1855"/>
      <c r="AN69" s="1855"/>
      <c r="AO69" s="96"/>
      <c r="AP69" s="1881" t="s">
        <v>2100</v>
      </c>
      <c r="AR69" s="1879">
        <v>10</v>
      </c>
      <c r="AS69" s="1882" t="s">
        <v>2101</v>
      </c>
      <c r="AV69" s="1879"/>
      <c r="AW69" s="1882"/>
      <c r="AX69" s="1882"/>
    </row>
    <row r="70" spans="22:50" ht="30">
      <c r="V70" s="1855"/>
      <c r="W70" s="1855"/>
      <c r="X70" s="1855"/>
      <c r="Y70" s="1855"/>
      <c r="Z70" s="1855"/>
      <c r="AA70" s="1855"/>
      <c r="AB70" s="1855"/>
      <c r="AC70" s="1855"/>
      <c r="AD70" s="1855"/>
      <c r="AE70" s="1855"/>
      <c r="AF70" s="1855"/>
      <c r="AG70" s="1855"/>
      <c r="AH70" s="1855"/>
      <c r="AI70" s="1855"/>
      <c r="AJ70" s="1855"/>
      <c r="AK70" s="1855"/>
      <c r="AL70" s="1855"/>
      <c r="AM70" s="1855"/>
      <c r="AN70" s="1855"/>
      <c r="AO70" s="96"/>
      <c r="AP70" s="1878" t="s">
        <v>358</v>
      </c>
      <c r="AR70" s="1879">
        <v>11</v>
      </c>
      <c r="AS70" s="1882" t="s">
        <v>2102</v>
      </c>
      <c r="AV70" s="1883" t="s">
        <v>14</v>
      </c>
      <c r="AW70" s="1884" t="s">
        <v>1918</v>
      </c>
      <c r="AX70" s="1882"/>
    </row>
    <row r="71" spans="22:50" ht="18.75">
      <c r="V71" s="1855"/>
      <c r="W71" s="1855"/>
      <c r="X71" s="1855"/>
      <c r="Y71" s="1855"/>
      <c r="Z71" s="1855"/>
      <c r="AA71" s="1855"/>
      <c r="AB71" s="1855"/>
      <c r="AC71" s="1855"/>
      <c r="AD71" s="1855"/>
      <c r="AE71" s="1855"/>
      <c r="AF71" s="1855"/>
      <c r="AG71" s="1855"/>
      <c r="AH71" s="1855"/>
      <c r="AI71" s="1855"/>
      <c r="AJ71" s="1855"/>
      <c r="AK71" s="1855"/>
      <c r="AL71" s="1855"/>
      <c r="AM71" s="1855"/>
      <c r="AN71" s="1855"/>
      <c r="AO71" s="96"/>
      <c r="AP71" s="1881" t="s">
        <v>2103</v>
      </c>
      <c r="AR71" s="1879">
        <v>12</v>
      </c>
      <c r="AS71" s="1882" t="s">
        <v>2104</v>
      </c>
      <c r="AV71" s="1879">
        <v>1</v>
      </c>
      <c r="AW71" s="1882" t="s">
        <v>2105</v>
      </c>
      <c r="AX71" s="1882"/>
    </row>
    <row r="72" spans="22:50" ht="18.75">
      <c r="V72" s="1855"/>
      <c r="W72" s="1855"/>
      <c r="X72" s="1855"/>
      <c r="Y72" s="1855"/>
      <c r="Z72" s="1855"/>
      <c r="AA72" s="1855"/>
      <c r="AB72" s="1855"/>
      <c r="AC72" s="1855"/>
      <c r="AD72" s="1855"/>
      <c r="AE72" s="1855"/>
      <c r="AF72" s="1855"/>
      <c r="AG72" s="1855"/>
      <c r="AH72" s="1855"/>
      <c r="AI72" s="1855"/>
      <c r="AJ72" s="1855"/>
      <c r="AK72" s="1855"/>
      <c r="AL72" s="1855"/>
      <c r="AM72" s="1855"/>
      <c r="AN72" s="1855"/>
      <c r="AO72" s="96"/>
      <c r="AP72" s="1881" t="s">
        <v>2106</v>
      </c>
      <c r="AR72" s="1879"/>
      <c r="AS72" s="105"/>
      <c r="AV72" s="1879">
        <v>2</v>
      </c>
      <c r="AW72" s="1882" t="s">
        <v>2107</v>
      </c>
      <c r="AX72" s="1882"/>
    </row>
    <row r="73" spans="22:50" ht="30">
      <c r="V73" s="1855"/>
      <c r="W73" s="1855"/>
      <c r="X73" s="1855"/>
      <c r="Y73" s="1855"/>
      <c r="Z73" s="1855"/>
      <c r="AA73" s="1855"/>
      <c r="AB73" s="1855"/>
      <c r="AC73" s="1855"/>
      <c r="AD73" s="1855"/>
      <c r="AE73" s="1855"/>
      <c r="AF73" s="1855"/>
      <c r="AG73" s="1855"/>
      <c r="AH73" s="1855"/>
      <c r="AI73" s="1855"/>
      <c r="AJ73" s="1855"/>
      <c r="AK73" s="1855"/>
      <c r="AL73" s="1855"/>
      <c r="AM73" s="1855"/>
      <c r="AN73" s="1855"/>
      <c r="AO73" s="96"/>
      <c r="AP73" s="1878" t="s">
        <v>1540</v>
      </c>
      <c r="AR73" s="1879"/>
      <c r="AS73" s="105"/>
      <c r="AV73" s="1879">
        <v>3</v>
      </c>
      <c r="AW73" s="1882" t="s">
        <v>2108</v>
      </c>
      <c r="AX73" s="1882"/>
    </row>
    <row r="74" spans="22:50" ht="18.75">
      <c r="V74" s="1855"/>
      <c r="Z74" s="1855"/>
      <c r="AA74" s="1855"/>
      <c r="AB74" s="1855"/>
      <c r="AC74" s="1855"/>
      <c r="AD74" s="1855"/>
      <c r="AE74" s="1855"/>
      <c r="AF74" s="1855"/>
      <c r="AG74" s="1855"/>
      <c r="AH74" s="1855"/>
      <c r="AI74" s="1855"/>
      <c r="AJ74" s="1855"/>
      <c r="AK74" s="1855"/>
      <c r="AL74" s="1855"/>
      <c r="AN74" s="1855"/>
      <c r="AO74" s="96"/>
      <c r="AP74" s="1881" t="s">
        <v>2109</v>
      </c>
      <c r="AR74" s="1879">
        <v>1</v>
      </c>
      <c r="AS74" s="1882" t="s">
        <v>2110</v>
      </c>
      <c r="AV74" s="2750">
        <v>4</v>
      </c>
      <c r="AW74" s="2747" t="s">
        <v>2111</v>
      </c>
      <c r="AX74" s="2747"/>
    </row>
    <row r="75" spans="22:50" ht="18.75">
      <c r="V75" s="1855"/>
      <c r="Z75" s="1855"/>
      <c r="AA75" s="1855"/>
      <c r="AB75" s="1855"/>
      <c r="AC75" s="1855"/>
      <c r="AD75" s="1855"/>
      <c r="AE75" s="1855"/>
      <c r="AF75" s="1855"/>
      <c r="AG75" s="1855"/>
      <c r="AH75" s="1855"/>
      <c r="AI75" s="1855"/>
      <c r="AJ75" s="1855"/>
      <c r="AK75" s="1855"/>
      <c r="AL75" s="1855"/>
      <c r="AN75" s="1855"/>
      <c r="AO75" s="96"/>
      <c r="AP75" s="1881" t="s">
        <v>2112</v>
      </c>
      <c r="AR75" s="1879">
        <v>2</v>
      </c>
      <c r="AS75" s="1882" t="s">
        <v>2113</v>
      </c>
      <c r="AV75" s="2750"/>
      <c r="AW75" s="2747"/>
      <c r="AX75" s="2747"/>
    </row>
    <row r="76" spans="22:50" ht="18.75">
      <c r="V76" s="1855"/>
      <c r="Z76" s="1855"/>
      <c r="AA76" s="1855"/>
      <c r="AB76" s="1855"/>
      <c r="AC76" s="1855"/>
      <c r="AD76" s="1855"/>
      <c r="AE76" s="1855"/>
      <c r="AF76" s="1855"/>
      <c r="AG76" s="1855"/>
      <c r="AH76" s="1855"/>
      <c r="AI76" s="1855"/>
      <c r="AJ76" s="1855"/>
      <c r="AK76" s="1855"/>
      <c r="AL76" s="1855"/>
      <c r="AN76" s="1855"/>
      <c r="AO76" s="96"/>
      <c r="AP76" s="1881" t="s">
        <v>2114</v>
      </c>
      <c r="AR76" s="1879">
        <v>3</v>
      </c>
      <c r="AS76" s="1882" t="s">
        <v>2115</v>
      </c>
      <c r="AV76" s="1879"/>
      <c r="AW76" s="1882"/>
      <c r="AX76" s="1882"/>
    </row>
    <row r="77" spans="22:50" ht="18.75">
      <c r="AN77" s="1855"/>
      <c r="AO77" s="96"/>
      <c r="AP77" s="1881" t="s">
        <v>2116</v>
      </c>
      <c r="AR77" s="1879">
        <v>4</v>
      </c>
      <c r="AS77" s="1882" t="s">
        <v>2117</v>
      </c>
      <c r="AV77" s="1883" t="s">
        <v>15</v>
      </c>
      <c r="AW77" s="1884" t="s">
        <v>2118</v>
      </c>
      <c r="AX77" s="1882"/>
    </row>
    <row r="78" spans="22:50" ht="18.75">
      <c r="AN78" s="1855"/>
      <c r="AO78" s="96"/>
      <c r="AP78" s="1891" t="s">
        <v>2119</v>
      </c>
      <c r="AR78" s="1879">
        <v>5</v>
      </c>
      <c r="AS78" s="1882" t="s">
        <v>2120</v>
      </c>
      <c r="AV78" s="1879">
        <v>1</v>
      </c>
      <c r="AW78" s="1882" t="s">
        <v>2121</v>
      </c>
      <c r="AX78" s="1882"/>
    </row>
    <row r="79" spans="22:50" ht="18.75">
      <c r="AN79" s="1855"/>
      <c r="AO79" s="96"/>
      <c r="AP79" s="1891" t="s">
        <v>2122</v>
      </c>
      <c r="AR79" s="1879">
        <v>6</v>
      </c>
      <c r="AS79" s="1882" t="s">
        <v>2123</v>
      </c>
      <c r="AV79" s="1879">
        <v>2</v>
      </c>
      <c r="AW79" s="2746" t="s">
        <v>2124</v>
      </c>
      <c r="AX79" s="2746"/>
    </row>
    <row r="80" spans="22:50" ht="18.75">
      <c r="AN80" s="1855"/>
      <c r="AO80" s="96"/>
      <c r="AP80" s="1881" t="s">
        <v>2125</v>
      </c>
      <c r="AR80" s="1879">
        <v>7</v>
      </c>
      <c r="AS80" s="1882" t="s">
        <v>2126</v>
      </c>
      <c r="AV80" s="1879">
        <v>3</v>
      </c>
      <c r="AW80" s="2746"/>
      <c r="AX80" s="2746"/>
    </row>
    <row r="81" spans="40:50" ht="30">
      <c r="AN81" s="1855"/>
      <c r="AO81" s="96"/>
      <c r="AP81" s="1878" t="s">
        <v>1859</v>
      </c>
      <c r="AR81" s="1879">
        <v>8</v>
      </c>
      <c r="AS81" s="1882" t="s">
        <v>2127</v>
      </c>
      <c r="AV81" s="1879"/>
      <c r="AW81" s="1882"/>
      <c r="AX81" s="1882"/>
    </row>
    <row r="82" spans="40:50" ht="18.75">
      <c r="AN82" s="1855"/>
      <c r="AO82" s="96"/>
      <c r="AP82" s="1881" t="s">
        <v>2128</v>
      </c>
      <c r="AR82" s="1879">
        <v>9</v>
      </c>
      <c r="AS82" s="1882" t="s">
        <v>2129</v>
      </c>
      <c r="AV82" s="1918" t="s">
        <v>2130</v>
      </c>
      <c r="AW82" s="1919" t="s">
        <v>2131</v>
      </c>
      <c r="AX82" s="1882"/>
    </row>
    <row r="83" spans="40:50" ht="30">
      <c r="AN83" s="1855"/>
      <c r="AO83" s="96"/>
      <c r="AP83" s="1878" t="s">
        <v>1537</v>
      </c>
      <c r="AR83" s="1879">
        <v>10</v>
      </c>
      <c r="AS83" s="1882" t="s">
        <v>1776</v>
      </c>
      <c r="AV83" s="1918" t="s">
        <v>2132</v>
      </c>
      <c r="AW83" s="2746" t="s">
        <v>2133</v>
      </c>
      <c r="AX83" s="2746"/>
    </row>
    <row r="84" spans="40:50" ht="25.5">
      <c r="AN84" s="1855"/>
      <c r="AO84" s="96"/>
      <c r="AP84" s="1881" t="s">
        <v>2134</v>
      </c>
      <c r="AR84" s="1879">
        <v>11</v>
      </c>
      <c r="AS84" s="1882" t="s">
        <v>2135</v>
      </c>
      <c r="AV84" s="1879"/>
      <c r="AW84" s="2746"/>
      <c r="AX84" s="2746"/>
    </row>
    <row r="85" spans="40:50" ht="18.75">
      <c r="AN85" s="1855"/>
      <c r="AO85" s="96"/>
      <c r="AP85" s="1881" t="s">
        <v>2136</v>
      </c>
      <c r="AR85" s="1879">
        <v>12</v>
      </c>
      <c r="AS85" s="1882" t="s">
        <v>2137</v>
      </c>
      <c r="AV85" s="1918" t="s">
        <v>2138</v>
      </c>
      <c r="AW85" s="2746" t="s">
        <v>2139</v>
      </c>
      <c r="AX85" s="2746"/>
    </row>
    <row r="86" spans="40:50" ht="18.75">
      <c r="AN86" s="1855"/>
      <c r="AO86" s="96"/>
      <c r="AP86" s="1881" t="s">
        <v>2140</v>
      </c>
      <c r="AR86" s="1879">
        <v>13</v>
      </c>
      <c r="AS86" s="1882" t="s">
        <v>2141</v>
      </c>
      <c r="AV86" s="1879"/>
      <c r="AW86" s="2746"/>
      <c r="AX86" s="2746"/>
    </row>
    <row r="87" spans="40:50" ht="18.75">
      <c r="AN87" s="1855"/>
      <c r="AO87" s="96"/>
      <c r="AP87" s="1881" t="s">
        <v>2142</v>
      </c>
      <c r="AR87" s="1879">
        <v>14</v>
      </c>
      <c r="AS87" s="1882" t="s">
        <v>2143</v>
      </c>
      <c r="AV87" s="1918" t="s">
        <v>2144</v>
      </c>
      <c r="AW87" s="1882" t="s">
        <v>2145</v>
      </c>
      <c r="AX87" s="1882"/>
    </row>
    <row r="88" spans="40:50" ht="18.75">
      <c r="AN88" s="1855"/>
      <c r="AO88" s="96"/>
      <c r="AP88" s="1881" t="s">
        <v>2146</v>
      </c>
      <c r="AR88" s="1879">
        <v>15</v>
      </c>
      <c r="AS88" s="1882" t="s">
        <v>2147</v>
      </c>
      <c r="AV88" s="1918">
        <v>1</v>
      </c>
      <c r="AW88" s="1882" t="s">
        <v>2148</v>
      </c>
      <c r="AX88" s="1882"/>
    </row>
    <row r="89" spans="40:50" ht="18.75">
      <c r="AN89" s="1855"/>
      <c r="AO89" s="96"/>
      <c r="AP89" s="1881" t="s">
        <v>2149</v>
      </c>
      <c r="AR89" s="1879">
        <v>16</v>
      </c>
      <c r="AS89" s="1882" t="s">
        <v>2150</v>
      </c>
      <c r="AV89" s="1918">
        <v>2</v>
      </c>
      <c r="AW89" s="1882" t="s">
        <v>2151</v>
      </c>
      <c r="AX89" s="1882"/>
    </row>
    <row r="90" spans="40:50" ht="25.5">
      <c r="AN90" s="1855"/>
      <c r="AO90" s="96"/>
      <c r="AP90" s="1881" t="s">
        <v>2152</v>
      </c>
      <c r="AR90" s="1879"/>
      <c r="AS90" s="105"/>
      <c r="AV90" s="1918">
        <v>3</v>
      </c>
      <c r="AW90" s="1882" t="s">
        <v>2153</v>
      </c>
      <c r="AX90" s="1882"/>
    </row>
    <row r="91" spans="40:50" ht="18.75">
      <c r="AN91" s="1855"/>
      <c r="AO91" s="96"/>
      <c r="AP91" s="1881" t="s">
        <v>2154</v>
      </c>
      <c r="AR91" s="1879"/>
      <c r="AS91" s="105"/>
      <c r="AV91" s="1918">
        <v>4</v>
      </c>
      <c r="AW91" s="1882" t="s">
        <v>2155</v>
      </c>
      <c r="AX91" s="1882"/>
    </row>
    <row r="92" spans="40:50" ht="25.5">
      <c r="AN92" s="1855"/>
      <c r="AO92" s="96"/>
      <c r="AP92" s="1881" t="s">
        <v>2156</v>
      </c>
      <c r="AR92" s="1879">
        <v>1</v>
      </c>
      <c r="AS92" s="1882" t="s">
        <v>2157</v>
      </c>
      <c r="AV92" s="1879"/>
      <c r="AW92" s="1882"/>
      <c r="AX92" s="1882"/>
    </row>
    <row r="93" spans="40:50" ht="30">
      <c r="AN93" s="1855"/>
      <c r="AO93" s="96"/>
      <c r="AP93" s="1878" t="s">
        <v>1538</v>
      </c>
      <c r="AR93" s="1879">
        <v>2</v>
      </c>
      <c r="AS93" s="1882" t="s">
        <v>2158</v>
      </c>
      <c r="AV93" s="1879"/>
      <c r="AW93" s="1882"/>
      <c r="AX93" s="1882"/>
    </row>
    <row r="94" spans="40:50" ht="18.75">
      <c r="AN94" s="1855"/>
      <c r="AO94" s="96"/>
      <c r="AP94" s="1881" t="s">
        <v>2159</v>
      </c>
      <c r="AR94" s="1879">
        <v>3</v>
      </c>
      <c r="AS94" s="1882" t="s">
        <v>2160</v>
      </c>
      <c r="AV94" s="1879"/>
      <c r="AW94" s="2747" t="s">
        <v>2161</v>
      </c>
      <c r="AX94" s="2747"/>
    </row>
    <row r="95" spans="40:50" ht="18.75">
      <c r="AN95" s="1855"/>
      <c r="AO95" s="96"/>
      <c r="AP95" s="1881" t="s">
        <v>2162</v>
      </c>
      <c r="AR95" s="1879">
        <v>4</v>
      </c>
      <c r="AS95" s="1882" t="s">
        <v>2163</v>
      </c>
      <c r="AV95" s="1879"/>
      <c r="AW95" s="2747"/>
      <c r="AX95" s="2747"/>
    </row>
    <row r="96" spans="40:50" ht="18.75">
      <c r="AN96" s="1855"/>
      <c r="AO96" s="96"/>
      <c r="AP96" s="1881" t="s">
        <v>2164</v>
      </c>
      <c r="AR96" s="1879">
        <v>5</v>
      </c>
      <c r="AS96" s="1882" t="s">
        <v>2165</v>
      </c>
      <c r="AV96" s="1879"/>
      <c r="AW96" s="2747" t="s">
        <v>2166</v>
      </c>
      <c r="AX96" s="2747"/>
    </row>
    <row r="97" spans="40:50" ht="18.75">
      <c r="AN97" s="1855"/>
      <c r="AO97" s="96"/>
      <c r="AP97" s="1881" t="s">
        <v>2167</v>
      </c>
      <c r="AR97" s="1879">
        <v>6</v>
      </c>
      <c r="AS97" s="1882" t="s">
        <v>2168</v>
      </c>
      <c r="AV97" s="1879"/>
      <c r="AW97" s="2747"/>
      <c r="AX97" s="2747"/>
    </row>
    <row r="98" spans="40:50" ht="30">
      <c r="AN98" s="1855"/>
      <c r="AO98" s="96"/>
      <c r="AP98" s="1878" t="s">
        <v>582</v>
      </c>
      <c r="AR98" s="1879">
        <v>7</v>
      </c>
      <c r="AS98" s="1882" t="s">
        <v>2169</v>
      </c>
      <c r="AV98" s="1879"/>
      <c r="AW98" s="2747"/>
      <c r="AX98" s="2747"/>
    </row>
    <row r="99" spans="40:50" ht="18.75">
      <c r="AN99" s="1855"/>
      <c r="AO99" s="96"/>
      <c r="AP99" s="1881" t="s">
        <v>2170</v>
      </c>
      <c r="AR99" s="1879">
        <v>8</v>
      </c>
      <c r="AS99" s="1882" t="s">
        <v>2171</v>
      </c>
      <c r="AV99" s="1879"/>
      <c r="AW99" s="1920" t="s">
        <v>2172</v>
      </c>
      <c r="AX99" s="1882"/>
    </row>
    <row r="100" spans="40:50" ht="30">
      <c r="AN100" s="1855"/>
      <c r="AO100" s="96"/>
      <c r="AP100" s="1878" t="s">
        <v>1541</v>
      </c>
      <c r="AR100" s="1879">
        <v>9</v>
      </c>
      <c r="AS100" s="1882" t="s">
        <v>2173</v>
      </c>
      <c r="AV100" s="1879"/>
      <c r="AW100" s="2745" t="s">
        <v>2174</v>
      </c>
      <c r="AX100" s="2745"/>
    </row>
    <row r="101" spans="40:50" ht="18.75">
      <c r="AN101" s="1855"/>
      <c r="AO101" s="96"/>
      <c r="AP101" s="1881" t="s">
        <v>2175</v>
      </c>
      <c r="AR101" s="1879">
        <v>10</v>
      </c>
      <c r="AS101" s="1882" t="s">
        <v>2176</v>
      </c>
      <c r="AV101" s="1879"/>
      <c r="AW101" s="2745" t="s">
        <v>2177</v>
      </c>
      <c r="AX101" s="2745"/>
    </row>
    <row r="102" spans="40:50" ht="18.75">
      <c r="AN102" s="1855"/>
      <c r="AO102" s="96"/>
      <c r="AP102" s="96"/>
      <c r="AR102" s="1879">
        <v>11</v>
      </c>
      <c r="AS102" s="1882" t="s">
        <v>2178</v>
      </c>
      <c r="AV102" s="1879"/>
      <c r="AW102" s="2745" t="s">
        <v>2179</v>
      </c>
      <c r="AX102" s="2745"/>
    </row>
    <row r="103" spans="40:50" ht="18.75">
      <c r="AN103" s="1855"/>
      <c r="AO103" s="96"/>
      <c r="AP103" s="1881" t="s">
        <v>2180</v>
      </c>
      <c r="AR103" s="1879">
        <v>12</v>
      </c>
      <c r="AS103" s="1882" t="s">
        <v>2181</v>
      </c>
      <c r="AV103" s="1879"/>
      <c r="AW103" s="1882"/>
      <c r="AX103" s="1882"/>
    </row>
    <row r="104" spans="40:50" ht="18.75">
      <c r="AN104" s="1855"/>
      <c r="AO104" s="96"/>
      <c r="AP104" s="1881" t="s">
        <v>2182</v>
      </c>
      <c r="AR104" s="1879">
        <v>13</v>
      </c>
      <c r="AS104" s="1882" t="s">
        <v>2183</v>
      </c>
    </row>
    <row r="105" spans="40:50" ht="18.75">
      <c r="AN105" s="1855"/>
      <c r="AO105" s="96"/>
      <c r="AP105" s="1891" t="s">
        <v>2184</v>
      </c>
      <c r="AR105" s="1879">
        <v>14</v>
      </c>
      <c r="AS105" s="1882" t="s">
        <v>2185</v>
      </c>
    </row>
    <row r="106" spans="40:50" ht="18.75">
      <c r="AN106" s="1855"/>
      <c r="AO106" s="96"/>
      <c r="AP106" s="1891" t="s">
        <v>2186</v>
      </c>
      <c r="AR106" s="1879">
        <v>15</v>
      </c>
      <c r="AS106" s="1882" t="s">
        <v>2187</v>
      </c>
    </row>
    <row r="107" spans="40:50" ht="30">
      <c r="AN107" s="1855"/>
      <c r="AO107" s="96"/>
      <c r="AP107" s="1878" t="s">
        <v>1737</v>
      </c>
      <c r="AR107" s="1879"/>
      <c r="AS107" s="1882"/>
    </row>
    <row r="108" spans="40:50" ht="18.75">
      <c r="AN108" s="1855"/>
      <c r="AO108" s="96"/>
      <c r="AP108" s="1881" t="s">
        <v>2188</v>
      </c>
      <c r="AR108" s="1879"/>
      <c r="AS108" s="105"/>
    </row>
    <row r="109" spans="40:50" ht="30">
      <c r="AN109" s="1855"/>
      <c r="AO109" s="96"/>
      <c r="AP109" s="1878" t="s">
        <v>666</v>
      </c>
      <c r="AR109" s="1879">
        <v>1</v>
      </c>
      <c r="AS109" s="1882" t="s">
        <v>2189</v>
      </c>
    </row>
    <row r="110" spans="40:50" ht="18.75">
      <c r="AN110" s="1855"/>
      <c r="AO110" s="96"/>
      <c r="AP110" s="1881" t="s">
        <v>2190</v>
      </c>
      <c r="AR110" s="1879">
        <v>2</v>
      </c>
      <c r="AS110" s="1882" t="s">
        <v>2191</v>
      </c>
    </row>
    <row r="111" spans="40:50" ht="18.75">
      <c r="AN111" s="1855"/>
      <c r="AO111" s="96"/>
      <c r="AP111" s="1881" t="s">
        <v>2192</v>
      </c>
      <c r="AR111" s="1879">
        <v>3</v>
      </c>
      <c r="AS111" s="1882" t="s">
        <v>2193</v>
      </c>
    </row>
    <row r="112" spans="40:50" ht="18.75">
      <c r="AN112" s="1855"/>
      <c r="AO112" s="96"/>
      <c r="AP112" s="96"/>
      <c r="AR112" s="1879">
        <v>4</v>
      </c>
      <c r="AS112" s="1882" t="s">
        <v>2194</v>
      </c>
    </row>
    <row r="113" spans="40:45" ht="18.75">
      <c r="AN113" s="1855"/>
      <c r="AO113" s="96"/>
      <c r="AP113" s="96"/>
      <c r="AR113" s="1879">
        <v>5</v>
      </c>
      <c r="AS113" s="1882" t="s">
        <v>2195</v>
      </c>
    </row>
    <row r="114" spans="40:45" ht="18.75">
      <c r="AN114" s="1855"/>
      <c r="AO114" s="1874" t="s">
        <v>1186</v>
      </c>
      <c r="AP114" s="1921" t="s">
        <v>2196</v>
      </c>
      <c r="AR114" s="1879">
        <v>6</v>
      </c>
      <c r="AS114" s="1882" t="s">
        <v>2197</v>
      </c>
    </row>
    <row r="115" spans="40:45" ht="18.75">
      <c r="AN115" s="1855"/>
      <c r="AO115" s="1922"/>
      <c r="AP115" s="1921"/>
      <c r="AR115" s="1879">
        <v>7</v>
      </c>
      <c r="AS115" s="1882" t="s">
        <v>2198</v>
      </c>
    </row>
    <row r="116" spans="40:45" ht="18.75">
      <c r="AN116" s="1855"/>
      <c r="AO116" s="1874" t="s">
        <v>1186</v>
      </c>
      <c r="AP116" s="1921" t="s">
        <v>2199</v>
      </c>
      <c r="AR116" s="1879">
        <v>8</v>
      </c>
      <c r="AS116" s="1882" t="s">
        <v>2200</v>
      </c>
    </row>
    <row r="117" spans="40:45" ht="18.75">
      <c r="AN117" s="1855"/>
      <c r="AP117" s="96"/>
      <c r="AR117" s="1879"/>
      <c r="AS117" s="105"/>
    </row>
    <row r="118" spans="40:45" ht="18.75">
      <c r="AN118" s="1855"/>
      <c r="AO118" s="1874" t="s">
        <v>1186</v>
      </c>
      <c r="AP118" s="1921" t="s">
        <v>2201</v>
      </c>
      <c r="AR118" s="1879"/>
      <c r="AS118" s="105"/>
    </row>
    <row r="119" spans="40:45" ht="18.75">
      <c r="AN119" s="1855"/>
      <c r="AR119" s="1879">
        <v>1</v>
      </c>
      <c r="AS119" s="1882" t="s">
        <v>2202</v>
      </c>
    </row>
    <row r="120" spans="40:45" ht="18.75">
      <c r="AN120" s="1855"/>
      <c r="AO120" s="1874" t="s">
        <v>1186</v>
      </c>
      <c r="AP120" s="1921" t="s">
        <v>2203</v>
      </c>
      <c r="AR120" s="1879">
        <v>2</v>
      </c>
      <c r="AS120" s="1882" t="s">
        <v>2204</v>
      </c>
    </row>
    <row r="121" spans="40:45" ht="18.75">
      <c r="AN121" s="1855"/>
      <c r="AR121" s="1879">
        <v>3</v>
      </c>
      <c r="AS121" s="1882" t="s">
        <v>2205</v>
      </c>
    </row>
    <row r="122" spans="40:45" ht="18.75">
      <c r="AN122" s="1855"/>
      <c r="AO122" s="1874" t="s">
        <v>1186</v>
      </c>
      <c r="AP122" s="1921" t="s">
        <v>2206</v>
      </c>
      <c r="AR122" s="1879">
        <v>4</v>
      </c>
      <c r="AS122" s="1882" t="s">
        <v>2207</v>
      </c>
    </row>
    <row r="123" spans="40:45" ht="18.75">
      <c r="AN123" s="1855"/>
      <c r="AR123" s="1879">
        <v>5</v>
      </c>
      <c r="AS123" s="1882" t="s">
        <v>2208</v>
      </c>
    </row>
    <row r="124" spans="40:45" ht="18.75">
      <c r="AN124" s="1855"/>
      <c r="AR124" s="1879">
        <v>6</v>
      </c>
      <c r="AS124" s="1882" t="s">
        <v>2209</v>
      </c>
    </row>
    <row r="125" spans="40:45" ht="18.75">
      <c r="AR125" s="1879">
        <v>7</v>
      </c>
      <c r="AS125" s="1882" t="s">
        <v>2210</v>
      </c>
    </row>
    <row r="126" spans="40:45" ht="18.75">
      <c r="AR126" s="1879"/>
      <c r="AS126" s="105"/>
    </row>
    <row r="127" spans="40:45" ht="18.75">
      <c r="AR127" s="1879"/>
      <c r="AS127" s="105"/>
    </row>
    <row r="128" spans="40:45" ht="18.75">
      <c r="AR128" s="1879">
        <v>1</v>
      </c>
      <c r="AS128" s="1882" t="s">
        <v>2211</v>
      </c>
    </row>
    <row r="129" spans="44:45" ht="18.75">
      <c r="AR129" s="1879">
        <v>2</v>
      </c>
      <c r="AS129" s="1882" t="s">
        <v>2212</v>
      </c>
    </row>
    <row r="130" spans="44:45" ht="18.75">
      <c r="AR130" s="1879">
        <v>3</v>
      </c>
      <c r="AS130" s="1882" t="s">
        <v>2213</v>
      </c>
    </row>
    <row r="131" spans="44:45" ht="18.75">
      <c r="AR131" s="1879">
        <v>4</v>
      </c>
      <c r="AS131" s="1882" t="s">
        <v>2214</v>
      </c>
    </row>
  </sheetData>
  <mergeCells count="39">
    <mergeCell ref="AW19:AX20"/>
    <mergeCell ref="W2:AM2"/>
    <mergeCell ref="B3:J3"/>
    <mergeCell ref="L3:T3"/>
    <mergeCell ref="AR3:AT3"/>
    <mergeCell ref="AV3:AX3"/>
    <mergeCell ref="AR4:AT4"/>
    <mergeCell ref="AV4:AX4"/>
    <mergeCell ref="AS5:AT5"/>
    <mergeCell ref="AW5:AX6"/>
    <mergeCell ref="AW11:AX12"/>
    <mergeCell ref="AW15:AX16"/>
    <mergeCell ref="AW17:AX18"/>
    <mergeCell ref="AS23:AT24"/>
    <mergeCell ref="AS25:AT26"/>
    <mergeCell ref="AV27:AV28"/>
    <mergeCell ref="AW27:AX28"/>
    <mergeCell ref="AV31:AV32"/>
    <mergeCell ref="AW31:AX32"/>
    <mergeCell ref="AW79:AX80"/>
    <mergeCell ref="AW36:AX37"/>
    <mergeCell ref="AW42:AX43"/>
    <mergeCell ref="AW48:AX49"/>
    <mergeCell ref="AV50:AV51"/>
    <mergeCell ref="AW50:AX51"/>
    <mergeCell ref="AV52:AV53"/>
    <mergeCell ref="AW52:AX53"/>
    <mergeCell ref="AW54:AX55"/>
    <mergeCell ref="AV63:AV64"/>
    <mergeCell ref="AW63:AX64"/>
    <mergeCell ref="AV74:AV75"/>
    <mergeCell ref="AW74:AX75"/>
    <mergeCell ref="AW102:AX102"/>
    <mergeCell ref="AW83:AX84"/>
    <mergeCell ref="AW85:AX86"/>
    <mergeCell ref="AW94:AX95"/>
    <mergeCell ref="AW96:AX98"/>
    <mergeCell ref="AW100:AX100"/>
    <mergeCell ref="AW101:AX101"/>
  </mergeCells>
  <hyperlinks>
    <hyperlink ref="AP4" r:id="rId1" xr:uid="{00000000-0004-0000-0600-000000000000}"/>
    <hyperlink ref="AP114" r:id="rId2" xr:uid="{00000000-0004-0000-0600-000001000000}"/>
    <hyperlink ref="AP116" r:id="rId3" xr:uid="{00000000-0004-0000-0600-000002000000}"/>
    <hyperlink ref="AP118" r:id="rId4" xr:uid="{00000000-0004-0000-0600-000003000000}"/>
    <hyperlink ref="AP120" r:id="rId5" xr:uid="{00000000-0004-0000-0600-000004000000}"/>
    <hyperlink ref="AP122" r:id="rId6" xr:uid="{00000000-0004-0000-0600-000005000000}"/>
    <hyperlink ref="X68" r:id="rId7" xr:uid="{00000000-0004-0000-0600-000006000000}"/>
    <hyperlink ref="X66" r:id="rId8" xr:uid="{00000000-0004-0000-0600-000007000000}"/>
    <hyperlink ref="X67" r:id="rId9" xr:uid="{00000000-0004-0000-0600-000008000000}"/>
    <hyperlink ref="AS23:AT24" r:id="rId10" display="source : Fiches techniques de cuisine Annette et Jean Pierre DOMERGUES" xr:uid="{00000000-0004-0000-0600-000009000000}"/>
    <hyperlink ref="AW99" r:id="rId11" xr:uid="{00000000-0004-0000-0600-00000A000000}"/>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9"/>
  <dimension ref="A1:AXJ916"/>
  <sheetViews>
    <sheetView zoomScale="75" zoomScaleNormal="75" workbookViewId="0">
      <selection activeCell="M88" sqref="M88"/>
    </sheetView>
  </sheetViews>
  <sheetFormatPr baseColWidth="10" defaultRowHeight="15"/>
  <cols>
    <col min="1" max="1" width="3.7109375" style="105" customWidth="1"/>
    <col min="2" max="14" width="15.7109375" style="105" customWidth="1"/>
    <col min="15" max="15" width="11.42578125" style="105"/>
    <col min="16" max="16" width="16.5703125" style="105" customWidth="1"/>
    <col min="17" max="16384" width="11.42578125" style="105"/>
  </cols>
  <sheetData>
    <row r="1" spans="1:17" ht="15.75" thickBot="1">
      <c r="A1" s="154">
        <f t="shared" ref="A1:Q1" ca="1" si="0">CELL("largeur",A1)</f>
        <v>3</v>
      </c>
      <c r="B1" s="154">
        <f t="shared" ca="1" si="0"/>
        <v>15</v>
      </c>
      <c r="C1" s="154">
        <f t="shared" ca="1" si="0"/>
        <v>15</v>
      </c>
      <c r="D1" s="154">
        <f t="shared" ca="1" si="0"/>
        <v>15</v>
      </c>
      <c r="E1" s="154">
        <f t="shared" ca="1" si="0"/>
        <v>15</v>
      </c>
      <c r="F1" s="154">
        <f t="shared" ca="1" si="0"/>
        <v>15</v>
      </c>
      <c r="G1" s="154">
        <f t="shared" ca="1" si="0"/>
        <v>15</v>
      </c>
      <c r="H1" s="154">
        <f t="shared" ca="1" si="0"/>
        <v>15</v>
      </c>
      <c r="I1" s="154">
        <f t="shared" ca="1" si="0"/>
        <v>15</v>
      </c>
      <c r="J1" s="154">
        <f t="shared" ca="1" si="0"/>
        <v>15</v>
      </c>
      <c r="K1" s="154">
        <f t="shared" ca="1" si="0"/>
        <v>15</v>
      </c>
      <c r="L1" s="154">
        <f t="shared" ca="1" si="0"/>
        <v>15</v>
      </c>
      <c r="M1" s="154">
        <f t="shared" ca="1" si="0"/>
        <v>15</v>
      </c>
      <c r="N1" s="154">
        <f t="shared" ca="1" si="0"/>
        <v>15</v>
      </c>
      <c r="O1" s="154">
        <f t="shared" ca="1" si="0"/>
        <v>11</v>
      </c>
      <c r="P1" s="154">
        <f t="shared" ca="1" si="0"/>
        <v>16</v>
      </c>
      <c r="Q1" s="154">
        <f t="shared" ca="1" si="0"/>
        <v>11</v>
      </c>
    </row>
    <row r="2" spans="1:17" ht="26.25">
      <c r="A2" s="157"/>
      <c r="B2" s="2798" t="s">
        <v>331</v>
      </c>
      <c r="C2" s="2799"/>
      <c r="D2" s="2799"/>
      <c r="E2" s="2799"/>
      <c r="F2" s="2799"/>
      <c r="G2" s="2799"/>
      <c r="H2" s="2799"/>
      <c r="I2" s="2799"/>
      <c r="J2" s="2799"/>
      <c r="K2" s="2799"/>
      <c r="L2" s="2799"/>
      <c r="M2" s="2799"/>
      <c r="N2" s="2799"/>
      <c r="O2" s="2799"/>
      <c r="P2" s="2799"/>
      <c r="Q2" s="2800"/>
    </row>
    <row r="3" spans="1:17" ht="20.100000000000001" customHeight="1">
      <c r="A3" s="157"/>
      <c r="B3" s="2801" t="s">
        <v>332</v>
      </c>
      <c r="C3" s="2802"/>
      <c r="D3" s="2802"/>
      <c r="E3" s="2802"/>
      <c r="F3" s="2802"/>
      <c r="G3" s="2802"/>
      <c r="H3" s="2802"/>
      <c r="I3" s="2802"/>
      <c r="J3" s="2802"/>
      <c r="K3" s="2802"/>
      <c r="L3" s="2802"/>
      <c r="M3" s="2802"/>
      <c r="N3" s="2802"/>
      <c r="O3" s="2802"/>
      <c r="P3" s="2802"/>
      <c r="Q3" s="2803"/>
    </row>
    <row r="4" spans="1:17" ht="20.100000000000001" customHeight="1">
      <c r="A4" s="157"/>
      <c r="B4" s="2801" t="s">
        <v>333</v>
      </c>
      <c r="C4" s="2802"/>
      <c r="D4" s="2802"/>
      <c r="E4" s="2802"/>
      <c r="F4" s="2802"/>
      <c r="G4" s="2802"/>
      <c r="H4" s="2802"/>
      <c r="I4" s="2802"/>
      <c r="J4" s="2802"/>
      <c r="K4" s="2802"/>
      <c r="L4" s="2802"/>
      <c r="M4" s="2802"/>
      <c r="N4" s="2802"/>
      <c r="O4" s="2802"/>
      <c r="P4" s="2802"/>
      <c r="Q4" s="2803"/>
    </row>
    <row r="5" spans="1:17" ht="20.100000000000001" customHeight="1">
      <c r="A5" s="157"/>
      <c r="B5" s="2801" t="s">
        <v>334</v>
      </c>
      <c r="C5" s="2802"/>
      <c r="D5" s="2802"/>
      <c r="E5" s="2802"/>
      <c r="F5" s="2802"/>
      <c r="G5" s="2802"/>
      <c r="H5" s="2802"/>
      <c r="I5" s="2802"/>
      <c r="J5" s="2802"/>
      <c r="K5" s="2802"/>
      <c r="L5" s="2802"/>
      <c r="M5" s="2802"/>
      <c r="N5" s="2802"/>
      <c r="O5" s="2802"/>
      <c r="P5" s="2802"/>
      <c r="Q5" s="2803"/>
    </row>
    <row r="6" spans="1:17" ht="27" thickBot="1">
      <c r="A6" s="157"/>
      <c r="B6" s="447" t="s">
        <v>589</v>
      </c>
      <c r="C6" s="2804" t="s">
        <v>590</v>
      </c>
      <c r="D6" s="2804"/>
      <c r="E6" s="2804"/>
      <c r="F6" s="2804"/>
      <c r="G6" s="2804"/>
      <c r="H6" s="2804"/>
      <c r="I6" s="2804"/>
      <c r="J6" s="2804"/>
      <c r="K6" s="2804"/>
      <c r="L6" s="2804"/>
      <c r="M6" s="2804"/>
      <c r="N6" s="2804"/>
      <c r="O6" s="2804"/>
      <c r="P6" s="2804"/>
      <c r="Q6" s="2805"/>
    </row>
    <row r="7" spans="1:17" ht="15.75">
      <c r="A7" s="131"/>
      <c r="B7" s="157"/>
      <c r="C7" s="158"/>
      <c r="D7" s="157"/>
      <c r="E7" s="157"/>
      <c r="F7" s="157"/>
      <c r="G7" s="157"/>
      <c r="H7" s="157"/>
      <c r="I7" s="157"/>
      <c r="J7" s="157"/>
      <c r="K7" s="157"/>
      <c r="L7" s="157"/>
      <c r="M7" s="131"/>
      <c r="N7" s="131"/>
      <c r="O7" s="131"/>
      <c r="P7" s="131"/>
      <c r="Q7" s="131"/>
    </row>
    <row r="8" spans="1:17" ht="15.75" customHeight="1">
      <c r="A8" s="131"/>
      <c r="B8" s="2806" t="s">
        <v>1481</v>
      </c>
      <c r="C8" s="2806"/>
      <c r="D8" s="2806"/>
      <c r="E8" s="2806"/>
      <c r="F8" s="2806"/>
      <c r="G8" s="2806"/>
      <c r="H8" s="2806"/>
      <c r="I8" s="2806"/>
      <c r="J8" s="2806"/>
      <c r="K8" s="2806"/>
      <c r="L8" s="2806"/>
      <c r="M8" s="2806"/>
      <c r="N8" s="2806"/>
      <c r="O8" s="2806"/>
      <c r="P8" s="2806"/>
      <c r="Q8" s="2806"/>
    </row>
    <row r="9" spans="1:17" ht="15.75" customHeight="1">
      <c r="A9" s="131"/>
      <c r="B9" s="2806"/>
      <c r="C9" s="2806"/>
      <c r="D9" s="2806"/>
      <c r="E9" s="2806"/>
      <c r="F9" s="2806"/>
      <c r="G9" s="2806"/>
      <c r="H9" s="2806"/>
      <c r="I9" s="2806"/>
      <c r="J9" s="2806"/>
      <c r="K9" s="2806"/>
      <c r="L9" s="2806"/>
      <c r="M9" s="2806"/>
      <c r="N9" s="2806"/>
      <c r="O9" s="2806"/>
      <c r="P9" s="2806"/>
      <c r="Q9" s="2806"/>
    </row>
    <row r="10" spans="1:17" ht="30.75" customHeight="1">
      <c r="A10" s="131"/>
      <c r="B10" s="2806"/>
      <c r="C10" s="2806"/>
      <c r="D10" s="2806"/>
      <c r="E10" s="2806"/>
      <c r="F10" s="2806"/>
      <c r="G10" s="2806"/>
      <c r="H10" s="2806"/>
      <c r="I10" s="2806"/>
      <c r="J10" s="2806"/>
      <c r="K10" s="2806"/>
      <c r="L10" s="2806"/>
      <c r="M10" s="2806"/>
      <c r="N10" s="2806"/>
      <c r="O10" s="2806"/>
      <c r="P10" s="2806"/>
      <c r="Q10" s="2806"/>
    </row>
    <row r="11" spans="1:17">
      <c r="A11" s="131"/>
      <c r="B11" s="157"/>
      <c r="C11" s="159"/>
      <c r="D11" s="157"/>
      <c r="E11" s="157"/>
      <c r="F11" s="157"/>
      <c r="G11" s="157"/>
      <c r="H11" s="157"/>
      <c r="I11" s="157"/>
      <c r="J11" s="157"/>
      <c r="K11" s="157"/>
      <c r="L11" s="157"/>
      <c r="M11" s="131"/>
      <c r="N11" s="131"/>
      <c r="O11" s="131"/>
      <c r="P11" s="131"/>
      <c r="Q11" s="131"/>
    </row>
    <row r="12" spans="1:17" ht="26.25">
      <c r="A12" s="131"/>
      <c r="B12" s="1838" t="s">
        <v>1482</v>
      </c>
      <c r="C12" s="159"/>
      <c r="D12" s="157"/>
      <c r="E12" s="157"/>
      <c r="F12" s="157"/>
      <c r="G12" s="157"/>
      <c r="H12" s="157"/>
      <c r="I12" s="157"/>
      <c r="J12" s="157"/>
      <c r="K12" s="157"/>
      <c r="L12" s="157"/>
      <c r="M12" s="131"/>
      <c r="N12" s="131"/>
      <c r="O12" s="131"/>
      <c r="P12" s="131"/>
      <c r="Q12" s="131"/>
    </row>
    <row r="13" spans="1:17" ht="20.25">
      <c r="A13" s="131"/>
      <c r="B13" s="1839" t="s">
        <v>1483</v>
      </c>
      <c r="C13" s="1840"/>
      <c r="D13" s="1840"/>
      <c r="E13" s="1840"/>
      <c r="F13" s="1840"/>
      <c r="G13" s="1840"/>
      <c r="H13" s="1840"/>
      <c r="I13" s="1840"/>
      <c r="J13" s="1840"/>
      <c r="K13" s="1840"/>
      <c r="L13" s="1840"/>
      <c r="M13" s="1841"/>
      <c r="N13" s="1841"/>
      <c r="O13" s="131"/>
      <c r="P13" s="131"/>
      <c r="Q13" s="131"/>
    </row>
    <row r="14" spans="1:17" ht="15.75" thickBot="1">
      <c r="A14" s="131"/>
      <c r="B14" s="157"/>
      <c r="C14" s="159"/>
      <c r="D14" s="157"/>
      <c r="E14" s="157"/>
      <c r="F14" s="157"/>
      <c r="G14" s="157"/>
      <c r="H14" s="157"/>
      <c r="I14" s="157"/>
      <c r="J14" s="157"/>
      <c r="K14" s="157"/>
      <c r="L14" s="157"/>
      <c r="M14" s="131"/>
      <c r="N14" s="131"/>
      <c r="O14" s="131"/>
      <c r="P14" s="131"/>
      <c r="Q14" s="131"/>
    </row>
    <row r="15" spans="1:17" ht="31.5" customHeight="1" thickBot="1">
      <c r="A15" s="131"/>
      <c r="B15" s="2763" t="s">
        <v>591</v>
      </c>
      <c r="C15" s="2764"/>
      <c r="D15" s="2764"/>
      <c r="E15" s="2764"/>
      <c r="F15" s="2764"/>
      <c r="G15" s="2764"/>
      <c r="H15" s="2764"/>
      <c r="I15" s="2764"/>
      <c r="J15" s="2764"/>
      <c r="K15" s="2764"/>
      <c r="L15" s="2764"/>
      <c r="M15" s="2764"/>
      <c r="N15" s="2764"/>
      <c r="O15" s="2764"/>
      <c r="P15" s="2764"/>
      <c r="Q15" s="2765"/>
    </row>
    <row r="16" spans="1:17">
      <c r="A16" s="131"/>
      <c r="B16" s="160"/>
      <c r="C16" s="157"/>
      <c r="D16" s="157"/>
      <c r="E16" s="157"/>
      <c r="F16" s="157"/>
      <c r="G16" s="157"/>
      <c r="H16" s="157"/>
      <c r="I16" s="157"/>
      <c r="J16" s="157"/>
      <c r="K16" s="157"/>
      <c r="L16" s="157"/>
      <c r="M16" s="131"/>
      <c r="N16" s="131"/>
      <c r="O16" s="131"/>
      <c r="P16" s="131"/>
      <c r="Q16" s="131"/>
    </row>
    <row r="17" spans="1:17">
      <c r="A17" s="131"/>
      <c r="B17" s="160"/>
      <c r="C17" s="161" t="s">
        <v>592</v>
      </c>
      <c r="D17" s="157"/>
      <c r="E17" s="157"/>
      <c r="F17" s="157"/>
      <c r="G17" s="157"/>
      <c r="H17" s="157"/>
      <c r="I17" s="157"/>
      <c r="J17" s="157"/>
      <c r="K17" s="157"/>
      <c r="L17" s="157"/>
      <c r="M17" s="131"/>
      <c r="N17" s="131"/>
      <c r="O17" s="131"/>
      <c r="P17" s="131"/>
      <c r="Q17" s="131"/>
    </row>
    <row r="18" spans="1:17">
      <c r="A18" s="131"/>
      <c r="B18" s="160"/>
      <c r="C18" s="157"/>
      <c r="D18" s="157"/>
      <c r="E18" s="157"/>
      <c r="F18" s="157"/>
      <c r="G18" s="157"/>
      <c r="H18" s="157"/>
      <c r="I18" s="157"/>
      <c r="J18" s="157"/>
      <c r="K18" s="157"/>
      <c r="L18" s="157"/>
      <c r="M18" s="131"/>
      <c r="N18" s="131"/>
      <c r="O18" s="131"/>
      <c r="P18" s="131"/>
      <c r="Q18" s="131"/>
    </row>
    <row r="19" spans="1:17">
      <c r="A19" s="131"/>
      <c r="B19" s="160"/>
      <c r="C19" s="448" t="s">
        <v>275</v>
      </c>
      <c r="D19" s="449" t="s">
        <v>276</v>
      </c>
      <c r="E19" s="450" t="s">
        <v>277</v>
      </c>
      <c r="F19" s="450" t="s">
        <v>593</v>
      </c>
      <c r="G19" s="157"/>
      <c r="H19" s="157"/>
      <c r="I19" s="157"/>
      <c r="J19" s="157"/>
      <c r="K19" s="157"/>
      <c r="L19" s="157"/>
      <c r="M19" s="131"/>
      <c r="N19" s="451" t="s">
        <v>594</v>
      </c>
      <c r="O19" s="131"/>
      <c r="P19" s="131"/>
      <c r="Q19" s="131"/>
    </row>
    <row r="20" spans="1:17">
      <c r="A20" s="131"/>
      <c r="B20" s="160"/>
      <c r="C20" s="157"/>
      <c r="D20" s="157"/>
      <c r="E20" s="157"/>
      <c r="F20" s="157"/>
      <c r="G20" s="157"/>
      <c r="H20" s="157"/>
      <c r="I20" s="157"/>
      <c r="J20" s="157"/>
      <c r="K20" s="157"/>
      <c r="L20" s="157"/>
      <c r="M20" s="131"/>
      <c r="N20" s="131"/>
      <c r="O20" s="131"/>
      <c r="P20" s="131"/>
      <c r="Q20" s="131"/>
    </row>
    <row r="21" spans="1:17" ht="15.75">
      <c r="A21" s="131"/>
      <c r="B21" s="157"/>
      <c r="C21" s="452" t="s">
        <v>595</v>
      </c>
      <c r="D21" s="162"/>
      <c r="E21" s="162"/>
      <c r="F21" s="157"/>
      <c r="G21" s="157"/>
      <c r="H21" s="157"/>
      <c r="I21" s="157"/>
      <c r="J21" s="157"/>
      <c r="K21" s="157"/>
      <c r="L21" s="157"/>
      <c r="M21" s="131"/>
      <c r="N21" s="453" t="s">
        <v>4</v>
      </c>
      <c r="O21" s="131"/>
      <c r="P21" s="131"/>
      <c r="Q21" s="131"/>
    </row>
    <row r="22" spans="1:17" ht="15.75">
      <c r="A22" s="131"/>
      <c r="B22" s="157"/>
      <c r="C22" s="454"/>
      <c r="D22" s="455"/>
      <c r="E22" s="456">
        <v>1050</v>
      </c>
      <c r="F22" s="457" t="s">
        <v>596</v>
      </c>
      <c r="G22" s="96"/>
      <c r="H22" s="157"/>
      <c r="I22" s="157"/>
      <c r="J22" s="157"/>
      <c r="K22" s="157"/>
      <c r="L22" s="157"/>
      <c r="M22" s="131"/>
      <c r="N22" s="453" t="s">
        <v>6</v>
      </c>
      <c r="O22" s="458" t="s">
        <v>597</v>
      </c>
      <c r="P22" s="131"/>
      <c r="Q22" s="131"/>
    </row>
    <row r="23" spans="1:17" ht="15.75">
      <c r="A23" s="131"/>
      <c r="B23" s="157"/>
      <c r="C23" s="454"/>
      <c r="D23" s="455"/>
      <c r="E23" s="456">
        <v>400</v>
      </c>
      <c r="F23" s="457" t="s">
        <v>598</v>
      </c>
      <c r="G23" s="96"/>
      <c r="H23" s="157"/>
      <c r="I23" s="157"/>
      <c r="J23" s="157"/>
      <c r="K23" s="157"/>
      <c r="L23" s="157"/>
      <c r="M23" s="131"/>
      <c r="N23" s="453" t="s">
        <v>7</v>
      </c>
      <c r="O23" s="131"/>
      <c r="P23" s="131"/>
      <c r="Q23" s="131"/>
    </row>
    <row r="24" spans="1:17" ht="15.75">
      <c r="A24" s="131"/>
      <c r="B24" s="157"/>
      <c r="C24" s="164"/>
      <c r="D24" s="164"/>
      <c r="E24" s="164"/>
      <c r="F24" s="157"/>
      <c r="G24" s="157"/>
      <c r="H24" s="157"/>
      <c r="I24" s="157"/>
      <c r="J24" s="157"/>
      <c r="K24" s="157"/>
      <c r="L24" s="157"/>
      <c r="M24" s="131"/>
      <c r="N24" s="453" t="s">
        <v>10</v>
      </c>
      <c r="O24" s="131"/>
      <c r="P24" s="131"/>
      <c r="Q24" s="131"/>
    </row>
    <row r="25" spans="1:17" ht="20.25">
      <c r="A25" s="131"/>
      <c r="B25" s="157"/>
      <c r="C25" s="459" t="s">
        <v>599</v>
      </c>
      <c r="D25" s="165"/>
      <c r="E25" s="165"/>
      <c r="F25" s="166"/>
      <c r="G25" s="166"/>
      <c r="H25" s="166"/>
      <c r="I25" s="166"/>
      <c r="J25" s="157"/>
      <c r="K25" s="157"/>
      <c r="L25" s="157"/>
      <c r="M25" s="131"/>
      <c r="N25" s="453" t="s">
        <v>13</v>
      </c>
      <c r="O25" s="131"/>
      <c r="P25" s="131"/>
      <c r="Q25" s="131"/>
    </row>
    <row r="26" spans="1:17" ht="15.75">
      <c r="A26" s="131"/>
      <c r="B26" s="157"/>
      <c r="C26" s="165" t="s">
        <v>600</v>
      </c>
      <c r="D26" s="162"/>
      <c r="E26" s="162"/>
      <c r="F26" s="157"/>
      <c r="G26" s="157"/>
      <c r="H26" s="157"/>
      <c r="I26" s="157"/>
      <c r="J26" s="157"/>
      <c r="K26" s="157"/>
      <c r="L26" s="157"/>
      <c r="M26" s="131"/>
      <c r="N26" s="453" t="s">
        <v>14</v>
      </c>
      <c r="O26" s="131"/>
      <c r="P26" s="131"/>
      <c r="Q26" s="131"/>
    </row>
    <row r="27" spans="1:17" ht="15.75">
      <c r="A27" s="131"/>
      <c r="B27" s="157"/>
      <c r="C27" s="165"/>
      <c r="D27" s="162"/>
      <c r="E27" s="162"/>
      <c r="F27" s="157"/>
      <c r="G27" s="157"/>
      <c r="H27" s="165"/>
      <c r="I27" s="157"/>
      <c r="J27" s="157"/>
      <c r="K27" s="157"/>
      <c r="L27" s="157"/>
      <c r="M27" s="131"/>
      <c r="N27" s="453" t="s">
        <v>15</v>
      </c>
      <c r="O27" s="131"/>
      <c r="P27" s="131"/>
      <c r="Q27" s="131"/>
    </row>
    <row r="28" spans="1:17" ht="15.75">
      <c r="A28" s="131"/>
      <c r="B28" s="157"/>
      <c r="C28" s="448" t="s">
        <v>275</v>
      </c>
      <c r="D28" s="449" t="s">
        <v>276</v>
      </c>
      <c r="E28" s="450" t="s">
        <v>277</v>
      </c>
      <c r="F28" s="450" t="s">
        <v>593</v>
      </c>
      <c r="G28" s="157"/>
      <c r="H28" s="157"/>
      <c r="I28" s="157"/>
      <c r="J28" s="157"/>
      <c r="K28" s="157"/>
      <c r="L28" s="157"/>
      <c r="M28" s="131"/>
      <c r="N28" s="453" t="s">
        <v>16</v>
      </c>
      <c r="O28" s="131"/>
      <c r="P28" s="131"/>
      <c r="Q28" s="131"/>
    </row>
    <row r="29" spans="1:17" ht="15.75">
      <c r="A29" s="131"/>
      <c r="B29" s="157"/>
      <c r="C29" s="454">
        <v>2</v>
      </c>
      <c r="D29" s="460" t="s">
        <v>601</v>
      </c>
      <c r="E29" s="456">
        <v>50</v>
      </c>
      <c r="F29" s="461" t="s">
        <v>339</v>
      </c>
      <c r="G29" s="157"/>
      <c r="H29" s="157"/>
      <c r="I29" s="157"/>
      <c r="J29" s="157"/>
      <c r="K29" s="157"/>
      <c r="L29" s="157"/>
      <c r="M29" s="131"/>
      <c r="N29" s="453" t="s">
        <v>34</v>
      </c>
      <c r="O29" s="131"/>
      <c r="P29" s="131"/>
      <c r="Q29" s="131"/>
    </row>
    <row r="30" spans="1:17" ht="15.75">
      <c r="A30" s="131"/>
      <c r="B30" s="157"/>
      <c r="C30" s="168" t="s">
        <v>602</v>
      </c>
      <c r="D30" s="165"/>
      <c r="E30" s="461"/>
      <c r="F30" s="461"/>
      <c r="G30" s="157"/>
      <c r="H30" s="157"/>
      <c r="I30" s="157"/>
      <c r="J30" s="157"/>
      <c r="K30" s="157"/>
      <c r="L30" s="157"/>
      <c r="M30" s="131"/>
      <c r="N30" s="453" t="s">
        <v>35</v>
      </c>
      <c r="O30" s="131"/>
      <c r="P30" s="131"/>
      <c r="Q30" s="131"/>
    </row>
    <row r="31" spans="1:17" ht="15.75">
      <c r="A31" s="131"/>
      <c r="B31" s="157"/>
      <c r="C31" s="165" t="s">
        <v>603</v>
      </c>
      <c r="D31" s="96"/>
      <c r="E31" s="457"/>
      <c r="F31" s="461"/>
      <c r="G31" s="157"/>
      <c r="H31" s="157"/>
      <c r="I31" s="157"/>
      <c r="J31" s="157"/>
      <c r="K31" s="157"/>
      <c r="L31" s="157"/>
      <c r="M31" s="131"/>
      <c r="N31" s="453" t="s">
        <v>240</v>
      </c>
      <c r="O31" s="131"/>
      <c r="P31" s="131"/>
      <c r="Q31" s="131"/>
    </row>
    <row r="32" spans="1:17" ht="15.75">
      <c r="A32" s="131"/>
      <c r="B32" s="157"/>
      <c r="C32" s="165"/>
      <c r="D32" s="461"/>
      <c r="E32" s="461"/>
      <c r="F32" s="461"/>
      <c r="G32" s="157"/>
      <c r="H32" s="157"/>
      <c r="I32" s="157"/>
      <c r="J32" s="157"/>
      <c r="K32" s="157"/>
      <c r="L32" s="157"/>
      <c r="M32" s="131"/>
      <c r="N32" s="453" t="s">
        <v>241</v>
      </c>
      <c r="O32" s="131"/>
      <c r="P32" s="131"/>
      <c r="Q32" s="131"/>
    </row>
    <row r="33" spans="1:17" ht="20.25">
      <c r="A33" s="131"/>
      <c r="B33" s="157"/>
      <c r="C33" s="459" t="s">
        <v>604</v>
      </c>
      <c r="E33" s="461"/>
      <c r="F33" s="461"/>
      <c r="G33" s="157"/>
      <c r="H33" s="157"/>
      <c r="I33" s="157"/>
      <c r="J33" s="157"/>
      <c r="K33" s="157"/>
      <c r="L33" s="157"/>
      <c r="M33" s="131"/>
      <c r="N33" s="453" t="s">
        <v>605</v>
      </c>
      <c r="O33" s="131"/>
      <c r="P33" s="131"/>
      <c r="Q33" s="131"/>
    </row>
    <row r="34" spans="1:17" ht="15.75">
      <c r="A34" s="131"/>
      <c r="B34" s="157"/>
      <c r="C34" s="165" t="s">
        <v>606</v>
      </c>
      <c r="D34" s="96"/>
      <c r="E34" s="457"/>
      <c r="F34" s="461"/>
      <c r="G34" s="157"/>
      <c r="H34" s="157"/>
      <c r="I34" s="157"/>
      <c r="J34" s="157"/>
      <c r="K34" s="157"/>
      <c r="L34" s="157"/>
      <c r="M34" s="131"/>
      <c r="N34" s="453" t="s">
        <v>607</v>
      </c>
      <c r="O34" s="131"/>
      <c r="P34" s="131"/>
      <c r="Q34" s="131"/>
    </row>
    <row r="35" spans="1:17" ht="15.75">
      <c r="A35" s="131"/>
      <c r="B35" s="157"/>
      <c r="C35" s="165" t="s">
        <v>336</v>
      </c>
      <c r="D35" s="96"/>
      <c r="E35" s="457"/>
      <c r="F35" s="461"/>
      <c r="G35" s="157"/>
      <c r="H35" s="157"/>
      <c r="I35" s="157"/>
      <c r="J35" s="157"/>
      <c r="K35" s="157"/>
      <c r="L35" s="157"/>
      <c r="M35" s="131"/>
      <c r="N35" s="453" t="s">
        <v>608</v>
      </c>
      <c r="O35" s="131"/>
      <c r="P35" s="131"/>
      <c r="Q35" s="131"/>
    </row>
    <row r="36" spans="1:17" ht="15.75">
      <c r="A36" s="131"/>
      <c r="B36" s="157"/>
      <c r="C36" s="162" t="s">
        <v>337</v>
      </c>
      <c r="D36" s="96"/>
      <c r="E36" s="457"/>
      <c r="F36" s="461"/>
      <c r="G36" s="157"/>
      <c r="H36" s="157"/>
      <c r="I36" s="157"/>
      <c r="J36" s="157"/>
      <c r="K36" s="157"/>
      <c r="L36" s="157"/>
      <c r="M36" s="131"/>
      <c r="N36" s="453" t="s">
        <v>609</v>
      </c>
      <c r="O36" s="131"/>
      <c r="P36" s="131"/>
      <c r="Q36" s="131"/>
    </row>
    <row r="37" spans="1:17" ht="15.75">
      <c r="A37" s="131"/>
      <c r="B37" s="157"/>
      <c r="C37" s="162" t="s">
        <v>338</v>
      </c>
      <c r="D37" s="96"/>
      <c r="E37" s="457"/>
      <c r="F37" s="461"/>
      <c r="G37" s="157"/>
      <c r="H37" s="96"/>
      <c r="I37" s="96"/>
      <c r="J37" s="96"/>
      <c r="K37" s="157"/>
      <c r="L37" s="157"/>
      <c r="M37" s="131"/>
      <c r="N37" s="453" t="s">
        <v>610</v>
      </c>
      <c r="O37" s="131"/>
      <c r="P37" s="131"/>
      <c r="Q37" s="131"/>
    </row>
    <row r="38" spans="1:17" ht="15.75">
      <c r="A38" s="131"/>
      <c r="B38" s="157"/>
      <c r="C38" s="165"/>
      <c r="E38" s="461"/>
      <c r="F38" s="461"/>
      <c r="G38" s="157"/>
      <c r="H38" s="157"/>
      <c r="I38" s="157"/>
      <c r="J38" s="157"/>
      <c r="K38" s="157"/>
      <c r="L38" s="157"/>
      <c r="M38" s="131"/>
      <c r="N38" s="453" t="s">
        <v>611</v>
      </c>
      <c r="O38" s="131"/>
      <c r="P38" s="131"/>
      <c r="Q38" s="131"/>
    </row>
    <row r="39" spans="1:17" ht="18.75">
      <c r="A39" s="131"/>
      <c r="B39" s="157"/>
      <c r="C39" s="448" t="s">
        <v>275</v>
      </c>
      <c r="D39" s="449" t="s">
        <v>276</v>
      </c>
      <c r="E39" s="450" t="s">
        <v>277</v>
      </c>
      <c r="F39" s="450" t="s">
        <v>593</v>
      </c>
      <c r="G39" s="157"/>
      <c r="H39" s="462" t="s">
        <v>612</v>
      </c>
      <c r="I39" s="157"/>
      <c r="J39" s="157"/>
      <c r="K39" s="161" t="s">
        <v>335</v>
      </c>
      <c r="L39" s="157"/>
      <c r="M39" s="131"/>
      <c r="N39" s="453" t="s">
        <v>613</v>
      </c>
      <c r="O39" s="131"/>
      <c r="P39" s="131"/>
      <c r="Q39" s="131"/>
    </row>
    <row r="40" spans="1:17" ht="15.75">
      <c r="A40" s="131"/>
      <c r="B40" s="157"/>
      <c r="C40" s="454">
        <v>2</v>
      </c>
      <c r="D40" s="460" t="s">
        <v>601</v>
      </c>
      <c r="E40" s="456"/>
      <c r="F40" s="461" t="s">
        <v>339</v>
      </c>
      <c r="G40" s="463">
        <v>2</v>
      </c>
      <c r="H40" s="464" t="s">
        <v>601</v>
      </c>
      <c r="I40" s="465">
        <v>0.05</v>
      </c>
      <c r="J40" s="466">
        <v>2</v>
      </c>
      <c r="K40" s="467" t="s">
        <v>601</v>
      </c>
      <c r="L40" s="163">
        <v>0.05</v>
      </c>
      <c r="M40" s="167" t="s">
        <v>339</v>
      </c>
      <c r="N40" s="453" t="s">
        <v>614</v>
      </c>
      <c r="O40" s="131"/>
      <c r="P40" s="131"/>
      <c r="Q40" s="131"/>
    </row>
    <row r="41" spans="1:17" ht="15.75">
      <c r="A41" s="131"/>
      <c r="B41" s="157"/>
      <c r="C41" s="454">
        <v>5</v>
      </c>
      <c r="D41" s="455" t="s">
        <v>615</v>
      </c>
      <c r="E41" s="456"/>
      <c r="F41" s="461" t="s">
        <v>616</v>
      </c>
      <c r="G41" s="463">
        <v>5</v>
      </c>
      <c r="H41" s="464" t="s">
        <v>615</v>
      </c>
      <c r="I41" s="465"/>
      <c r="J41" s="466">
        <v>5</v>
      </c>
      <c r="K41" s="467" t="s">
        <v>615</v>
      </c>
      <c r="L41" s="163"/>
      <c r="M41" s="167" t="s">
        <v>616</v>
      </c>
      <c r="N41" s="131"/>
      <c r="O41" s="131"/>
      <c r="P41" s="131"/>
      <c r="Q41" s="131"/>
    </row>
    <row r="42" spans="1:17" ht="18.75">
      <c r="A42" s="131"/>
      <c r="B42" s="157"/>
      <c r="C42" s="468">
        <v>1</v>
      </c>
      <c r="D42" s="469" t="s">
        <v>617</v>
      </c>
      <c r="E42" s="470"/>
      <c r="F42" s="461" t="s">
        <v>618</v>
      </c>
      <c r="G42" s="463">
        <v>1</v>
      </c>
      <c r="H42" s="464" t="s">
        <v>617</v>
      </c>
      <c r="I42" s="465"/>
      <c r="J42" s="466">
        <v>1</v>
      </c>
      <c r="K42" s="467" t="s">
        <v>617</v>
      </c>
      <c r="L42" s="163"/>
      <c r="M42" s="167" t="s">
        <v>618</v>
      </c>
      <c r="N42" s="131"/>
      <c r="O42" s="471" t="s">
        <v>619</v>
      </c>
      <c r="P42" s="131"/>
      <c r="Q42" s="131"/>
    </row>
    <row r="43" spans="1:17" ht="18.75">
      <c r="A43" s="131"/>
      <c r="B43" s="157"/>
      <c r="C43" s="454">
        <v>1</v>
      </c>
      <c r="D43" s="455" t="s">
        <v>620</v>
      </c>
      <c r="E43" s="456"/>
      <c r="F43" s="461" t="s">
        <v>621</v>
      </c>
      <c r="G43" s="463">
        <v>1</v>
      </c>
      <c r="H43" s="464" t="s">
        <v>620</v>
      </c>
      <c r="I43" s="465"/>
      <c r="J43" s="466">
        <v>1</v>
      </c>
      <c r="K43" s="467" t="s">
        <v>620</v>
      </c>
      <c r="L43" s="163"/>
      <c r="M43" s="167" t="s">
        <v>621</v>
      </c>
      <c r="O43" s="472" t="s">
        <v>622</v>
      </c>
      <c r="P43" s="131"/>
      <c r="Q43" s="131"/>
    </row>
    <row r="44" spans="1:17" ht="18.75">
      <c r="A44" s="131"/>
      <c r="B44" s="157"/>
      <c r="C44" s="454">
        <v>1</v>
      </c>
      <c r="D44" s="455" t="s">
        <v>623</v>
      </c>
      <c r="E44" s="456"/>
      <c r="F44" s="461" t="s">
        <v>624</v>
      </c>
      <c r="G44" s="463">
        <v>1</v>
      </c>
      <c r="H44" s="464" t="s">
        <v>623</v>
      </c>
      <c r="I44" s="465"/>
      <c r="J44" s="466">
        <v>1</v>
      </c>
      <c r="K44" s="467" t="s">
        <v>623</v>
      </c>
      <c r="L44" s="163"/>
      <c r="M44" s="167" t="s">
        <v>624</v>
      </c>
      <c r="N44" s="157"/>
      <c r="O44" s="473" t="s">
        <v>625</v>
      </c>
      <c r="P44" s="131"/>
      <c r="Q44" s="131"/>
    </row>
    <row r="45" spans="1:17" ht="18.75">
      <c r="A45" s="131"/>
      <c r="B45" s="157"/>
      <c r="C45" s="162"/>
      <c r="D45" s="461"/>
      <c r="E45" s="461"/>
      <c r="F45" s="461"/>
      <c r="G45" s="157"/>
      <c r="H45" s="157"/>
      <c r="I45" s="157"/>
      <c r="J45" s="157"/>
      <c r="K45" s="157"/>
      <c r="L45" s="157"/>
      <c r="M45" s="131"/>
      <c r="N45" s="474" t="s">
        <v>626</v>
      </c>
      <c r="O45" s="474" t="s">
        <v>627</v>
      </c>
      <c r="P45" s="131"/>
      <c r="Q45" s="131"/>
    </row>
    <row r="46" spans="1:17">
      <c r="A46" s="131"/>
      <c r="B46" s="157"/>
      <c r="C46" s="161" t="s">
        <v>628</v>
      </c>
      <c r="D46" s="461"/>
      <c r="E46" s="461"/>
      <c r="F46" s="461"/>
      <c r="G46" s="157"/>
      <c r="H46" s="157"/>
      <c r="I46" s="157"/>
      <c r="J46" s="157"/>
      <c r="K46" s="157"/>
      <c r="L46" s="157"/>
      <c r="M46" s="157"/>
      <c r="N46" s="157"/>
      <c r="O46" s="131"/>
      <c r="P46" s="131"/>
      <c r="Q46" s="131"/>
    </row>
    <row r="47" spans="1:17">
      <c r="A47" s="131"/>
      <c r="B47" s="157"/>
      <c r="C47" s="162" t="s">
        <v>629</v>
      </c>
      <c r="D47" s="461"/>
      <c r="E47" s="461"/>
      <c r="F47" s="461"/>
      <c r="G47" s="157"/>
      <c r="H47" s="157"/>
      <c r="I47" s="157"/>
      <c r="J47" s="157"/>
      <c r="K47" s="157"/>
      <c r="L47" s="157"/>
      <c r="M47" s="2766" t="s">
        <v>630</v>
      </c>
      <c r="N47" s="2767"/>
      <c r="O47" s="2767"/>
      <c r="P47" s="2768"/>
      <c r="Q47" s="131"/>
    </row>
    <row r="48" spans="1:17" ht="15.75">
      <c r="A48" s="131"/>
      <c r="B48" s="157"/>
      <c r="C48" s="454">
        <v>0.5</v>
      </c>
      <c r="D48" s="455" t="s">
        <v>631</v>
      </c>
      <c r="E48" s="456"/>
      <c r="F48" s="461" t="s">
        <v>632</v>
      </c>
      <c r="G48" s="157"/>
      <c r="H48" s="455" t="s">
        <v>615</v>
      </c>
      <c r="I48" s="461" t="s">
        <v>633</v>
      </c>
      <c r="J48" s="157"/>
      <c r="K48" s="157"/>
      <c r="L48" s="157"/>
      <c r="M48" s="2769"/>
      <c r="N48" s="2770"/>
      <c r="O48" s="2770"/>
      <c r="P48" s="2771"/>
      <c r="Q48" s="131"/>
    </row>
    <row r="49" spans="1:17" ht="15.75">
      <c r="A49" s="131"/>
      <c r="B49" s="157"/>
      <c r="C49" s="454">
        <v>0.25</v>
      </c>
      <c r="D49" s="455" t="s">
        <v>634</v>
      </c>
      <c r="E49" s="456"/>
      <c r="F49" s="461" t="s">
        <v>635</v>
      </c>
      <c r="G49" s="157"/>
      <c r="H49" s="455" t="s">
        <v>636</v>
      </c>
      <c r="I49" s="461" t="s">
        <v>637</v>
      </c>
      <c r="J49" s="157"/>
      <c r="K49" s="157"/>
      <c r="L49" s="157"/>
      <c r="M49" s="2769"/>
      <c r="N49" s="2770"/>
      <c r="O49" s="2770"/>
      <c r="P49" s="2771"/>
      <c r="Q49" s="131"/>
    </row>
    <row r="50" spans="1:17" ht="15" customHeight="1">
      <c r="A50" s="131"/>
      <c r="B50" s="157"/>
      <c r="C50" s="162"/>
      <c r="D50" s="162"/>
      <c r="E50" s="162"/>
      <c r="F50" s="157"/>
      <c r="G50" s="157"/>
      <c r="H50" s="157"/>
      <c r="I50" s="157"/>
      <c r="J50" s="157"/>
      <c r="K50" s="157"/>
      <c r="L50" s="157"/>
      <c r="M50" s="2769"/>
      <c r="N50" s="2770"/>
      <c r="O50" s="2770"/>
      <c r="P50" s="2771"/>
      <c r="Q50" s="131"/>
    </row>
    <row r="51" spans="1:17" ht="15" customHeight="1">
      <c r="A51" s="131"/>
      <c r="B51" s="157"/>
      <c r="C51" s="161" t="s">
        <v>340</v>
      </c>
      <c r="D51" s="162"/>
      <c r="E51" s="162"/>
      <c r="F51" s="157"/>
      <c r="G51" s="157"/>
      <c r="H51" s="157"/>
      <c r="I51" s="157"/>
      <c r="J51" s="157"/>
      <c r="K51" s="157"/>
      <c r="L51" s="157"/>
      <c r="M51" s="2769"/>
      <c r="N51" s="2770"/>
      <c r="O51" s="2770"/>
      <c r="P51" s="2771"/>
      <c r="Q51" s="131"/>
    </row>
    <row r="52" spans="1:17" ht="15" customHeight="1">
      <c r="A52" s="131"/>
      <c r="B52" s="157"/>
      <c r="C52" s="161" t="s">
        <v>638</v>
      </c>
      <c r="D52" s="162"/>
      <c r="E52" s="162"/>
      <c r="F52" s="157"/>
      <c r="G52" s="157"/>
      <c r="H52" s="157"/>
      <c r="I52" s="157"/>
      <c r="J52" s="157"/>
      <c r="K52" s="157"/>
      <c r="L52" s="157"/>
      <c r="M52" s="2772"/>
      <c r="N52" s="2773"/>
      <c r="O52" s="2773"/>
      <c r="P52" s="2774"/>
      <c r="Q52" s="131"/>
    </row>
    <row r="53" spans="1:17" ht="15" customHeight="1">
      <c r="A53" s="131"/>
      <c r="B53" s="157"/>
      <c r="C53" s="165" t="s">
        <v>341</v>
      </c>
      <c r="D53" s="165"/>
      <c r="E53" s="165"/>
      <c r="F53" s="165"/>
      <c r="G53" s="165"/>
      <c r="H53" s="165"/>
      <c r="I53" s="165"/>
      <c r="J53" s="157"/>
      <c r="K53" s="157"/>
      <c r="L53" s="157"/>
      <c r="M53" s="96"/>
      <c r="N53" s="96"/>
      <c r="O53" s="96"/>
      <c r="P53" s="96"/>
      <c r="Q53" s="131"/>
    </row>
    <row r="54" spans="1:17" ht="15" customHeight="1">
      <c r="A54" s="131"/>
      <c r="B54" s="157"/>
      <c r="C54" s="165"/>
      <c r="D54" s="165" t="s">
        <v>639</v>
      </c>
      <c r="E54" s="165"/>
      <c r="F54" s="165"/>
      <c r="G54" s="165"/>
      <c r="H54" s="165"/>
      <c r="I54" s="165"/>
      <c r="J54" s="157"/>
      <c r="K54" s="157"/>
      <c r="L54" s="157"/>
      <c r="M54" s="2775" t="s">
        <v>640</v>
      </c>
      <c r="N54" s="2776"/>
      <c r="O54" s="2776"/>
      <c r="P54" s="2777"/>
      <c r="Q54" s="131"/>
    </row>
    <row r="55" spans="1:17" ht="15" customHeight="1">
      <c r="A55" s="131"/>
      <c r="B55" s="157"/>
      <c r="C55" s="165"/>
      <c r="D55" s="165" t="s">
        <v>641</v>
      </c>
      <c r="E55" s="165"/>
      <c r="F55" s="165"/>
      <c r="G55" s="165"/>
      <c r="H55" s="165"/>
      <c r="I55" s="165"/>
      <c r="J55" s="157"/>
      <c r="K55" s="157"/>
      <c r="L55" s="157"/>
      <c r="M55" s="2778"/>
      <c r="N55" s="2779"/>
      <c r="O55" s="2779"/>
      <c r="P55" s="2780"/>
      <c r="Q55" s="131"/>
    </row>
    <row r="56" spans="1:17" ht="15" customHeight="1">
      <c r="A56" s="131"/>
      <c r="B56" s="157"/>
      <c r="C56" s="165"/>
      <c r="D56" s="165" t="s">
        <v>642</v>
      </c>
      <c r="E56" s="165"/>
      <c r="F56" s="165"/>
      <c r="G56" s="165"/>
      <c r="H56" s="165"/>
      <c r="I56" s="165"/>
      <c r="J56" s="157"/>
      <c r="K56" s="157"/>
      <c r="L56" s="131"/>
      <c r="M56" s="2778"/>
      <c r="N56" s="2779"/>
      <c r="O56" s="2779"/>
      <c r="P56" s="2780"/>
      <c r="Q56" s="131"/>
    </row>
    <row r="57" spans="1:17" ht="15" customHeight="1">
      <c r="A57" s="131"/>
      <c r="B57" s="157"/>
      <c r="C57" s="165"/>
      <c r="D57" s="165" t="s">
        <v>342</v>
      </c>
      <c r="E57" s="165"/>
      <c r="F57" s="165"/>
      <c r="G57" s="165"/>
      <c r="H57" s="165"/>
      <c r="I57" s="165"/>
      <c r="J57" s="157"/>
      <c r="K57" s="157"/>
      <c r="L57" s="131"/>
      <c r="M57" s="2781"/>
      <c r="N57" s="2782"/>
      <c r="O57" s="2782"/>
      <c r="P57" s="2783"/>
      <c r="Q57" s="131"/>
    </row>
    <row r="58" spans="1:17" ht="15" customHeight="1">
      <c r="A58" s="131"/>
      <c r="B58" s="157"/>
      <c r="C58" s="165"/>
      <c r="D58" s="165"/>
      <c r="E58" s="165"/>
      <c r="F58" s="165"/>
      <c r="G58" s="165"/>
      <c r="H58" s="165"/>
      <c r="I58" s="165"/>
      <c r="J58" s="157"/>
      <c r="K58" s="157"/>
      <c r="L58" s="131"/>
      <c r="M58" s="131"/>
      <c r="N58" s="131"/>
      <c r="O58" s="131"/>
      <c r="P58" s="131"/>
      <c r="Q58" s="131"/>
    </row>
    <row r="59" spans="1:17">
      <c r="A59" s="475"/>
      <c r="B59" s="476"/>
      <c r="C59" s="477"/>
      <c r="D59" s="477"/>
      <c r="E59" s="477"/>
      <c r="F59" s="477"/>
      <c r="G59" s="477"/>
      <c r="H59" s="477"/>
      <c r="I59" s="477"/>
      <c r="J59" s="476"/>
      <c r="K59" s="476"/>
      <c r="L59" s="476"/>
      <c r="M59" s="475"/>
      <c r="N59" s="475"/>
      <c r="O59" s="475"/>
      <c r="P59" s="475"/>
      <c r="Q59" s="475"/>
    </row>
    <row r="60" spans="1:17" ht="15" customHeight="1">
      <c r="B60" s="96"/>
      <c r="C60" s="96"/>
      <c r="D60" s="96"/>
      <c r="E60" s="478"/>
      <c r="F60" s="478"/>
      <c r="G60" s="96"/>
      <c r="H60" s="96"/>
      <c r="I60" s="96"/>
      <c r="J60" s="96"/>
      <c r="K60" s="96"/>
      <c r="L60" s="131"/>
      <c r="M60" s="131"/>
      <c r="N60" s="131"/>
      <c r="O60" s="131"/>
      <c r="P60" s="131"/>
      <c r="Q60" s="131"/>
    </row>
    <row r="61" spans="1:17" ht="15" customHeight="1">
      <c r="A61" s="131"/>
      <c r="B61" s="478"/>
      <c r="C61" s="479" t="s">
        <v>346</v>
      </c>
      <c r="D61" s="96"/>
      <c r="E61" s="478"/>
      <c r="F61" s="478"/>
      <c r="G61" s="96"/>
      <c r="H61" s="96"/>
      <c r="I61" s="96"/>
      <c r="J61" s="96"/>
      <c r="K61" s="96"/>
      <c r="L61" s="96"/>
      <c r="M61" s="131"/>
      <c r="N61" s="131"/>
      <c r="O61" s="131"/>
      <c r="P61" s="131"/>
      <c r="Q61" s="131"/>
    </row>
    <row r="62" spans="1:17" ht="15" customHeight="1">
      <c r="A62" s="131"/>
      <c r="B62" s="480" t="s">
        <v>589</v>
      </c>
      <c r="C62" s="481" t="s">
        <v>347</v>
      </c>
      <c r="D62" s="96"/>
      <c r="E62" s="481"/>
      <c r="F62" s="481"/>
      <c r="G62" s="165"/>
      <c r="H62" s="96"/>
      <c r="I62" s="96"/>
      <c r="J62" s="96"/>
      <c r="K62" s="96"/>
      <c r="L62" s="96"/>
      <c r="M62" s="2784" t="s">
        <v>643</v>
      </c>
      <c r="N62" s="2785"/>
      <c r="O62" s="2785"/>
      <c r="P62" s="2786"/>
      <c r="Q62" s="131"/>
    </row>
    <row r="63" spans="1:17" ht="21">
      <c r="A63" s="131"/>
      <c r="B63" s="482"/>
      <c r="C63" s="482"/>
      <c r="D63" s="96"/>
      <c r="E63" s="481"/>
      <c r="F63" s="481"/>
      <c r="G63" s="165"/>
      <c r="H63" s="96"/>
      <c r="I63" s="96"/>
      <c r="J63" s="96"/>
      <c r="K63" s="96"/>
      <c r="L63" s="96"/>
      <c r="M63" s="2787"/>
      <c r="N63" s="2788"/>
      <c r="O63" s="2788"/>
      <c r="P63" s="2789"/>
      <c r="Q63" s="131"/>
    </row>
    <row r="64" spans="1:17" ht="15" customHeight="1">
      <c r="A64" s="131"/>
      <c r="B64" s="480" t="s">
        <v>589</v>
      </c>
      <c r="C64" s="481" t="s">
        <v>1464</v>
      </c>
      <c r="D64" s="96"/>
      <c r="E64" s="481"/>
      <c r="F64" s="1770"/>
      <c r="G64" s="1770"/>
      <c r="H64" s="1770"/>
      <c r="I64" s="165"/>
      <c r="J64" s="165"/>
      <c r="K64" s="165"/>
      <c r="L64" s="96"/>
      <c r="M64" s="2787"/>
      <c r="N64" s="2788"/>
      <c r="O64" s="2788"/>
      <c r="P64" s="2789"/>
      <c r="Q64" s="131"/>
    </row>
    <row r="65" spans="1:17" ht="21">
      <c r="A65" s="131"/>
      <c r="B65" s="482"/>
      <c r="C65" s="478"/>
      <c r="D65" s="96"/>
      <c r="E65" s="478"/>
      <c r="F65" s="478"/>
      <c r="G65" s="165"/>
      <c r="H65" s="165"/>
      <c r="I65" s="165"/>
      <c r="J65" s="157"/>
      <c r="K65" s="96"/>
      <c r="L65" s="96"/>
      <c r="M65" s="2787"/>
      <c r="N65" s="2788"/>
      <c r="O65" s="2788"/>
      <c r="P65" s="2789"/>
      <c r="Q65" s="131"/>
    </row>
    <row r="66" spans="1:17" ht="21">
      <c r="A66" s="131"/>
      <c r="B66" s="478"/>
      <c r="C66" s="479" t="s">
        <v>348</v>
      </c>
      <c r="D66" s="96"/>
      <c r="E66" s="478"/>
      <c r="F66" s="478"/>
      <c r="G66" s="165"/>
      <c r="H66" s="165"/>
      <c r="I66" s="165"/>
      <c r="J66" s="157"/>
      <c r="K66" s="96"/>
      <c r="L66" s="157"/>
      <c r="M66" s="2790" t="s">
        <v>644</v>
      </c>
      <c r="N66" s="2791"/>
      <c r="O66" s="2791"/>
      <c r="P66" s="2792"/>
      <c r="Q66" s="131"/>
    </row>
    <row r="67" spans="1:17" ht="21">
      <c r="A67" s="131"/>
      <c r="B67" s="480" t="s">
        <v>589</v>
      </c>
      <c r="C67" s="2796" t="s">
        <v>349</v>
      </c>
      <c r="D67" s="2796"/>
      <c r="E67" s="2796"/>
      <c r="F67" s="2796"/>
      <c r="G67" s="2796"/>
      <c r="H67" s="2796"/>
      <c r="I67" s="2796"/>
      <c r="J67" s="2796"/>
      <c r="K67" s="96"/>
      <c r="L67" s="157"/>
      <c r="M67" s="2790"/>
      <c r="N67" s="2791"/>
      <c r="O67" s="2791"/>
      <c r="P67" s="2792"/>
      <c r="Q67" s="131"/>
    </row>
    <row r="68" spans="1:17" ht="21">
      <c r="A68" s="131"/>
      <c r="B68" s="481"/>
      <c r="C68" s="481"/>
      <c r="D68" s="96"/>
      <c r="E68" s="481"/>
      <c r="F68" s="481"/>
      <c r="G68" s="165"/>
      <c r="H68" s="169"/>
      <c r="I68" s="165"/>
      <c r="J68" s="157"/>
      <c r="K68" s="157"/>
      <c r="L68" s="157"/>
      <c r="M68" s="2793"/>
      <c r="N68" s="2794"/>
      <c r="O68" s="2794"/>
      <c r="P68" s="2795"/>
      <c r="Q68" s="131"/>
    </row>
    <row r="69" spans="1:17" ht="21" customHeight="1">
      <c r="A69" s="131"/>
      <c r="B69" s="481"/>
      <c r="C69" s="481"/>
      <c r="D69" s="96"/>
      <c r="E69" s="481"/>
      <c r="F69" s="481"/>
      <c r="G69" s="165"/>
      <c r="H69" s="169"/>
      <c r="I69" s="165"/>
      <c r="J69" s="157"/>
      <c r="K69" s="157"/>
      <c r="L69" s="157"/>
      <c r="M69" s="157"/>
      <c r="N69" s="157"/>
      <c r="O69" s="157"/>
      <c r="P69" s="157"/>
      <c r="Q69" s="131"/>
    </row>
    <row r="70" spans="1:17" ht="21">
      <c r="A70" s="131"/>
      <c r="B70" s="480" t="s">
        <v>589</v>
      </c>
      <c r="C70" s="2797" t="s">
        <v>648</v>
      </c>
      <c r="D70" s="2797"/>
      <c r="E70" s="2797"/>
      <c r="F70" s="2797"/>
      <c r="G70" s="165"/>
      <c r="H70" s="169"/>
      <c r="I70" s="165"/>
      <c r="J70" s="157"/>
      <c r="K70" s="157"/>
      <c r="L70" s="157"/>
      <c r="M70" s="2807" t="s">
        <v>645</v>
      </c>
      <c r="N70" s="2808"/>
      <c r="O70" s="2808"/>
      <c r="P70" s="2809"/>
      <c r="Q70" s="131"/>
    </row>
    <row r="71" spans="1:17" ht="21">
      <c r="A71" s="131"/>
      <c r="B71" s="481"/>
      <c r="C71" s="481"/>
      <c r="D71" s="96"/>
      <c r="E71" s="481"/>
      <c r="F71" s="481"/>
      <c r="G71" s="165"/>
      <c r="H71" s="169"/>
      <c r="I71" s="165"/>
      <c r="J71" s="157"/>
      <c r="K71" s="157"/>
      <c r="L71" s="157"/>
      <c r="M71" s="2760" t="s">
        <v>646</v>
      </c>
      <c r="N71" s="2761"/>
      <c r="O71" s="2761"/>
      <c r="P71" s="2762"/>
      <c r="Q71" s="131"/>
    </row>
    <row r="72" spans="1:17" ht="21">
      <c r="A72" s="131"/>
      <c r="B72" s="481"/>
      <c r="C72" s="481"/>
      <c r="D72" s="96"/>
      <c r="E72" s="481"/>
      <c r="F72" s="481"/>
      <c r="I72" s="165"/>
      <c r="J72" s="157"/>
      <c r="K72" s="96"/>
      <c r="L72" s="96"/>
      <c r="M72" s="2760"/>
      <c r="N72" s="2761"/>
      <c r="O72" s="2761"/>
      <c r="P72" s="2762"/>
      <c r="Q72" s="131"/>
    </row>
    <row r="73" spans="1:17" ht="21">
      <c r="A73" s="131"/>
      <c r="B73" s="481"/>
      <c r="C73" s="481"/>
      <c r="D73" s="96"/>
      <c r="E73" s="481"/>
      <c r="F73" s="481"/>
      <c r="G73" s="165"/>
      <c r="H73" s="169"/>
      <c r="I73" s="165"/>
      <c r="J73" s="157"/>
      <c r="K73" s="96"/>
      <c r="L73" s="96"/>
      <c r="M73" s="2760"/>
      <c r="N73" s="2761"/>
      <c r="O73" s="2761"/>
      <c r="P73" s="2762"/>
      <c r="Q73" s="131"/>
    </row>
    <row r="74" spans="1:17" ht="21">
      <c r="A74" s="131"/>
      <c r="B74" s="481"/>
      <c r="C74" s="481"/>
      <c r="D74" s="96"/>
      <c r="E74" s="481"/>
      <c r="F74" s="481"/>
      <c r="G74" s="165"/>
      <c r="H74" s="169"/>
      <c r="I74" s="165"/>
      <c r="J74" s="157"/>
      <c r="K74" s="96"/>
      <c r="L74" s="96"/>
      <c r="M74" s="2760"/>
      <c r="N74" s="2761"/>
      <c r="O74" s="2761"/>
      <c r="P74" s="2762"/>
      <c r="Q74" s="131"/>
    </row>
    <row r="75" spans="1:17" ht="21">
      <c r="A75" s="131"/>
      <c r="B75" s="481"/>
      <c r="C75" s="481"/>
      <c r="D75" s="96"/>
      <c r="E75" s="481"/>
      <c r="F75" s="481"/>
      <c r="G75" s="165"/>
      <c r="H75" s="169"/>
      <c r="I75" s="165"/>
      <c r="J75" s="157"/>
      <c r="K75" s="96"/>
      <c r="L75" s="96"/>
      <c r="M75" s="2814" t="s">
        <v>647</v>
      </c>
      <c r="N75" s="2815"/>
      <c r="O75" s="2815"/>
      <c r="P75" s="2816"/>
      <c r="Q75" s="131"/>
    </row>
    <row r="76" spans="1:17" ht="21">
      <c r="A76" s="131"/>
      <c r="B76" s="481"/>
      <c r="C76" s="481"/>
      <c r="D76" s="96"/>
      <c r="E76" s="481"/>
      <c r="F76" s="481"/>
      <c r="G76" s="165"/>
      <c r="H76" s="169"/>
      <c r="I76" s="165"/>
      <c r="J76" s="157"/>
      <c r="K76" s="96"/>
      <c r="L76" s="96"/>
      <c r="M76" s="2814"/>
      <c r="N76" s="2815"/>
      <c r="O76" s="2815"/>
      <c r="P76" s="2816"/>
      <c r="Q76" s="131"/>
    </row>
    <row r="77" spans="1:17" ht="15" customHeight="1">
      <c r="A77" s="131"/>
      <c r="B77" s="481"/>
      <c r="C77" s="481"/>
      <c r="D77" s="96"/>
      <c r="E77" s="481"/>
      <c r="F77" s="481"/>
      <c r="G77" s="165"/>
      <c r="H77" s="165"/>
      <c r="I77" s="165"/>
      <c r="J77" s="157"/>
      <c r="K77" s="96"/>
      <c r="L77" s="96"/>
      <c r="M77" s="2814"/>
      <c r="N77" s="2815"/>
      <c r="O77" s="2815"/>
      <c r="P77" s="2816"/>
      <c r="Q77" s="131"/>
    </row>
    <row r="78" spans="1:17" ht="21">
      <c r="A78" s="131"/>
      <c r="B78" s="481"/>
      <c r="C78" s="481"/>
      <c r="D78" s="96"/>
      <c r="E78" s="481"/>
      <c r="F78" s="481"/>
      <c r="G78" s="165"/>
      <c r="H78" s="165"/>
      <c r="I78" s="165"/>
      <c r="J78" s="157"/>
      <c r="K78" s="96"/>
      <c r="L78" s="96"/>
      <c r="M78" s="2817" t="s">
        <v>649</v>
      </c>
      <c r="N78" s="2818"/>
      <c r="O78" s="2818"/>
      <c r="P78" s="2819"/>
      <c r="Q78" s="131"/>
    </row>
    <row r="79" spans="1:17">
      <c r="A79" s="96"/>
      <c r="B79" s="96"/>
      <c r="C79" s="96"/>
      <c r="D79" s="96"/>
      <c r="E79" s="96"/>
      <c r="F79" s="96"/>
      <c r="G79" s="96"/>
      <c r="H79" s="96"/>
      <c r="I79" s="96"/>
      <c r="J79" s="96"/>
      <c r="K79" s="157"/>
      <c r="L79" s="157"/>
      <c r="M79" s="2817"/>
      <c r="N79" s="2818"/>
      <c r="O79" s="2818"/>
      <c r="P79" s="2819"/>
      <c r="Q79" s="131"/>
    </row>
    <row r="80" spans="1:17">
      <c r="A80" s="96"/>
      <c r="B80" s="96"/>
      <c r="C80" s="96"/>
      <c r="D80" s="96"/>
      <c r="E80" s="96"/>
      <c r="F80" s="96"/>
      <c r="G80" s="96"/>
      <c r="H80" s="96"/>
      <c r="I80" s="96"/>
      <c r="J80" s="96"/>
      <c r="K80" s="157"/>
      <c r="L80" s="157"/>
      <c r="M80" s="2820"/>
      <c r="N80" s="2821"/>
      <c r="O80" s="2821"/>
      <c r="P80" s="2822"/>
      <c r="Q80" s="131"/>
    </row>
    <row r="81" spans="1:17">
      <c r="A81" s="131"/>
      <c r="B81" s="157"/>
      <c r="C81" s="165"/>
      <c r="D81" s="165"/>
      <c r="E81" s="165"/>
      <c r="F81" s="165"/>
      <c r="G81" s="165"/>
      <c r="H81" s="165"/>
      <c r="I81" s="165"/>
      <c r="J81" s="157"/>
      <c r="K81" s="157"/>
      <c r="L81" s="157"/>
      <c r="M81" s="131"/>
      <c r="N81" s="131"/>
      <c r="O81" s="131"/>
      <c r="P81" s="131"/>
      <c r="Q81" s="131"/>
    </row>
    <row r="82" spans="1:17" ht="20.25">
      <c r="A82" s="131"/>
      <c r="B82" s="1839" t="s">
        <v>1483</v>
      </c>
      <c r="C82" s="1840"/>
      <c r="D82" s="1840"/>
      <c r="E82" s="1840"/>
      <c r="F82" s="1840"/>
      <c r="G82" s="1840"/>
      <c r="H82" s="1840"/>
      <c r="I82" s="1840"/>
      <c r="J82" s="1840"/>
      <c r="K82" s="1840"/>
      <c r="L82" s="1840"/>
      <c r="M82" s="1841"/>
      <c r="N82" s="1841"/>
      <c r="O82" s="131"/>
      <c r="P82" s="131"/>
      <c r="Q82" s="131"/>
    </row>
    <row r="83" spans="1:17">
      <c r="A83" s="475"/>
      <c r="B83" s="476"/>
      <c r="C83" s="477"/>
      <c r="D83" s="477"/>
      <c r="E83" s="477"/>
      <c r="F83" s="477"/>
      <c r="G83" s="477"/>
      <c r="H83" s="477"/>
      <c r="I83" s="477"/>
      <c r="J83" s="476"/>
      <c r="K83" s="476"/>
      <c r="L83" s="476"/>
      <c r="M83" s="475"/>
      <c r="N83" s="475"/>
      <c r="O83" s="475"/>
      <c r="P83" s="475"/>
      <c r="Q83" s="475"/>
    </row>
    <row r="84" spans="1:17" ht="15" customHeight="1">
      <c r="B84" s="96"/>
      <c r="C84" s="96"/>
      <c r="D84" s="96"/>
      <c r="E84" s="478"/>
      <c r="F84" s="478"/>
      <c r="G84" s="96"/>
      <c r="H84" s="96"/>
      <c r="I84" s="96"/>
      <c r="J84" s="96"/>
      <c r="K84" s="96"/>
      <c r="L84" s="131"/>
      <c r="M84" s="131"/>
      <c r="N84" s="131"/>
      <c r="O84" s="131"/>
      <c r="P84" s="131"/>
      <c r="Q84" s="131"/>
    </row>
    <row r="85" spans="1:17" ht="15" customHeight="1">
      <c r="B85" s="96"/>
      <c r="C85" s="484" t="s">
        <v>650</v>
      </c>
      <c r="D85" s="485"/>
      <c r="E85" s="485"/>
      <c r="F85" s="485"/>
      <c r="G85" s="485"/>
      <c r="H85" s="485"/>
      <c r="I85" s="485"/>
      <c r="J85" s="485"/>
      <c r="K85" s="485"/>
      <c r="L85" s="485"/>
      <c r="M85" s="486"/>
      <c r="N85" s="131"/>
      <c r="O85" s="131"/>
      <c r="P85" s="131"/>
      <c r="Q85" s="131"/>
    </row>
    <row r="86" spans="1:17" ht="45" customHeight="1">
      <c r="B86" s="96"/>
      <c r="C86" s="487"/>
      <c r="D86" s="487"/>
      <c r="E86" s="487"/>
      <c r="F86" s="487"/>
      <c r="G86" s="487"/>
      <c r="H86" s="487"/>
      <c r="I86" s="487"/>
      <c r="J86" s="487"/>
      <c r="K86" s="487"/>
      <c r="L86" s="131"/>
      <c r="M86" s="131"/>
      <c r="N86" s="131"/>
      <c r="O86" s="131"/>
      <c r="P86" s="131"/>
      <c r="Q86" s="131"/>
    </row>
    <row r="87" spans="1:17" ht="15" customHeight="1">
      <c r="B87" s="96"/>
      <c r="C87" s="96"/>
      <c r="D87" s="96"/>
      <c r="E87" s="478"/>
      <c r="F87" s="478"/>
      <c r="G87" s="96"/>
      <c r="H87" s="96"/>
      <c r="I87" s="96"/>
      <c r="J87" s="96"/>
      <c r="K87" s="96"/>
      <c r="L87" s="131"/>
      <c r="M87" s="131"/>
      <c r="N87" s="131"/>
      <c r="O87" s="131"/>
      <c r="P87" s="131"/>
      <c r="Q87" s="131"/>
    </row>
    <row r="88" spans="1:17" ht="20.100000000000001" customHeight="1">
      <c r="B88" s="96"/>
      <c r="C88" s="1771" t="s">
        <v>1263</v>
      </c>
      <c r="D88" s="1771"/>
      <c r="E88" s="1771"/>
      <c r="F88" s="1771"/>
      <c r="G88" s="1771"/>
      <c r="H88" s="1771"/>
      <c r="I88" s="1771"/>
      <c r="J88" s="131"/>
      <c r="K88" s="131"/>
      <c r="L88" s="131"/>
      <c r="M88" s="131"/>
      <c r="N88" s="131"/>
      <c r="O88" s="131"/>
      <c r="P88" s="131"/>
      <c r="Q88" s="131"/>
    </row>
    <row r="89" spans="1:17" ht="20.100000000000001" customHeight="1">
      <c r="B89" s="96"/>
      <c r="C89" s="1772" t="s">
        <v>1265</v>
      </c>
      <c r="D89" s="1772"/>
      <c r="E89" s="1772"/>
      <c r="F89" s="1772"/>
      <c r="G89" s="1772"/>
      <c r="H89" s="1772"/>
      <c r="I89" s="1772"/>
      <c r="J89" s="131"/>
      <c r="K89" s="131"/>
      <c r="L89" s="131"/>
      <c r="M89" s="131"/>
      <c r="N89" s="131"/>
      <c r="O89" s="131"/>
      <c r="P89" s="131"/>
      <c r="Q89" s="131"/>
    </row>
    <row r="90" spans="1:17" ht="20.100000000000001" customHeight="1">
      <c r="B90" s="96"/>
      <c r="C90" s="1773" t="s">
        <v>1266</v>
      </c>
      <c r="D90" s="1773"/>
      <c r="E90" s="1773"/>
      <c r="F90" s="1773"/>
      <c r="G90" s="1773"/>
      <c r="H90" s="1773"/>
      <c r="I90" s="1773"/>
      <c r="J90" s="131"/>
      <c r="K90" s="131"/>
      <c r="L90" s="131"/>
      <c r="M90" s="131"/>
      <c r="N90" s="131"/>
      <c r="O90" s="131"/>
      <c r="P90" s="131"/>
      <c r="Q90" s="131"/>
    </row>
    <row r="91" spans="1:17" ht="15" customHeight="1" thickBot="1">
      <c r="B91" s="96"/>
      <c r="C91" s="96"/>
      <c r="D91" s="96"/>
      <c r="E91" s="478"/>
      <c r="F91" s="478"/>
      <c r="G91" s="96"/>
      <c r="H91" s="96"/>
      <c r="I91" s="96"/>
      <c r="J91" s="96"/>
      <c r="K91" s="96"/>
      <c r="L91" s="131"/>
      <c r="M91" s="131"/>
      <c r="N91" s="131"/>
      <c r="O91" s="131"/>
      <c r="P91" s="131"/>
      <c r="Q91" s="131"/>
    </row>
    <row r="92" spans="1:17" ht="20.100000000000001" customHeight="1">
      <c r="B92" s="2823" t="s">
        <v>651</v>
      </c>
      <c r="C92" s="2824"/>
      <c r="D92" s="2824"/>
      <c r="E92" s="2824"/>
      <c r="F92" s="2824"/>
      <c r="G92" s="2824"/>
      <c r="H92" s="2824"/>
      <c r="I92" s="2824"/>
      <c r="J92" s="2824"/>
      <c r="K92" s="2824"/>
      <c r="L92" s="2825"/>
      <c r="M92" s="96"/>
      <c r="N92" s="131"/>
      <c r="O92" s="131"/>
      <c r="P92" s="131"/>
      <c r="Q92" s="131"/>
    </row>
    <row r="93" spans="1:17" ht="20.100000000000001" customHeight="1">
      <c r="B93" s="488"/>
      <c r="C93" s="489"/>
      <c r="D93" s="489"/>
      <c r="E93" s="489"/>
      <c r="F93" s="489"/>
      <c r="G93" s="489"/>
      <c r="H93" s="489"/>
      <c r="I93" s="489"/>
      <c r="J93" s="489"/>
      <c r="K93" s="489"/>
      <c r="L93" s="490"/>
      <c r="M93" s="96"/>
      <c r="N93" s="131"/>
      <c r="O93" s="131"/>
      <c r="P93" s="131"/>
      <c r="Q93" s="131"/>
    </row>
    <row r="94" spans="1:17" ht="20.100000000000001" customHeight="1">
      <c r="B94" s="491" t="s">
        <v>652</v>
      </c>
      <c r="C94" s="492">
        <v>3</v>
      </c>
      <c r="D94" s="493"/>
      <c r="E94" s="2826" t="s">
        <v>653</v>
      </c>
      <c r="F94" s="2826"/>
      <c r="G94" s="2826"/>
      <c r="H94" s="2826"/>
      <c r="I94" s="2826"/>
      <c r="J94" s="2826"/>
      <c r="K94" s="2826"/>
      <c r="L94" s="2827"/>
      <c r="M94" s="96"/>
      <c r="N94" s="131"/>
      <c r="O94" s="131"/>
      <c r="P94" s="131"/>
      <c r="Q94" s="131"/>
    </row>
    <row r="95" spans="1:17" ht="20.100000000000001" customHeight="1">
      <c r="B95" s="491"/>
      <c r="C95" s="494"/>
      <c r="D95" s="493"/>
      <c r="E95" s="2826"/>
      <c r="F95" s="2826"/>
      <c r="G95" s="2826"/>
      <c r="H95" s="2826"/>
      <c r="I95" s="2826"/>
      <c r="J95" s="2826"/>
      <c r="K95" s="2826"/>
      <c r="L95" s="2827"/>
      <c r="M95" s="96"/>
      <c r="N95" s="131"/>
      <c r="O95" s="131"/>
      <c r="P95" s="131"/>
      <c r="Q95" s="131"/>
    </row>
    <row r="96" spans="1:17" ht="20.100000000000001" customHeight="1">
      <c r="B96" s="491" t="s">
        <v>654</v>
      </c>
      <c r="C96" s="495"/>
      <c r="D96" s="493"/>
      <c r="E96" s="2826"/>
      <c r="F96" s="2826"/>
      <c r="G96" s="2826"/>
      <c r="H96" s="2826"/>
      <c r="I96" s="2826"/>
      <c r="J96" s="2826"/>
      <c r="K96" s="2826"/>
      <c r="L96" s="2827"/>
      <c r="M96" s="131"/>
      <c r="N96" s="131"/>
      <c r="O96" s="131"/>
      <c r="P96" s="131"/>
      <c r="Q96" s="131"/>
    </row>
    <row r="97" spans="2:17" ht="20.100000000000001" customHeight="1">
      <c r="B97" s="491"/>
      <c r="C97" s="495"/>
      <c r="D97" s="493"/>
      <c r="E97" s="2826"/>
      <c r="F97" s="2826"/>
      <c r="G97" s="2826"/>
      <c r="H97" s="2826"/>
      <c r="I97" s="2826"/>
      <c r="J97" s="2826"/>
      <c r="K97" s="2826"/>
      <c r="L97" s="2827"/>
      <c r="M97" s="131"/>
      <c r="N97" s="131"/>
      <c r="O97" s="131"/>
      <c r="P97" s="131"/>
      <c r="Q97" s="131"/>
    </row>
    <row r="98" spans="2:17" ht="20.100000000000001" customHeight="1">
      <c r="B98" s="491" t="s">
        <v>655</v>
      </c>
      <c r="C98" s="495"/>
      <c r="D98" s="493"/>
      <c r="E98" s="2826"/>
      <c r="F98" s="2826"/>
      <c r="G98" s="2826"/>
      <c r="H98" s="2826"/>
      <c r="I98" s="2826"/>
      <c r="J98" s="2826"/>
      <c r="K98" s="2826"/>
      <c r="L98" s="2827"/>
      <c r="M98" s="131"/>
      <c r="N98" s="131"/>
      <c r="O98" s="131"/>
      <c r="P98" s="131"/>
      <c r="Q98" s="131"/>
    </row>
    <row r="99" spans="2:17" ht="20.100000000000001" customHeight="1">
      <c r="B99" s="491"/>
      <c r="C99" s="495"/>
      <c r="D99" s="493"/>
      <c r="E99" s="496"/>
      <c r="F99" s="496"/>
      <c r="G99" s="496"/>
      <c r="H99" s="496"/>
      <c r="I99" s="496"/>
      <c r="J99" s="496"/>
      <c r="K99" s="496"/>
      <c r="L99" s="497"/>
      <c r="M99" s="131"/>
      <c r="N99" s="131"/>
      <c r="O99" s="131"/>
      <c r="P99" s="131"/>
      <c r="Q99" s="131"/>
    </row>
    <row r="100" spans="2:17" ht="20.100000000000001" customHeight="1">
      <c r="B100" s="498"/>
      <c r="C100" s="493"/>
      <c r="D100" s="493"/>
      <c r="E100" s="499"/>
      <c r="F100" s="500" t="s">
        <v>656</v>
      </c>
      <c r="G100" s="501" t="s">
        <v>657</v>
      </c>
      <c r="H100" s="501" t="s">
        <v>658</v>
      </c>
      <c r="I100" s="501" t="s">
        <v>659</v>
      </c>
      <c r="J100" s="501" t="s">
        <v>660</v>
      </c>
      <c r="K100" s="501" t="s">
        <v>661</v>
      </c>
      <c r="L100" s="502" t="s">
        <v>662</v>
      </c>
      <c r="M100" s="131"/>
      <c r="N100" s="131"/>
      <c r="O100" s="131"/>
      <c r="P100" s="131"/>
      <c r="Q100" s="131"/>
    </row>
    <row r="101" spans="2:17" ht="20.100000000000001" customHeight="1">
      <c r="B101" s="498"/>
      <c r="C101" s="493"/>
      <c r="D101" s="493"/>
      <c r="E101" s="499"/>
      <c r="F101" s="500"/>
      <c r="G101" s="501"/>
      <c r="H101" s="501"/>
      <c r="I101" s="501"/>
      <c r="J101" s="501"/>
      <c r="K101" s="501"/>
      <c r="L101" s="502"/>
      <c r="M101" s="131"/>
      <c r="N101" s="131"/>
      <c r="O101" s="131"/>
      <c r="P101" s="131"/>
      <c r="Q101" s="131"/>
    </row>
    <row r="102" spans="2:17" ht="20.100000000000001" customHeight="1">
      <c r="B102" s="498" t="s">
        <v>663</v>
      </c>
      <c r="C102" s="493"/>
      <c r="D102" s="493"/>
      <c r="E102" s="503"/>
      <c r="F102" s="504" t="s">
        <v>4</v>
      </c>
      <c r="G102" s="504" t="s">
        <v>6</v>
      </c>
      <c r="H102" s="504" t="s">
        <v>7</v>
      </c>
      <c r="I102" s="504" t="s">
        <v>10</v>
      </c>
      <c r="J102" s="504" t="s">
        <v>13</v>
      </c>
      <c r="K102" s="505" t="s">
        <v>664</v>
      </c>
      <c r="L102" s="506" t="s">
        <v>665</v>
      </c>
      <c r="M102" s="131"/>
      <c r="N102" s="131"/>
      <c r="O102" s="131"/>
      <c r="P102" s="131"/>
      <c r="Q102" s="131"/>
    </row>
    <row r="103" spans="2:17" ht="20.100000000000001" customHeight="1">
      <c r="B103" s="498"/>
      <c r="C103" s="493"/>
      <c r="D103" s="493"/>
      <c r="E103" s="493"/>
      <c r="F103" s="507"/>
      <c r="G103" s="507"/>
      <c r="H103" s="507"/>
      <c r="I103" s="507"/>
      <c r="J103" s="507"/>
      <c r="K103" s="508"/>
      <c r="L103" s="509"/>
      <c r="M103" s="131"/>
      <c r="N103" s="131"/>
      <c r="O103" s="131"/>
      <c r="P103" s="131"/>
      <c r="Q103" s="131"/>
    </row>
    <row r="104" spans="2:17" ht="20.100000000000001" customHeight="1">
      <c r="B104" s="510" t="s">
        <v>14</v>
      </c>
      <c r="C104" s="504" t="s">
        <v>15</v>
      </c>
      <c r="D104" s="504" t="s">
        <v>16</v>
      </c>
      <c r="E104" s="504" t="s">
        <v>34</v>
      </c>
      <c r="F104" s="504" t="s">
        <v>35</v>
      </c>
      <c r="G104" s="504" t="s">
        <v>240</v>
      </c>
      <c r="H104" s="504" t="s">
        <v>241</v>
      </c>
      <c r="I104" s="504" t="s">
        <v>605</v>
      </c>
      <c r="J104" s="504" t="s">
        <v>607</v>
      </c>
      <c r="K104" s="505" t="s">
        <v>666</v>
      </c>
      <c r="L104" s="506" t="s">
        <v>29</v>
      </c>
      <c r="M104" s="131"/>
      <c r="N104" s="131"/>
      <c r="O104" s="131"/>
      <c r="P104" s="131"/>
      <c r="Q104" s="131"/>
    </row>
    <row r="105" spans="2:17" ht="20.100000000000001" customHeight="1">
      <c r="B105" s="511"/>
      <c r="C105" s="507"/>
      <c r="D105" s="507"/>
      <c r="E105" s="507"/>
      <c r="F105" s="507"/>
      <c r="G105" s="507"/>
      <c r="H105" s="507"/>
      <c r="I105" s="507"/>
      <c r="J105" s="507"/>
      <c r="K105" s="508"/>
      <c r="L105" s="509"/>
      <c r="M105" s="131"/>
      <c r="N105" s="131"/>
      <c r="O105" s="131"/>
      <c r="P105" s="131"/>
      <c r="Q105" s="131"/>
    </row>
    <row r="106" spans="2:17" ht="20.100000000000001" customHeight="1">
      <c r="B106" s="512"/>
      <c r="C106" s="513"/>
      <c r="D106" s="514" t="s">
        <v>667</v>
      </c>
      <c r="E106" s="515">
        <f>COLUMN()</f>
        <v>5</v>
      </c>
      <c r="F106" s="513"/>
      <c r="G106" s="514" t="s">
        <v>668</v>
      </c>
      <c r="H106" s="516" t="str">
        <f>ADDRESS(ROW(),COLUMN(),4)</f>
        <v>H106</v>
      </c>
      <c r="I106" s="513"/>
      <c r="J106" s="513"/>
      <c r="K106" s="517" t="s">
        <v>24</v>
      </c>
      <c r="L106" s="506" t="s">
        <v>669</v>
      </c>
      <c r="M106" s="131"/>
      <c r="N106" s="131"/>
      <c r="O106" s="131"/>
      <c r="P106" s="131"/>
      <c r="Q106" s="131"/>
    </row>
    <row r="107" spans="2:17" ht="20.100000000000001" customHeight="1">
      <c r="B107" s="512"/>
      <c r="C107" s="513"/>
      <c r="D107" s="514"/>
      <c r="E107" s="518"/>
      <c r="F107" s="513"/>
      <c r="G107" s="513"/>
      <c r="H107" s="513"/>
      <c r="I107" s="513"/>
      <c r="J107" s="513"/>
      <c r="K107" s="519"/>
      <c r="L107" s="509"/>
      <c r="M107" s="131"/>
      <c r="N107" s="131"/>
      <c r="O107" s="131"/>
      <c r="P107" s="131"/>
      <c r="Q107" s="131"/>
    </row>
    <row r="108" spans="2:17" ht="20.100000000000001" customHeight="1">
      <c r="B108" s="512"/>
      <c r="C108" s="513"/>
      <c r="D108" s="514" t="s">
        <v>670</v>
      </c>
      <c r="E108" s="520" t="str">
        <f>LEFT(ADDRESS(1,COLUMN(),4),LEN(ADDRESS(1,COLUMN(),4))-1)</f>
        <v>E</v>
      </c>
      <c r="F108" s="513"/>
      <c r="G108" s="514" t="s">
        <v>671</v>
      </c>
      <c r="H108" s="521">
        <f>ROW()</f>
        <v>108</v>
      </c>
      <c r="I108" s="513"/>
      <c r="J108" s="522" t="s">
        <v>654</v>
      </c>
      <c r="K108" s="513"/>
      <c r="L108" s="523"/>
      <c r="M108" s="131"/>
      <c r="N108" s="131"/>
      <c r="O108" s="131"/>
      <c r="P108" s="131"/>
      <c r="Q108" s="131"/>
    </row>
    <row r="109" spans="2:17" ht="20.100000000000001" customHeight="1">
      <c r="B109" s="512"/>
      <c r="C109" s="513"/>
      <c r="D109" s="514"/>
      <c r="E109" s="514"/>
      <c r="F109" s="514"/>
      <c r="G109" s="514"/>
      <c r="H109" s="514"/>
      <c r="I109" s="514"/>
      <c r="J109" s="522"/>
      <c r="K109" s="513"/>
      <c r="L109" s="523"/>
      <c r="M109" s="131"/>
      <c r="N109" s="131"/>
      <c r="O109" s="131"/>
      <c r="P109" s="131"/>
      <c r="Q109" s="131"/>
    </row>
    <row r="110" spans="2:17" ht="20.100000000000001" customHeight="1">
      <c r="B110" s="512"/>
      <c r="C110" s="524" t="s">
        <v>278</v>
      </c>
      <c r="D110" s="525" t="str">
        <f ca="1">CELL("nomfichier")</f>
        <v>E:\0-UPRT\1-UPRT.FR-SITE-WEB\ff-fiches-fabrications\ff-mickael-rabeau\[ff-mr-croissants-5-03-2016.xlsx]Nota</v>
      </c>
      <c r="E110" s="157"/>
      <c r="F110" s="514"/>
      <c r="G110" s="514"/>
      <c r="H110" s="514"/>
      <c r="I110" s="514"/>
      <c r="J110" s="522"/>
      <c r="K110" s="513"/>
      <c r="L110" s="523"/>
      <c r="M110" s="131"/>
      <c r="N110" s="131"/>
      <c r="O110" s="131"/>
      <c r="P110" s="131"/>
      <c r="Q110" s="131"/>
    </row>
    <row r="111" spans="2:17" ht="20.100000000000001" customHeight="1" thickBot="1">
      <c r="B111" s="526"/>
      <c r="C111" s="527"/>
      <c r="D111" s="527"/>
      <c r="E111" s="527"/>
      <c r="F111" s="527"/>
      <c r="G111" s="527"/>
      <c r="H111" s="527"/>
      <c r="I111" s="527"/>
      <c r="J111" s="527"/>
      <c r="K111" s="527"/>
      <c r="L111" s="528"/>
      <c r="M111" s="131"/>
      <c r="N111" s="131"/>
      <c r="O111" s="131"/>
      <c r="P111" s="131"/>
      <c r="Q111" s="131"/>
    </row>
    <row r="112" spans="2:17" ht="15" customHeight="1" thickBot="1">
      <c r="B112" s="96"/>
      <c r="C112" s="96"/>
      <c r="D112" s="96"/>
      <c r="E112" s="478"/>
      <c r="F112" s="478"/>
      <c r="G112" s="96"/>
      <c r="H112" s="96"/>
      <c r="I112" s="96"/>
      <c r="J112" s="96"/>
      <c r="K112" s="96"/>
      <c r="L112" s="131"/>
      <c r="M112" s="131"/>
      <c r="N112" s="131"/>
      <c r="O112" s="131"/>
      <c r="P112" s="131"/>
      <c r="Q112" s="131"/>
    </row>
    <row r="113" spans="1:17" ht="24.95" customHeight="1">
      <c r="B113" s="1774"/>
      <c r="C113" s="1778" t="s">
        <v>672</v>
      </c>
      <c r="D113" s="1778"/>
      <c r="E113" s="1778"/>
      <c r="F113" s="1778"/>
      <c r="G113" s="1778"/>
      <c r="H113" s="1778"/>
      <c r="I113" s="1778"/>
      <c r="J113" s="1778"/>
      <c r="K113" s="1778"/>
      <c r="L113" s="1778"/>
      <c r="M113" s="1778"/>
      <c r="N113" s="1778"/>
      <c r="O113" s="1778"/>
      <c r="P113" s="1778"/>
      <c r="Q113" s="1779"/>
    </row>
    <row r="114" spans="1:17" ht="24.95" customHeight="1">
      <c r="B114" s="529"/>
      <c r="C114" s="1780" t="s">
        <v>1465</v>
      </c>
      <c r="D114" s="1780"/>
      <c r="E114" s="1780"/>
      <c r="F114" s="1780"/>
      <c r="G114" s="1780"/>
      <c r="H114" s="1780"/>
      <c r="I114" s="1780"/>
      <c r="J114" s="1780"/>
      <c r="K114" s="1780"/>
      <c r="L114" s="1780"/>
      <c r="M114" s="1780"/>
      <c r="N114" s="1780"/>
      <c r="O114" s="1780"/>
      <c r="P114" s="1780"/>
      <c r="Q114" s="1781"/>
    </row>
    <row r="115" spans="1:17" ht="24.95" customHeight="1">
      <c r="B115" s="530" t="s">
        <v>1469</v>
      </c>
      <c r="C115" s="1782" t="s">
        <v>1472</v>
      </c>
      <c r="D115" s="1782"/>
      <c r="E115" s="1782"/>
      <c r="F115" s="1782"/>
      <c r="G115" s="1782"/>
      <c r="H115" s="1782"/>
      <c r="I115" s="1782"/>
      <c r="J115" s="1782"/>
      <c r="K115" s="1782"/>
      <c r="L115" s="1782"/>
      <c r="M115" s="1782"/>
      <c r="N115" s="1782"/>
      <c r="O115" s="1782"/>
      <c r="P115" s="1782"/>
      <c r="Q115" s="1783"/>
    </row>
    <row r="116" spans="1:17" ht="30" customHeight="1">
      <c r="B116" s="1775" t="s">
        <v>1466</v>
      </c>
      <c r="C116" s="1785" t="str">
        <f>C115</f>
        <v>SAISISSEZ VOTRE TEXTE sur cette ligne , 123456789,10</v>
      </c>
      <c r="D116" s="1785"/>
      <c r="E116" s="1785"/>
      <c r="F116" s="1785"/>
      <c r="G116" s="1785"/>
      <c r="H116" s="1785"/>
      <c r="I116" s="1785"/>
      <c r="J116" s="1785"/>
      <c r="K116" s="1785"/>
      <c r="L116" s="1785"/>
      <c r="M116" s="1785"/>
      <c r="N116" s="1785"/>
      <c r="O116" s="1785"/>
      <c r="P116" s="1785"/>
      <c r="Q116" s="1789"/>
    </row>
    <row r="117" spans="1:17" ht="30" customHeight="1">
      <c r="B117" s="1776" t="s">
        <v>1467</v>
      </c>
      <c r="C117" s="1786" t="str">
        <f>C115</f>
        <v>SAISISSEZ VOTRE TEXTE sur cette ligne , 123456789,10</v>
      </c>
      <c r="D117" s="1786"/>
      <c r="E117" s="1786"/>
      <c r="F117" s="1786"/>
      <c r="G117" s="1786"/>
      <c r="H117" s="1786"/>
      <c r="I117" s="1786"/>
      <c r="J117" s="1786"/>
      <c r="K117" s="1786"/>
      <c r="L117" s="1786"/>
      <c r="M117" s="1786"/>
      <c r="N117" s="1786"/>
      <c r="O117" s="1786"/>
      <c r="P117" s="1786"/>
      <c r="Q117" s="1790"/>
    </row>
    <row r="118" spans="1:17" ht="30" customHeight="1">
      <c r="B118" s="1776" t="s">
        <v>1468</v>
      </c>
      <c r="C118" s="1787" t="str">
        <f>C115</f>
        <v>SAISISSEZ VOTRE TEXTE sur cette ligne , 123456789,10</v>
      </c>
      <c r="D118" s="1787"/>
      <c r="E118" s="1787"/>
      <c r="F118" s="1787"/>
      <c r="G118" s="1787"/>
      <c r="H118" s="1787"/>
      <c r="I118" s="1787"/>
      <c r="J118" s="1787"/>
      <c r="K118" s="1787"/>
      <c r="L118" s="1787"/>
      <c r="M118" s="1787"/>
      <c r="N118" s="1787"/>
      <c r="O118" s="1787"/>
      <c r="P118" s="1787"/>
      <c r="Q118" s="1791"/>
    </row>
    <row r="119" spans="1:17" ht="30" customHeight="1">
      <c r="B119" s="1776" t="s">
        <v>1470</v>
      </c>
      <c r="C119" s="1784" t="str">
        <f>C115</f>
        <v>SAISISSEZ VOTRE TEXTE sur cette ligne , 123456789,10</v>
      </c>
      <c r="D119" s="1784"/>
      <c r="E119" s="1784"/>
      <c r="F119" s="1784"/>
      <c r="G119" s="1784"/>
      <c r="H119" s="1784"/>
      <c r="I119" s="1784"/>
      <c r="J119" s="1784"/>
      <c r="K119" s="1784"/>
      <c r="L119" s="1784"/>
      <c r="M119" s="1784"/>
      <c r="N119" s="1784"/>
      <c r="O119" s="1784"/>
      <c r="P119" s="1784"/>
      <c r="Q119" s="1792"/>
    </row>
    <row r="120" spans="1:17" ht="30" customHeight="1" thickBot="1">
      <c r="B120" s="1777" t="s">
        <v>1471</v>
      </c>
      <c r="C120" s="1788" t="str">
        <f>C115</f>
        <v>SAISISSEZ VOTRE TEXTE sur cette ligne , 123456789,10</v>
      </c>
      <c r="D120" s="1788"/>
      <c r="E120" s="1788"/>
      <c r="F120" s="1788"/>
      <c r="G120" s="1788"/>
      <c r="H120" s="1788"/>
      <c r="I120" s="1788"/>
      <c r="J120" s="1788"/>
      <c r="K120" s="1788"/>
      <c r="L120" s="1788"/>
      <c r="M120" s="1788"/>
      <c r="N120" s="1788"/>
      <c r="O120" s="1788"/>
      <c r="P120" s="1788"/>
      <c r="Q120" s="1793"/>
    </row>
    <row r="121" spans="1:17" ht="24.95" customHeight="1">
      <c r="B121" s="131"/>
      <c r="C121" s="131"/>
      <c r="D121" s="131"/>
      <c r="E121" s="131"/>
      <c r="F121" s="131"/>
      <c r="G121" s="131"/>
      <c r="H121" s="131"/>
      <c r="I121" s="131"/>
      <c r="J121" s="131"/>
      <c r="K121" s="131"/>
      <c r="L121" s="131"/>
      <c r="M121" s="131"/>
      <c r="N121" s="131"/>
      <c r="O121" s="131"/>
      <c r="P121" s="131"/>
      <c r="Q121" s="131"/>
    </row>
    <row r="122" spans="1:17" ht="15" customHeight="1">
      <c r="B122" s="131"/>
      <c r="C122" s="131"/>
      <c r="D122" s="131"/>
      <c r="E122" s="131"/>
      <c r="F122" s="131"/>
      <c r="G122" s="131"/>
      <c r="H122" s="131"/>
      <c r="I122" s="131"/>
      <c r="J122" s="131"/>
      <c r="K122" s="131"/>
      <c r="L122" s="131"/>
      <c r="M122" s="131"/>
      <c r="N122" s="131"/>
      <c r="O122" s="131"/>
      <c r="P122" s="131"/>
      <c r="Q122" s="131"/>
    </row>
    <row r="123" spans="1:17" ht="20.25">
      <c r="A123" s="131"/>
      <c r="B123" s="1839" t="s">
        <v>1483</v>
      </c>
      <c r="C123" s="1840"/>
      <c r="D123" s="1840"/>
      <c r="E123" s="1840"/>
      <c r="F123" s="1840"/>
      <c r="G123" s="1840"/>
      <c r="H123" s="1840"/>
      <c r="I123" s="1840"/>
      <c r="J123" s="1840"/>
      <c r="K123" s="1840"/>
      <c r="L123" s="1840"/>
      <c r="M123" s="1841"/>
      <c r="N123" s="1841"/>
      <c r="O123" s="131"/>
      <c r="P123" s="131"/>
      <c r="Q123" s="131"/>
    </row>
    <row r="124" spans="1:17" ht="15" customHeight="1">
      <c r="B124" s="96"/>
      <c r="C124" s="96"/>
      <c r="D124" s="96"/>
      <c r="E124" s="478"/>
      <c r="F124" s="478"/>
      <c r="G124" s="96"/>
      <c r="H124" s="96"/>
      <c r="I124" s="96"/>
      <c r="J124" s="96"/>
      <c r="K124" s="96"/>
      <c r="L124" s="131"/>
      <c r="M124" s="131"/>
      <c r="N124" s="131"/>
      <c r="O124" s="131"/>
      <c r="P124" s="131"/>
      <c r="Q124" s="131"/>
    </row>
    <row r="125" spans="1:17" ht="20.100000000000001" customHeight="1">
      <c r="B125" s="96"/>
      <c r="C125" s="531" t="s">
        <v>673</v>
      </c>
      <c r="D125" s="532"/>
      <c r="E125" s="532"/>
      <c r="F125" s="532"/>
      <c r="G125" s="96"/>
      <c r="H125" s="96"/>
      <c r="I125" s="96"/>
      <c r="J125" s="96"/>
      <c r="K125" s="96"/>
      <c r="L125" s="131"/>
      <c r="M125" s="131"/>
      <c r="N125" s="131"/>
      <c r="O125" s="131"/>
      <c r="P125" s="131"/>
      <c r="Q125" s="131"/>
    </row>
    <row r="126" spans="1:17" ht="20.100000000000001" customHeight="1">
      <c r="B126" s="533" t="s">
        <v>589</v>
      </c>
      <c r="C126" s="2812" t="s">
        <v>674</v>
      </c>
      <c r="D126" s="2812"/>
      <c r="E126" s="2812"/>
      <c r="F126" s="2812"/>
      <c r="G126" s="2812"/>
      <c r="H126" s="2812"/>
      <c r="I126" s="96"/>
      <c r="J126" s="96"/>
      <c r="K126" s="96"/>
      <c r="L126" s="131"/>
      <c r="M126" s="131"/>
      <c r="N126" s="131"/>
      <c r="O126" s="131"/>
      <c r="P126" s="131"/>
      <c r="Q126" s="131"/>
    </row>
    <row r="127" spans="1:17" ht="20.100000000000001" customHeight="1">
      <c r="B127" s="96"/>
      <c r="C127" s="531"/>
      <c r="D127" s="532"/>
      <c r="E127" s="532"/>
      <c r="F127" s="532"/>
      <c r="G127" s="96"/>
      <c r="H127" s="96"/>
      <c r="I127" s="96"/>
      <c r="J127" s="96"/>
      <c r="K127" s="96"/>
      <c r="L127" s="131"/>
      <c r="M127" s="131"/>
      <c r="N127" s="131"/>
      <c r="O127" s="131"/>
      <c r="P127" s="131"/>
      <c r="Q127" s="131"/>
    </row>
    <row r="128" spans="1:17" ht="20.100000000000001" customHeight="1">
      <c r="B128" s="533" t="s">
        <v>589</v>
      </c>
      <c r="C128" s="2812" t="s">
        <v>675</v>
      </c>
      <c r="D128" s="2813"/>
      <c r="E128" s="2813"/>
      <c r="F128" s="2813"/>
      <c r="G128" s="96"/>
      <c r="H128" s="96"/>
      <c r="I128" s="96"/>
      <c r="J128" s="96"/>
      <c r="K128" s="96"/>
      <c r="L128" s="131"/>
      <c r="M128" s="131"/>
      <c r="N128" s="131"/>
      <c r="O128" s="131"/>
      <c r="P128" s="131"/>
      <c r="Q128" s="131"/>
    </row>
    <row r="129" spans="2:17" ht="20.100000000000001" customHeight="1">
      <c r="B129" s="96"/>
      <c r="C129" s="532"/>
      <c r="D129" s="532"/>
      <c r="E129" s="532"/>
      <c r="F129" s="532"/>
      <c r="G129" s="96"/>
      <c r="H129" s="96"/>
      <c r="I129" s="96"/>
      <c r="J129" s="96"/>
      <c r="K129" s="96"/>
      <c r="L129" s="131"/>
      <c r="M129" s="131"/>
      <c r="N129" s="131"/>
      <c r="O129" s="131"/>
      <c r="P129" s="131"/>
      <c r="Q129" s="131"/>
    </row>
    <row r="130" spans="2:17" ht="20.100000000000001" customHeight="1">
      <c r="B130" s="533" t="s">
        <v>589</v>
      </c>
      <c r="C130" s="2810" t="s">
        <v>676</v>
      </c>
      <c r="D130" s="2810"/>
      <c r="E130" s="2810"/>
      <c r="F130" s="2810"/>
      <c r="G130" s="96"/>
      <c r="H130" s="96"/>
      <c r="I130" s="96"/>
      <c r="J130" s="96"/>
      <c r="K130" s="96"/>
      <c r="L130" s="131"/>
      <c r="M130" s="131"/>
      <c r="N130" s="131"/>
      <c r="O130" s="131"/>
      <c r="P130" s="131"/>
      <c r="Q130" s="131"/>
    </row>
    <row r="131" spans="2:17" ht="20.100000000000001" customHeight="1">
      <c r="B131" s="96"/>
      <c r="C131" s="532"/>
      <c r="D131" s="532"/>
      <c r="E131" s="532"/>
      <c r="F131" s="532"/>
      <c r="G131" s="96"/>
      <c r="H131" s="96"/>
      <c r="I131" s="96"/>
      <c r="J131" s="96"/>
      <c r="K131" s="96"/>
      <c r="L131" s="131"/>
      <c r="M131" s="131"/>
      <c r="N131" s="131"/>
      <c r="O131" s="131"/>
      <c r="P131" s="131"/>
      <c r="Q131" s="131"/>
    </row>
    <row r="132" spans="2:17" ht="20.100000000000001" customHeight="1">
      <c r="B132" s="96"/>
      <c r="C132" s="534" t="s">
        <v>677</v>
      </c>
      <c r="D132" s="532"/>
      <c r="E132" s="532"/>
      <c r="F132" s="535"/>
      <c r="G132" s="96"/>
      <c r="H132" s="96"/>
      <c r="I132" s="96"/>
      <c r="J132" s="96"/>
      <c r="K132" s="96"/>
      <c r="L132" s="131"/>
      <c r="M132" s="131"/>
      <c r="N132" s="131"/>
      <c r="O132" s="131"/>
      <c r="P132" s="131"/>
      <c r="Q132" s="131"/>
    </row>
    <row r="133" spans="2:17" ht="20.100000000000001" customHeight="1">
      <c r="B133" s="533" t="s">
        <v>589</v>
      </c>
      <c r="C133" s="2811" t="s">
        <v>678</v>
      </c>
      <c r="D133" s="2811"/>
      <c r="E133" s="2811"/>
      <c r="F133" s="2811"/>
      <c r="G133" s="2811"/>
      <c r="H133" s="2811"/>
      <c r="I133" s="2811"/>
      <c r="J133" s="96"/>
      <c r="K133" s="96"/>
      <c r="L133" s="131"/>
      <c r="M133" s="131"/>
      <c r="N133" s="131"/>
      <c r="O133" s="131"/>
      <c r="P133" s="131"/>
      <c r="Q133" s="131"/>
    </row>
    <row r="134" spans="2:17" ht="20.100000000000001" customHeight="1">
      <c r="B134" s="536"/>
      <c r="C134" s="536"/>
      <c r="D134" s="536"/>
      <c r="E134" s="536"/>
      <c r="F134" s="536"/>
      <c r="G134" s="536"/>
      <c r="H134" s="536"/>
      <c r="I134" s="536"/>
      <c r="J134" s="96"/>
      <c r="K134" s="96"/>
      <c r="L134" s="131"/>
      <c r="M134" s="131"/>
      <c r="N134" s="131"/>
      <c r="O134" s="131"/>
      <c r="P134" s="131"/>
      <c r="Q134" s="131"/>
    </row>
    <row r="135" spans="2:17" ht="20.100000000000001" customHeight="1">
      <c r="B135" s="533" t="s">
        <v>589</v>
      </c>
      <c r="C135" s="2811" t="s">
        <v>679</v>
      </c>
      <c r="D135" s="2811"/>
      <c r="E135" s="532"/>
      <c r="F135" s="532"/>
      <c r="G135" s="96"/>
      <c r="H135" s="96"/>
      <c r="I135" s="96"/>
      <c r="J135" s="96"/>
      <c r="K135" s="96"/>
      <c r="L135" s="131"/>
      <c r="M135" s="131"/>
      <c r="N135" s="131"/>
      <c r="O135" s="131"/>
      <c r="P135" s="131"/>
      <c r="Q135" s="131"/>
    </row>
    <row r="136" spans="2:17" ht="20.100000000000001" customHeight="1">
      <c r="B136" s="96"/>
      <c r="C136" s="532"/>
      <c r="D136" s="532"/>
      <c r="E136" s="532"/>
      <c r="F136" s="535"/>
      <c r="G136" s="96"/>
      <c r="H136" s="96"/>
      <c r="I136" s="96"/>
      <c r="J136" s="96"/>
      <c r="K136" s="96"/>
      <c r="L136" s="131"/>
      <c r="M136" s="131"/>
      <c r="N136" s="131"/>
      <c r="O136" s="131"/>
      <c r="P136" s="131"/>
      <c r="Q136" s="131"/>
    </row>
    <row r="137" spans="2:17" ht="20.100000000000001" customHeight="1">
      <c r="B137" s="96"/>
      <c r="C137" s="534" t="s">
        <v>680</v>
      </c>
      <c r="D137" s="532"/>
      <c r="E137" s="532"/>
      <c r="F137" s="532"/>
      <c r="G137" s="96"/>
      <c r="H137" s="96"/>
      <c r="I137" s="96"/>
      <c r="J137" s="96"/>
      <c r="K137" s="96"/>
      <c r="L137" s="131"/>
      <c r="M137" s="131"/>
      <c r="N137" s="131"/>
      <c r="O137" s="131"/>
      <c r="P137" s="131"/>
      <c r="Q137" s="131"/>
    </row>
    <row r="138" spans="2:17" ht="20.100000000000001" customHeight="1">
      <c r="B138" s="533" t="s">
        <v>589</v>
      </c>
      <c r="C138" s="2811" t="s">
        <v>681</v>
      </c>
      <c r="D138" s="2811"/>
      <c r="E138" s="2811"/>
      <c r="F138" s="2811"/>
      <c r="G138" s="96"/>
      <c r="H138" s="96"/>
      <c r="I138" s="96"/>
      <c r="J138" s="96"/>
      <c r="K138" s="96"/>
      <c r="L138" s="131"/>
      <c r="M138" s="131"/>
      <c r="N138" s="131"/>
      <c r="O138" s="131"/>
      <c r="P138" s="131"/>
      <c r="Q138" s="131"/>
    </row>
    <row r="139" spans="2:17" ht="20.100000000000001" customHeight="1">
      <c r="B139" s="96"/>
      <c r="C139" s="532"/>
      <c r="D139" s="532"/>
      <c r="E139" s="532"/>
      <c r="F139" s="532"/>
      <c r="G139" s="96"/>
      <c r="H139" s="96"/>
      <c r="I139" s="96"/>
      <c r="J139" s="96"/>
      <c r="K139" s="96"/>
      <c r="L139" s="131"/>
      <c r="M139" s="131"/>
      <c r="N139" s="131"/>
      <c r="O139" s="131"/>
      <c r="P139" s="131"/>
      <c r="Q139" s="131"/>
    </row>
    <row r="140" spans="2:17" ht="20.100000000000001" customHeight="1">
      <c r="B140" s="96"/>
      <c r="C140" s="534" t="s">
        <v>682</v>
      </c>
      <c r="D140" s="532"/>
      <c r="E140" s="532"/>
      <c r="F140" s="532"/>
      <c r="G140" s="96"/>
      <c r="H140" s="96"/>
      <c r="I140" s="96"/>
      <c r="J140" s="96"/>
      <c r="K140" s="96"/>
      <c r="L140" s="131"/>
      <c r="M140" s="131"/>
      <c r="N140" s="131"/>
      <c r="O140" s="131"/>
      <c r="P140" s="131"/>
      <c r="Q140" s="131"/>
    </row>
    <row r="141" spans="2:17" ht="20.100000000000001" customHeight="1">
      <c r="B141" s="533" t="s">
        <v>589</v>
      </c>
      <c r="C141" s="2811" t="s">
        <v>683</v>
      </c>
      <c r="D141" s="2811"/>
      <c r="E141" s="2811"/>
      <c r="F141" s="2811"/>
      <c r="G141" s="96"/>
      <c r="H141" s="96"/>
      <c r="I141" s="96"/>
      <c r="J141" s="96"/>
      <c r="K141" s="96"/>
      <c r="L141" s="131"/>
      <c r="M141" s="131"/>
      <c r="N141" s="131"/>
      <c r="O141" s="131"/>
      <c r="P141" s="131"/>
      <c r="Q141" s="131"/>
    </row>
    <row r="142" spans="2:17" ht="20.100000000000001" customHeight="1">
      <c r="B142" s="96"/>
      <c r="C142" s="532"/>
      <c r="D142" s="532"/>
      <c r="E142" s="532"/>
      <c r="F142" s="532"/>
      <c r="G142" s="96"/>
      <c r="H142" s="96"/>
      <c r="I142" s="96"/>
      <c r="J142" s="96"/>
      <c r="K142" s="96"/>
      <c r="L142" s="131"/>
      <c r="M142" s="131"/>
      <c r="N142" s="131"/>
      <c r="O142" s="131"/>
      <c r="P142" s="131"/>
      <c r="Q142" s="131"/>
    </row>
    <row r="143" spans="2:17" ht="20.100000000000001" customHeight="1">
      <c r="B143" s="96"/>
      <c r="C143" s="534" t="s">
        <v>684</v>
      </c>
      <c r="D143" s="532"/>
      <c r="E143" s="532"/>
      <c r="F143" s="532"/>
      <c r="G143" s="96"/>
      <c r="H143" s="96"/>
      <c r="I143" s="96"/>
      <c r="J143" s="96"/>
      <c r="K143" s="96"/>
      <c r="L143" s="131"/>
      <c r="M143" s="131"/>
      <c r="N143" s="131"/>
      <c r="O143" s="131"/>
      <c r="P143" s="131"/>
      <c r="Q143" s="131"/>
    </row>
    <row r="144" spans="2:17" ht="20.100000000000001" customHeight="1">
      <c r="B144" s="533" t="s">
        <v>589</v>
      </c>
      <c r="C144" s="2811" t="s">
        <v>685</v>
      </c>
      <c r="D144" s="2811"/>
      <c r="E144" s="532"/>
      <c r="F144" s="532"/>
      <c r="G144" s="96"/>
      <c r="H144" s="96"/>
      <c r="I144" s="96"/>
      <c r="J144" s="96"/>
      <c r="K144" s="96"/>
      <c r="L144" s="131"/>
      <c r="M144" s="131"/>
      <c r="N144" s="131"/>
      <c r="O144" s="131"/>
      <c r="P144" s="131"/>
      <c r="Q144" s="131"/>
    </row>
    <row r="145" spans="1:17" ht="20.100000000000001" customHeight="1">
      <c r="B145" s="536"/>
      <c r="C145" s="536"/>
      <c r="D145" s="536"/>
      <c r="E145" s="532"/>
      <c r="F145" s="532"/>
      <c r="G145" s="96"/>
      <c r="H145" s="96"/>
      <c r="I145" s="96"/>
      <c r="J145" s="96"/>
      <c r="K145" s="96"/>
      <c r="L145" s="131"/>
      <c r="M145" s="131"/>
      <c r="N145" s="131"/>
      <c r="O145" s="131"/>
      <c r="P145" s="131"/>
      <c r="Q145" s="131"/>
    </row>
    <row r="146" spans="1:17" ht="20.100000000000001" customHeight="1">
      <c r="B146" s="480" t="s">
        <v>589</v>
      </c>
      <c r="C146" s="2812" t="s">
        <v>686</v>
      </c>
      <c r="D146" s="2813"/>
      <c r="E146" s="2813"/>
      <c r="F146" s="2813"/>
      <c r="G146" s="96"/>
      <c r="H146" s="96"/>
      <c r="I146" s="96"/>
      <c r="J146" s="96"/>
      <c r="K146" s="96"/>
      <c r="L146" s="131"/>
      <c r="M146" s="131"/>
      <c r="N146" s="131"/>
      <c r="O146" s="131"/>
      <c r="P146" s="131"/>
      <c r="Q146" s="131"/>
    </row>
    <row r="147" spans="1:17" ht="20.100000000000001" customHeight="1">
      <c r="B147" s="96"/>
      <c r="C147" s="532"/>
      <c r="D147" s="537"/>
      <c r="E147" s="532"/>
      <c r="F147" s="538"/>
      <c r="G147" s="96"/>
      <c r="H147" s="96"/>
      <c r="I147" s="96"/>
      <c r="J147" s="96"/>
      <c r="K147" s="96"/>
      <c r="L147" s="131"/>
      <c r="M147" s="131"/>
      <c r="N147" s="131"/>
      <c r="O147" s="131"/>
      <c r="P147" s="131"/>
      <c r="Q147" s="131"/>
    </row>
    <row r="148" spans="1:17" ht="20.100000000000001" customHeight="1">
      <c r="B148" s="96"/>
      <c r="C148" s="534" t="s">
        <v>1473</v>
      </c>
      <c r="D148" s="96"/>
      <c r="E148" s="478"/>
      <c r="F148" s="478"/>
      <c r="G148" s="96"/>
      <c r="H148" s="96"/>
      <c r="I148" s="96"/>
      <c r="J148" s="96"/>
      <c r="K148" s="96"/>
      <c r="L148" s="131"/>
      <c r="M148" s="131"/>
      <c r="N148" s="131"/>
      <c r="O148" s="131"/>
      <c r="P148" s="131"/>
      <c r="Q148" s="131"/>
    </row>
    <row r="149" spans="1:17" ht="20.100000000000001" customHeight="1">
      <c r="B149" s="533" t="s">
        <v>589</v>
      </c>
      <c r="C149" s="2811" t="s">
        <v>1474</v>
      </c>
      <c r="D149" s="2811"/>
      <c r="E149" s="2811"/>
      <c r="F149" s="2811"/>
      <c r="G149" s="2811"/>
      <c r="H149" s="96"/>
      <c r="I149" s="96"/>
      <c r="J149" s="96"/>
      <c r="K149" s="96"/>
      <c r="L149" s="131"/>
      <c r="M149" s="131"/>
      <c r="N149" s="131"/>
      <c r="O149" s="131"/>
      <c r="P149" s="131"/>
      <c r="Q149" s="131"/>
    </row>
    <row r="150" spans="1:17" ht="20.100000000000001" customHeight="1">
      <c r="B150" s="96"/>
      <c r="C150" s="96"/>
      <c r="D150" s="96"/>
      <c r="E150" s="478"/>
      <c r="F150" s="478"/>
      <c r="G150" s="96"/>
      <c r="H150" s="96"/>
      <c r="I150" s="96"/>
      <c r="J150" s="96"/>
      <c r="K150" s="96"/>
      <c r="L150" s="131"/>
      <c r="M150" s="131"/>
      <c r="N150" s="131"/>
      <c r="O150" s="131"/>
      <c r="P150" s="131"/>
      <c r="Q150" s="131"/>
    </row>
    <row r="151" spans="1:17" ht="20.100000000000001" customHeight="1">
      <c r="B151" s="96"/>
      <c r="C151" s="534" t="s">
        <v>1475</v>
      </c>
      <c r="D151" s="96"/>
      <c r="E151" s="478"/>
      <c r="F151" s="478"/>
      <c r="G151" s="96"/>
      <c r="H151" s="96"/>
      <c r="I151" s="96"/>
      <c r="J151" s="96"/>
      <c r="K151" s="96"/>
      <c r="L151" s="131"/>
      <c r="M151" s="131"/>
      <c r="N151" s="131"/>
      <c r="O151" s="131"/>
      <c r="P151" s="131"/>
      <c r="Q151" s="131"/>
    </row>
    <row r="152" spans="1:17" ht="20.100000000000001" customHeight="1">
      <c r="B152" s="533" t="s">
        <v>589</v>
      </c>
      <c r="C152" s="2811" t="s">
        <v>1476</v>
      </c>
      <c r="D152" s="2811"/>
      <c r="E152" s="2811"/>
      <c r="F152" s="2811"/>
      <c r="G152" s="2811"/>
      <c r="H152" s="96"/>
      <c r="I152" s="96"/>
      <c r="J152" s="96"/>
      <c r="K152" s="96"/>
      <c r="L152" s="131"/>
      <c r="M152" s="131"/>
      <c r="N152" s="131"/>
      <c r="O152" s="131"/>
      <c r="P152" s="131"/>
      <c r="Q152" s="131"/>
    </row>
    <row r="153" spans="1:17" ht="20.100000000000001" customHeight="1">
      <c r="B153" s="96"/>
      <c r="C153" s="96"/>
      <c r="D153" s="96"/>
      <c r="E153" s="478"/>
      <c r="F153" s="478"/>
      <c r="G153" s="96"/>
      <c r="H153" s="96"/>
      <c r="I153" s="96"/>
      <c r="J153" s="96"/>
      <c r="K153" s="96"/>
      <c r="L153" s="131"/>
      <c r="M153" s="131"/>
      <c r="N153" s="131"/>
      <c r="O153" s="131"/>
      <c r="P153" s="131"/>
      <c r="Q153" s="131"/>
    </row>
    <row r="154" spans="1:17" ht="20.100000000000001" customHeight="1">
      <c r="B154" s="96"/>
      <c r="C154" s="534" t="s">
        <v>1477</v>
      </c>
      <c r="D154" s="96"/>
      <c r="E154" s="478"/>
      <c r="F154" s="478"/>
      <c r="G154" s="96"/>
      <c r="H154" s="96"/>
      <c r="I154" s="96"/>
      <c r="J154" s="96"/>
      <c r="K154" s="96"/>
      <c r="L154" s="131"/>
      <c r="M154" s="131"/>
      <c r="N154" s="131"/>
      <c r="O154" s="131"/>
      <c r="P154" s="131"/>
      <c r="Q154" s="131"/>
    </row>
    <row r="155" spans="1:17" ht="20.100000000000001" customHeight="1">
      <c r="B155" s="533" t="s">
        <v>589</v>
      </c>
      <c r="C155" s="2811" t="s">
        <v>1478</v>
      </c>
      <c r="D155" s="2811"/>
      <c r="E155" s="2811"/>
      <c r="F155" s="2811"/>
      <c r="G155" s="2811"/>
      <c r="H155" s="96"/>
      <c r="I155" s="96"/>
      <c r="J155" s="96"/>
      <c r="K155" s="96"/>
      <c r="L155" s="131"/>
      <c r="M155" s="131"/>
      <c r="N155" s="131"/>
      <c r="O155" s="131"/>
      <c r="P155" s="131"/>
      <c r="Q155" s="131"/>
    </row>
    <row r="156" spans="1:17" ht="20.100000000000001" customHeight="1">
      <c r="B156" s="96"/>
      <c r="C156" s="96"/>
      <c r="D156" s="96"/>
      <c r="E156" s="478"/>
      <c r="F156" s="478"/>
      <c r="G156" s="96"/>
      <c r="H156" s="96"/>
      <c r="I156" s="96"/>
      <c r="J156" s="96"/>
      <c r="K156" s="96"/>
      <c r="L156" s="131"/>
      <c r="M156" s="131"/>
      <c r="N156" s="131"/>
      <c r="O156" s="131"/>
      <c r="P156" s="131"/>
      <c r="Q156" s="131"/>
    </row>
    <row r="157" spans="1:17" ht="20.100000000000001" customHeight="1">
      <c r="B157" s="96"/>
      <c r="C157" s="96"/>
      <c r="D157" s="96"/>
      <c r="E157" s="478"/>
      <c r="F157" s="478"/>
      <c r="G157" s="96"/>
      <c r="H157" s="96"/>
      <c r="I157" s="96"/>
      <c r="J157" s="96"/>
      <c r="K157" s="96"/>
      <c r="L157" s="131"/>
      <c r="M157" s="131"/>
      <c r="N157" s="131"/>
      <c r="O157" s="131"/>
      <c r="P157" s="131"/>
      <c r="Q157" s="131"/>
    </row>
    <row r="158" spans="1:17">
      <c r="A158" s="475"/>
      <c r="B158" s="476"/>
      <c r="C158" s="477"/>
      <c r="D158" s="477"/>
      <c r="E158" s="477"/>
      <c r="F158" s="477"/>
      <c r="G158" s="477"/>
      <c r="H158" s="477"/>
      <c r="I158" s="477"/>
      <c r="J158" s="476"/>
      <c r="K158" s="476"/>
      <c r="L158" s="476"/>
      <c r="M158" s="475"/>
      <c r="N158" s="475"/>
      <c r="O158" s="475"/>
      <c r="P158" s="475"/>
      <c r="Q158" s="475"/>
    </row>
    <row r="159" spans="1:17" ht="18.75">
      <c r="A159" s="131"/>
      <c r="B159" s="539" t="s">
        <v>1479</v>
      </c>
      <c r="C159" s="96"/>
      <c r="D159" s="96"/>
      <c r="E159" s="96"/>
      <c r="F159" s="445"/>
      <c r="G159" s="445"/>
      <c r="H159" s="157"/>
      <c r="I159" s="446"/>
      <c r="J159" s="540"/>
      <c r="K159" s="540"/>
      <c r="L159" s="176"/>
      <c r="M159" s="446"/>
      <c r="N159" s="446"/>
      <c r="O159" s="131"/>
      <c r="P159" s="131"/>
      <c r="Q159" s="157"/>
    </row>
    <row r="160" spans="1:17" ht="18.75">
      <c r="A160" s="131"/>
      <c r="B160" s="533" t="s">
        <v>589</v>
      </c>
      <c r="C160" s="2832" t="s">
        <v>687</v>
      </c>
      <c r="D160" s="2832"/>
      <c r="E160" s="2832"/>
      <c r="F160" s="2832"/>
      <c r="G160" s="2832"/>
      <c r="H160" s="2832"/>
      <c r="I160" s="446"/>
      <c r="J160" s="446"/>
      <c r="K160" s="176"/>
      <c r="L160" s="176"/>
      <c r="M160" s="446"/>
      <c r="N160" s="446"/>
      <c r="O160" s="131"/>
      <c r="P160" s="131"/>
      <c r="Q160" s="157"/>
    </row>
    <row r="161" spans="1:17" ht="18.75">
      <c r="A161" s="131"/>
      <c r="B161" s="539"/>
      <c r="C161" s="541"/>
      <c r="D161" s="445"/>
      <c r="E161" s="445"/>
      <c r="F161" s="445"/>
      <c r="G161" s="445"/>
      <c r="H161" s="157"/>
      <c r="I161" s="446"/>
      <c r="J161" s="446"/>
      <c r="K161" s="176"/>
      <c r="L161" s="176"/>
      <c r="M161" s="446"/>
      <c r="N161" s="446"/>
      <c r="O161" s="131"/>
      <c r="P161" s="131"/>
      <c r="Q161" s="157"/>
    </row>
    <row r="162" spans="1:17" ht="18.75">
      <c r="A162" s="131"/>
      <c r="B162" s="533" t="s">
        <v>589</v>
      </c>
      <c r="C162" s="2833" t="s">
        <v>688</v>
      </c>
      <c r="D162" s="2833"/>
      <c r="E162" s="2833"/>
      <c r="F162" s="2833"/>
      <c r="G162" s="157"/>
      <c r="H162" s="157"/>
      <c r="I162" s="157"/>
      <c r="J162" s="157"/>
      <c r="K162" s="157"/>
      <c r="L162" s="176"/>
      <c r="M162" s="446"/>
      <c r="N162" s="446"/>
      <c r="O162" s="131"/>
      <c r="P162" s="131"/>
      <c r="Q162" s="157"/>
    </row>
    <row r="163" spans="1:17" ht="18.75">
      <c r="A163" s="131"/>
      <c r="B163" s="542"/>
      <c r="C163" s="543"/>
      <c r="D163" s="445"/>
      <c r="E163" s="445"/>
      <c r="F163" s="445"/>
      <c r="G163" s="157"/>
      <c r="H163" s="157"/>
      <c r="I163" s="157"/>
      <c r="J163" s="157"/>
      <c r="K163" s="176"/>
      <c r="L163" s="176"/>
      <c r="M163" s="446"/>
      <c r="N163" s="446"/>
      <c r="O163" s="131"/>
      <c r="P163" s="131"/>
      <c r="Q163" s="157"/>
    </row>
    <row r="164" spans="1:17" ht="18.75">
      <c r="A164" s="131"/>
      <c r="B164" s="533" t="s">
        <v>589</v>
      </c>
      <c r="C164" s="2832" t="s">
        <v>689</v>
      </c>
      <c r="D164" s="2832"/>
      <c r="E164" s="2832"/>
      <c r="F164" s="2832"/>
      <c r="G164" s="157"/>
      <c r="H164" s="157"/>
      <c r="I164" s="157"/>
      <c r="J164" s="157"/>
      <c r="K164" s="157"/>
      <c r="L164" s="176"/>
      <c r="M164" s="446"/>
      <c r="N164" s="446"/>
      <c r="O164" s="131"/>
      <c r="P164" s="131"/>
      <c r="Q164" s="157"/>
    </row>
    <row r="165" spans="1:17" ht="18.75">
      <c r="A165" s="131"/>
      <c r="B165" s="539"/>
      <c r="C165" s="539"/>
      <c r="D165" s="539"/>
      <c r="E165" s="539"/>
      <c r="F165" s="539"/>
      <c r="G165" s="157"/>
      <c r="H165" s="157"/>
      <c r="I165" s="157"/>
      <c r="J165" s="157"/>
      <c r="K165" s="157"/>
      <c r="L165" s="176"/>
      <c r="M165" s="446"/>
      <c r="N165" s="446"/>
      <c r="O165" s="131"/>
      <c r="P165" s="131"/>
      <c r="Q165" s="157"/>
    </row>
    <row r="166" spans="1:17" ht="18.75">
      <c r="A166" s="131"/>
      <c r="B166" s="533" t="s">
        <v>589</v>
      </c>
      <c r="C166" s="2832" t="s">
        <v>690</v>
      </c>
      <c r="D166" s="2832"/>
      <c r="E166" s="2832"/>
      <c r="F166" s="2832"/>
      <c r="G166" s="157"/>
      <c r="H166" s="157"/>
      <c r="I166" s="157"/>
      <c r="J166" s="157"/>
      <c r="K166" s="157"/>
      <c r="L166" s="176"/>
      <c r="M166" s="446"/>
      <c r="N166" s="446"/>
      <c r="O166" s="131"/>
      <c r="P166" s="131"/>
      <c r="Q166" s="157"/>
    </row>
    <row r="167" spans="1:17" ht="18.75">
      <c r="A167" s="131"/>
      <c r="B167" s="539"/>
      <c r="C167" s="541"/>
      <c r="D167" s="445"/>
      <c r="E167" s="445"/>
      <c r="F167" s="445"/>
      <c r="G167" s="157"/>
      <c r="H167" s="157"/>
      <c r="I167" s="157"/>
      <c r="J167" s="157"/>
      <c r="K167" s="157"/>
      <c r="L167" s="176"/>
      <c r="M167" s="446"/>
      <c r="N167" s="446"/>
      <c r="O167" s="131"/>
      <c r="P167" s="131"/>
      <c r="Q167" s="157"/>
    </row>
    <row r="168" spans="1:17" ht="16.5" customHeight="1">
      <c r="A168" s="131"/>
      <c r="B168" s="544" t="s">
        <v>691</v>
      </c>
      <c r="C168" s="545"/>
      <c r="D168" s="546"/>
      <c r="E168" s="545"/>
      <c r="F168" s="545"/>
      <c r="G168" s="545"/>
      <c r="H168" s="545"/>
      <c r="I168" s="545"/>
      <c r="J168" s="545"/>
      <c r="K168" s="545"/>
      <c r="L168" s="131"/>
      <c r="M168" s="131"/>
      <c r="N168" s="131"/>
      <c r="O168" s="131"/>
      <c r="P168" s="131"/>
      <c r="Q168" s="131"/>
    </row>
    <row r="169" spans="1:17" ht="16.5" customHeight="1">
      <c r="A169" s="131"/>
      <c r="B169" s="547"/>
      <c r="C169" s="545"/>
      <c r="D169" s="548" t="s">
        <v>692</v>
      </c>
      <c r="E169" s="549"/>
      <c r="F169" s="549"/>
      <c r="G169" s="550"/>
      <c r="H169" s="550"/>
      <c r="I169" s="550"/>
      <c r="J169" s="550"/>
      <c r="K169" s="550"/>
      <c r="L169" s="131"/>
      <c r="M169" s="131"/>
      <c r="N169" s="131"/>
      <c r="O169" s="131"/>
      <c r="P169" s="131"/>
      <c r="Q169" s="131"/>
    </row>
    <row r="170" spans="1:17" ht="20.100000000000001" customHeight="1">
      <c r="A170" s="131"/>
      <c r="B170" s="551"/>
      <c r="C170" s="545"/>
      <c r="D170" s="549" t="s">
        <v>693</v>
      </c>
      <c r="E170" s="545"/>
      <c r="F170" s="545"/>
      <c r="G170" s="545"/>
      <c r="H170" s="545"/>
      <c r="I170" s="545"/>
      <c r="J170" s="545"/>
      <c r="K170" s="545"/>
      <c r="L170" s="131"/>
      <c r="M170" s="131"/>
      <c r="N170" s="131"/>
      <c r="O170" s="131"/>
      <c r="P170" s="131"/>
      <c r="Q170" s="131"/>
    </row>
    <row r="171" spans="1:17" ht="20.100000000000001" customHeight="1">
      <c r="A171" s="131"/>
      <c r="B171" s="551"/>
      <c r="C171" s="545"/>
      <c r="D171" s="549" t="s">
        <v>694</v>
      </c>
      <c r="E171" s="545"/>
      <c r="F171" s="545"/>
      <c r="G171" s="545"/>
      <c r="H171" s="545"/>
      <c r="I171" s="548" t="s">
        <v>695</v>
      </c>
      <c r="J171" s="545"/>
      <c r="K171" s="545"/>
      <c r="L171" s="131"/>
      <c r="M171" s="131"/>
      <c r="N171" s="131"/>
      <c r="O171" s="131"/>
      <c r="P171" s="131"/>
      <c r="Q171" s="131"/>
    </row>
    <row r="172" spans="1:17" ht="20.100000000000001" customHeight="1" thickBot="1">
      <c r="A172" s="131"/>
      <c r="B172" s="552" t="s">
        <v>696</v>
      </c>
      <c r="C172" s="553"/>
      <c r="D172" s="554"/>
      <c r="E172" s="553"/>
      <c r="F172" s="555"/>
      <c r="G172" s="553"/>
      <c r="H172" s="553"/>
      <c r="I172" s="553"/>
      <c r="J172" s="553"/>
      <c r="K172" s="553"/>
      <c r="L172" s="131"/>
      <c r="M172" s="131"/>
      <c r="N172" s="131"/>
      <c r="O172" s="131"/>
      <c r="P172" s="131"/>
      <c r="Q172" s="131"/>
    </row>
    <row r="173" spans="1:17" ht="20.100000000000001" customHeight="1" thickTop="1" thickBot="1">
      <c r="A173" s="131"/>
      <c r="B173" s="552"/>
      <c r="C173" s="556"/>
      <c r="D173" s="557">
        <f>LEN(F173)</f>
        <v>58</v>
      </c>
      <c r="E173" s="558" t="s">
        <v>697</v>
      </c>
      <c r="F173" s="559" t="s">
        <v>691</v>
      </c>
      <c r="G173" s="553"/>
      <c r="H173" s="553"/>
      <c r="I173" s="553"/>
      <c r="J173" s="553"/>
      <c r="K173" s="553"/>
      <c r="L173" s="131"/>
      <c r="M173" s="131"/>
      <c r="N173" s="131"/>
      <c r="O173" s="131"/>
      <c r="P173" s="131"/>
      <c r="Q173" s="131"/>
    </row>
    <row r="174" spans="1:17" ht="20.100000000000001" customHeight="1" thickTop="1">
      <c r="A174" s="131"/>
      <c r="B174" s="552"/>
      <c r="C174" s="553"/>
      <c r="D174" s="553"/>
      <c r="E174" s="553"/>
      <c r="F174" s="560"/>
      <c r="G174" s="553"/>
      <c r="H174" s="553"/>
      <c r="I174" s="553"/>
      <c r="J174" s="553"/>
      <c r="K174" s="553"/>
      <c r="L174" s="131"/>
      <c r="M174" s="131"/>
      <c r="N174" s="131"/>
      <c r="O174" s="131"/>
      <c r="P174" s="131"/>
      <c r="Q174" s="131"/>
    </row>
    <row r="175" spans="1:17" ht="20.100000000000001" customHeight="1">
      <c r="A175" s="131"/>
      <c r="B175" s="552" t="s">
        <v>698</v>
      </c>
      <c r="C175" s="561"/>
      <c r="D175" s="561"/>
      <c r="E175" s="561"/>
      <c r="F175" s="561"/>
      <c r="G175" s="561"/>
      <c r="H175" s="561"/>
      <c r="I175" s="561"/>
      <c r="J175" s="561"/>
      <c r="K175" s="561"/>
      <c r="L175" s="131"/>
      <c r="M175" s="131"/>
      <c r="N175" s="131"/>
      <c r="O175" s="131"/>
      <c r="P175" s="131"/>
      <c r="Q175" s="131"/>
    </row>
    <row r="176" spans="1:17" ht="20.100000000000001" customHeight="1">
      <c r="A176" s="131"/>
      <c r="B176" s="552"/>
      <c r="C176" s="556"/>
      <c r="D176" s="557">
        <f>LEN(F176)</f>
        <v>50</v>
      </c>
      <c r="E176" s="558" t="s">
        <v>697</v>
      </c>
      <c r="F176" s="562" t="str">
        <f>SUBSTITUTE(F173," ","")</f>
        <v>Utilitairepoursupprimerlesespacevidesdansunephrase</v>
      </c>
      <c r="G176" s="553"/>
      <c r="H176" s="553"/>
      <c r="I176" s="553"/>
      <c r="J176" s="553"/>
      <c r="K176" s="553"/>
      <c r="L176" s="131"/>
      <c r="M176" s="131"/>
      <c r="N176" s="131"/>
      <c r="O176" s="131"/>
      <c r="P176" s="131"/>
      <c r="Q176" s="131"/>
    </row>
    <row r="177" spans="1:17" ht="18">
      <c r="A177" s="131"/>
      <c r="B177" s="552"/>
      <c r="C177" s="552" t="s">
        <v>699</v>
      </c>
      <c r="D177" s="561"/>
      <c r="E177" s="561"/>
      <c r="F177" s="561"/>
      <c r="G177" s="561"/>
      <c r="H177" s="561"/>
      <c r="I177" s="561"/>
      <c r="J177" s="561"/>
      <c r="K177" s="561"/>
      <c r="L177" s="131"/>
      <c r="M177" s="131"/>
      <c r="N177" s="131"/>
      <c r="O177" s="131"/>
      <c r="P177" s="131"/>
      <c r="Q177" s="131"/>
    </row>
    <row r="178" spans="1:17" ht="18">
      <c r="A178" s="131"/>
      <c r="B178" s="563"/>
      <c r="C178" s="552" t="s">
        <v>700</v>
      </c>
      <c r="D178" s="552"/>
      <c r="E178" s="563"/>
      <c r="F178" s="563"/>
      <c r="G178" s="563"/>
      <c r="H178" s="563"/>
      <c r="I178" s="563"/>
      <c r="J178" s="563"/>
      <c r="K178" s="563"/>
      <c r="L178" s="131"/>
      <c r="M178" s="131"/>
      <c r="N178" s="131"/>
      <c r="O178" s="131"/>
      <c r="P178" s="131"/>
      <c r="Q178" s="131"/>
    </row>
    <row r="179" spans="1:17" ht="18">
      <c r="A179" s="131"/>
      <c r="B179" s="563"/>
      <c r="C179" s="552" t="s">
        <v>701</v>
      </c>
      <c r="D179" s="552"/>
      <c r="E179" s="563"/>
      <c r="F179" s="563"/>
      <c r="G179" s="563"/>
      <c r="H179" s="563"/>
      <c r="I179" s="563"/>
      <c r="J179" s="563"/>
      <c r="K179" s="563"/>
      <c r="L179" s="131"/>
      <c r="M179" s="131"/>
      <c r="N179" s="131"/>
      <c r="O179" s="131"/>
      <c r="P179" s="131"/>
      <c r="Q179" s="131"/>
    </row>
    <row r="180" spans="1:17" ht="18">
      <c r="A180" s="131"/>
      <c r="B180" s="563"/>
      <c r="C180" s="552"/>
      <c r="D180" s="552"/>
      <c r="E180" s="563"/>
      <c r="F180" s="563"/>
      <c r="G180" s="563"/>
      <c r="H180" s="563"/>
      <c r="I180" s="563"/>
      <c r="J180" s="563"/>
      <c r="K180" s="563"/>
      <c r="L180" s="131"/>
      <c r="M180" s="131"/>
      <c r="N180" s="131"/>
      <c r="O180" s="131"/>
      <c r="P180" s="131"/>
      <c r="Q180" s="131"/>
    </row>
    <row r="181" spans="1:17" ht="15.75">
      <c r="A181" s="131"/>
      <c r="B181" s="563"/>
      <c r="C181" s="564" t="s">
        <v>702</v>
      </c>
      <c r="D181" s="565" t="s">
        <v>703</v>
      </c>
      <c r="E181" s="563"/>
      <c r="F181" s="563"/>
      <c r="G181" s="563"/>
      <c r="H181" s="563"/>
      <c r="I181" s="563"/>
      <c r="J181" s="563"/>
      <c r="K181" s="563"/>
      <c r="L181" s="131"/>
      <c r="M181" s="131"/>
      <c r="N181" s="131"/>
      <c r="O181" s="131"/>
      <c r="P181" s="131"/>
      <c r="Q181" s="131"/>
    </row>
    <row r="182" spans="1:17" ht="15" customHeight="1">
      <c r="B182" s="563"/>
      <c r="C182" s="563"/>
      <c r="D182" s="563"/>
      <c r="E182" s="563"/>
      <c r="F182" s="563"/>
      <c r="G182" s="563"/>
      <c r="H182" s="563"/>
      <c r="I182" s="563"/>
      <c r="J182" s="563"/>
      <c r="K182" s="563"/>
      <c r="L182" s="131"/>
      <c r="M182" s="131"/>
      <c r="N182" s="131"/>
      <c r="O182" s="131"/>
      <c r="P182" s="131"/>
      <c r="Q182" s="131"/>
    </row>
    <row r="183" spans="1:17">
      <c r="A183" s="131"/>
      <c r="B183" s="157"/>
      <c r="C183" s="157"/>
      <c r="D183" s="157"/>
      <c r="E183" s="157"/>
      <c r="F183" s="157"/>
      <c r="G183" s="157"/>
      <c r="H183" s="157"/>
      <c r="I183" s="157"/>
      <c r="J183" s="157"/>
      <c r="K183" s="157"/>
      <c r="L183" s="157"/>
      <c r="M183" s="131"/>
      <c r="N183" s="131"/>
      <c r="O183" s="131"/>
      <c r="P183" s="131"/>
      <c r="Q183" s="131"/>
    </row>
    <row r="184" spans="1:17" ht="20.25">
      <c r="A184" s="131"/>
      <c r="B184" s="1839" t="s">
        <v>1483</v>
      </c>
      <c r="C184" s="1840"/>
      <c r="D184" s="1840"/>
      <c r="E184" s="1840"/>
      <c r="F184" s="1840"/>
      <c r="G184" s="1840"/>
      <c r="H184" s="1840"/>
      <c r="I184" s="1840"/>
      <c r="J184" s="1840"/>
      <c r="K184" s="1840"/>
      <c r="L184" s="1840"/>
      <c r="M184" s="1841"/>
      <c r="N184" s="1841"/>
      <c r="O184" s="131"/>
      <c r="P184" s="131"/>
      <c r="Q184" s="131"/>
    </row>
    <row r="185" spans="1:17">
      <c r="A185" s="131"/>
      <c r="B185" s="157"/>
      <c r="C185" s="157"/>
      <c r="D185" s="157"/>
      <c r="E185" s="157"/>
      <c r="F185" s="157"/>
      <c r="G185" s="157"/>
      <c r="H185" s="157"/>
      <c r="I185" s="157"/>
      <c r="J185" s="157"/>
      <c r="K185" s="157"/>
      <c r="L185" s="157"/>
      <c r="M185" s="131"/>
      <c r="N185" s="131"/>
      <c r="O185" s="131"/>
      <c r="P185" s="131"/>
      <c r="Q185" s="131"/>
    </row>
    <row r="186" spans="1:17" ht="23.25">
      <c r="A186" s="131"/>
      <c r="B186" s="157"/>
      <c r="C186" s="1794"/>
      <c r="D186" s="1795" t="s">
        <v>689</v>
      </c>
      <c r="E186" s="1796"/>
      <c r="F186" s="1796"/>
      <c r="G186" s="131"/>
      <c r="H186" s="131"/>
      <c r="I186" s="131"/>
      <c r="J186" s="131"/>
      <c r="K186" s="131"/>
      <c r="L186" s="131"/>
      <c r="M186" s="131"/>
      <c r="N186" s="131"/>
      <c r="O186" s="131"/>
      <c r="P186" s="131"/>
      <c r="Q186" s="131"/>
    </row>
    <row r="187" spans="1:17" ht="23.25">
      <c r="A187" s="131"/>
      <c r="B187" s="157"/>
      <c r="C187" s="1797"/>
      <c r="D187" s="1798"/>
      <c r="E187" s="1799"/>
      <c r="F187" s="1799"/>
      <c r="G187" s="131"/>
      <c r="H187" s="131"/>
      <c r="I187" s="131"/>
      <c r="J187" s="131"/>
      <c r="K187" s="131"/>
      <c r="L187" s="131"/>
      <c r="M187" s="131"/>
      <c r="N187" s="131"/>
      <c r="O187" s="131"/>
      <c r="P187" s="131"/>
      <c r="Q187" s="131"/>
    </row>
    <row r="188" spans="1:17" ht="23.25">
      <c r="A188" s="131"/>
      <c r="B188" s="157"/>
      <c r="C188" s="1800" t="s">
        <v>704</v>
      </c>
      <c r="D188" s="1797"/>
      <c r="E188" s="1797"/>
      <c r="F188" s="1799"/>
      <c r="G188" s="131"/>
      <c r="H188" s="131"/>
      <c r="I188" s="131"/>
      <c r="J188" s="567" t="s">
        <v>705</v>
      </c>
      <c r="K188" s="567" t="s">
        <v>706</v>
      </c>
      <c r="L188" s="131"/>
      <c r="M188" s="131"/>
      <c r="N188" s="131"/>
      <c r="O188" s="131"/>
      <c r="P188" s="131"/>
      <c r="Q188" s="131"/>
    </row>
    <row r="189" spans="1:17" ht="23.25">
      <c r="A189" s="131"/>
      <c r="B189" s="157"/>
      <c r="C189" s="1842" t="s">
        <v>1484</v>
      </c>
      <c r="D189" s="1797"/>
      <c r="E189" s="1797"/>
      <c r="F189" s="1799"/>
      <c r="G189" s="131"/>
      <c r="H189" s="131"/>
      <c r="I189" s="131"/>
      <c r="J189" s="567"/>
      <c r="K189" s="567"/>
      <c r="L189" s="131"/>
      <c r="M189" s="131"/>
      <c r="N189" s="131"/>
      <c r="O189" s="131"/>
      <c r="P189" s="131"/>
      <c r="Q189" s="131"/>
    </row>
    <row r="190" spans="1:17" ht="23.25">
      <c r="A190" s="131"/>
      <c r="B190" s="157"/>
      <c r="C190" s="1843" t="s">
        <v>707</v>
      </c>
      <c r="D190" s="1797"/>
      <c r="E190" s="1797"/>
      <c r="F190" s="1799"/>
      <c r="G190" s="131"/>
      <c r="H190" s="131"/>
      <c r="I190" s="131"/>
      <c r="J190" s="568">
        <v>41422</v>
      </c>
      <c r="K190" s="569">
        <v>4416</v>
      </c>
      <c r="L190" s="131"/>
      <c r="M190" s="131"/>
      <c r="N190" s="131"/>
      <c r="O190" s="131"/>
      <c r="P190" s="131"/>
      <c r="Q190" s="131"/>
    </row>
    <row r="191" spans="1:17" ht="23.25">
      <c r="A191" s="131"/>
      <c r="B191" s="157"/>
      <c r="C191" s="1843" t="s">
        <v>708</v>
      </c>
      <c r="D191" s="1797"/>
      <c r="E191" s="1797"/>
      <c r="F191" s="1799"/>
      <c r="G191" s="131"/>
      <c r="H191" s="131"/>
      <c r="I191" s="131"/>
      <c r="J191" s="568">
        <v>41092</v>
      </c>
      <c r="K191" s="569">
        <v>14900</v>
      </c>
      <c r="L191" s="131"/>
      <c r="M191" s="131"/>
      <c r="N191" s="131"/>
      <c r="O191" s="131"/>
      <c r="P191" s="131"/>
      <c r="Q191" s="131"/>
    </row>
    <row r="192" spans="1:17" ht="23.25">
      <c r="A192" s="131"/>
      <c r="B192" s="157"/>
      <c r="C192" s="1843" t="s">
        <v>709</v>
      </c>
      <c r="D192" s="1797"/>
      <c r="E192" s="1797"/>
      <c r="F192" s="1799"/>
      <c r="G192" s="131"/>
      <c r="H192" s="131"/>
      <c r="I192" s="131"/>
      <c r="J192" s="568">
        <v>41062</v>
      </c>
      <c r="K192" s="569">
        <v>36257</v>
      </c>
      <c r="L192" s="131"/>
      <c r="M192" s="131"/>
      <c r="N192" s="131"/>
      <c r="O192" s="131"/>
      <c r="P192" s="131"/>
      <c r="Q192" s="131"/>
    </row>
    <row r="193" spans="1:17" ht="23.25">
      <c r="A193" s="131"/>
      <c r="B193" s="157"/>
      <c r="C193" s="1843" t="s">
        <v>710</v>
      </c>
      <c r="D193" s="1797"/>
      <c r="E193" s="1797"/>
      <c r="F193" s="1799"/>
      <c r="G193" s="131"/>
      <c r="H193" s="131"/>
      <c r="I193" s="131"/>
      <c r="J193" s="568">
        <v>41062</v>
      </c>
      <c r="K193" s="569">
        <v>14390</v>
      </c>
      <c r="L193" s="131"/>
      <c r="M193" s="131"/>
      <c r="N193" s="131"/>
      <c r="O193" s="131"/>
      <c r="P193" s="131"/>
      <c r="Q193" s="131"/>
    </row>
    <row r="194" spans="1:17" ht="23.25">
      <c r="A194" s="131"/>
      <c r="B194" s="157"/>
      <c r="C194" s="1844" t="s">
        <v>711</v>
      </c>
      <c r="D194" s="1797"/>
      <c r="E194" s="1797"/>
      <c r="F194" s="1799"/>
      <c r="G194" s="131"/>
      <c r="H194" s="131"/>
      <c r="I194" s="131"/>
      <c r="J194" s="568">
        <v>41052</v>
      </c>
      <c r="K194" s="569">
        <v>48910</v>
      </c>
      <c r="L194" s="131"/>
      <c r="M194" s="131"/>
      <c r="N194" s="131"/>
      <c r="O194" s="131"/>
      <c r="P194" s="131"/>
      <c r="Q194" s="131"/>
    </row>
    <row r="195" spans="1:17" ht="23.25">
      <c r="A195" s="131"/>
      <c r="B195" s="157"/>
      <c r="C195" s="1843" t="s">
        <v>712</v>
      </c>
      <c r="D195" s="1797"/>
      <c r="E195" s="1797"/>
      <c r="F195" s="1799"/>
      <c r="G195" s="131"/>
      <c r="H195" s="131"/>
      <c r="I195" s="131"/>
      <c r="J195" s="568">
        <v>41025</v>
      </c>
      <c r="K195" s="569">
        <v>14751</v>
      </c>
      <c r="L195" s="131"/>
      <c r="M195" s="131"/>
      <c r="N195" s="131"/>
      <c r="O195" s="131"/>
      <c r="P195" s="131"/>
      <c r="Q195" s="131"/>
    </row>
    <row r="196" spans="1:17" ht="23.25">
      <c r="A196" s="131"/>
      <c r="B196" s="157"/>
      <c r="C196" s="1843" t="s">
        <v>713</v>
      </c>
      <c r="D196" s="1797"/>
      <c r="E196" s="1797"/>
      <c r="F196" s="1799"/>
      <c r="G196" s="131"/>
      <c r="H196" s="131"/>
      <c r="I196" s="131"/>
      <c r="J196" s="568">
        <v>40848</v>
      </c>
      <c r="K196" s="569">
        <v>10084</v>
      </c>
      <c r="L196" s="131"/>
      <c r="M196" s="131"/>
      <c r="N196" s="131"/>
      <c r="O196" s="131"/>
      <c r="P196" s="131"/>
      <c r="Q196" s="131"/>
    </row>
    <row r="197" spans="1:17" ht="23.25">
      <c r="A197" s="131"/>
      <c r="B197" s="157"/>
      <c r="C197" s="1843" t="s">
        <v>714</v>
      </c>
      <c r="D197" s="1797"/>
      <c r="E197" s="1797"/>
      <c r="F197" s="1799"/>
      <c r="G197" s="131"/>
      <c r="H197" s="131"/>
      <c r="I197" s="131"/>
      <c r="J197" s="568">
        <v>40454</v>
      </c>
      <c r="K197" s="569">
        <v>45222</v>
      </c>
      <c r="L197" s="131"/>
      <c r="M197" s="131"/>
      <c r="N197" s="131"/>
      <c r="O197" s="131"/>
      <c r="P197" s="131"/>
      <c r="Q197" s="131"/>
    </row>
    <row r="198" spans="1:17" ht="23.25">
      <c r="A198" s="131"/>
      <c r="B198" s="157"/>
      <c r="C198" s="1843" t="s">
        <v>715</v>
      </c>
      <c r="D198" s="1797"/>
      <c r="E198" s="1797"/>
      <c r="F198" s="1799"/>
      <c r="G198" s="131"/>
      <c r="H198" s="131"/>
      <c r="I198" s="131"/>
      <c r="J198" s="568">
        <v>40294</v>
      </c>
      <c r="K198" s="569">
        <v>65784</v>
      </c>
      <c r="L198" s="131"/>
      <c r="M198" s="131"/>
      <c r="N198" s="131"/>
      <c r="O198" s="131"/>
      <c r="P198" s="131"/>
      <c r="Q198" s="131"/>
    </row>
    <row r="199" spans="1:17" ht="23.25">
      <c r="A199" s="131"/>
      <c r="B199" s="157"/>
      <c r="C199" s="1843" t="s">
        <v>716</v>
      </c>
      <c r="D199" s="1797"/>
      <c r="E199" s="1797"/>
      <c r="F199" s="1799"/>
      <c r="G199" s="131"/>
      <c r="H199" s="131"/>
      <c r="I199" s="131"/>
      <c r="J199" s="568">
        <v>40273</v>
      </c>
      <c r="K199" s="569">
        <v>96965</v>
      </c>
      <c r="L199" s="131"/>
      <c r="M199" s="131"/>
      <c r="N199" s="131"/>
      <c r="O199" s="131"/>
      <c r="P199" s="131"/>
      <c r="Q199" s="131"/>
    </row>
    <row r="200" spans="1:17" ht="23.25">
      <c r="A200" s="131"/>
      <c r="B200" s="157"/>
      <c r="C200" s="1843" t="s">
        <v>717</v>
      </c>
      <c r="D200" s="1797"/>
      <c r="E200" s="1797"/>
      <c r="F200" s="1799"/>
      <c r="G200" s="131"/>
      <c r="H200" s="131"/>
      <c r="I200" s="131"/>
      <c r="J200" s="568">
        <v>40273</v>
      </c>
      <c r="K200" s="569">
        <v>45902</v>
      </c>
      <c r="L200" s="131"/>
      <c r="M200" s="131"/>
      <c r="N200" s="131"/>
      <c r="O200" s="131"/>
      <c r="P200" s="131"/>
      <c r="Q200" s="131"/>
    </row>
    <row r="201" spans="1:17" ht="23.25">
      <c r="A201" s="131"/>
      <c r="B201" s="157"/>
      <c r="C201" s="1843" t="s">
        <v>718</v>
      </c>
      <c r="D201" s="1797"/>
      <c r="E201" s="1797"/>
      <c r="F201" s="1799"/>
      <c r="G201" s="131"/>
      <c r="H201" s="131"/>
      <c r="I201" s="131"/>
      <c r="J201" s="568">
        <v>40250</v>
      </c>
      <c r="K201" s="569">
        <v>122444</v>
      </c>
      <c r="L201" s="131"/>
      <c r="M201" s="131"/>
      <c r="N201" s="131"/>
      <c r="O201" s="131"/>
      <c r="P201" s="131"/>
      <c r="Q201" s="131"/>
    </row>
    <row r="202" spans="1:17" ht="23.25">
      <c r="A202" s="131"/>
      <c r="B202" s="157"/>
      <c r="C202" s="1843" t="s">
        <v>719</v>
      </c>
      <c r="D202" s="1797"/>
      <c r="E202" s="1797"/>
      <c r="F202" s="1799"/>
      <c r="G202" s="131"/>
      <c r="H202" s="131"/>
      <c r="I202" s="131"/>
      <c r="J202" s="568">
        <v>40182</v>
      </c>
      <c r="K202" s="569">
        <v>100241</v>
      </c>
      <c r="L202" s="131"/>
      <c r="M202" s="131"/>
      <c r="N202" s="131"/>
      <c r="O202" s="131"/>
      <c r="P202" s="131"/>
      <c r="Q202" s="131"/>
    </row>
    <row r="203" spans="1:17" ht="23.25">
      <c r="A203" s="131"/>
      <c r="B203" s="157"/>
      <c r="C203" s="1843" t="s">
        <v>720</v>
      </c>
      <c r="D203" s="1797"/>
      <c r="E203" s="1797"/>
      <c r="F203" s="1799"/>
      <c r="G203" s="131"/>
      <c r="H203" s="131"/>
      <c r="I203" s="131"/>
      <c r="J203" s="568">
        <v>40138</v>
      </c>
      <c r="K203" s="569">
        <v>23956</v>
      </c>
      <c r="L203" s="131"/>
      <c r="M203" s="131"/>
      <c r="N203" s="131"/>
      <c r="O203" s="131"/>
      <c r="P203" s="131"/>
      <c r="Q203" s="131"/>
    </row>
    <row r="204" spans="1:17" ht="23.25">
      <c r="A204" s="131"/>
      <c r="B204" s="157"/>
      <c r="C204" s="1843" t="s">
        <v>721</v>
      </c>
      <c r="D204" s="1797"/>
      <c r="E204" s="1797"/>
      <c r="F204" s="1799"/>
      <c r="G204" s="131"/>
      <c r="H204" s="131"/>
      <c r="I204" s="131"/>
      <c r="J204" s="568">
        <v>40125</v>
      </c>
      <c r="K204" s="569">
        <v>113684</v>
      </c>
      <c r="L204" s="131"/>
      <c r="M204" s="131"/>
      <c r="N204" s="131"/>
      <c r="O204" s="131"/>
      <c r="P204" s="131"/>
      <c r="Q204" s="131"/>
    </row>
    <row r="205" spans="1:17" ht="23.25">
      <c r="A205" s="131"/>
      <c r="B205" s="157"/>
      <c r="C205" s="1843" t="s">
        <v>722</v>
      </c>
      <c r="D205" s="1797"/>
      <c r="E205" s="1797"/>
      <c r="F205" s="1799"/>
      <c r="G205" s="131"/>
      <c r="H205" s="131"/>
      <c r="I205" s="131"/>
      <c r="J205" s="568">
        <v>40111</v>
      </c>
      <c r="K205" s="569">
        <v>27154</v>
      </c>
      <c r="L205" s="131"/>
      <c r="M205" s="131"/>
      <c r="N205" s="131"/>
      <c r="O205" s="131"/>
      <c r="P205" s="131"/>
      <c r="Q205" s="131"/>
    </row>
    <row r="206" spans="1:17" ht="23.25">
      <c r="A206" s="131"/>
      <c r="B206" s="157"/>
      <c r="C206" s="1843" t="s">
        <v>723</v>
      </c>
      <c r="D206" s="1797"/>
      <c r="E206" s="1797"/>
      <c r="F206" s="1799"/>
      <c r="G206" s="131"/>
      <c r="H206" s="131"/>
      <c r="I206" s="131"/>
      <c r="J206" s="568">
        <v>40096</v>
      </c>
      <c r="K206" s="569">
        <v>25774</v>
      </c>
      <c r="L206" s="131"/>
      <c r="M206" s="131"/>
      <c r="N206" s="131"/>
      <c r="O206" s="131"/>
      <c r="P206" s="131"/>
      <c r="Q206" s="131"/>
    </row>
    <row r="207" spans="1:17" ht="23.25">
      <c r="A207" s="131"/>
      <c r="B207" s="157"/>
      <c r="C207" s="1843" t="s">
        <v>724</v>
      </c>
      <c r="D207" s="1797"/>
      <c r="E207" s="1797"/>
      <c r="F207" s="1799"/>
      <c r="G207" s="131"/>
      <c r="H207" s="131"/>
      <c r="I207" s="131"/>
      <c r="J207" s="568">
        <v>40085</v>
      </c>
      <c r="K207" s="569">
        <v>79344</v>
      </c>
      <c r="L207" s="131"/>
      <c r="M207" s="131"/>
      <c r="N207" s="131"/>
      <c r="O207" s="131"/>
      <c r="P207" s="131"/>
      <c r="Q207" s="131"/>
    </row>
    <row r="208" spans="1:17" ht="23.25">
      <c r="A208" s="131"/>
      <c r="B208" s="157"/>
      <c r="C208" s="1843" t="s">
        <v>725</v>
      </c>
      <c r="D208" s="1797"/>
      <c r="E208" s="1797"/>
      <c r="F208" s="1799"/>
      <c r="G208" s="131"/>
      <c r="H208" s="131"/>
      <c r="I208" s="131"/>
      <c r="J208" s="568">
        <v>40068</v>
      </c>
      <c r="K208" s="569">
        <v>145176</v>
      </c>
      <c r="L208" s="131"/>
      <c r="M208" s="131"/>
      <c r="N208" s="131"/>
      <c r="O208" s="131"/>
      <c r="P208" s="131"/>
      <c r="Q208" s="131"/>
    </row>
    <row r="209" spans="1:17" ht="23.25">
      <c r="A209" s="131"/>
      <c r="B209" s="157"/>
      <c r="C209" s="1843" t="s">
        <v>726</v>
      </c>
      <c r="D209" s="1797"/>
      <c r="E209" s="1797"/>
      <c r="F209" s="1799"/>
      <c r="G209" s="131"/>
      <c r="H209" s="131"/>
      <c r="I209" s="131"/>
      <c r="J209" s="568">
        <v>40048</v>
      </c>
      <c r="K209" s="569">
        <v>7657</v>
      </c>
      <c r="L209" s="131"/>
      <c r="M209" s="131"/>
      <c r="N209" s="131"/>
      <c r="O209" s="131"/>
      <c r="P209" s="131"/>
      <c r="Q209" s="131"/>
    </row>
    <row r="210" spans="1:17" ht="23.25">
      <c r="A210" s="131"/>
      <c r="B210" s="157"/>
      <c r="C210" s="1843" t="s">
        <v>727</v>
      </c>
      <c r="D210" s="1797"/>
      <c r="E210" s="1797"/>
      <c r="F210" s="1799"/>
      <c r="G210" s="131"/>
      <c r="H210" s="131"/>
      <c r="I210" s="131"/>
      <c r="J210" s="568">
        <v>40044</v>
      </c>
      <c r="K210" s="569">
        <v>45164</v>
      </c>
      <c r="L210" s="131"/>
      <c r="M210" s="131"/>
      <c r="N210" s="131"/>
      <c r="O210" s="131"/>
      <c r="P210" s="131"/>
      <c r="Q210" s="131"/>
    </row>
    <row r="211" spans="1:17" ht="23.25">
      <c r="A211" s="131"/>
      <c r="B211" s="157"/>
      <c r="C211" s="1843" t="s">
        <v>728</v>
      </c>
      <c r="D211" s="1797"/>
      <c r="E211" s="1797"/>
      <c r="F211" s="1799"/>
      <c r="G211" s="131"/>
      <c r="H211" s="131"/>
      <c r="I211" s="131"/>
      <c r="J211" s="568">
        <v>40020</v>
      </c>
      <c r="K211" s="569">
        <v>105218</v>
      </c>
      <c r="L211" s="131"/>
      <c r="M211" s="131"/>
      <c r="N211" s="131"/>
      <c r="O211" s="131"/>
      <c r="P211" s="131"/>
      <c r="Q211" s="131"/>
    </row>
    <row r="212" spans="1:17" ht="23.25">
      <c r="A212" s="131"/>
      <c r="B212" s="157"/>
      <c r="C212" s="1843" t="s">
        <v>729</v>
      </c>
      <c r="D212" s="1797"/>
      <c r="E212" s="1797"/>
      <c r="F212" s="1799"/>
      <c r="G212" s="131"/>
      <c r="H212" s="131"/>
      <c r="I212" s="131"/>
      <c r="J212" s="568">
        <v>39788</v>
      </c>
      <c r="K212" s="569">
        <v>59780</v>
      </c>
      <c r="L212" s="131"/>
      <c r="M212" s="131"/>
      <c r="N212" s="131"/>
      <c r="O212" s="131"/>
      <c r="P212" s="131"/>
      <c r="Q212" s="131"/>
    </row>
    <row r="213" spans="1:17" ht="23.25">
      <c r="A213" s="131"/>
      <c r="B213" s="157"/>
      <c r="C213" s="1843" t="s">
        <v>730</v>
      </c>
      <c r="D213" s="1797"/>
      <c r="E213" s="1797"/>
      <c r="F213" s="1799"/>
      <c r="G213" s="131"/>
      <c r="H213" s="131"/>
      <c r="I213" s="131"/>
      <c r="J213" s="568">
        <v>39787</v>
      </c>
      <c r="K213" s="569">
        <v>75563</v>
      </c>
      <c r="L213" s="131"/>
      <c r="M213" s="131"/>
      <c r="N213" s="131"/>
      <c r="O213" s="131"/>
      <c r="P213" s="131"/>
      <c r="Q213" s="131"/>
    </row>
    <row r="214" spans="1:17" ht="23.25">
      <c r="A214" s="131"/>
      <c r="B214" s="157"/>
      <c r="C214" s="1843" t="s">
        <v>731</v>
      </c>
      <c r="D214" s="1797"/>
      <c r="E214" s="1797"/>
      <c r="F214" s="1799"/>
      <c r="G214" s="131"/>
      <c r="H214" s="131"/>
      <c r="I214" s="131"/>
      <c r="J214" s="568">
        <v>39787</v>
      </c>
      <c r="K214" s="569">
        <v>15781</v>
      </c>
      <c r="L214" s="131"/>
      <c r="M214" s="131"/>
      <c r="N214" s="131"/>
      <c r="O214" s="131"/>
      <c r="P214" s="131"/>
      <c r="Q214" s="131"/>
    </row>
    <row r="215" spans="1:17" ht="23.25">
      <c r="A215" s="131"/>
      <c r="B215" s="157"/>
      <c r="C215" s="1843" t="s">
        <v>732</v>
      </c>
      <c r="D215" s="1801"/>
      <c r="E215" s="1801"/>
      <c r="F215" s="1799"/>
      <c r="G215" s="131"/>
      <c r="H215" s="131"/>
      <c r="I215" s="131"/>
      <c r="J215" s="131"/>
      <c r="K215" s="131"/>
      <c r="L215" s="131"/>
      <c r="M215" s="131"/>
      <c r="N215" s="131"/>
      <c r="O215" s="131"/>
      <c r="P215" s="131"/>
      <c r="Q215" s="131"/>
    </row>
    <row r="216" spans="1:17" ht="20.100000000000001" customHeight="1">
      <c r="B216" s="96"/>
      <c r="C216" s="96"/>
      <c r="D216" s="96"/>
      <c r="E216" s="478"/>
      <c r="F216" s="478"/>
      <c r="G216" s="96"/>
      <c r="H216" s="96"/>
      <c r="I216" s="96"/>
      <c r="J216" s="96"/>
      <c r="K216" s="96"/>
      <c r="L216" s="131"/>
      <c r="M216" s="131"/>
      <c r="N216" s="131"/>
      <c r="O216" s="131"/>
      <c r="P216" s="131"/>
      <c r="Q216" s="131"/>
    </row>
    <row r="217" spans="1:17" ht="20.100000000000001" customHeight="1">
      <c r="B217" s="96"/>
      <c r="C217" s="570" t="s">
        <v>733</v>
      </c>
      <c r="D217" s="96"/>
      <c r="E217" s="478"/>
      <c r="F217" s="478"/>
      <c r="G217" s="96"/>
      <c r="H217" s="96"/>
      <c r="I217" s="96"/>
      <c r="J217" s="96"/>
      <c r="K217" s="96"/>
      <c r="L217" s="131"/>
      <c r="M217" s="131"/>
      <c r="N217" s="131"/>
      <c r="O217" s="131"/>
      <c r="P217" s="131"/>
      <c r="Q217" s="131"/>
    </row>
    <row r="218" spans="1:17" ht="20.100000000000001" customHeight="1">
      <c r="B218" s="96"/>
      <c r="C218" s="96"/>
      <c r="D218" s="96"/>
      <c r="E218" s="478"/>
      <c r="F218" s="478"/>
      <c r="G218" s="96"/>
      <c r="H218" s="96"/>
      <c r="I218" s="96"/>
      <c r="J218" s="96"/>
      <c r="K218" s="96"/>
      <c r="L218" s="131"/>
      <c r="M218" s="131"/>
      <c r="N218" s="131"/>
      <c r="O218" s="131"/>
      <c r="P218" s="131"/>
      <c r="Q218" s="131"/>
    </row>
    <row r="219" spans="1:17" ht="20.100000000000001" customHeight="1">
      <c r="B219" s="96"/>
      <c r="C219" s="96"/>
      <c r="D219" s="96"/>
      <c r="E219" s="478"/>
      <c r="F219" s="478"/>
      <c r="G219" s="96"/>
      <c r="H219" s="96"/>
      <c r="I219" s="96"/>
      <c r="J219" s="96"/>
      <c r="K219" s="96"/>
      <c r="L219" s="131"/>
      <c r="M219" s="131"/>
      <c r="N219" s="131"/>
      <c r="O219" s="131"/>
      <c r="P219" s="131"/>
      <c r="Q219" s="131"/>
    </row>
    <row r="220" spans="1:17" ht="20.100000000000001" customHeight="1">
      <c r="B220" s="96"/>
      <c r="C220" s="96"/>
      <c r="D220" s="96"/>
      <c r="E220" s="478"/>
      <c r="F220" s="478"/>
      <c r="G220" s="96"/>
      <c r="H220" s="96"/>
      <c r="I220" s="96"/>
      <c r="J220" s="96"/>
      <c r="K220" s="96"/>
      <c r="L220" s="131"/>
      <c r="M220" s="131"/>
      <c r="N220" s="131"/>
      <c r="O220" s="131"/>
      <c r="P220" s="131"/>
      <c r="Q220" s="131"/>
    </row>
    <row r="221" spans="1:17" ht="20.100000000000001" customHeight="1">
      <c r="B221" s="96"/>
      <c r="C221" s="96"/>
      <c r="D221" s="96"/>
      <c r="E221" s="478"/>
      <c r="F221" s="478"/>
      <c r="G221" s="96"/>
      <c r="H221" s="96"/>
      <c r="I221" s="96"/>
      <c r="J221" s="96"/>
      <c r="K221" s="96"/>
      <c r="L221" s="131"/>
      <c r="M221" s="131"/>
      <c r="N221" s="131"/>
      <c r="O221" s="131"/>
      <c r="P221" s="131"/>
      <c r="Q221" s="131"/>
    </row>
    <row r="222" spans="1:17" ht="20.100000000000001" customHeight="1">
      <c r="B222" s="96"/>
      <c r="C222" s="96"/>
      <c r="D222" s="96"/>
      <c r="E222" s="478"/>
      <c r="F222" s="478"/>
      <c r="G222" s="96"/>
      <c r="H222" s="96"/>
      <c r="I222" s="96"/>
      <c r="J222" s="96"/>
      <c r="K222" s="96"/>
      <c r="L222" s="131"/>
      <c r="M222" s="131"/>
      <c r="N222" s="131"/>
      <c r="O222" s="131"/>
      <c r="P222" s="131"/>
      <c r="Q222" s="131"/>
    </row>
    <row r="223" spans="1:17" ht="20.100000000000001" customHeight="1">
      <c r="B223" s="96"/>
      <c r="C223" s="96"/>
      <c r="D223" s="96"/>
      <c r="E223" s="478"/>
      <c r="F223" s="478"/>
      <c r="G223" s="96"/>
      <c r="H223" s="96"/>
      <c r="I223" s="96"/>
      <c r="J223" s="96"/>
      <c r="K223" s="96"/>
      <c r="L223" s="131"/>
      <c r="M223" s="131"/>
      <c r="N223" s="131"/>
      <c r="O223" s="131"/>
      <c r="P223" s="131"/>
      <c r="Q223" s="131"/>
    </row>
    <row r="224" spans="1:17" ht="20.100000000000001" customHeight="1">
      <c r="B224" s="96"/>
      <c r="C224" s="96"/>
      <c r="D224" s="96"/>
      <c r="E224" s="478"/>
      <c r="F224" s="478"/>
      <c r="G224" s="96"/>
      <c r="H224" s="96"/>
      <c r="I224" s="96"/>
      <c r="J224" s="96"/>
      <c r="K224" s="96"/>
      <c r="L224" s="131"/>
      <c r="M224" s="131"/>
      <c r="N224" s="131"/>
      <c r="O224" s="131"/>
      <c r="P224" s="131"/>
      <c r="Q224" s="131"/>
    </row>
    <row r="225" spans="1:1310" ht="20.100000000000001" customHeight="1">
      <c r="B225" s="96"/>
      <c r="C225" s="96"/>
      <c r="D225" s="96"/>
      <c r="E225" s="478"/>
      <c r="F225" s="478"/>
      <c r="G225" s="96"/>
      <c r="H225" s="96"/>
      <c r="I225" s="96"/>
      <c r="J225" s="96"/>
      <c r="K225" s="96"/>
      <c r="L225" s="131"/>
      <c r="M225" s="131"/>
      <c r="N225" s="131"/>
      <c r="O225" s="131"/>
      <c r="P225" s="131"/>
      <c r="Q225" s="131"/>
    </row>
    <row r="226" spans="1:1310" ht="20.100000000000001" customHeight="1">
      <c r="B226" s="96"/>
      <c r="C226" s="96"/>
      <c r="D226" s="96"/>
      <c r="E226" s="478"/>
      <c r="F226" s="478"/>
      <c r="G226" s="96"/>
      <c r="H226" s="96"/>
      <c r="I226" s="96"/>
      <c r="J226" s="96"/>
      <c r="K226" s="96"/>
      <c r="L226" s="131"/>
      <c r="M226" s="131"/>
      <c r="N226" s="131"/>
      <c r="O226" s="131"/>
      <c r="P226" s="131"/>
      <c r="Q226" s="131"/>
    </row>
    <row r="227" spans="1:1310" ht="20.100000000000001" customHeight="1">
      <c r="B227" s="96"/>
      <c r="C227" s="96"/>
      <c r="D227" s="96"/>
      <c r="E227" s="478"/>
      <c r="F227" s="478"/>
      <c r="G227" s="96"/>
      <c r="H227" s="96"/>
      <c r="I227" s="96"/>
      <c r="J227" s="96"/>
      <c r="K227" s="96"/>
      <c r="L227" s="131"/>
      <c r="M227" s="131"/>
      <c r="N227" s="131"/>
      <c r="O227" s="131"/>
      <c r="P227" s="131"/>
      <c r="Q227" s="131"/>
    </row>
    <row r="228" spans="1:1310" ht="20.25">
      <c r="A228" s="131"/>
      <c r="B228" s="1839" t="s">
        <v>1483</v>
      </c>
      <c r="C228" s="1840"/>
      <c r="D228" s="1840"/>
      <c r="E228" s="1840"/>
      <c r="F228" s="1840"/>
      <c r="G228" s="1840"/>
      <c r="H228" s="1840"/>
      <c r="I228" s="1840"/>
      <c r="J228" s="1840"/>
      <c r="K228" s="1840"/>
      <c r="L228" s="1840"/>
      <c r="M228" s="1841"/>
      <c r="N228" s="1841"/>
      <c r="O228" s="131"/>
      <c r="P228" s="131"/>
      <c r="Q228" s="131"/>
    </row>
    <row r="229" spans="1:1310" ht="20.100000000000001" customHeight="1">
      <c r="B229" s="96"/>
      <c r="C229" s="96"/>
      <c r="D229" s="96"/>
      <c r="E229" s="478"/>
      <c r="F229" s="478"/>
      <c r="G229" s="96"/>
      <c r="H229" s="96"/>
      <c r="I229" s="96"/>
      <c r="J229" s="96"/>
      <c r="K229" s="96"/>
      <c r="L229" s="131"/>
      <c r="M229" s="131"/>
      <c r="N229" s="131"/>
      <c r="O229" s="131"/>
      <c r="P229" s="131"/>
      <c r="Q229" s="131"/>
    </row>
    <row r="230" spans="1:1310" ht="20.100000000000001" customHeight="1">
      <c r="B230" s="96"/>
      <c r="C230" s="96"/>
      <c r="D230" s="96"/>
      <c r="E230" s="478"/>
      <c r="F230" s="478"/>
      <c r="G230" s="96"/>
      <c r="H230" s="96"/>
      <c r="I230" s="96"/>
      <c r="J230" s="96"/>
      <c r="K230" s="96"/>
      <c r="L230" s="131"/>
      <c r="M230" s="131"/>
      <c r="N230" s="131"/>
      <c r="O230" s="131"/>
      <c r="P230" s="131"/>
      <c r="Q230" s="131"/>
    </row>
    <row r="231" spans="1:1310" s="575" customFormat="1" ht="23.25" customHeight="1">
      <c r="A231" s="571">
        <v>1</v>
      </c>
      <c r="B231" s="2828" t="s">
        <v>734</v>
      </c>
      <c r="C231" s="2828"/>
      <c r="D231" s="2828"/>
      <c r="E231" s="2828"/>
      <c r="F231" s="2828"/>
      <c r="G231" s="2828"/>
      <c r="H231" s="2828"/>
      <c r="I231" s="2828"/>
      <c r="J231" s="2828"/>
      <c r="K231" s="2828"/>
      <c r="L231" s="2828"/>
      <c r="M231" s="2828"/>
      <c r="N231" s="2828"/>
      <c r="O231" s="2828"/>
      <c r="P231" s="2828"/>
      <c r="Q231" s="2828"/>
      <c r="R231" s="572"/>
      <c r="S231" s="572"/>
      <c r="T231" s="572"/>
      <c r="U231" s="572"/>
      <c r="V231" s="572"/>
      <c r="W231" s="572"/>
      <c r="X231" s="572"/>
      <c r="Y231" s="572"/>
      <c r="Z231" s="572"/>
      <c r="AA231" s="572"/>
      <c r="AB231" s="572"/>
      <c r="AC231" s="572"/>
      <c r="AD231" s="573"/>
      <c r="AE231" s="573"/>
      <c r="AF231" s="573"/>
      <c r="AG231" s="573"/>
      <c r="AH231" s="573"/>
      <c r="AI231" s="573"/>
      <c r="AJ231" s="573"/>
      <c r="AK231" s="573"/>
      <c r="AL231" s="573"/>
      <c r="AM231" s="573"/>
      <c r="AN231" s="573"/>
      <c r="AO231" s="573"/>
      <c r="AP231" s="573"/>
      <c r="AQ231" s="573"/>
      <c r="AR231" s="573"/>
      <c r="AS231" s="573"/>
      <c r="AT231" s="573"/>
      <c r="AU231" s="573"/>
      <c r="AV231" s="574"/>
      <c r="AW231" s="574"/>
      <c r="AX231" s="574"/>
      <c r="AY231" s="574"/>
      <c r="AZ231" s="574"/>
      <c r="BA231" s="574"/>
      <c r="BB231" s="574"/>
      <c r="BC231" s="574"/>
      <c r="BD231" s="574"/>
      <c r="BE231" s="574"/>
      <c r="BF231" s="574"/>
      <c r="BG231" s="574"/>
      <c r="BH231" s="574"/>
      <c r="BI231" s="574"/>
      <c r="BJ231" s="574"/>
      <c r="BK231" s="574"/>
      <c r="BL231" s="574"/>
      <c r="BM231" s="574"/>
      <c r="BN231" s="574"/>
      <c r="BO231" s="574"/>
      <c r="BP231" s="574"/>
      <c r="BQ231" s="574"/>
      <c r="BR231" s="574"/>
      <c r="BS231" s="574"/>
      <c r="BT231" s="574"/>
      <c r="BU231" s="574"/>
      <c r="BV231" s="574"/>
      <c r="BW231" s="574"/>
      <c r="BX231" s="574"/>
      <c r="BY231" s="574"/>
      <c r="BZ231" s="574"/>
      <c r="CA231" s="574"/>
      <c r="CB231" s="574"/>
      <c r="CC231" s="574"/>
      <c r="CD231" s="574"/>
      <c r="CE231" s="574"/>
      <c r="CF231" s="574"/>
      <c r="CG231" s="574"/>
      <c r="CH231" s="574"/>
      <c r="CI231" s="574"/>
      <c r="CJ231" s="574"/>
      <c r="CK231" s="574"/>
      <c r="CL231" s="574"/>
      <c r="CM231" s="574"/>
      <c r="CN231" s="574"/>
      <c r="CO231" s="574"/>
      <c r="CP231" s="574"/>
      <c r="CQ231" s="574"/>
      <c r="CR231" s="574"/>
      <c r="CS231" s="574"/>
      <c r="CT231" s="574"/>
      <c r="CU231" s="574"/>
      <c r="CV231" s="574"/>
      <c r="CW231" s="574"/>
      <c r="CX231" s="574"/>
      <c r="CY231" s="574"/>
      <c r="CZ231" s="574"/>
      <c r="DA231" s="574"/>
      <c r="DB231" s="574"/>
      <c r="DC231" s="574"/>
      <c r="DD231" s="574"/>
      <c r="DE231" s="574"/>
      <c r="DF231" s="574"/>
      <c r="DG231" s="574"/>
      <c r="DH231" s="574"/>
      <c r="DI231" s="574"/>
      <c r="DJ231" s="574"/>
      <c r="DK231" s="574"/>
      <c r="DL231" s="574"/>
      <c r="DM231" s="574"/>
      <c r="DN231" s="574"/>
      <c r="DO231" s="574"/>
      <c r="DP231" s="574"/>
      <c r="DQ231" s="574"/>
      <c r="DR231" s="574"/>
      <c r="DS231" s="574"/>
      <c r="DT231" s="574"/>
      <c r="DU231" s="574"/>
      <c r="DV231" s="574"/>
      <c r="DW231" s="574"/>
      <c r="DX231" s="574"/>
      <c r="DY231" s="574"/>
      <c r="DZ231" s="574"/>
      <c r="EA231" s="574"/>
      <c r="EB231" s="574"/>
      <c r="EC231" s="574"/>
      <c r="ED231" s="574"/>
      <c r="EE231" s="574"/>
      <c r="EF231" s="574"/>
      <c r="EG231" s="574"/>
      <c r="EH231" s="574"/>
      <c r="EI231" s="574"/>
      <c r="EJ231" s="574"/>
      <c r="EK231" s="574"/>
      <c r="EL231" s="574"/>
      <c r="EM231" s="574"/>
      <c r="EN231" s="574"/>
      <c r="EO231" s="574"/>
      <c r="EP231" s="574"/>
      <c r="EQ231" s="574"/>
      <c r="ER231" s="574"/>
      <c r="ES231" s="574"/>
      <c r="ET231" s="574"/>
      <c r="EU231" s="574"/>
      <c r="EV231" s="574"/>
      <c r="EW231" s="574"/>
      <c r="EX231" s="574"/>
      <c r="EY231" s="574"/>
      <c r="EZ231" s="574"/>
      <c r="FA231" s="574"/>
      <c r="FB231" s="574"/>
      <c r="FC231" s="574"/>
      <c r="FD231" s="574"/>
      <c r="FE231" s="574"/>
      <c r="FF231" s="574"/>
      <c r="FG231" s="574"/>
      <c r="FH231" s="574"/>
      <c r="FI231" s="574"/>
      <c r="FJ231" s="574"/>
      <c r="FK231" s="574"/>
      <c r="FL231" s="574"/>
      <c r="FM231" s="574"/>
      <c r="FN231" s="574"/>
      <c r="FO231" s="574"/>
      <c r="FP231" s="574"/>
      <c r="FQ231" s="574"/>
      <c r="FR231" s="574"/>
      <c r="FS231" s="574"/>
      <c r="FT231" s="574"/>
      <c r="FU231" s="574"/>
      <c r="FV231" s="574"/>
      <c r="FW231" s="574"/>
      <c r="FX231" s="574"/>
      <c r="FY231" s="574"/>
      <c r="FZ231" s="574"/>
      <c r="GA231" s="574"/>
      <c r="GB231" s="574"/>
      <c r="GC231" s="574"/>
      <c r="GD231" s="574"/>
      <c r="GE231" s="574"/>
      <c r="GF231" s="574"/>
      <c r="GG231" s="574"/>
      <c r="GH231" s="574"/>
      <c r="GI231" s="574"/>
      <c r="GJ231" s="574"/>
      <c r="GK231" s="574"/>
      <c r="GL231" s="574"/>
      <c r="GM231" s="574"/>
      <c r="GN231" s="574"/>
      <c r="GO231" s="574"/>
      <c r="GP231" s="574"/>
      <c r="GQ231" s="574"/>
      <c r="GR231" s="574"/>
      <c r="GS231" s="574"/>
      <c r="GT231" s="574"/>
      <c r="GU231" s="574"/>
      <c r="GV231" s="574"/>
      <c r="GW231" s="574"/>
      <c r="GX231" s="574"/>
      <c r="GY231" s="574"/>
      <c r="GZ231" s="574"/>
      <c r="HA231" s="574"/>
      <c r="HB231" s="574"/>
      <c r="HC231" s="574"/>
      <c r="HD231" s="574"/>
      <c r="HE231" s="574"/>
      <c r="HF231" s="574"/>
      <c r="HG231" s="574"/>
      <c r="HH231" s="574"/>
      <c r="HI231" s="574"/>
      <c r="HJ231" s="574"/>
      <c r="HK231" s="574"/>
      <c r="HL231" s="574"/>
      <c r="HM231" s="574"/>
      <c r="HN231" s="574"/>
      <c r="HO231" s="574"/>
      <c r="HP231" s="574"/>
      <c r="HQ231" s="574"/>
      <c r="HR231" s="574"/>
      <c r="HS231" s="574"/>
      <c r="HT231" s="574"/>
      <c r="HU231" s="574"/>
      <c r="HV231" s="574"/>
      <c r="HW231" s="574"/>
      <c r="HX231" s="574"/>
      <c r="HY231" s="574"/>
      <c r="HZ231" s="574"/>
      <c r="IA231" s="574"/>
      <c r="IB231" s="574"/>
      <c r="IC231" s="574"/>
      <c r="ID231" s="574"/>
      <c r="IE231" s="574"/>
      <c r="IF231" s="574"/>
      <c r="IG231" s="574"/>
      <c r="IH231" s="574"/>
      <c r="II231" s="574"/>
      <c r="IJ231" s="574"/>
      <c r="IK231" s="574"/>
      <c r="IL231" s="574"/>
      <c r="IM231" s="574"/>
      <c r="IN231" s="574"/>
      <c r="IO231" s="574"/>
      <c r="IP231" s="574"/>
      <c r="IQ231" s="574"/>
      <c r="IR231" s="574"/>
      <c r="IS231" s="574"/>
      <c r="IT231" s="574"/>
      <c r="IU231" s="574"/>
      <c r="IV231" s="574"/>
      <c r="IW231" s="574"/>
      <c r="IX231" s="574"/>
      <c r="IY231" s="574"/>
      <c r="IZ231" s="574"/>
      <c r="JA231" s="574"/>
      <c r="JB231" s="574"/>
      <c r="JC231" s="574"/>
      <c r="JD231" s="574"/>
      <c r="JE231" s="574"/>
      <c r="JF231" s="574"/>
      <c r="JG231" s="574"/>
      <c r="JH231" s="574"/>
      <c r="JI231" s="574"/>
      <c r="JJ231" s="574"/>
      <c r="JK231" s="574"/>
      <c r="JL231" s="574"/>
      <c r="JM231" s="574"/>
      <c r="JN231" s="574"/>
      <c r="JO231" s="574"/>
      <c r="JP231" s="574"/>
      <c r="JQ231" s="574"/>
      <c r="JR231" s="574"/>
      <c r="JS231" s="574"/>
      <c r="JT231" s="574"/>
      <c r="JU231" s="574"/>
      <c r="JV231" s="574"/>
      <c r="JW231" s="574"/>
      <c r="JX231" s="574"/>
      <c r="JY231" s="574"/>
      <c r="JZ231" s="574"/>
      <c r="KA231" s="574"/>
      <c r="KB231" s="574"/>
      <c r="KC231" s="574"/>
      <c r="KD231" s="574"/>
      <c r="KE231" s="574"/>
      <c r="KF231" s="574"/>
      <c r="KG231" s="574"/>
      <c r="KH231" s="574"/>
      <c r="KI231" s="574"/>
      <c r="KJ231" s="574"/>
      <c r="KK231" s="574"/>
      <c r="KL231" s="574"/>
      <c r="KM231" s="574"/>
      <c r="KN231" s="574"/>
      <c r="KO231" s="574"/>
      <c r="KP231" s="574"/>
      <c r="KQ231" s="574"/>
      <c r="KR231" s="574"/>
      <c r="KS231" s="574"/>
      <c r="KT231" s="574"/>
      <c r="KU231" s="574"/>
      <c r="KV231" s="574"/>
      <c r="KW231" s="574"/>
      <c r="KX231" s="574"/>
      <c r="KY231" s="574"/>
      <c r="KZ231" s="574"/>
      <c r="LA231" s="574"/>
      <c r="LB231" s="574"/>
      <c r="LC231" s="574"/>
      <c r="LD231" s="574"/>
      <c r="LE231" s="574"/>
      <c r="LF231" s="574"/>
      <c r="LG231" s="574"/>
      <c r="LH231" s="574"/>
      <c r="LI231" s="574"/>
      <c r="LJ231" s="574"/>
      <c r="LK231" s="574"/>
      <c r="LL231" s="574"/>
      <c r="LM231" s="574"/>
      <c r="LN231" s="574"/>
      <c r="LO231" s="574"/>
      <c r="LP231" s="574"/>
      <c r="LQ231" s="574"/>
      <c r="LR231" s="574"/>
      <c r="LS231" s="574"/>
      <c r="LT231" s="574"/>
      <c r="LU231" s="574"/>
      <c r="LV231" s="574"/>
      <c r="LW231" s="574"/>
      <c r="LX231" s="574"/>
      <c r="LY231" s="574"/>
      <c r="LZ231" s="574"/>
      <c r="MA231" s="574"/>
      <c r="MB231" s="574"/>
      <c r="MC231" s="574"/>
      <c r="MD231" s="574"/>
      <c r="ME231" s="574"/>
      <c r="MF231" s="574"/>
      <c r="MG231" s="574"/>
      <c r="MH231" s="574"/>
      <c r="MI231" s="574"/>
      <c r="MJ231" s="574"/>
      <c r="MK231" s="574"/>
      <c r="ML231" s="574"/>
      <c r="MM231" s="574"/>
      <c r="MN231" s="574"/>
      <c r="MO231" s="574"/>
      <c r="MP231" s="574"/>
      <c r="MQ231" s="574"/>
      <c r="MR231" s="574"/>
      <c r="MS231" s="574"/>
      <c r="MT231" s="574"/>
      <c r="MU231" s="574"/>
      <c r="MV231" s="574"/>
      <c r="MW231" s="574"/>
      <c r="MX231" s="574"/>
      <c r="MY231" s="574"/>
      <c r="MZ231" s="574"/>
      <c r="NA231" s="574"/>
      <c r="NB231" s="574"/>
      <c r="NC231" s="574"/>
      <c r="ND231" s="574"/>
      <c r="NE231" s="574"/>
      <c r="NF231" s="574"/>
      <c r="NG231" s="574"/>
      <c r="NH231" s="574"/>
      <c r="NI231" s="574"/>
      <c r="NJ231" s="574"/>
      <c r="NK231" s="574"/>
      <c r="NL231" s="574"/>
      <c r="NM231" s="574"/>
      <c r="NN231" s="574"/>
      <c r="NO231" s="574"/>
      <c r="NP231" s="574"/>
      <c r="NQ231" s="574"/>
      <c r="NR231" s="574"/>
      <c r="NS231" s="574"/>
      <c r="NT231" s="574"/>
      <c r="NU231" s="574"/>
      <c r="NV231" s="574"/>
      <c r="NW231" s="574"/>
      <c r="NX231" s="574"/>
      <c r="NY231" s="574"/>
      <c r="NZ231" s="574"/>
      <c r="OA231" s="574"/>
      <c r="OB231" s="574"/>
      <c r="OC231" s="574"/>
      <c r="OD231" s="574"/>
      <c r="OE231" s="574"/>
      <c r="OF231" s="574"/>
      <c r="OG231" s="574"/>
      <c r="OH231" s="574"/>
      <c r="OI231" s="574"/>
      <c r="OJ231" s="574"/>
      <c r="OK231" s="574"/>
      <c r="OL231" s="574"/>
      <c r="OM231" s="574"/>
      <c r="ON231" s="574"/>
      <c r="OO231" s="574"/>
      <c r="OP231" s="574"/>
      <c r="OQ231" s="574"/>
      <c r="OR231" s="574"/>
      <c r="OS231" s="574"/>
      <c r="OT231" s="574"/>
      <c r="OU231" s="574"/>
      <c r="OV231" s="574"/>
      <c r="OW231" s="574"/>
      <c r="OX231" s="574"/>
      <c r="OY231" s="574"/>
      <c r="OZ231" s="574"/>
      <c r="PA231" s="574"/>
      <c r="PB231" s="574"/>
      <c r="PC231" s="574"/>
      <c r="PD231" s="574"/>
      <c r="PE231" s="574"/>
      <c r="PF231" s="574"/>
      <c r="PG231" s="574"/>
      <c r="PH231" s="574"/>
      <c r="PI231" s="574"/>
      <c r="PJ231" s="574"/>
      <c r="PK231" s="574"/>
      <c r="PL231" s="574"/>
      <c r="PM231" s="574"/>
      <c r="PN231" s="574"/>
      <c r="PO231" s="574"/>
      <c r="PP231" s="574"/>
      <c r="PQ231" s="574"/>
      <c r="PR231" s="574"/>
      <c r="PS231" s="574"/>
      <c r="PT231" s="574"/>
      <c r="PU231" s="574"/>
      <c r="PV231" s="574"/>
      <c r="PW231" s="574"/>
      <c r="PX231" s="574"/>
      <c r="PY231" s="574"/>
      <c r="PZ231" s="574"/>
      <c r="QA231" s="574"/>
      <c r="QB231" s="574"/>
      <c r="QC231" s="574"/>
      <c r="QD231" s="574"/>
      <c r="QE231" s="574"/>
      <c r="QF231" s="574"/>
      <c r="QG231" s="574"/>
      <c r="QH231" s="574"/>
      <c r="QI231" s="574"/>
      <c r="QJ231" s="574"/>
      <c r="QK231" s="574"/>
      <c r="QL231" s="574"/>
      <c r="QM231" s="574"/>
      <c r="QN231" s="574"/>
      <c r="QO231" s="574"/>
      <c r="QP231" s="574"/>
      <c r="QQ231" s="574"/>
      <c r="QR231" s="574"/>
      <c r="QS231" s="574"/>
      <c r="QT231" s="574"/>
      <c r="QU231" s="574"/>
      <c r="QV231" s="574"/>
      <c r="QW231" s="574"/>
      <c r="QX231" s="574"/>
      <c r="QY231" s="574"/>
      <c r="QZ231" s="574"/>
      <c r="RA231" s="574"/>
      <c r="RB231" s="574"/>
      <c r="RC231" s="574"/>
      <c r="RD231" s="574"/>
      <c r="RE231" s="574"/>
      <c r="RF231" s="574"/>
      <c r="RG231" s="574"/>
      <c r="RH231" s="574"/>
      <c r="RI231" s="574"/>
      <c r="RJ231" s="574"/>
      <c r="RK231" s="574"/>
      <c r="RL231" s="574"/>
      <c r="RM231" s="574"/>
      <c r="RN231" s="574"/>
      <c r="RO231" s="574"/>
      <c r="RP231" s="574"/>
      <c r="RQ231" s="574"/>
      <c r="RR231" s="574"/>
      <c r="RS231" s="574"/>
      <c r="RT231" s="574"/>
      <c r="RU231" s="574"/>
      <c r="RV231" s="574"/>
      <c r="RW231" s="574"/>
      <c r="RX231" s="574"/>
      <c r="RY231" s="574"/>
      <c r="RZ231" s="574"/>
      <c r="SA231" s="574"/>
      <c r="SB231" s="574"/>
      <c r="SC231" s="574"/>
      <c r="SD231" s="574"/>
      <c r="SE231" s="574"/>
      <c r="SF231" s="574"/>
      <c r="SG231" s="574"/>
      <c r="SH231" s="574"/>
      <c r="SI231" s="574"/>
      <c r="SJ231" s="574"/>
      <c r="SK231" s="574"/>
      <c r="SL231" s="574"/>
      <c r="SM231" s="574"/>
      <c r="SN231" s="574"/>
      <c r="SO231" s="574"/>
      <c r="SP231" s="574"/>
      <c r="SQ231" s="574"/>
      <c r="SR231" s="574"/>
      <c r="SS231" s="574"/>
      <c r="ST231" s="574"/>
      <c r="SU231" s="574"/>
      <c r="SV231" s="574"/>
      <c r="SW231" s="574"/>
      <c r="SX231" s="574"/>
      <c r="SY231" s="574"/>
      <c r="SZ231" s="574"/>
      <c r="TA231" s="574"/>
      <c r="TB231" s="574"/>
      <c r="TC231" s="574"/>
      <c r="TD231" s="574"/>
      <c r="TE231" s="574"/>
      <c r="TF231" s="574"/>
      <c r="TG231" s="574"/>
      <c r="TH231" s="574"/>
      <c r="TI231" s="574"/>
      <c r="TJ231" s="574"/>
      <c r="TK231" s="574"/>
      <c r="TL231" s="574"/>
      <c r="TM231" s="574"/>
      <c r="TN231" s="574"/>
      <c r="TO231" s="574"/>
      <c r="TP231" s="574"/>
      <c r="TQ231" s="574"/>
      <c r="TR231" s="574"/>
      <c r="TS231" s="574"/>
      <c r="TT231" s="574"/>
      <c r="TU231" s="574"/>
      <c r="TV231" s="574"/>
      <c r="TW231" s="574"/>
      <c r="TX231" s="574"/>
      <c r="TY231" s="574"/>
      <c r="TZ231" s="574"/>
      <c r="UA231" s="574"/>
      <c r="UB231" s="574"/>
      <c r="UC231" s="574"/>
      <c r="UD231" s="574"/>
      <c r="UE231" s="574"/>
      <c r="UF231" s="574"/>
      <c r="UG231" s="574"/>
      <c r="UH231" s="574"/>
      <c r="UI231" s="574"/>
      <c r="UJ231" s="574"/>
      <c r="UK231" s="574"/>
      <c r="UL231" s="574"/>
      <c r="UM231" s="574"/>
      <c r="UN231" s="574"/>
      <c r="UO231" s="574"/>
      <c r="UP231" s="574"/>
      <c r="UQ231" s="574"/>
      <c r="UR231" s="574"/>
      <c r="US231" s="574"/>
      <c r="UT231" s="574"/>
      <c r="UU231" s="574"/>
      <c r="UV231" s="574"/>
      <c r="UW231" s="574"/>
      <c r="UX231" s="574"/>
      <c r="UY231" s="574"/>
      <c r="UZ231" s="574"/>
      <c r="VA231" s="574"/>
      <c r="VB231" s="574"/>
      <c r="VC231" s="574"/>
      <c r="VD231" s="574"/>
      <c r="VE231" s="574"/>
      <c r="VF231" s="574"/>
      <c r="VG231" s="574"/>
      <c r="VH231" s="574"/>
      <c r="VI231" s="574"/>
      <c r="VJ231" s="574"/>
      <c r="VK231" s="574"/>
      <c r="VL231" s="574"/>
      <c r="VM231" s="574"/>
      <c r="VN231" s="574"/>
      <c r="VO231" s="574"/>
      <c r="VP231" s="574"/>
      <c r="VQ231" s="574"/>
      <c r="VR231" s="574"/>
      <c r="VS231" s="574"/>
      <c r="VT231" s="574"/>
      <c r="VU231" s="574"/>
      <c r="VV231" s="574"/>
      <c r="VW231" s="574"/>
      <c r="VX231" s="574"/>
      <c r="VY231" s="574"/>
      <c r="VZ231" s="574"/>
      <c r="WA231" s="574"/>
      <c r="WB231" s="574"/>
      <c r="WC231" s="574"/>
      <c r="WD231" s="574"/>
      <c r="WE231" s="574"/>
      <c r="WF231" s="574"/>
      <c r="WG231" s="574"/>
      <c r="WH231" s="574"/>
      <c r="WI231" s="574"/>
      <c r="WJ231" s="574"/>
      <c r="WK231" s="574"/>
      <c r="WL231" s="574"/>
      <c r="WM231" s="574"/>
      <c r="WN231" s="574"/>
      <c r="WO231" s="574"/>
      <c r="WP231" s="574"/>
      <c r="WQ231" s="574"/>
      <c r="WR231" s="574"/>
      <c r="WS231" s="574"/>
      <c r="WT231" s="574"/>
      <c r="WU231" s="574"/>
      <c r="WV231" s="574"/>
      <c r="WW231" s="574"/>
      <c r="WX231" s="574"/>
      <c r="WY231" s="574"/>
      <c r="WZ231" s="574"/>
      <c r="XA231" s="574"/>
      <c r="XB231" s="574"/>
      <c r="XC231" s="574"/>
      <c r="XD231" s="574"/>
      <c r="XE231" s="574"/>
      <c r="XF231" s="574"/>
      <c r="XG231" s="574"/>
      <c r="XH231" s="574"/>
      <c r="XI231" s="574"/>
      <c r="XJ231" s="574"/>
      <c r="XK231" s="574"/>
      <c r="XL231" s="574"/>
      <c r="XM231" s="574"/>
      <c r="XN231" s="574"/>
      <c r="XO231" s="574"/>
      <c r="XP231" s="574"/>
      <c r="XQ231" s="574"/>
      <c r="XR231" s="574"/>
      <c r="XS231" s="574"/>
      <c r="XT231" s="574"/>
      <c r="XU231" s="574"/>
      <c r="XV231" s="574"/>
      <c r="XW231" s="574"/>
      <c r="XX231" s="574"/>
      <c r="XY231" s="574"/>
      <c r="XZ231" s="574"/>
      <c r="YA231" s="574"/>
      <c r="YB231" s="574"/>
      <c r="YC231" s="574"/>
      <c r="YD231" s="574"/>
      <c r="YE231" s="574"/>
      <c r="YF231" s="574"/>
      <c r="YG231" s="574"/>
      <c r="YH231" s="574"/>
      <c r="YI231" s="574"/>
      <c r="YJ231" s="574"/>
      <c r="YK231" s="574"/>
      <c r="YL231" s="574"/>
      <c r="YM231" s="574"/>
      <c r="YN231" s="574"/>
      <c r="YO231" s="574"/>
      <c r="YP231" s="574"/>
      <c r="YQ231" s="574"/>
      <c r="YR231" s="574"/>
      <c r="YS231" s="574"/>
      <c r="YT231" s="574"/>
      <c r="YU231" s="574"/>
      <c r="YV231" s="574"/>
      <c r="YW231" s="574"/>
      <c r="YX231" s="574"/>
      <c r="YY231" s="574"/>
      <c r="YZ231" s="574"/>
      <c r="ZA231" s="574"/>
      <c r="ZB231" s="574"/>
      <c r="ZC231" s="574"/>
      <c r="ZD231" s="574"/>
      <c r="ZE231" s="574"/>
      <c r="ZF231" s="574"/>
      <c r="ZG231" s="574"/>
      <c r="ZH231" s="574"/>
      <c r="ZI231" s="574"/>
      <c r="ZJ231" s="574"/>
      <c r="ZK231" s="574"/>
      <c r="ZL231" s="574"/>
      <c r="ZM231" s="574"/>
      <c r="ZN231" s="574"/>
      <c r="ZO231" s="574"/>
      <c r="ZP231" s="574"/>
      <c r="ZQ231" s="574"/>
      <c r="ZR231" s="574"/>
      <c r="ZS231" s="574"/>
      <c r="ZT231" s="574"/>
      <c r="ZU231" s="574"/>
      <c r="ZV231" s="574"/>
      <c r="ZW231" s="574"/>
      <c r="ZX231" s="574"/>
      <c r="ZY231" s="574"/>
      <c r="ZZ231" s="574"/>
      <c r="AAA231" s="574"/>
      <c r="AAB231" s="574"/>
      <c r="AAC231" s="574"/>
      <c r="AAD231" s="574"/>
      <c r="AAE231" s="574"/>
      <c r="AAF231" s="574"/>
      <c r="AAG231" s="574"/>
      <c r="AAH231" s="574"/>
      <c r="AAI231" s="574"/>
      <c r="AAJ231" s="574"/>
      <c r="AAK231" s="574"/>
      <c r="AAL231" s="574"/>
      <c r="AAM231" s="574"/>
      <c r="AAN231" s="574"/>
      <c r="AAO231" s="574"/>
      <c r="AAP231" s="574"/>
      <c r="AAQ231" s="574"/>
      <c r="AAR231" s="574"/>
      <c r="AAS231" s="574"/>
      <c r="AAT231" s="574"/>
      <c r="AAU231" s="574"/>
      <c r="AAV231" s="574"/>
      <c r="AAW231" s="574"/>
      <c r="AAX231" s="574"/>
      <c r="AAY231" s="574"/>
      <c r="AAZ231" s="574"/>
      <c r="ABA231" s="574"/>
      <c r="ABB231" s="574"/>
      <c r="ABC231" s="574"/>
      <c r="ABD231" s="574"/>
      <c r="ABE231" s="574"/>
      <c r="ABF231" s="574"/>
      <c r="ABG231" s="574"/>
      <c r="ABH231" s="574"/>
      <c r="ABI231" s="574"/>
      <c r="ABJ231" s="574"/>
      <c r="ABK231" s="574"/>
      <c r="ABL231" s="574"/>
      <c r="ABM231" s="574"/>
      <c r="ABN231" s="574"/>
      <c r="ABO231" s="574"/>
      <c r="ABP231" s="574"/>
      <c r="ABQ231" s="574"/>
      <c r="ABR231" s="574"/>
      <c r="ABS231" s="574"/>
      <c r="ABT231" s="574"/>
      <c r="ABU231" s="574"/>
      <c r="ABV231" s="574"/>
      <c r="ABW231" s="574"/>
      <c r="ABX231" s="574"/>
      <c r="ABY231" s="574"/>
      <c r="ABZ231" s="574"/>
      <c r="ACA231" s="574"/>
      <c r="ACB231" s="574"/>
      <c r="ACC231" s="574"/>
      <c r="ACD231" s="574"/>
      <c r="ACE231" s="574"/>
      <c r="ACF231" s="574"/>
      <c r="ACG231" s="574"/>
      <c r="ACH231" s="574"/>
      <c r="ACI231" s="574"/>
      <c r="ACJ231" s="574"/>
      <c r="ACK231" s="574"/>
      <c r="ACL231" s="574"/>
      <c r="ACM231" s="574"/>
      <c r="ACN231" s="574"/>
      <c r="ACO231" s="574"/>
      <c r="ACP231" s="574"/>
      <c r="ACQ231" s="574"/>
      <c r="ACR231" s="574"/>
      <c r="ACS231" s="574"/>
      <c r="ACT231" s="574"/>
      <c r="ACU231" s="574"/>
      <c r="ACV231" s="574"/>
      <c r="ACW231" s="574"/>
      <c r="ACX231" s="574"/>
      <c r="ACY231" s="574"/>
      <c r="ACZ231" s="574"/>
      <c r="ADA231" s="574"/>
      <c r="ADB231" s="574"/>
      <c r="ADC231" s="574"/>
      <c r="ADD231" s="574"/>
      <c r="ADE231" s="574"/>
      <c r="ADF231" s="574"/>
      <c r="ADG231" s="574"/>
      <c r="ADH231" s="574"/>
      <c r="ADI231" s="574"/>
      <c r="ADJ231" s="574"/>
      <c r="ADK231" s="574"/>
      <c r="ADL231" s="574"/>
      <c r="ADM231" s="574"/>
      <c r="ADN231" s="574"/>
      <c r="ADO231" s="574"/>
      <c r="ADP231" s="574"/>
      <c r="ADQ231" s="574"/>
      <c r="ADR231" s="574"/>
      <c r="ADS231" s="574"/>
      <c r="ADT231" s="574"/>
      <c r="ADU231" s="574"/>
      <c r="ADV231" s="574"/>
      <c r="ADW231" s="574"/>
      <c r="ADX231" s="574"/>
      <c r="ADY231" s="574"/>
      <c r="ADZ231" s="574"/>
      <c r="AEA231" s="574"/>
      <c r="AEB231" s="574"/>
      <c r="AEC231" s="574"/>
      <c r="AED231" s="574"/>
      <c r="AEE231" s="574"/>
      <c r="AEF231" s="574"/>
      <c r="AEG231" s="574"/>
      <c r="AEH231" s="574"/>
      <c r="AEI231" s="574"/>
      <c r="AEJ231" s="574"/>
      <c r="AEK231" s="574"/>
      <c r="AEL231" s="574"/>
      <c r="AEM231" s="574"/>
      <c r="AEN231" s="574"/>
      <c r="AEO231" s="574"/>
      <c r="AEP231" s="574"/>
      <c r="AEQ231" s="574"/>
      <c r="AER231" s="574"/>
      <c r="AES231" s="574"/>
      <c r="AET231" s="574"/>
      <c r="AEU231" s="574"/>
      <c r="AEV231" s="574"/>
      <c r="AEW231" s="574"/>
      <c r="AEX231" s="574"/>
      <c r="AEY231" s="574"/>
      <c r="AEZ231" s="574"/>
      <c r="AFA231" s="574"/>
      <c r="AFB231" s="574"/>
      <c r="AFC231" s="574"/>
      <c r="AFD231" s="574"/>
      <c r="AFE231" s="574"/>
      <c r="AFF231" s="574"/>
      <c r="AFG231" s="574"/>
      <c r="AFH231" s="574"/>
      <c r="AFI231" s="574"/>
      <c r="AFJ231" s="574"/>
      <c r="AFK231" s="574"/>
      <c r="AFL231" s="574"/>
      <c r="AFM231" s="574"/>
      <c r="AFN231" s="574"/>
      <c r="AFO231" s="574"/>
      <c r="AFP231" s="574"/>
      <c r="AFQ231" s="574"/>
      <c r="AFR231" s="574"/>
      <c r="AFS231" s="574"/>
      <c r="AFT231" s="574"/>
      <c r="AFU231" s="574"/>
      <c r="AFV231" s="574"/>
      <c r="AFW231" s="574"/>
      <c r="AFX231" s="574"/>
      <c r="AFY231" s="574"/>
      <c r="AFZ231" s="574"/>
      <c r="AGA231" s="574"/>
      <c r="AGB231" s="574"/>
      <c r="AGC231" s="574"/>
      <c r="AGD231" s="574"/>
      <c r="AGE231" s="574"/>
      <c r="AGF231" s="574"/>
      <c r="AGG231" s="574"/>
      <c r="AGH231" s="574"/>
      <c r="AGI231" s="574"/>
      <c r="AGJ231" s="574"/>
      <c r="AGK231" s="574"/>
      <c r="AGL231" s="574"/>
      <c r="AGM231" s="574"/>
      <c r="AGN231" s="574"/>
      <c r="AGO231" s="574"/>
      <c r="AGP231" s="574"/>
      <c r="AGQ231" s="574"/>
      <c r="AGR231" s="574"/>
      <c r="AGS231" s="574"/>
      <c r="AGT231" s="574"/>
      <c r="AGU231" s="574"/>
      <c r="AGV231" s="574"/>
      <c r="AGW231" s="574"/>
      <c r="AGX231" s="574"/>
      <c r="AGY231" s="574"/>
      <c r="AGZ231" s="574"/>
      <c r="AHA231" s="574"/>
      <c r="AHB231" s="574"/>
      <c r="AHC231" s="574"/>
      <c r="AHD231" s="574"/>
      <c r="AHE231" s="574"/>
      <c r="AHF231" s="574"/>
      <c r="AHG231" s="574"/>
      <c r="AHH231" s="574"/>
      <c r="AHI231" s="574"/>
      <c r="AHJ231" s="574"/>
      <c r="AHK231" s="574"/>
      <c r="AHL231" s="574"/>
      <c r="AHM231" s="574"/>
      <c r="AHN231" s="574"/>
      <c r="AHO231" s="574"/>
      <c r="AHP231" s="574"/>
      <c r="AHQ231" s="574"/>
      <c r="AHR231" s="574"/>
      <c r="AHS231" s="574"/>
      <c r="AHT231" s="574"/>
      <c r="AHU231" s="574"/>
      <c r="AHV231" s="574"/>
      <c r="AHW231" s="574"/>
      <c r="AHX231" s="574"/>
      <c r="AHY231" s="574"/>
      <c r="AHZ231" s="574"/>
      <c r="AIA231" s="574"/>
      <c r="AIB231" s="574"/>
      <c r="AIC231" s="574"/>
      <c r="AID231" s="574"/>
      <c r="AIE231" s="574"/>
      <c r="AIF231" s="574"/>
      <c r="AIG231" s="574"/>
      <c r="AIH231" s="574"/>
      <c r="AII231" s="574"/>
      <c r="AIJ231" s="574"/>
      <c r="AIK231" s="574"/>
      <c r="AIL231" s="574"/>
      <c r="AIM231" s="574"/>
      <c r="AIN231" s="574"/>
      <c r="AIO231" s="574"/>
      <c r="AIP231" s="574"/>
      <c r="AIQ231" s="574"/>
      <c r="AIR231" s="574"/>
      <c r="AIS231" s="574"/>
      <c r="AIT231" s="574"/>
      <c r="AIU231" s="574"/>
      <c r="AIV231" s="574"/>
      <c r="AIW231" s="574"/>
      <c r="AIX231" s="574"/>
      <c r="AIY231" s="574"/>
      <c r="AIZ231" s="574"/>
      <c r="AJA231" s="574"/>
      <c r="AJB231" s="574"/>
      <c r="AJC231" s="574"/>
      <c r="AJD231" s="574"/>
      <c r="AJE231" s="574"/>
      <c r="AJF231" s="574"/>
      <c r="AJG231" s="574"/>
      <c r="AJH231" s="574"/>
      <c r="AJI231" s="574"/>
      <c r="AJJ231" s="574"/>
      <c r="AJK231" s="574"/>
      <c r="AJL231" s="574"/>
      <c r="AJM231" s="574"/>
      <c r="AJN231" s="574"/>
      <c r="AJO231" s="574"/>
      <c r="AJP231" s="574"/>
      <c r="AJQ231" s="574"/>
      <c r="AJR231" s="574"/>
      <c r="AJS231" s="574"/>
      <c r="AJT231" s="574"/>
      <c r="AJU231" s="574"/>
      <c r="AJV231" s="574"/>
      <c r="AJW231" s="574"/>
      <c r="AJX231" s="574"/>
      <c r="AJY231" s="574"/>
      <c r="AJZ231" s="574"/>
      <c r="AKA231" s="574"/>
      <c r="AKB231" s="574"/>
      <c r="AKC231" s="574"/>
      <c r="AKD231" s="574"/>
      <c r="AKE231" s="574"/>
      <c r="AKF231" s="574"/>
      <c r="AKG231" s="574"/>
      <c r="AKH231" s="574"/>
      <c r="AKI231" s="574"/>
      <c r="AKJ231" s="574"/>
      <c r="AKK231" s="574"/>
      <c r="AKL231" s="574"/>
      <c r="AKM231" s="574"/>
      <c r="AKN231" s="574"/>
      <c r="AKO231" s="574"/>
      <c r="AKP231" s="574"/>
      <c r="AKQ231" s="574"/>
      <c r="AKR231" s="574"/>
      <c r="AKS231" s="574"/>
      <c r="AKT231" s="574"/>
      <c r="AKU231" s="574"/>
      <c r="AKV231" s="574"/>
      <c r="AKW231" s="574"/>
      <c r="AKX231" s="574"/>
      <c r="AKY231" s="574"/>
      <c r="AKZ231" s="574"/>
      <c r="ALA231" s="574"/>
      <c r="ALB231" s="574"/>
      <c r="ALC231" s="574"/>
      <c r="ALD231" s="574"/>
      <c r="ALE231" s="574"/>
      <c r="ALF231" s="574"/>
      <c r="ALG231" s="574"/>
      <c r="ALH231" s="574"/>
      <c r="ALI231" s="574"/>
      <c r="ALJ231" s="574"/>
      <c r="ALK231" s="574"/>
      <c r="ALL231" s="574"/>
      <c r="ALM231" s="574"/>
      <c r="ALN231" s="574"/>
      <c r="ALO231" s="574"/>
      <c r="ALP231" s="574"/>
      <c r="ALQ231" s="574"/>
      <c r="ALR231" s="574"/>
      <c r="ALS231" s="574"/>
      <c r="ALT231" s="574"/>
      <c r="ALU231" s="574"/>
      <c r="ALV231" s="574"/>
      <c r="ALW231" s="574"/>
      <c r="ALX231" s="574"/>
      <c r="ALY231" s="574"/>
      <c r="ALZ231" s="574"/>
      <c r="AMA231" s="574"/>
      <c r="AMB231" s="574"/>
      <c r="AMC231" s="574"/>
      <c r="AMD231" s="574"/>
      <c r="AME231" s="574"/>
      <c r="AMF231" s="574"/>
      <c r="AMG231" s="574"/>
      <c r="AMH231" s="574"/>
      <c r="AMI231" s="574"/>
      <c r="AMJ231" s="574"/>
      <c r="AMK231" s="574"/>
      <c r="AML231" s="574"/>
      <c r="AMM231" s="574"/>
      <c r="AMN231" s="574"/>
      <c r="AMO231" s="574"/>
      <c r="AMP231" s="574"/>
      <c r="AMQ231" s="574"/>
      <c r="AMR231" s="574"/>
      <c r="AMS231" s="574"/>
      <c r="AMT231" s="574"/>
      <c r="AMU231" s="574"/>
      <c r="AMV231" s="574"/>
      <c r="AMW231" s="574"/>
      <c r="AMX231" s="574"/>
      <c r="AMY231" s="574"/>
      <c r="AMZ231" s="574"/>
      <c r="ANA231" s="574"/>
      <c r="ANB231" s="574"/>
      <c r="ANC231" s="574"/>
      <c r="AND231" s="574"/>
      <c r="ANE231" s="574"/>
      <c r="ANF231" s="574"/>
      <c r="ANG231" s="574"/>
      <c r="ANH231" s="574"/>
      <c r="ANI231" s="574"/>
      <c r="ANJ231" s="574"/>
      <c r="ANK231" s="574"/>
      <c r="ANL231" s="574"/>
      <c r="ANM231" s="574"/>
      <c r="ANN231" s="574"/>
      <c r="ANO231" s="574"/>
      <c r="ANP231" s="574"/>
      <c r="ANQ231" s="574"/>
      <c r="ANR231" s="574"/>
      <c r="ANS231" s="574"/>
      <c r="ANT231" s="574"/>
      <c r="ANU231" s="574"/>
      <c r="ANV231" s="574"/>
      <c r="ANW231" s="574"/>
      <c r="ANX231" s="574"/>
      <c r="ANY231" s="574"/>
      <c r="ANZ231" s="574"/>
      <c r="AOA231" s="574"/>
      <c r="AOB231" s="574"/>
      <c r="AOC231" s="574"/>
      <c r="AOD231" s="574"/>
      <c r="AOE231" s="574"/>
      <c r="AOF231" s="574"/>
      <c r="AOG231" s="574"/>
      <c r="AOH231" s="574"/>
      <c r="AOI231" s="574"/>
      <c r="AOJ231" s="574"/>
      <c r="AOK231" s="574"/>
      <c r="AOL231" s="574"/>
      <c r="AOM231" s="574"/>
      <c r="AON231" s="574"/>
      <c r="AOO231" s="574"/>
      <c r="AOP231" s="574"/>
      <c r="AOQ231" s="574"/>
      <c r="AOR231" s="574"/>
      <c r="AOS231" s="574"/>
      <c r="AOT231" s="574"/>
      <c r="AOU231" s="574"/>
      <c r="AOV231" s="574"/>
      <c r="AOW231" s="574"/>
      <c r="AOX231" s="574"/>
      <c r="AOY231" s="574"/>
      <c r="AOZ231" s="574"/>
      <c r="APA231" s="574"/>
      <c r="APB231" s="574"/>
      <c r="APC231" s="574"/>
      <c r="APD231" s="574"/>
      <c r="APE231" s="574"/>
      <c r="APF231" s="574"/>
      <c r="APG231" s="574"/>
      <c r="APH231" s="574"/>
      <c r="API231" s="574"/>
      <c r="APJ231" s="574"/>
      <c r="APK231" s="574"/>
      <c r="APL231" s="574"/>
      <c r="APM231" s="574"/>
      <c r="APN231" s="574"/>
      <c r="APO231" s="574"/>
      <c r="APP231" s="574"/>
      <c r="APQ231" s="574"/>
      <c r="APR231" s="574"/>
      <c r="APS231" s="574"/>
      <c r="APT231" s="574"/>
      <c r="APU231" s="574"/>
      <c r="APV231" s="574"/>
      <c r="APW231" s="574"/>
      <c r="APX231" s="574"/>
      <c r="APY231" s="574"/>
      <c r="APZ231" s="574"/>
      <c r="AQA231" s="574"/>
      <c r="AQB231" s="574"/>
      <c r="AQC231" s="574"/>
      <c r="AQD231" s="574"/>
      <c r="AQE231" s="574"/>
      <c r="AQF231" s="574"/>
      <c r="AQG231" s="574"/>
      <c r="AQH231" s="574"/>
      <c r="AQI231" s="574"/>
      <c r="AQJ231" s="574"/>
      <c r="AQK231" s="574"/>
      <c r="AQL231" s="574"/>
      <c r="AQM231" s="574"/>
      <c r="AQN231" s="574"/>
      <c r="AQO231" s="574"/>
      <c r="AQP231" s="574"/>
      <c r="AQQ231" s="574"/>
      <c r="AQR231" s="574"/>
      <c r="AQS231" s="574"/>
      <c r="AQT231" s="574"/>
      <c r="AQU231" s="574"/>
      <c r="AQV231" s="574"/>
      <c r="AQW231" s="574"/>
      <c r="AQX231" s="574"/>
      <c r="AQY231" s="574"/>
      <c r="AQZ231" s="574"/>
      <c r="ARA231" s="574"/>
      <c r="ARB231" s="574"/>
      <c r="ARC231" s="574"/>
      <c r="ARD231" s="574"/>
      <c r="ARE231" s="574"/>
      <c r="ARF231" s="574"/>
      <c r="ARG231" s="574"/>
      <c r="ARH231" s="574"/>
      <c r="ARI231" s="574"/>
      <c r="ARJ231" s="574"/>
      <c r="ARK231" s="574"/>
      <c r="ARL231" s="574"/>
      <c r="ARM231" s="574"/>
      <c r="ARN231" s="574"/>
      <c r="ARO231" s="574"/>
      <c r="ARP231" s="574"/>
      <c r="ARQ231" s="574"/>
      <c r="ARR231" s="574"/>
      <c r="ARS231" s="574"/>
      <c r="ART231" s="574"/>
      <c r="ARU231" s="574"/>
      <c r="ARV231" s="574"/>
      <c r="ARW231" s="574"/>
      <c r="ARX231" s="574"/>
      <c r="ARY231" s="574"/>
      <c r="ARZ231" s="574"/>
      <c r="ASA231" s="574"/>
      <c r="ASB231" s="574"/>
      <c r="ASC231" s="574"/>
      <c r="ASD231" s="574"/>
      <c r="ASE231" s="574"/>
      <c r="ASF231" s="574"/>
      <c r="ASG231" s="574"/>
      <c r="ASH231" s="574"/>
      <c r="ASI231" s="574"/>
      <c r="ASJ231" s="574"/>
      <c r="ASK231" s="574"/>
      <c r="ASL231" s="574"/>
      <c r="ASM231" s="574"/>
      <c r="ASN231" s="574"/>
      <c r="ASO231" s="574"/>
      <c r="ASP231" s="574"/>
      <c r="ASQ231" s="574"/>
      <c r="ASR231" s="574"/>
      <c r="ASS231" s="574"/>
      <c r="AST231" s="574"/>
      <c r="ASU231" s="574"/>
      <c r="ASV231" s="574"/>
      <c r="ASW231" s="574"/>
      <c r="ASX231" s="574"/>
      <c r="ASY231" s="574"/>
      <c r="ASZ231" s="574"/>
      <c r="ATA231" s="574"/>
      <c r="ATB231" s="574"/>
      <c r="ATC231" s="574"/>
      <c r="ATD231" s="574"/>
      <c r="ATE231" s="574"/>
      <c r="ATF231" s="574"/>
      <c r="ATG231" s="574"/>
      <c r="ATH231" s="574"/>
      <c r="ATI231" s="574"/>
      <c r="ATJ231" s="574"/>
      <c r="ATK231" s="574"/>
      <c r="ATL231" s="574"/>
      <c r="ATM231" s="574"/>
      <c r="ATN231" s="574"/>
      <c r="ATO231" s="574"/>
      <c r="ATP231" s="574"/>
      <c r="ATQ231" s="574"/>
      <c r="ATR231" s="574"/>
      <c r="ATS231" s="574"/>
      <c r="ATT231" s="574"/>
      <c r="ATU231" s="574"/>
      <c r="ATV231" s="574"/>
      <c r="ATW231" s="574"/>
      <c r="ATX231" s="574"/>
      <c r="ATY231" s="574"/>
      <c r="ATZ231" s="574"/>
      <c r="AUA231" s="574"/>
      <c r="AUB231" s="574"/>
      <c r="AUC231" s="574"/>
      <c r="AUD231" s="574"/>
      <c r="AUE231" s="574"/>
      <c r="AUF231" s="574"/>
      <c r="AUG231" s="574"/>
      <c r="AUH231" s="574"/>
      <c r="AUI231" s="574"/>
      <c r="AUJ231" s="574"/>
      <c r="AUK231" s="574"/>
      <c r="AUL231" s="574"/>
      <c r="AUM231" s="574"/>
      <c r="AUN231" s="574"/>
      <c r="AUO231" s="574"/>
      <c r="AUP231" s="574"/>
      <c r="AUQ231" s="574"/>
      <c r="AUR231" s="574"/>
      <c r="AUS231" s="574"/>
      <c r="AUT231" s="574"/>
      <c r="AUU231" s="574"/>
      <c r="AUV231" s="574"/>
      <c r="AUW231" s="574"/>
      <c r="AUX231" s="574"/>
      <c r="AUY231" s="574"/>
      <c r="AUZ231" s="574"/>
      <c r="AVA231" s="574"/>
      <c r="AVB231" s="574"/>
      <c r="AVC231" s="574"/>
      <c r="AVD231" s="574"/>
      <c r="AVE231" s="574"/>
      <c r="AVF231" s="574"/>
      <c r="AVG231" s="574"/>
      <c r="AVH231" s="574"/>
      <c r="AVI231" s="574"/>
      <c r="AVJ231" s="574"/>
      <c r="AVK231" s="574"/>
      <c r="AVL231" s="574"/>
      <c r="AVM231" s="574"/>
      <c r="AVN231" s="574"/>
      <c r="AVO231" s="574"/>
      <c r="AVP231" s="574"/>
      <c r="AVQ231" s="574"/>
      <c r="AVR231" s="574"/>
      <c r="AVS231" s="574"/>
      <c r="AVT231" s="574"/>
      <c r="AVU231" s="574"/>
      <c r="AVV231" s="574"/>
      <c r="AVW231" s="574"/>
      <c r="AVX231" s="574"/>
      <c r="AVY231" s="574"/>
      <c r="AVZ231" s="574"/>
      <c r="AWA231" s="574"/>
      <c r="AWB231" s="574"/>
      <c r="AWC231" s="574"/>
      <c r="AWD231" s="574"/>
      <c r="AWE231" s="574"/>
      <c r="AWF231" s="574"/>
      <c r="AWG231" s="574"/>
      <c r="AWH231" s="574"/>
      <c r="AWI231" s="574"/>
      <c r="AWJ231" s="574"/>
      <c r="AWK231" s="574"/>
      <c r="AWL231" s="574"/>
      <c r="AWM231" s="574"/>
      <c r="AWN231" s="574"/>
      <c r="AWO231" s="574"/>
      <c r="AWP231" s="574"/>
      <c r="AWQ231" s="574"/>
      <c r="AWR231" s="574"/>
      <c r="AWS231" s="574"/>
      <c r="AWT231" s="574"/>
      <c r="AWU231" s="574"/>
      <c r="AWV231" s="574"/>
      <c r="AWW231" s="574"/>
      <c r="AWX231" s="574"/>
      <c r="AWY231" s="574"/>
      <c r="AWZ231" s="574"/>
      <c r="AXA231" s="574"/>
      <c r="AXB231" s="574"/>
      <c r="AXC231" s="574"/>
      <c r="AXD231" s="574"/>
      <c r="AXE231" s="574"/>
      <c r="AXF231" s="574"/>
      <c r="AXG231" s="574"/>
      <c r="AXH231" s="574"/>
      <c r="AXI231" s="574"/>
      <c r="AXJ231" s="574"/>
    </row>
    <row r="232" spans="1:1310" s="575" customFormat="1" ht="23.25" customHeight="1">
      <c r="A232" s="576"/>
      <c r="B232" s="2829" t="s">
        <v>735</v>
      </c>
      <c r="C232" s="2829"/>
      <c r="D232" s="2829"/>
      <c r="E232" s="2829"/>
      <c r="F232" s="2829"/>
      <c r="G232" s="2829"/>
      <c r="H232" s="2829"/>
      <c r="I232" s="2829"/>
      <c r="J232" s="2829"/>
      <c r="K232" s="2829"/>
      <c r="L232" s="2829"/>
      <c r="M232" s="2829"/>
      <c r="N232" s="2829"/>
      <c r="O232" s="2829"/>
      <c r="P232" s="2829"/>
      <c r="Q232" s="2829"/>
      <c r="R232" s="572"/>
      <c r="S232" s="572"/>
      <c r="T232" s="572"/>
      <c r="U232" s="572"/>
      <c r="V232" s="572"/>
      <c r="W232" s="572"/>
      <c r="X232" s="572"/>
      <c r="Y232" s="572"/>
      <c r="Z232" s="572"/>
      <c r="AA232" s="572"/>
      <c r="AB232" s="572"/>
      <c r="AC232" s="572"/>
      <c r="AD232" s="573"/>
      <c r="AE232" s="573"/>
      <c r="AF232" s="573"/>
      <c r="AG232" s="573"/>
      <c r="AH232" s="573"/>
      <c r="AI232" s="573"/>
      <c r="AJ232" s="573"/>
      <c r="AK232" s="573"/>
      <c r="AL232" s="573"/>
      <c r="AM232" s="573"/>
      <c r="AN232" s="573"/>
      <c r="AO232" s="573"/>
      <c r="AP232" s="573"/>
      <c r="AQ232" s="573"/>
      <c r="AR232" s="573"/>
      <c r="AS232" s="573"/>
      <c r="AT232" s="573"/>
      <c r="AU232" s="573"/>
      <c r="AV232" s="574"/>
      <c r="AW232" s="574"/>
      <c r="AX232" s="574"/>
      <c r="AY232" s="574"/>
      <c r="AZ232" s="574"/>
      <c r="BA232" s="574"/>
      <c r="BB232" s="574"/>
      <c r="BC232" s="574"/>
      <c r="BD232" s="574"/>
      <c r="BE232" s="574"/>
      <c r="BF232" s="574"/>
      <c r="BG232" s="574"/>
      <c r="BH232" s="574"/>
      <c r="BI232" s="574"/>
      <c r="BJ232" s="574"/>
      <c r="BK232" s="574"/>
      <c r="BL232" s="574"/>
      <c r="BM232" s="574"/>
      <c r="BN232" s="574"/>
      <c r="BO232" s="574"/>
      <c r="BP232" s="574"/>
      <c r="BQ232" s="574"/>
      <c r="BR232" s="574"/>
      <c r="BS232" s="574"/>
      <c r="BT232" s="574"/>
      <c r="BU232" s="574"/>
      <c r="BV232" s="574"/>
      <c r="BW232" s="574"/>
      <c r="BX232" s="574"/>
      <c r="BY232" s="574"/>
      <c r="BZ232" s="574"/>
      <c r="CA232" s="574"/>
      <c r="CB232" s="574"/>
      <c r="CC232" s="574"/>
      <c r="CD232" s="574"/>
      <c r="CE232" s="574"/>
      <c r="CF232" s="574"/>
      <c r="CG232" s="574"/>
      <c r="CH232" s="574"/>
      <c r="CI232" s="574"/>
      <c r="CJ232" s="574"/>
      <c r="CK232" s="574"/>
      <c r="CL232" s="574"/>
      <c r="CM232" s="574"/>
      <c r="CN232" s="574"/>
      <c r="CO232" s="574"/>
      <c r="CP232" s="574"/>
      <c r="CQ232" s="574"/>
      <c r="CR232" s="574"/>
      <c r="CS232" s="574"/>
      <c r="CT232" s="574"/>
      <c r="CU232" s="574"/>
      <c r="CV232" s="574"/>
      <c r="CW232" s="574"/>
      <c r="CX232" s="574"/>
      <c r="CY232" s="574"/>
      <c r="CZ232" s="574"/>
      <c r="DA232" s="574"/>
      <c r="DB232" s="574"/>
      <c r="DC232" s="574"/>
      <c r="DD232" s="574"/>
      <c r="DE232" s="574"/>
      <c r="DF232" s="574"/>
      <c r="DG232" s="574"/>
      <c r="DH232" s="574"/>
      <c r="DI232" s="574"/>
      <c r="DJ232" s="574"/>
      <c r="DK232" s="574"/>
      <c r="DL232" s="574"/>
      <c r="DM232" s="574"/>
      <c r="DN232" s="574"/>
      <c r="DO232" s="574"/>
      <c r="DP232" s="574"/>
      <c r="DQ232" s="574"/>
      <c r="DR232" s="574"/>
      <c r="DS232" s="574"/>
      <c r="DT232" s="574"/>
      <c r="DU232" s="574"/>
      <c r="DV232" s="574"/>
      <c r="DW232" s="574"/>
      <c r="DX232" s="574"/>
      <c r="DY232" s="574"/>
      <c r="DZ232" s="574"/>
      <c r="EA232" s="574"/>
      <c r="EB232" s="574"/>
      <c r="EC232" s="574"/>
      <c r="ED232" s="574"/>
      <c r="EE232" s="574"/>
      <c r="EF232" s="574"/>
      <c r="EG232" s="574"/>
      <c r="EH232" s="574"/>
      <c r="EI232" s="574"/>
      <c r="EJ232" s="574"/>
      <c r="EK232" s="574"/>
      <c r="EL232" s="574"/>
      <c r="EM232" s="574"/>
      <c r="EN232" s="574"/>
      <c r="EO232" s="574"/>
      <c r="EP232" s="574"/>
      <c r="EQ232" s="574"/>
      <c r="ER232" s="574"/>
      <c r="ES232" s="574"/>
      <c r="ET232" s="574"/>
      <c r="EU232" s="574"/>
      <c r="EV232" s="574"/>
      <c r="EW232" s="574"/>
      <c r="EX232" s="574"/>
      <c r="EY232" s="574"/>
      <c r="EZ232" s="574"/>
      <c r="FA232" s="574"/>
      <c r="FB232" s="574"/>
      <c r="FC232" s="574"/>
      <c r="FD232" s="574"/>
      <c r="FE232" s="574"/>
      <c r="FF232" s="574"/>
      <c r="FG232" s="574"/>
      <c r="FH232" s="574"/>
      <c r="FI232" s="574"/>
      <c r="FJ232" s="574"/>
      <c r="FK232" s="574"/>
      <c r="FL232" s="574"/>
      <c r="FM232" s="574"/>
      <c r="FN232" s="574"/>
      <c r="FO232" s="574"/>
      <c r="FP232" s="574"/>
      <c r="FQ232" s="574"/>
      <c r="FR232" s="574"/>
      <c r="FS232" s="574"/>
      <c r="FT232" s="574"/>
      <c r="FU232" s="574"/>
      <c r="FV232" s="574"/>
      <c r="FW232" s="574"/>
      <c r="FX232" s="574"/>
      <c r="FY232" s="574"/>
      <c r="FZ232" s="574"/>
      <c r="GA232" s="574"/>
      <c r="GB232" s="574"/>
      <c r="GC232" s="574"/>
      <c r="GD232" s="574"/>
      <c r="GE232" s="574"/>
      <c r="GF232" s="574"/>
      <c r="GG232" s="574"/>
      <c r="GH232" s="574"/>
      <c r="GI232" s="574"/>
      <c r="GJ232" s="574"/>
      <c r="GK232" s="574"/>
      <c r="GL232" s="574"/>
      <c r="GM232" s="574"/>
      <c r="GN232" s="574"/>
      <c r="GO232" s="574"/>
      <c r="GP232" s="574"/>
      <c r="GQ232" s="574"/>
      <c r="GR232" s="574"/>
      <c r="GS232" s="574"/>
      <c r="GT232" s="574"/>
      <c r="GU232" s="574"/>
      <c r="GV232" s="574"/>
      <c r="GW232" s="574"/>
      <c r="GX232" s="574"/>
      <c r="GY232" s="574"/>
      <c r="GZ232" s="574"/>
      <c r="HA232" s="574"/>
      <c r="HB232" s="574"/>
      <c r="HC232" s="574"/>
      <c r="HD232" s="574"/>
      <c r="HE232" s="574"/>
      <c r="HF232" s="574"/>
      <c r="HG232" s="574"/>
      <c r="HH232" s="574"/>
      <c r="HI232" s="574"/>
      <c r="HJ232" s="574"/>
      <c r="HK232" s="574"/>
      <c r="HL232" s="574"/>
      <c r="HM232" s="574"/>
      <c r="HN232" s="574"/>
      <c r="HO232" s="574"/>
      <c r="HP232" s="574"/>
      <c r="HQ232" s="574"/>
      <c r="HR232" s="574"/>
      <c r="HS232" s="574"/>
      <c r="HT232" s="574"/>
      <c r="HU232" s="574"/>
      <c r="HV232" s="574"/>
      <c r="HW232" s="574"/>
      <c r="HX232" s="574"/>
      <c r="HY232" s="574"/>
      <c r="HZ232" s="574"/>
      <c r="IA232" s="574"/>
      <c r="IB232" s="574"/>
      <c r="IC232" s="574"/>
      <c r="ID232" s="574"/>
      <c r="IE232" s="574"/>
      <c r="IF232" s="574"/>
      <c r="IG232" s="574"/>
      <c r="IH232" s="574"/>
      <c r="II232" s="574"/>
      <c r="IJ232" s="574"/>
      <c r="IK232" s="574"/>
      <c r="IL232" s="574"/>
      <c r="IM232" s="574"/>
      <c r="IN232" s="574"/>
      <c r="IO232" s="574"/>
      <c r="IP232" s="574"/>
      <c r="IQ232" s="574"/>
      <c r="IR232" s="574"/>
      <c r="IS232" s="574"/>
      <c r="IT232" s="574"/>
      <c r="IU232" s="574"/>
      <c r="IV232" s="574"/>
      <c r="IW232" s="574"/>
      <c r="IX232" s="574"/>
      <c r="IY232" s="574"/>
      <c r="IZ232" s="574"/>
      <c r="JA232" s="574"/>
      <c r="JB232" s="574"/>
      <c r="JC232" s="574"/>
      <c r="JD232" s="574"/>
      <c r="JE232" s="574"/>
      <c r="JF232" s="574"/>
      <c r="JG232" s="574"/>
      <c r="JH232" s="574"/>
      <c r="JI232" s="574"/>
      <c r="JJ232" s="574"/>
      <c r="JK232" s="574"/>
      <c r="JL232" s="574"/>
      <c r="JM232" s="574"/>
      <c r="JN232" s="574"/>
      <c r="JO232" s="574"/>
      <c r="JP232" s="574"/>
      <c r="JQ232" s="574"/>
      <c r="JR232" s="574"/>
      <c r="JS232" s="574"/>
      <c r="JT232" s="574"/>
      <c r="JU232" s="574"/>
      <c r="JV232" s="574"/>
      <c r="JW232" s="574"/>
      <c r="JX232" s="574"/>
      <c r="JY232" s="574"/>
      <c r="JZ232" s="574"/>
      <c r="KA232" s="574"/>
      <c r="KB232" s="574"/>
      <c r="KC232" s="574"/>
      <c r="KD232" s="574"/>
      <c r="KE232" s="574"/>
      <c r="KF232" s="574"/>
      <c r="KG232" s="574"/>
      <c r="KH232" s="574"/>
      <c r="KI232" s="574"/>
      <c r="KJ232" s="574"/>
      <c r="KK232" s="574"/>
      <c r="KL232" s="574"/>
      <c r="KM232" s="574"/>
      <c r="KN232" s="574"/>
      <c r="KO232" s="574"/>
      <c r="KP232" s="574"/>
      <c r="KQ232" s="574"/>
      <c r="KR232" s="574"/>
      <c r="KS232" s="574"/>
      <c r="KT232" s="574"/>
      <c r="KU232" s="574"/>
      <c r="KV232" s="574"/>
      <c r="KW232" s="574"/>
      <c r="KX232" s="574"/>
      <c r="KY232" s="574"/>
      <c r="KZ232" s="574"/>
      <c r="LA232" s="574"/>
      <c r="LB232" s="574"/>
      <c r="LC232" s="574"/>
      <c r="LD232" s="574"/>
      <c r="LE232" s="574"/>
      <c r="LF232" s="574"/>
      <c r="LG232" s="574"/>
      <c r="LH232" s="574"/>
      <c r="LI232" s="574"/>
      <c r="LJ232" s="574"/>
      <c r="LK232" s="574"/>
      <c r="LL232" s="574"/>
      <c r="LM232" s="574"/>
      <c r="LN232" s="574"/>
      <c r="LO232" s="574"/>
      <c r="LP232" s="574"/>
      <c r="LQ232" s="574"/>
      <c r="LR232" s="574"/>
      <c r="LS232" s="574"/>
      <c r="LT232" s="574"/>
      <c r="LU232" s="574"/>
      <c r="LV232" s="574"/>
      <c r="LW232" s="574"/>
      <c r="LX232" s="574"/>
      <c r="LY232" s="574"/>
      <c r="LZ232" s="574"/>
      <c r="MA232" s="574"/>
      <c r="MB232" s="574"/>
      <c r="MC232" s="574"/>
      <c r="MD232" s="574"/>
      <c r="ME232" s="574"/>
      <c r="MF232" s="574"/>
      <c r="MG232" s="574"/>
      <c r="MH232" s="574"/>
      <c r="MI232" s="574"/>
      <c r="MJ232" s="574"/>
      <c r="MK232" s="574"/>
      <c r="ML232" s="574"/>
      <c r="MM232" s="574"/>
      <c r="MN232" s="574"/>
      <c r="MO232" s="574"/>
      <c r="MP232" s="574"/>
      <c r="MQ232" s="574"/>
      <c r="MR232" s="574"/>
      <c r="MS232" s="574"/>
      <c r="MT232" s="574"/>
      <c r="MU232" s="574"/>
      <c r="MV232" s="574"/>
      <c r="MW232" s="574"/>
      <c r="MX232" s="574"/>
      <c r="MY232" s="574"/>
      <c r="MZ232" s="574"/>
      <c r="NA232" s="574"/>
      <c r="NB232" s="574"/>
      <c r="NC232" s="574"/>
      <c r="ND232" s="574"/>
      <c r="NE232" s="574"/>
      <c r="NF232" s="574"/>
      <c r="NG232" s="574"/>
      <c r="NH232" s="574"/>
      <c r="NI232" s="574"/>
      <c r="NJ232" s="574"/>
      <c r="NK232" s="574"/>
      <c r="NL232" s="574"/>
      <c r="NM232" s="574"/>
      <c r="NN232" s="574"/>
      <c r="NO232" s="574"/>
      <c r="NP232" s="574"/>
      <c r="NQ232" s="574"/>
      <c r="NR232" s="574"/>
      <c r="NS232" s="574"/>
      <c r="NT232" s="574"/>
      <c r="NU232" s="574"/>
      <c r="NV232" s="574"/>
      <c r="NW232" s="574"/>
      <c r="NX232" s="574"/>
      <c r="NY232" s="574"/>
      <c r="NZ232" s="574"/>
      <c r="OA232" s="574"/>
      <c r="OB232" s="574"/>
      <c r="OC232" s="574"/>
      <c r="OD232" s="574"/>
      <c r="OE232" s="574"/>
      <c r="OF232" s="574"/>
      <c r="OG232" s="574"/>
      <c r="OH232" s="574"/>
      <c r="OI232" s="574"/>
      <c r="OJ232" s="574"/>
      <c r="OK232" s="574"/>
      <c r="OL232" s="574"/>
      <c r="OM232" s="574"/>
      <c r="ON232" s="574"/>
      <c r="OO232" s="574"/>
      <c r="OP232" s="574"/>
      <c r="OQ232" s="574"/>
      <c r="OR232" s="574"/>
      <c r="OS232" s="574"/>
      <c r="OT232" s="574"/>
      <c r="OU232" s="574"/>
      <c r="OV232" s="574"/>
      <c r="OW232" s="574"/>
      <c r="OX232" s="574"/>
      <c r="OY232" s="574"/>
      <c r="OZ232" s="574"/>
      <c r="PA232" s="574"/>
      <c r="PB232" s="574"/>
      <c r="PC232" s="574"/>
      <c r="PD232" s="574"/>
      <c r="PE232" s="574"/>
      <c r="PF232" s="574"/>
      <c r="PG232" s="574"/>
      <c r="PH232" s="574"/>
      <c r="PI232" s="574"/>
      <c r="PJ232" s="574"/>
      <c r="PK232" s="574"/>
      <c r="PL232" s="574"/>
      <c r="PM232" s="574"/>
      <c r="PN232" s="574"/>
      <c r="PO232" s="574"/>
      <c r="PP232" s="574"/>
      <c r="PQ232" s="574"/>
      <c r="PR232" s="574"/>
      <c r="PS232" s="574"/>
      <c r="PT232" s="574"/>
      <c r="PU232" s="574"/>
      <c r="PV232" s="574"/>
      <c r="PW232" s="574"/>
      <c r="PX232" s="574"/>
      <c r="PY232" s="574"/>
      <c r="PZ232" s="574"/>
      <c r="QA232" s="574"/>
      <c r="QB232" s="574"/>
      <c r="QC232" s="574"/>
      <c r="QD232" s="574"/>
      <c r="QE232" s="574"/>
      <c r="QF232" s="574"/>
      <c r="QG232" s="574"/>
      <c r="QH232" s="574"/>
      <c r="QI232" s="574"/>
      <c r="QJ232" s="574"/>
      <c r="QK232" s="574"/>
      <c r="QL232" s="574"/>
      <c r="QM232" s="574"/>
      <c r="QN232" s="574"/>
      <c r="QO232" s="574"/>
      <c r="QP232" s="574"/>
      <c r="QQ232" s="574"/>
      <c r="QR232" s="574"/>
      <c r="QS232" s="574"/>
      <c r="QT232" s="574"/>
      <c r="QU232" s="574"/>
      <c r="QV232" s="574"/>
      <c r="QW232" s="574"/>
      <c r="QX232" s="574"/>
      <c r="QY232" s="574"/>
      <c r="QZ232" s="574"/>
      <c r="RA232" s="574"/>
      <c r="RB232" s="574"/>
      <c r="RC232" s="574"/>
      <c r="RD232" s="574"/>
      <c r="RE232" s="574"/>
      <c r="RF232" s="574"/>
      <c r="RG232" s="574"/>
      <c r="RH232" s="574"/>
      <c r="RI232" s="574"/>
      <c r="RJ232" s="574"/>
      <c r="RK232" s="574"/>
      <c r="RL232" s="574"/>
      <c r="RM232" s="574"/>
      <c r="RN232" s="574"/>
      <c r="RO232" s="574"/>
      <c r="RP232" s="574"/>
      <c r="RQ232" s="574"/>
      <c r="RR232" s="574"/>
      <c r="RS232" s="574"/>
      <c r="RT232" s="574"/>
      <c r="RU232" s="574"/>
      <c r="RV232" s="574"/>
      <c r="RW232" s="574"/>
      <c r="RX232" s="574"/>
      <c r="RY232" s="574"/>
      <c r="RZ232" s="574"/>
      <c r="SA232" s="574"/>
      <c r="SB232" s="574"/>
      <c r="SC232" s="574"/>
      <c r="SD232" s="574"/>
      <c r="SE232" s="574"/>
      <c r="SF232" s="574"/>
      <c r="SG232" s="574"/>
      <c r="SH232" s="574"/>
      <c r="SI232" s="574"/>
      <c r="SJ232" s="574"/>
      <c r="SK232" s="574"/>
      <c r="SL232" s="574"/>
      <c r="SM232" s="574"/>
      <c r="SN232" s="574"/>
      <c r="SO232" s="574"/>
      <c r="SP232" s="574"/>
      <c r="SQ232" s="574"/>
      <c r="SR232" s="574"/>
      <c r="SS232" s="574"/>
      <c r="ST232" s="574"/>
      <c r="SU232" s="574"/>
      <c r="SV232" s="574"/>
      <c r="SW232" s="574"/>
      <c r="SX232" s="574"/>
      <c r="SY232" s="574"/>
      <c r="SZ232" s="574"/>
      <c r="TA232" s="574"/>
      <c r="TB232" s="574"/>
      <c r="TC232" s="574"/>
      <c r="TD232" s="574"/>
      <c r="TE232" s="574"/>
      <c r="TF232" s="574"/>
      <c r="TG232" s="574"/>
      <c r="TH232" s="574"/>
      <c r="TI232" s="574"/>
      <c r="TJ232" s="574"/>
      <c r="TK232" s="574"/>
      <c r="TL232" s="574"/>
      <c r="TM232" s="574"/>
      <c r="TN232" s="574"/>
      <c r="TO232" s="574"/>
      <c r="TP232" s="574"/>
      <c r="TQ232" s="574"/>
      <c r="TR232" s="574"/>
      <c r="TS232" s="574"/>
      <c r="TT232" s="574"/>
      <c r="TU232" s="574"/>
      <c r="TV232" s="574"/>
      <c r="TW232" s="574"/>
      <c r="TX232" s="574"/>
      <c r="TY232" s="574"/>
      <c r="TZ232" s="574"/>
      <c r="UA232" s="574"/>
      <c r="UB232" s="574"/>
      <c r="UC232" s="574"/>
      <c r="UD232" s="574"/>
      <c r="UE232" s="574"/>
      <c r="UF232" s="574"/>
      <c r="UG232" s="574"/>
      <c r="UH232" s="574"/>
      <c r="UI232" s="574"/>
      <c r="UJ232" s="574"/>
      <c r="UK232" s="574"/>
      <c r="UL232" s="574"/>
      <c r="UM232" s="574"/>
      <c r="UN232" s="574"/>
      <c r="UO232" s="574"/>
      <c r="UP232" s="574"/>
      <c r="UQ232" s="574"/>
      <c r="UR232" s="574"/>
      <c r="US232" s="574"/>
      <c r="UT232" s="574"/>
      <c r="UU232" s="574"/>
      <c r="UV232" s="574"/>
      <c r="UW232" s="574"/>
      <c r="UX232" s="574"/>
      <c r="UY232" s="574"/>
      <c r="UZ232" s="574"/>
      <c r="VA232" s="574"/>
      <c r="VB232" s="574"/>
      <c r="VC232" s="574"/>
      <c r="VD232" s="574"/>
      <c r="VE232" s="574"/>
      <c r="VF232" s="574"/>
      <c r="VG232" s="574"/>
      <c r="VH232" s="574"/>
      <c r="VI232" s="574"/>
      <c r="VJ232" s="574"/>
      <c r="VK232" s="574"/>
      <c r="VL232" s="574"/>
      <c r="VM232" s="574"/>
      <c r="VN232" s="574"/>
      <c r="VO232" s="574"/>
      <c r="VP232" s="574"/>
      <c r="VQ232" s="574"/>
      <c r="VR232" s="574"/>
      <c r="VS232" s="574"/>
      <c r="VT232" s="574"/>
      <c r="VU232" s="574"/>
      <c r="VV232" s="574"/>
      <c r="VW232" s="574"/>
      <c r="VX232" s="574"/>
      <c r="VY232" s="574"/>
      <c r="VZ232" s="574"/>
      <c r="WA232" s="574"/>
      <c r="WB232" s="574"/>
      <c r="WC232" s="574"/>
      <c r="WD232" s="574"/>
      <c r="WE232" s="574"/>
      <c r="WF232" s="574"/>
      <c r="WG232" s="574"/>
      <c r="WH232" s="574"/>
      <c r="WI232" s="574"/>
      <c r="WJ232" s="574"/>
      <c r="WK232" s="574"/>
      <c r="WL232" s="574"/>
      <c r="WM232" s="574"/>
      <c r="WN232" s="574"/>
      <c r="WO232" s="574"/>
      <c r="WP232" s="574"/>
      <c r="WQ232" s="574"/>
      <c r="WR232" s="574"/>
      <c r="WS232" s="574"/>
      <c r="WT232" s="574"/>
      <c r="WU232" s="574"/>
      <c r="WV232" s="574"/>
      <c r="WW232" s="574"/>
      <c r="WX232" s="574"/>
      <c r="WY232" s="574"/>
      <c r="WZ232" s="574"/>
      <c r="XA232" s="574"/>
      <c r="XB232" s="574"/>
      <c r="XC232" s="574"/>
      <c r="XD232" s="574"/>
      <c r="XE232" s="574"/>
      <c r="XF232" s="574"/>
      <c r="XG232" s="574"/>
      <c r="XH232" s="574"/>
      <c r="XI232" s="574"/>
      <c r="XJ232" s="574"/>
      <c r="XK232" s="574"/>
      <c r="XL232" s="574"/>
      <c r="XM232" s="574"/>
      <c r="XN232" s="574"/>
      <c r="XO232" s="574"/>
      <c r="XP232" s="574"/>
      <c r="XQ232" s="574"/>
      <c r="XR232" s="574"/>
      <c r="XS232" s="574"/>
      <c r="XT232" s="574"/>
      <c r="XU232" s="574"/>
      <c r="XV232" s="574"/>
      <c r="XW232" s="574"/>
      <c r="XX232" s="574"/>
      <c r="XY232" s="574"/>
      <c r="XZ232" s="574"/>
      <c r="YA232" s="574"/>
      <c r="YB232" s="574"/>
      <c r="YC232" s="574"/>
      <c r="YD232" s="574"/>
      <c r="YE232" s="574"/>
      <c r="YF232" s="574"/>
      <c r="YG232" s="574"/>
      <c r="YH232" s="574"/>
      <c r="YI232" s="574"/>
      <c r="YJ232" s="574"/>
      <c r="YK232" s="574"/>
      <c r="YL232" s="574"/>
      <c r="YM232" s="574"/>
      <c r="YN232" s="574"/>
      <c r="YO232" s="574"/>
      <c r="YP232" s="574"/>
      <c r="YQ232" s="574"/>
      <c r="YR232" s="574"/>
      <c r="YS232" s="574"/>
      <c r="YT232" s="574"/>
      <c r="YU232" s="574"/>
      <c r="YV232" s="574"/>
      <c r="YW232" s="574"/>
      <c r="YX232" s="574"/>
      <c r="YY232" s="574"/>
      <c r="YZ232" s="574"/>
      <c r="ZA232" s="574"/>
      <c r="ZB232" s="574"/>
      <c r="ZC232" s="574"/>
      <c r="ZD232" s="574"/>
      <c r="ZE232" s="574"/>
      <c r="ZF232" s="574"/>
      <c r="ZG232" s="574"/>
      <c r="ZH232" s="574"/>
      <c r="ZI232" s="574"/>
      <c r="ZJ232" s="574"/>
      <c r="ZK232" s="574"/>
      <c r="ZL232" s="574"/>
      <c r="ZM232" s="574"/>
      <c r="ZN232" s="574"/>
      <c r="ZO232" s="574"/>
      <c r="ZP232" s="574"/>
      <c r="ZQ232" s="574"/>
      <c r="ZR232" s="574"/>
      <c r="ZS232" s="574"/>
      <c r="ZT232" s="574"/>
      <c r="ZU232" s="574"/>
      <c r="ZV232" s="574"/>
      <c r="ZW232" s="574"/>
      <c r="ZX232" s="574"/>
      <c r="ZY232" s="574"/>
      <c r="ZZ232" s="574"/>
      <c r="AAA232" s="574"/>
      <c r="AAB232" s="574"/>
      <c r="AAC232" s="574"/>
      <c r="AAD232" s="574"/>
      <c r="AAE232" s="574"/>
      <c r="AAF232" s="574"/>
      <c r="AAG232" s="574"/>
      <c r="AAH232" s="574"/>
      <c r="AAI232" s="574"/>
      <c r="AAJ232" s="574"/>
      <c r="AAK232" s="574"/>
      <c r="AAL232" s="574"/>
      <c r="AAM232" s="574"/>
      <c r="AAN232" s="574"/>
      <c r="AAO232" s="574"/>
      <c r="AAP232" s="574"/>
      <c r="AAQ232" s="574"/>
      <c r="AAR232" s="574"/>
      <c r="AAS232" s="574"/>
      <c r="AAT232" s="574"/>
      <c r="AAU232" s="574"/>
      <c r="AAV232" s="574"/>
      <c r="AAW232" s="574"/>
      <c r="AAX232" s="574"/>
      <c r="AAY232" s="574"/>
      <c r="AAZ232" s="574"/>
      <c r="ABA232" s="574"/>
      <c r="ABB232" s="574"/>
      <c r="ABC232" s="574"/>
      <c r="ABD232" s="574"/>
      <c r="ABE232" s="574"/>
      <c r="ABF232" s="574"/>
      <c r="ABG232" s="574"/>
      <c r="ABH232" s="574"/>
      <c r="ABI232" s="574"/>
      <c r="ABJ232" s="574"/>
      <c r="ABK232" s="574"/>
      <c r="ABL232" s="574"/>
      <c r="ABM232" s="574"/>
      <c r="ABN232" s="574"/>
      <c r="ABO232" s="574"/>
      <c r="ABP232" s="574"/>
      <c r="ABQ232" s="574"/>
      <c r="ABR232" s="574"/>
      <c r="ABS232" s="574"/>
      <c r="ABT232" s="574"/>
      <c r="ABU232" s="574"/>
      <c r="ABV232" s="574"/>
      <c r="ABW232" s="574"/>
      <c r="ABX232" s="574"/>
      <c r="ABY232" s="574"/>
      <c r="ABZ232" s="574"/>
      <c r="ACA232" s="574"/>
      <c r="ACB232" s="574"/>
      <c r="ACC232" s="574"/>
      <c r="ACD232" s="574"/>
      <c r="ACE232" s="574"/>
      <c r="ACF232" s="574"/>
      <c r="ACG232" s="574"/>
      <c r="ACH232" s="574"/>
      <c r="ACI232" s="574"/>
      <c r="ACJ232" s="574"/>
      <c r="ACK232" s="574"/>
      <c r="ACL232" s="574"/>
      <c r="ACM232" s="574"/>
      <c r="ACN232" s="574"/>
      <c r="ACO232" s="574"/>
      <c r="ACP232" s="574"/>
      <c r="ACQ232" s="574"/>
      <c r="ACR232" s="574"/>
      <c r="ACS232" s="574"/>
      <c r="ACT232" s="574"/>
      <c r="ACU232" s="574"/>
      <c r="ACV232" s="574"/>
      <c r="ACW232" s="574"/>
      <c r="ACX232" s="574"/>
      <c r="ACY232" s="574"/>
      <c r="ACZ232" s="574"/>
      <c r="ADA232" s="574"/>
      <c r="ADB232" s="574"/>
      <c r="ADC232" s="574"/>
      <c r="ADD232" s="574"/>
      <c r="ADE232" s="574"/>
      <c r="ADF232" s="574"/>
      <c r="ADG232" s="574"/>
      <c r="ADH232" s="574"/>
      <c r="ADI232" s="574"/>
      <c r="ADJ232" s="574"/>
      <c r="ADK232" s="574"/>
      <c r="ADL232" s="574"/>
      <c r="ADM232" s="574"/>
      <c r="ADN232" s="574"/>
      <c r="ADO232" s="574"/>
      <c r="ADP232" s="574"/>
      <c r="ADQ232" s="574"/>
      <c r="ADR232" s="574"/>
      <c r="ADS232" s="574"/>
      <c r="ADT232" s="574"/>
      <c r="ADU232" s="574"/>
      <c r="ADV232" s="574"/>
      <c r="ADW232" s="574"/>
      <c r="ADX232" s="574"/>
      <c r="ADY232" s="574"/>
      <c r="ADZ232" s="574"/>
      <c r="AEA232" s="574"/>
      <c r="AEB232" s="574"/>
      <c r="AEC232" s="574"/>
      <c r="AED232" s="574"/>
      <c r="AEE232" s="574"/>
      <c r="AEF232" s="574"/>
      <c r="AEG232" s="574"/>
      <c r="AEH232" s="574"/>
      <c r="AEI232" s="574"/>
      <c r="AEJ232" s="574"/>
      <c r="AEK232" s="574"/>
      <c r="AEL232" s="574"/>
      <c r="AEM232" s="574"/>
      <c r="AEN232" s="574"/>
      <c r="AEO232" s="574"/>
      <c r="AEP232" s="574"/>
      <c r="AEQ232" s="574"/>
      <c r="AER232" s="574"/>
      <c r="AES232" s="574"/>
      <c r="AET232" s="574"/>
      <c r="AEU232" s="574"/>
      <c r="AEV232" s="574"/>
      <c r="AEW232" s="574"/>
      <c r="AEX232" s="574"/>
      <c r="AEY232" s="574"/>
      <c r="AEZ232" s="574"/>
      <c r="AFA232" s="574"/>
      <c r="AFB232" s="574"/>
      <c r="AFC232" s="574"/>
      <c r="AFD232" s="574"/>
      <c r="AFE232" s="574"/>
      <c r="AFF232" s="574"/>
      <c r="AFG232" s="574"/>
      <c r="AFH232" s="574"/>
      <c r="AFI232" s="574"/>
      <c r="AFJ232" s="574"/>
      <c r="AFK232" s="574"/>
      <c r="AFL232" s="574"/>
      <c r="AFM232" s="574"/>
      <c r="AFN232" s="574"/>
      <c r="AFO232" s="574"/>
      <c r="AFP232" s="574"/>
      <c r="AFQ232" s="574"/>
      <c r="AFR232" s="574"/>
      <c r="AFS232" s="574"/>
      <c r="AFT232" s="574"/>
      <c r="AFU232" s="574"/>
      <c r="AFV232" s="574"/>
      <c r="AFW232" s="574"/>
      <c r="AFX232" s="574"/>
      <c r="AFY232" s="574"/>
      <c r="AFZ232" s="574"/>
      <c r="AGA232" s="574"/>
      <c r="AGB232" s="574"/>
      <c r="AGC232" s="574"/>
      <c r="AGD232" s="574"/>
      <c r="AGE232" s="574"/>
      <c r="AGF232" s="574"/>
      <c r="AGG232" s="574"/>
      <c r="AGH232" s="574"/>
      <c r="AGI232" s="574"/>
      <c r="AGJ232" s="574"/>
      <c r="AGK232" s="574"/>
      <c r="AGL232" s="574"/>
      <c r="AGM232" s="574"/>
      <c r="AGN232" s="574"/>
      <c r="AGO232" s="574"/>
      <c r="AGP232" s="574"/>
      <c r="AGQ232" s="574"/>
      <c r="AGR232" s="574"/>
      <c r="AGS232" s="574"/>
      <c r="AGT232" s="574"/>
      <c r="AGU232" s="574"/>
      <c r="AGV232" s="574"/>
      <c r="AGW232" s="574"/>
      <c r="AGX232" s="574"/>
      <c r="AGY232" s="574"/>
      <c r="AGZ232" s="574"/>
      <c r="AHA232" s="574"/>
      <c r="AHB232" s="574"/>
      <c r="AHC232" s="574"/>
      <c r="AHD232" s="574"/>
      <c r="AHE232" s="574"/>
      <c r="AHF232" s="574"/>
      <c r="AHG232" s="574"/>
      <c r="AHH232" s="574"/>
      <c r="AHI232" s="574"/>
      <c r="AHJ232" s="574"/>
      <c r="AHK232" s="574"/>
      <c r="AHL232" s="574"/>
      <c r="AHM232" s="574"/>
      <c r="AHN232" s="574"/>
      <c r="AHO232" s="574"/>
      <c r="AHP232" s="574"/>
      <c r="AHQ232" s="574"/>
      <c r="AHR232" s="574"/>
      <c r="AHS232" s="574"/>
      <c r="AHT232" s="574"/>
      <c r="AHU232" s="574"/>
      <c r="AHV232" s="574"/>
      <c r="AHW232" s="574"/>
      <c r="AHX232" s="574"/>
      <c r="AHY232" s="574"/>
      <c r="AHZ232" s="574"/>
      <c r="AIA232" s="574"/>
      <c r="AIB232" s="574"/>
      <c r="AIC232" s="574"/>
      <c r="AID232" s="574"/>
      <c r="AIE232" s="574"/>
      <c r="AIF232" s="574"/>
      <c r="AIG232" s="574"/>
      <c r="AIH232" s="574"/>
      <c r="AII232" s="574"/>
      <c r="AIJ232" s="574"/>
      <c r="AIK232" s="574"/>
      <c r="AIL232" s="574"/>
      <c r="AIM232" s="574"/>
      <c r="AIN232" s="574"/>
      <c r="AIO232" s="574"/>
      <c r="AIP232" s="574"/>
      <c r="AIQ232" s="574"/>
      <c r="AIR232" s="574"/>
      <c r="AIS232" s="574"/>
      <c r="AIT232" s="574"/>
      <c r="AIU232" s="574"/>
      <c r="AIV232" s="574"/>
      <c r="AIW232" s="574"/>
      <c r="AIX232" s="574"/>
      <c r="AIY232" s="574"/>
      <c r="AIZ232" s="574"/>
      <c r="AJA232" s="574"/>
      <c r="AJB232" s="574"/>
      <c r="AJC232" s="574"/>
      <c r="AJD232" s="574"/>
      <c r="AJE232" s="574"/>
      <c r="AJF232" s="574"/>
      <c r="AJG232" s="574"/>
      <c r="AJH232" s="574"/>
      <c r="AJI232" s="574"/>
      <c r="AJJ232" s="574"/>
      <c r="AJK232" s="574"/>
      <c r="AJL232" s="574"/>
      <c r="AJM232" s="574"/>
      <c r="AJN232" s="574"/>
      <c r="AJO232" s="574"/>
      <c r="AJP232" s="574"/>
      <c r="AJQ232" s="574"/>
      <c r="AJR232" s="574"/>
      <c r="AJS232" s="574"/>
      <c r="AJT232" s="574"/>
      <c r="AJU232" s="574"/>
      <c r="AJV232" s="574"/>
      <c r="AJW232" s="574"/>
      <c r="AJX232" s="574"/>
      <c r="AJY232" s="574"/>
      <c r="AJZ232" s="574"/>
      <c r="AKA232" s="574"/>
      <c r="AKB232" s="574"/>
      <c r="AKC232" s="574"/>
      <c r="AKD232" s="574"/>
      <c r="AKE232" s="574"/>
      <c r="AKF232" s="574"/>
      <c r="AKG232" s="574"/>
      <c r="AKH232" s="574"/>
      <c r="AKI232" s="574"/>
      <c r="AKJ232" s="574"/>
      <c r="AKK232" s="574"/>
      <c r="AKL232" s="574"/>
      <c r="AKM232" s="574"/>
      <c r="AKN232" s="574"/>
      <c r="AKO232" s="574"/>
      <c r="AKP232" s="574"/>
      <c r="AKQ232" s="574"/>
      <c r="AKR232" s="574"/>
      <c r="AKS232" s="574"/>
      <c r="AKT232" s="574"/>
      <c r="AKU232" s="574"/>
      <c r="AKV232" s="574"/>
      <c r="AKW232" s="574"/>
      <c r="AKX232" s="574"/>
      <c r="AKY232" s="574"/>
      <c r="AKZ232" s="574"/>
      <c r="ALA232" s="574"/>
      <c r="ALB232" s="574"/>
      <c r="ALC232" s="574"/>
      <c r="ALD232" s="574"/>
      <c r="ALE232" s="574"/>
      <c r="ALF232" s="574"/>
      <c r="ALG232" s="574"/>
      <c r="ALH232" s="574"/>
      <c r="ALI232" s="574"/>
      <c r="ALJ232" s="574"/>
      <c r="ALK232" s="574"/>
      <c r="ALL232" s="574"/>
      <c r="ALM232" s="574"/>
      <c r="ALN232" s="574"/>
      <c r="ALO232" s="574"/>
      <c r="ALP232" s="574"/>
      <c r="ALQ232" s="574"/>
      <c r="ALR232" s="574"/>
      <c r="ALS232" s="574"/>
      <c r="ALT232" s="574"/>
      <c r="ALU232" s="574"/>
      <c r="ALV232" s="574"/>
      <c r="ALW232" s="574"/>
      <c r="ALX232" s="574"/>
      <c r="ALY232" s="574"/>
      <c r="ALZ232" s="574"/>
      <c r="AMA232" s="574"/>
      <c r="AMB232" s="574"/>
      <c r="AMC232" s="574"/>
      <c r="AMD232" s="574"/>
      <c r="AME232" s="574"/>
      <c r="AMF232" s="574"/>
      <c r="AMG232" s="574"/>
      <c r="AMH232" s="574"/>
      <c r="AMI232" s="574"/>
      <c r="AMJ232" s="574"/>
      <c r="AMK232" s="574"/>
      <c r="AML232" s="574"/>
      <c r="AMM232" s="574"/>
      <c r="AMN232" s="574"/>
      <c r="AMO232" s="574"/>
      <c r="AMP232" s="574"/>
      <c r="AMQ232" s="574"/>
      <c r="AMR232" s="574"/>
      <c r="AMS232" s="574"/>
      <c r="AMT232" s="574"/>
      <c r="AMU232" s="574"/>
      <c r="AMV232" s="574"/>
      <c r="AMW232" s="574"/>
      <c r="AMX232" s="574"/>
      <c r="AMY232" s="574"/>
      <c r="AMZ232" s="574"/>
      <c r="ANA232" s="574"/>
      <c r="ANB232" s="574"/>
      <c r="ANC232" s="574"/>
      <c r="AND232" s="574"/>
      <c r="ANE232" s="574"/>
      <c r="ANF232" s="574"/>
      <c r="ANG232" s="574"/>
      <c r="ANH232" s="574"/>
      <c r="ANI232" s="574"/>
      <c r="ANJ232" s="574"/>
      <c r="ANK232" s="574"/>
      <c r="ANL232" s="574"/>
      <c r="ANM232" s="574"/>
      <c r="ANN232" s="574"/>
      <c r="ANO232" s="574"/>
      <c r="ANP232" s="574"/>
      <c r="ANQ232" s="574"/>
      <c r="ANR232" s="574"/>
      <c r="ANS232" s="574"/>
      <c r="ANT232" s="574"/>
      <c r="ANU232" s="574"/>
      <c r="ANV232" s="574"/>
      <c r="ANW232" s="574"/>
      <c r="ANX232" s="574"/>
      <c r="ANY232" s="574"/>
      <c r="ANZ232" s="574"/>
      <c r="AOA232" s="574"/>
      <c r="AOB232" s="574"/>
      <c r="AOC232" s="574"/>
      <c r="AOD232" s="574"/>
      <c r="AOE232" s="574"/>
      <c r="AOF232" s="574"/>
      <c r="AOG232" s="574"/>
      <c r="AOH232" s="574"/>
      <c r="AOI232" s="574"/>
      <c r="AOJ232" s="574"/>
      <c r="AOK232" s="574"/>
      <c r="AOL232" s="574"/>
      <c r="AOM232" s="574"/>
      <c r="AON232" s="574"/>
      <c r="AOO232" s="574"/>
      <c r="AOP232" s="574"/>
      <c r="AOQ232" s="574"/>
      <c r="AOR232" s="574"/>
      <c r="AOS232" s="574"/>
      <c r="AOT232" s="574"/>
      <c r="AOU232" s="574"/>
      <c r="AOV232" s="574"/>
      <c r="AOW232" s="574"/>
      <c r="AOX232" s="574"/>
      <c r="AOY232" s="574"/>
      <c r="AOZ232" s="574"/>
      <c r="APA232" s="574"/>
      <c r="APB232" s="574"/>
      <c r="APC232" s="574"/>
      <c r="APD232" s="574"/>
      <c r="APE232" s="574"/>
      <c r="APF232" s="574"/>
      <c r="APG232" s="574"/>
      <c r="APH232" s="574"/>
      <c r="API232" s="574"/>
      <c r="APJ232" s="574"/>
      <c r="APK232" s="574"/>
      <c r="APL232" s="574"/>
      <c r="APM232" s="574"/>
      <c r="APN232" s="574"/>
      <c r="APO232" s="574"/>
      <c r="APP232" s="574"/>
      <c r="APQ232" s="574"/>
      <c r="APR232" s="574"/>
      <c r="APS232" s="574"/>
      <c r="APT232" s="574"/>
      <c r="APU232" s="574"/>
      <c r="APV232" s="574"/>
      <c r="APW232" s="574"/>
      <c r="APX232" s="574"/>
      <c r="APY232" s="574"/>
      <c r="APZ232" s="574"/>
      <c r="AQA232" s="574"/>
      <c r="AQB232" s="574"/>
      <c r="AQC232" s="574"/>
      <c r="AQD232" s="574"/>
      <c r="AQE232" s="574"/>
      <c r="AQF232" s="574"/>
      <c r="AQG232" s="574"/>
      <c r="AQH232" s="574"/>
      <c r="AQI232" s="574"/>
      <c r="AQJ232" s="574"/>
      <c r="AQK232" s="574"/>
      <c r="AQL232" s="574"/>
      <c r="AQM232" s="574"/>
      <c r="AQN232" s="574"/>
      <c r="AQO232" s="574"/>
      <c r="AQP232" s="574"/>
      <c r="AQQ232" s="574"/>
      <c r="AQR232" s="574"/>
      <c r="AQS232" s="574"/>
      <c r="AQT232" s="574"/>
      <c r="AQU232" s="574"/>
      <c r="AQV232" s="574"/>
      <c r="AQW232" s="574"/>
      <c r="AQX232" s="574"/>
      <c r="AQY232" s="574"/>
      <c r="AQZ232" s="574"/>
      <c r="ARA232" s="574"/>
      <c r="ARB232" s="574"/>
      <c r="ARC232" s="574"/>
      <c r="ARD232" s="574"/>
      <c r="ARE232" s="574"/>
      <c r="ARF232" s="574"/>
      <c r="ARG232" s="574"/>
      <c r="ARH232" s="574"/>
      <c r="ARI232" s="574"/>
      <c r="ARJ232" s="574"/>
      <c r="ARK232" s="574"/>
      <c r="ARL232" s="574"/>
      <c r="ARM232" s="574"/>
      <c r="ARN232" s="574"/>
      <c r="ARO232" s="574"/>
      <c r="ARP232" s="574"/>
      <c r="ARQ232" s="574"/>
      <c r="ARR232" s="574"/>
      <c r="ARS232" s="574"/>
      <c r="ART232" s="574"/>
      <c r="ARU232" s="574"/>
      <c r="ARV232" s="574"/>
      <c r="ARW232" s="574"/>
      <c r="ARX232" s="574"/>
      <c r="ARY232" s="574"/>
      <c r="ARZ232" s="574"/>
      <c r="ASA232" s="574"/>
      <c r="ASB232" s="574"/>
      <c r="ASC232" s="574"/>
      <c r="ASD232" s="574"/>
      <c r="ASE232" s="574"/>
      <c r="ASF232" s="574"/>
      <c r="ASG232" s="574"/>
      <c r="ASH232" s="574"/>
      <c r="ASI232" s="574"/>
      <c r="ASJ232" s="574"/>
      <c r="ASK232" s="574"/>
      <c r="ASL232" s="574"/>
      <c r="ASM232" s="574"/>
      <c r="ASN232" s="574"/>
      <c r="ASO232" s="574"/>
      <c r="ASP232" s="574"/>
      <c r="ASQ232" s="574"/>
      <c r="ASR232" s="574"/>
      <c r="ASS232" s="574"/>
      <c r="AST232" s="574"/>
      <c r="ASU232" s="574"/>
      <c r="ASV232" s="574"/>
      <c r="ASW232" s="574"/>
      <c r="ASX232" s="574"/>
      <c r="ASY232" s="574"/>
      <c r="ASZ232" s="574"/>
      <c r="ATA232" s="574"/>
      <c r="ATB232" s="574"/>
      <c r="ATC232" s="574"/>
      <c r="ATD232" s="574"/>
      <c r="ATE232" s="574"/>
      <c r="ATF232" s="574"/>
      <c r="ATG232" s="574"/>
      <c r="ATH232" s="574"/>
      <c r="ATI232" s="574"/>
      <c r="ATJ232" s="574"/>
      <c r="ATK232" s="574"/>
      <c r="ATL232" s="574"/>
      <c r="ATM232" s="574"/>
      <c r="ATN232" s="574"/>
      <c r="ATO232" s="574"/>
      <c r="ATP232" s="574"/>
      <c r="ATQ232" s="574"/>
      <c r="ATR232" s="574"/>
      <c r="ATS232" s="574"/>
      <c r="ATT232" s="574"/>
      <c r="ATU232" s="574"/>
      <c r="ATV232" s="574"/>
      <c r="ATW232" s="574"/>
      <c r="ATX232" s="574"/>
      <c r="ATY232" s="574"/>
      <c r="ATZ232" s="574"/>
      <c r="AUA232" s="574"/>
      <c r="AUB232" s="574"/>
      <c r="AUC232" s="574"/>
      <c r="AUD232" s="574"/>
      <c r="AUE232" s="574"/>
      <c r="AUF232" s="574"/>
      <c r="AUG232" s="574"/>
      <c r="AUH232" s="574"/>
      <c r="AUI232" s="574"/>
      <c r="AUJ232" s="574"/>
      <c r="AUK232" s="574"/>
      <c r="AUL232" s="574"/>
      <c r="AUM232" s="574"/>
      <c r="AUN232" s="574"/>
      <c r="AUO232" s="574"/>
      <c r="AUP232" s="574"/>
      <c r="AUQ232" s="574"/>
      <c r="AUR232" s="574"/>
      <c r="AUS232" s="574"/>
      <c r="AUT232" s="574"/>
      <c r="AUU232" s="574"/>
      <c r="AUV232" s="574"/>
      <c r="AUW232" s="574"/>
      <c r="AUX232" s="574"/>
      <c r="AUY232" s="574"/>
      <c r="AUZ232" s="574"/>
      <c r="AVA232" s="574"/>
      <c r="AVB232" s="574"/>
      <c r="AVC232" s="574"/>
      <c r="AVD232" s="574"/>
      <c r="AVE232" s="574"/>
      <c r="AVF232" s="574"/>
      <c r="AVG232" s="574"/>
      <c r="AVH232" s="574"/>
      <c r="AVI232" s="574"/>
      <c r="AVJ232" s="574"/>
      <c r="AVK232" s="574"/>
      <c r="AVL232" s="574"/>
      <c r="AVM232" s="574"/>
      <c r="AVN232" s="574"/>
      <c r="AVO232" s="574"/>
      <c r="AVP232" s="574"/>
      <c r="AVQ232" s="574"/>
      <c r="AVR232" s="574"/>
      <c r="AVS232" s="574"/>
      <c r="AVT232" s="574"/>
      <c r="AVU232" s="574"/>
      <c r="AVV232" s="574"/>
      <c r="AVW232" s="574"/>
      <c r="AVX232" s="574"/>
      <c r="AVY232" s="574"/>
      <c r="AVZ232" s="574"/>
      <c r="AWA232" s="574"/>
      <c r="AWB232" s="574"/>
      <c r="AWC232" s="574"/>
      <c r="AWD232" s="574"/>
      <c r="AWE232" s="574"/>
      <c r="AWF232" s="574"/>
      <c r="AWG232" s="574"/>
      <c r="AWH232" s="574"/>
      <c r="AWI232" s="574"/>
      <c r="AWJ232" s="574"/>
      <c r="AWK232" s="574"/>
      <c r="AWL232" s="574"/>
      <c r="AWM232" s="574"/>
      <c r="AWN232" s="574"/>
      <c r="AWO232" s="574"/>
      <c r="AWP232" s="574"/>
      <c r="AWQ232" s="574"/>
      <c r="AWR232" s="574"/>
      <c r="AWS232" s="574"/>
      <c r="AWT232" s="574"/>
      <c r="AWU232" s="574"/>
      <c r="AWV232" s="574"/>
      <c r="AWW232" s="574"/>
      <c r="AWX232" s="574"/>
      <c r="AWY232" s="574"/>
      <c r="AWZ232" s="574"/>
      <c r="AXA232" s="574"/>
      <c r="AXB232" s="574"/>
      <c r="AXC232" s="574"/>
      <c r="AXD232" s="574"/>
      <c r="AXE232" s="574"/>
      <c r="AXF232" s="574"/>
      <c r="AXG232" s="574"/>
      <c r="AXH232" s="574"/>
      <c r="AXI232" s="574"/>
      <c r="AXJ232" s="574"/>
    </row>
    <row r="233" spans="1:1310" s="575" customFormat="1" ht="23.25" customHeight="1">
      <c r="A233" s="576"/>
      <c r="B233" s="2829"/>
      <c r="C233" s="2829"/>
      <c r="D233" s="2829"/>
      <c r="E233" s="2829"/>
      <c r="F233" s="2829"/>
      <c r="G233" s="2829"/>
      <c r="H233" s="2829"/>
      <c r="I233" s="2829"/>
      <c r="J233" s="2829"/>
      <c r="K233" s="2829"/>
      <c r="L233" s="2829"/>
      <c r="M233" s="2829"/>
      <c r="N233" s="2829"/>
      <c r="O233" s="2829"/>
      <c r="P233" s="2829"/>
      <c r="Q233" s="2829"/>
      <c r="R233" s="572"/>
      <c r="S233" s="572"/>
      <c r="T233" s="572"/>
      <c r="U233" s="572"/>
      <c r="V233" s="572"/>
      <c r="W233" s="572"/>
      <c r="X233" s="572"/>
      <c r="Y233" s="572"/>
      <c r="Z233" s="572"/>
      <c r="AA233" s="572"/>
      <c r="AB233" s="572"/>
      <c r="AC233" s="572"/>
      <c r="AD233" s="573"/>
      <c r="AE233" s="573"/>
      <c r="AF233" s="573"/>
      <c r="AG233" s="573"/>
      <c r="AH233" s="573"/>
      <c r="AI233" s="573"/>
      <c r="AJ233" s="573"/>
      <c r="AK233" s="573"/>
      <c r="AL233" s="573"/>
      <c r="AM233" s="573"/>
      <c r="AN233" s="573"/>
      <c r="AO233" s="573"/>
      <c r="AP233" s="573"/>
      <c r="AQ233" s="573"/>
      <c r="AR233" s="573"/>
      <c r="AS233" s="573"/>
      <c r="AT233" s="573"/>
      <c r="AU233" s="573"/>
      <c r="AV233" s="574"/>
      <c r="AW233" s="574"/>
      <c r="AX233" s="574"/>
      <c r="AY233" s="574"/>
      <c r="AZ233" s="574"/>
      <c r="BA233" s="574"/>
      <c r="BB233" s="574"/>
      <c r="BC233" s="574"/>
      <c r="BD233" s="574"/>
      <c r="BE233" s="574"/>
      <c r="BF233" s="574"/>
      <c r="BG233" s="574"/>
      <c r="BH233" s="574"/>
      <c r="BI233" s="574"/>
      <c r="BJ233" s="574"/>
      <c r="BK233" s="574"/>
      <c r="BL233" s="574"/>
      <c r="BM233" s="574"/>
      <c r="BN233" s="574"/>
      <c r="BO233" s="574"/>
      <c r="BP233" s="574"/>
      <c r="BQ233" s="574"/>
      <c r="BR233" s="574"/>
      <c r="BS233" s="574"/>
      <c r="BT233" s="574"/>
      <c r="BU233" s="574"/>
      <c r="BV233" s="574"/>
      <c r="BW233" s="574"/>
      <c r="BX233" s="574"/>
      <c r="BY233" s="574"/>
      <c r="BZ233" s="574"/>
      <c r="CA233" s="574"/>
      <c r="CB233" s="574"/>
      <c r="CC233" s="574"/>
      <c r="CD233" s="574"/>
      <c r="CE233" s="574"/>
      <c r="CF233" s="574"/>
      <c r="CG233" s="574"/>
      <c r="CH233" s="574"/>
      <c r="CI233" s="574"/>
      <c r="CJ233" s="574"/>
      <c r="CK233" s="574"/>
      <c r="CL233" s="574"/>
      <c r="CM233" s="574"/>
      <c r="CN233" s="574"/>
      <c r="CO233" s="574"/>
      <c r="CP233" s="574"/>
      <c r="CQ233" s="574"/>
      <c r="CR233" s="574"/>
      <c r="CS233" s="574"/>
      <c r="CT233" s="574"/>
      <c r="CU233" s="574"/>
      <c r="CV233" s="574"/>
      <c r="CW233" s="574"/>
      <c r="CX233" s="574"/>
      <c r="CY233" s="574"/>
      <c r="CZ233" s="574"/>
      <c r="DA233" s="574"/>
      <c r="DB233" s="574"/>
      <c r="DC233" s="574"/>
      <c r="DD233" s="574"/>
      <c r="DE233" s="574"/>
      <c r="DF233" s="574"/>
      <c r="DG233" s="574"/>
      <c r="DH233" s="574"/>
      <c r="DI233" s="574"/>
      <c r="DJ233" s="574"/>
      <c r="DK233" s="574"/>
      <c r="DL233" s="574"/>
      <c r="DM233" s="574"/>
      <c r="DN233" s="574"/>
      <c r="DO233" s="574"/>
      <c r="DP233" s="574"/>
      <c r="DQ233" s="574"/>
      <c r="DR233" s="574"/>
      <c r="DS233" s="574"/>
      <c r="DT233" s="574"/>
      <c r="DU233" s="574"/>
      <c r="DV233" s="574"/>
      <c r="DW233" s="574"/>
      <c r="DX233" s="574"/>
      <c r="DY233" s="574"/>
      <c r="DZ233" s="574"/>
      <c r="EA233" s="574"/>
      <c r="EB233" s="574"/>
      <c r="EC233" s="574"/>
      <c r="ED233" s="574"/>
      <c r="EE233" s="574"/>
      <c r="EF233" s="574"/>
      <c r="EG233" s="574"/>
      <c r="EH233" s="574"/>
      <c r="EI233" s="574"/>
      <c r="EJ233" s="574"/>
      <c r="EK233" s="574"/>
      <c r="EL233" s="574"/>
      <c r="EM233" s="574"/>
      <c r="EN233" s="574"/>
      <c r="EO233" s="574"/>
      <c r="EP233" s="574"/>
      <c r="EQ233" s="574"/>
      <c r="ER233" s="574"/>
      <c r="ES233" s="574"/>
      <c r="ET233" s="574"/>
      <c r="EU233" s="574"/>
      <c r="EV233" s="574"/>
      <c r="EW233" s="574"/>
      <c r="EX233" s="574"/>
      <c r="EY233" s="574"/>
      <c r="EZ233" s="574"/>
      <c r="FA233" s="574"/>
      <c r="FB233" s="574"/>
      <c r="FC233" s="574"/>
      <c r="FD233" s="574"/>
      <c r="FE233" s="574"/>
      <c r="FF233" s="574"/>
      <c r="FG233" s="574"/>
      <c r="FH233" s="574"/>
      <c r="FI233" s="574"/>
      <c r="FJ233" s="574"/>
      <c r="FK233" s="574"/>
      <c r="FL233" s="574"/>
      <c r="FM233" s="574"/>
      <c r="FN233" s="574"/>
      <c r="FO233" s="574"/>
      <c r="FP233" s="574"/>
      <c r="FQ233" s="574"/>
      <c r="FR233" s="574"/>
      <c r="FS233" s="574"/>
      <c r="FT233" s="574"/>
      <c r="FU233" s="574"/>
      <c r="FV233" s="574"/>
      <c r="FW233" s="574"/>
      <c r="FX233" s="574"/>
      <c r="FY233" s="574"/>
      <c r="FZ233" s="574"/>
      <c r="GA233" s="574"/>
      <c r="GB233" s="574"/>
      <c r="GC233" s="574"/>
      <c r="GD233" s="574"/>
      <c r="GE233" s="574"/>
      <c r="GF233" s="574"/>
      <c r="GG233" s="574"/>
      <c r="GH233" s="574"/>
      <c r="GI233" s="574"/>
      <c r="GJ233" s="574"/>
      <c r="GK233" s="574"/>
      <c r="GL233" s="574"/>
      <c r="GM233" s="574"/>
      <c r="GN233" s="574"/>
      <c r="GO233" s="574"/>
      <c r="GP233" s="574"/>
      <c r="GQ233" s="574"/>
      <c r="GR233" s="574"/>
      <c r="GS233" s="574"/>
      <c r="GT233" s="574"/>
      <c r="GU233" s="574"/>
      <c r="GV233" s="574"/>
      <c r="GW233" s="574"/>
      <c r="GX233" s="574"/>
      <c r="GY233" s="574"/>
      <c r="GZ233" s="574"/>
      <c r="HA233" s="574"/>
      <c r="HB233" s="574"/>
      <c r="HC233" s="574"/>
      <c r="HD233" s="574"/>
      <c r="HE233" s="574"/>
      <c r="HF233" s="574"/>
      <c r="HG233" s="574"/>
      <c r="HH233" s="574"/>
      <c r="HI233" s="574"/>
      <c r="HJ233" s="574"/>
      <c r="HK233" s="574"/>
      <c r="HL233" s="574"/>
      <c r="HM233" s="574"/>
      <c r="HN233" s="574"/>
      <c r="HO233" s="574"/>
      <c r="HP233" s="574"/>
      <c r="HQ233" s="574"/>
      <c r="HR233" s="574"/>
      <c r="HS233" s="574"/>
      <c r="HT233" s="574"/>
      <c r="HU233" s="574"/>
      <c r="HV233" s="574"/>
      <c r="HW233" s="574"/>
      <c r="HX233" s="574"/>
      <c r="HY233" s="574"/>
      <c r="HZ233" s="574"/>
      <c r="IA233" s="574"/>
      <c r="IB233" s="574"/>
      <c r="IC233" s="574"/>
      <c r="ID233" s="574"/>
      <c r="IE233" s="574"/>
      <c r="IF233" s="574"/>
      <c r="IG233" s="574"/>
      <c r="IH233" s="574"/>
      <c r="II233" s="574"/>
      <c r="IJ233" s="574"/>
      <c r="IK233" s="574"/>
      <c r="IL233" s="574"/>
      <c r="IM233" s="574"/>
      <c r="IN233" s="574"/>
      <c r="IO233" s="574"/>
      <c r="IP233" s="574"/>
      <c r="IQ233" s="574"/>
      <c r="IR233" s="574"/>
      <c r="IS233" s="574"/>
      <c r="IT233" s="574"/>
      <c r="IU233" s="574"/>
      <c r="IV233" s="574"/>
      <c r="IW233" s="574"/>
      <c r="IX233" s="574"/>
      <c r="IY233" s="574"/>
      <c r="IZ233" s="574"/>
      <c r="JA233" s="574"/>
      <c r="JB233" s="574"/>
      <c r="JC233" s="574"/>
      <c r="JD233" s="574"/>
      <c r="JE233" s="574"/>
      <c r="JF233" s="574"/>
      <c r="JG233" s="574"/>
      <c r="JH233" s="574"/>
      <c r="JI233" s="574"/>
      <c r="JJ233" s="574"/>
      <c r="JK233" s="574"/>
      <c r="JL233" s="574"/>
      <c r="JM233" s="574"/>
      <c r="JN233" s="574"/>
      <c r="JO233" s="574"/>
      <c r="JP233" s="574"/>
      <c r="JQ233" s="574"/>
      <c r="JR233" s="574"/>
      <c r="JS233" s="574"/>
      <c r="JT233" s="574"/>
      <c r="JU233" s="574"/>
      <c r="JV233" s="574"/>
      <c r="JW233" s="574"/>
      <c r="JX233" s="574"/>
      <c r="JY233" s="574"/>
      <c r="JZ233" s="574"/>
      <c r="KA233" s="574"/>
      <c r="KB233" s="574"/>
      <c r="KC233" s="574"/>
      <c r="KD233" s="574"/>
      <c r="KE233" s="574"/>
      <c r="KF233" s="574"/>
      <c r="KG233" s="574"/>
      <c r="KH233" s="574"/>
      <c r="KI233" s="574"/>
      <c r="KJ233" s="574"/>
      <c r="KK233" s="574"/>
      <c r="KL233" s="574"/>
      <c r="KM233" s="574"/>
      <c r="KN233" s="574"/>
      <c r="KO233" s="574"/>
      <c r="KP233" s="574"/>
      <c r="KQ233" s="574"/>
      <c r="KR233" s="574"/>
      <c r="KS233" s="574"/>
      <c r="KT233" s="574"/>
      <c r="KU233" s="574"/>
      <c r="KV233" s="574"/>
      <c r="KW233" s="574"/>
      <c r="KX233" s="574"/>
      <c r="KY233" s="574"/>
      <c r="KZ233" s="574"/>
      <c r="LA233" s="574"/>
      <c r="LB233" s="574"/>
      <c r="LC233" s="574"/>
      <c r="LD233" s="574"/>
      <c r="LE233" s="574"/>
      <c r="LF233" s="574"/>
      <c r="LG233" s="574"/>
      <c r="LH233" s="574"/>
      <c r="LI233" s="574"/>
      <c r="LJ233" s="574"/>
      <c r="LK233" s="574"/>
      <c r="LL233" s="574"/>
      <c r="LM233" s="574"/>
      <c r="LN233" s="574"/>
      <c r="LO233" s="574"/>
      <c r="LP233" s="574"/>
      <c r="LQ233" s="574"/>
      <c r="LR233" s="574"/>
      <c r="LS233" s="574"/>
      <c r="LT233" s="574"/>
      <c r="LU233" s="574"/>
      <c r="LV233" s="574"/>
      <c r="LW233" s="574"/>
      <c r="LX233" s="574"/>
      <c r="LY233" s="574"/>
      <c r="LZ233" s="574"/>
      <c r="MA233" s="574"/>
      <c r="MB233" s="574"/>
      <c r="MC233" s="574"/>
      <c r="MD233" s="574"/>
      <c r="ME233" s="574"/>
      <c r="MF233" s="574"/>
      <c r="MG233" s="574"/>
      <c r="MH233" s="574"/>
      <c r="MI233" s="574"/>
      <c r="MJ233" s="574"/>
      <c r="MK233" s="574"/>
      <c r="ML233" s="574"/>
      <c r="MM233" s="574"/>
      <c r="MN233" s="574"/>
      <c r="MO233" s="574"/>
      <c r="MP233" s="574"/>
      <c r="MQ233" s="574"/>
      <c r="MR233" s="574"/>
      <c r="MS233" s="574"/>
      <c r="MT233" s="574"/>
      <c r="MU233" s="574"/>
      <c r="MV233" s="574"/>
      <c r="MW233" s="574"/>
      <c r="MX233" s="574"/>
      <c r="MY233" s="574"/>
      <c r="MZ233" s="574"/>
      <c r="NA233" s="574"/>
      <c r="NB233" s="574"/>
      <c r="NC233" s="574"/>
      <c r="ND233" s="574"/>
      <c r="NE233" s="574"/>
      <c r="NF233" s="574"/>
      <c r="NG233" s="574"/>
      <c r="NH233" s="574"/>
      <c r="NI233" s="574"/>
      <c r="NJ233" s="574"/>
      <c r="NK233" s="574"/>
      <c r="NL233" s="574"/>
      <c r="NM233" s="574"/>
      <c r="NN233" s="574"/>
      <c r="NO233" s="574"/>
      <c r="NP233" s="574"/>
      <c r="NQ233" s="574"/>
      <c r="NR233" s="574"/>
      <c r="NS233" s="574"/>
      <c r="NT233" s="574"/>
      <c r="NU233" s="574"/>
      <c r="NV233" s="574"/>
      <c r="NW233" s="574"/>
      <c r="NX233" s="574"/>
      <c r="NY233" s="574"/>
      <c r="NZ233" s="574"/>
      <c r="OA233" s="574"/>
      <c r="OB233" s="574"/>
      <c r="OC233" s="574"/>
      <c r="OD233" s="574"/>
      <c r="OE233" s="574"/>
      <c r="OF233" s="574"/>
      <c r="OG233" s="574"/>
      <c r="OH233" s="574"/>
      <c r="OI233" s="574"/>
      <c r="OJ233" s="574"/>
      <c r="OK233" s="574"/>
      <c r="OL233" s="574"/>
      <c r="OM233" s="574"/>
      <c r="ON233" s="574"/>
      <c r="OO233" s="574"/>
      <c r="OP233" s="574"/>
      <c r="OQ233" s="574"/>
      <c r="OR233" s="574"/>
      <c r="OS233" s="574"/>
      <c r="OT233" s="574"/>
      <c r="OU233" s="574"/>
      <c r="OV233" s="574"/>
      <c r="OW233" s="574"/>
      <c r="OX233" s="574"/>
      <c r="OY233" s="574"/>
      <c r="OZ233" s="574"/>
      <c r="PA233" s="574"/>
      <c r="PB233" s="574"/>
      <c r="PC233" s="574"/>
      <c r="PD233" s="574"/>
      <c r="PE233" s="574"/>
      <c r="PF233" s="574"/>
      <c r="PG233" s="574"/>
      <c r="PH233" s="574"/>
      <c r="PI233" s="574"/>
      <c r="PJ233" s="574"/>
      <c r="PK233" s="574"/>
      <c r="PL233" s="574"/>
      <c r="PM233" s="574"/>
      <c r="PN233" s="574"/>
      <c r="PO233" s="574"/>
      <c r="PP233" s="574"/>
      <c r="PQ233" s="574"/>
      <c r="PR233" s="574"/>
      <c r="PS233" s="574"/>
      <c r="PT233" s="574"/>
      <c r="PU233" s="574"/>
      <c r="PV233" s="574"/>
      <c r="PW233" s="574"/>
      <c r="PX233" s="574"/>
      <c r="PY233" s="574"/>
      <c r="PZ233" s="574"/>
      <c r="QA233" s="574"/>
      <c r="QB233" s="574"/>
      <c r="QC233" s="574"/>
      <c r="QD233" s="574"/>
      <c r="QE233" s="574"/>
      <c r="QF233" s="574"/>
      <c r="QG233" s="574"/>
      <c r="QH233" s="574"/>
      <c r="QI233" s="574"/>
      <c r="QJ233" s="574"/>
      <c r="QK233" s="574"/>
      <c r="QL233" s="574"/>
      <c r="QM233" s="574"/>
      <c r="QN233" s="574"/>
      <c r="QO233" s="574"/>
      <c r="QP233" s="574"/>
      <c r="QQ233" s="574"/>
      <c r="QR233" s="574"/>
      <c r="QS233" s="574"/>
      <c r="QT233" s="574"/>
      <c r="QU233" s="574"/>
      <c r="QV233" s="574"/>
      <c r="QW233" s="574"/>
      <c r="QX233" s="574"/>
      <c r="QY233" s="574"/>
      <c r="QZ233" s="574"/>
      <c r="RA233" s="574"/>
      <c r="RB233" s="574"/>
      <c r="RC233" s="574"/>
      <c r="RD233" s="574"/>
      <c r="RE233" s="574"/>
      <c r="RF233" s="574"/>
      <c r="RG233" s="574"/>
      <c r="RH233" s="574"/>
      <c r="RI233" s="574"/>
      <c r="RJ233" s="574"/>
      <c r="RK233" s="574"/>
      <c r="RL233" s="574"/>
      <c r="RM233" s="574"/>
      <c r="RN233" s="574"/>
      <c r="RO233" s="574"/>
      <c r="RP233" s="574"/>
      <c r="RQ233" s="574"/>
      <c r="RR233" s="574"/>
      <c r="RS233" s="574"/>
      <c r="RT233" s="574"/>
      <c r="RU233" s="574"/>
      <c r="RV233" s="574"/>
      <c r="RW233" s="574"/>
      <c r="RX233" s="574"/>
      <c r="RY233" s="574"/>
      <c r="RZ233" s="574"/>
      <c r="SA233" s="574"/>
      <c r="SB233" s="574"/>
      <c r="SC233" s="574"/>
      <c r="SD233" s="574"/>
      <c r="SE233" s="574"/>
      <c r="SF233" s="574"/>
      <c r="SG233" s="574"/>
      <c r="SH233" s="574"/>
      <c r="SI233" s="574"/>
      <c r="SJ233" s="574"/>
      <c r="SK233" s="574"/>
      <c r="SL233" s="574"/>
      <c r="SM233" s="574"/>
      <c r="SN233" s="574"/>
      <c r="SO233" s="574"/>
      <c r="SP233" s="574"/>
      <c r="SQ233" s="574"/>
      <c r="SR233" s="574"/>
      <c r="SS233" s="574"/>
      <c r="ST233" s="574"/>
      <c r="SU233" s="574"/>
      <c r="SV233" s="574"/>
      <c r="SW233" s="574"/>
      <c r="SX233" s="574"/>
      <c r="SY233" s="574"/>
      <c r="SZ233" s="574"/>
      <c r="TA233" s="574"/>
      <c r="TB233" s="574"/>
      <c r="TC233" s="574"/>
      <c r="TD233" s="574"/>
      <c r="TE233" s="574"/>
      <c r="TF233" s="574"/>
      <c r="TG233" s="574"/>
      <c r="TH233" s="574"/>
      <c r="TI233" s="574"/>
      <c r="TJ233" s="574"/>
      <c r="TK233" s="574"/>
      <c r="TL233" s="574"/>
      <c r="TM233" s="574"/>
      <c r="TN233" s="574"/>
      <c r="TO233" s="574"/>
      <c r="TP233" s="574"/>
      <c r="TQ233" s="574"/>
      <c r="TR233" s="574"/>
      <c r="TS233" s="574"/>
      <c r="TT233" s="574"/>
      <c r="TU233" s="574"/>
      <c r="TV233" s="574"/>
      <c r="TW233" s="574"/>
      <c r="TX233" s="574"/>
      <c r="TY233" s="574"/>
      <c r="TZ233" s="574"/>
      <c r="UA233" s="574"/>
      <c r="UB233" s="574"/>
      <c r="UC233" s="574"/>
      <c r="UD233" s="574"/>
      <c r="UE233" s="574"/>
      <c r="UF233" s="574"/>
      <c r="UG233" s="574"/>
      <c r="UH233" s="574"/>
      <c r="UI233" s="574"/>
      <c r="UJ233" s="574"/>
      <c r="UK233" s="574"/>
      <c r="UL233" s="574"/>
      <c r="UM233" s="574"/>
      <c r="UN233" s="574"/>
      <c r="UO233" s="574"/>
      <c r="UP233" s="574"/>
      <c r="UQ233" s="574"/>
      <c r="UR233" s="574"/>
      <c r="US233" s="574"/>
      <c r="UT233" s="574"/>
      <c r="UU233" s="574"/>
      <c r="UV233" s="574"/>
      <c r="UW233" s="574"/>
      <c r="UX233" s="574"/>
      <c r="UY233" s="574"/>
      <c r="UZ233" s="574"/>
      <c r="VA233" s="574"/>
      <c r="VB233" s="574"/>
      <c r="VC233" s="574"/>
      <c r="VD233" s="574"/>
      <c r="VE233" s="574"/>
      <c r="VF233" s="574"/>
      <c r="VG233" s="574"/>
      <c r="VH233" s="574"/>
      <c r="VI233" s="574"/>
      <c r="VJ233" s="574"/>
      <c r="VK233" s="574"/>
      <c r="VL233" s="574"/>
      <c r="VM233" s="574"/>
      <c r="VN233" s="574"/>
      <c r="VO233" s="574"/>
      <c r="VP233" s="574"/>
      <c r="VQ233" s="574"/>
      <c r="VR233" s="574"/>
      <c r="VS233" s="574"/>
      <c r="VT233" s="574"/>
      <c r="VU233" s="574"/>
      <c r="VV233" s="574"/>
      <c r="VW233" s="574"/>
      <c r="VX233" s="574"/>
      <c r="VY233" s="574"/>
      <c r="VZ233" s="574"/>
      <c r="WA233" s="574"/>
      <c r="WB233" s="574"/>
      <c r="WC233" s="574"/>
      <c r="WD233" s="574"/>
      <c r="WE233" s="574"/>
      <c r="WF233" s="574"/>
      <c r="WG233" s="574"/>
      <c r="WH233" s="574"/>
      <c r="WI233" s="574"/>
      <c r="WJ233" s="574"/>
      <c r="WK233" s="574"/>
      <c r="WL233" s="574"/>
      <c r="WM233" s="574"/>
      <c r="WN233" s="574"/>
      <c r="WO233" s="574"/>
      <c r="WP233" s="574"/>
      <c r="WQ233" s="574"/>
      <c r="WR233" s="574"/>
      <c r="WS233" s="574"/>
      <c r="WT233" s="574"/>
      <c r="WU233" s="574"/>
      <c r="WV233" s="574"/>
      <c r="WW233" s="574"/>
      <c r="WX233" s="574"/>
      <c r="WY233" s="574"/>
      <c r="WZ233" s="574"/>
      <c r="XA233" s="574"/>
      <c r="XB233" s="574"/>
      <c r="XC233" s="574"/>
      <c r="XD233" s="574"/>
      <c r="XE233" s="574"/>
      <c r="XF233" s="574"/>
      <c r="XG233" s="574"/>
      <c r="XH233" s="574"/>
      <c r="XI233" s="574"/>
      <c r="XJ233" s="574"/>
      <c r="XK233" s="574"/>
      <c r="XL233" s="574"/>
      <c r="XM233" s="574"/>
      <c r="XN233" s="574"/>
      <c r="XO233" s="574"/>
      <c r="XP233" s="574"/>
      <c r="XQ233" s="574"/>
      <c r="XR233" s="574"/>
      <c r="XS233" s="574"/>
      <c r="XT233" s="574"/>
      <c r="XU233" s="574"/>
      <c r="XV233" s="574"/>
      <c r="XW233" s="574"/>
      <c r="XX233" s="574"/>
      <c r="XY233" s="574"/>
      <c r="XZ233" s="574"/>
      <c r="YA233" s="574"/>
      <c r="YB233" s="574"/>
      <c r="YC233" s="574"/>
      <c r="YD233" s="574"/>
      <c r="YE233" s="574"/>
      <c r="YF233" s="574"/>
      <c r="YG233" s="574"/>
      <c r="YH233" s="574"/>
      <c r="YI233" s="574"/>
      <c r="YJ233" s="574"/>
      <c r="YK233" s="574"/>
      <c r="YL233" s="574"/>
      <c r="YM233" s="574"/>
      <c r="YN233" s="574"/>
      <c r="YO233" s="574"/>
      <c r="YP233" s="574"/>
      <c r="YQ233" s="574"/>
      <c r="YR233" s="574"/>
      <c r="YS233" s="574"/>
      <c r="YT233" s="574"/>
      <c r="YU233" s="574"/>
      <c r="YV233" s="574"/>
      <c r="YW233" s="574"/>
      <c r="YX233" s="574"/>
      <c r="YY233" s="574"/>
      <c r="YZ233" s="574"/>
      <c r="ZA233" s="574"/>
      <c r="ZB233" s="574"/>
      <c r="ZC233" s="574"/>
      <c r="ZD233" s="574"/>
      <c r="ZE233" s="574"/>
      <c r="ZF233" s="574"/>
      <c r="ZG233" s="574"/>
      <c r="ZH233" s="574"/>
      <c r="ZI233" s="574"/>
      <c r="ZJ233" s="574"/>
      <c r="ZK233" s="574"/>
      <c r="ZL233" s="574"/>
      <c r="ZM233" s="574"/>
      <c r="ZN233" s="574"/>
      <c r="ZO233" s="574"/>
      <c r="ZP233" s="574"/>
      <c r="ZQ233" s="574"/>
      <c r="ZR233" s="574"/>
      <c r="ZS233" s="574"/>
      <c r="ZT233" s="574"/>
      <c r="ZU233" s="574"/>
      <c r="ZV233" s="574"/>
      <c r="ZW233" s="574"/>
      <c r="ZX233" s="574"/>
      <c r="ZY233" s="574"/>
      <c r="ZZ233" s="574"/>
      <c r="AAA233" s="574"/>
      <c r="AAB233" s="574"/>
      <c r="AAC233" s="574"/>
      <c r="AAD233" s="574"/>
      <c r="AAE233" s="574"/>
      <c r="AAF233" s="574"/>
      <c r="AAG233" s="574"/>
      <c r="AAH233" s="574"/>
      <c r="AAI233" s="574"/>
      <c r="AAJ233" s="574"/>
      <c r="AAK233" s="574"/>
      <c r="AAL233" s="574"/>
      <c r="AAM233" s="574"/>
      <c r="AAN233" s="574"/>
      <c r="AAO233" s="574"/>
      <c r="AAP233" s="574"/>
      <c r="AAQ233" s="574"/>
      <c r="AAR233" s="574"/>
      <c r="AAS233" s="574"/>
      <c r="AAT233" s="574"/>
      <c r="AAU233" s="574"/>
      <c r="AAV233" s="574"/>
      <c r="AAW233" s="574"/>
      <c r="AAX233" s="574"/>
      <c r="AAY233" s="574"/>
      <c r="AAZ233" s="574"/>
      <c r="ABA233" s="574"/>
      <c r="ABB233" s="574"/>
      <c r="ABC233" s="574"/>
      <c r="ABD233" s="574"/>
      <c r="ABE233" s="574"/>
      <c r="ABF233" s="574"/>
      <c r="ABG233" s="574"/>
      <c r="ABH233" s="574"/>
      <c r="ABI233" s="574"/>
      <c r="ABJ233" s="574"/>
      <c r="ABK233" s="574"/>
      <c r="ABL233" s="574"/>
      <c r="ABM233" s="574"/>
      <c r="ABN233" s="574"/>
      <c r="ABO233" s="574"/>
      <c r="ABP233" s="574"/>
      <c r="ABQ233" s="574"/>
      <c r="ABR233" s="574"/>
      <c r="ABS233" s="574"/>
      <c r="ABT233" s="574"/>
      <c r="ABU233" s="574"/>
      <c r="ABV233" s="574"/>
      <c r="ABW233" s="574"/>
      <c r="ABX233" s="574"/>
      <c r="ABY233" s="574"/>
      <c r="ABZ233" s="574"/>
      <c r="ACA233" s="574"/>
      <c r="ACB233" s="574"/>
      <c r="ACC233" s="574"/>
      <c r="ACD233" s="574"/>
      <c r="ACE233" s="574"/>
      <c r="ACF233" s="574"/>
      <c r="ACG233" s="574"/>
      <c r="ACH233" s="574"/>
      <c r="ACI233" s="574"/>
      <c r="ACJ233" s="574"/>
      <c r="ACK233" s="574"/>
      <c r="ACL233" s="574"/>
      <c r="ACM233" s="574"/>
      <c r="ACN233" s="574"/>
      <c r="ACO233" s="574"/>
      <c r="ACP233" s="574"/>
      <c r="ACQ233" s="574"/>
      <c r="ACR233" s="574"/>
      <c r="ACS233" s="574"/>
      <c r="ACT233" s="574"/>
      <c r="ACU233" s="574"/>
      <c r="ACV233" s="574"/>
      <c r="ACW233" s="574"/>
      <c r="ACX233" s="574"/>
      <c r="ACY233" s="574"/>
      <c r="ACZ233" s="574"/>
      <c r="ADA233" s="574"/>
      <c r="ADB233" s="574"/>
      <c r="ADC233" s="574"/>
      <c r="ADD233" s="574"/>
      <c r="ADE233" s="574"/>
      <c r="ADF233" s="574"/>
      <c r="ADG233" s="574"/>
      <c r="ADH233" s="574"/>
      <c r="ADI233" s="574"/>
      <c r="ADJ233" s="574"/>
      <c r="ADK233" s="574"/>
      <c r="ADL233" s="574"/>
      <c r="ADM233" s="574"/>
      <c r="ADN233" s="574"/>
      <c r="ADO233" s="574"/>
      <c r="ADP233" s="574"/>
      <c r="ADQ233" s="574"/>
      <c r="ADR233" s="574"/>
      <c r="ADS233" s="574"/>
      <c r="ADT233" s="574"/>
      <c r="ADU233" s="574"/>
      <c r="ADV233" s="574"/>
      <c r="ADW233" s="574"/>
      <c r="ADX233" s="574"/>
      <c r="ADY233" s="574"/>
      <c r="ADZ233" s="574"/>
      <c r="AEA233" s="574"/>
      <c r="AEB233" s="574"/>
      <c r="AEC233" s="574"/>
      <c r="AED233" s="574"/>
      <c r="AEE233" s="574"/>
      <c r="AEF233" s="574"/>
      <c r="AEG233" s="574"/>
      <c r="AEH233" s="574"/>
      <c r="AEI233" s="574"/>
      <c r="AEJ233" s="574"/>
      <c r="AEK233" s="574"/>
      <c r="AEL233" s="574"/>
      <c r="AEM233" s="574"/>
      <c r="AEN233" s="574"/>
      <c r="AEO233" s="574"/>
      <c r="AEP233" s="574"/>
      <c r="AEQ233" s="574"/>
      <c r="AER233" s="574"/>
      <c r="AES233" s="574"/>
      <c r="AET233" s="574"/>
      <c r="AEU233" s="574"/>
      <c r="AEV233" s="574"/>
      <c r="AEW233" s="574"/>
      <c r="AEX233" s="574"/>
      <c r="AEY233" s="574"/>
      <c r="AEZ233" s="574"/>
      <c r="AFA233" s="574"/>
      <c r="AFB233" s="574"/>
      <c r="AFC233" s="574"/>
      <c r="AFD233" s="574"/>
      <c r="AFE233" s="574"/>
      <c r="AFF233" s="574"/>
      <c r="AFG233" s="574"/>
      <c r="AFH233" s="574"/>
      <c r="AFI233" s="574"/>
      <c r="AFJ233" s="574"/>
      <c r="AFK233" s="574"/>
      <c r="AFL233" s="574"/>
      <c r="AFM233" s="574"/>
      <c r="AFN233" s="574"/>
      <c r="AFO233" s="574"/>
      <c r="AFP233" s="574"/>
      <c r="AFQ233" s="574"/>
      <c r="AFR233" s="574"/>
      <c r="AFS233" s="574"/>
      <c r="AFT233" s="574"/>
      <c r="AFU233" s="574"/>
      <c r="AFV233" s="574"/>
      <c r="AFW233" s="574"/>
      <c r="AFX233" s="574"/>
      <c r="AFY233" s="574"/>
      <c r="AFZ233" s="574"/>
      <c r="AGA233" s="574"/>
      <c r="AGB233" s="574"/>
      <c r="AGC233" s="574"/>
      <c r="AGD233" s="574"/>
      <c r="AGE233" s="574"/>
      <c r="AGF233" s="574"/>
      <c r="AGG233" s="574"/>
      <c r="AGH233" s="574"/>
      <c r="AGI233" s="574"/>
      <c r="AGJ233" s="574"/>
      <c r="AGK233" s="574"/>
      <c r="AGL233" s="574"/>
      <c r="AGM233" s="574"/>
      <c r="AGN233" s="574"/>
      <c r="AGO233" s="574"/>
      <c r="AGP233" s="574"/>
      <c r="AGQ233" s="574"/>
      <c r="AGR233" s="574"/>
      <c r="AGS233" s="574"/>
      <c r="AGT233" s="574"/>
      <c r="AGU233" s="574"/>
      <c r="AGV233" s="574"/>
      <c r="AGW233" s="574"/>
      <c r="AGX233" s="574"/>
      <c r="AGY233" s="574"/>
      <c r="AGZ233" s="574"/>
      <c r="AHA233" s="574"/>
      <c r="AHB233" s="574"/>
      <c r="AHC233" s="574"/>
      <c r="AHD233" s="574"/>
      <c r="AHE233" s="574"/>
      <c r="AHF233" s="574"/>
      <c r="AHG233" s="574"/>
      <c r="AHH233" s="574"/>
      <c r="AHI233" s="574"/>
      <c r="AHJ233" s="574"/>
      <c r="AHK233" s="574"/>
      <c r="AHL233" s="574"/>
      <c r="AHM233" s="574"/>
      <c r="AHN233" s="574"/>
      <c r="AHO233" s="574"/>
      <c r="AHP233" s="574"/>
      <c r="AHQ233" s="574"/>
      <c r="AHR233" s="574"/>
      <c r="AHS233" s="574"/>
      <c r="AHT233" s="574"/>
      <c r="AHU233" s="574"/>
      <c r="AHV233" s="574"/>
      <c r="AHW233" s="574"/>
      <c r="AHX233" s="574"/>
      <c r="AHY233" s="574"/>
      <c r="AHZ233" s="574"/>
      <c r="AIA233" s="574"/>
      <c r="AIB233" s="574"/>
      <c r="AIC233" s="574"/>
      <c r="AID233" s="574"/>
      <c r="AIE233" s="574"/>
      <c r="AIF233" s="574"/>
      <c r="AIG233" s="574"/>
      <c r="AIH233" s="574"/>
      <c r="AII233" s="574"/>
      <c r="AIJ233" s="574"/>
      <c r="AIK233" s="574"/>
      <c r="AIL233" s="574"/>
      <c r="AIM233" s="574"/>
      <c r="AIN233" s="574"/>
      <c r="AIO233" s="574"/>
      <c r="AIP233" s="574"/>
      <c r="AIQ233" s="574"/>
      <c r="AIR233" s="574"/>
      <c r="AIS233" s="574"/>
      <c r="AIT233" s="574"/>
      <c r="AIU233" s="574"/>
      <c r="AIV233" s="574"/>
      <c r="AIW233" s="574"/>
      <c r="AIX233" s="574"/>
      <c r="AIY233" s="574"/>
      <c r="AIZ233" s="574"/>
      <c r="AJA233" s="574"/>
      <c r="AJB233" s="574"/>
      <c r="AJC233" s="574"/>
      <c r="AJD233" s="574"/>
      <c r="AJE233" s="574"/>
      <c r="AJF233" s="574"/>
      <c r="AJG233" s="574"/>
      <c r="AJH233" s="574"/>
      <c r="AJI233" s="574"/>
      <c r="AJJ233" s="574"/>
      <c r="AJK233" s="574"/>
      <c r="AJL233" s="574"/>
      <c r="AJM233" s="574"/>
      <c r="AJN233" s="574"/>
      <c r="AJO233" s="574"/>
      <c r="AJP233" s="574"/>
      <c r="AJQ233" s="574"/>
      <c r="AJR233" s="574"/>
      <c r="AJS233" s="574"/>
      <c r="AJT233" s="574"/>
      <c r="AJU233" s="574"/>
      <c r="AJV233" s="574"/>
      <c r="AJW233" s="574"/>
      <c r="AJX233" s="574"/>
      <c r="AJY233" s="574"/>
      <c r="AJZ233" s="574"/>
      <c r="AKA233" s="574"/>
      <c r="AKB233" s="574"/>
      <c r="AKC233" s="574"/>
      <c r="AKD233" s="574"/>
      <c r="AKE233" s="574"/>
      <c r="AKF233" s="574"/>
      <c r="AKG233" s="574"/>
      <c r="AKH233" s="574"/>
      <c r="AKI233" s="574"/>
      <c r="AKJ233" s="574"/>
      <c r="AKK233" s="574"/>
      <c r="AKL233" s="574"/>
      <c r="AKM233" s="574"/>
      <c r="AKN233" s="574"/>
      <c r="AKO233" s="574"/>
      <c r="AKP233" s="574"/>
      <c r="AKQ233" s="574"/>
      <c r="AKR233" s="574"/>
      <c r="AKS233" s="574"/>
      <c r="AKT233" s="574"/>
      <c r="AKU233" s="574"/>
      <c r="AKV233" s="574"/>
      <c r="AKW233" s="574"/>
      <c r="AKX233" s="574"/>
      <c r="AKY233" s="574"/>
      <c r="AKZ233" s="574"/>
      <c r="ALA233" s="574"/>
      <c r="ALB233" s="574"/>
      <c r="ALC233" s="574"/>
      <c r="ALD233" s="574"/>
      <c r="ALE233" s="574"/>
      <c r="ALF233" s="574"/>
      <c r="ALG233" s="574"/>
      <c r="ALH233" s="574"/>
      <c r="ALI233" s="574"/>
      <c r="ALJ233" s="574"/>
      <c r="ALK233" s="574"/>
      <c r="ALL233" s="574"/>
      <c r="ALM233" s="574"/>
      <c r="ALN233" s="574"/>
      <c r="ALO233" s="574"/>
      <c r="ALP233" s="574"/>
      <c r="ALQ233" s="574"/>
      <c r="ALR233" s="574"/>
      <c r="ALS233" s="574"/>
      <c r="ALT233" s="574"/>
      <c r="ALU233" s="574"/>
      <c r="ALV233" s="574"/>
      <c r="ALW233" s="574"/>
      <c r="ALX233" s="574"/>
      <c r="ALY233" s="574"/>
      <c r="ALZ233" s="574"/>
      <c r="AMA233" s="574"/>
      <c r="AMB233" s="574"/>
      <c r="AMC233" s="574"/>
      <c r="AMD233" s="574"/>
      <c r="AME233" s="574"/>
      <c r="AMF233" s="574"/>
      <c r="AMG233" s="574"/>
      <c r="AMH233" s="574"/>
      <c r="AMI233" s="574"/>
      <c r="AMJ233" s="574"/>
      <c r="AMK233" s="574"/>
      <c r="AML233" s="574"/>
      <c r="AMM233" s="574"/>
      <c r="AMN233" s="574"/>
      <c r="AMO233" s="574"/>
      <c r="AMP233" s="574"/>
      <c r="AMQ233" s="574"/>
      <c r="AMR233" s="574"/>
      <c r="AMS233" s="574"/>
      <c r="AMT233" s="574"/>
      <c r="AMU233" s="574"/>
      <c r="AMV233" s="574"/>
      <c r="AMW233" s="574"/>
      <c r="AMX233" s="574"/>
      <c r="AMY233" s="574"/>
      <c r="AMZ233" s="574"/>
      <c r="ANA233" s="574"/>
      <c r="ANB233" s="574"/>
      <c r="ANC233" s="574"/>
      <c r="AND233" s="574"/>
      <c r="ANE233" s="574"/>
      <c r="ANF233" s="574"/>
      <c r="ANG233" s="574"/>
      <c r="ANH233" s="574"/>
      <c r="ANI233" s="574"/>
      <c r="ANJ233" s="574"/>
      <c r="ANK233" s="574"/>
      <c r="ANL233" s="574"/>
      <c r="ANM233" s="574"/>
      <c r="ANN233" s="574"/>
      <c r="ANO233" s="574"/>
      <c r="ANP233" s="574"/>
      <c r="ANQ233" s="574"/>
      <c r="ANR233" s="574"/>
      <c r="ANS233" s="574"/>
      <c r="ANT233" s="574"/>
      <c r="ANU233" s="574"/>
      <c r="ANV233" s="574"/>
      <c r="ANW233" s="574"/>
      <c r="ANX233" s="574"/>
      <c r="ANY233" s="574"/>
      <c r="ANZ233" s="574"/>
      <c r="AOA233" s="574"/>
      <c r="AOB233" s="574"/>
      <c r="AOC233" s="574"/>
      <c r="AOD233" s="574"/>
      <c r="AOE233" s="574"/>
      <c r="AOF233" s="574"/>
      <c r="AOG233" s="574"/>
      <c r="AOH233" s="574"/>
      <c r="AOI233" s="574"/>
      <c r="AOJ233" s="574"/>
      <c r="AOK233" s="574"/>
      <c r="AOL233" s="574"/>
      <c r="AOM233" s="574"/>
      <c r="AON233" s="574"/>
      <c r="AOO233" s="574"/>
      <c r="AOP233" s="574"/>
      <c r="AOQ233" s="574"/>
      <c r="AOR233" s="574"/>
      <c r="AOS233" s="574"/>
      <c r="AOT233" s="574"/>
      <c r="AOU233" s="574"/>
      <c r="AOV233" s="574"/>
      <c r="AOW233" s="574"/>
      <c r="AOX233" s="574"/>
      <c r="AOY233" s="574"/>
      <c r="AOZ233" s="574"/>
      <c r="APA233" s="574"/>
      <c r="APB233" s="574"/>
      <c r="APC233" s="574"/>
      <c r="APD233" s="574"/>
      <c r="APE233" s="574"/>
      <c r="APF233" s="574"/>
      <c r="APG233" s="574"/>
      <c r="APH233" s="574"/>
      <c r="API233" s="574"/>
      <c r="APJ233" s="574"/>
      <c r="APK233" s="574"/>
      <c r="APL233" s="574"/>
      <c r="APM233" s="574"/>
      <c r="APN233" s="574"/>
      <c r="APO233" s="574"/>
      <c r="APP233" s="574"/>
      <c r="APQ233" s="574"/>
      <c r="APR233" s="574"/>
      <c r="APS233" s="574"/>
      <c r="APT233" s="574"/>
      <c r="APU233" s="574"/>
      <c r="APV233" s="574"/>
      <c r="APW233" s="574"/>
      <c r="APX233" s="574"/>
      <c r="APY233" s="574"/>
      <c r="APZ233" s="574"/>
      <c r="AQA233" s="574"/>
      <c r="AQB233" s="574"/>
      <c r="AQC233" s="574"/>
      <c r="AQD233" s="574"/>
      <c r="AQE233" s="574"/>
      <c r="AQF233" s="574"/>
      <c r="AQG233" s="574"/>
      <c r="AQH233" s="574"/>
      <c r="AQI233" s="574"/>
      <c r="AQJ233" s="574"/>
      <c r="AQK233" s="574"/>
      <c r="AQL233" s="574"/>
      <c r="AQM233" s="574"/>
      <c r="AQN233" s="574"/>
      <c r="AQO233" s="574"/>
      <c r="AQP233" s="574"/>
      <c r="AQQ233" s="574"/>
      <c r="AQR233" s="574"/>
      <c r="AQS233" s="574"/>
      <c r="AQT233" s="574"/>
      <c r="AQU233" s="574"/>
      <c r="AQV233" s="574"/>
      <c r="AQW233" s="574"/>
      <c r="AQX233" s="574"/>
      <c r="AQY233" s="574"/>
      <c r="AQZ233" s="574"/>
      <c r="ARA233" s="574"/>
      <c r="ARB233" s="574"/>
      <c r="ARC233" s="574"/>
      <c r="ARD233" s="574"/>
      <c r="ARE233" s="574"/>
      <c r="ARF233" s="574"/>
      <c r="ARG233" s="574"/>
      <c r="ARH233" s="574"/>
      <c r="ARI233" s="574"/>
      <c r="ARJ233" s="574"/>
      <c r="ARK233" s="574"/>
      <c r="ARL233" s="574"/>
      <c r="ARM233" s="574"/>
      <c r="ARN233" s="574"/>
      <c r="ARO233" s="574"/>
      <c r="ARP233" s="574"/>
      <c r="ARQ233" s="574"/>
      <c r="ARR233" s="574"/>
      <c r="ARS233" s="574"/>
      <c r="ART233" s="574"/>
      <c r="ARU233" s="574"/>
      <c r="ARV233" s="574"/>
      <c r="ARW233" s="574"/>
      <c r="ARX233" s="574"/>
      <c r="ARY233" s="574"/>
      <c r="ARZ233" s="574"/>
      <c r="ASA233" s="574"/>
      <c r="ASB233" s="574"/>
      <c r="ASC233" s="574"/>
      <c r="ASD233" s="574"/>
      <c r="ASE233" s="574"/>
      <c r="ASF233" s="574"/>
      <c r="ASG233" s="574"/>
      <c r="ASH233" s="574"/>
      <c r="ASI233" s="574"/>
      <c r="ASJ233" s="574"/>
      <c r="ASK233" s="574"/>
      <c r="ASL233" s="574"/>
      <c r="ASM233" s="574"/>
      <c r="ASN233" s="574"/>
      <c r="ASO233" s="574"/>
      <c r="ASP233" s="574"/>
      <c r="ASQ233" s="574"/>
      <c r="ASR233" s="574"/>
      <c r="ASS233" s="574"/>
      <c r="AST233" s="574"/>
      <c r="ASU233" s="574"/>
      <c r="ASV233" s="574"/>
      <c r="ASW233" s="574"/>
      <c r="ASX233" s="574"/>
      <c r="ASY233" s="574"/>
      <c r="ASZ233" s="574"/>
      <c r="ATA233" s="574"/>
      <c r="ATB233" s="574"/>
      <c r="ATC233" s="574"/>
      <c r="ATD233" s="574"/>
      <c r="ATE233" s="574"/>
      <c r="ATF233" s="574"/>
      <c r="ATG233" s="574"/>
      <c r="ATH233" s="574"/>
      <c r="ATI233" s="574"/>
      <c r="ATJ233" s="574"/>
      <c r="ATK233" s="574"/>
      <c r="ATL233" s="574"/>
      <c r="ATM233" s="574"/>
      <c r="ATN233" s="574"/>
      <c r="ATO233" s="574"/>
      <c r="ATP233" s="574"/>
      <c r="ATQ233" s="574"/>
      <c r="ATR233" s="574"/>
      <c r="ATS233" s="574"/>
      <c r="ATT233" s="574"/>
      <c r="ATU233" s="574"/>
      <c r="ATV233" s="574"/>
      <c r="ATW233" s="574"/>
      <c r="ATX233" s="574"/>
      <c r="ATY233" s="574"/>
      <c r="ATZ233" s="574"/>
      <c r="AUA233" s="574"/>
      <c r="AUB233" s="574"/>
      <c r="AUC233" s="574"/>
      <c r="AUD233" s="574"/>
      <c r="AUE233" s="574"/>
      <c r="AUF233" s="574"/>
      <c r="AUG233" s="574"/>
      <c r="AUH233" s="574"/>
      <c r="AUI233" s="574"/>
      <c r="AUJ233" s="574"/>
      <c r="AUK233" s="574"/>
      <c r="AUL233" s="574"/>
      <c r="AUM233" s="574"/>
      <c r="AUN233" s="574"/>
      <c r="AUO233" s="574"/>
      <c r="AUP233" s="574"/>
      <c r="AUQ233" s="574"/>
      <c r="AUR233" s="574"/>
      <c r="AUS233" s="574"/>
      <c r="AUT233" s="574"/>
      <c r="AUU233" s="574"/>
      <c r="AUV233" s="574"/>
      <c r="AUW233" s="574"/>
      <c r="AUX233" s="574"/>
      <c r="AUY233" s="574"/>
      <c r="AUZ233" s="574"/>
      <c r="AVA233" s="574"/>
      <c r="AVB233" s="574"/>
      <c r="AVC233" s="574"/>
      <c r="AVD233" s="574"/>
      <c r="AVE233" s="574"/>
      <c r="AVF233" s="574"/>
      <c r="AVG233" s="574"/>
      <c r="AVH233" s="574"/>
      <c r="AVI233" s="574"/>
      <c r="AVJ233" s="574"/>
      <c r="AVK233" s="574"/>
      <c r="AVL233" s="574"/>
      <c r="AVM233" s="574"/>
      <c r="AVN233" s="574"/>
      <c r="AVO233" s="574"/>
      <c r="AVP233" s="574"/>
      <c r="AVQ233" s="574"/>
      <c r="AVR233" s="574"/>
      <c r="AVS233" s="574"/>
      <c r="AVT233" s="574"/>
      <c r="AVU233" s="574"/>
      <c r="AVV233" s="574"/>
      <c r="AVW233" s="574"/>
      <c r="AVX233" s="574"/>
      <c r="AVY233" s="574"/>
      <c r="AVZ233" s="574"/>
      <c r="AWA233" s="574"/>
      <c r="AWB233" s="574"/>
      <c r="AWC233" s="574"/>
      <c r="AWD233" s="574"/>
      <c r="AWE233" s="574"/>
      <c r="AWF233" s="574"/>
      <c r="AWG233" s="574"/>
      <c r="AWH233" s="574"/>
      <c r="AWI233" s="574"/>
      <c r="AWJ233" s="574"/>
      <c r="AWK233" s="574"/>
      <c r="AWL233" s="574"/>
      <c r="AWM233" s="574"/>
      <c r="AWN233" s="574"/>
      <c r="AWO233" s="574"/>
      <c r="AWP233" s="574"/>
      <c r="AWQ233" s="574"/>
      <c r="AWR233" s="574"/>
      <c r="AWS233" s="574"/>
      <c r="AWT233" s="574"/>
      <c r="AWU233" s="574"/>
      <c r="AWV233" s="574"/>
      <c r="AWW233" s="574"/>
      <c r="AWX233" s="574"/>
      <c r="AWY233" s="574"/>
      <c r="AWZ233" s="574"/>
      <c r="AXA233" s="574"/>
      <c r="AXB233" s="574"/>
      <c r="AXC233" s="574"/>
      <c r="AXD233" s="574"/>
      <c r="AXE233" s="574"/>
      <c r="AXF233" s="574"/>
      <c r="AXG233" s="574"/>
      <c r="AXH233" s="574"/>
      <c r="AXI233" s="574"/>
      <c r="AXJ233" s="574"/>
    </row>
    <row r="234" spans="1:1310" s="575" customFormat="1" ht="23.25" customHeight="1">
      <c r="A234" s="576"/>
      <c r="B234" s="2830" t="s">
        <v>736</v>
      </c>
      <c r="C234" s="2830"/>
      <c r="D234" s="2830"/>
      <c r="E234" s="2830"/>
      <c r="F234" s="2830"/>
      <c r="G234" s="2830"/>
      <c r="H234" s="2830"/>
      <c r="I234" s="2830"/>
      <c r="J234" s="2830"/>
      <c r="K234" s="2830"/>
      <c r="L234" s="2830"/>
      <c r="M234" s="2830"/>
      <c r="N234" s="2830"/>
      <c r="O234" s="2830"/>
      <c r="P234" s="2830"/>
      <c r="Q234" s="2830"/>
      <c r="R234" s="572"/>
      <c r="S234" s="572"/>
      <c r="T234" s="572"/>
      <c r="U234" s="572"/>
      <c r="V234" s="572"/>
      <c r="W234" s="572"/>
      <c r="X234" s="572"/>
      <c r="Y234" s="572"/>
      <c r="Z234" s="572"/>
      <c r="AA234" s="572"/>
      <c r="AB234" s="572"/>
      <c r="AC234" s="572"/>
      <c r="AD234" s="573"/>
      <c r="AE234" s="573"/>
      <c r="AF234" s="573"/>
      <c r="AG234" s="573"/>
      <c r="AH234" s="573"/>
      <c r="AI234" s="573"/>
      <c r="AJ234" s="573"/>
      <c r="AK234" s="573"/>
      <c r="AL234" s="573"/>
      <c r="AM234" s="573"/>
      <c r="AN234" s="573"/>
      <c r="AO234" s="573"/>
      <c r="AP234" s="573"/>
      <c r="AQ234" s="573"/>
      <c r="AR234" s="573"/>
      <c r="AS234" s="573"/>
      <c r="AT234" s="573"/>
      <c r="AU234" s="573"/>
      <c r="AV234" s="574"/>
      <c r="AW234" s="574"/>
      <c r="AX234" s="574"/>
      <c r="AY234" s="574"/>
      <c r="AZ234" s="574"/>
      <c r="BA234" s="574"/>
      <c r="BB234" s="574"/>
      <c r="BC234" s="574"/>
      <c r="BD234" s="574"/>
      <c r="BE234" s="574"/>
      <c r="BF234" s="574"/>
      <c r="BG234" s="574"/>
      <c r="BH234" s="574"/>
      <c r="BI234" s="574"/>
      <c r="BJ234" s="574"/>
      <c r="BK234" s="574"/>
      <c r="BL234" s="574"/>
      <c r="BM234" s="574"/>
      <c r="BN234" s="574"/>
      <c r="BO234" s="574"/>
      <c r="BP234" s="574"/>
      <c r="BQ234" s="574"/>
      <c r="BR234" s="574"/>
      <c r="BS234" s="574"/>
      <c r="BT234" s="574"/>
      <c r="BU234" s="574"/>
      <c r="BV234" s="574"/>
      <c r="BW234" s="574"/>
      <c r="BX234" s="574"/>
      <c r="BY234" s="574"/>
      <c r="BZ234" s="574"/>
      <c r="CA234" s="574"/>
      <c r="CB234" s="574"/>
      <c r="CC234" s="574"/>
      <c r="CD234" s="574"/>
      <c r="CE234" s="574"/>
      <c r="CF234" s="574"/>
      <c r="CG234" s="574"/>
      <c r="CH234" s="574"/>
      <c r="CI234" s="574"/>
      <c r="CJ234" s="574"/>
      <c r="CK234" s="574"/>
      <c r="CL234" s="574"/>
      <c r="CM234" s="574"/>
      <c r="CN234" s="574"/>
      <c r="CO234" s="574"/>
      <c r="CP234" s="574"/>
      <c r="CQ234" s="574"/>
      <c r="CR234" s="574"/>
      <c r="CS234" s="574"/>
      <c r="CT234" s="574"/>
      <c r="CU234" s="574"/>
      <c r="CV234" s="574"/>
      <c r="CW234" s="574"/>
      <c r="CX234" s="574"/>
      <c r="CY234" s="574"/>
      <c r="CZ234" s="574"/>
      <c r="DA234" s="574"/>
      <c r="DB234" s="574"/>
      <c r="DC234" s="574"/>
      <c r="DD234" s="574"/>
      <c r="DE234" s="574"/>
      <c r="DF234" s="574"/>
      <c r="DG234" s="574"/>
      <c r="DH234" s="574"/>
      <c r="DI234" s="574"/>
      <c r="DJ234" s="574"/>
      <c r="DK234" s="574"/>
      <c r="DL234" s="574"/>
      <c r="DM234" s="574"/>
      <c r="DN234" s="574"/>
      <c r="DO234" s="574"/>
      <c r="DP234" s="574"/>
      <c r="DQ234" s="574"/>
      <c r="DR234" s="574"/>
      <c r="DS234" s="574"/>
      <c r="DT234" s="574"/>
      <c r="DU234" s="574"/>
      <c r="DV234" s="574"/>
      <c r="DW234" s="574"/>
      <c r="DX234" s="574"/>
      <c r="DY234" s="574"/>
      <c r="DZ234" s="574"/>
      <c r="EA234" s="574"/>
      <c r="EB234" s="574"/>
      <c r="EC234" s="574"/>
      <c r="ED234" s="574"/>
      <c r="EE234" s="574"/>
      <c r="EF234" s="574"/>
      <c r="EG234" s="574"/>
      <c r="EH234" s="574"/>
      <c r="EI234" s="574"/>
      <c r="EJ234" s="574"/>
      <c r="EK234" s="574"/>
      <c r="EL234" s="574"/>
      <c r="EM234" s="574"/>
      <c r="EN234" s="574"/>
      <c r="EO234" s="574"/>
      <c r="EP234" s="574"/>
      <c r="EQ234" s="574"/>
      <c r="ER234" s="574"/>
      <c r="ES234" s="574"/>
      <c r="ET234" s="574"/>
      <c r="EU234" s="574"/>
      <c r="EV234" s="574"/>
      <c r="EW234" s="574"/>
      <c r="EX234" s="574"/>
      <c r="EY234" s="574"/>
      <c r="EZ234" s="574"/>
      <c r="FA234" s="574"/>
      <c r="FB234" s="574"/>
      <c r="FC234" s="574"/>
      <c r="FD234" s="574"/>
      <c r="FE234" s="574"/>
      <c r="FF234" s="574"/>
      <c r="FG234" s="574"/>
      <c r="FH234" s="574"/>
      <c r="FI234" s="574"/>
      <c r="FJ234" s="574"/>
      <c r="FK234" s="574"/>
      <c r="FL234" s="574"/>
      <c r="FM234" s="574"/>
      <c r="FN234" s="574"/>
      <c r="FO234" s="574"/>
      <c r="FP234" s="574"/>
      <c r="FQ234" s="574"/>
      <c r="FR234" s="574"/>
      <c r="FS234" s="574"/>
      <c r="FT234" s="574"/>
      <c r="FU234" s="574"/>
      <c r="FV234" s="574"/>
      <c r="FW234" s="574"/>
      <c r="FX234" s="574"/>
      <c r="FY234" s="574"/>
      <c r="FZ234" s="574"/>
      <c r="GA234" s="574"/>
      <c r="GB234" s="574"/>
      <c r="GC234" s="574"/>
      <c r="GD234" s="574"/>
      <c r="GE234" s="574"/>
      <c r="GF234" s="574"/>
      <c r="GG234" s="574"/>
      <c r="GH234" s="574"/>
      <c r="GI234" s="574"/>
      <c r="GJ234" s="574"/>
      <c r="GK234" s="574"/>
      <c r="GL234" s="574"/>
      <c r="GM234" s="574"/>
      <c r="GN234" s="574"/>
      <c r="GO234" s="574"/>
      <c r="GP234" s="574"/>
      <c r="GQ234" s="574"/>
      <c r="GR234" s="574"/>
      <c r="GS234" s="574"/>
      <c r="GT234" s="574"/>
      <c r="GU234" s="574"/>
      <c r="GV234" s="574"/>
      <c r="GW234" s="574"/>
      <c r="GX234" s="574"/>
      <c r="GY234" s="574"/>
      <c r="GZ234" s="574"/>
      <c r="HA234" s="574"/>
      <c r="HB234" s="574"/>
      <c r="HC234" s="574"/>
      <c r="HD234" s="574"/>
      <c r="HE234" s="574"/>
      <c r="HF234" s="574"/>
      <c r="HG234" s="574"/>
      <c r="HH234" s="574"/>
      <c r="HI234" s="574"/>
      <c r="HJ234" s="574"/>
      <c r="HK234" s="574"/>
      <c r="HL234" s="574"/>
      <c r="HM234" s="574"/>
      <c r="HN234" s="574"/>
      <c r="HO234" s="574"/>
      <c r="HP234" s="574"/>
      <c r="HQ234" s="574"/>
      <c r="HR234" s="574"/>
      <c r="HS234" s="574"/>
      <c r="HT234" s="574"/>
      <c r="HU234" s="574"/>
      <c r="HV234" s="574"/>
      <c r="HW234" s="574"/>
      <c r="HX234" s="574"/>
      <c r="HY234" s="574"/>
      <c r="HZ234" s="574"/>
      <c r="IA234" s="574"/>
      <c r="IB234" s="574"/>
      <c r="IC234" s="574"/>
      <c r="ID234" s="574"/>
      <c r="IE234" s="574"/>
      <c r="IF234" s="574"/>
      <c r="IG234" s="574"/>
      <c r="IH234" s="574"/>
      <c r="II234" s="574"/>
      <c r="IJ234" s="574"/>
      <c r="IK234" s="574"/>
      <c r="IL234" s="574"/>
      <c r="IM234" s="574"/>
      <c r="IN234" s="574"/>
      <c r="IO234" s="574"/>
      <c r="IP234" s="574"/>
      <c r="IQ234" s="574"/>
      <c r="IR234" s="574"/>
      <c r="IS234" s="574"/>
      <c r="IT234" s="574"/>
      <c r="IU234" s="574"/>
      <c r="IV234" s="574"/>
      <c r="IW234" s="574"/>
      <c r="IX234" s="574"/>
      <c r="IY234" s="574"/>
      <c r="IZ234" s="574"/>
      <c r="JA234" s="574"/>
      <c r="JB234" s="574"/>
      <c r="JC234" s="574"/>
      <c r="JD234" s="574"/>
      <c r="JE234" s="574"/>
      <c r="JF234" s="574"/>
      <c r="JG234" s="574"/>
      <c r="JH234" s="574"/>
      <c r="JI234" s="574"/>
      <c r="JJ234" s="574"/>
      <c r="JK234" s="574"/>
      <c r="JL234" s="574"/>
      <c r="JM234" s="574"/>
      <c r="JN234" s="574"/>
      <c r="JO234" s="574"/>
      <c r="JP234" s="574"/>
      <c r="JQ234" s="574"/>
      <c r="JR234" s="574"/>
      <c r="JS234" s="574"/>
      <c r="JT234" s="574"/>
      <c r="JU234" s="574"/>
      <c r="JV234" s="574"/>
      <c r="JW234" s="574"/>
      <c r="JX234" s="574"/>
      <c r="JY234" s="574"/>
      <c r="JZ234" s="574"/>
      <c r="KA234" s="574"/>
      <c r="KB234" s="574"/>
      <c r="KC234" s="574"/>
      <c r="KD234" s="574"/>
      <c r="KE234" s="574"/>
      <c r="KF234" s="574"/>
      <c r="KG234" s="574"/>
      <c r="KH234" s="574"/>
      <c r="KI234" s="574"/>
      <c r="KJ234" s="574"/>
      <c r="KK234" s="574"/>
      <c r="KL234" s="574"/>
      <c r="KM234" s="574"/>
      <c r="KN234" s="574"/>
      <c r="KO234" s="574"/>
      <c r="KP234" s="574"/>
      <c r="KQ234" s="574"/>
      <c r="KR234" s="574"/>
      <c r="KS234" s="574"/>
      <c r="KT234" s="574"/>
      <c r="KU234" s="574"/>
      <c r="KV234" s="574"/>
      <c r="KW234" s="574"/>
      <c r="KX234" s="574"/>
      <c r="KY234" s="574"/>
      <c r="KZ234" s="574"/>
      <c r="LA234" s="574"/>
      <c r="LB234" s="574"/>
      <c r="LC234" s="574"/>
      <c r="LD234" s="574"/>
      <c r="LE234" s="574"/>
      <c r="LF234" s="574"/>
      <c r="LG234" s="574"/>
      <c r="LH234" s="574"/>
      <c r="LI234" s="574"/>
      <c r="LJ234" s="574"/>
      <c r="LK234" s="574"/>
      <c r="LL234" s="574"/>
      <c r="LM234" s="574"/>
      <c r="LN234" s="574"/>
      <c r="LO234" s="574"/>
      <c r="LP234" s="574"/>
      <c r="LQ234" s="574"/>
      <c r="LR234" s="574"/>
      <c r="LS234" s="574"/>
      <c r="LT234" s="574"/>
      <c r="LU234" s="574"/>
      <c r="LV234" s="574"/>
      <c r="LW234" s="574"/>
      <c r="LX234" s="574"/>
      <c r="LY234" s="574"/>
      <c r="LZ234" s="574"/>
      <c r="MA234" s="574"/>
      <c r="MB234" s="574"/>
      <c r="MC234" s="574"/>
      <c r="MD234" s="574"/>
      <c r="ME234" s="574"/>
      <c r="MF234" s="574"/>
      <c r="MG234" s="574"/>
      <c r="MH234" s="574"/>
      <c r="MI234" s="574"/>
      <c r="MJ234" s="574"/>
      <c r="MK234" s="574"/>
      <c r="ML234" s="574"/>
      <c r="MM234" s="574"/>
      <c r="MN234" s="574"/>
      <c r="MO234" s="574"/>
      <c r="MP234" s="574"/>
      <c r="MQ234" s="574"/>
      <c r="MR234" s="574"/>
      <c r="MS234" s="574"/>
      <c r="MT234" s="574"/>
      <c r="MU234" s="574"/>
      <c r="MV234" s="574"/>
      <c r="MW234" s="574"/>
      <c r="MX234" s="574"/>
      <c r="MY234" s="574"/>
      <c r="MZ234" s="574"/>
      <c r="NA234" s="574"/>
      <c r="NB234" s="574"/>
      <c r="NC234" s="574"/>
      <c r="ND234" s="574"/>
      <c r="NE234" s="574"/>
      <c r="NF234" s="574"/>
      <c r="NG234" s="574"/>
      <c r="NH234" s="574"/>
      <c r="NI234" s="574"/>
      <c r="NJ234" s="574"/>
      <c r="NK234" s="574"/>
      <c r="NL234" s="574"/>
      <c r="NM234" s="574"/>
      <c r="NN234" s="574"/>
      <c r="NO234" s="574"/>
      <c r="NP234" s="574"/>
      <c r="NQ234" s="574"/>
      <c r="NR234" s="574"/>
      <c r="NS234" s="574"/>
      <c r="NT234" s="574"/>
      <c r="NU234" s="574"/>
      <c r="NV234" s="574"/>
      <c r="NW234" s="574"/>
      <c r="NX234" s="574"/>
      <c r="NY234" s="574"/>
      <c r="NZ234" s="574"/>
      <c r="OA234" s="574"/>
      <c r="OB234" s="574"/>
      <c r="OC234" s="574"/>
      <c r="OD234" s="574"/>
      <c r="OE234" s="574"/>
      <c r="OF234" s="574"/>
      <c r="OG234" s="574"/>
      <c r="OH234" s="574"/>
      <c r="OI234" s="574"/>
      <c r="OJ234" s="574"/>
      <c r="OK234" s="574"/>
      <c r="OL234" s="574"/>
      <c r="OM234" s="574"/>
      <c r="ON234" s="574"/>
      <c r="OO234" s="574"/>
      <c r="OP234" s="574"/>
      <c r="OQ234" s="574"/>
      <c r="OR234" s="574"/>
      <c r="OS234" s="574"/>
      <c r="OT234" s="574"/>
      <c r="OU234" s="574"/>
      <c r="OV234" s="574"/>
      <c r="OW234" s="574"/>
      <c r="OX234" s="574"/>
      <c r="OY234" s="574"/>
      <c r="OZ234" s="574"/>
      <c r="PA234" s="574"/>
      <c r="PB234" s="574"/>
      <c r="PC234" s="574"/>
      <c r="PD234" s="574"/>
      <c r="PE234" s="574"/>
      <c r="PF234" s="574"/>
      <c r="PG234" s="574"/>
      <c r="PH234" s="574"/>
      <c r="PI234" s="574"/>
      <c r="PJ234" s="574"/>
      <c r="PK234" s="574"/>
      <c r="PL234" s="574"/>
      <c r="PM234" s="574"/>
      <c r="PN234" s="574"/>
      <c r="PO234" s="574"/>
      <c r="PP234" s="574"/>
      <c r="PQ234" s="574"/>
      <c r="PR234" s="574"/>
      <c r="PS234" s="574"/>
      <c r="PT234" s="574"/>
      <c r="PU234" s="574"/>
      <c r="PV234" s="574"/>
      <c r="PW234" s="574"/>
      <c r="PX234" s="574"/>
      <c r="PY234" s="574"/>
      <c r="PZ234" s="574"/>
      <c r="QA234" s="574"/>
      <c r="QB234" s="574"/>
      <c r="QC234" s="574"/>
      <c r="QD234" s="574"/>
      <c r="QE234" s="574"/>
      <c r="QF234" s="574"/>
      <c r="QG234" s="574"/>
      <c r="QH234" s="574"/>
      <c r="QI234" s="574"/>
      <c r="QJ234" s="574"/>
      <c r="QK234" s="574"/>
      <c r="QL234" s="574"/>
      <c r="QM234" s="574"/>
      <c r="QN234" s="574"/>
      <c r="QO234" s="574"/>
      <c r="QP234" s="574"/>
      <c r="QQ234" s="574"/>
      <c r="QR234" s="574"/>
      <c r="QS234" s="574"/>
      <c r="QT234" s="574"/>
      <c r="QU234" s="574"/>
      <c r="QV234" s="574"/>
      <c r="QW234" s="574"/>
      <c r="QX234" s="574"/>
      <c r="QY234" s="574"/>
      <c r="QZ234" s="574"/>
      <c r="RA234" s="574"/>
      <c r="RB234" s="574"/>
      <c r="RC234" s="574"/>
      <c r="RD234" s="574"/>
      <c r="RE234" s="574"/>
      <c r="RF234" s="574"/>
      <c r="RG234" s="574"/>
      <c r="RH234" s="574"/>
      <c r="RI234" s="574"/>
      <c r="RJ234" s="574"/>
      <c r="RK234" s="574"/>
      <c r="RL234" s="574"/>
      <c r="RM234" s="574"/>
      <c r="RN234" s="574"/>
      <c r="RO234" s="574"/>
      <c r="RP234" s="574"/>
      <c r="RQ234" s="574"/>
      <c r="RR234" s="574"/>
      <c r="RS234" s="574"/>
      <c r="RT234" s="574"/>
      <c r="RU234" s="574"/>
      <c r="RV234" s="574"/>
      <c r="RW234" s="574"/>
      <c r="RX234" s="574"/>
      <c r="RY234" s="574"/>
      <c r="RZ234" s="574"/>
      <c r="SA234" s="574"/>
      <c r="SB234" s="574"/>
      <c r="SC234" s="574"/>
      <c r="SD234" s="574"/>
      <c r="SE234" s="574"/>
      <c r="SF234" s="574"/>
      <c r="SG234" s="574"/>
      <c r="SH234" s="574"/>
      <c r="SI234" s="574"/>
      <c r="SJ234" s="574"/>
      <c r="SK234" s="574"/>
      <c r="SL234" s="574"/>
      <c r="SM234" s="574"/>
      <c r="SN234" s="574"/>
      <c r="SO234" s="574"/>
      <c r="SP234" s="574"/>
      <c r="SQ234" s="574"/>
      <c r="SR234" s="574"/>
      <c r="SS234" s="574"/>
      <c r="ST234" s="574"/>
      <c r="SU234" s="574"/>
      <c r="SV234" s="574"/>
      <c r="SW234" s="574"/>
      <c r="SX234" s="574"/>
      <c r="SY234" s="574"/>
      <c r="SZ234" s="574"/>
      <c r="TA234" s="574"/>
      <c r="TB234" s="574"/>
      <c r="TC234" s="574"/>
      <c r="TD234" s="574"/>
      <c r="TE234" s="574"/>
      <c r="TF234" s="574"/>
      <c r="TG234" s="574"/>
      <c r="TH234" s="574"/>
      <c r="TI234" s="574"/>
      <c r="TJ234" s="574"/>
      <c r="TK234" s="574"/>
      <c r="TL234" s="574"/>
      <c r="TM234" s="574"/>
      <c r="TN234" s="574"/>
      <c r="TO234" s="574"/>
      <c r="TP234" s="574"/>
      <c r="TQ234" s="574"/>
      <c r="TR234" s="574"/>
      <c r="TS234" s="574"/>
      <c r="TT234" s="574"/>
      <c r="TU234" s="574"/>
      <c r="TV234" s="574"/>
      <c r="TW234" s="574"/>
      <c r="TX234" s="574"/>
      <c r="TY234" s="574"/>
      <c r="TZ234" s="574"/>
      <c r="UA234" s="574"/>
      <c r="UB234" s="574"/>
      <c r="UC234" s="574"/>
      <c r="UD234" s="574"/>
      <c r="UE234" s="574"/>
      <c r="UF234" s="574"/>
      <c r="UG234" s="574"/>
      <c r="UH234" s="574"/>
      <c r="UI234" s="574"/>
      <c r="UJ234" s="574"/>
      <c r="UK234" s="574"/>
      <c r="UL234" s="574"/>
      <c r="UM234" s="574"/>
      <c r="UN234" s="574"/>
      <c r="UO234" s="574"/>
      <c r="UP234" s="574"/>
      <c r="UQ234" s="574"/>
      <c r="UR234" s="574"/>
      <c r="US234" s="574"/>
      <c r="UT234" s="574"/>
      <c r="UU234" s="574"/>
      <c r="UV234" s="574"/>
      <c r="UW234" s="574"/>
      <c r="UX234" s="574"/>
      <c r="UY234" s="574"/>
      <c r="UZ234" s="574"/>
      <c r="VA234" s="574"/>
      <c r="VB234" s="574"/>
      <c r="VC234" s="574"/>
      <c r="VD234" s="574"/>
      <c r="VE234" s="574"/>
      <c r="VF234" s="574"/>
      <c r="VG234" s="574"/>
      <c r="VH234" s="574"/>
      <c r="VI234" s="574"/>
      <c r="VJ234" s="574"/>
      <c r="VK234" s="574"/>
      <c r="VL234" s="574"/>
      <c r="VM234" s="574"/>
      <c r="VN234" s="574"/>
      <c r="VO234" s="574"/>
      <c r="VP234" s="574"/>
      <c r="VQ234" s="574"/>
      <c r="VR234" s="574"/>
      <c r="VS234" s="574"/>
      <c r="VT234" s="574"/>
      <c r="VU234" s="574"/>
      <c r="VV234" s="574"/>
      <c r="VW234" s="574"/>
      <c r="VX234" s="574"/>
      <c r="VY234" s="574"/>
      <c r="VZ234" s="574"/>
      <c r="WA234" s="574"/>
      <c r="WB234" s="574"/>
      <c r="WC234" s="574"/>
      <c r="WD234" s="574"/>
      <c r="WE234" s="574"/>
      <c r="WF234" s="574"/>
      <c r="WG234" s="574"/>
      <c r="WH234" s="574"/>
      <c r="WI234" s="574"/>
      <c r="WJ234" s="574"/>
      <c r="WK234" s="574"/>
      <c r="WL234" s="574"/>
      <c r="WM234" s="574"/>
      <c r="WN234" s="574"/>
      <c r="WO234" s="574"/>
      <c r="WP234" s="574"/>
      <c r="WQ234" s="574"/>
      <c r="WR234" s="574"/>
      <c r="WS234" s="574"/>
      <c r="WT234" s="574"/>
      <c r="WU234" s="574"/>
      <c r="WV234" s="574"/>
      <c r="WW234" s="574"/>
      <c r="WX234" s="574"/>
      <c r="WY234" s="574"/>
      <c r="WZ234" s="574"/>
      <c r="XA234" s="574"/>
      <c r="XB234" s="574"/>
      <c r="XC234" s="574"/>
      <c r="XD234" s="574"/>
      <c r="XE234" s="574"/>
      <c r="XF234" s="574"/>
      <c r="XG234" s="574"/>
      <c r="XH234" s="574"/>
      <c r="XI234" s="574"/>
      <c r="XJ234" s="574"/>
      <c r="XK234" s="574"/>
      <c r="XL234" s="574"/>
      <c r="XM234" s="574"/>
      <c r="XN234" s="574"/>
      <c r="XO234" s="574"/>
      <c r="XP234" s="574"/>
      <c r="XQ234" s="574"/>
      <c r="XR234" s="574"/>
      <c r="XS234" s="574"/>
      <c r="XT234" s="574"/>
      <c r="XU234" s="574"/>
      <c r="XV234" s="574"/>
      <c r="XW234" s="574"/>
      <c r="XX234" s="574"/>
      <c r="XY234" s="574"/>
      <c r="XZ234" s="574"/>
      <c r="YA234" s="574"/>
      <c r="YB234" s="574"/>
      <c r="YC234" s="574"/>
      <c r="YD234" s="574"/>
      <c r="YE234" s="574"/>
      <c r="YF234" s="574"/>
      <c r="YG234" s="574"/>
      <c r="YH234" s="574"/>
      <c r="YI234" s="574"/>
      <c r="YJ234" s="574"/>
      <c r="YK234" s="574"/>
      <c r="YL234" s="574"/>
      <c r="YM234" s="574"/>
      <c r="YN234" s="574"/>
      <c r="YO234" s="574"/>
      <c r="YP234" s="574"/>
      <c r="YQ234" s="574"/>
      <c r="YR234" s="574"/>
      <c r="YS234" s="574"/>
      <c r="YT234" s="574"/>
      <c r="YU234" s="574"/>
      <c r="YV234" s="574"/>
      <c r="YW234" s="574"/>
      <c r="YX234" s="574"/>
      <c r="YY234" s="574"/>
      <c r="YZ234" s="574"/>
      <c r="ZA234" s="574"/>
      <c r="ZB234" s="574"/>
      <c r="ZC234" s="574"/>
      <c r="ZD234" s="574"/>
      <c r="ZE234" s="574"/>
      <c r="ZF234" s="574"/>
      <c r="ZG234" s="574"/>
      <c r="ZH234" s="574"/>
      <c r="ZI234" s="574"/>
      <c r="ZJ234" s="574"/>
      <c r="ZK234" s="574"/>
      <c r="ZL234" s="574"/>
      <c r="ZM234" s="574"/>
      <c r="ZN234" s="574"/>
      <c r="ZO234" s="574"/>
      <c r="ZP234" s="574"/>
      <c r="ZQ234" s="574"/>
      <c r="ZR234" s="574"/>
      <c r="ZS234" s="574"/>
      <c r="ZT234" s="574"/>
      <c r="ZU234" s="574"/>
      <c r="ZV234" s="574"/>
      <c r="ZW234" s="574"/>
      <c r="ZX234" s="574"/>
      <c r="ZY234" s="574"/>
      <c r="ZZ234" s="574"/>
      <c r="AAA234" s="574"/>
      <c r="AAB234" s="574"/>
      <c r="AAC234" s="574"/>
      <c r="AAD234" s="574"/>
      <c r="AAE234" s="574"/>
      <c r="AAF234" s="574"/>
      <c r="AAG234" s="574"/>
      <c r="AAH234" s="574"/>
      <c r="AAI234" s="574"/>
      <c r="AAJ234" s="574"/>
      <c r="AAK234" s="574"/>
      <c r="AAL234" s="574"/>
      <c r="AAM234" s="574"/>
      <c r="AAN234" s="574"/>
      <c r="AAO234" s="574"/>
      <c r="AAP234" s="574"/>
      <c r="AAQ234" s="574"/>
      <c r="AAR234" s="574"/>
      <c r="AAS234" s="574"/>
      <c r="AAT234" s="574"/>
      <c r="AAU234" s="574"/>
      <c r="AAV234" s="574"/>
      <c r="AAW234" s="574"/>
      <c r="AAX234" s="574"/>
      <c r="AAY234" s="574"/>
      <c r="AAZ234" s="574"/>
      <c r="ABA234" s="574"/>
      <c r="ABB234" s="574"/>
      <c r="ABC234" s="574"/>
      <c r="ABD234" s="574"/>
      <c r="ABE234" s="574"/>
      <c r="ABF234" s="574"/>
      <c r="ABG234" s="574"/>
      <c r="ABH234" s="574"/>
      <c r="ABI234" s="574"/>
      <c r="ABJ234" s="574"/>
      <c r="ABK234" s="574"/>
      <c r="ABL234" s="574"/>
      <c r="ABM234" s="574"/>
      <c r="ABN234" s="574"/>
      <c r="ABO234" s="574"/>
      <c r="ABP234" s="574"/>
      <c r="ABQ234" s="574"/>
      <c r="ABR234" s="574"/>
      <c r="ABS234" s="574"/>
      <c r="ABT234" s="574"/>
      <c r="ABU234" s="574"/>
      <c r="ABV234" s="574"/>
      <c r="ABW234" s="574"/>
      <c r="ABX234" s="574"/>
      <c r="ABY234" s="574"/>
      <c r="ABZ234" s="574"/>
      <c r="ACA234" s="574"/>
      <c r="ACB234" s="574"/>
      <c r="ACC234" s="574"/>
      <c r="ACD234" s="574"/>
      <c r="ACE234" s="574"/>
      <c r="ACF234" s="574"/>
      <c r="ACG234" s="574"/>
      <c r="ACH234" s="574"/>
      <c r="ACI234" s="574"/>
      <c r="ACJ234" s="574"/>
      <c r="ACK234" s="574"/>
      <c r="ACL234" s="574"/>
      <c r="ACM234" s="574"/>
      <c r="ACN234" s="574"/>
      <c r="ACO234" s="574"/>
      <c r="ACP234" s="574"/>
      <c r="ACQ234" s="574"/>
      <c r="ACR234" s="574"/>
      <c r="ACS234" s="574"/>
      <c r="ACT234" s="574"/>
      <c r="ACU234" s="574"/>
      <c r="ACV234" s="574"/>
      <c r="ACW234" s="574"/>
      <c r="ACX234" s="574"/>
      <c r="ACY234" s="574"/>
      <c r="ACZ234" s="574"/>
      <c r="ADA234" s="574"/>
      <c r="ADB234" s="574"/>
      <c r="ADC234" s="574"/>
      <c r="ADD234" s="574"/>
      <c r="ADE234" s="574"/>
      <c r="ADF234" s="574"/>
      <c r="ADG234" s="574"/>
      <c r="ADH234" s="574"/>
      <c r="ADI234" s="574"/>
      <c r="ADJ234" s="574"/>
      <c r="ADK234" s="574"/>
      <c r="ADL234" s="574"/>
      <c r="ADM234" s="574"/>
      <c r="ADN234" s="574"/>
      <c r="ADO234" s="574"/>
      <c r="ADP234" s="574"/>
      <c r="ADQ234" s="574"/>
      <c r="ADR234" s="574"/>
      <c r="ADS234" s="574"/>
      <c r="ADT234" s="574"/>
      <c r="ADU234" s="574"/>
      <c r="ADV234" s="574"/>
      <c r="ADW234" s="574"/>
      <c r="ADX234" s="574"/>
      <c r="ADY234" s="574"/>
      <c r="ADZ234" s="574"/>
      <c r="AEA234" s="574"/>
      <c r="AEB234" s="574"/>
      <c r="AEC234" s="574"/>
      <c r="AED234" s="574"/>
      <c r="AEE234" s="574"/>
      <c r="AEF234" s="574"/>
      <c r="AEG234" s="574"/>
      <c r="AEH234" s="574"/>
      <c r="AEI234" s="574"/>
      <c r="AEJ234" s="574"/>
      <c r="AEK234" s="574"/>
      <c r="AEL234" s="574"/>
      <c r="AEM234" s="574"/>
      <c r="AEN234" s="574"/>
      <c r="AEO234" s="574"/>
      <c r="AEP234" s="574"/>
      <c r="AEQ234" s="574"/>
      <c r="AER234" s="574"/>
      <c r="AES234" s="574"/>
      <c r="AET234" s="574"/>
      <c r="AEU234" s="574"/>
      <c r="AEV234" s="574"/>
      <c r="AEW234" s="574"/>
      <c r="AEX234" s="574"/>
      <c r="AEY234" s="574"/>
      <c r="AEZ234" s="574"/>
      <c r="AFA234" s="574"/>
      <c r="AFB234" s="574"/>
      <c r="AFC234" s="574"/>
      <c r="AFD234" s="574"/>
      <c r="AFE234" s="574"/>
      <c r="AFF234" s="574"/>
      <c r="AFG234" s="574"/>
      <c r="AFH234" s="574"/>
      <c r="AFI234" s="574"/>
      <c r="AFJ234" s="574"/>
      <c r="AFK234" s="574"/>
      <c r="AFL234" s="574"/>
      <c r="AFM234" s="574"/>
      <c r="AFN234" s="574"/>
      <c r="AFO234" s="574"/>
      <c r="AFP234" s="574"/>
      <c r="AFQ234" s="574"/>
      <c r="AFR234" s="574"/>
      <c r="AFS234" s="574"/>
      <c r="AFT234" s="574"/>
      <c r="AFU234" s="574"/>
      <c r="AFV234" s="574"/>
      <c r="AFW234" s="574"/>
      <c r="AFX234" s="574"/>
      <c r="AFY234" s="574"/>
      <c r="AFZ234" s="574"/>
      <c r="AGA234" s="574"/>
      <c r="AGB234" s="574"/>
      <c r="AGC234" s="574"/>
      <c r="AGD234" s="574"/>
      <c r="AGE234" s="574"/>
      <c r="AGF234" s="574"/>
      <c r="AGG234" s="574"/>
      <c r="AGH234" s="574"/>
      <c r="AGI234" s="574"/>
      <c r="AGJ234" s="574"/>
      <c r="AGK234" s="574"/>
      <c r="AGL234" s="574"/>
      <c r="AGM234" s="574"/>
      <c r="AGN234" s="574"/>
      <c r="AGO234" s="574"/>
      <c r="AGP234" s="574"/>
      <c r="AGQ234" s="574"/>
      <c r="AGR234" s="574"/>
      <c r="AGS234" s="574"/>
      <c r="AGT234" s="574"/>
      <c r="AGU234" s="574"/>
      <c r="AGV234" s="574"/>
      <c r="AGW234" s="574"/>
      <c r="AGX234" s="574"/>
      <c r="AGY234" s="574"/>
      <c r="AGZ234" s="574"/>
      <c r="AHA234" s="574"/>
      <c r="AHB234" s="574"/>
      <c r="AHC234" s="574"/>
      <c r="AHD234" s="574"/>
      <c r="AHE234" s="574"/>
      <c r="AHF234" s="574"/>
      <c r="AHG234" s="574"/>
      <c r="AHH234" s="574"/>
      <c r="AHI234" s="574"/>
      <c r="AHJ234" s="574"/>
      <c r="AHK234" s="574"/>
      <c r="AHL234" s="574"/>
      <c r="AHM234" s="574"/>
      <c r="AHN234" s="574"/>
      <c r="AHO234" s="574"/>
      <c r="AHP234" s="574"/>
      <c r="AHQ234" s="574"/>
      <c r="AHR234" s="574"/>
      <c r="AHS234" s="574"/>
      <c r="AHT234" s="574"/>
      <c r="AHU234" s="574"/>
      <c r="AHV234" s="574"/>
      <c r="AHW234" s="574"/>
      <c r="AHX234" s="574"/>
      <c r="AHY234" s="574"/>
      <c r="AHZ234" s="574"/>
      <c r="AIA234" s="574"/>
      <c r="AIB234" s="574"/>
      <c r="AIC234" s="574"/>
      <c r="AID234" s="574"/>
      <c r="AIE234" s="574"/>
      <c r="AIF234" s="574"/>
      <c r="AIG234" s="574"/>
      <c r="AIH234" s="574"/>
      <c r="AII234" s="574"/>
      <c r="AIJ234" s="574"/>
      <c r="AIK234" s="574"/>
      <c r="AIL234" s="574"/>
      <c r="AIM234" s="574"/>
      <c r="AIN234" s="574"/>
      <c r="AIO234" s="574"/>
      <c r="AIP234" s="574"/>
      <c r="AIQ234" s="574"/>
      <c r="AIR234" s="574"/>
      <c r="AIS234" s="574"/>
      <c r="AIT234" s="574"/>
      <c r="AIU234" s="574"/>
      <c r="AIV234" s="574"/>
      <c r="AIW234" s="574"/>
      <c r="AIX234" s="574"/>
      <c r="AIY234" s="574"/>
      <c r="AIZ234" s="574"/>
      <c r="AJA234" s="574"/>
      <c r="AJB234" s="574"/>
      <c r="AJC234" s="574"/>
      <c r="AJD234" s="574"/>
      <c r="AJE234" s="574"/>
      <c r="AJF234" s="574"/>
      <c r="AJG234" s="574"/>
      <c r="AJH234" s="574"/>
      <c r="AJI234" s="574"/>
      <c r="AJJ234" s="574"/>
      <c r="AJK234" s="574"/>
      <c r="AJL234" s="574"/>
      <c r="AJM234" s="574"/>
      <c r="AJN234" s="574"/>
      <c r="AJO234" s="574"/>
      <c r="AJP234" s="574"/>
      <c r="AJQ234" s="574"/>
      <c r="AJR234" s="574"/>
      <c r="AJS234" s="574"/>
      <c r="AJT234" s="574"/>
      <c r="AJU234" s="574"/>
      <c r="AJV234" s="574"/>
      <c r="AJW234" s="574"/>
      <c r="AJX234" s="574"/>
      <c r="AJY234" s="574"/>
      <c r="AJZ234" s="574"/>
      <c r="AKA234" s="574"/>
      <c r="AKB234" s="574"/>
      <c r="AKC234" s="574"/>
      <c r="AKD234" s="574"/>
      <c r="AKE234" s="574"/>
      <c r="AKF234" s="574"/>
      <c r="AKG234" s="574"/>
      <c r="AKH234" s="574"/>
      <c r="AKI234" s="574"/>
      <c r="AKJ234" s="574"/>
      <c r="AKK234" s="574"/>
      <c r="AKL234" s="574"/>
      <c r="AKM234" s="574"/>
      <c r="AKN234" s="574"/>
      <c r="AKO234" s="574"/>
      <c r="AKP234" s="574"/>
      <c r="AKQ234" s="574"/>
      <c r="AKR234" s="574"/>
      <c r="AKS234" s="574"/>
      <c r="AKT234" s="574"/>
      <c r="AKU234" s="574"/>
      <c r="AKV234" s="574"/>
      <c r="AKW234" s="574"/>
      <c r="AKX234" s="574"/>
      <c r="AKY234" s="574"/>
      <c r="AKZ234" s="574"/>
      <c r="ALA234" s="574"/>
      <c r="ALB234" s="574"/>
      <c r="ALC234" s="574"/>
      <c r="ALD234" s="574"/>
      <c r="ALE234" s="574"/>
      <c r="ALF234" s="574"/>
      <c r="ALG234" s="574"/>
      <c r="ALH234" s="574"/>
      <c r="ALI234" s="574"/>
      <c r="ALJ234" s="574"/>
      <c r="ALK234" s="574"/>
      <c r="ALL234" s="574"/>
      <c r="ALM234" s="574"/>
      <c r="ALN234" s="574"/>
      <c r="ALO234" s="574"/>
      <c r="ALP234" s="574"/>
      <c r="ALQ234" s="574"/>
      <c r="ALR234" s="574"/>
      <c r="ALS234" s="574"/>
      <c r="ALT234" s="574"/>
      <c r="ALU234" s="574"/>
      <c r="ALV234" s="574"/>
      <c r="ALW234" s="574"/>
      <c r="ALX234" s="574"/>
      <c r="ALY234" s="574"/>
      <c r="ALZ234" s="574"/>
      <c r="AMA234" s="574"/>
      <c r="AMB234" s="574"/>
      <c r="AMC234" s="574"/>
      <c r="AMD234" s="574"/>
      <c r="AME234" s="574"/>
      <c r="AMF234" s="574"/>
      <c r="AMG234" s="574"/>
      <c r="AMH234" s="574"/>
      <c r="AMI234" s="574"/>
      <c r="AMJ234" s="574"/>
      <c r="AMK234" s="574"/>
      <c r="AML234" s="574"/>
      <c r="AMM234" s="574"/>
      <c r="AMN234" s="574"/>
      <c r="AMO234" s="574"/>
      <c r="AMP234" s="574"/>
      <c r="AMQ234" s="574"/>
      <c r="AMR234" s="574"/>
      <c r="AMS234" s="574"/>
      <c r="AMT234" s="574"/>
      <c r="AMU234" s="574"/>
      <c r="AMV234" s="574"/>
      <c r="AMW234" s="574"/>
      <c r="AMX234" s="574"/>
      <c r="AMY234" s="574"/>
      <c r="AMZ234" s="574"/>
      <c r="ANA234" s="574"/>
      <c r="ANB234" s="574"/>
      <c r="ANC234" s="574"/>
      <c r="AND234" s="574"/>
      <c r="ANE234" s="574"/>
      <c r="ANF234" s="574"/>
      <c r="ANG234" s="574"/>
      <c r="ANH234" s="574"/>
      <c r="ANI234" s="574"/>
      <c r="ANJ234" s="574"/>
      <c r="ANK234" s="574"/>
      <c r="ANL234" s="574"/>
      <c r="ANM234" s="574"/>
      <c r="ANN234" s="574"/>
      <c r="ANO234" s="574"/>
      <c r="ANP234" s="574"/>
      <c r="ANQ234" s="574"/>
      <c r="ANR234" s="574"/>
      <c r="ANS234" s="574"/>
      <c r="ANT234" s="574"/>
      <c r="ANU234" s="574"/>
      <c r="ANV234" s="574"/>
      <c r="ANW234" s="574"/>
      <c r="ANX234" s="574"/>
      <c r="ANY234" s="574"/>
      <c r="ANZ234" s="574"/>
      <c r="AOA234" s="574"/>
      <c r="AOB234" s="574"/>
      <c r="AOC234" s="574"/>
      <c r="AOD234" s="574"/>
      <c r="AOE234" s="574"/>
      <c r="AOF234" s="574"/>
      <c r="AOG234" s="574"/>
      <c r="AOH234" s="574"/>
      <c r="AOI234" s="574"/>
      <c r="AOJ234" s="574"/>
      <c r="AOK234" s="574"/>
      <c r="AOL234" s="574"/>
      <c r="AOM234" s="574"/>
      <c r="AON234" s="574"/>
      <c r="AOO234" s="574"/>
      <c r="AOP234" s="574"/>
      <c r="AOQ234" s="574"/>
      <c r="AOR234" s="574"/>
      <c r="AOS234" s="574"/>
      <c r="AOT234" s="574"/>
      <c r="AOU234" s="574"/>
      <c r="AOV234" s="574"/>
      <c r="AOW234" s="574"/>
      <c r="AOX234" s="574"/>
      <c r="AOY234" s="574"/>
      <c r="AOZ234" s="574"/>
      <c r="APA234" s="574"/>
      <c r="APB234" s="574"/>
      <c r="APC234" s="574"/>
      <c r="APD234" s="574"/>
      <c r="APE234" s="574"/>
      <c r="APF234" s="574"/>
      <c r="APG234" s="574"/>
      <c r="APH234" s="574"/>
      <c r="API234" s="574"/>
      <c r="APJ234" s="574"/>
      <c r="APK234" s="574"/>
      <c r="APL234" s="574"/>
      <c r="APM234" s="574"/>
      <c r="APN234" s="574"/>
      <c r="APO234" s="574"/>
      <c r="APP234" s="574"/>
      <c r="APQ234" s="574"/>
      <c r="APR234" s="574"/>
      <c r="APS234" s="574"/>
      <c r="APT234" s="574"/>
      <c r="APU234" s="574"/>
      <c r="APV234" s="574"/>
      <c r="APW234" s="574"/>
      <c r="APX234" s="574"/>
      <c r="APY234" s="574"/>
      <c r="APZ234" s="574"/>
      <c r="AQA234" s="574"/>
      <c r="AQB234" s="574"/>
      <c r="AQC234" s="574"/>
      <c r="AQD234" s="574"/>
      <c r="AQE234" s="574"/>
      <c r="AQF234" s="574"/>
      <c r="AQG234" s="574"/>
      <c r="AQH234" s="574"/>
      <c r="AQI234" s="574"/>
      <c r="AQJ234" s="574"/>
      <c r="AQK234" s="574"/>
      <c r="AQL234" s="574"/>
      <c r="AQM234" s="574"/>
      <c r="AQN234" s="574"/>
      <c r="AQO234" s="574"/>
      <c r="AQP234" s="574"/>
      <c r="AQQ234" s="574"/>
      <c r="AQR234" s="574"/>
      <c r="AQS234" s="574"/>
      <c r="AQT234" s="574"/>
      <c r="AQU234" s="574"/>
      <c r="AQV234" s="574"/>
      <c r="AQW234" s="574"/>
      <c r="AQX234" s="574"/>
      <c r="AQY234" s="574"/>
      <c r="AQZ234" s="574"/>
      <c r="ARA234" s="574"/>
      <c r="ARB234" s="574"/>
      <c r="ARC234" s="574"/>
      <c r="ARD234" s="574"/>
      <c r="ARE234" s="574"/>
      <c r="ARF234" s="574"/>
      <c r="ARG234" s="574"/>
      <c r="ARH234" s="574"/>
      <c r="ARI234" s="574"/>
      <c r="ARJ234" s="574"/>
      <c r="ARK234" s="574"/>
      <c r="ARL234" s="574"/>
      <c r="ARM234" s="574"/>
      <c r="ARN234" s="574"/>
      <c r="ARO234" s="574"/>
      <c r="ARP234" s="574"/>
      <c r="ARQ234" s="574"/>
      <c r="ARR234" s="574"/>
      <c r="ARS234" s="574"/>
      <c r="ART234" s="574"/>
      <c r="ARU234" s="574"/>
      <c r="ARV234" s="574"/>
      <c r="ARW234" s="574"/>
      <c r="ARX234" s="574"/>
      <c r="ARY234" s="574"/>
      <c r="ARZ234" s="574"/>
      <c r="ASA234" s="574"/>
      <c r="ASB234" s="574"/>
      <c r="ASC234" s="574"/>
      <c r="ASD234" s="574"/>
      <c r="ASE234" s="574"/>
      <c r="ASF234" s="574"/>
      <c r="ASG234" s="574"/>
      <c r="ASH234" s="574"/>
      <c r="ASI234" s="574"/>
      <c r="ASJ234" s="574"/>
      <c r="ASK234" s="574"/>
      <c r="ASL234" s="574"/>
      <c r="ASM234" s="574"/>
      <c r="ASN234" s="574"/>
      <c r="ASO234" s="574"/>
      <c r="ASP234" s="574"/>
      <c r="ASQ234" s="574"/>
      <c r="ASR234" s="574"/>
      <c r="ASS234" s="574"/>
      <c r="AST234" s="574"/>
      <c r="ASU234" s="574"/>
      <c r="ASV234" s="574"/>
      <c r="ASW234" s="574"/>
      <c r="ASX234" s="574"/>
      <c r="ASY234" s="574"/>
      <c r="ASZ234" s="574"/>
      <c r="ATA234" s="574"/>
      <c r="ATB234" s="574"/>
      <c r="ATC234" s="574"/>
      <c r="ATD234" s="574"/>
      <c r="ATE234" s="574"/>
      <c r="ATF234" s="574"/>
      <c r="ATG234" s="574"/>
      <c r="ATH234" s="574"/>
      <c r="ATI234" s="574"/>
      <c r="ATJ234" s="574"/>
      <c r="ATK234" s="574"/>
      <c r="ATL234" s="574"/>
      <c r="ATM234" s="574"/>
      <c r="ATN234" s="574"/>
      <c r="ATO234" s="574"/>
      <c r="ATP234" s="574"/>
      <c r="ATQ234" s="574"/>
      <c r="ATR234" s="574"/>
      <c r="ATS234" s="574"/>
      <c r="ATT234" s="574"/>
      <c r="ATU234" s="574"/>
      <c r="ATV234" s="574"/>
      <c r="ATW234" s="574"/>
      <c r="ATX234" s="574"/>
      <c r="ATY234" s="574"/>
      <c r="ATZ234" s="574"/>
      <c r="AUA234" s="574"/>
      <c r="AUB234" s="574"/>
      <c r="AUC234" s="574"/>
      <c r="AUD234" s="574"/>
      <c r="AUE234" s="574"/>
      <c r="AUF234" s="574"/>
      <c r="AUG234" s="574"/>
      <c r="AUH234" s="574"/>
      <c r="AUI234" s="574"/>
      <c r="AUJ234" s="574"/>
      <c r="AUK234" s="574"/>
      <c r="AUL234" s="574"/>
      <c r="AUM234" s="574"/>
      <c r="AUN234" s="574"/>
      <c r="AUO234" s="574"/>
      <c r="AUP234" s="574"/>
      <c r="AUQ234" s="574"/>
      <c r="AUR234" s="574"/>
      <c r="AUS234" s="574"/>
      <c r="AUT234" s="574"/>
      <c r="AUU234" s="574"/>
      <c r="AUV234" s="574"/>
      <c r="AUW234" s="574"/>
      <c r="AUX234" s="574"/>
      <c r="AUY234" s="574"/>
      <c r="AUZ234" s="574"/>
      <c r="AVA234" s="574"/>
      <c r="AVB234" s="574"/>
      <c r="AVC234" s="574"/>
      <c r="AVD234" s="574"/>
      <c r="AVE234" s="574"/>
      <c r="AVF234" s="574"/>
      <c r="AVG234" s="574"/>
      <c r="AVH234" s="574"/>
      <c r="AVI234" s="574"/>
      <c r="AVJ234" s="574"/>
      <c r="AVK234" s="574"/>
      <c r="AVL234" s="574"/>
      <c r="AVM234" s="574"/>
      <c r="AVN234" s="574"/>
      <c r="AVO234" s="574"/>
      <c r="AVP234" s="574"/>
      <c r="AVQ234" s="574"/>
      <c r="AVR234" s="574"/>
      <c r="AVS234" s="574"/>
      <c r="AVT234" s="574"/>
      <c r="AVU234" s="574"/>
      <c r="AVV234" s="574"/>
      <c r="AVW234" s="574"/>
      <c r="AVX234" s="574"/>
      <c r="AVY234" s="574"/>
      <c r="AVZ234" s="574"/>
      <c r="AWA234" s="574"/>
      <c r="AWB234" s="574"/>
      <c r="AWC234" s="574"/>
      <c r="AWD234" s="574"/>
      <c r="AWE234" s="574"/>
      <c r="AWF234" s="574"/>
      <c r="AWG234" s="574"/>
      <c r="AWH234" s="574"/>
      <c r="AWI234" s="574"/>
      <c r="AWJ234" s="574"/>
      <c r="AWK234" s="574"/>
      <c r="AWL234" s="574"/>
      <c r="AWM234" s="574"/>
      <c r="AWN234" s="574"/>
      <c r="AWO234" s="574"/>
      <c r="AWP234" s="574"/>
      <c r="AWQ234" s="574"/>
      <c r="AWR234" s="574"/>
      <c r="AWS234" s="574"/>
      <c r="AWT234" s="574"/>
      <c r="AWU234" s="574"/>
      <c r="AWV234" s="574"/>
      <c r="AWW234" s="574"/>
      <c r="AWX234" s="574"/>
      <c r="AWY234" s="574"/>
      <c r="AWZ234" s="574"/>
      <c r="AXA234" s="574"/>
      <c r="AXB234" s="574"/>
      <c r="AXC234" s="574"/>
      <c r="AXD234" s="574"/>
      <c r="AXE234" s="574"/>
      <c r="AXF234" s="574"/>
      <c r="AXG234" s="574"/>
      <c r="AXH234" s="574"/>
      <c r="AXI234" s="574"/>
      <c r="AXJ234" s="574"/>
    </row>
    <row r="235" spans="1:1310" s="575" customFormat="1" ht="23.25" customHeight="1">
      <c r="A235" s="1802"/>
      <c r="B235" s="2831" t="s">
        <v>737</v>
      </c>
      <c r="C235" s="2831"/>
      <c r="D235" s="2831"/>
      <c r="E235" s="2831"/>
      <c r="F235" s="1803"/>
      <c r="G235" s="2831" t="s">
        <v>738</v>
      </c>
      <c r="H235" s="2831"/>
      <c r="I235" s="2831"/>
      <c r="J235" s="1803"/>
      <c r="K235" s="2831" t="s">
        <v>739</v>
      </c>
      <c r="L235" s="2831"/>
      <c r="M235" s="2831"/>
      <c r="N235" s="1803"/>
      <c r="O235" s="2831" t="s">
        <v>740</v>
      </c>
      <c r="P235" s="2831"/>
      <c r="Q235" s="1803"/>
      <c r="R235" s="572"/>
      <c r="S235" s="572"/>
      <c r="T235" s="572"/>
      <c r="U235" s="572"/>
      <c r="V235" s="572"/>
      <c r="W235" s="572"/>
      <c r="X235" s="572"/>
      <c r="Y235" s="572"/>
      <c r="Z235" s="572"/>
      <c r="AA235" s="572"/>
      <c r="AB235" s="572"/>
      <c r="AC235" s="572"/>
      <c r="AD235" s="573"/>
      <c r="AE235" s="573"/>
      <c r="AF235" s="573"/>
      <c r="AG235" s="573"/>
      <c r="AH235" s="573"/>
      <c r="AI235" s="573"/>
      <c r="AJ235" s="573"/>
      <c r="AK235" s="573"/>
      <c r="AL235" s="573"/>
      <c r="AM235" s="573"/>
      <c r="AN235" s="573"/>
      <c r="AO235" s="573"/>
      <c r="AP235" s="573"/>
      <c r="AQ235" s="573"/>
      <c r="AR235" s="573"/>
      <c r="AS235" s="573"/>
      <c r="AT235" s="573"/>
      <c r="AU235" s="573"/>
      <c r="AV235" s="574"/>
      <c r="AW235" s="574"/>
      <c r="AX235" s="574"/>
      <c r="AY235" s="574"/>
      <c r="AZ235" s="574"/>
      <c r="BA235" s="574"/>
      <c r="BB235" s="574"/>
      <c r="BC235" s="574"/>
      <c r="BD235" s="574"/>
      <c r="BE235" s="574"/>
      <c r="BF235" s="574"/>
      <c r="BG235" s="574"/>
      <c r="BH235" s="574"/>
      <c r="BI235" s="574"/>
      <c r="BJ235" s="574"/>
      <c r="BK235" s="574"/>
      <c r="BL235" s="574"/>
      <c r="BM235" s="574"/>
      <c r="BN235" s="574"/>
      <c r="BO235" s="574"/>
      <c r="BP235" s="574"/>
      <c r="BQ235" s="574"/>
      <c r="BR235" s="574"/>
      <c r="BS235" s="574"/>
      <c r="BT235" s="574"/>
      <c r="BU235" s="574"/>
      <c r="BV235" s="574"/>
      <c r="BW235" s="574"/>
      <c r="BX235" s="574"/>
      <c r="BY235" s="574"/>
      <c r="BZ235" s="574"/>
      <c r="CA235" s="574"/>
      <c r="CB235" s="574"/>
      <c r="CC235" s="574"/>
      <c r="CD235" s="574"/>
      <c r="CE235" s="574"/>
      <c r="CF235" s="574"/>
      <c r="CG235" s="574"/>
      <c r="CH235" s="574"/>
      <c r="CI235" s="574"/>
      <c r="CJ235" s="574"/>
      <c r="CK235" s="574"/>
      <c r="CL235" s="574"/>
      <c r="CM235" s="574"/>
      <c r="CN235" s="574"/>
      <c r="CO235" s="574"/>
      <c r="CP235" s="574"/>
      <c r="CQ235" s="574"/>
      <c r="CR235" s="574"/>
      <c r="CS235" s="574"/>
      <c r="CT235" s="574"/>
      <c r="CU235" s="574"/>
      <c r="CV235" s="574"/>
      <c r="CW235" s="574"/>
      <c r="CX235" s="574"/>
      <c r="CY235" s="574"/>
      <c r="CZ235" s="574"/>
      <c r="DA235" s="574"/>
      <c r="DB235" s="574"/>
      <c r="DC235" s="574"/>
      <c r="DD235" s="574"/>
      <c r="DE235" s="574"/>
      <c r="DF235" s="574"/>
      <c r="DG235" s="574"/>
      <c r="DH235" s="574"/>
      <c r="DI235" s="574"/>
      <c r="DJ235" s="574"/>
      <c r="DK235" s="574"/>
      <c r="DL235" s="574"/>
      <c r="DM235" s="574"/>
      <c r="DN235" s="574"/>
      <c r="DO235" s="574"/>
      <c r="DP235" s="574"/>
      <c r="DQ235" s="574"/>
      <c r="DR235" s="574"/>
      <c r="DS235" s="574"/>
      <c r="DT235" s="574"/>
      <c r="DU235" s="574"/>
      <c r="DV235" s="574"/>
      <c r="DW235" s="574"/>
      <c r="DX235" s="574"/>
      <c r="DY235" s="574"/>
      <c r="DZ235" s="574"/>
      <c r="EA235" s="574"/>
      <c r="EB235" s="574"/>
      <c r="EC235" s="574"/>
      <c r="ED235" s="574"/>
      <c r="EE235" s="574"/>
      <c r="EF235" s="574"/>
      <c r="EG235" s="574"/>
      <c r="EH235" s="574"/>
      <c r="EI235" s="574"/>
      <c r="EJ235" s="574"/>
      <c r="EK235" s="574"/>
      <c r="EL235" s="574"/>
      <c r="EM235" s="574"/>
      <c r="EN235" s="574"/>
      <c r="EO235" s="574"/>
      <c r="EP235" s="574"/>
      <c r="EQ235" s="574"/>
      <c r="ER235" s="574"/>
      <c r="ES235" s="574"/>
      <c r="ET235" s="574"/>
      <c r="EU235" s="574"/>
      <c r="EV235" s="574"/>
      <c r="EW235" s="574"/>
      <c r="EX235" s="574"/>
      <c r="EY235" s="574"/>
      <c r="EZ235" s="574"/>
      <c r="FA235" s="574"/>
      <c r="FB235" s="574"/>
      <c r="FC235" s="574"/>
      <c r="FD235" s="574"/>
      <c r="FE235" s="574"/>
      <c r="FF235" s="574"/>
      <c r="FG235" s="574"/>
      <c r="FH235" s="574"/>
      <c r="FI235" s="574"/>
      <c r="FJ235" s="574"/>
      <c r="FK235" s="574"/>
      <c r="FL235" s="574"/>
      <c r="FM235" s="574"/>
      <c r="FN235" s="574"/>
      <c r="FO235" s="574"/>
      <c r="FP235" s="574"/>
      <c r="FQ235" s="574"/>
      <c r="FR235" s="574"/>
      <c r="FS235" s="574"/>
      <c r="FT235" s="574"/>
      <c r="FU235" s="574"/>
      <c r="FV235" s="574"/>
      <c r="FW235" s="574"/>
      <c r="FX235" s="574"/>
      <c r="FY235" s="574"/>
      <c r="FZ235" s="574"/>
      <c r="GA235" s="574"/>
      <c r="GB235" s="574"/>
      <c r="GC235" s="574"/>
      <c r="GD235" s="574"/>
      <c r="GE235" s="574"/>
      <c r="GF235" s="574"/>
      <c r="GG235" s="574"/>
      <c r="GH235" s="574"/>
      <c r="GI235" s="574"/>
      <c r="GJ235" s="574"/>
      <c r="GK235" s="574"/>
      <c r="GL235" s="574"/>
      <c r="GM235" s="574"/>
      <c r="GN235" s="574"/>
      <c r="GO235" s="574"/>
      <c r="GP235" s="574"/>
      <c r="GQ235" s="574"/>
      <c r="GR235" s="574"/>
      <c r="GS235" s="574"/>
      <c r="GT235" s="574"/>
      <c r="GU235" s="574"/>
      <c r="GV235" s="574"/>
      <c r="GW235" s="574"/>
      <c r="GX235" s="574"/>
      <c r="GY235" s="574"/>
      <c r="GZ235" s="574"/>
      <c r="HA235" s="574"/>
      <c r="HB235" s="574"/>
      <c r="HC235" s="574"/>
      <c r="HD235" s="574"/>
      <c r="HE235" s="574"/>
      <c r="HF235" s="574"/>
      <c r="HG235" s="574"/>
      <c r="HH235" s="574"/>
      <c r="HI235" s="574"/>
      <c r="HJ235" s="574"/>
      <c r="HK235" s="574"/>
      <c r="HL235" s="574"/>
      <c r="HM235" s="574"/>
      <c r="HN235" s="574"/>
      <c r="HO235" s="574"/>
      <c r="HP235" s="574"/>
      <c r="HQ235" s="574"/>
      <c r="HR235" s="574"/>
      <c r="HS235" s="574"/>
      <c r="HT235" s="574"/>
      <c r="HU235" s="574"/>
      <c r="HV235" s="574"/>
      <c r="HW235" s="574"/>
      <c r="HX235" s="574"/>
      <c r="HY235" s="574"/>
      <c r="HZ235" s="574"/>
      <c r="IA235" s="574"/>
      <c r="IB235" s="574"/>
      <c r="IC235" s="574"/>
      <c r="ID235" s="574"/>
      <c r="IE235" s="574"/>
      <c r="IF235" s="574"/>
      <c r="IG235" s="574"/>
      <c r="IH235" s="574"/>
      <c r="II235" s="574"/>
      <c r="IJ235" s="574"/>
      <c r="IK235" s="574"/>
      <c r="IL235" s="574"/>
      <c r="IM235" s="574"/>
      <c r="IN235" s="574"/>
      <c r="IO235" s="574"/>
      <c r="IP235" s="574"/>
      <c r="IQ235" s="574"/>
      <c r="IR235" s="574"/>
      <c r="IS235" s="574"/>
      <c r="IT235" s="574"/>
      <c r="IU235" s="574"/>
      <c r="IV235" s="574"/>
      <c r="IW235" s="574"/>
      <c r="IX235" s="574"/>
      <c r="IY235" s="574"/>
      <c r="IZ235" s="574"/>
      <c r="JA235" s="574"/>
      <c r="JB235" s="574"/>
      <c r="JC235" s="574"/>
      <c r="JD235" s="574"/>
      <c r="JE235" s="574"/>
      <c r="JF235" s="574"/>
      <c r="JG235" s="574"/>
      <c r="JH235" s="574"/>
      <c r="JI235" s="574"/>
      <c r="JJ235" s="574"/>
      <c r="JK235" s="574"/>
      <c r="JL235" s="574"/>
      <c r="JM235" s="574"/>
      <c r="JN235" s="574"/>
      <c r="JO235" s="574"/>
      <c r="JP235" s="574"/>
      <c r="JQ235" s="574"/>
      <c r="JR235" s="574"/>
      <c r="JS235" s="574"/>
      <c r="JT235" s="574"/>
      <c r="JU235" s="574"/>
      <c r="JV235" s="574"/>
      <c r="JW235" s="574"/>
      <c r="JX235" s="574"/>
      <c r="JY235" s="574"/>
      <c r="JZ235" s="574"/>
      <c r="KA235" s="574"/>
      <c r="KB235" s="574"/>
      <c r="KC235" s="574"/>
      <c r="KD235" s="574"/>
      <c r="KE235" s="574"/>
      <c r="KF235" s="574"/>
      <c r="KG235" s="574"/>
      <c r="KH235" s="574"/>
      <c r="KI235" s="574"/>
      <c r="KJ235" s="574"/>
      <c r="KK235" s="574"/>
      <c r="KL235" s="574"/>
      <c r="KM235" s="574"/>
      <c r="KN235" s="574"/>
      <c r="KO235" s="574"/>
      <c r="KP235" s="574"/>
      <c r="KQ235" s="574"/>
      <c r="KR235" s="574"/>
      <c r="KS235" s="574"/>
      <c r="KT235" s="574"/>
      <c r="KU235" s="574"/>
      <c r="KV235" s="574"/>
      <c r="KW235" s="574"/>
      <c r="KX235" s="574"/>
      <c r="KY235" s="574"/>
      <c r="KZ235" s="574"/>
      <c r="LA235" s="574"/>
      <c r="LB235" s="574"/>
      <c r="LC235" s="574"/>
      <c r="LD235" s="574"/>
      <c r="LE235" s="574"/>
      <c r="LF235" s="574"/>
      <c r="LG235" s="574"/>
      <c r="LH235" s="574"/>
      <c r="LI235" s="574"/>
      <c r="LJ235" s="574"/>
      <c r="LK235" s="574"/>
      <c r="LL235" s="574"/>
      <c r="LM235" s="574"/>
      <c r="LN235" s="574"/>
      <c r="LO235" s="574"/>
      <c r="LP235" s="574"/>
      <c r="LQ235" s="574"/>
      <c r="LR235" s="574"/>
      <c r="LS235" s="574"/>
      <c r="LT235" s="574"/>
      <c r="LU235" s="574"/>
      <c r="LV235" s="574"/>
      <c r="LW235" s="574"/>
      <c r="LX235" s="574"/>
      <c r="LY235" s="574"/>
      <c r="LZ235" s="574"/>
      <c r="MA235" s="574"/>
      <c r="MB235" s="574"/>
      <c r="MC235" s="574"/>
      <c r="MD235" s="574"/>
      <c r="ME235" s="574"/>
      <c r="MF235" s="574"/>
      <c r="MG235" s="574"/>
      <c r="MH235" s="574"/>
      <c r="MI235" s="574"/>
      <c r="MJ235" s="574"/>
      <c r="MK235" s="574"/>
      <c r="ML235" s="574"/>
      <c r="MM235" s="574"/>
      <c r="MN235" s="574"/>
      <c r="MO235" s="574"/>
      <c r="MP235" s="574"/>
      <c r="MQ235" s="574"/>
      <c r="MR235" s="574"/>
      <c r="MS235" s="574"/>
      <c r="MT235" s="574"/>
      <c r="MU235" s="574"/>
      <c r="MV235" s="574"/>
      <c r="MW235" s="574"/>
      <c r="MX235" s="574"/>
      <c r="MY235" s="574"/>
      <c r="MZ235" s="574"/>
      <c r="NA235" s="574"/>
      <c r="NB235" s="574"/>
      <c r="NC235" s="574"/>
      <c r="ND235" s="574"/>
      <c r="NE235" s="574"/>
      <c r="NF235" s="574"/>
      <c r="NG235" s="574"/>
      <c r="NH235" s="574"/>
      <c r="NI235" s="574"/>
      <c r="NJ235" s="574"/>
      <c r="NK235" s="574"/>
      <c r="NL235" s="574"/>
      <c r="NM235" s="574"/>
      <c r="NN235" s="574"/>
      <c r="NO235" s="574"/>
      <c r="NP235" s="574"/>
      <c r="NQ235" s="574"/>
      <c r="NR235" s="574"/>
      <c r="NS235" s="574"/>
      <c r="NT235" s="574"/>
      <c r="NU235" s="574"/>
      <c r="NV235" s="574"/>
      <c r="NW235" s="574"/>
      <c r="NX235" s="574"/>
      <c r="NY235" s="574"/>
      <c r="NZ235" s="574"/>
      <c r="OA235" s="574"/>
      <c r="OB235" s="574"/>
      <c r="OC235" s="574"/>
      <c r="OD235" s="574"/>
      <c r="OE235" s="574"/>
      <c r="OF235" s="574"/>
      <c r="OG235" s="574"/>
      <c r="OH235" s="574"/>
      <c r="OI235" s="574"/>
      <c r="OJ235" s="574"/>
      <c r="OK235" s="574"/>
      <c r="OL235" s="574"/>
      <c r="OM235" s="574"/>
      <c r="ON235" s="574"/>
      <c r="OO235" s="574"/>
      <c r="OP235" s="574"/>
      <c r="OQ235" s="574"/>
      <c r="OR235" s="574"/>
      <c r="OS235" s="574"/>
      <c r="OT235" s="574"/>
      <c r="OU235" s="574"/>
      <c r="OV235" s="574"/>
      <c r="OW235" s="574"/>
      <c r="OX235" s="574"/>
      <c r="OY235" s="574"/>
      <c r="OZ235" s="574"/>
      <c r="PA235" s="574"/>
      <c r="PB235" s="574"/>
      <c r="PC235" s="574"/>
      <c r="PD235" s="574"/>
      <c r="PE235" s="574"/>
      <c r="PF235" s="574"/>
      <c r="PG235" s="574"/>
      <c r="PH235" s="574"/>
      <c r="PI235" s="574"/>
      <c r="PJ235" s="574"/>
      <c r="PK235" s="574"/>
      <c r="PL235" s="574"/>
      <c r="PM235" s="574"/>
      <c r="PN235" s="574"/>
      <c r="PO235" s="574"/>
      <c r="PP235" s="574"/>
      <c r="PQ235" s="574"/>
      <c r="PR235" s="574"/>
      <c r="PS235" s="574"/>
      <c r="PT235" s="574"/>
      <c r="PU235" s="574"/>
      <c r="PV235" s="574"/>
      <c r="PW235" s="574"/>
      <c r="PX235" s="574"/>
      <c r="PY235" s="574"/>
      <c r="PZ235" s="574"/>
      <c r="QA235" s="574"/>
      <c r="QB235" s="574"/>
      <c r="QC235" s="574"/>
      <c r="QD235" s="574"/>
      <c r="QE235" s="574"/>
      <c r="QF235" s="574"/>
      <c r="QG235" s="574"/>
      <c r="QH235" s="574"/>
      <c r="QI235" s="574"/>
      <c r="QJ235" s="574"/>
      <c r="QK235" s="574"/>
      <c r="QL235" s="574"/>
      <c r="QM235" s="574"/>
      <c r="QN235" s="574"/>
      <c r="QO235" s="574"/>
      <c r="QP235" s="574"/>
      <c r="QQ235" s="574"/>
      <c r="QR235" s="574"/>
      <c r="QS235" s="574"/>
      <c r="QT235" s="574"/>
      <c r="QU235" s="574"/>
      <c r="QV235" s="574"/>
      <c r="QW235" s="574"/>
      <c r="QX235" s="574"/>
      <c r="QY235" s="574"/>
      <c r="QZ235" s="574"/>
      <c r="RA235" s="574"/>
      <c r="RB235" s="574"/>
      <c r="RC235" s="574"/>
      <c r="RD235" s="574"/>
      <c r="RE235" s="574"/>
      <c r="RF235" s="574"/>
      <c r="RG235" s="574"/>
      <c r="RH235" s="574"/>
      <c r="RI235" s="574"/>
      <c r="RJ235" s="574"/>
      <c r="RK235" s="574"/>
      <c r="RL235" s="574"/>
      <c r="RM235" s="574"/>
      <c r="RN235" s="574"/>
      <c r="RO235" s="574"/>
      <c r="RP235" s="574"/>
      <c r="RQ235" s="574"/>
      <c r="RR235" s="574"/>
      <c r="RS235" s="574"/>
      <c r="RT235" s="574"/>
      <c r="RU235" s="574"/>
      <c r="RV235" s="574"/>
      <c r="RW235" s="574"/>
      <c r="RX235" s="574"/>
      <c r="RY235" s="574"/>
      <c r="RZ235" s="574"/>
      <c r="SA235" s="574"/>
      <c r="SB235" s="574"/>
      <c r="SC235" s="574"/>
      <c r="SD235" s="574"/>
      <c r="SE235" s="574"/>
      <c r="SF235" s="574"/>
      <c r="SG235" s="574"/>
      <c r="SH235" s="574"/>
      <c r="SI235" s="574"/>
      <c r="SJ235" s="574"/>
      <c r="SK235" s="574"/>
      <c r="SL235" s="574"/>
      <c r="SM235" s="574"/>
      <c r="SN235" s="574"/>
      <c r="SO235" s="574"/>
      <c r="SP235" s="574"/>
      <c r="SQ235" s="574"/>
      <c r="SR235" s="574"/>
      <c r="SS235" s="574"/>
      <c r="ST235" s="574"/>
      <c r="SU235" s="574"/>
      <c r="SV235" s="574"/>
      <c r="SW235" s="574"/>
      <c r="SX235" s="574"/>
      <c r="SY235" s="574"/>
      <c r="SZ235" s="574"/>
      <c r="TA235" s="574"/>
      <c r="TB235" s="574"/>
      <c r="TC235" s="574"/>
      <c r="TD235" s="574"/>
      <c r="TE235" s="574"/>
      <c r="TF235" s="574"/>
      <c r="TG235" s="574"/>
      <c r="TH235" s="574"/>
      <c r="TI235" s="574"/>
      <c r="TJ235" s="574"/>
      <c r="TK235" s="574"/>
      <c r="TL235" s="574"/>
      <c r="TM235" s="574"/>
      <c r="TN235" s="574"/>
      <c r="TO235" s="574"/>
      <c r="TP235" s="574"/>
      <c r="TQ235" s="574"/>
      <c r="TR235" s="574"/>
      <c r="TS235" s="574"/>
      <c r="TT235" s="574"/>
      <c r="TU235" s="574"/>
      <c r="TV235" s="574"/>
      <c r="TW235" s="574"/>
      <c r="TX235" s="574"/>
      <c r="TY235" s="574"/>
      <c r="TZ235" s="574"/>
      <c r="UA235" s="574"/>
      <c r="UB235" s="574"/>
      <c r="UC235" s="574"/>
      <c r="UD235" s="574"/>
      <c r="UE235" s="574"/>
      <c r="UF235" s="574"/>
      <c r="UG235" s="574"/>
      <c r="UH235" s="574"/>
      <c r="UI235" s="574"/>
      <c r="UJ235" s="574"/>
      <c r="UK235" s="574"/>
      <c r="UL235" s="574"/>
      <c r="UM235" s="574"/>
      <c r="UN235" s="574"/>
      <c r="UO235" s="574"/>
      <c r="UP235" s="574"/>
      <c r="UQ235" s="574"/>
      <c r="UR235" s="574"/>
      <c r="US235" s="574"/>
      <c r="UT235" s="574"/>
      <c r="UU235" s="574"/>
      <c r="UV235" s="574"/>
      <c r="UW235" s="574"/>
      <c r="UX235" s="574"/>
      <c r="UY235" s="574"/>
      <c r="UZ235" s="574"/>
      <c r="VA235" s="574"/>
      <c r="VB235" s="574"/>
      <c r="VC235" s="574"/>
      <c r="VD235" s="574"/>
      <c r="VE235" s="574"/>
      <c r="VF235" s="574"/>
      <c r="VG235" s="574"/>
      <c r="VH235" s="574"/>
      <c r="VI235" s="574"/>
      <c r="VJ235" s="574"/>
      <c r="VK235" s="574"/>
      <c r="VL235" s="574"/>
      <c r="VM235" s="574"/>
      <c r="VN235" s="574"/>
      <c r="VO235" s="574"/>
      <c r="VP235" s="574"/>
      <c r="VQ235" s="574"/>
      <c r="VR235" s="574"/>
      <c r="VS235" s="574"/>
      <c r="VT235" s="574"/>
      <c r="VU235" s="574"/>
      <c r="VV235" s="574"/>
      <c r="VW235" s="574"/>
      <c r="VX235" s="574"/>
      <c r="VY235" s="574"/>
      <c r="VZ235" s="574"/>
      <c r="WA235" s="574"/>
      <c r="WB235" s="574"/>
      <c r="WC235" s="574"/>
      <c r="WD235" s="574"/>
      <c r="WE235" s="574"/>
      <c r="WF235" s="574"/>
      <c r="WG235" s="574"/>
      <c r="WH235" s="574"/>
      <c r="WI235" s="574"/>
      <c r="WJ235" s="574"/>
      <c r="WK235" s="574"/>
      <c r="WL235" s="574"/>
      <c r="WM235" s="574"/>
      <c r="WN235" s="574"/>
      <c r="WO235" s="574"/>
      <c r="WP235" s="574"/>
      <c r="WQ235" s="574"/>
      <c r="WR235" s="574"/>
      <c r="WS235" s="574"/>
      <c r="WT235" s="574"/>
      <c r="WU235" s="574"/>
      <c r="WV235" s="574"/>
      <c r="WW235" s="574"/>
      <c r="WX235" s="574"/>
      <c r="WY235" s="574"/>
      <c r="WZ235" s="574"/>
      <c r="XA235" s="574"/>
      <c r="XB235" s="574"/>
      <c r="XC235" s="574"/>
      <c r="XD235" s="574"/>
      <c r="XE235" s="574"/>
      <c r="XF235" s="574"/>
      <c r="XG235" s="574"/>
      <c r="XH235" s="574"/>
      <c r="XI235" s="574"/>
      <c r="XJ235" s="574"/>
      <c r="XK235" s="574"/>
      <c r="XL235" s="574"/>
      <c r="XM235" s="574"/>
      <c r="XN235" s="574"/>
      <c r="XO235" s="574"/>
      <c r="XP235" s="574"/>
      <c r="XQ235" s="574"/>
      <c r="XR235" s="574"/>
      <c r="XS235" s="574"/>
      <c r="XT235" s="574"/>
      <c r="XU235" s="574"/>
      <c r="XV235" s="574"/>
      <c r="XW235" s="574"/>
      <c r="XX235" s="574"/>
      <c r="XY235" s="574"/>
      <c r="XZ235" s="574"/>
      <c r="YA235" s="574"/>
      <c r="YB235" s="574"/>
      <c r="YC235" s="574"/>
      <c r="YD235" s="574"/>
      <c r="YE235" s="574"/>
      <c r="YF235" s="574"/>
      <c r="YG235" s="574"/>
      <c r="YH235" s="574"/>
      <c r="YI235" s="574"/>
      <c r="YJ235" s="574"/>
      <c r="YK235" s="574"/>
      <c r="YL235" s="574"/>
      <c r="YM235" s="574"/>
      <c r="YN235" s="574"/>
      <c r="YO235" s="574"/>
      <c r="YP235" s="574"/>
      <c r="YQ235" s="574"/>
      <c r="YR235" s="574"/>
      <c r="YS235" s="574"/>
      <c r="YT235" s="574"/>
      <c r="YU235" s="574"/>
      <c r="YV235" s="574"/>
      <c r="YW235" s="574"/>
      <c r="YX235" s="574"/>
      <c r="YY235" s="574"/>
      <c r="YZ235" s="574"/>
      <c r="ZA235" s="574"/>
      <c r="ZB235" s="574"/>
      <c r="ZC235" s="574"/>
      <c r="ZD235" s="574"/>
      <c r="ZE235" s="574"/>
      <c r="ZF235" s="574"/>
      <c r="ZG235" s="574"/>
      <c r="ZH235" s="574"/>
      <c r="ZI235" s="574"/>
      <c r="ZJ235" s="574"/>
      <c r="ZK235" s="574"/>
      <c r="ZL235" s="574"/>
      <c r="ZM235" s="574"/>
      <c r="ZN235" s="574"/>
      <c r="ZO235" s="574"/>
      <c r="ZP235" s="574"/>
      <c r="ZQ235" s="574"/>
      <c r="ZR235" s="574"/>
      <c r="ZS235" s="574"/>
      <c r="ZT235" s="574"/>
      <c r="ZU235" s="574"/>
      <c r="ZV235" s="574"/>
      <c r="ZW235" s="574"/>
      <c r="ZX235" s="574"/>
      <c r="ZY235" s="574"/>
      <c r="ZZ235" s="574"/>
      <c r="AAA235" s="574"/>
      <c r="AAB235" s="574"/>
      <c r="AAC235" s="574"/>
      <c r="AAD235" s="574"/>
      <c r="AAE235" s="574"/>
      <c r="AAF235" s="574"/>
      <c r="AAG235" s="574"/>
      <c r="AAH235" s="574"/>
      <c r="AAI235" s="574"/>
      <c r="AAJ235" s="574"/>
      <c r="AAK235" s="574"/>
      <c r="AAL235" s="574"/>
      <c r="AAM235" s="574"/>
      <c r="AAN235" s="574"/>
      <c r="AAO235" s="574"/>
      <c r="AAP235" s="574"/>
      <c r="AAQ235" s="574"/>
      <c r="AAR235" s="574"/>
      <c r="AAS235" s="574"/>
      <c r="AAT235" s="574"/>
      <c r="AAU235" s="574"/>
      <c r="AAV235" s="574"/>
      <c r="AAW235" s="574"/>
      <c r="AAX235" s="574"/>
      <c r="AAY235" s="574"/>
      <c r="AAZ235" s="574"/>
      <c r="ABA235" s="574"/>
      <c r="ABB235" s="574"/>
      <c r="ABC235" s="574"/>
      <c r="ABD235" s="574"/>
      <c r="ABE235" s="574"/>
      <c r="ABF235" s="574"/>
      <c r="ABG235" s="574"/>
      <c r="ABH235" s="574"/>
      <c r="ABI235" s="574"/>
      <c r="ABJ235" s="574"/>
      <c r="ABK235" s="574"/>
      <c r="ABL235" s="574"/>
      <c r="ABM235" s="574"/>
      <c r="ABN235" s="574"/>
      <c r="ABO235" s="574"/>
      <c r="ABP235" s="574"/>
      <c r="ABQ235" s="574"/>
      <c r="ABR235" s="574"/>
      <c r="ABS235" s="574"/>
      <c r="ABT235" s="574"/>
      <c r="ABU235" s="574"/>
      <c r="ABV235" s="574"/>
      <c r="ABW235" s="574"/>
      <c r="ABX235" s="574"/>
      <c r="ABY235" s="574"/>
      <c r="ABZ235" s="574"/>
      <c r="ACA235" s="574"/>
      <c r="ACB235" s="574"/>
      <c r="ACC235" s="574"/>
      <c r="ACD235" s="574"/>
      <c r="ACE235" s="574"/>
      <c r="ACF235" s="574"/>
      <c r="ACG235" s="574"/>
      <c r="ACH235" s="574"/>
      <c r="ACI235" s="574"/>
      <c r="ACJ235" s="574"/>
      <c r="ACK235" s="574"/>
      <c r="ACL235" s="574"/>
      <c r="ACM235" s="574"/>
      <c r="ACN235" s="574"/>
      <c r="ACO235" s="574"/>
      <c r="ACP235" s="574"/>
      <c r="ACQ235" s="574"/>
      <c r="ACR235" s="574"/>
      <c r="ACS235" s="574"/>
      <c r="ACT235" s="574"/>
      <c r="ACU235" s="574"/>
      <c r="ACV235" s="574"/>
      <c r="ACW235" s="574"/>
      <c r="ACX235" s="574"/>
      <c r="ACY235" s="574"/>
      <c r="ACZ235" s="574"/>
      <c r="ADA235" s="574"/>
      <c r="ADB235" s="574"/>
      <c r="ADC235" s="574"/>
      <c r="ADD235" s="574"/>
      <c r="ADE235" s="574"/>
      <c r="ADF235" s="574"/>
      <c r="ADG235" s="574"/>
      <c r="ADH235" s="574"/>
      <c r="ADI235" s="574"/>
      <c r="ADJ235" s="574"/>
      <c r="ADK235" s="574"/>
      <c r="ADL235" s="574"/>
      <c r="ADM235" s="574"/>
      <c r="ADN235" s="574"/>
      <c r="ADO235" s="574"/>
      <c r="ADP235" s="574"/>
      <c r="ADQ235" s="574"/>
      <c r="ADR235" s="574"/>
      <c r="ADS235" s="574"/>
      <c r="ADT235" s="574"/>
      <c r="ADU235" s="574"/>
      <c r="ADV235" s="574"/>
      <c r="ADW235" s="574"/>
      <c r="ADX235" s="574"/>
      <c r="ADY235" s="574"/>
      <c r="ADZ235" s="574"/>
      <c r="AEA235" s="574"/>
      <c r="AEB235" s="574"/>
      <c r="AEC235" s="574"/>
      <c r="AED235" s="574"/>
      <c r="AEE235" s="574"/>
      <c r="AEF235" s="574"/>
      <c r="AEG235" s="574"/>
      <c r="AEH235" s="574"/>
      <c r="AEI235" s="574"/>
      <c r="AEJ235" s="574"/>
      <c r="AEK235" s="574"/>
      <c r="AEL235" s="574"/>
      <c r="AEM235" s="574"/>
      <c r="AEN235" s="574"/>
      <c r="AEO235" s="574"/>
      <c r="AEP235" s="574"/>
      <c r="AEQ235" s="574"/>
      <c r="AER235" s="574"/>
      <c r="AES235" s="574"/>
      <c r="AET235" s="574"/>
      <c r="AEU235" s="574"/>
      <c r="AEV235" s="574"/>
      <c r="AEW235" s="574"/>
      <c r="AEX235" s="574"/>
      <c r="AEY235" s="574"/>
      <c r="AEZ235" s="574"/>
      <c r="AFA235" s="574"/>
      <c r="AFB235" s="574"/>
      <c r="AFC235" s="574"/>
      <c r="AFD235" s="574"/>
      <c r="AFE235" s="574"/>
      <c r="AFF235" s="574"/>
      <c r="AFG235" s="574"/>
      <c r="AFH235" s="574"/>
      <c r="AFI235" s="574"/>
      <c r="AFJ235" s="574"/>
      <c r="AFK235" s="574"/>
      <c r="AFL235" s="574"/>
      <c r="AFM235" s="574"/>
      <c r="AFN235" s="574"/>
      <c r="AFO235" s="574"/>
      <c r="AFP235" s="574"/>
      <c r="AFQ235" s="574"/>
      <c r="AFR235" s="574"/>
      <c r="AFS235" s="574"/>
      <c r="AFT235" s="574"/>
      <c r="AFU235" s="574"/>
      <c r="AFV235" s="574"/>
      <c r="AFW235" s="574"/>
      <c r="AFX235" s="574"/>
      <c r="AFY235" s="574"/>
      <c r="AFZ235" s="574"/>
      <c r="AGA235" s="574"/>
      <c r="AGB235" s="574"/>
      <c r="AGC235" s="574"/>
      <c r="AGD235" s="574"/>
      <c r="AGE235" s="574"/>
      <c r="AGF235" s="574"/>
      <c r="AGG235" s="574"/>
      <c r="AGH235" s="574"/>
      <c r="AGI235" s="574"/>
      <c r="AGJ235" s="574"/>
      <c r="AGK235" s="574"/>
      <c r="AGL235" s="574"/>
      <c r="AGM235" s="574"/>
      <c r="AGN235" s="574"/>
      <c r="AGO235" s="574"/>
      <c r="AGP235" s="574"/>
      <c r="AGQ235" s="574"/>
      <c r="AGR235" s="574"/>
      <c r="AGS235" s="574"/>
      <c r="AGT235" s="574"/>
      <c r="AGU235" s="574"/>
      <c r="AGV235" s="574"/>
      <c r="AGW235" s="574"/>
      <c r="AGX235" s="574"/>
      <c r="AGY235" s="574"/>
      <c r="AGZ235" s="574"/>
      <c r="AHA235" s="574"/>
      <c r="AHB235" s="574"/>
      <c r="AHC235" s="574"/>
      <c r="AHD235" s="574"/>
      <c r="AHE235" s="574"/>
      <c r="AHF235" s="574"/>
      <c r="AHG235" s="574"/>
      <c r="AHH235" s="574"/>
      <c r="AHI235" s="574"/>
      <c r="AHJ235" s="574"/>
      <c r="AHK235" s="574"/>
      <c r="AHL235" s="574"/>
      <c r="AHM235" s="574"/>
      <c r="AHN235" s="574"/>
      <c r="AHO235" s="574"/>
      <c r="AHP235" s="574"/>
      <c r="AHQ235" s="574"/>
      <c r="AHR235" s="574"/>
      <c r="AHS235" s="574"/>
      <c r="AHT235" s="574"/>
      <c r="AHU235" s="574"/>
      <c r="AHV235" s="574"/>
      <c r="AHW235" s="574"/>
      <c r="AHX235" s="574"/>
      <c r="AHY235" s="574"/>
      <c r="AHZ235" s="574"/>
      <c r="AIA235" s="574"/>
      <c r="AIB235" s="574"/>
      <c r="AIC235" s="574"/>
      <c r="AID235" s="574"/>
      <c r="AIE235" s="574"/>
      <c r="AIF235" s="574"/>
      <c r="AIG235" s="574"/>
      <c r="AIH235" s="574"/>
      <c r="AII235" s="574"/>
      <c r="AIJ235" s="574"/>
      <c r="AIK235" s="574"/>
      <c r="AIL235" s="574"/>
      <c r="AIM235" s="574"/>
      <c r="AIN235" s="574"/>
      <c r="AIO235" s="574"/>
      <c r="AIP235" s="574"/>
      <c r="AIQ235" s="574"/>
      <c r="AIR235" s="574"/>
      <c r="AIS235" s="574"/>
      <c r="AIT235" s="574"/>
      <c r="AIU235" s="574"/>
      <c r="AIV235" s="574"/>
      <c r="AIW235" s="574"/>
      <c r="AIX235" s="574"/>
      <c r="AIY235" s="574"/>
      <c r="AIZ235" s="574"/>
      <c r="AJA235" s="574"/>
      <c r="AJB235" s="574"/>
      <c r="AJC235" s="574"/>
      <c r="AJD235" s="574"/>
      <c r="AJE235" s="574"/>
      <c r="AJF235" s="574"/>
      <c r="AJG235" s="574"/>
      <c r="AJH235" s="574"/>
      <c r="AJI235" s="574"/>
      <c r="AJJ235" s="574"/>
      <c r="AJK235" s="574"/>
      <c r="AJL235" s="574"/>
      <c r="AJM235" s="574"/>
      <c r="AJN235" s="574"/>
      <c r="AJO235" s="574"/>
      <c r="AJP235" s="574"/>
      <c r="AJQ235" s="574"/>
      <c r="AJR235" s="574"/>
      <c r="AJS235" s="574"/>
      <c r="AJT235" s="574"/>
      <c r="AJU235" s="574"/>
      <c r="AJV235" s="574"/>
      <c r="AJW235" s="574"/>
      <c r="AJX235" s="574"/>
      <c r="AJY235" s="574"/>
      <c r="AJZ235" s="574"/>
      <c r="AKA235" s="574"/>
      <c r="AKB235" s="574"/>
      <c r="AKC235" s="574"/>
      <c r="AKD235" s="574"/>
      <c r="AKE235" s="574"/>
      <c r="AKF235" s="574"/>
      <c r="AKG235" s="574"/>
      <c r="AKH235" s="574"/>
      <c r="AKI235" s="574"/>
      <c r="AKJ235" s="574"/>
      <c r="AKK235" s="574"/>
      <c r="AKL235" s="574"/>
      <c r="AKM235" s="574"/>
      <c r="AKN235" s="574"/>
      <c r="AKO235" s="574"/>
      <c r="AKP235" s="574"/>
      <c r="AKQ235" s="574"/>
      <c r="AKR235" s="574"/>
      <c r="AKS235" s="574"/>
      <c r="AKT235" s="574"/>
      <c r="AKU235" s="574"/>
      <c r="AKV235" s="574"/>
      <c r="AKW235" s="574"/>
      <c r="AKX235" s="574"/>
      <c r="AKY235" s="574"/>
      <c r="AKZ235" s="574"/>
      <c r="ALA235" s="574"/>
      <c r="ALB235" s="574"/>
      <c r="ALC235" s="574"/>
      <c r="ALD235" s="574"/>
      <c r="ALE235" s="574"/>
      <c r="ALF235" s="574"/>
      <c r="ALG235" s="574"/>
      <c r="ALH235" s="574"/>
      <c r="ALI235" s="574"/>
      <c r="ALJ235" s="574"/>
      <c r="ALK235" s="574"/>
      <c r="ALL235" s="574"/>
      <c r="ALM235" s="574"/>
      <c r="ALN235" s="574"/>
      <c r="ALO235" s="574"/>
      <c r="ALP235" s="574"/>
      <c r="ALQ235" s="574"/>
      <c r="ALR235" s="574"/>
      <c r="ALS235" s="574"/>
      <c r="ALT235" s="574"/>
      <c r="ALU235" s="574"/>
      <c r="ALV235" s="574"/>
      <c r="ALW235" s="574"/>
      <c r="ALX235" s="574"/>
      <c r="ALY235" s="574"/>
      <c r="ALZ235" s="574"/>
      <c r="AMA235" s="574"/>
      <c r="AMB235" s="574"/>
      <c r="AMC235" s="574"/>
      <c r="AMD235" s="574"/>
      <c r="AME235" s="574"/>
      <c r="AMF235" s="574"/>
      <c r="AMG235" s="574"/>
      <c r="AMH235" s="574"/>
      <c r="AMI235" s="574"/>
      <c r="AMJ235" s="574"/>
      <c r="AMK235" s="574"/>
      <c r="AML235" s="574"/>
      <c r="AMM235" s="574"/>
      <c r="AMN235" s="574"/>
      <c r="AMO235" s="574"/>
      <c r="AMP235" s="574"/>
      <c r="AMQ235" s="574"/>
      <c r="AMR235" s="574"/>
      <c r="AMS235" s="574"/>
      <c r="AMT235" s="574"/>
      <c r="AMU235" s="574"/>
      <c r="AMV235" s="574"/>
      <c r="AMW235" s="574"/>
      <c r="AMX235" s="574"/>
      <c r="AMY235" s="574"/>
      <c r="AMZ235" s="574"/>
      <c r="ANA235" s="574"/>
      <c r="ANB235" s="574"/>
      <c r="ANC235" s="574"/>
      <c r="AND235" s="574"/>
      <c r="ANE235" s="574"/>
      <c r="ANF235" s="574"/>
      <c r="ANG235" s="574"/>
      <c r="ANH235" s="574"/>
      <c r="ANI235" s="574"/>
      <c r="ANJ235" s="574"/>
      <c r="ANK235" s="574"/>
      <c r="ANL235" s="574"/>
      <c r="ANM235" s="574"/>
      <c r="ANN235" s="574"/>
      <c r="ANO235" s="574"/>
      <c r="ANP235" s="574"/>
      <c r="ANQ235" s="574"/>
      <c r="ANR235" s="574"/>
      <c r="ANS235" s="574"/>
      <c r="ANT235" s="574"/>
      <c r="ANU235" s="574"/>
      <c r="ANV235" s="574"/>
      <c r="ANW235" s="574"/>
      <c r="ANX235" s="574"/>
      <c r="ANY235" s="574"/>
      <c r="ANZ235" s="574"/>
      <c r="AOA235" s="574"/>
      <c r="AOB235" s="574"/>
      <c r="AOC235" s="574"/>
      <c r="AOD235" s="574"/>
      <c r="AOE235" s="574"/>
      <c r="AOF235" s="574"/>
      <c r="AOG235" s="574"/>
      <c r="AOH235" s="574"/>
      <c r="AOI235" s="574"/>
      <c r="AOJ235" s="574"/>
      <c r="AOK235" s="574"/>
      <c r="AOL235" s="574"/>
      <c r="AOM235" s="574"/>
      <c r="AON235" s="574"/>
      <c r="AOO235" s="574"/>
      <c r="AOP235" s="574"/>
      <c r="AOQ235" s="574"/>
      <c r="AOR235" s="574"/>
      <c r="AOS235" s="574"/>
      <c r="AOT235" s="574"/>
      <c r="AOU235" s="574"/>
      <c r="AOV235" s="574"/>
      <c r="AOW235" s="574"/>
      <c r="AOX235" s="574"/>
      <c r="AOY235" s="574"/>
      <c r="AOZ235" s="574"/>
      <c r="APA235" s="574"/>
      <c r="APB235" s="574"/>
      <c r="APC235" s="574"/>
      <c r="APD235" s="574"/>
      <c r="APE235" s="574"/>
      <c r="APF235" s="574"/>
      <c r="APG235" s="574"/>
      <c r="APH235" s="574"/>
      <c r="API235" s="574"/>
      <c r="APJ235" s="574"/>
      <c r="APK235" s="574"/>
      <c r="APL235" s="574"/>
      <c r="APM235" s="574"/>
      <c r="APN235" s="574"/>
      <c r="APO235" s="574"/>
      <c r="APP235" s="574"/>
      <c r="APQ235" s="574"/>
      <c r="APR235" s="574"/>
      <c r="APS235" s="574"/>
      <c r="APT235" s="574"/>
      <c r="APU235" s="574"/>
      <c r="APV235" s="574"/>
      <c r="APW235" s="574"/>
      <c r="APX235" s="574"/>
      <c r="APY235" s="574"/>
      <c r="APZ235" s="574"/>
      <c r="AQA235" s="574"/>
      <c r="AQB235" s="574"/>
      <c r="AQC235" s="574"/>
      <c r="AQD235" s="574"/>
      <c r="AQE235" s="574"/>
      <c r="AQF235" s="574"/>
      <c r="AQG235" s="574"/>
      <c r="AQH235" s="574"/>
      <c r="AQI235" s="574"/>
      <c r="AQJ235" s="574"/>
      <c r="AQK235" s="574"/>
      <c r="AQL235" s="574"/>
      <c r="AQM235" s="574"/>
      <c r="AQN235" s="574"/>
      <c r="AQO235" s="574"/>
      <c r="AQP235" s="574"/>
      <c r="AQQ235" s="574"/>
      <c r="AQR235" s="574"/>
      <c r="AQS235" s="574"/>
      <c r="AQT235" s="574"/>
      <c r="AQU235" s="574"/>
      <c r="AQV235" s="574"/>
      <c r="AQW235" s="574"/>
      <c r="AQX235" s="574"/>
      <c r="AQY235" s="574"/>
      <c r="AQZ235" s="574"/>
      <c r="ARA235" s="574"/>
      <c r="ARB235" s="574"/>
      <c r="ARC235" s="574"/>
      <c r="ARD235" s="574"/>
      <c r="ARE235" s="574"/>
      <c r="ARF235" s="574"/>
      <c r="ARG235" s="574"/>
      <c r="ARH235" s="574"/>
      <c r="ARI235" s="574"/>
      <c r="ARJ235" s="574"/>
      <c r="ARK235" s="574"/>
      <c r="ARL235" s="574"/>
      <c r="ARM235" s="574"/>
      <c r="ARN235" s="574"/>
      <c r="ARO235" s="574"/>
      <c r="ARP235" s="574"/>
      <c r="ARQ235" s="574"/>
      <c r="ARR235" s="574"/>
      <c r="ARS235" s="574"/>
      <c r="ART235" s="574"/>
      <c r="ARU235" s="574"/>
      <c r="ARV235" s="574"/>
      <c r="ARW235" s="574"/>
      <c r="ARX235" s="574"/>
      <c r="ARY235" s="574"/>
      <c r="ARZ235" s="574"/>
      <c r="ASA235" s="574"/>
      <c r="ASB235" s="574"/>
      <c r="ASC235" s="574"/>
      <c r="ASD235" s="574"/>
      <c r="ASE235" s="574"/>
      <c r="ASF235" s="574"/>
      <c r="ASG235" s="574"/>
      <c r="ASH235" s="574"/>
      <c r="ASI235" s="574"/>
      <c r="ASJ235" s="574"/>
      <c r="ASK235" s="574"/>
      <c r="ASL235" s="574"/>
      <c r="ASM235" s="574"/>
      <c r="ASN235" s="574"/>
      <c r="ASO235" s="574"/>
      <c r="ASP235" s="574"/>
      <c r="ASQ235" s="574"/>
      <c r="ASR235" s="574"/>
      <c r="ASS235" s="574"/>
      <c r="AST235" s="574"/>
      <c r="ASU235" s="574"/>
      <c r="ASV235" s="574"/>
      <c r="ASW235" s="574"/>
      <c r="ASX235" s="574"/>
      <c r="ASY235" s="574"/>
      <c r="ASZ235" s="574"/>
      <c r="ATA235" s="574"/>
      <c r="ATB235" s="574"/>
      <c r="ATC235" s="574"/>
      <c r="ATD235" s="574"/>
      <c r="ATE235" s="574"/>
      <c r="ATF235" s="574"/>
      <c r="ATG235" s="574"/>
      <c r="ATH235" s="574"/>
      <c r="ATI235" s="574"/>
      <c r="ATJ235" s="574"/>
      <c r="ATK235" s="574"/>
      <c r="ATL235" s="574"/>
      <c r="ATM235" s="574"/>
      <c r="ATN235" s="574"/>
      <c r="ATO235" s="574"/>
      <c r="ATP235" s="574"/>
      <c r="ATQ235" s="574"/>
      <c r="ATR235" s="574"/>
      <c r="ATS235" s="574"/>
      <c r="ATT235" s="574"/>
      <c r="ATU235" s="574"/>
      <c r="ATV235" s="574"/>
      <c r="ATW235" s="574"/>
      <c r="ATX235" s="574"/>
      <c r="ATY235" s="574"/>
      <c r="ATZ235" s="574"/>
      <c r="AUA235" s="574"/>
      <c r="AUB235" s="574"/>
      <c r="AUC235" s="574"/>
      <c r="AUD235" s="574"/>
      <c r="AUE235" s="574"/>
      <c r="AUF235" s="574"/>
      <c r="AUG235" s="574"/>
      <c r="AUH235" s="574"/>
      <c r="AUI235" s="574"/>
      <c r="AUJ235" s="574"/>
      <c r="AUK235" s="574"/>
      <c r="AUL235" s="574"/>
      <c r="AUM235" s="574"/>
      <c r="AUN235" s="574"/>
      <c r="AUO235" s="574"/>
      <c r="AUP235" s="574"/>
      <c r="AUQ235" s="574"/>
      <c r="AUR235" s="574"/>
      <c r="AUS235" s="574"/>
      <c r="AUT235" s="574"/>
      <c r="AUU235" s="574"/>
      <c r="AUV235" s="574"/>
      <c r="AUW235" s="574"/>
      <c r="AUX235" s="574"/>
      <c r="AUY235" s="574"/>
      <c r="AUZ235" s="574"/>
      <c r="AVA235" s="574"/>
      <c r="AVB235" s="574"/>
      <c r="AVC235" s="574"/>
      <c r="AVD235" s="574"/>
      <c r="AVE235" s="574"/>
      <c r="AVF235" s="574"/>
      <c r="AVG235" s="574"/>
      <c r="AVH235" s="574"/>
      <c r="AVI235" s="574"/>
      <c r="AVJ235" s="574"/>
      <c r="AVK235" s="574"/>
      <c r="AVL235" s="574"/>
      <c r="AVM235" s="574"/>
      <c r="AVN235" s="574"/>
      <c r="AVO235" s="574"/>
      <c r="AVP235" s="574"/>
      <c r="AVQ235" s="574"/>
      <c r="AVR235" s="574"/>
      <c r="AVS235" s="574"/>
      <c r="AVT235" s="574"/>
      <c r="AVU235" s="574"/>
      <c r="AVV235" s="574"/>
      <c r="AVW235" s="574"/>
      <c r="AVX235" s="574"/>
      <c r="AVY235" s="574"/>
      <c r="AVZ235" s="574"/>
      <c r="AWA235" s="574"/>
      <c r="AWB235" s="574"/>
      <c r="AWC235" s="574"/>
      <c r="AWD235" s="574"/>
      <c r="AWE235" s="574"/>
      <c r="AWF235" s="574"/>
      <c r="AWG235" s="574"/>
      <c r="AWH235" s="574"/>
      <c r="AWI235" s="574"/>
      <c r="AWJ235" s="574"/>
      <c r="AWK235" s="574"/>
      <c r="AWL235" s="574"/>
      <c r="AWM235" s="574"/>
      <c r="AWN235" s="574"/>
      <c r="AWO235" s="574"/>
      <c r="AWP235" s="574"/>
      <c r="AWQ235" s="574"/>
      <c r="AWR235" s="574"/>
      <c r="AWS235" s="574"/>
      <c r="AWT235" s="574"/>
      <c r="AWU235" s="574"/>
      <c r="AWV235" s="574"/>
      <c r="AWW235" s="574"/>
      <c r="AWX235" s="574"/>
      <c r="AWY235" s="574"/>
      <c r="AWZ235" s="574"/>
      <c r="AXA235" s="574"/>
      <c r="AXB235" s="574"/>
      <c r="AXC235" s="574"/>
      <c r="AXD235" s="574"/>
      <c r="AXE235" s="574"/>
      <c r="AXF235" s="574"/>
      <c r="AXG235" s="574"/>
      <c r="AXH235" s="574"/>
      <c r="AXI235" s="574"/>
      <c r="AXJ235" s="574"/>
    </row>
    <row r="236" spans="1:1310" s="575" customFormat="1" ht="23.25" customHeight="1">
      <c r="A236" s="1802"/>
      <c r="B236" s="2831" t="s">
        <v>741</v>
      </c>
      <c r="C236" s="2831"/>
      <c r="D236" s="2831"/>
      <c r="E236" s="2831"/>
      <c r="F236" s="1804"/>
      <c r="G236" s="2831" t="s">
        <v>742</v>
      </c>
      <c r="H236" s="2831"/>
      <c r="I236" s="2831"/>
      <c r="J236" s="1804"/>
      <c r="K236" s="2831" t="s">
        <v>743</v>
      </c>
      <c r="L236" s="2831"/>
      <c r="M236" s="2831"/>
      <c r="N236" s="1804"/>
      <c r="O236" s="2831" t="s">
        <v>744</v>
      </c>
      <c r="P236" s="2831"/>
      <c r="Q236" s="1804"/>
      <c r="R236" s="572"/>
      <c r="S236" s="572"/>
      <c r="T236" s="572"/>
      <c r="U236" s="572"/>
      <c r="V236" s="572"/>
      <c r="W236" s="572"/>
      <c r="X236" s="572"/>
      <c r="Y236" s="572"/>
      <c r="Z236" s="572"/>
      <c r="AA236" s="572"/>
      <c r="AB236" s="572"/>
      <c r="AC236" s="572"/>
      <c r="AD236" s="573"/>
      <c r="AE236" s="573"/>
      <c r="AF236" s="573"/>
      <c r="AG236" s="573"/>
      <c r="AH236" s="573"/>
      <c r="AI236" s="573"/>
      <c r="AJ236" s="573"/>
      <c r="AK236" s="573"/>
      <c r="AL236" s="573"/>
      <c r="AM236" s="573"/>
      <c r="AN236" s="573"/>
      <c r="AO236" s="573"/>
      <c r="AP236" s="573"/>
      <c r="AQ236" s="573"/>
      <c r="AR236" s="573"/>
      <c r="AS236" s="573"/>
      <c r="AT236" s="573"/>
      <c r="AU236" s="573"/>
      <c r="AV236" s="574"/>
      <c r="AW236" s="574"/>
      <c r="AX236" s="574"/>
      <c r="AY236" s="574"/>
      <c r="AZ236" s="574"/>
      <c r="BA236" s="574"/>
      <c r="BB236" s="574"/>
      <c r="BC236" s="574"/>
      <c r="BD236" s="574"/>
      <c r="BE236" s="574"/>
      <c r="BF236" s="574"/>
      <c r="BG236" s="574"/>
      <c r="BH236" s="574"/>
      <c r="BI236" s="574"/>
      <c r="BJ236" s="574"/>
      <c r="BK236" s="574"/>
      <c r="BL236" s="574"/>
      <c r="BM236" s="574"/>
      <c r="BN236" s="574"/>
      <c r="BO236" s="574"/>
      <c r="BP236" s="574"/>
      <c r="BQ236" s="574"/>
      <c r="BR236" s="574"/>
      <c r="BS236" s="574"/>
      <c r="BT236" s="574"/>
      <c r="BU236" s="574"/>
      <c r="BV236" s="574"/>
      <c r="BW236" s="574"/>
      <c r="BX236" s="574"/>
      <c r="BY236" s="574"/>
      <c r="BZ236" s="574"/>
      <c r="CA236" s="574"/>
      <c r="CB236" s="574"/>
      <c r="CC236" s="574"/>
      <c r="CD236" s="574"/>
      <c r="CE236" s="574"/>
      <c r="CF236" s="574"/>
      <c r="CG236" s="574"/>
      <c r="CH236" s="574"/>
      <c r="CI236" s="574"/>
      <c r="CJ236" s="574"/>
      <c r="CK236" s="574"/>
      <c r="CL236" s="574"/>
      <c r="CM236" s="574"/>
      <c r="CN236" s="574"/>
      <c r="CO236" s="574"/>
      <c r="CP236" s="574"/>
      <c r="CQ236" s="574"/>
      <c r="CR236" s="574"/>
      <c r="CS236" s="574"/>
      <c r="CT236" s="574"/>
      <c r="CU236" s="574"/>
      <c r="CV236" s="574"/>
      <c r="CW236" s="574"/>
      <c r="CX236" s="574"/>
      <c r="CY236" s="574"/>
      <c r="CZ236" s="574"/>
      <c r="DA236" s="574"/>
      <c r="DB236" s="574"/>
      <c r="DC236" s="574"/>
      <c r="DD236" s="574"/>
      <c r="DE236" s="574"/>
      <c r="DF236" s="574"/>
      <c r="DG236" s="574"/>
      <c r="DH236" s="574"/>
      <c r="DI236" s="574"/>
      <c r="DJ236" s="574"/>
      <c r="DK236" s="574"/>
      <c r="DL236" s="574"/>
      <c r="DM236" s="574"/>
      <c r="DN236" s="574"/>
      <c r="DO236" s="574"/>
      <c r="DP236" s="574"/>
      <c r="DQ236" s="574"/>
      <c r="DR236" s="574"/>
      <c r="DS236" s="574"/>
      <c r="DT236" s="574"/>
      <c r="DU236" s="574"/>
      <c r="DV236" s="574"/>
      <c r="DW236" s="574"/>
      <c r="DX236" s="574"/>
      <c r="DY236" s="574"/>
      <c r="DZ236" s="574"/>
      <c r="EA236" s="574"/>
      <c r="EB236" s="574"/>
      <c r="EC236" s="574"/>
      <c r="ED236" s="574"/>
      <c r="EE236" s="574"/>
      <c r="EF236" s="574"/>
      <c r="EG236" s="574"/>
      <c r="EH236" s="574"/>
      <c r="EI236" s="574"/>
      <c r="EJ236" s="574"/>
      <c r="EK236" s="574"/>
      <c r="EL236" s="574"/>
      <c r="EM236" s="574"/>
      <c r="EN236" s="574"/>
      <c r="EO236" s="574"/>
      <c r="EP236" s="574"/>
      <c r="EQ236" s="574"/>
      <c r="ER236" s="574"/>
      <c r="ES236" s="574"/>
      <c r="ET236" s="574"/>
      <c r="EU236" s="574"/>
      <c r="EV236" s="574"/>
      <c r="EW236" s="574"/>
      <c r="EX236" s="574"/>
      <c r="EY236" s="574"/>
      <c r="EZ236" s="574"/>
      <c r="FA236" s="574"/>
      <c r="FB236" s="574"/>
      <c r="FC236" s="574"/>
      <c r="FD236" s="574"/>
      <c r="FE236" s="574"/>
      <c r="FF236" s="574"/>
      <c r="FG236" s="574"/>
      <c r="FH236" s="574"/>
      <c r="FI236" s="574"/>
      <c r="FJ236" s="574"/>
      <c r="FK236" s="574"/>
      <c r="FL236" s="574"/>
      <c r="FM236" s="574"/>
      <c r="FN236" s="574"/>
      <c r="FO236" s="574"/>
      <c r="FP236" s="574"/>
      <c r="FQ236" s="574"/>
      <c r="FR236" s="574"/>
      <c r="FS236" s="574"/>
      <c r="FT236" s="574"/>
      <c r="FU236" s="574"/>
      <c r="FV236" s="574"/>
      <c r="FW236" s="574"/>
      <c r="FX236" s="574"/>
      <c r="FY236" s="574"/>
      <c r="FZ236" s="574"/>
      <c r="GA236" s="574"/>
      <c r="GB236" s="574"/>
      <c r="GC236" s="574"/>
      <c r="GD236" s="574"/>
      <c r="GE236" s="574"/>
      <c r="GF236" s="574"/>
      <c r="GG236" s="574"/>
      <c r="GH236" s="574"/>
      <c r="GI236" s="574"/>
      <c r="GJ236" s="574"/>
      <c r="GK236" s="574"/>
      <c r="GL236" s="574"/>
      <c r="GM236" s="574"/>
      <c r="GN236" s="574"/>
      <c r="GO236" s="574"/>
      <c r="GP236" s="574"/>
      <c r="GQ236" s="574"/>
      <c r="GR236" s="574"/>
      <c r="GS236" s="574"/>
      <c r="GT236" s="574"/>
      <c r="GU236" s="574"/>
      <c r="GV236" s="574"/>
      <c r="GW236" s="574"/>
      <c r="GX236" s="574"/>
      <c r="GY236" s="574"/>
      <c r="GZ236" s="574"/>
      <c r="HA236" s="574"/>
      <c r="HB236" s="574"/>
      <c r="HC236" s="574"/>
      <c r="HD236" s="574"/>
      <c r="HE236" s="574"/>
      <c r="HF236" s="574"/>
      <c r="HG236" s="574"/>
      <c r="HH236" s="574"/>
      <c r="HI236" s="574"/>
      <c r="HJ236" s="574"/>
      <c r="HK236" s="574"/>
      <c r="HL236" s="574"/>
      <c r="HM236" s="574"/>
      <c r="HN236" s="574"/>
      <c r="HO236" s="574"/>
      <c r="HP236" s="574"/>
      <c r="HQ236" s="574"/>
      <c r="HR236" s="574"/>
      <c r="HS236" s="574"/>
      <c r="HT236" s="574"/>
      <c r="HU236" s="574"/>
      <c r="HV236" s="574"/>
      <c r="HW236" s="574"/>
      <c r="HX236" s="574"/>
      <c r="HY236" s="574"/>
      <c r="HZ236" s="574"/>
      <c r="IA236" s="574"/>
      <c r="IB236" s="574"/>
      <c r="IC236" s="574"/>
      <c r="ID236" s="574"/>
      <c r="IE236" s="574"/>
      <c r="IF236" s="574"/>
      <c r="IG236" s="574"/>
      <c r="IH236" s="574"/>
      <c r="II236" s="574"/>
      <c r="IJ236" s="574"/>
      <c r="IK236" s="574"/>
      <c r="IL236" s="574"/>
      <c r="IM236" s="574"/>
      <c r="IN236" s="574"/>
      <c r="IO236" s="574"/>
      <c r="IP236" s="574"/>
      <c r="IQ236" s="574"/>
      <c r="IR236" s="574"/>
      <c r="IS236" s="574"/>
      <c r="IT236" s="574"/>
      <c r="IU236" s="574"/>
      <c r="IV236" s="574"/>
      <c r="IW236" s="574"/>
      <c r="IX236" s="574"/>
      <c r="IY236" s="574"/>
      <c r="IZ236" s="574"/>
      <c r="JA236" s="574"/>
      <c r="JB236" s="574"/>
      <c r="JC236" s="574"/>
      <c r="JD236" s="574"/>
      <c r="JE236" s="574"/>
      <c r="JF236" s="574"/>
      <c r="JG236" s="574"/>
      <c r="JH236" s="574"/>
      <c r="JI236" s="574"/>
      <c r="JJ236" s="574"/>
      <c r="JK236" s="574"/>
      <c r="JL236" s="574"/>
      <c r="JM236" s="574"/>
      <c r="JN236" s="574"/>
      <c r="JO236" s="574"/>
      <c r="JP236" s="574"/>
      <c r="JQ236" s="574"/>
      <c r="JR236" s="574"/>
      <c r="JS236" s="574"/>
      <c r="JT236" s="574"/>
      <c r="JU236" s="574"/>
      <c r="JV236" s="574"/>
      <c r="JW236" s="574"/>
      <c r="JX236" s="574"/>
      <c r="JY236" s="574"/>
      <c r="JZ236" s="574"/>
      <c r="KA236" s="574"/>
      <c r="KB236" s="574"/>
      <c r="KC236" s="574"/>
      <c r="KD236" s="574"/>
      <c r="KE236" s="574"/>
      <c r="KF236" s="574"/>
      <c r="KG236" s="574"/>
      <c r="KH236" s="574"/>
      <c r="KI236" s="574"/>
      <c r="KJ236" s="574"/>
      <c r="KK236" s="574"/>
      <c r="KL236" s="574"/>
      <c r="KM236" s="574"/>
      <c r="KN236" s="574"/>
      <c r="KO236" s="574"/>
      <c r="KP236" s="574"/>
      <c r="KQ236" s="574"/>
      <c r="KR236" s="574"/>
      <c r="KS236" s="574"/>
      <c r="KT236" s="574"/>
      <c r="KU236" s="574"/>
      <c r="KV236" s="574"/>
      <c r="KW236" s="574"/>
      <c r="KX236" s="574"/>
      <c r="KY236" s="574"/>
      <c r="KZ236" s="574"/>
      <c r="LA236" s="574"/>
      <c r="LB236" s="574"/>
      <c r="LC236" s="574"/>
      <c r="LD236" s="574"/>
      <c r="LE236" s="574"/>
      <c r="LF236" s="574"/>
      <c r="LG236" s="574"/>
      <c r="LH236" s="574"/>
      <c r="LI236" s="574"/>
      <c r="LJ236" s="574"/>
      <c r="LK236" s="574"/>
      <c r="LL236" s="574"/>
      <c r="LM236" s="574"/>
      <c r="LN236" s="574"/>
      <c r="LO236" s="574"/>
      <c r="LP236" s="574"/>
      <c r="LQ236" s="574"/>
      <c r="LR236" s="574"/>
      <c r="LS236" s="574"/>
      <c r="LT236" s="574"/>
      <c r="LU236" s="574"/>
      <c r="LV236" s="574"/>
      <c r="LW236" s="574"/>
      <c r="LX236" s="574"/>
      <c r="LY236" s="574"/>
      <c r="LZ236" s="574"/>
      <c r="MA236" s="574"/>
      <c r="MB236" s="574"/>
      <c r="MC236" s="574"/>
      <c r="MD236" s="574"/>
      <c r="ME236" s="574"/>
      <c r="MF236" s="574"/>
      <c r="MG236" s="574"/>
      <c r="MH236" s="574"/>
      <c r="MI236" s="574"/>
      <c r="MJ236" s="574"/>
      <c r="MK236" s="574"/>
      <c r="ML236" s="574"/>
      <c r="MM236" s="574"/>
      <c r="MN236" s="574"/>
      <c r="MO236" s="574"/>
      <c r="MP236" s="574"/>
      <c r="MQ236" s="574"/>
      <c r="MR236" s="574"/>
      <c r="MS236" s="574"/>
      <c r="MT236" s="574"/>
      <c r="MU236" s="574"/>
      <c r="MV236" s="574"/>
      <c r="MW236" s="574"/>
      <c r="MX236" s="574"/>
      <c r="MY236" s="574"/>
      <c r="MZ236" s="574"/>
      <c r="NA236" s="574"/>
      <c r="NB236" s="574"/>
      <c r="NC236" s="574"/>
      <c r="ND236" s="574"/>
      <c r="NE236" s="574"/>
      <c r="NF236" s="574"/>
      <c r="NG236" s="574"/>
      <c r="NH236" s="574"/>
      <c r="NI236" s="574"/>
      <c r="NJ236" s="574"/>
      <c r="NK236" s="574"/>
      <c r="NL236" s="574"/>
      <c r="NM236" s="574"/>
      <c r="NN236" s="574"/>
      <c r="NO236" s="574"/>
      <c r="NP236" s="574"/>
      <c r="NQ236" s="574"/>
      <c r="NR236" s="574"/>
      <c r="NS236" s="574"/>
      <c r="NT236" s="574"/>
      <c r="NU236" s="574"/>
      <c r="NV236" s="574"/>
      <c r="NW236" s="574"/>
      <c r="NX236" s="574"/>
      <c r="NY236" s="574"/>
      <c r="NZ236" s="574"/>
      <c r="OA236" s="574"/>
      <c r="OB236" s="574"/>
      <c r="OC236" s="574"/>
      <c r="OD236" s="574"/>
      <c r="OE236" s="574"/>
      <c r="OF236" s="574"/>
      <c r="OG236" s="574"/>
      <c r="OH236" s="574"/>
      <c r="OI236" s="574"/>
      <c r="OJ236" s="574"/>
      <c r="OK236" s="574"/>
      <c r="OL236" s="574"/>
      <c r="OM236" s="574"/>
      <c r="ON236" s="574"/>
      <c r="OO236" s="574"/>
      <c r="OP236" s="574"/>
      <c r="OQ236" s="574"/>
      <c r="OR236" s="574"/>
      <c r="OS236" s="574"/>
      <c r="OT236" s="574"/>
      <c r="OU236" s="574"/>
      <c r="OV236" s="574"/>
      <c r="OW236" s="574"/>
      <c r="OX236" s="574"/>
      <c r="OY236" s="574"/>
      <c r="OZ236" s="574"/>
      <c r="PA236" s="574"/>
      <c r="PB236" s="574"/>
      <c r="PC236" s="574"/>
      <c r="PD236" s="574"/>
      <c r="PE236" s="574"/>
      <c r="PF236" s="574"/>
      <c r="PG236" s="574"/>
      <c r="PH236" s="574"/>
      <c r="PI236" s="574"/>
      <c r="PJ236" s="574"/>
      <c r="PK236" s="574"/>
      <c r="PL236" s="574"/>
      <c r="PM236" s="574"/>
      <c r="PN236" s="574"/>
      <c r="PO236" s="574"/>
      <c r="PP236" s="574"/>
      <c r="PQ236" s="574"/>
      <c r="PR236" s="574"/>
      <c r="PS236" s="574"/>
      <c r="PT236" s="574"/>
      <c r="PU236" s="574"/>
      <c r="PV236" s="574"/>
      <c r="PW236" s="574"/>
      <c r="PX236" s="574"/>
      <c r="PY236" s="574"/>
      <c r="PZ236" s="574"/>
      <c r="QA236" s="574"/>
      <c r="QB236" s="574"/>
      <c r="QC236" s="574"/>
      <c r="QD236" s="574"/>
      <c r="QE236" s="574"/>
      <c r="QF236" s="574"/>
      <c r="QG236" s="574"/>
      <c r="QH236" s="574"/>
      <c r="QI236" s="574"/>
      <c r="QJ236" s="574"/>
      <c r="QK236" s="574"/>
      <c r="QL236" s="574"/>
      <c r="QM236" s="574"/>
      <c r="QN236" s="574"/>
      <c r="QO236" s="574"/>
      <c r="QP236" s="574"/>
      <c r="QQ236" s="574"/>
      <c r="QR236" s="574"/>
      <c r="QS236" s="574"/>
      <c r="QT236" s="574"/>
      <c r="QU236" s="574"/>
      <c r="QV236" s="574"/>
      <c r="QW236" s="574"/>
      <c r="QX236" s="574"/>
      <c r="QY236" s="574"/>
      <c r="QZ236" s="574"/>
      <c r="RA236" s="574"/>
      <c r="RB236" s="574"/>
      <c r="RC236" s="574"/>
      <c r="RD236" s="574"/>
      <c r="RE236" s="574"/>
      <c r="RF236" s="574"/>
      <c r="RG236" s="574"/>
      <c r="RH236" s="574"/>
      <c r="RI236" s="574"/>
      <c r="RJ236" s="574"/>
      <c r="RK236" s="574"/>
      <c r="RL236" s="574"/>
      <c r="RM236" s="574"/>
      <c r="RN236" s="574"/>
      <c r="RO236" s="574"/>
      <c r="RP236" s="574"/>
      <c r="RQ236" s="574"/>
      <c r="RR236" s="574"/>
      <c r="RS236" s="574"/>
      <c r="RT236" s="574"/>
      <c r="RU236" s="574"/>
      <c r="RV236" s="574"/>
      <c r="RW236" s="574"/>
      <c r="RX236" s="574"/>
      <c r="RY236" s="574"/>
      <c r="RZ236" s="574"/>
      <c r="SA236" s="574"/>
      <c r="SB236" s="574"/>
      <c r="SC236" s="574"/>
      <c r="SD236" s="574"/>
      <c r="SE236" s="574"/>
      <c r="SF236" s="574"/>
      <c r="SG236" s="574"/>
      <c r="SH236" s="574"/>
      <c r="SI236" s="574"/>
      <c r="SJ236" s="574"/>
      <c r="SK236" s="574"/>
      <c r="SL236" s="574"/>
      <c r="SM236" s="574"/>
      <c r="SN236" s="574"/>
      <c r="SO236" s="574"/>
      <c r="SP236" s="574"/>
      <c r="SQ236" s="574"/>
      <c r="SR236" s="574"/>
      <c r="SS236" s="574"/>
      <c r="ST236" s="574"/>
      <c r="SU236" s="574"/>
      <c r="SV236" s="574"/>
      <c r="SW236" s="574"/>
      <c r="SX236" s="574"/>
      <c r="SY236" s="574"/>
      <c r="SZ236" s="574"/>
      <c r="TA236" s="574"/>
      <c r="TB236" s="574"/>
      <c r="TC236" s="574"/>
      <c r="TD236" s="574"/>
      <c r="TE236" s="574"/>
      <c r="TF236" s="574"/>
      <c r="TG236" s="574"/>
      <c r="TH236" s="574"/>
      <c r="TI236" s="574"/>
      <c r="TJ236" s="574"/>
      <c r="TK236" s="574"/>
      <c r="TL236" s="574"/>
      <c r="TM236" s="574"/>
      <c r="TN236" s="574"/>
      <c r="TO236" s="574"/>
      <c r="TP236" s="574"/>
      <c r="TQ236" s="574"/>
      <c r="TR236" s="574"/>
      <c r="TS236" s="574"/>
      <c r="TT236" s="574"/>
      <c r="TU236" s="574"/>
      <c r="TV236" s="574"/>
      <c r="TW236" s="574"/>
      <c r="TX236" s="574"/>
      <c r="TY236" s="574"/>
      <c r="TZ236" s="574"/>
      <c r="UA236" s="574"/>
      <c r="UB236" s="574"/>
      <c r="UC236" s="574"/>
      <c r="UD236" s="574"/>
      <c r="UE236" s="574"/>
      <c r="UF236" s="574"/>
      <c r="UG236" s="574"/>
      <c r="UH236" s="574"/>
      <c r="UI236" s="574"/>
      <c r="UJ236" s="574"/>
      <c r="UK236" s="574"/>
      <c r="UL236" s="574"/>
      <c r="UM236" s="574"/>
      <c r="UN236" s="574"/>
      <c r="UO236" s="574"/>
      <c r="UP236" s="574"/>
      <c r="UQ236" s="574"/>
      <c r="UR236" s="574"/>
      <c r="US236" s="574"/>
      <c r="UT236" s="574"/>
      <c r="UU236" s="574"/>
      <c r="UV236" s="574"/>
      <c r="UW236" s="574"/>
      <c r="UX236" s="574"/>
      <c r="UY236" s="574"/>
      <c r="UZ236" s="574"/>
      <c r="VA236" s="574"/>
      <c r="VB236" s="574"/>
      <c r="VC236" s="574"/>
      <c r="VD236" s="574"/>
      <c r="VE236" s="574"/>
      <c r="VF236" s="574"/>
      <c r="VG236" s="574"/>
      <c r="VH236" s="574"/>
      <c r="VI236" s="574"/>
      <c r="VJ236" s="574"/>
      <c r="VK236" s="574"/>
      <c r="VL236" s="574"/>
      <c r="VM236" s="574"/>
      <c r="VN236" s="574"/>
      <c r="VO236" s="574"/>
      <c r="VP236" s="574"/>
      <c r="VQ236" s="574"/>
      <c r="VR236" s="574"/>
      <c r="VS236" s="574"/>
      <c r="VT236" s="574"/>
      <c r="VU236" s="574"/>
      <c r="VV236" s="574"/>
      <c r="VW236" s="574"/>
      <c r="VX236" s="574"/>
      <c r="VY236" s="574"/>
      <c r="VZ236" s="574"/>
      <c r="WA236" s="574"/>
      <c r="WB236" s="574"/>
      <c r="WC236" s="574"/>
      <c r="WD236" s="574"/>
      <c r="WE236" s="574"/>
      <c r="WF236" s="574"/>
      <c r="WG236" s="574"/>
      <c r="WH236" s="574"/>
      <c r="WI236" s="574"/>
      <c r="WJ236" s="574"/>
      <c r="WK236" s="574"/>
      <c r="WL236" s="574"/>
      <c r="WM236" s="574"/>
      <c r="WN236" s="574"/>
      <c r="WO236" s="574"/>
      <c r="WP236" s="574"/>
      <c r="WQ236" s="574"/>
      <c r="WR236" s="574"/>
      <c r="WS236" s="574"/>
      <c r="WT236" s="574"/>
      <c r="WU236" s="574"/>
      <c r="WV236" s="574"/>
      <c r="WW236" s="574"/>
      <c r="WX236" s="574"/>
      <c r="WY236" s="574"/>
      <c r="WZ236" s="574"/>
      <c r="XA236" s="574"/>
      <c r="XB236" s="574"/>
      <c r="XC236" s="574"/>
      <c r="XD236" s="574"/>
      <c r="XE236" s="574"/>
      <c r="XF236" s="574"/>
      <c r="XG236" s="574"/>
      <c r="XH236" s="574"/>
      <c r="XI236" s="574"/>
      <c r="XJ236" s="574"/>
      <c r="XK236" s="574"/>
      <c r="XL236" s="574"/>
      <c r="XM236" s="574"/>
      <c r="XN236" s="574"/>
      <c r="XO236" s="574"/>
      <c r="XP236" s="574"/>
      <c r="XQ236" s="574"/>
      <c r="XR236" s="574"/>
      <c r="XS236" s="574"/>
      <c r="XT236" s="574"/>
      <c r="XU236" s="574"/>
      <c r="XV236" s="574"/>
      <c r="XW236" s="574"/>
      <c r="XX236" s="574"/>
      <c r="XY236" s="574"/>
      <c r="XZ236" s="574"/>
      <c r="YA236" s="574"/>
      <c r="YB236" s="574"/>
      <c r="YC236" s="574"/>
      <c r="YD236" s="574"/>
      <c r="YE236" s="574"/>
      <c r="YF236" s="574"/>
      <c r="YG236" s="574"/>
      <c r="YH236" s="574"/>
      <c r="YI236" s="574"/>
      <c r="YJ236" s="574"/>
      <c r="YK236" s="574"/>
      <c r="YL236" s="574"/>
      <c r="YM236" s="574"/>
      <c r="YN236" s="574"/>
      <c r="YO236" s="574"/>
      <c r="YP236" s="574"/>
      <c r="YQ236" s="574"/>
      <c r="YR236" s="574"/>
      <c r="YS236" s="574"/>
      <c r="YT236" s="574"/>
      <c r="YU236" s="574"/>
      <c r="YV236" s="574"/>
      <c r="YW236" s="574"/>
      <c r="YX236" s="574"/>
      <c r="YY236" s="574"/>
      <c r="YZ236" s="574"/>
      <c r="ZA236" s="574"/>
      <c r="ZB236" s="574"/>
      <c r="ZC236" s="574"/>
      <c r="ZD236" s="574"/>
      <c r="ZE236" s="574"/>
      <c r="ZF236" s="574"/>
      <c r="ZG236" s="574"/>
      <c r="ZH236" s="574"/>
      <c r="ZI236" s="574"/>
      <c r="ZJ236" s="574"/>
      <c r="ZK236" s="574"/>
      <c r="ZL236" s="574"/>
      <c r="ZM236" s="574"/>
      <c r="ZN236" s="574"/>
      <c r="ZO236" s="574"/>
      <c r="ZP236" s="574"/>
      <c r="ZQ236" s="574"/>
      <c r="ZR236" s="574"/>
      <c r="ZS236" s="574"/>
      <c r="ZT236" s="574"/>
      <c r="ZU236" s="574"/>
      <c r="ZV236" s="574"/>
      <c r="ZW236" s="574"/>
      <c r="ZX236" s="574"/>
      <c r="ZY236" s="574"/>
      <c r="ZZ236" s="574"/>
      <c r="AAA236" s="574"/>
      <c r="AAB236" s="574"/>
      <c r="AAC236" s="574"/>
      <c r="AAD236" s="574"/>
      <c r="AAE236" s="574"/>
      <c r="AAF236" s="574"/>
      <c r="AAG236" s="574"/>
      <c r="AAH236" s="574"/>
      <c r="AAI236" s="574"/>
      <c r="AAJ236" s="574"/>
      <c r="AAK236" s="574"/>
      <c r="AAL236" s="574"/>
      <c r="AAM236" s="574"/>
      <c r="AAN236" s="574"/>
      <c r="AAO236" s="574"/>
      <c r="AAP236" s="574"/>
      <c r="AAQ236" s="574"/>
      <c r="AAR236" s="574"/>
      <c r="AAS236" s="574"/>
      <c r="AAT236" s="574"/>
      <c r="AAU236" s="574"/>
      <c r="AAV236" s="574"/>
      <c r="AAW236" s="574"/>
      <c r="AAX236" s="574"/>
      <c r="AAY236" s="574"/>
      <c r="AAZ236" s="574"/>
      <c r="ABA236" s="574"/>
      <c r="ABB236" s="574"/>
      <c r="ABC236" s="574"/>
      <c r="ABD236" s="574"/>
      <c r="ABE236" s="574"/>
      <c r="ABF236" s="574"/>
      <c r="ABG236" s="574"/>
      <c r="ABH236" s="574"/>
      <c r="ABI236" s="574"/>
      <c r="ABJ236" s="574"/>
      <c r="ABK236" s="574"/>
      <c r="ABL236" s="574"/>
      <c r="ABM236" s="574"/>
      <c r="ABN236" s="574"/>
      <c r="ABO236" s="574"/>
      <c r="ABP236" s="574"/>
      <c r="ABQ236" s="574"/>
      <c r="ABR236" s="574"/>
      <c r="ABS236" s="574"/>
      <c r="ABT236" s="574"/>
      <c r="ABU236" s="574"/>
      <c r="ABV236" s="574"/>
      <c r="ABW236" s="574"/>
      <c r="ABX236" s="574"/>
      <c r="ABY236" s="574"/>
      <c r="ABZ236" s="574"/>
      <c r="ACA236" s="574"/>
      <c r="ACB236" s="574"/>
      <c r="ACC236" s="574"/>
      <c r="ACD236" s="574"/>
      <c r="ACE236" s="574"/>
      <c r="ACF236" s="574"/>
      <c r="ACG236" s="574"/>
      <c r="ACH236" s="574"/>
      <c r="ACI236" s="574"/>
      <c r="ACJ236" s="574"/>
      <c r="ACK236" s="574"/>
      <c r="ACL236" s="574"/>
      <c r="ACM236" s="574"/>
      <c r="ACN236" s="574"/>
      <c r="ACO236" s="574"/>
      <c r="ACP236" s="574"/>
      <c r="ACQ236" s="574"/>
      <c r="ACR236" s="574"/>
      <c r="ACS236" s="574"/>
      <c r="ACT236" s="574"/>
      <c r="ACU236" s="574"/>
      <c r="ACV236" s="574"/>
      <c r="ACW236" s="574"/>
      <c r="ACX236" s="574"/>
      <c r="ACY236" s="574"/>
      <c r="ACZ236" s="574"/>
      <c r="ADA236" s="574"/>
      <c r="ADB236" s="574"/>
      <c r="ADC236" s="574"/>
      <c r="ADD236" s="574"/>
      <c r="ADE236" s="574"/>
      <c r="ADF236" s="574"/>
      <c r="ADG236" s="574"/>
      <c r="ADH236" s="574"/>
      <c r="ADI236" s="574"/>
      <c r="ADJ236" s="574"/>
      <c r="ADK236" s="574"/>
      <c r="ADL236" s="574"/>
      <c r="ADM236" s="574"/>
      <c r="ADN236" s="574"/>
      <c r="ADO236" s="574"/>
      <c r="ADP236" s="574"/>
      <c r="ADQ236" s="574"/>
      <c r="ADR236" s="574"/>
      <c r="ADS236" s="574"/>
      <c r="ADT236" s="574"/>
      <c r="ADU236" s="574"/>
      <c r="ADV236" s="574"/>
      <c r="ADW236" s="574"/>
      <c r="ADX236" s="574"/>
      <c r="ADY236" s="574"/>
      <c r="ADZ236" s="574"/>
      <c r="AEA236" s="574"/>
      <c r="AEB236" s="574"/>
      <c r="AEC236" s="574"/>
      <c r="AED236" s="574"/>
      <c r="AEE236" s="574"/>
      <c r="AEF236" s="574"/>
      <c r="AEG236" s="574"/>
      <c r="AEH236" s="574"/>
      <c r="AEI236" s="574"/>
      <c r="AEJ236" s="574"/>
      <c r="AEK236" s="574"/>
      <c r="AEL236" s="574"/>
      <c r="AEM236" s="574"/>
      <c r="AEN236" s="574"/>
      <c r="AEO236" s="574"/>
      <c r="AEP236" s="574"/>
      <c r="AEQ236" s="574"/>
      <c r="AER236" s="574"/>
      <c r="AES236" s="574"/>
      <c r="AET236" s="574"/>
      <c r="AEU236" s="574"/>
      <c r="AEV236" s="574"/>
      <c r="AEW236" s="574"/>
      <c r="AEX236" s="574"/>
      <c r="AEY236" s="574"/>
      <c r="AEZ236" s="574"/>
      <c r="AFA236" s="574"/>
      <c r="AFB236" s="574"/>
      <c r="AFC236" s="574"/>
      <c r="AFD236" s="574"/>
      <c r="AFE236" s="574"/>
      <c r="AFF236" s="574"/>
      <c r="AFG236" s="574"/>
      <c r="AFH236" s="574"/>
      <c r="AFI236" s="574"/>
      <c r="AFJ236" s="574"/>
      <c r="AFK236" s="574"/>
      <c r="AFL236" s="574"/>
      <c r="AFM236" s="574"/>
      <c r="AFN236" s="574"/>
      <c r="AFO236" s="574"/>
      <c r="AFP236" s="574"/>
      <c r="AFQ236" s="574"/>
      <c r="AFR236" s="574"/>
      <c r="AFS236" s="574"/>
      <c r="AFT236" s="574"/>
      <c r="AFU236" s="574"/>
      <c r="AFV236" s="574"/>
      <c r="AFW236" s="574"/>
      <c r="AFX236" s="574"/>
      <c r="AFY236" s="574"/>
      <c r="AFZ236" s="574"/>
      <c r="AGA236" s="574"/>
      <c r="AGB236" s="574"/>
      <c r="AGC236" s="574"/>
      <c r="AGD236" s="574"/>
      <c r="AGE236" s="574"/>
      <c r="AGF236" s="574"/>
      <c r="AGG236" s="574"/>
      <c r="AGH236" s="574"/>
      <c r="AGI236" s="574"/>
      <c r="AGJ236" s="574"/>
      <c r="AGK236" s="574"/>
      <c r="AGL236" s="574"/>
      <c r="AGM236" s="574"/>
      <c r="AGN236" s="574"/>
      <c r="AGO236" s="574"/>
      <c r="AGP236" s="574"/>
      <c r="AGQ236" s="574"/>
      <c r="AGR236" s="574"/>
      <c r="AGS236" s="574"/>
      <c r="AGT236" s="574"/>
      <c r="AGU236" s="574"/>
      <c r="AGV236" s="574"/>
      <c r="AGW236" s="574"/>
      <c r="AGX236" s="574"/>
      <c r="AGY236" s="574"/>
      <c r="AGZ236" s="574"/>
      <c r="AHA236" s="574"/>
      <c r="AHB236" s="574"/>
      <c r="AHC236" s="574"/>
      <c r="AHD236" s="574"/>
      <c r="AHE236" s="574"/>
      <c r="AHF236" s="574"/>
      <c r="AHG236" s="574"/>
      <c r="AHH236" s="574"/>
      <c r="AHI236" s="574"/>
      <c r="AHJ236" s="574"/>
      <c r="AHK236" s="574"/>
      <c r="AHL236" s="574"/>
      <c r="AHM236" s="574"/>
      <c r="AHN236" s="574"/>
      <c r="AHO236" s="574"/>
      <c r="AHP236" s="574"/>
      <c r="AHQ236" s="574"/>
      <c r="AHR236" s="574"/>
      <c r="AHS236" s="574"/>
      <c r="AHT236" s="574"/>
      <c r="AHU236" s="574"/>
      <c r="AHV236" s="574"/>
      <c r="AHW236" s="574"/>
      <c r="AHX236" s="574"/>
      <c r="AHY236" s="574"/>
      <c r="AHZ236" s="574"/>
      <c r="AIA236" s="574"/>
      <c r="AIB236" s="574"/>
      <c r="AIC236" s="574"/>
      <c r="AID236" s="574"/>
      <c r="AIE236" s="574"/>
      <c r="AIF236" s="574"/>
      <c r="AIG236" s="574"/>
      <c r="AIH236" s="574"/>
      <c r="AII236" s="574"/>
      <c r="AIJ236" s="574"/>
      <c r="AIK236" s="574"/>
      <c r="AIL236" s="574"/>
      <c r="AIM236" s="574"/>
      <c r="AIN236" s="574"/>
      <c r="AIO236" s="574"/>
      <c r="AIP236" s="574"/>
      <c r="AIQ236" s="574"/>
      <c r="AIR236" s="574"/>
      <c r="AIS236" s="574"/>
      <c r="AIT236" s="574"/>
      <c r="AIU236" s="574"/>
      <c r="AIV236" s="574"/>
      <c r="AIW236" s="574"/>
      <c r="AIX236" s="574"/>
      <c r="AIY236" s="574"/>
      <c r="AIZ236" s="574"/>
      <c r="AJA236" s="574"/>
      <c r="AJB236" s="574"/>
      <c r="AJC236" s="574"/>
      <c r="AJD236" s="574"/>
      <c r="AJE236" s="574"/>
      <c r="AJF236" s="574"/>
      <c r="AJG236" s="574"/>
      <c r="AJH236" s="574"/>
      <c r="AJI236" s="574"/>
      <c r="AJJ236" s="574"/>
      <c r="AJK236" s="574"/>
      <c r="AJL236" s="574"/>
      <c r="AJM236" s="574"/>
      <c r="AJN236" s="574"/>
      <c r="AJO236" s="574"/>
      <c r="AJP236" s="574"/>
      <c r="AJQ236" s="574"/>
      <c r="AJR236" s="574"/>
      <c r="AJS236" s="574"/>
      <c r="AJT236" s="574"/>
      <c r="AJU236" s="574"/>
      <c r="AJV236" s="574"/>
      <c r="AJW236" s="574"/>
      <c r="AJX236" s="574"/>
      <c r="AJY236" s="574"/>
      <c r="AJZ236" s="574"/>
      <c r="AKA236" s="574"/>
      <c r="AKB236" s="574"/>
      <c r="AKC236" s="574"/>
      <c r="AKD236" s="574"/>
      <c r="AKE236" s="574"/>
      <c r="AKF236" s="574"/>
      <c r="AKG236" s="574"/>
      <c r="AKH236" s="574"/>
      <c r="AKI236" s="574"/>
      <c r="AKJ236" s="574"/>
      <c r="AKK236" s="574"/>
      <c r="AKL236" s="574"/>
      <c r="AKM236" s="574"/>
      <c r="AKN236" s="574"/>
      <c r="AKO236" s="574"/>
      <c r="AKP236" s="574"/>
      <c r="AKQ236" s="574"/>
      <c r="AKR236" s="574"/>
      <c r="AKS236" s="574"/>
      <c r="AKT236" s="574"/>
      <c r="AKU236" s="574"/>
      <c r="AKV236" s="574"/>
      <c r="AKW236" s="574"/>
      <c r="AKX236" s="574"/>
      <c r="AKY236" s="574"/>
      <c r="AKZ236" s="574"/>
      <c r="ALA236" s="574"/>
      <c r="ALB236" s="574"/>
      <c r="ALC236" s="574"/>
      <c r="ALD236" s="574"/>
      <c r="ALE236" s="574"/>
      <c r="ALF236" s="574"/>
      <c r="ALG236" s="574"/>
      <c r="ALH236" s="574"/>
      <c r="ALI236" s="574"/>
      <c r="ALJ236" s="574"/>
      <c r="ALK236" s="574"/>
      <c r="ALL236" s="574"/>
      <c r="ALM236" s="574"/>
      <c r="ALN236" s="574"/>
      <c r="ALO236" s="574"/>
      <c r="ALP236" s="574"/>
      <c r="ALQ236" s="574"/>
      <c r="ALR236" s="574"/>
      <c r="ALS236" s="574"/>
      <c r="ALT236" s="574"/>
      <c r="ALU236" s="574"/>
      <c r="ALV236" s="574"/>
      <c r="ALW236" s="574"/>
      <c r="ALX236" s="574"/>
      <c r="ALY236" s="574"/>
      <c r="ALZ236" s="574"/>
      <c r="AMA236" s="574"/>
      <c r="AMB236" s="574"/>
      <c r="AMC236" s="574"/>
      <c r="AMD236" s="574"/>
      <c r="AME236" s="574"/>
      <c r="AMF236" s="574"/>
      <c r="AMG236" s="574"/>
      <c r="AMH236" s="574"/>
      <c r="AMI236" s="574"/>
      <c r="AMJ236" s="574"/>
      <c r="AMK236" s="574"/>
      <c r="AML236" s="574"/>
      <c r="AMM236" s="574"/>
      <c r="AMN236" s="574"/>
      <c r="AMO236" s="574"/>
      <c r="AMP236" s="574"/>
      <c r="AMQ236" s="574"/>
      <c r="AMR236" s="574"/>
      <c r="AMS236" s="574"/>
      <c r="AMT236" s="574"/>
      <c r="AMU236" s="574"/>
      <c r="AMV236" s="574"/>
      <c r="AMW236" s="574"/>
      <c r="AMX236" s="574"/>
      <c r="AMY236" s="574"/>
      <c r="AMZ236" s="574"/>
      <c r="ANA236" s="574"/>
      <c r="ANB236" s="574"/>
      <c r="ANC236" s="574"/>
      <c r="AND236" s="574"/>
      <c r="ANE236" s="574"/>
      <c r="ANF236" s="574"/>
      <c r="ANG236" s="574"/>
      <c r="ANH236" s="574"/>
      <c r="ANI236" s="574"/>
      <c r="ANJ236" s="574"/>
      <c r="ANK236" s="574"/>
      <c r="ANL236" s="574"/>
      <c r="ANM236" s="574"/>
      <c r="ANN236" s="574"/>
      <c r="ANO236" s="574"/>
      <c r="ANP236" s="574"/>
      <c r="ANQ236" s="574"/>
      <c r="ANR236" s="574"/>
      <c r="ANS236" s="574"/>
      <c r="ANT236" s="574"/>
      <c r="ANU236" s="574"/>
      <c r="ANV236" s="574"/>
      <c r="ANW236" s="574"/>
      <c r="ANX236" s="574"/>
      <c r="ANY236" s="574"/>
      <c r="ANZ236" s="574"/>
      <c r="AOA236" s="574"/>
      <c r="AOB236" s="574"/>
      <c r="AOC236" s="574"/>
      <c r="AOD236" s="574"/>
      <c r="AOE236" s="574"/>
      <c r="AOF236" s="574"/>
      <c r="AOG236" s="574"/>
      <c r="AOH236" s="574"/>
      <c r="AOI236" s="574"/>
      <c r="AOJ236" s="574"/>
      <c r="AOK236" s="574"/>
      <c r="AOL236" s="574"/>
      <c r="AOM236" s="574"/>
      <c r="AON236" s="574"/>
      <c r="AOO236" s="574"/>
      <c r="AOP236" s="574"/>
      <c r="AOQ236" s="574"/>
      <c r="AOR236" s="574"/>
      <c r="AOS236" s="574"/>
      <c r="AOT236" s="574"/>
      <c r="AOU236" s="574"/>
      <c r="AOV236" s="574"/>
      <c r="AOW236" s="574"/>
      <c r="AOX236" s="574"/>
      <c r="AOY236" s="574"/>
      <c r="AOZ236" s="574"/>
      <c r="APA236" s="574"/>
      <c r="APB236" s="574"/>
      <c r="APC236" s="574"/>
      <c r="APD236" s="574"/>
      <c r="APE236" s="574"/>
      <c r="APF236" s="574"/>
      <c r="APG236" s="574"/>
      <c r="APH236" s="574"/>
      <c r="API236" s="574"/>
      <c r="APJ236" s="574"/>
      <c r="APK236" s="574"/>
      <c r="APL236" s="574"/>
      <c r="APM236" s="574"/>
      <c r="APN236" s="574"/>
      <c r="APO236" s="574"/>
      <c r="APP236" s="574"/>
      <c r="APQ236" s="574"/>
      <c r="APR236" s="574"/>
      <c r="APS236" s="574"/>
      <c r="APT236" s="574"/>
      <c r="APU236" s="574"/>
      <c r="APV236" s="574"/>
      <c r="APW236" s="574"/>
      <c r="APX236" s="574"/>
      <c r="APY236" s="574"/>
      <c r="APZ236" s="574"/>
      <c r="AQA236" s="574"/>
      <c r="AQB236" s="574"/>
      <c r="AQC236" s="574"/>
      <c r="AQD236" s="574"/>
      <c r="AQE236" s="574"/>
      <c r="AQF236" s="574"/>
      <c r="AQG236" s="574"/>
      <c r="AQH236" s="574"/>
      <c r="AQI236" s="574"/>
      <c r="AQJ236" s="574"/>
      <c r="AQK236" s="574"/>
      <c r="AQL236" s="574"/>
      <c r="AQM236" s="574"/>
      <c r="AQN236" s="574"/>
      <c r="AQO236" s="574"/>
      <c r="AQP236" s="574"/>
      <c r="AQQ236" s="574"/>
      <c r="AQR236" s="574"/>
      <c r="AQS236" s="574"/>
      <c r="AQT236" s="574"/>
      <c r="AQU236" s="574"/>
      <c r="AQV236" s="574"/>
      <c r="AQW236" s="574"/>
      <c r="AQX236" s="574"/>
      <c r="AQY236" s="574"/>
      <c r="AQZ236" s="574"/>
      <c r="ARA236" s="574"/>
      <c r="ARB236" s="574"/>
      <c r="ARC236" s="574"/>
      <c r="ARD236" s="574"/>
      <c r="ARE236" s="574"/>
      <c r="ARF236" s="574"/>
      <c r="ARG236" s="574"/>
      <c r="ARH236" s="574"/>
      <c r="ARI236" s="574"/>
      <c r="ARJ236" s="574"/>
      <c r="ARK236" s="574"/>
      <c r="ARL236" s="574"/>
      <c r="ARM236" s="574"/>
      <c r="ARN236" s="574"/>
      <c r="ARO236" s="574"/>
      <c r="ARP236" s="574"/>
      <c r="ARQ236" s="574"/>
      <c r="ARR236" s="574"/>
      <c r="ARS236" s="574"/>
      <c r="ART236" s="574"/>
      <c r="ARU236" s="574"/>
      <c r="ARV236" s="574"/>
      <c r="ARW236" s="574"/>
      <c r="ARX236" s="574"/>
      <c r="ARY236" s="574"/>
      <c r="ARZ236" s="574"/>
      <c r="ASA236" s="574"/>
      <c r="ASB236" s="574"/>
      <c r="ASC236" s="574"/>
      <c r="ASD236" s="574"/>
      <c r="ASE236" s="574"/>
      <c r="ASF236" s="574"/>
      <c r="ASG236" s="574"/>
      <c r="ASH236" s="574"/>
      <c r="ASI236" s="574"/>
      <c r="ASJ236" s="574"/>
      <c r="ASK236" s="574"/>
      <c r="ASL236" s="574"/>
      <c r="ASM236" s="574"/>
      <c r="ASN236" s="574"/>
      <c r="ASO236" s="574"/>
      <c r="ASP236" s="574"/>
      <c r="ASQ236" s="574"/>
      <c r="ASR236" s="574"/>
      <c r="ASS236" s="574"/>
      <c r="AST236" s="574"/>
      <c r="ASU236" s="574"/>
      <c r="ASV236" s="574"/>
      <c r="ASW236" s="574"/>
      <c r="ASX236" s="574"/>
      <c r="ASY236" s="574"/>
      <c r="ASZ236" s="574"/>
      <c r="ATA236" s="574"/>
      <c r="ATB236" s="574"/>
      <c r="ATC236" s="574"/>
      <c r="ATD236" s="574"/>
      <c r="ATE236" s="574"/>
      <c r="ATF236" s="574"/>
      <c r="ATG236" s="574"/>
      <c r="ATH236" s="574"/>
      <c r="ATI236" s="574"/>
      <c r="ATJ236" s="574"/>
      <c r="ATK236" s="574"/>
      <c r="ATL236" s="574"/>
      <c r="ATM236" s="574"/>
      <c r="ATN236" s="574"/>
      <c r="ATO236" s="574"/>
      <c r="ATP236" s="574"/>
      <c r="ATQ236" s="574"/>
      <c r="ATR236" s="574"/>
      <c r="ATS236" s="574"/>
      <c r="ATT236" s="574"/>
      <c r="ATU236" s="574"/>
      <c r="ATV236" s="574"/>
      <c r="ATW236" s="574"/>
      <c r="ATX236" s="574"/>
      <c r="ATY236" s="574"/>
      <c r="ATZ236" s="574"/>
      <c r="AUA236" s="574"/>
      <c r="AUB236" s="574"/>
      <c r="AUC236" s="574"/>
      <c r="AUD236" s="574"/>
      <c r="AUE236" s="574"/>
      <c r="AUF236" s="574"/>
      <c r="AUG236" s="574"/>
      <c r="AUH236" s="574"/>
      <c r="AUI236" s="574"/>
      <c r="AUJ236" s="574"/>
      <c r="AUK236" s="574"/>
      <c r="AUL236" s="574"/>
      <c r="AUM236" s="574"/>
      <c r="AUN236" s="574"/>
      <c r="AUO236" s="574"/>
      <c r="AUP236" s="574"/>
      <c r="AUQ236" s="574"/>
      <c r="AUR236" s="574"/>
      <c r="AUS236" s="574"/>
      <c r="AUT236" s="574"/>
      <c r="AUU236" s="574"/>
      <c r="AUV236" s="574"/>
      <c r="AUW236" s="574"/>
      <c r="AUX236" s="574"/>
      <c r="AUY236" s="574"/>
      <c r="AUZ236" s="574"/>
      <c r="AVA236" s="574"/>
      <c r="AVB236" s="574"/>
      <c r="AVC236" s="574"/>
      <c r="AVD236" s="574"/>
      <c r="AVE236" s="574"/>
      <c r="AVF236" s="574"/>
      <c r="AVG236" s="574"/>
      <c r="AVH236" s="574"/>
      <c r="AVI236" s="574"/>
      <c r="AVJ236" s="574"/>
      <c r="AVK236" s="574"/>
      <c r="AVL236" s="574"/>
      <c r="AVM236" s="574"/>
      <c r="AVN236" s="574"/>
      <c r="AVO236" s="574"/>
      <c r="AVP236" s="574"/>
      <c r="AVQ236" s="574"/>
      <c r="AVR236" s="574"/>
      <c r="AVS236" s="574"/>
      <c r="AVT236" s="574"/>
      <c r="AVU236" s="574"/>
      <c r="AVV236" s="574"/>
      <c r="AVW236" s="574"/>
      <c r="AVX236" s="574"/>
      <c r="AVY236" s="574"/>
      <c r="AVZ236" s="574"/>
      <c r="AWA236" s="574"/>
      <c r="AWB236" s="574"/>
      <c r="AWC236" s="574"/>
      <c r="AWD236" s="574"/>
      <c r="AWE236" s="574"/>
      <c r="AWF236" s="574"/>
      <c r="AWG236" s="574"/>
      <c r="AWH236" s="574"/>
      <c r="AWI236" s="574"/>
      <c r="AWJ236" s="574"/>
      <c r="AWK236" s="574"/>
      <c r="AWL236" s="574"/>
      <c r="AWM236" s="574"/>
      <c r="AWN236" s="574"/>
      <c r="AWO236" s="574"/>
      <c r="AWP236" s="574"/>
      <c r="AWQ236" s="574"/>
      <c r="AWR236" s="574"/>
      <c r="AWS236" s="574"/>
      <c r="AWT236" s="574"/>
      <c r="AWU236" s="574"/>
      <c r="AWV236" s="574"/>
      <c r="AWW236" s="574"/>
      <c r="AWX236" s="574"/>
      <c r="AWY236" s="574"/>
      <c r="AWZ236" s="574"/>
      <c r="AXA236" s="574"/>
      <c r="AXB236" s="574"/>
      <c r="AXC236" s="574"/>
      <c r="AXD236" s="574"/>
      <c r="AXE236" s="574"/>
      <c r="AXF236" s="574"/>
      <c r="AXG236" s="574"/>
      <c r="AXH236" s="574"/>
      <c r="AXI236" s="574"/>
      <c r="AXJ236" s="574"/>
    </row>
    <row r="237" spans="1:1310" s="575" customFormat="1" ht="23.25" customHeight="1">
      <c r="A237" s="1802"/>
      <c r="B237" s="2831" t="s">
        <v>745</v>
      </c>
      <c r="C237" s="2831"/>
      <c r="D237" s="2831"/>
      <c r="E237" s="2831"/>
      <c r="F237" s="1804"/>
      <c r="G237" s="2831" t="s">
        <v>746</v>
      </c>
      <c r="H237" s="2831"/>
      <c r="I237" s="2831"/>
      <c r="J237" s="1804"/>
      <c r="K237" s="2831" t="s">
        <v>747</v>
      </c>
      <c r="L237" s="2831"/>
      <c r="M237" s="2831"/>
      <c r="N237" s="1804"/>
      <c r="O237" s="2831" t="s">
        <v>748</v>
      </c>
      <c r="P237" s="2831"/>
      <c r="Q237" s="1804"/>
      <c r="R237" s="572"/>
      <c r="S237" s="572"/>
      <c r="T237" s="572"/>
      <c r="U237" s="572"/>
      <c r="V237" s="572"/>
      <c r="W237" s="572"/>
      <c r="X237" s="572"/>
      <c r="Y237" s="572"/>
      <c r="Z237" s="572"/>
      <c r="AA237" s="572"/>
      <c r="AB237" s="572"/>
      <c r="AC237" s="572"/>
      <c r="AD237" s="573"/>
      <c r="AE237" s="573"/>
      <c r="AF237" s="573"/>
      <c r="AG237" s="573"/>
      <c r="AH237" s="573"/>
      <c r="AI237" s="573"/>
      <c r="AJ237" s="573"/>
      <c r="AK237" s="573"/>
      <c r="AL237" s="573"/>
      <c r="AM237" s="573"/>
      <c r="AN237" s="573"/>
      <c r="AO237" s="573"/>
      <c r="AP237" s="573"/>
      <c r="AQ237" s="573"/>
      <c r="AR237" s="573"/>
      <c r="AS237" s="573"/>
      <c r="AT237" s="573"/>
      <c r="AU237" s="573"/>
      <c r="AV237" s="574"/>
      <c r="AW237" s="574"/>
      <c r="AX237" s="574"/>
      <c r="AY237" s="574"/>
      <c r="AZ237" s="574"/>
      <c r="BA237" s="574"/>
      <c r="BB237" s="574"/>
      <c r="BC237" s="574"/>
      <c r="BD237" s="574"/>
      <c r="BE237" s="574"/>
      <c r="BF237" s="574"/>
      <c r="BG237" s="574"/>
      <c r="BH237" s="574"/>
      <c r="BI237" s="574"/>
      <c r="BJ237" s="574"/>
      <c r="BK237" s="574"/>
      <c r="BL237" s="574"/>
      <c r="BM237" s="574"/>
      <c r="BN237" s="574"/>
      <c r="BO237" s="574"/>
      <c r="BP237" s="574"/>
      <c r="BQ237" s="574"/>
      <c r="BR237" s="574"/>
      <c r="BS237" s="574"/>
      <c r="BT237" s="574"/>
      <c r="BU237" s="574"/>
      <c r="BV237" s="574"/>
      <c r="BW237" s="574"/>
      <c r="BX237" s="574"/>
      <c r="BY237" s="574"/>
      <c r="BZ237" s="574"/>
      <c r="CA237" s="574"/>
      <c r="CB237" s="574"/>
      <c r="CC237" s="574"/>
      <c r="CD237" s="574"/>
      <c r="CE237" s="574"/>
      <c r="CF237" s="574"/>
      <c r="CG237" s="574"/>
      <c r="CH237" s="574"/>
      <c r="CI237" s="574"/>
      <c r="CJ237" s="574"/>
      <c r="CK237" s="574"/>
      <c r="CL237" s="574"/>
      <c r="CM237" s="574"/>
      <c r="CN237" s="574"/>
      <c r="CO237" s="574"/>
      <c r="CP237" s="574"/>
      <c r="CQ237" s="574"/>
      <c r="CR237" s="574"/>
      <c r="CS237" s="574"/>
      <c r="CT237" s="574"/>
      <c r="CU237" s="574"/>
      <c r="CV237" s="574"/>
      <c r="CW237" s="574"/>
      <c r="CX237" s="574"/>
      <c r="CY237" s="574"/>
      <c r="CZ237" s="574"/>
      <c r="DA237" s="574"/>
      <c r="DB237" s="574"/>
      <c r="DC237" s="574"/>
      <c r="DD237" s="574"/>
      <c r="DE237" s="574"/>
      <c r="DF237" s="574"/>
      <c r="DG237" s="574"/>
      <c r="DH237" s="574"/>
      <c r="DI237" s="574"/>
      <c r="DJ237" s="574"/>
      <c r="DK237" s="574"/>
      <c r="DL237" s="574"/>
      <c r="DM237" s="574"/>
      <c r="DN237" s="574"/>
      <c r="DO237" s="574"/>
      <c r="DP237" s="574"/>
      <c r="DQ237" s="574"/>
      <c r="DR237" s="574"/>
      <c r="DS237" s="574"/>
      <c r="DT237" s="574"/>
      <c r="DU237" s="574"/>
      <c r="DV237" s="574"/>
      <c r="DW237" s="574"/>
      <c r="DX237" s="574"/>
      <c r="DY237" s="574"/>
      <c r="DZ237" s="574"/>
      <c r="EA237" s="574"/>
      <c r="EB237" s="574"/>
      <c r="EC237" s="574"/>
      <c r="ED237" s="574"/>
      <c r="EE237" s="574"/>
      <c r="EF237" s="574"/>
      <c r="EG237" s="574"/>
      <c r="EH237" s="574"/>
      <c r="EI237" s="574"/>
      <c r="EJ237" s="574"/>
      <c r="EK237" s="574"/>
      <c r="EL237" s="574"/>
      <c r="EM237" s="574"/>
      <c r="EN237" s="574"/>
      <c r="EO237" s="574"/>
      <c r="EP237" s="574"/>
      <c r="EQ237" s="574"/>
      <c r="ER237" s="574"/>
      <c r="ES237" s="574"/>
      <c r="ET237" s="574"/>
      <c r="EU237" s="574"/>
      <c r="EV237" s="574"/>
      <c r="EW237" s="574"/>
      <c r="EX237" s="574"/>
      <c r="EY237" s="574"/>
      <c r="EZ237" s="574"/>
      <c r="FA237" s="574"/>
      <c r="FB237" s="574"/>
      <c r="FC237" s="574"/>
      <c r="FD237" s="574"/>
      <c r="FE237" s="574"/>
      <c r="FF237" s="574"/>
      <c r="FG237" s="574"/>
      <c r="FH237" s="574"/>
      <c r="FI237" s="574"/>
      <c r="FJ237" s="574"/>
      <c r="FK237" s="574"/>
      <c r="FL237" s="574"/>
      <c r="FM237" s="574"/>
      <c r="FN237" s="574"/>
      <c r="FO237" s="574"/>
      <c r="FP237" s="574"/>
      <c r="FQ237" s="574"/>
      <c r="FR237" s="574"/>
      <c r="FS237" s="574"/>
      <c r="FT237" s="574"/>
      <c r="FU237" s="574"/>
      <c r="FV237" s="574"/>
      <c r="FW237" s="574"/>
      <c r="FX237" s="574"/>
      <c r="FY237" s="574"/>
      <c r="FZ237" s="574"/>
      <c r="GA237" s="574"/>
      <c r="GB237" s="574"/>
      <c r="GC237" s="574"/>
      <c r="GD237" s="574"/>
      <c r="GE237" s="574"/>
      <c r="GF237" s="574"/>
      <c r="GG237" s="574"/>
      <c r="GH237" s="574"/>
      <c r="GI237" s="574"/>
      <c r="GJ237" s="574"/>
      <c r="GK237" s="574"/>
      <c r="GL237" s="574"/>
      <c r="GM237" s="574"/>
      <c r="GN237" s="574"/>
      <c r="GO237" s="574"/>
      <c r="GP237" s="574"/>
      <c r="GQ237" s="574"/>
      <c r="GR237" s="574"/>
      <c r="GS237" s="574"/>
      <c r="GT237" s="574"/>
      <c r="GU237" s="574"/>
      <c r="GV237" s="574"/>
      <c r="GW237" s="574"/>
      <c r="GX237" s="574"/>
      <c r="GY237" s="574"/>
      <c r="GZ237" s="574"/>
      <c r="HA237" s="574"/>
      <c r="HB237" s="574"/>
      <c r="HC237" s="574"/>
      <c r="HD237" s="574"/>
      <c r="HE237" s="574"/>
      <c r="HF237" s="574"/>
      <c r="HG237" s="574"/>
      <c r="HH237" s="574"/>
      <c r="HI237" s="574"/>
      <c r="HJ237" s="574"/>
      <c r="HK237" s="574"/>
      <c r="HL237" s="574"/>
      <c r="HM237" s="574"/>
      <c r="HN237" s="574"/>
      <c r="HO237" s="574"/>
      <c r="HP237" s="574"/>
      <c r="HQ237" s="574"/>
      <c r="HR237" s="574"/>
      <c r="HS237" s="574"/>
      <c r="HT237" s="574"/>
      <c r="HU237" s="574"/>
      <c r="HV237" s="574"/>
      <c r="HW237" s="574"/>
      <c r="HX237" s="574"/>
      <c r="HY237" s="574"/>
      <c r="HZ237" s="574"/>
      <c r="IA237" s="574"/>
      <c r="IB237" s="574"/>
      <c r="IC237" s="574"/>
      <c r="ID237" s="574"/>
      <c r="IE237" s="574"/>
      <c r="IF237" s="574"/>
      <c r="IG237" s="574"/>
      <c r="IH237" s="574"/>
      <c r="II237" s="574"/>
      <c r="IJ237" s="574"/>
      <c r="IK237" s="574"/>
      <c r="IL237" s="574"/>
      <c r="IM237" s="574"/>
      <c r="IN237" s="574"/>
      <c r="IO237" s="574"/>
      <c r="IP237" s="574"/>
      <c r="IQ237" s="574"/>
      <c r="IR237" s="574"/>
      <c r="IS237" s="574"/>
      <c r="IT237" s="574"/>
      <c r="IU237" s="574"/>
      <c r="IV237" s="574"/>
      <c r="IW237" s="574"/>
      <c r="IX237" s="574"/>
      <c r="IY237" s="574"/>
      <c r="IZ237" s="574"/>
      <c r="JA237" s="574"/>
      <c r="JB237" s="574"/>
      <c r="JC237" s="574"/>
      <c r="JD237" s="574"/>
      <c r="JE237" s="574"/>
      <c r="JF237" s="574"/>
      <c r="JG237" s="574"/>
      <c r="JH237" s="574"/>
      <c r="JI237" s="574"/>
      <c r="JJ237" s="574"/>
      <c r="JK237" s="574"/>
      <c r="JL237" s="574"/>
      <c r="JM237" s="574"/>
      <c r="JN237" s="574"/>
      <c r="JO237" s="574"/>
      <c r="JP237" s="574"/>
      <c r="JQ237" s="574"/>
      <c r="JR237" s="574"/>
      <c r="JS237" s="574"/>
      <c r="JT237" s="574"/>
      <c r="JU237" s="574"/>
      <c r="JV237" s="574"/>
      <c r="JW237" s="574"/>
      <c r="JX237" s="574"/>
      <c r="JY237" s="574"/>
      <c r="JZ237" s="574"/>
      <c r="KA237" s="574"/>
      <c r="KB237" s="574"/>
      <c r="KC237" s="574"/>
      <c r="KD237" s="574"/>
      <c r="KE237" s="574"/>
      <c r="KF237" s="574"/>
      <c r="KG237" s="574"/>
      <c r="KH237" s="574"/>
      <c r="KI237" s="574"/>
      <c r="KJ237" s="574"/>
      <c r="KK237" s="574"/>
      <c r="KL237" s="574"/>
      <c r="KM237" s="574"/>
      <c r="KN237" s="574"/>
      <c r="KO237" s="574"/>
      <c r="KP237" s="574"/>
      <c r="KQ237" s="574"/>
      <c r="KR237" s="574"/>
      <c r="KS237" s="574"/>
      <c r="KT237" s="574"/>
      <c r="KU237" s="574"/>
      <c r="KV237" s="574"/>
      <c r="KW237" s="574"/>
      <c r="KX237" s="574"/>
      <c r="KY237" s="574"/>
      <c r="KZ237" s="574"/>
      <c r="LA237" s="574"/>
      <c r="LB237" s="574"/>
      <c r="LC237" s="574"/>
      <c r="LD237" s="574"/>
      <c r="LE237" s="574"/>
      <c r="LF237" s="574"/>
      <c r="LG237" s="574"/>
      <c r="LH237" s="574"/>
      <c r="LI237" s="574"/>
      <c r="LJ237" s="574"/>
      <c r="LK237" s="574"/>
      <c r="LL237" s="574"/>
      <c r="LM237" s="574"/>
      <c r="LN237" s="574"/>
      <c r="LO237" s="574"/>
      <c r="LP237" s="574"/>
      <c r="LQ237" s="574"/>
      <c r="LR237" s="574"/>
      <c r="LS237" s="574"/>
      <c r="LT237" s="574"/>
      <c r="LU237" s="574"/>
      <c r="LV237" s="574"/>
      <c r="LW237" s="574"/>
      <c r="LX237" s="574"/>
      <c r="LY237" s="574"/>
      <c r="LZ237" s="574"/>
      <c r="MA237" s="574"/>
      <c r="MB237" s="574"/>
      <c r="MC237" s="574"/>
      <c r="MD237" s="574"/>
      <c r="ME237" s="574"/>
      <c r="MF237" s="574"/>
      <c r="MG237" s="574"/>
      <c r="MH237" s="574"/>
      <c r="MI237" s="574"/>
      <c r="MJ237" s="574"/>
      <c r="MK237" s="574"/>
      <c r="ML237" s="574"/>
      <c r="MM237" s="574"/>
      <c r="MN237" s="574"/>
      <c r="MO237" s="574"/>
      <c r="MP237" s="574"/>
      <c r="MQ237" s="574"/>
      <c r="MR237" s="574"/>
      <c r="MS237" s="574"/>
      <c r="MT237" s="574"/>
      <c r="MU237" s="574"/>
      <c r="MV237" s="574"/>
      <c r="MW237" s="574"/>
      <c r="MX237" s="574"/>
      <c r="MY237" s="574"/>
      <c r="MZ237" s="574"/>
      <c r="NA237" s="574"/>
      <c r="NB237" s="574"/>
      <c r="NC237" s="574"/>
      <c r="ND237" s="574"/>
      <c r="NE237" s="574"/>
      <c r="NF237" s="574"/>
      <c r="NG237" s="574"/>
      <c r="NH237" s="574"/>
      <c r="NI237" s="574"/>
      <c r="NJ237" s="574"/>
      <c r="NK237" s="574"/>
      <c r="NL237" s="574"/>
      <c r="NM237" s="574"/>
      <c r="NN237" s="574"/>
      <c r="NO237" s="574"/>
      <c r="NP237" s="574"/>
      <c r="NQ237" s="574"/>
      <c r="NR237" s="574"/>
      <c r="NS237" s="574"/>
      <c r="NT237" s="574"/>
      <c r="NU237" s="574"/>
      <c r="NV237" s="574"/>
      <c r="NW237" s="574"/>
      <c r="NX237" s="574"/>
      <c r="NY237" s="574"/>
      <c r="NZ237" s="574"/>
      <c r="OA237" s="574"/>
      <c r="OB237" s="574"/>
      <c r="OC237" s="574"/>
      <c r="OD237" s="574"/>
      <c r="OE237" s="574"/>
      <c r="OF237" s="574"/>
      <c r="OG237" s="574"/>
      <c r="OH237" s="574"/>
      <c r="OI237" s="574"/>
      <c r="OJ237" s="574"/>
      <c r="OK237" s="574"/>
      <c r="OL237" s="574"/>
      <c r="OM237" s="574"/>
      <c r="ON237" s="574"/>
      <c r="OO237" s="574"/>
      <c r="OP237" s="574"/>
      <c r="OQ237" s="574"/>
      <c r="OR237" s="574"/>
      <c r="OS237" s="574"/>
      <c r="OT237" s="574"/>
      <c r="OU237" s="574"/>
      <c r="OV237" s="574"/>
      <c r="OW237" s="574"/>
      <c r="OX237" s="574"/>
      <c r="OY237" s="574"/>
      <c r="OZ237" s="574"/>
      <c r="PA237" s="574"/>
      <c r="PB237" s="574"/>
      <c r="PC237" s="574"/>
      <c r="PD237" s="574"/>
      <c r="PE237" s="574"/>
      <c r="PF237" s="574"/>
      <c r="PG237" s="574"/>
      <c r="PH237" s="574"/>
      <c r="PI237" s="574"/>
      <c r="PJ237" s="574"/>
      <c r="PK237" s="574"/>
      <c r="PL237" s="574"/>
      <c r="PM237" s="574"/>
      <c r="PN237" s="574"/>
      <c r="PO237" s="574"/>
      <c r="PP237" s="574"/>
      <c r="PQ237" s="574"/>
      <c r="PR237" s="574"/>
      <c r="PS237" s="574"/>
      <c r="PT237" s="574"/>
      <c r="PU237" s="574"/>
      <c r="PV237" s="574"/>
      <c r="PW237" s="574"/>
      <c r="PX237" s="574"/>
      <c r="PY237" s="574"/>
      <c r="PZ237" s="574"/>
      <c r="QA237" s="574"/>
      <c r="QB237" s="574"/>
      <c r="QC237" s="574"/>
      <c r="QD237" s="574"/>
      <c r="QE237" s="574"/>
      <c r="QF237" s="574"/>
      <c r="QG237" s="574"/>
      <c r="QH237" s="574"/>
      <c r="QI237" s="574"/>
      <c r="QJ237" s="574"/>
      <c r="QK237" s="574"/>
      <c r="QL237" s="574"/>
      <c r="QM237" s="574"/>
      <c r="QN237" s="574"/>
      <c r="QO237" s="574"/>
      <c r="QP237" s="574"/>
      <c r="QQ237" s="574"/>
      <c r="QR237" s="574"/>
      <c r="QS237" s="574"/>
      <c r="QT237" s="574"/>
      <c r="QU237" s="574"/>
      <c r="QV237" s="574"/>
      <c r="QW237" s="574"/>
      <c r="QX237" s="574"/>
      <c r="QY237" s="574"/>
      <c r="QZ237" s="574"/>
      <c r="RA237" s="574"/>
      <c r="RB237" s="574"/>
      <c r="RC237" s="574"/>
      <c r="RD237" s="574"/>
      <c r="RE237" s="574"/>
      <c r="RF237" s="574"/>
      <c r="RG237" s="574"/>
      <c r="RH237" s="574"/>
      <c r="RI237" s="574"/>
      <c r="RJ237" s="574"/>
      <c r="RK237" s="574"/>
      <c r="RL237" s="574"/>
      <c r="RM237" s="574"/>
      <c r="RN237" s="574"/>
      <c r="RO237" s="574"/>
      <c r="RP237" s="574"/>
      <c r="RQ237" s="574"/>
      <c r="RR237" s="574"/>
      <c r="RS237" s="574"/>
      <c r="RT237" s="574"/>
      <c r="RU237" s="574"/>
      <c r="RV237" s="574"/>
      <c r="RW237" s="574"/>
      <c r="RX237" s="574"/>
      <c r="RY237" s="574"/>
      <c r="RZ237" s="574"/>
      <c r="SA237" s="574"/>
      <c r="SB237" s="574"/>
      <c r="SC237" s="574"/>
      <c r="SD237" s="574"/>
      <c r="SE237" s="574"/>
      <c r="SF237" s="574"/>
      <c r="SG237" s="574"/>
      <c r="SH237" s="574"/>
      <c r="SI237" s="574"/>
      <c r="SJ237" s="574"/>
      <c r="SK237" s="574"/>
      <c r="SL237" s="574"/>
      <c r="SM237" s="574"/>
      <c r="SN237" s="574"/>
      <c r="SO237" s="574"/>
      <c r="SP237" s="574"/>
      <c r="SQ237" s="574"/>
      <c r="SR237" s="574"/>
      <c r="SS237" s="574"/>
      <c r="ST237" s="574"/>
      <c r="SU237" s="574"/>
      <c r="SV237" s="574"/>
      <c r="SW237" s="574"/>
      <c r="SX237" s="574"/>
      <c r="SY237" s="574"/>
      <c r="SZ237" s="574"/>
      <c r="TA237" s="574"/>
      <c r="TB237" s="574"/>
      <c r="TC237" s="574"/>
      <c r="TD237" s="574"/>
      <c r="TE237" s="574"/>
      <c r="TF237" s="574"/>
      <c r="TG237" s="574"/>
      <c r="TH237" s="574"/>
      <c r="TI237" s="574"/>
      <c r="TJ237" s="574"/>
      <c r="TK237" s="574"/>
      <c r="TL237" s="574"/>
      <c r="TM237" s="574"/>
      <c r="TN237" s="574"/>
      <c r="TO237" s="574"/>
      <c r="TP237" s="574"/>
      <c r="TQ237" s="574"/>
      <c r="TR237" s="574"/>
      <c r="TS237" s="574"/>
      <c r="TT237" s="574"/>
      <c r="TU237" s="574"/>
      <c r="TV237" s="574"/>
      <c r="TW237" s="574"/>
      <c r="TX237" s="574"/>
      <c r="TY237" s="574"/>
      <c r="TZ237" s="574"/>
      <c r="UA237" s="574"/>
      <c r="UB237" s="574"/>
      <c r="UC237" s="574"/>
      <c r="UD237" s="574"/>
      <c r="UE237" s="574"/>
      <c r="UF237" s="574"/>
      <c r="UG237" s="574"/>
      <c r="UH237" s="574"/>
      <c r="UI237" s="574"/>
      <c r="UJ237" s="574"/>
      <c r="UK237" s="574"/>
      <c r="UL237" s="574"/>
      <c r="UM237" s="574"/>
      <c r="UN237" s="574"/>
      <c r="UO237" s="574"/>
      <c r="UP237" s="574"/>
      <c r="UQ237" s="574"/>
      <c r="UR237" s="574"/>
      <c r="US237" s="574"/>
      <c r="UT237" s="574"/>
      <c r="UU237" s="574"/>
      <c r="UV237" s="574"/>
      <c r="UW237" s="574"/>
      <c r="UX237" s="574"/>
      <c r="UY237" s="574"/>
      <c r="UZ237" s="574"/>
      <c r="VA237" s="574"/>
      <c r="VB237" s="574"/>
      <c r="VC237" s="574"/>
      <c r="VD237" s="574"/>
      <c r="VE237" s="574"/>
      <c r="VF237" s="574"/>
      <c r="VG237" s="574"/>
      <c r="VH237" s="574"/>
      <c r="VI237" s="574"/>
      <c r="VJ237" s="574"/>
      <c r="VK237" s="574"/>
      <c r="VL237" s="574"/>
      <c r="VM237" s="574"/>
      <c r="VN237" s="574"/>
      <c r="VO237" s="574"/>
      <c r="VP237" s="574"/>
      <c r="VQ237" s="574"/>
      <c r="VR237" s="574"/>
      <c r="VS237" s="574"/>
      <c r="VT237" s="574"/>
      <c r="VU237" s="574"/>
      <c r="VV237" s="574"/>
      <c r="VW237" s="574"/>
      <c r="VX237" s="574"/>
      <c r="VY237" s="574"/>
      <c r="VZ237" s="574"/>
      <c r="WA237" s="574"/>
      <c r="WB237" s="574"/>
      <c r="WC237" s="574"/>
      <c r="WD237" s="574"/>
      <c r="WE237" s="574"/>
      <c r="WF237" s="574"/>
      <c r="WG237" s="574"/>
      <c r="WH237" s="574"/>
      <c r="WI237" s="574"/>
      <c r="WJ237" s="574"/>
      <c r="WK237" s="574"/>
      <c r="WL237" s="574"/>
      <c r="WM237" s="574"/>
      <c r="WN237" s="574"/>
      <c r="WO237" s="574"/>
      <c r="WP237" s="574"/>
      <c r="WQ237" s="574"/>
      <c r="WR237" s="574"/>
      <c r="WS237" s="574"/>
      <c r="WT237" s="574"/>
      <c r="WU237" s="574"/>
      <c r="WV237" s="574"/>
      <c r="WW237" s="574"/>
      <c r="WX237" s="574"/>
      <c r="WY237" s="574"/>
      <c r="WZ237" s="574"/>
      <c r="XA237" s="574"/>
      <c r="XB237" s="574"/>
      <c r="XC237" s="574"/>
      <c r="XD237" s="574"/>
      <c r="XE237" s="574"/>
      <c r="XF237" s="574"/>
      <c r="XG237" s="574"/>
      <c r="XH237" s="574"/>
      <c r="XI237" s="574"/>
      <c r="XJ237" s="574"/>
      <c r="XK237" s="574"/>
      <c r="XL237" s="574"/>
      <c r="XM237" s="574"/>
      <c r="XN237" s="574"/>
      <c r="XO237" s="574"/>
      <c r="XP237" s="574"/>
      <c r="XQ237" s="574"/>
      <c r="XR237" s="574"/>
      <c r="XS237" s="574"/>
      <c r="XT237" s="574"/>
      <c r="XU237" s="574"/>
      <c r="XV237" s="574"/>
      <c r="XW237" s="574"/>
      <c r="XX237" s="574"/>
      <c r="XY237" s="574"/>
      <c r="XZ237" s="574"/>
      <c r="YA237" s="574"/>
      <c r="YB237" s="574"/>
      <c r="YC237" s="574"/>
      <c r="YD237" s="574"/>
      <c r="YE237" s="574"/>
      <c r="YF237" s="574"/>
      <c r="YG237" s="574"/>
      <c r="YH237" s="574"/>
      <c r="YI237" s="574"/>
      <c r="YJ237" s="574"/>
      <c r="YK237" s="574"/>
      <c r="YL237" s="574"/>
      <c r="YM237" s="574"/>
      <c r="YN237" s="574"/>
      <c r="YO237" s="574"/>
      <c r="YP237" s="574"/>
      <c r="YQ237" s="574"/>
      <c r="YR237" s="574"/>
      <c r="YS237" s="574"/>
      <c r="YT237" s="574"/>
      <c r="YU237" s="574"/>
      <c r="YV237" s="574"/>
      <c r="YW237" s="574"/>
      <c r="YX237" s="574"/>
      <c r="YY237" s="574"/>
      <c r="YZ237" s="574"/>
      <c r="ZA237" s="574"/>
      <c r="ZB237" s="574"/>
      <c r="ZC237" s="574"/>
      <c r="ZD237" s="574"/>
      <c r="ZE237" s="574"/>
      <c r="ZF237" s="574"/>
      <c r="ZG237" s="574"/>
      <c r="ZH237" s="574"/>
      <c r="ZI237" s="574"/>
      <c r="ZJ237" s="574"/>
      <c r="ZK237" s="574"/>
      <c r="ZL237" s="574"/>
      <c r="ZM237" s="574"/>
      <c r="ZN237" s="574"/>
      <c r="ZO237" s="574"/>
      <c r="ZP237" s="574"/>
      <c r="ZQ237" s="574"/>
      <c r="ZR237" s="574"/>
      <c r="ZS237" s="574"/>
      <c r="ZT237" s="574"/>
      <c r="ZU237" s="574"/>
      <c r="ZV237" s="574"/>
      <c r="ZW237" s="574"/>
      <c r="ZX237" s="574"/>
      <c r="ZY237" s="574"/>
      <c r="ZZ237" s="574"/>
      <c r="AAA237" s="574"/>
      <c r="AAB237" s="574"/>
      <c r="AAC237" s="574"/>
      <c r="AAD237" s="574"/>
      <c r="AAE237" s="574"/>
      <c r="AAF237" s="574"/>
      <c r="AAG237" s="574"/>
      <c r="AAH237" s="574"/>
      <c r="AAI237" s="574"/>
      <c r="AAJ237" s="574"/>
      <c r="AAK237" s="574"/>
      <c r="AAL237" s="574"/>
      <c r="AAM237" s="574"/>
      <c r="AAN237" s="574"/>
      <c r="AAO237" s="574"/>
      <c r="AAP237" s="574"/>
      <c r="AAQ237" s="574"/>
      <c r="AAR237" s="574"/>
      <c r="AAS237" s="574"/>
      <c r="AAT237" s="574"/>
      <c r="AAU237" s="574"/>
      <c r="AAV237" s="574"/>
      <c r="AAW237" s="574"/>
      <c r="AAX237" s="574"/>
      <c r="AAY237" s="574"/>
      <c r="AAZ237" s="574"/>
      <c r="ABA237" s="574"/>
      <c r="ABB237" s="574"/>
      <c r="ABC237" s="574"/>
      <c r="ABD237" s="574"/>
      <c r="ABE237" s="574"/>
      <c r="ABF237" s="574"/>
      <c r="ABG237" s="574"/>
      <c r="ABH237" s="574"/>
      <c r="ABI237" s="574"/>
      <c r="ABJ237" s="574"/>
      <c r="ABK237" s="574"/>
      <c r="ABL237" s="574"/>
      <c r="ABM237" s="574"/>
      <c r="ABN237" s="574"/>
      <c r="ABO237" s="574"/>
      <c r="ABP237" s="574"/>
      <c r="ABQ237" s="574"/>
      <c r="ABR237" s="574"/>
      <c r="ABS237" s="574"/>
      <c r="ABT237" s="574"/>
      <c r="ABU237" s="574"/>
      <c r="ABV237" s="574"/>
      <c r="ABW237" s="574"/>
      <c r="ABX237" s="574"/>
      <c r="ABY237" s="574"/>
      <c r="ABZ237" s="574"/>
      <c r="ACA237" s="574"/>
      <c r="ACB237" s="574"/>
      <c r="ACC237" s="574"/>
      <c r="ACD237" s="574"/>
      <c r="ACE237" s="574"/>
      <c r="ACF237" s="574"/>
      <c r="ACG237" s="574"/>
      <c r="ACH237" s="574"/>
      <c r="ACI237" s="574"/>
      <c r="ACJ237" s="574"/>
      <c r="ACK237" s="574"/>
      <c r="ACL237" s="574"/>
      <c r="ACM237" s="574"/>
      <c r="ACN237" s="574"/>
      <c r="ACO237" s="574"/>
      <c r="ACP237" s="574"/>
      <c r="ACQ237" s="574"/>
      <c r="ACR237" s="574"/>
      <c r="ACS237" s="574"/>
      <c r="ACT237" s="574"/>
      <c r="ACU237" s="574"/>
      <c r="ACV237" s="574"/>
      <c r="ACW237" s="574"/>
      <c r="ACX237" s="574"/>
      <c r="ACY237" s="574"/>
      <c r="ACZ237" s="574"/>
      <c r="ADA237" s="574"/>
      <c r="ADB237" s="574"/>
      <c r="ADC237" s="574"/>
      <c r="ADD237" s="574"/>
      <c r="ADE237" s="574"/>
      <c r="ADF237" s="574"/>
      <c r="ADG237" s="574"/>
      <c r="ADH237" s="574"/>
      <c r="ADI237" s="574"/>
      <c r="ADJ237" s="574"/>
      <c r="ADK237" s="574"/>
      <c r="ADL237" s="574"/>
      <c r="ADM237" s="574"/>
      <c r="ADN237" s="574"/>
      <c r="ADO237" s="574"/>
      <c r="ADP237" s="574"/>
      <c r="ADQ237" s="574"/>
      <c r="ADR237" s="574"/>
      <c r="ADS237" s="574"/>
      <c r="ADT237" s="574"/>
      <c r="ADU237" s="574"/>
      <c r="ADV237" s="574"/>
      <c r="ADW237" s="574"/>
      <c r="ADX237" s="574"/>
      <c r="ADY237" s="574"/>
      <c r="ADZ237" s="574"/>
      <c r="AEA237" s="574"/>
      <c r="AEB237" s="574"/>
      <c r="AEC237" s="574"/>
      <c r="AED237" s="574"/>
      <c r="AEE237" s="574"/>
      <c r="AEF237" s="574"/>
      <c r="AEG237" s="574"/>
      <c r="AEH237" s="574"/>
      <c r="AEI237" s="574"/>
      <c r="AEJ237" s="574"/>
      <c r="AEK237" s="574"/>
      <c r="AEL237" s="574"/>
      <c r="AEM237" s="574"/>
      <c r="AEN237" s="574"/>
      <c r="AEO237" s="574"/>
      <c r="AEP237" s="574"/>
      <c r="AEQ237" s="574"/>
      <c r="AER237" s="574"/>
      <c r="AES237" s="574"/>
      <c r="AET237" s="574"/>
      <c r="AEU237" s="574"/>
      <c r="AEV237" s="574"/>
      <c r="AEW237" s="574"/>
      <c r="AEX237" s="574"/>
      <c r="AEY237" s="574"/>
      <c r="AEZ237" s="574"/>
      <c r="AFA237" s="574"/>
      <c r="AFB237" s="574"/>
      <c r="AFC237" s="574"/>
      <c r="AFD237" s="574"/>
      <c r="AFE237" s="574"/>
      <c r="AFF237" s="574"/>
      <c r="AFG237" s="574"/>
      <c r="AFH237" s="574"/>
      <c r="AFI237" s="574"/>
      <c r="AFJ237" s="574"/>
      <c r="AFK237" s="574"/>
      <c r="AFL237" s="574"/>
      <c r="AFM237" s="574"/>
      <c r="AFN237" s="574"/>
      <c r="AFO237" s="574"/>
      <c r="AFP237" s="574"/>
      <c r="AFQ237" s="574"/>
      <c r="AFR237" s="574"/>
      <c r="AFS237" s="574"/>
      <c r="AFT237" s="574"/>
      <c r="AFU237" s="574"/>
      <c r="AFV237" s="574"/>
      <c r="AFW237" s="574"/>
      <c r="AFX237" s="574"/>
      <c r="AFY237" s="574"/>
      <c r="AFZ237" s="574"/>
      <c r="AGA237" s="574"/>
      <c r="AGB237" s="574"/>
      <c r="AGC237" s="574"/>
      <c r="AGD237" s="574"/>
      <c r="AGE237" s="574"/>
      <c r="AGF237" s="574"/>
      <c r="AGG237" s="574"/>
      <c r="AGH237" s="574"/>
      <c r="AGI237" s="574"/>
      <c r="AGJ237" s="574"/>
      <c r="AGK237" s="574"/>
      <c r="AGL237" s="574"/>
      <c r="AGM237" s="574"/>
      <c r="AGN237" s="574"/>
      <c r="AGO237" s="574"/>
      <c r="AGP237" s="574"/>
      <c r="AGQ237" s="574"/>
      <c r="AGR237" s="574"/>
      <c r="AGS237" s="574"/>
      <c r="AGT237" s="574"/>
      <c r="AGU237" s="574"/>
      <c r="AGV237" s="574"/>
      <c r="AGW237" s="574"/>
      <c r="AGX237" s="574"/>
      <c r="AGY237" s="574"/>
      <c r="AGZ237" s="574"/>
      <c r="AHA237" s="574"/>
      <c r="AHB237" s="574"/>
      <c r="AHC237" s="574"/>
      <c r="AHD237" s="574"/>
      <c r="AHE237" s="574"/>
      <c r="AHF237" s="574"/>
      <c r="AHG237" s="574"/>
      <c r="AHH237" s="574"/>
      <c r="AHI237" s="574"/>
      <c r="AHJ237" s="574"/>
      <c r="AHK237" s="574"/>
      <c r="AHL237" s="574"/>
      <c r="AHM237" s="574"/>
      <c r="AHN237" s="574"/>
      <c r="AHO237" s="574"/>
      <c r="AHP237" s="574"/>
      <c r="AHQ237" s="574"/>
      <c r="AHR237" s="574"/>
      <c r="AHS237" s="574"/>
      <c r="AHT237" s="574"/>
      <c r="AHU237" s="574"/>
      <c r="AHV237" s="574"/>
      <c r="AHW237" s="574"/>
      <c r="AHX237" s="574"/>
      <c r="AHY237" s="574"/>
      <c r="AHZ237" s="574"/>
      <c r="AIA237" s="574"/>
      <c r="AIB237" s="574"/>
      <c r="AIC237" s="574"/>
      <c r="AID237" s="574"/>
      <c r="AIE237" s="574"/>
      <c r="AIF237" s="574"/>
      <c r="AIG237" s="574"/>
      <c r="AIH237" s="574"/>
      <c r="AII237" s="574"/>
      <c r="AIJ237" s="574"/>
      <c r="AIK237" s="574"/>
      <c r="AIL237" s="574"/>
      <c r="AIM237" s="574"/>
      <c r="AIN237" s="574"/>
      <c r="AIO237" s="574"/>
      <c r="AIP237" s="574"/>
      <c r="AIQ237" s="574"/>
      <c r="AIR237" s="574"/>
      <c r="AIS237" s="574"/>
      <c r="AIT237" s="574"/>
      <c r="AIU237" s="574"/>
      <c r="AIV237" s="574"/>
      <c r="AIW237" s="574"/>
      <c r="AIX237" s="574"/>
      <c r="AIY237" s="574"/>
      <c r="AIZ237" s="574"/>
      <c r="AJA237" s="574"/>
      <c r="AJB237" s="574"/>
      <c r="AJC237" s="574"/>
      <c r="AJD237" s="574"/>
      <c r="AJE237" s="574"/>
      <c r="AJF237" s="574"/>
      <c r="AJG237" s="574"/>
      <c r="AJH237" s="574"/>
      <c r="AJI237" s="574"/>
      <c r="AJJ237" s="574"/>
      <c r="AJK237" s="574"/>
      <c r="AJL237" s="574"/>
      <c r="AJM237" s="574"/>
      <c r="AJN237" s="574"/>
      <c r="AJO237" s="574"/>
      <c r="AJP237" s="574"/>
      <c r="AJQ237" s="574"/>
      <c r="AJR237" s="574"/>
      <c r="AJS237" s="574"/>
      <c r="AJT237" s="574"/>
      <c r="AJU237" s="574"/>
      <c r="AJV237" s="574"/>
      <c r="AJW237" s="574"/>
      <c r="AJX237" s="574"/>
      <c r="AJY237" s="574"/>
      <c r="AJZ237" s="574"/>
      <c r="AKA237" s="574"/>
      <c r="AKB237" s="574"/>
      <c r="AKC237" s="574"/>
      <c r="AKD237" s="574"/>
      <c r="AKE237" s="574"/>
      <c r="AKF237" s="574"/>
      <c r="AKG237" s="574"/>
      <c r="AKH237" s="574"/>
      <c r="AKI237" s="574"/>
      <c r="AKJ237" s="574"/>
      <c r="AKK237" s="574"/>
      <c r="AKL237" s="574"/>
      <c r="AKM237" s="574"/>
      <c r="AKN237" s="574"/>
      <c r="AKO237" s="574"/>
      <c r="AKP237" s="574"/>
      <c r="AKQ237" s="574"/>
      <c r="AKR237" s="574"/>
      <c r="AKS237" s="574"/>
      <c r="AKT237" s="574"/>
      <c r="AKU237" s="574"/>
      <c r="AKV237" s="574"/>
      <c r="AKW237" s="574"/>
      <c r="AKX237" s="574"/>
      <c r="AKY237" s="574"/>
      <c r="AKZ237" s="574"/>
      <c r="ALA237" s="574"/>
      <c r="ALB237" s="574"/>
      <c r="ALC237" s="574"/>
      <c r="ALD237" s="574"/>
      <c r="ALE237" s="574"/>
      <c r="ALF237" s="574"/>
      <c r="ALG237" s="574"/>
      <c r="ALH237" s="574"/>
      <c r="ALI237" s="574"/>
      <c r="ALJ237" s="574"/>
      <c r="ALK237" s="574"/>
      <c r="ALL237" s="574"/>
      <c r="ALM237" s="574"/>
      <c r="ALN237" s="574"/>
      <c r="ALO237" s="574"/>
      <c r="ALP237" s="574"/>
      <c r="ALQ237" s="574"/>
      <c r="ALR237" s="574"/>
      <c r="ALS237" s="574"/>
      <c r="ALT237" s="574"/>
      <c r="ALU237" s="574"/>
      <c r="ALV237" s="574"/>
      <c r="ALW237" s="574"/>
      <c r="ALX237" s="574"/>
      <c r="ALY237" s="574"/>
      <c r="ALZ237" s="574"/>
      <c r="AMA237" s="574"/>
      <c r="AMB237" s="574"/>
      <c r="AMC237" s="574"/>
      <c r="AMD237" s="574"/>
      <c r="AME237" s="574"/>
      <c r="AMF237" s="574"/>
      <c r="AMG237" s="574"/>
      <c r="AMH237" s="574"/>
      <c r="AMI237" s="574"/>
      <c r="AMJ237" s="574"/>
      <c r="AMK237" s="574"/>
      <c r="AML237" s="574"/>
      <c r="AMM237" s="574"/>
      <c r="AMN237" s="574"/>
      <c r="AMO237" s="574"/>
      <c r="AMP237" s="574"/>
      <c r="AMQ237" s="574"/>
      <c r="AMR237" s="574"/>
      <c r="AMS237" s="574"/>
      <c r="AMT237" s="574"/>
      <c r="AMU237" s="574"/>
      <c r="AMV237" s="574"/>
      <c r="AMW237" s="574"/>
      <c r="AMX237" s="574"/>
      <c r="AMY237" s="574"/>
      <c r="AMZ237" s="574"/>
      <c r="ANA237" s="574"/>
      <c r="ANB237" s="574"/>
      <c r="ANC237" s="574"/>
      <c r="AND237" s="574"/>
      <c r="ANE237" s="574"/>
      <c r="ANF237" s="574"/>
      <c r="ANG237" s="574"/>
      <c r="ANH237" s="574"/>
      <c r="ANI237" s="574"/>
      <c r="ANJ237" s="574"/>
      <c r="ANK237" s="574"/>
      <c r="ANL237" s="574"/>
      <c r="ANM237" s="574"/>
      <c r="ANN237" s="574"/>
      <c r="ANO237" s="574"/>
      <c r="ANP237" s="574"/>
      <c r="ANQ237" s="574"/>
      <c r="ANR237" s="574"/>
      <c r="ANS237" s="574"/>
      <c r="ANT237" s="574"/>
      <c r="ANU237" s="574"/>
      <c r="ANV237" s="574"/>
      <c r="ANW237" s="574"/>
      <c r="ANX237" s="574"/>
      <c r="ANY237" s="574"/>
      <c r="ANZ237" s="574"/>
      <c r="AOA237" s="574"/>
      <c r="AOB237" s="574"/>
      <c r="AOC237" s="574"/>
      <c r="AOD237" s="574"/>
      <c r="AOE237" s="574"/>
      <c r="AOF237" s="574"/>
      <c r="AOG237" s="574"/>
      <c r="AOH237" s="574"/>
      <c r="AOI237" s="574"/>
      <c r="AOJ237" s="574"/>
      <c r="AOK237" s="574"/>
      <c r="AOL237" s="574"/>
      <c r="AOM237" s="574"/>
      <c r="AON237" s="574"/>
      <c r="AOO237" s="574"/>
      <c r="AOP237" s="574"/>
      <c r="AOQ237" s="574"/>
      <c r="AOR237" s="574"/>
      <c r="AOS237" s="574"/>
      <c r="AOT237" s="574"/>
      <c r="AOU237" s="574"/>
      <c r="AOV237" s="574"/>
      <c r="AOW237" s="574"/>
      <c r="AOX237" s="574"/>
      <c r="AOY237" s="574"/>
      <c r="AOZ237" s="574"/>
      <c r="APA237" s="574"/>
      <c r="APB237" s="574"/>
      <c r="APC237" s="574"/>
      <c r="APD237" s="574"/>
      <c r="APE237" s="574"/>
      <c r="APF237" s="574"/>
      <c r="APG237" s="574"/>
      <c r="APH237" s="574"/>
      <c r="API237" s="574"/>
      <c r="APJ237" s="574"/>
      <c r="APK237" s="574"/>
      <c r="APL237" s="574"/>
      <c r="APM237" s="574"/>
      <c r="APN237" s="574"/>
      <c r="APO237" s="574"/>
      <c r="APP237" s="574"/>
      <c r="APQ237" s="574"/>
      <c r="APR237" s="574"/>
      <c r="APS237" s="574"/>
      <c r="APT237" s="574"/>
      <c r="APU237" s="574"/>
      <c r="APV237" s="574"/>
      <c r="APW237" s="574"/>
      <c r="APX237" s="574"/>
      <c r="APY237" s="574"/>
      <c r="APZ237" s="574"/>
      <c r="AQA237" s="574"/>
      <c r="AQB237" s="574"/>
      <c r="AQC237" s="574"/>
      <c r="AQD237" s="574"/>
      <c r="AQE237" s="574"/>
      <c r="AQF237" s="574"/>
      <c r="AQG237" s="574"/>
      <c r="AQH237" s="574"/>
      <c r="AQI237" s="574"/>
      <c r="AQJ237" s="574"/>
      <c r="AQK237" s="574"/>
      <c r="AQL237" s="574"/>
      <c r="AQM237" s="574"/>
      <c r="AQN237" s="574"/>
      <c r="AQO237" s="574"/>
      <c r="AQP237" s="574"/>
      <c r="AQQ237" s="574"/>
      <c r="AQR237" s="574"/>
      <c r="AQS237" s="574"/>
      <c r="AQT237" s="574"/>
      <c r="AQU237" s="574"/>
      <c r="AQV237" s="574"/>
      <c r="AQW237" s="574"/>
      <c r="AQX237" s="574"/>
      <c r="AQY237" s="574"/>
      <c r="AQZ237" s="574"/>
      <c r="ARA237" s="574"/>
      <c r="ARB237" s="574"/>
      <c r="ARC237" s="574"/>
      <c r="ARD237" s="574"/>
      <c r="ARE237" s="574"/>
      <c r="ARF237" s="574"/>
      <c r="ARG237" s="574"/>
      <c r="ARH237" s="574"/>
      <c r="ARI237" s="574"/>
      <c r="ARJ237" s="574"/>
      <c r="ARK237" s="574"/>
      <c r="ARL237" s="574"/>
      <c r="ARM237" s="574"/>
      <c r="ARN237" s="574"/>
      <c r="ARO237" s="574"/>
      <c r="ARP237" s="574"/>
      <c r="ARQ237" s="574"/>
      <c r="ARR237" s="574"/>
      <c r="ARS237" s="574"/>
      <c r="ART237" s="574"/>
      <c r="ARU237" s="574"/>
      <c r="ARV237" s="574"/>
      <c r="ARW237" s="574"/>
      <c r="ARX237" s="574"/>
      <c r="ARY237" s="574"/>
      <c r="ARZ237" s="574"/>
      <c r="ASA237" s="574"/>
      <c r="ASB237" s="574"/>
      <c r="ASC237" s="574"/>
      <c r="ASD237" s="574"/>
      <c r="ASE237" s="574"/>
      <c r="ASF237" s="574"/>
      <c r="ASG237" s="574"/>
      <c r="ASH237" s="574"/>
      <c r="ASI237" s="574"/>
      <c r="ASJ237" s="574"/>
      <c r="ASK237" s="574"/>
      <c r="ASL237" s="574"/>
      <c r="ASM237" s="574"/>
      <c r="ASN237" s="574"/>
      <c r="ASO237" s="574"/>
      <c r="ASP237" s="574"/>
      <c r="ASQ237" s="574"/>
      <c r="ASR237" s="574"/>
      <c r="ASS237" s="574"/>
      <c r="AST237" s="574"/>
      <c r="ASU237" s="574"/>
      <c r="ASV237" s="574"/>
      <c r="ASW237" s="574"/>
      <c r="ASX237" s="574"/>
      <c r="ASY237" s="574"/>
      <c r="ASZ237" s="574"/>
      <c r="ATA237" s="574"/>
      <c r="ATB237" s="574"/>
      <c r="ATC237" s="574"/>
      <c r="ATD237" s="574"/>
      <c r="ATE237" s="574"/>
      <c r="ATF237" s="574"/>
      <c r="ATG237" s="574"/>
      <c r="ATH237" s="574"/>
      <c r="ATI237" s="574"/>
      <c r="ATJ237" s="574"/>
      <c r="ATK237" s="574"/>
      <c r="ATL237" s="574"/>
      <c r="ATM237" s="574"/>
      <c r="ATN237" s="574"/>
      <c r="ATO237" s="574"/>
      <c r="ATP237" s="574"/>
      <c r="ATQ237" s="574"/>
      <c r="ATR237" s="574"/>
      <c r="ATS237" s="574"/>
      <c r="ATT237" s="574"/>
      <c r="ATU237" s="574"/>
      <c r="ATV237" s="574"/>
      <c r="ATW237" s="574"/>
      <c r="ATX237" s="574"/>
      <c r="ATY237" s="574"/>
      <c r="ATZ237" s="574"/>
      <c r="AUA237" s="574"/>
      <c r="AUB237" s="574"/>
      <c r="AUC237" s="574"/>
      <c r="AUD237" s="574"/>
      <c r="AUE237" s="574"/>
      <c r="AUF237" s="574"/>
      <c r="AUG237" s="574"/>
      <c r="AUH237" s="574"/>
      <c r="AUI237" s="574"/>
      <c r="AUJ237" s="574"/>
      <c r="AUK237" s="574"/>
      <c r="AUL237" s="574"/>
      <c r="AUM237" s="574"/>
      <c r="AUN237" s="574"/>
      <c r="AUO237" s="574"/>
      <c r="AUP237" s="574"/>
      <c r="AUQ237" s="574"/>
      <c r="AUR237" s="574"/>
      <c r="AUS237" s="574"/>
      <c r="AUT237" s="574"/>
      <c r="AUU237" s="574"/>
      <c r="AUV237" s="574"/>
      <c r="AUW237" s="574"/>
      <c r="AUX237" s="574"/>
      <c r="AUY237" s="574"/>
      <c r="AUZ237" s="574"/>
      <c r="AVA237" s="574"/>
      <c r="AVB237" s="574"/>
      <c r="AVC237" s="574"/>
      <c r="AVD237" s="574"/>
      <c r="AVE237" s="574"/>
      <c r="AVF237" s="574"/>
      <c r="AVG237" s="574"/>
      <c r="AVH237" s="574"/>
      <c r="AVI237" s="574"/>
      <c r="AVJ237" s="574"/>
      <c r="AVK237" s="574"/>
      <c r="AVL237" s="574"/>
      <c r="AVM237" s="574"/>
      <c r="AVN237" s="574"/>
      <c r="AVO237" s="574"/>
      <c r="AVP237" s="574"/>
      <c r="AVQ237" s="574"/>
      <c r="AVR237" s="574"/>
      <c r="AVS237" s="574"/>
      <c r="AVT237" s="574"/>
      <c r="AVU237" s="574"/>
      <c r="AVV237" s="574"/>
      <c r="AVW237" s="574"/>
      <c r="AVX237" s="574"/>
      <c r="AVY237" s="574"/>
      <c r="AVZ237" s="574"/>
      <c r="AWA237" s="574"/>
      <c r="AWB237" s="574"/>
      <c r="AWC237" s="574"/>
      <c r="AWD237" s="574"/>
      <c r="AWE237" s="574"/>
      <c r="AWF237" s="574"/>
      <c r="AWG237" s="574"/>
      <c r="AWH237" s="574"/>
      <c r="AWI237" s="574"/>
      <c r="AWJ237" s="574"/>
      <c r="AWK237" s="574"/>
      <c r="AWL237" s="574"/>
      <c r="AWM237" s="574"/>
      <c r="AWN237" s="574"/>
      <c r="AWO237" s="574"/>
      <c r="AWP237" s="574"/>
      <c r="AWQ237" s="574"/>
      <c r="AWR237" s="574"/>
      <c r="AWS237" s="574"/>
      <c r="AWT237" s="574"/>
      <c r="AWU237" s="574"/>
      <c r="AWV237" s="574"/>
      <c r="AWW237" s="574"/>
      <c r="AWX237" s="574"/>
      <c r="AWY237" s="574"/>
      <c r="AWZ237" s="574"/>
      <c r="AXA237" s="574"/>
      <c r="AXB237" s="574"/>
      <c r="AXC237" s="574"/>
      <c r="AXD237" s="574"/>
      <c r="AXE237" s="574"/>
      <c r="AXF237" s="574"/>
      <c r="AXG237" s="574"/>
      <c r="AXH237" s="574"/>
      <c r="AXI237" s="574"/>
      <c r="AXJ237" s="574"/>
    </row>
    <row r="238" spans="1:1310" s="575" customFormat="1" ht="23.25" customHeight="1">
      <c r="A238" s="1802"/>
      <c r="B238" s="2831" t="s">
        <v>749</v>
      </c>
      <c r="C238" s="2831"/>
      <c r="D238" s="2831"/>
      <c r="E238" s="2831"/>
      <c r="F238" s="1804"/>
      <c r="G238" s="2831" t="s">
        <v>750</v>
      </c>
      <c r="H238" s="2831"/>
      <c r="I238" s="2831"/>
      <c r="J238" s="1804"/>
      <c r="K238" s="2834" t="s">
        <v>751</v>
      </c>
      <c r="L238" s="2834"/>
      <c r="M238" s="2834"/>
      <c r="N238" s="1804"/>
      <c r="O238" s="2831" t="s">
        <v>752</v>
      </c>
      <c r="P238" s="2831"/>
      <c r="Q238" s="1804"/>
      <c r="R238" s="572"/>
      <c r="S238" s="572"/>
      <c r="T238" s="572"/>
      <c r="U238" s="572"/>
      <c r="V238" s="572"/>
      <c r="W238" s="572"/>
      <c r="X238" s="572"/>
      <c r="Y238" s="572"/>
      <c r="Z238" s="572"/>
      <c r="AA238" s="572"/>
      <c r="AB238" s="572"/>
      <c r="AC238" s="572"/>
      <c r="AD238" s="573"/>
      <c r="AE238" s="573"/>
      <c r="AF238" s="573"/>
      <c r="AG238" s="573"/>
      <c r="AH238" s="573"/>
      <c r="AI238" s="573"/>
      <c r="AJ238" s="573"/>
      <c r="AK238" s="573"/>
      <c r="AL238" s="573"/>
      <c r="AM238" s="573"/>
      <c r="AN238" s="573"/>
      <c r="AO238" s="573"/>
      <c r="AP238" s="573"/>
      <c r="AQ238" s="573"/>
      <c r="AR238" s="573"/>
      <c r="AS238" s="573"/>
      <c r="AT238" s="573"/>
      <c r="AU238" s="573"/>
      <c r="AV238" s="574"/>
      <c r="AW238" s="574"/>
      <c r="AX238" s="574"/>
      <c r="AY238" s="574"/>
      <c r="AZ238" s="574"/>
      <c r="BA238" s="574"/>
      <c r="BB238" s="574"/>
      <c r="BC238" s="574"/>
      <c r="BD238" s="574"/>
      <c r="BE238" s="574"/>
      <c r="BF238" s="574"/>
      <c r="BG238" s="574"/>
      <c r="BH238" s="574"/>
      <c r="BI238" s="574"/>
      <c r="BJ238" s="574"/>
      <c r="BK238" s="574"/>
      <c r="BL238" s="574"/>
      <c r="BM238" s="574"/>
      <c r="BN238" s="574"/>
      <c r="BO238" s="574"/>
      <c r="BP238" s="574"/>
      <c r="BQ238" s="574"/>
      <c r="BR238" s="574"/>
      <c r="BS238" s="574"/>
      <c r="BT238" s="574"/>
      <c r="BU238" s="574"/>
      <c r="BV238" s="574"/>
      <c r="BW238" s="574"/>
      <c r="BX238" s="574"/>
      <c r="BY238" s="574"/>
      <c r="BZ238" s="574"/>
      <c r="CA238" s="574"/>
      <c r="CB238" s="574"/>
      <c r="CC238" s="574"/>
      <c r="CD238" s="574"/>
      <c r="CE238" s="574"/>
      <c r="CF238" s="574"/>
      <c r="CG238" s="574"/>
      <c r="CH238" s="574"/>
      <c r="CI238" s="574"/>
      <c r="CJ238" s="574"/>
      <c r="CK238" s="574"/>
      <c r="CL238" s="574"/>
      <c r="CM238" s="574"/>
      <c r="CN238" s="574"/>
      <c r="CO238" s="574"/>
      <c r="CP238" s="574"/>
      <c r="CQ238" s="574"/>
      <c r="CR238" s="574"/>
      <c r="CS238" s="574"/>
      <c r="CT238" s="574"/>
      <c r="CU238" s="574"/>
      <c r="CV238" s="574"/>
      <c r="CW238" s="574"/>
      <c r="CX238" s="574"/>
      <c r="CY238" s="574"/>
      <c r="CZ238" s="574"/>
      <c r="DA238" s="574"/>
      <c r="DB238" s="574"/>
      <c r="DC238" s="574"/>
      <c r="DD238" s="574"/>
      <c r="DE238" s="574"/>
      <c r="DF238" s="574"/>
      <c r="DG238" s="574"/>
      <c r="DH238" s="574"/>
      <c r="DI238" s="574"/>
      <c r="DJ238" s="574"/>
      <c r="DK238" s="574"/>
      <c r="DL238" s="574"/>
      <c r="DM238" s="574"/>
      <c r="DN238" s="574"/>
      <c r="DO238" s="574"/>
      <c r="DP238" s="574"/>
      <c r="DQ238" s="574"/>
      <c r="DR238" s="574"/>
      <c r="DS238" s="574"/>
      <c r="DT238" s="574"/>
      <c r="DU238" s="574"/>
      <c r="DV238" s="574"/>
      <c r="DW238" s="574"/>
      <c r="DX238" s="574"/>
      <c r="DY238" s="574"/>
      <c r="DZ238" s="574"/>
      <c r="EA238" s="574"/>
      <c r="EB238" s="574"/>
      <c r="EC238" s="574"/>
      <c r="ED238" s="574"/>
      <c r="EE238" s="574"/>
      <c r="EF238" s="574"/>
      <c r="EG238" s="574"/>
      <c r="EH238" s="574"/>
      <c r="EI238" s="574"/>
      <c r="EJ238" s="574"/>
      <c r="EK238" s="574"/>
      <c r="EL238" s="574"/>
      <c r="EM238" s="574"/>
      <c r="EN238" s="574"/>
      <c r="EO238" s="574"/>
      <c r="EP238" s="574"/>
      <c r="EQ238" s="574"/>
      <c r="ER238" s="574"/>
      <c r="ES238" s="574"/>
      <c r="ET238" s="574"/>
      <c r="EU238" s="574"/>
      <c r="EV238" s="574"/>
      <c r="EW238" s="574"/>
      <c r="EX238" s="574"/>
      <c r="EY238" s="574"/>
      <c r="EZ238" s="574"/>
      <c r="FA238" s="574"/>
      <c r="FB238" s="574"/>
      <c r="FC238" s="574"/>
      <c r="FD238" s="574"/>
      <c r="FE238" s="574"/>
      <c r="FF238" s="574"/>
      <c r="FG238" s="574"/>
      <c r="FH238" s="574"/>
      <c r="FI238" s="574"/>
      <c r="FJ238" s="574"/>
      <c r="FK238" s="574"/>
      <c r="FL238" s="574"/>
      <c r="FM238" s="574"/>
      <c r="FN238" s="574"/>
      <c r="FO238" s="574"/>
      <c r="FP238" s="574"/>
      <c r="FQ238" s="574"/>
      <c r="FR238" s="574"/>
      <c r="FS238" s="574"/>
      <c r="FT238" s="574"/>
      <c r="FU238" s="574"/>
      <c r="FV238" s="574"/>
      <c r="FW238" s="574"/>
      <c r="FX238" s="574"/>
      <c r="FY238" s="574"/>
      <c r="FZ238" s="574"/>
      <c r="GA238" s="574"/>
      <c r="GB238" s="574"/>
      <c r="GC238" s="574"/>
      <c r="GD238" s="574"/>
      <c r="GE238" s="574"/>
      <c r="GF238" s="574"/>
      <c r="GG238" s="574"/>
      <c r="GH238" s="574"/>
      <c r="GI238" s="574"/>
      <c r="GJ238" s="574"/>
      <c r="GK238" s="574"/>
      <c r="GL238" s="574"/>
      <c r="GM238" s="574"/>
      <c r="GN238" s="574"/>
      <c r="GO238" s="574"/>
      <c r="GP238" s="574"/>
      <c r="GQ238" s="574"/>
      <c r="GR238" s="574"/>
      <c r="GS238" s="574"/>
      <c r="GT238" s="574"/>
      <c r="GU238" s="574"/>
      <c r="GV238" s="574"/>
      <c r="GW238" s="574"/>
      <c r="GX238" s="574"/>
      <c r="GY238" s="574"/>
      <c r="GZ238" s="574"/>
      <c r="HA238" s="574"/>
      <c r="HB238" s="574"/>
      <c r="HC238" s="574"/>
      <c r="HD238" s="574"/>
      <c r="HE238" s="574"/>
      <c r="HF238" s="574"/>
      <c r="HG238" s="574"/>
      <c r="HH238" s="574"/>
      <c r="HI238" s="574"/>
      <c r="HJ238" s="574"/>
      <c r="HK238" s="574"/>
      <c r="HL238" s="574"/>
      <c r="HM238" s="574"/>
      <c r="HN238" s="574"/>
      <c r="HO238" s="574"/>
      <c r="HP238" s="574"/>
      <c r="HQ238" s="574"/>
      <c r="HR238" s="574"/>
      <c r="HS238" s="574"/>
      <c r="HT238" s="574"/>
      <c r="HU238" s="574"/>
      <c r="HV238" s="574"/>
      <c r="HW238" s="574"/>
      <c r="HX238" s="574"/>
      <c r="HY238" s="574"/>
      <c r="HZ238" s="574"/>
      <c r="IA238" s="574"/>
      <c r="IB238" s="574"/>
      <c r="IC238" s="574"/>
      <c r="ID238" s="574"/>
      <c r="IE238" s="574"/>
      <c r="IF238" s="574"/>
      <c r="IG238" s="574"/>
      <c r="IH238" s="574"/>
      <c r="II238" s="574"/>
      <c r="IJ238" s="574"/>
      <c r="IK238" s="574"/>
      <c r="IL238" s="574"/>
      <c r="IM238" s="574"/>
      <c r="IN238" s="574"/>
      <c r="IO238" s="574"/>
      <c r="IP238" s="574"/>
      <c r="IQ238" s="574"/>
      <c r="IR238" s="574"/>
      <c r="IS238" s="574"/>
      <c r="IT238" s="574"/>
      <c r="IU238" s="574"/>
      <c r="IV238" s="574"/>
      <c r="IW238" s="574"/>
      <c r="IX238" s="574"/>
      <c r="IY238" s="574"/>
      <c r="IZ238" s="574"/>
      <c r="JA238" s="574"/>
      <c r="JB238" s="574"/>
      <c r="JC238" s="574"/>
      <c r="JD238" s="574"/>
      <c r="JE238" s="574"/>
      <c r="JF238" s="574"/>
      <c r="JG238" s="574"/>
      <c r="JH238" s="574"/>
      <c r="JI238" s="574"/>
      <c r="JJ238" s="574"/>
      <c r="JK238" s="574"/>
      <c r="JL238" s="574"/>
      <c r="JM238" s="574"/>
      <c r="JN238" s="574"/>
      <c r="JO238" s="574"/>
      <c r="JP238" s="574"/>
      <c r="JQ238" s="574"/>
      <c r="JR238" s="574"/>
      <c r="JS238" s="574"/>
      <c r="JT238" s="574"/>
      <c r="JU238" s="574"/>
      <c r="JV238" s="574"/>
      <c r="JW238" s="574"/>
      <c r="JX238" s="574"/>
      <c r="JY238" s="574"/>
      <c r="JZ238" s="574"/>
      <c r="KA238" s="574"/>
      <c r="KB238" s="574"/>
      <c r="KC238" s="574"/>
      <c r="KD238" s="574"/>
      <c r="KE238" s="574"/>
      <c r="KF238" s="574"/>
      <c r="KG238" s="574"/>
      <c r="KH238" s="574"/>
      <c r="KI238" s="574"/>
      <c r="KJ238" s="574"/>
      <c r="KK238" s="574"/>
      <c r="KL238" s="574"/>
      <c r="KM238" s="574"/>
      <c r="KN238" s="574"/>
      <c r="KO238" s="574"/>
      <c r="KP238" s="574"/>
      <c r="KQ238" s="574"/>
      <c r="KR238" s="574"/>
      <c r="KS238" s="574"/>
      <c r="KT238" s="574"/>
      <c r="KU238" s="574"/>
      <c r="KV238" s="574"/>
      <c r="KW238" s="574"/>
      <c r="KX238" s="574"/>
      <c r="KY238" s="574"/>
      <c r="KZ238" s="574"/>
      <c r="LA238" s="574"/>
      <c r="LB238" s="574"/>
      <c r="LC238" s="574"/>
      <c r="LD238" s="574"/>
      <c r="LE238" s="574"/>
      <c r="LF238" s="574"/>
      <c r="LG238" s="574"/>
      <c r="LH238" s="574"/>
      <c r="LI238" s="574"/>
      <c r="LJ238" s="574"/>
      <c r="LK238" s="574"/>
      <c r="LL238" s="574"/>
      <c r="LM238" s="574"/>
      <c r="LN238" s="574"/>
      <c r="LO238" s="574"/>
      <c r="LP238" s="574"/>
      <c r="LQ238" s="574"/>
      <c r="LR238" s="574"/>
      <c r="LS238" s="574"/>
      <c r="LT238" s="574"/>
      <c r="LU238" s="574"/>
      <c r="LV238" s="574"/>
      <c r="LW238" s="574"/>
      <c r="LX238" s="574"/>
      <c r="LY238" s="574"/>
      <c r="LZ238" s="574"/>
      <c r="MA238" s="574"/>
      <c r="MB238" s="574"/>
      <c r="MC238" s="574"/>
      <c r="MD238" s="574"/>
      <c r="ME238" s="574"/>
      <c r="MF238" s="574"/>
      <c r="MG238" s="574"/>
      <c r="MH238" s="574"/>
      <c r="MI238" s="574"/>
      <c r="MJ238" s="574"/>
      <c r="MK238" s="574"/>
      <c r="ML238" s="574"/>
      <c r="MM238" s="574"/>
      <c r="MN238" s="574"/>
      <c r="MO238" s="574"/>
      <c r="MP238" s="574"/>
      <c r="MQ238" s="574"/>
      <c r="MR238" s="574"/>
      <c r="MS238" s="574"/>
      <c r="MT238" s="574"/>
      <c r="MU238" s="574"/>
      <c r="MV238" s="574"/>
      <c r="MW238" s="574"/>
      <c r="MX238" s="574"/>
      <c r="MY238" s="574"/>
      <c r="MZ238" s="574"/>
      <c r="NA238" s="574"/>
      <c r="NB238" s="574"/>
      <c r="NC238" s="574"/>
      <c r="ND238" s="574"/>
      <c r="NE238" s="574"/>
      <c r="NF238" s="574"/>
      <c r="NG238" s="574"/>
      <c r="NH238" s="574"/>
      <c r="NI238" s="574"/>
      <c r="NJ238" s="574"/>
      <c r="NK238" s="574"/>
      <c r="NL238" s="574"/>
      <c r="NM238" s="574"/>
      <c r="NN238" s="574"/>
      <c r="NO238" s="574"/>
      <c r="NP238" s="574"/>
      <c r="NQ238" s="574"/>
      <c r="NR238" s="574"/>
      <c r="NS238" s="574"/>
      <c r="NT238" s="574"/>
      <c r="NU238" s="574"/>
      <c r="NV238" s="574"/>
      <c r="NW238" s="574"/>
      <c r="NX238" s="574"/>
      <c r="NY238" s="574"/>
      <c r="NZ238" s="574"/>
      <c r="OA238" s="574"/>
      <c r="OB238" s="574"/>
      <c r="OC238" s="574"/>
      <c r="OD238" s="574"/>
      <c r="OE238" s="574"/>
      <c r="OF238" s="574"/>
      <c r="OG238" s="574"/>
      <c r="OH238" s="574"/>
      <c r="OI238" s="574"/>
      <c r="OJ238" s="574"/>
      <c r="OK238" s="574"/>
      <c r="OL238" s="574"/>
      <c r="OM238" s="574"/>
      <c r="ON238" s="574"/>
      <c r="OO238" s="574"/>
      <c r="OP238" s="574"/>
      <c r="OQ238" s="574"/>
      <c r="OR238" s="574"/>
      <c r="OS238" s="574"/>
      <c r="OT238" s="574"/>
      <c r="OU238" s="574"/>
      <c r="OV238" s="574"/>
      <c r="OW238" s="574"/>
      <c r="OX238" s="574"/>
      <c r="OY238" s="574"/>
      <c r="OZ238" s="574"/>
      <c r="PA238" s="574"/>
      <c r="PB238" s="574"/>
      <c r="PC238" s="574"/>
      <c r="PD238" s="574"/>
      <c r="PE238" s="574"/>
      <c r="PF238" s="574"/>
      <c r="PG238" s="574"/>
      <c r="PH238" s="574"/>
      <c r="PI238" s="574"/>
      <c r="PJ238" s="574"/>
      <c r="PK238" s="574"/>
      <c r="PL238" s="574"/>
      <c r="PM238" s="574"/>
      <c r="PN238" s="574"/>
      <c r="PO238" s="574"/>
      <c r="PP238" s="574"/>
      <c r="PQ238" s="574"/>
      <c r="PR238" s="574"/>
      <c r="PS238" s="574"/>
      <c r="PT238" s="574"/>
      <c r="PU238" s="574"/>
      <c r="PV238" s="574"/>
      <c r="PW238" s="574"/>
      <c r="PX238" s="574"/>
      <c r="PY238" s="574"/>
      <c r="PZ238" s="574"/>
      <c r="QA238" s="574"/>
      <c r="QB238" s="574"/>
      <c r="QC238" s="574"/>
      <c r="QD238" s="574"/>
      <c r="QE238" s="574"/>
      <c r="QF238" s="574"/>
      <c r="QG238" s="574"/>
      <c r="QH238" s="574"/>
      <c r="QI238" s="574"/>
      <c r="QJ238" s="574"/>
      <c r="QK238" s="574"/>
      <c r="QL238" s="574"/>
      <c r="QM238" s="574"/>
      <c r="QN238" s="574"/>
      <c r="QO238" s="574"/>
      <c r="QP238" s="574"/>
      <c r="QQ238" s="574"/>
      <c r="QR238" s="574"/>
      <c r="QS238" s="574"/>
      <c r="QT238" s="574"/>
      <c r="QU238" s="574"/>
      <c r="QV238" s="574"/>
      <c r="QW238" s="574"/>
      <c r="QX238" s="574"/>
      <c r="QY238" s="574"/>
      <c r="QZ238" s="574"/>
      <c r="RA238" s="574"/>
      <c r="RB238" s="574"/>
      <c r="RC238" s="574"/>
      <c r="RD238" s="574"/>
      <c r="RE238" s="574"/>
      <c r="RF238" s="574"/>
      <c r="RG238" s="574"/>
      <c r="RH238" s="574"/>
      <c r="RI238" s="574"/>
      <c r="RJ238" s="574"/>
      <c r="RK238" s="574"/>
      <c r="RL238" s="574"/>
      <c r="RM238" s="574"/>
      <c r="RN238" s="574"/>
      <c r="RO238" s="574"/>
      <c r="RP238" s="574"/>
      <c r="RQ238" s="574"/>
      <c r="RR238" s="574"/>
      <c r="RS238" s="574"/>
      <c r="RT238" s="574"/>
      <c r="RU238" s="574"/>
      <c r="RV238" s="574"/>
      <c r="RW238" s="574"/>
      <c r="RX238" s="574"/>
      <c r="RY238" s="574"/>
      <c r="RZ238" s="574"/>
      <c r="SA238" s="574"/>
      <c r="SB238" s="574"/>
      <c r="SC238" s="574"/>
      <c r="SD238" s="574"/>
      <c r="SE238" s="574"/>
      <c r="SF238" s="574"/>
      <c r="SG238" s="574"/>
      <c r="SH238" s="574"/>
      <c r="SI238" s="574"/>
      <c r="SJ238" s="574"/>
      <c r="SK238" s="574"/>
      <c r="SL238" s="574"/>
      <c r="SM238" s="574"/>
      <c r="SN238" s="574"/>
      <c r="SO238" s="574"/>
      <c r="SP238" s="574"/>
      <c r="SQ238" s="574"/>
      <c r="SR238" s="574"/>
      <c r="SS238" s="574"/>
      <c r="ST238" s="574"/>
      <c r="SU238" s="574"/>
      <c r="SV238" s="574"/>
      <c r="SW238" s="574"/>
      <c r="SX238" s="574"/>
      <c r="SY238" s="574"/>
      <c r="SZ238" s="574"/>
      <c r="TA238" s="574"/>
      <c r="TB238" s="574"/>
      <c r="TC238" s="574"/>
      <c r="TD238" s="574"/>
      <c r="TE238" s="574"/>
      <c r="TF238" s="574"/>
      <c r="TG238" s="574"/>
      <c r="TH238" s="574"/>
      <c r="TI238" s="574"/>
      <c r="TJ238" s="574"/>
      <c r="TK238" s="574"/>
      <c r="TL238" s="574"/>
      <c r="TM238" s="574"/>
      <c r="TN238" s="574"/>
      <c r="TO238" s="574"/>
      <c r="TP238" s="574"/>
      <c r="TQ238" s="574"/>
      <c r="TR238" s="574"/>
      <c r="TS238" s="574"/>
      <c r="TT238" s="574"/>
      <c r="TU238" s="574"/>
      <c r="TV238" s="574"/>
      <c r="TW238" s="574"/>
      <c r="TX238" s="574"/>
      <c r="TY238" s="574"/>
      <c r="TZ238" s="574"/>
      <c r="UA238" s="574"/>
      <c r="UB238" s="574"/>
      <c r="UC238" s="574"/>
      <c r="UD238" s="574"/>
      <c r="UE238" s="574"/>
      <c r="UF238" s="574"/>
      <c r="UG238" s="574"/>
      <c r="UH238" s="574"/>
      <c r="UI238" s="574"/>
      <c r="UJ238" s="574"/>
      <c r="UK238" s="574"/>
      <c r="UL238" s="574"/>
      <c r="UM238" s="574"/>
      <c r="UN238" s="574"/>
      <c r="UO238" s="574"/>
      <c r="UP238" s="574"/>
      <c r="UQ238" s="574"/>
      <c r="UR238" s="574"/>
      <c r="US238" s="574"/>
      <c r="UT238" s="574"/>
      <c r="UU238" s="574"/>
      <c r="UV238" s="574"/>
      <c r="UW238" s="574"/>
      <c r="UX238" s="574"/>
      <c r="UY238" s="574"/>
      <c r="UZ238" s="574"/>
      <c r="VA238" s="574"/>
      <c r="VB238" s="574"/>
      <c r="VC238" s="574"/>
      <c r="VD238" s="574"/>
      <c r="VE238" s="574"/>
      <c r="VF238" s="574"/>
      <c r="VG238" s="574"/>
      <c r="VH238" s="574"/>
      <c r="VI238" s="574"/>
      <c r="VJ238" s="574"/>
      <c r="VK238" s="574"/>
      <c r="VL238" s="574"/>
      <c r="VM238" s="574"/>
      <c r="VN238" s="574"/>
      <c r="VO238" s="574"/>
      <c r="VP238" s="574"/>
      <c r="VQ238" s="574"/>
      <c r="VR238" s="574"/>
      <c r="VS238" s="574"/>
      <c r="VT238" s="574"/>
      <c r="VU238" s="574"/>
      <c r="VV238" s="574"/>
      <c r="VW238" s="574"/>
      <c r="VX238" s="574"/>
      <c r="VY238" s="574"/>
      <c r="VZ238" s="574"/>
      <c r="WA238" s="574"/>
      <c r="WB238" s="574"/>
      <c r="WC238" s="574"/>
      <c r="WD238" s="574"/>
      <c r="WE238" s="574"/>
      <c r="WF238" s="574"/>
      <c r="WG238" s="574"/>
      <c r="WH238" s="574"/>
      <c r="WI238" s="574"/>
      <c r="WJ238" s="574"/>
      <c r="WK238" s="574"/>
      <c r="WL238" s="574"/>
      <c r="WM238" s="574"/>
      <c r="WN238" s="574"/>
      <c r="WO238" s="574"/>
      <c r="WP238" s="574"/>
      <c r="WQ238" s="574"/>
      <c r="WR238" s="574"/>
      <c r="WS238" s="574"/>
      <c r="WT238" s="574"/>
      <c r="WU238" s="574"/>
      <c r="WV238" s="574"/>
      <c r="WW238" s="574"/>
      <c r="WX238" s="574"/>
      <c r="WY238" s="574"/>
      <c r="WZ238" s="574"/>
      <c r="XA238" s="574"/>
      <c r="XB238" s="574"/>
      <c r="XC238" s="574"/>
      <c r="XD238" s="574"/>
      <c r="XE238" s="574"/>
      <c r="XF238" s="574"/>
      <c r="XG238" s="574"/>
      <c r="XH238" s="574"/>
      <c r="XI238" s="574"/>
      <c r="XJ238" s="574"/>
      <c r="XK238" s="574"/>
      <c r="XL238" s="574"/>
      <c r="XM238" s="574"/>
      <c r="XN238" s="574"/>
      <c r="XO238" s="574"/>
      <c r="XP238" s="574"/>
      <c r="XQ238" s="574"/>
      <c r="XR238" s="574"/>
      <c r="XS238" s="574"/>
      <c r="XT238" s="574"/>
      <c r="XU238" s="574"/>
      <c r="XV238" s="574"/>
      <c r="XW238" s="574"/>
      <c r="XX238" s="574"/>
      <c r="XY238" s="574"/>
      <c r="XZ238" s="574"/>
      <c r="YA238" s="574"/>
      <c r="YB238" s="574"/>
      <c r="YC238" s="574"/>
      <c r="YD238" s="574"/>
      <c r="YE238" s="574"/>
      <c r="YF238" s="574"/>
      <c r="YG238" s="574"/>
      <c r="YH238" s="574"/>
      <c r="YI238" s="574"/>
      <c r="YJ238" s="574"/>
      <c r="YK238" s="574"/>
      <c r="YL238" s="574"/>
      <c r="YM238" s="574"/>
      <c r="YN238" s="574"/>
      <c r="YO238" s="574"/>
      <c r="YP238" s="574"/>
      <c r="YQ238" s="574"/>
      <c r="YR238" s="574"/>
      <c r="YS238" s="574"/>
      <c r="YT238" s="574"/>
      <c r="YU238" s="574"/>
      <c r="YV238" s="574"/>
      <c r="YW238" s="574"/>
      <c r="YX238" s="574"/>
      <c r="YY238" s="574"/>
      <c r="YZ238" s="574"/>
      <c r="ZA238" s="574"/>
      <c r="ZB238" s="574"/>
      <c r="ZC238" s="574"/>
      <c r="ZD238" s="574"/>
      <c r="ZE238" s="574"/>
      <c r="ZF238" s="574"/>
      <c r="ZG238" s="574"/>
      <c r="ZH238" s="574"/>
      <c r="ZI238" s="574"/>
      <c r="ZJ238" s="574"/>
      <c r="ZK238" s="574"/>
      <c r="ZL238" s="574"/>
      <c r="ZM238" s="574"/>
      <c r="ZN238" s="574"/>
      <c r="ZO238" s="574"/>
      <c r="ZP238" s="574"/>
      <c r="ZQ238" s="574"/>
      <c r="ZR238" s="574"/>
      <c r="ZS238" s="574"/>
      <c r="ZT238" s="574"/>
      <c r="ZU238" s="574"/>
      <c r="ZV238" s="574"/>
      <c r="ZW238" s="574"/>
      <c r="ZX238" s="574"/>
      <c r="ZY238" s="574"/>
      <c r="ZZ238" s="574"/>
      <c r="AAA238" s="574"/>
      <c r="AAB238" s="574"/>
      <c r="AAC238" s="574"/>
      <c r="AAD238" s="574"/>
      <c r="AAE238" s="574"/>
      <c r="AAF238" s="574"/>
      <c r="AAG238" s="574"/>
      <c r="AAH238" s="574"/>
      <c r="AAI238" s="574"/>
      <c r="AAJ238" s="574"/>
      <c r="AAK238" s="574"/>
      <c r="AAL238" s="574"/>
      <c r="AAM238" s="574"/>
      <c r="AAN238" s="574"/>
      <c r="AAO238" s="574"/>
      <c r="AAP238" s="574"/>
      <c r="AAQ238" s="574"/>
      <c r="AAR238" s="574"/>
      <c r="AAS238" s="574"/>
      <c r="AAT238" s="574"/>
      <c r="AAU238" s="574"/>
      <c r="AAV238" s="574"/>
      <c r="AAW238" s="574"/>
      <c r="AAX238" s="574"/>
      <c r="AAY238" s="574"/>
      <c r="AAZ238" s="574"/>
      <c r="ABA238" s="574"/>
      <c r="ABB238" s="574"/>
      <c r="ABC238" s="574"/>
      <c r="ABD238" s="574"/>
      <c r="ABE238" s="574"/>
      <c r="ABF238" s="574"/>
      <c r="ABG238" s="574"/>
      <c r="ABH238" s="574"/>
      <c r="ABI238" s="574"/>
      <c r="ABJ238" s="574"/>
      <c r="ABK238" s="574"/>
      <c r="ABL238" s="574"/>
      <c r="ABM238" s="574"/>
      <c r="ABN238" s="574"/>
      <c r="ABO238" s="574"/>
      <c r="ABP238" s="574"/>
      <c r="ABQ238" s="574"/>
      <c r="ABR238" s="574"/>
      <c r="ABS238" s="574"/>
      <c r="ABT238" s="574"/>
      <c r="ABU238" s="574"/>
      <c r="ABV238" s="574"/>
      <c r="ABW238" s="574"/>
      <c r="ABX238" s="574"/>
      <c r="ABY238" s="574"/>
      <c r="ABZ238" s="574"/>
      <c r="ACA238" s="574"/>
      <c r="ACB238" s="574"/>
      <c r="ACC238" s="574"/>
      <c r="ACD238" s="574"/>
      <c r="ACE238" s="574"/>
      <c r="ACF238" s="574"/>
      <c r="ACG238" s="574"/>
      <c r="ACH238" s="574"/>
      <c r="ACI238" s="574"/>
      <c r="ACJ238" s="574"/>
      <c r="ACK238" s="574"/>
      <c r="ACL238" s="574"/>
      <c r="ACM238" s="574"/>
      <c r="ACN238" s="574"/>
      <c r="ACO238" s="574"/>
      <c r="ACP238" s="574"/>
      <c r="ACQ238" s="574"/>
      <c r="ACR238" s="574"/>
      <c r="ACS238" s="574"/>
      <c r="ACT238" s="574"/>
      <c r="ACU238" s="574"/>
      <c r="ACV238" s="574"/>
      <c r="ACW238" s="574"/>
      <c r="ACX238" s="574"/>
      <c r="ACY238" s="574"/>
      <c r="ACZ238" s="574"/>
      <c r="ADA238" s="574"/>
      <c r="ADB238" s="574"/>
      <c r="ADC238" s="574"/>
      <c r="ADD238" s="574"/>
      <c r="ADE238" s="574"/>
      <c r="ADF238" s="574"/>
      <c r="ADG238" s="574"/>
      <c r="ADH238" s="574"/>
      <c r="ADI238" s="574"/>
      <c r="ADJ238" s="574"/>
      <c r="ADK238" s="574"/>
      <c r="ADL238" s="574"/>
      <c r="ADM238" s="574"/>
      <c r="ADN238" s="574"/>
      <c r="ADO238" s="574"/>
      <c r="ADP238" s="574"/>
      <c r="ADQ238" s="574"/>
      <c r="ADR238" s="574"/>
      <c r="ADS238" s="574"/>
      <c r="ADT238" s="574"/>
      <c r="ADU238" s="574"/>
      <c r="ADV238" s="574"/>
      <c r="ADW238" s="574"/>
      <c r="ADX238" s="574"/>
      <c r="ADY238" s="574"/>
      <c r="ADZ238" s="574"/>
      <c r="AEA238" s="574"/>
      <c r="AEB238" s="574"/>
      <c r="AEC238" s="574"/>
      <c r="AED238" s="574"/>
      <c r="AEE238" s="574"/>
      <c r="AEF238" s="574"/>
      <c r="AEG238" s="574"/>
      <c r="AEH238" s="574"/>
      <c r="AEI238" s="574"/>
      <c r="AEJ238" s="574"/>
      <c r="AEK238" s="574"/>
      <c r="AEL238" s="574"/>
      <c r="AEM238" s="574"/>
      <c r="AEN238" s="574"/>
      <c r="AEO238" s="574"/>
      <c r="AEP238" s="574"/>
      <c r="AEQ238" s="574"/>
      <c r="AER238" s="574"/>
      <c r="AES238" s="574"/>
      <c r="AET238" s="574"/>
      <c r="AEU238" s="574"/>
      <c r="AEV238" s="574"/>
      <c r="AEW238" s="574"/>
      <c r="AEX238" s="574"/>
      <c r="AEY238" s="574"/>
      <c r="AEZ238" s="574"/>
      <c r="AFA238" s="574"/>
      <c r="AFB238" s="574"/>
      <c r="AFC238" s="574"/>
      <c r="AFD238" s="574"/>
      <c r="AFE238" s="574"/>
      <c r="AFF238" s="574"/>
      <c r="AFG238" s="574"/>
      <c r="AFH238" s="574"/>
      <c r="AFI238" s="574"/>
      <c r="AFJ238" s="574"/>
      <c r="AFK238" s="574"/>
      <c r="AFL238" s="574"/>
      <c r="AFM238" s="574"/>
      <c r="AFN238" s="574"/>
      <c r="AFO238" s="574"/>
      <c r="AFP238" s="574"/>
      <c r="AFQ238" s="574"/>
      <c r="AFR238" s="574"/>
      <c r="AFS238" s="574"/>
      <c r="AFT238" s="574"/>
      <c r="AFU238" s="574"/>
      <c r="AFV238" s="574"/>
      <c r="AFW238" s="574"/>
      <c r="AFX238" s="574"/>
      <c r="AFY238" s="574"/>
      <c r="AFZ238" s="574"/>
      <c r="AGA238" s="574"/>
      <c r="AGB238" s="574"/>
      <c r="AGC238" s="574"/>
      <c r="AGD238" s="574"/>
      <c r="AGE238" s="574"/>
      <c r="AGF238" s="574"/>
      <c r="AGG238" s="574"/>
      <c r="AGH238" s="574"/>
      <c r="AGI238" s="574"/>
      <c r="AGJ238" s="574"/>
      <c r="AGK238" s="574"/>
      <c r="AGL238" s="574"/>
      <c r="AGM238" s="574"/>
      <c r="AGN238" s="574"/>
      <c r="AGO238" s="574"/>
      <c r="AGP238" s="574"/>
      <c r="AGQ238" s="574"/>
      <c r="AGR238" s="574"/>
      <c r="AGS238" s="574"/>
      <c r="AGT238" s="574"/>
      <c r="AGU238" s="574"/>
      <c r="AGV238" s="574"/>
      <c r="AGW238" s="574"/>
      <c r="AGX238" s="574"/>
      <c r="AGY238" s="574"/>
      <c r="AGZ238" s="574"/>
      <c r="AHA238" s="574"/>
      <c r="AHB238" s="574"/>
      <c r="AHC238" s="574"/>
      <c r="AHD238" s="574"/>
      <c r="AHE238" s="574"/>
      <c r="AHF238" s="574"/>
      <c r="AHG238" s="574"/>
      <c r="AHH238" s="574"/>
      <c r="AHI238" s="574"/>
      <c r="AHJ238" s="574"/>
      <c r="AHK238" s="574"/>
      <c r="AHL238" s="574"/>
      <c r="AHM238" s="574"/>
      <c r="AHN238" s="574"/>
      <c r="AHO238" s="574"/>
      <c r="AHP238" s="574"/>
      <c r="AHQ238" s="574"/>
      <c r="AHR238" s="574"/>
      <c r="AHS238" s="574"/>
      <c r="AHT238" s="574"/>
      <c r="AHU238" s="574"/>
      <c r="AHV238" s="574"/>
      <c r="AHW238" s="574"/>
      <c r="AHX238" s="574"/>
      <c r="AHY238" s="574"/>
      <c r="AHZ238" s="574"/>
      <c r="AIA238" s="574"/>
      <c r="AIB238" s="574"/>
      <c r="AIC238" s="574"/>
      <c r="AID238" s="574"/>
      <c r="AIE238" s="574"/>
      <c r="AIF238" s="574"/>
      <c r="AIG238" s="574"/>
      <c r="AIH238" s="574"/>
      <c r="AII238" s="574"/>
      <c r="AIJ238" s="574"/>
      <c r="AIK238" s="574"/>
      <c r="AIL238" s="574"/>
      <c r="AIM238" s="574"/>
      <c r="AIN238" s="574"/>
      <c r="AIO238" s="574"/>
      <c r="AIP238" s="574"/>
      <c r="AIQ238" s="574"/>
      <c r="AIR238" s="574"/>
      <c r="AIS238" s="574"/>
      <c r="AIT238" s="574"/>
      <c r="AIU238" s="574"/>
      <c r="AIV238" s="574"/>
      <c r="AIW238" s="574"/>
      <c r="AIX238" s="574"/>
      <c r="AIY238" s="574"/>
      <c r="AIZ238" s="574"/>
      <c r="AJA238" s="574"/>
      <c r="AJB238" s="574"/>
      <c r="AJC238" s="574"/>
      <c r="AJD238" s="574"/>
      <c r="AJE238" s="574"/>
      <c r="AJF238" s="574"/>
      <c r="AJG238" s="574"/>
      <c r="AJH238" s="574"/>
      <c r="AJI238" s="574"/>
      <c r="AJJ238" s="574"/>
      <c r="AJK238" s="574"/>
      <c r="AJL238" s="574"/>
      <c r="AJM238" s="574"/>
      <c r="AJN238" s="574"/>
      <c r="AJO238" s="574"/>
      <c r="AJP238" s="574"/>
      <c r="AJQ238" s="574"/>
      <c r="AJR238" s="574"/>
      <c r="AJS238" s="574"/>
      <c r="AJT238" s="574"/>
      <c r="AJU238" s="574"/>
      <c r="AJV238" s="574"/>
      <c r="AJW238" s="574"/>
      <c r="AJX238" s="574"/>
      <c r="AJY238" s="574"/>
      <c r="AJZ238" s="574"/>
      <c r="AKA238" s="574"/>
      <c r="AKB238" s="574"/>
      <c r="AKC238" s="574"/>
      <c r="AKD238" s="574"/>
      <c r="AKE238" s="574"/>
      <c r="AKF238" s="574"/>
      <c r="AKG238" s="574"/>
      <c r="AKH238" s="574"/>
      <c r="AKI238" s="574"/>
      <c r="AKJ238" s="574"/>
      <c r="AKK238" s="574"/>
      <c r="AKL238" s="574"/>
      <c r="AKM238" s="574"/>
      <c r="AKN238" s="574"/>
      <c r="AKO238" s="574"/>
      <c r="AKP238" s="574"/>
      <c r="AKQ238" s="574"/>
      <c r="AKR238" s="574"/>
      <c r="AKS238" s="574"/>
      <c r="AKT238" s="574"/>
      <c r="AKU238" s="574"/>
      <c r="AKV238" s="574"/>
      <c r="AKW238" s="574"/>
      <c r="AKX238" s="574"/>
      <c r="AKY238" s="574"/>
      <c r="AKZ238" s="574"/>
      <c r="ALA238" s="574"/>
      <c r="ALB238" s="574"/>
      <c r="ALC238" s="574"/>
      <c r="ALD238" s="574"/>
      <c r="ALE238" s="574"/>
      <c r="ALF238" s="574"/>
      <c r="ALG238" s="574"/>
      <c r="ALH238" s="574"/>
      <c r="ALI238" s="574"/>
      <c r="ALJ238" s="574"/>
      <c r="ALK238" s="574"/>
      <c r="ALL238" s="574"/>
      <c r="ALM238" s="574"/>
      <c r="ALN238" s="574"/>
      <c r="ALO238" s="574"/>
      <c r="ALP238" s="574"/>
      <c r="ALQ238" s="574"/>
      <c r="ALR238" s="574"/>
      <c r="ALS238" s="574"/>
      <c r="ALT238" s="574"/>
      <c r="ALU238" s="574"/>
      <c r="ALV238" s="574"/>
      <c r="ALW238" s="574"/>
      <c r="ALX238" s="574"/>
      <c r="ALY238" s="574"/>
      <c r="ALZ238" s="574"/>
      <c r="AMA238" s="574"/>
      <c r="AMB238" s="574"/>
      <c r="AMC238" s="574"/>
      <c r="AMD238" s="574"/>
      <c r="AME238" s="574"/>
      <c r="AMF238" s="574"/>
      <c r="AMG238" s="574"/>
      <c r="AMH238" s="574"/>
      <c r="AMI238" s="574"/>
      <c r="AMJ238" s="574"/>
      <c r="AMK238" s="574"/>
      <c r="AML238" s="574"/>
      <c r="AMM238" s="574"/>
      <c r="AMN238" s="574"/>
      <c r="AMO238" s="574"/>
      <c r="AMP238" s="574"/>
      <c r="AMQ238" s="574"/>
      <c r="AMR238" s="574"/>
      <c r="AMS238" s="574"/>
      <c r="AMT238" s="574"/>
      <c r="AMU238" s="574"/>
      <c r="AMV238" s="574"/>
      <c r="AMW238" s="574"/>
      <c r="AMX238" s="574"/>
      <c r="AMY238" s="574"/>
      <c r="AMZ238" s="574"/>
      <c r="ANA238" s="574"/>
      <c r="ANB238" s="574"/>
      <c r="ANC238" s="574"/>
      <c r="AND238" s="574"/>
      <c r="ANE238" s="574"/>
      <c r="ANF238" s="574"/>
      <c r="ANG238" s="574"/>
      <c r="ANH238" s="574"/>
      <c r="ANI238" s="574"/>
      <c r="ANJ238" s="574"/>
      <c r="ANK238" s="574"/>
      <c r="ANL238" s="574"/>
      <c r="ANM238" s="574"/>
      <c r="ANN238" s="574"/>
      <c r="ANO238" s="574"/>
      <c r="ANP238" s="574"/>
      <c r="ANQ238" s="574"/>
      <c r="ANR238" s="574"/>
      <c r="ANS238" s="574"/>
      <c r="ANT238" s="574"/>
      <c r="ANU238" s="574"/>
      <c r="ANV238" s="574"/>
      <c r="ANW238" s="574"/>
      <c r="ANX238" s="574"/>
      <c r="ANY238" s="574"/>
      <c r="ANZ238" s="574"/>
      <c r="AOA238" s="574"/>
      <c r="AOB238" s="574"/>
      <c r="AOC238" s="574"/>
      <c r="AOD238" s="574"/>
      <c r="AOE238" s="574"/>
      <c r="AOF238" s="574"/>
      <c r="AOG238" s="574"/>
      <c r="AOH238" s="574"/>
      <c r="AOI238" s="574"/>
      <c r="AOJ238" s="574"/>
      <c r="AOK238" s="574"/>
      <c r="AOL238" s="574"/>
      <c r="AOM238" s="574"/>
      <c r="AON238" s="574"/>
      <c r="AOO238" s="574"/>
      <c r="AOP238" s="574"/>
      <c r="AOQ238" s="574"/>
      <c r="AOR238" s="574"/>
      <c r="AOS238" s="574"/>
      <c r="AOT238" s="574"/>
      <c r="AOU238" s="574"/>
      <c r="AOV238" s="574"/>
      <c r="AOW238" s="574"/>
      <c r="AOX238" s="574"/>
      <c r="AOY238" s="574"/>
      <c r="AOZ238" s="574"/>
      <c r="APA238" s="574"/>
      <c r="APB238" s="574"/>
      <c r="APC238" s="574"/>
      <c r="APD238" s="574"/>
      <c r="APE238" s="574"/>
      <c r="APF238" s="574"/>
      <c r="APG238" s="574"/>
      <c r="APH238" s="574"/>
      <c r="API238" s="574"/>
      <c r="APJ238" s="574"/>
      <c r="APK238" s="574"/>
      <c r="APL238" s="574"/>
      <c r="APM238" s="574"/>
      <c r="APN238" s="574"/>
      <c r="APO238" s="574"/>
      <c r="APP238" s="574"/>
      <c r="APQ238" s="574"/>
      <c r="APR238" s="574"/>
      <c r="APS238" s="574"/>
      <c r="APT238" s="574"/>
      <c r="APU238" s="574"/>
      <c r="APV238" s="574"/>
      <c r="APW238" s="574"/>
      <c r="APX238" s="574"/>
      <c r="APY238" s="574"/>
      <c r="APZ238" s="574"/>
      <c r="AQA238" s="574"/>
      <c r="AQB238" s="574"/>
      <c r="AQC238" s="574"/>
      <c r="AQD238" s="574"/>
      <c r="AQE238" s="574"/>
      <c r="AQF238" s="574"/>
      <c r="AQG238" s="574"/>
      <c r="AQH238" s="574"/>
      <c r="AQI238" s="574"/>
      <c r="AQJ238" s="574"/>
      <c r="AQK238" s="574"/>
      <c r="AQL238" s="574"/>
      <c r="AQM238" s="574"/>
      <c r="AQN238" s="574"/>
      <c r="AQO238" s="574"/>
      <c r="AQP238" s="574"/>
      <c r="AQQ238" s="574"/>
      <c r="AQR238" s="574"/>
      <c r="AQS238" s="574"/>
      <c r="AQT238" s="574"/>
      <c r="AQU238" s="574"/>
      <c r="AQV238" s="574"/>
      <c r="AQW238" s="574"/>
      <c r="AQX238" s="574"/>
      <c r="AQY238" s="574"/>
      <c r="AQZ238" s="574"/>
      <c r="ARA238" s="574"/>
      <c r="ARB238" s="574"/>
      <c r="ARC238" s="574"/>
      <c r="ARD238" s="574"/>
      <c r="ARE238" s="574"/>
      <c r="ARF238" s="574"/>
      <c r="ARG238" s="574"/>
      <c r="ARH238" s="574"/>
      <c r="ARI238" s="574"/>
      <c r="ARJ238" s="574"/>
      <c r="ARK238" s="574"/>
      <c r="ARL238" s="574"/>
      <c r="ARM238" s="574"/>
      <c r="ARN238" s="574"/>
      <c r="ARO238" s="574"/>
      <c r="ARP238" s="574"/>
      <c r="ARQ238" s="574"/>
      <c r="ARR238" s="574"/>
      <c r="ARS238" s="574"/>
      <c r="ART238" s="574"/>
      <c r="ARU238" s="574"/>
      <c r="ARV238" s="574"/>
      <c r="ARW238" s="574"/>
      <c r="ARX238" s="574"/>
      <c r="ARY238" s="574"/>
      <c r="ARZ238" s="574"/>
      <c r="ASA238" s="574"/>
      <c r="ASB238" s="574"/>
      <c r="ASC238" s="574"/>
      <c r="ASD238" s="574"/>
      <c r="ASE238" s="574"/>
      <c r="ASF238" s="574"/>
      <c r="ASG238" s="574"/>
      <c r="ASH238" s="574"/>
      <c r="ASI238" s="574"/>
      <c r="ASJ238" s="574"/>
      <c r="ASK238" s="574"/>
      <c r="ASL238" s="574"/>
      <c r="ASM238" s="574"/>
      <c r="ASN238" s="574"/>
      <c r="ASO238" s="574"/>
      <c r="ASP238" s="574"/>
      <c r="ASQ238" s="574"/>
      <c r="ASR238" s="574"/>
      <c r="ASS238" s="574"/>
      <c r="AST238" s="574"/>
      <c r="ASU238" s="574"/>
      <c r="ASV238" s="574"/>
      <c r="ASW238" s="574"/>
      <c r="ASX238" s="574"/>
      <c r="ASY238" s="574"/>
      <c r="ASZ238" s="574"/>
      <c r="ATA238" s="574"/>
      <c r="ATB238" s="574"/>
      <c r="ATC238" s="574"/>
      <c r="ATD238" s="574"/>
      <c r="ATE238" s="574"/>
      <c r="ATF238" s="574"/>
      <c r="ATG238" s="574"/>
      <c r="ATH238" s="574"/>
      <c r="ATI238" s="574"/>
      <c r="ATJ238" s="574"/>
      <c r="ATK238" s="574"/>
      <c r="ATL238" s="574"/>
      <c r="ATM238" s="574"/>
      <c r="ATN238" s="574"/>
      <c r="ATO238" s="574"/>
      <c r="ATP238" s="574"/>
      <c r="ATQ238" s="574"/>
      <c r="ATR238" s="574"/>
      <c r="ATS238" s="574"/>
      <c r="ATT238" s="574"/>
      <c r="ATU238" s="574"/>
      <c r="ATV238" s="574"/>
      <c r="ATW238" s="574"/>
      <c r="ATX238" s="574"/>
      <c r="ATY238" s="574"/>
      <c r="ATZ238" s="574"/>
      <c r="AUA238" s="574"/>
      <c r="AUB238" s="574"/>
      <c r="AUC238" s="574"/>
      <c r="AUD238" s="574"/>
      <c r="AUE238" s="574"/>
      <c r="AUF238" s="574"/>
      <c r="AUG238" s="574"/>
      <c r="AUH238" s="574"/>
      <c r="AUI238" s="574"/>
      <c r="AUJ238" s="574"/>
      <c r="AUK238" s="574"/>
      <c r="AUL238" s="574"/>
      <c r="AUM238" s="574"/>
      <c r="AUN238" s="574"/>
      <c r="AUO238" s="574"/>
      <c r="AUP238" s="574"/>
      <c r="AUQ238" s="574"/>
      <c r="AUR238" s="574"/>
      <c r="AUS238" s="574"/>
      <c r="AUT238" s="574"/>
      <c r="AUU238" s="574"/>
      <c r="AUV238" s="574"/>
      <c r="AUW238" s="574"/>
      <c r="AUX238" s="574"/>
      <c r="AUY238" s="574"/>
      <c r="AUZ238" s="574"/>
      <c r="AVA238" s="574"/>
      <c r="AVB238" s="574"/>
      <c r="AVC238" s="574"/>
      <c r="AVD238" s="574"/>
      <c r="AVE238" s="574"/>
      <c r="AVF238" s="574"/>
      <c r="AVG238" s="574"/>
      <c r="AVH238" s="574"/>
      <c r="AVI238" s="574"/>
      <c r="AVJ238" s="574"/>
      <c r="AVK238" s="574"/>
      <c r="AVL238" s="574"/>
      <c r="AVM238" s="574"/>
      <c r="AVN238" s="574"/>
      <c r="AVO238" s="574"/>
      <c r="AVP238" s="574"/>
      <c r="AVQ238" s="574"/>
      <c r="AVR238" s="574"/>
      <c r="AVS238" s="574"/>
      <c r="AVT238" s="574"/>
      <c r="AVU238" s="574"/>
      <c r="AVV238" s="574"/>
      <c r="AVW238" s="574"/>
      <c r="AVX238" s="574"/>
      <c r="AVY238" s="574"/>
      <c r="AVZ238" s="574"/>
      <c r="AWA238" s="574"/>
      <c r="AWB238" s="574"/>
      <c r="AWC238" s="574"/>
      <c r="AWD238" s="574"/>
      <c r="AWE238" s="574"/>
      <c r="AWF238" s="574"/>
      <c r="AWG238" s="574"/>
      <c r="AWH238" s="574"/>
      <c r="AWI238" s="574"/>
      <c r="AWJ238" s="574"/>
      <c r="AWK238" s="574"/>
      <c r="AWL238" s="574"/>
      <c r="AWM238" s="574"/>
      <c r="AWN238" s="574"/>
      <c r="AWO238" s="574"/>
      <c r="AWP238" s="574"/>
      <c r="AWQ238" s="574"/>
      <c r="AWR238" s="574"/>
      <c r="AWS238" s="574"/>
      <c r="AWT238" s="574"/>
      <c r="AWU238" s="574"/>
      <c r="AWV238" s="574"/>
      <c r="AWW238" s="574"/>
      <c r="AWX238" s="574"/>
      <c r="AWY238" s="574"/>
      <c r="AWZ238" s="574"/>
      <c r="AXA238" s="574"/>
      <c r="AXB238" s="574"/>
      <c r="AXC238" s="574"/>
      <c r="AXD238" s="574"/>
      <c r="AXE238" s="574"/>
      <c r="AXF238" s="574"/>
      <c r="AXG238" s="574"/>
      <c r="AXH238" s="574"/>
      <c r="AXI238" s="574"/>
      <c r="AXJ238" s="574"/>
    </row>
    <row r="239" spans="1:1310" s="575" customFormat="1" ht="23.25" customHeight="1">
      <c r="A239" s="1802"/>
      <c r="B239" s="2831" t="s">
        <v>753</v>
      </c>
      <c r="C239" s="2831"/>
      <c r="D239" s="2831"/>
      <c r="E239" s="2831"/>
      <c r="F239" s="1804"/>
      <c r="G239" s="2831" t="s">
        <v>754</v>
      </c>
      <c r="H239" s="2831"/>
      <c r="I239" s="2831"/>
      <c r="J239" s="1804"/>
      <c r="K239" s="2834"/>
      <c r="L239" s="2834"/>
      <c r="M239" s="2834"/>
      <c r="N239" s="1804"/>
      <c r="O239" s="2831" t="s">
        <v>755</v>
      </c>
      <c r="P239" s="2831"/>
      <c r="Q239" s="1804"/>
      <c r="R239" s="572"/>
      <c r="S239" s="572"/>
      <c r="T239" s="572"/>
      <c r="U239" s="572"/>
      <c r="V239" s="572"/>
      <c r="W239" s="572"/>
      <c r="X239" s="572"/>
      <c r="Y239" s="572"/>
      <c r="Z239" s="572"/>
      <c r="AA239" s="572"/>
      <c r="AB239" s="572"/>
      <c r="AC239" s="572"/>
      <c r="AD239" s="573"/>
      <c r="AE239" s="573"/>
      <c r="AF239" s="573"/>
      <c r="AG239" s="573"/>
      <c r="AH239" s="573"/>
      <c r="AI239" s="573"/>
      <c r="AJ239" s="573"/>
      <c r="AK239" s="573"/>
      <c r="AL239" s="573"/>
      <c r="AM239" s="573"/>
      <c r="AN239" s="573"/>
      <c r="AO239" s="573"/>
      <c r="AP239" s="573"/>
      <c r="AQ239" s="573"/>
      <c r="AR239" s="573"/>
      <c r="AS239" s="573"/>
      <c r="AT239" s="573"/>
      <c r="AU239" s="573"/>
      <c r="AV239" s="574"/>
      <c r="AW239" s="574"/>
      <c r="AX239" s="574"/>
      <c r="AY239" s="574"/>
      <c r="AZ239" s="574"/>
      <c r="BA239" s="574"/>
      <c r="BB239" s="574"/>
      <c r="BC239" s="574"/>
      <c r="BD239" s="574"/>
      <c r="BE239" s="574"/>
      <c r="BF239" s="574"/>
      <c r="BG239" s="574"/>
      <c r="BH239" s="574"/>
      <c r="BI239" s="574"/>
      <c r="BJ239" s="574"/>
      <c r="BK239" s="574"/>
      <c r="BL239" s="574"/>
      <c r="BM239" s="574"/>
      <c r="BN239" s="574"/>
      <c r="BO239" s="574"/>
      <c r="BP239" s="574"/>
      <c r="BQ239" s="574"/>
      <c r="BR239" s="574"/>
      <c r="BS239" s="574"/>
      <c r="BT239" s="574"/>
      <c r="BU239" s="574"/>
      <c r="BV239" s="574"/>
      <c r="BW239" s="574"/>
      <c r="BX239" s="574"/>
      <c r="BY239" s="574"/>
      <c r="BZ239" s="574"/>
      <c r="CA239" s="574"/>
      <c r="CB239" s="574"/>
      <c r="CC239" s="574"/>
      <c r="CD239" s="574"/>
      <c r="CE239" s="574"/>
      <c r="CF239" s="574"/>
      <c r="CG239" s="574"/>
      <c r="CH239" s="574"/>
      <c r="CI239" s="574"/>
      <c r="CJ239" s="574"/>
      <c r="CK239" s="574"/>
      <c r="CL239" s="574"/>
      <c r="CM239" s="574"/>
      <c r="CN239" s="574"/>
      <c r="CO239" s="574"/>
      <c r="CP239" s="574"/>
      <c r="CQ239" s="574"/>
      <c r="CR239" s="574"/>
      <c r="CS239" s="574"/>
      <c r="CT239" s="574"/>
      <c r="CU239" s="574"/>
      <c r="CV239" s="574"/>
      <c r="CW239" s="574"/>
      <c r="CX239" s="574"/>
      <c r="CY239" s="574"/>
      <c r="CZ239" s="574"/>
      <c r="DA239" s="574"/>
      <c r="DB239" s="574"/>
      <c r="DC239" s="574"/>
      <c r="DD239" s="574"/>
      <c r="DE239" s="574"/>
      <c r="DF239" s="574"/>
      <c r="DG239" s="574"/>
      <c r="DH239" s="574"/>
      <c r="DI239" s="574"/>
      <c r="DJ239" s="574"/>
      <c r="DK239" s="574"/>
      <c r="DL239" s="574"/>
      <c r="DM239" s="574"/>
      <c r="DN239" s="574"/>
      <c r="DO239" s="574"/>
      <c r="DP239" s="574"/>
      <c r="DQ239" s="574"/>
      <c r="DR239" s="574"/>
      <c r="DS239" s="574"/>
      <c r="DT239" s="574"/>
      <c r="DU239" s="574"/>
      <c r="DV239" s="574"/>
      <c r="DW239" s="574"/>
      <c r="DX239" s="574"/>
      <c r="DY239" s="574"/>
      <c r="DZ239" s="574"/>
      <c r="EA239" s="574"/>
      <c r="EB239" s="574"/>
      <c r="EC239" s="574"/>
      <c r="ED239" s="574"/>
      <c r="EE239" s="574"/>
      <c r="EF239" s="574"/>
      <c r="EG239" s="574"/>
      <c r="EH239" s="574"/>
      <c r="EI239" s="574"/>
      <c r="EJ239" s="574"/>
      <c r="EK239" s="574"/>
      <c r="EL239" s="574"/>
      <c r="EM239" s="574"/>
      <c r="EN239" s="574"/>
      <c r="EO239" s="574"/>
      <c r="EP239" s="574"/>
      <c r="EQ239" s="574"/>
      <c r="ER239" s="574"/>
      <c r="ES239" s="574"/>
      <c r="ET239" s="574"/>
      <c r="EU239" s="574"/>
      <c r="EV239" s="574"/>
      <c r="EW239" s="574"/>
      <c r="EX239" s="574"/>
      <c r="EY239" s="574"/>
      <c r="EZ239" s="574"/>
      <c r="FA239" s="574"/>
      <c r="FB239" s="574"/>
      <c r="FC239" s="574"/>
      <c r="FD239" s="574"/>
      <c r="FE239" s="574"/>
      <c r="FF239" s="574"/>
      <c r="FG239" s="574"/>
      <c r="FH239" s="574"/>
      <c r="FI239" s="574"/>
      <c r="FJ239" s="574"/>
      <c r="FK239" s="574"/>
      <c r="FL239" s="574"/>
      <c r="FM239" s="574"/>
      <c r="FN239" s="574"/>
      <c r="FO239" s="574"/>
      <c r="FP239" s="574"/>
      <c r="FQ239" s="574"/>
      <c r="FR239" s="574"/>
      <c r="FS239" s="574"/>
      <c r="FT239" s="574"/>
      <c r="FU239" s="574"/>
      <c r="FV239" s="574"/>
      <c r="FW239" s="574"/>
      <c r="FX239" s="574"/>
      <c r="FY239" s="574"/>
      <c r="FZ239" s="574"/>
      <c r="GA239" s="574"/>
      <c r="GB239" s="574"/>
      <c r="GC239" s="574"/>
      <c r="GD239" s="574"/>
      <c r="GE239" s="574"/>
      <c r="GF239" s="574"/>
      <c r="GG239" s="574"/>
      <c r="GH239" s="574"/>
      <c r="GI239" s="574"/>
      <c r="GJ239" s="574"/>
      <c r="GK239" s="574"/>
      <c r="GL239" s="574"/>
      <c r="GM239" s="574"/>
      <c r="GN239" s="574"/>
      <c r="GO239" s="574"/>
      <c r="GP239" s="574"/>
      <c r="GQ239" s="574"/>
      <c r="GR239" s="574"/>
      <c r="GS239" s="574"/>
      <c r="GT239" s="574"/>
      <c r="GU239" s="574"/>
      <c r="GV239" s="574"/>
      <c r="GW239" s="574"/>
      <c r="GX239" s="574"/>
      <c r="GY239" s="574"/>
      <c r="GZ239" s="574"/>
      <c r="HA239" s="574"/>
      <c r="HB239" s="574"/>
      <c r="HC239" s="574"/>
      <c r="HD239" s="574"/>
      <c r="HE239" s="574"/>
      <c r="HF239" s="574"/>
      <c r="HG239" s="574"/>
      <c r="HH239" s="574"/>
      <c r="HI239" s="574"/>
      <c r="HJ239" s="574"/>
      <c r="HK239" s="574"/>
      <c r="HL239" s="574"/>
      <c r="HM239" s="574"/>
      <c r="HN239" s="574"/>
      <c r="HO239" s="574"/>
      <c r="HP239" s="574"/>
      <c r="HQ239" s="574"/>
      <c r="HR239" s="574"/>
      <c r="HS239" s="574"/>
      <c r="HT239" s="574"/>
      <c r="HU239" s="574"/>
      <c r="HV239" s="574"/>
      <c r="HW239" s="574"/>
      <c r="HX239" s="574"/>
      <c r="HY239" s="574"/>
      <c r="HZ239" s="574"/>
      <c r="IA239" s="574"/>
      <c r="IB239" s="574"/>
      <c r="IC239" s="574"/>
      <c r="ID239" s="574"/>
      <c r="IE239" s="574"/>
      <c r="IF239" s="574"/>
      <c r="IG239" s="574"/>
      <c r="IH239" s="574"/>
      <c r="II239" s="574"/>
      <c r="IJ239" s="574"/>
      <c r="IK239" s="574"/>
      <c r="IL239" s="574"/>
      <c r="IM239" s="574"/>
      <c r="IN239" s="574"/>
      <c r="IO239" s="574"/>
      <c r="IP239" s="574"/>
      <c r="IQ239" s="574"/>
      <c r="IR239" s="574"/>
      <c r="IS239" s="574"/>
      <c r="IT239" s="574"/>
      <c r="IU239" s="574"/>
      <c r="IV239" s="574"/>
      <c r="IW239" s="574"/>
      <c r="IX239" s="574"/>
      <c r="IY239" s="574"/>
      <c r="IZ239" s="574"/>
      <c r="JA239" s="574"/>
      <c r="JB239" s="574"/>
      <c r="JC239" s="574"/>
      <c r="JD239" s="574"/>
      <c r="JE239" s="574"/>
      <c r="JF239" s="574"/>
      <c r="JG239" s="574"/>
      <c r="JH239" s="574"/>
      <c r="JI239" s="574"/>
      <c r="JJ239" s="574"/>
      <c r="JK239" s="574"/>
      <c r="JL239" s="574"/>
      <c r="JM239" s="574"/>
      <c r="JN239" s="574"/>
      <c r="JO239" s="574"/>
      <c r="JP239" s="574"/>
      <c r="JQ239" s="574"/>
      <c r="JR239" s="574"/>
      <c r="JS239" s="574"/>
      <c r="JT239" s="574"/>
      <c r="JU239" s="574"/>
      <c r="JV239" s="574"/>
      <c r="JW239" s="574"/>
      <c r="JX239" s="574"/>
      <c r="JY239" s="574"/>
      <c r="JZ239" s="574"/>
      <c r="KA239" s="574"/>
      <c r="KB239" s="574"/>
      <c r="KC239" s="574"/>
      <c r="KD239" s="574"/>
      <c r="KE239" s="574"/>
      <c r="KF239" s="574"/>
      <c r="KG239" s="574"/>
      <c r="KH239" s="574"/>
      <c r="KI239" s="574"/>
      <c r="KJ239" s="574"/>
      <c r="KK239" s="574"/>
      <c r="KL239" s="574"/>
      <c r="KM239" s="574"/>
      <c r="KN239" s="574"/>
      <c r="KO239" s="574"/>
      <c r="KP239" s="574"/>
      <c r="KQ239" s="574"/>
      <c r="KR239" s="574"/>
      <c r="KS239" s="574"/>
      <c r="KT239" s="574"/>
      <c r="KU239" s="574"/>
      <c r="KV239" s="574"/>
      <c r="KW239" s="574"/>
      <c r="KX239" s="574"/>
      <c r="KY239" s="574"/>
      <c r="KZ239" s="574"/>
      <c r="LA239" s="574"/>
      <c r="LB239" s="574"/>
      <c r="LC239" s="574"/>
      <c r="LD239" s="574"/>
      <c r="LE239" s="574"/>
      <c r="LF239" s="574"/>
      <c r="LG239" s="574"/>
      <c r="LH239" s="574"/>
      <c r="LI239" s="574"/>
      <c r="LJ239" s="574"/>
      <c r="LK239" s="574"/>
      <c r="LL239" s="574"/>
      <c r="LM239" s="574"/>
      <c r="LN239" s="574"/>
      <c r="LO239" s="574"/>
      <c r="LP239" s="574"/>
      <c r="LQ239" s="574"/>
      <c r="LR239" s="574"/>
      <c r="LS239" s="574"/>
      <c r="LT239" s="574"/>
      <c r="LU239" s="574"/>
      <c r="LV239" s="574"/>
      <c r="LW239" s="574"/>
      <c r="LX239" s="574"/>
      <c r="LY239" s="574"/>
      <c r="LZ239" s="574"/>
      <c r="MA239" s="574"/>
      <c r="MB239" s="574"/>
      <c r="MC239" s="574"/>
      <c r="MD239" s="574"/>
      <c r="ME239" s="574"/>
      <c r="MF239" s="574"/>
      <c r="MG239" s="574"/>
      <c r="MH239" s="574"/>
      <c r="MI239" s="574"/>
      <c r="MJ239" s="574"/>
      <c r="MK239" s="574"/>
      <c r="ML239" s="574"/>
      <c r="MM239" s="574"/>
      <c r="MN239" s="574"/>
      <c r="MO239" s="574"/>
      <c r="MP239" s="574"/>
      <c r="MQ239" s="574"/>
      <c r="MR239" s="574"/>
      <c r="MS239" s="574"/>
      <c r="MT239" s="574"/>
      <c r="MU239" s="574"/>
      <c r="MV239" s="574"/>
      <c r="MW239" s="574"/>
      <c r="MX239" s="574"/>
      <c r="MY239" s="574"/>
      <c r="MZ239" s="574"/>
      <c r="NA239" s="574"/>
      <c r="NB239" s="574"/>
      <c r="NC239" s="574"/>
      <c r="ND239" s="574"/>
      <c r="NE239" s="574"/>
      <c r="NF239" s="574"/>
      <c r="NG239" s="574"/>
      <c r="NH239" s="574"/>
      <c r="NI239" s="574"/>
      <c r="NJ239" s="574"/>
      <c r="NK239" s="574"/>
      <c r="NL239" s="574"/>
      <c r="NM239" s="574"/>
      <c r="NN239" s="574"/>
      <c r="NO239" s="574"/>
      <c r="NP239" s="574"/>
      <c r="NQ239" s="574"/>
      <c r="NR239" s="574"/>
      <c r="NS239" s="574"/>
      <c r="NT239" s="574"/>
      <c r="NU239" s="574"/>
      <c r="NV239" s="574"/>
      <c r="NW239" s="574"/>
      <c r="NX239" s="574"/>
      <c r="NY239" s="574"/>
      <c r="NZ239" s="574"/>
      <c r="OA239" s="574"/>
      <c r="OB239" s="574"/>
      <c r="OC239" s="574"/>
      <c r="OD239" s="574"/>
      <c r="OE239" s="574"/>
      <c r="OF239" s="574"/>
      <c r="OG239" s="574"/>
      <c r="OH239" s="574"/>
      <c r="OI239" s="574"/>
      <c r="OJ239" s="574"/>
      <c r="OK239" s="574"/>
      <c r="OL239" s="574"/>
      <c r="OM239" s="574"/>
      <c r="ON239" s="574"/>
      <c r="OO239" s="574"/>
      <c r="OP239" s="574"/>
      <c r="OQ239" s="574"/>
      <c r="OR239" s="574"/>
      <c r="OS239" s="574"/>
      <c r="OT239" s="574"/>
      <c r="OU239" s="574"/>
      <c r="OV239" s="574"/>
      <c r="OW239" s="574"/>
      <c r="OX239" s="574"/>
      <c r="OY239" s="574"/>
      <c r="OZ239" s="574"/>
      <c r="PA239" s="574"/>
      <c r="PB239" s="574"/>
      <c r="PC239" s="574"/>
      <c r="PD239" s="574"/>
      <c r="PE239" s="574"/>
      <c r="PF239" s="574"/>
      <c r="PG239" s="574"/>
      <c r="PH239" s="574"/>
      <c r="PI239" s="574"/>
      <c r="PJ239" s="574"/>
      <c r="PK239" s="574"/>
      <c r="PL239" s="574"/>
      <c r="PM239" s="574"/>
      <c r="PN239" s="574"/>
      <c r="PO239" s="574"/>
      <c r="PP239" s="574"/>
      <c r="PQ239" s="574"/>
      <c r="PR239" s="574"/>
      <c r="PS239" s="574"/>
      <c r="PT239" s="574"/>
      <c r="PU239" s="574"/>
      <c r="PV239" s="574"/>
      <c r="PW239" s="574"/>
      <c r="PX239" s="574"/>
      <c r="PY239" s="574"/>
      <c r="PZ239" s="574"/>
      <c r="QA239" s="574"/>
      <c r="QB239" s="574"/>
      <c r="QC239" s="574"/>
      <c r="QD239" s="574"/>
      <c r="QE239" s="574"/>
      <c r="QF239" s="574"/>
      <c r="QG239" s="574"/>
      <c r="QH239" s="574"/>
      <c r="QI239" s="574"/>
      <c r="QJ239" s="574"/>
      <c r="QK239" s="574"/>
      <c r="QL239" s="574"/>
      <c r="QM239" s="574"/>
      <c r="QN239" s="574"/>
      <c r="QO239" s="574"/>
      <c r="QP239" s="574"/>
      <c r="QQ239" s="574"/>
      <c r="QR239" s="574"/>
      <c r="QS239" s="574"/>
      <c r="QT239" s="574"/>
      <c r="QU239" s="574"/>
      <c r="QV239" s="574"/>
      <c r="QW239" s="574"/>
      <c r="QX239" s="574"/>
      <c r="QY239" s="574"/>
      <c r="QZ239" s="574"/>
      <c r="RA239" s="574"/>
      <c r="RB239" s="574"/>
      <c r="RC239" s="574"/>
      <c r="RD239" s="574"/>
      <c r="RE239" s="574"/>
      <c r="RF239" s="574"/>
      <c r="RG239" s="574"/>
      <c r="RH239" s="574"/>
      <c r="RI239" s="574"/>
      <c r="RJ239" s="574"/>
      <c r="RK239" s="574"/>
      <c r="RL239" s="574"/>
      <c r="RM239" s="574"/>
      <c r="RN239" s="574"/>
      <c r="RO239" s="574"/>
      <c r="RP239" s="574"/>
      <c r="RQ239" s="574"/>
      <c r="RR239" s="574"/>
      <c r="RS239" s="574"/>
      <c r="RT239" s="574"/>
      <c r="RU239" s="574"/>
      <c r="RV239" s="574"/>
      <c r="RW239" s="574"/>
      <c r="RX239" s="574"/>
      <c r="RY239" s="574"/>
      <c r="RZ239" s="574"/>
      <c r="SA239" s="574"/>
      <c r="SB239" s="574"/>
      <c r="SC239" s="574"/>
      <c r="SD239" s="574"/>
      <c r="SE239" s="574"/>
      <c r="SF239" s="574"/>
      <c r="SG239" s="574"/>
      <c r="SH239" s="574"/>
      <c r="SI239" s="574"/>
      <c r="SJ239" s="574"/>
      <c r="SK239" s="574"/>
      <c r="SL239" s="574"/>
      <c r="SM239" s="574"/>
      <c r="SN239" s="574"/>
      <c r="SO239" s="574"/>
      <c r="SP239" s="574"/>
      <c r="SQ239" s="574"/>
      <c r="SR239" s="574"/>
      <c r="SS239" s="574"/>
      <c r="ST239" s="574"/>
      <c r="SU239" s="574"/>
      <c r="SV239" s="574"/>
      <c r="SW239" s="574"/>
      <c r="SX239" s="574"/>
      <c r="SY239" s="574"/>
      <c r="SZ239" s="574"/>
      <c r="TA239" s="574"/>
      <c r="TB239" s="574"/>
      <c r="TC239" s="574"/>
      <c r="TD239" s="574"/>
      <c r="TE239" s="574"/>
      <c r="TF239" s="574"/>
      <c r="TG239" s="574"/>
      <c r="TH239" s="574"/>
      <c r="TI239" s="574"/>
      <c r="TJ239" s="574"/>
      <c r="TK239" s="574"/>
      <c r="TL239" s="574"/>
      <c r="TM239" s="574"/>
      <c r="TN239" s="574"/>
      <c r="TO239" s="574"/>
      <c r="TP239" s="574"/>
      <c r="TQ239" s="574"/>
      <c r="TR239" s="574"/>
      <c r="TS239" s="574"/>
      <c r="TT239" s="574"/>
      <c r="TU239" s="574"/>
      <c r="TV239" s="574"/>
      <c r="TW239" s="574"/>
      <c r="TX239" s="574"/>
      <c r="TY239" s="574"/>
      <c r="TZ239" s="574"/>
      <c r="UA239" s="574"/>
      <c r="UB239" s="574"/>
      <c r="UC239" s="574"/>
      <c r="UD239" s="574"/>
      <c r="UE239" s="574"/>
      <c r="UF239" s="574"/>
      <c r="UG239" s="574"/>
      <c r="UH239" s="574"/>
      <c r="UI239" s="574"/>
      <c r="UJ239" s="574"/>
      <c r="UK239" s="574"/>
      <c r="UL239" s="574"/>
      <c r="UM239" s="574"/>
      <c r="UN239" s="574"/>
      <c r="UO239" s="574"/>
      <c r="UP239" s="574"/>
      <c r="UQ239" s="574"/>
      <c r="UR239" s="574"/>
      <c r="US239" s="574"/>
      <c r="UT239" s="574"/>
      <c r="UU239" s="574"/>
      <c r="UV239" s="574"/>
      <c r="UW239" s="574"/>
      <c r="UX239" s="574"/>
      <c r="UY239" s="574"/>
      <c r="UZ239" s="574"/>
      <c r="VA239" s="574"/>
      <c r="VB239" s="574"/>
      <c r="VC239" s="574"/>
      <c r="VD239" s="574"/>
      <c r="VE239" s="574"/>
      <c r="VF239" s="574"/>
      <c r="VG239" s="574"/>
      <c r="VH239" s="574"/>
      <c r="VI239" s="574"/>
      <c r="VJ239" s="574"/>
      <c r="VK239" s="574"/>
      <c r="VL239" s="574"/>
      <c r="VM239" s="574"/>
      <c r="VN239" s="574"/>
      <c r="VO239" s="574"/>
      <c r="VP239" s="574"/>
      <c r="VQ239" s="574"/>
      <c r="VR239" s="574"/>
      <c r="VS239" s="574"/>
      <c r="VT239" s="574"/>
      <c r="VU239" s="574"/>
      <c r="VV239" s="574"/>
      <c r="VW239" s="574"/>
      <c r="VX239" s="574"/>
      <c r="VY239" s="574"/>
      <c r="VZ239" s="574"/>
      <c r="WA239" s="574"/>
      <c r="WB239" s="574"/>
      <c r="WC239" s="574"/>
      <c r="WD239" s="574"/>
      <c r="WE239" s="574"/>
      <c r="WF239" s="574"/>
      <c r="WG239" s="574"/>
      <c r="WH239" s="574"/>
      <c r="WI239" s="574"/>
      <c r="WJ239" s="574"/>
      <c r="WK239" s="574"/>
      <c r="WL239" s="574"/>
      <c r="WM239" s="574"/>
      <c r="WN239" s="574"/>
      <c r="WO239" s="574"/>
      <c r="WP239" s="574"/>
      <c r="WQ239" s="574"/>
      <c r="WR239" s="574"/>
      <c r="WS239" s="574"/>
      <c r="WT239" s="574"/>
      <c r="WU239" s="574"/>
      <c r="WV239" s="574"/>
      <c r="WW239" s="574"/>
      <c r="WX239" s="574"/>
      <c r="WY239" s="574"/>
      <c r="WZ239" s="574"/>
      <c r="XA239" s="574"/>
      <c r="XB239" s="574"/>
      <c r="XC239" s="574"/>
      <c r="XD239" s="574"/>
      <c r="XE239" s="574"/>
      <c r="XF239" s="574"/>
      <c r="XG239" s="574"/>
      <c r="XH239" s="574"/>
      <c r="XI239" s="574"/>
      <c r="XJ239" s="574"/>
      <c r="XK239" s="574"/>
      <c r="XL239" s="574"/>
      <c r="XM239" s="574"/>
      <c r="XN239" s="574"/>
      <c r="XO239" s="574"/>
      <c r="XP239" s="574"/>
      <c r="XQ239" s="574"/>
      <c r="XR239" s="574"/>
      <c r="XS239" s="574"/>
      <c r="XT239" s="574"/>
      <c r="XU239" s="574"/>
      <c r="XV239" s="574"/>
      <c r="XW239" s="574"/>
      <c r="XX239" s="574"/>
      <c r="XY239" s="574"/>
      <c r="XZ239" s="574"/>
      <c r="YA239" s="574"/>
      <c r="YB239" s="574"/>
      <c r="YC239" s="574"/>
      <c r="YD239" s="574"/>
      <c r="YE239" s="574"/>
      <c r="YF239" s="574"/>
      <c r="YG239" s="574"/>
      <c r="YH239" s="574"/>
      <c r="YI239" s="574"/>
      <c r="YJ239" s="574"/>
      <c r="YK239" s="574"/>
      <c r="YL239" s="574"/>
      <c r="YM239" s="574"/>
      <c r="YN239" s="574"/>
      <c r="YO239" s="574"/>
      <c r="YP239" s="574"/>
      <c r="YQ239" s="574"/>
      <c r="YR239" s="574"/>
      <c r="YS239" s="574"/>
      <c r="YT239" s="574"/>
      <c r="YU239" s="574"/>
      <c r="YV239" s="574"/>
      <c r="YW239" s="574"/>
      <c r="YX239" s="574"/>
      <c r="YY239" s="574"/>
      <c r="YZ239" s="574"/>
      <c r="ZA239" s="574"/>
      <c r="ZB239" s="574"/>
      <c r="ZC239" s="574"/>
      <c r="ZD239" s="574"/>
      <c r="ZE239" s="574"/>
      <c r="ZF239" s="574"/>
      <c r="ZG239" s="574"/>
      <c r="ZH239" s="574"/>
      <c r="ZI239" s="574"/>
      <c r="ZJ239" s="574"/>
      <c r="ZK239" s="574"/>
      <c r="ZL239" s="574"/>
      <c r="ZM239" s="574"/>
      <c r="ZN239" s="574"/>
      <c r="ZO239" s="574"/>
      <c r="ZP239" s="574"/>
      <c r="ZQ239" s="574"/>
      <c r="ZR239" s="574"/>
      <c r="ZS239" s="574"/>
      <c r="ZT239" s="574"/>
      <c r="ZU239" s="574"/>
      <c r="ZV239" s="574"/>
      <c r="ZW239" s="574"/>
      <c r="ZX239" s="574"/>
      <c r="ZY239" s="574"/>
      <c r="ZZ239" s="574"/>
      <c r="AAA239" s="574"/>
      <c r="AAB239" s="574"/>
      <c r="AAC239" s="574"/>
      <c r="AAD239" s="574"/>
      <c r="AAE239" s="574"/>
      <c r="AAF239" s="574"/>
      <c r="AAG239" s="574"/>
      <c r="AAH239" s="574"/>
      <c r="AAI239" s="574"/>
      <c r="AAJ239" s="574"/>
      <c r="AAK239" s="574"/>
      <c r="AAL239" s="574"/>
      <c r="AAM239" s="574"/>
      <c r="AAN239" s="574"/>
      <c r="AAO239" s="574"/>
      <c r="AAP239" s="574"/>
      <c r="AAQ239" s="574"/>
      <c r="AAR239" s="574"/>
      <c r="AAS239" s="574"/>
      <c r="AAT239" s="574"/>
      <c r="AAU239" s="574"/>
      <c r="AAV239" s="574"/>
      <c r="AAW239" s="574"/>
      <c r="AAX239" s="574"/>
      <c r="AAY239" s="574"/>
      <c r="AAZ239" s="574"/>
      <c r="ABA239" s="574"/>
      <c r="ABB239" s="574"/>
      <c r="ABC239" s="574"/>
      <c r="ABD239" s="574"/>
      <c r="ABE239" s="574"/>
      <c r="ABF239" s="574"/>
      <c r="ABG239" s="574"/>
      <c r="ABH239" s="574"/>
      <c r="ABI239" s="574"/>
      <c r="ABJ239" s="574"/>
      <c r="ABK239" s="574"/>
      <c r="ABL239" s="574"/>
      <c r="ABM239" s="574"/>
      <c r="ABN239" s="574"/>
      <c r="ABO239" s="574"/>
      <c r="ABP239" s="574"/>
      <c r="ABQ239" s="574"/>
      <c r="ABR239" s="574"/>
      <c r="ABS239" s="574"/>
      <c r="ABT239" s="574"/>
      <c r="ABU239" s="574"/>
      <c r="ABV239" s="574"/>
      <c r="ABW239" s="574"/>
      <c r="ABX239" s="574"/>
      <c r="ABY239" s="574"/>
      <c r="ABZ239" s="574"/>
      <c r="ACA239" s="574"/>
      <c r="ACB239" s="574"/>
      <c r="ACC239" s="574"/>
      <c r="ACD239" s="574"/>
      <c r="ACE239" s="574"/>
      <c r="ACF239" s="574"/>
      <c r="ACG239" s="574"/>
      <c r="ACH239" s="574"/>
      <c r="ACI239" s="574"/>
      <c r="ACJ239" s="574"/>
      <c r="ACK239" s="574"/>
      <c r="ACL239" s="574"/>
      <c r="ACM239" s="574"/>
      <c r="ACN239" s="574"/>
      <c r="ACO239" s="574"/>
      <c r="ACP239" s="574"/>
      <c r="ACQ239" s="574"/>
      <c r="ACR239" s="574"/>
      <c r="ACS239" s="574"/>
      <c r="ACT239" s="574"/>
      <c r="ACU239" s="574"/>
      <c r="ACV239" s="574"/>
      <c r="ACW239" s="574"/>
      <c r="ACX239" s="574"/>
      <c r="ACY239" s="574"/>
      <c r="ACZ239" s="574"/>
      <c r="ADA239" s="574"/>
      <c r="ADB239" s="574"/>
      <c r="ADC239" s="574"/>
      <c r="ADD239" s="574"/>
      <c r="ADE239" s="574"/>
      <c r="ADF239" s="574"/>
      <c r="ADG239" s="574"/>
      <c r="ADH239" s="574"/>
      <c r="ADI239" s="574"/>
      <c r="ADJ239" s="574"/>
      <c r="ADK239" s="574"/>
      <c r="ADL239" s="574"/>
      <c r="ADM239" s="574"/>
      <c r="ADN239" s="574"/>
      <c r="ADO239" s="574"/>
      <c r="ADP239" s="574"/>
      <c r="ADQ239" s="574"/>
      <c r="ADR239" s="574"/>
      <c r="ADS239" s="574"/>
      <c r="ADT239" s="574"/>
      <c r="ADU239" s="574"/>
      <c r="ADV239" s="574"/>
      <c r="ADW239" s="574"/>
      <c r="ADX239" s="574"/>
      <c r="ADY239" s="574"/>
      <c r="ADZ239" s="574"/>
      <c r="AEA239" s="574"/>
      <c r="AEB239" s="574"/>
      <c r="AEC239" s="574"/>
      <c r="AED239" s="574"/>
      <c r="AEE239" s="574"/>
      <c r="AEF239" s="574"/>
      <c r="AEG239" s="574"/>
      <c r="AEH239" s="574"/>
      <c r="AEI239" s="574"/>
      <c r="AEJ239" s="574"/>
      <c r="AEK239" s="574"/>
      <c r="AEL239" s="574"/>
      <c r="AEM239" s="574"/>
      <c r="AEN239" s="574"/>
      <c r="AEO239" s="574"/>
      <c r="AEP239" s="574"/>
      <c r="AEQ239" s="574"/>
      <c r="AER239" s="574"/>
      <c r="AES239" s="574"/>
      <c r="AET239" s="574"/>
      <c r="AEU239" s="574"/>
      <c r="AEV239" s="574"/>
      <c r="AEW239" s="574"/>
      <c r="AEX239" s="574"/>
      <c r="AEY239" s="574"/>
      <c r="AEZ239" s="574"/>
      <c r="AFA239" s="574"/>
      <c r="AFB239" s="574"/>
      <c r="AFC239" s="574"/>
      <c r="AFD239" s="574"/>
      <c r="AFE239" s="574"/>
      <c r="AFF239" s="574"/>
      <c r="AFG239" s="574"/>
      <c r="AFH239" s="574"/>
      <c r="AFI239" s="574"/>
      <c r="AFJ239" s="574"/>
      <c r="AFK239" s="574"/>
      <c r="AFL239" s="574"/>
      <c r="AFM239" s="574"/>
      <c r="AFN239" s="574"/>
      <c r="AFO239" s="574"/>
      <c r="AFP239" s="574"/>
      <c r="AFQ239" s="574"/>
      <c r="AFR239" s="574"/>
      <c r="AFS239" s="574"/>
      <c r="AFT239" s="574"/>
      <c r="AFU239" s="574"/>
      <c r="AFV239" s="574"/>
      <c r="AFW239" s="574"/>
      <c r="AFX239" s="574"/>
      <c r="AFY239" s="574"/>
      <c r="AFZ239" s="574"/>
      <c r="AGA239" s="574"/>
      <c r="AGB239" s="574"/>
      <c r="AGC239" s="574"/>
      <c r="AGD239" s="574"/>
      <c r="AGE239" s="574"/>
      <c r="AGF239" s="574"/>
      <c r="AGG239" s="574"/>
      <c r="AGH239" s="574"/>
      <c r="AGI239" s="574"/>
      <c r="AGJ239" s="574"/>
      <c r="AGK239" s="574"/>
      <c r="AGL239" s="574"/>
      <c r="AGM239" s="574"/>
      <c r="AGN239" s="574"/>
      <c r="AGO239" s="574"/>
      <c r="AGP239" s="574"/>
      <c r="AGQ239" s="574"/>
      <c r="AGR239" s="574"/>
      <c r="AGS239" s="574"/>
      <c r="AGT239" s="574"/>
      <c r="AGU239" s="574"/>
      <c r="AGV239" s="574"/>
      <c r="AGW239" s="574"/>
      <c r="AGX239" s="574"/>
      <c r="AGY239" s="574"/>
      <c r="AGZ239" s="574"/>
      <c r="AHA239" s="574"/>
      <c r="AHB239" s="574"/>
      <c r="AHC239" s="574"/>
      <c r="AHD239" s="574"/>
      <c r="AHE239" s="574"/>
      <c r="AHF239" s="574"/>
      <c r="AHG239" s="574"/>
      <c r="AHH239" s="574"/>
      <c r="AHI239" s="574"/>
      <c r="AHJ239" s="574"/>
      <c r="AHK239" s="574"/>
      <c r="AHL239" s="574"/>
      <c r="AHM239" s="574"/>
      <c r="AHN239" s="574"/>
      <c r="AHO239" s="574"/>
      <c r="AHP239" s="574"/>
      <c r="AHQ239" s="574"/>
      <c r="AHR239" s="574"/>
      <c r="AHS239" s="574"/>
      <c r="AHT239" s="574"/>
      <c r="AHU239" s="574"/>
      <c r="AHV239" s="574"/>
      <c r="AHW239" s="574"/>
      <c r="AHX239" s="574"/>
      <c r="AHY239" s="574"/>
      <c r="AHZ239" s="574"/>
      <c r="AIA239" s="574"/>
      <c r="AIB239" s="574"/>
      <c r="AIC239" s="574"/>
      <c r="AID239" s="574"/>
      <c r="AIE239" s="574"/>
      <c r="AIF239" s="574"/>
      <c r="AIG239" s="574"/>
      <c r="AIH239" s="574"/>
      <c r="AII239" s="574"/>
      <c r="AIJ239" s="574"/>
      <c r="AIK239" s="574"/>
      <c r="AIL239" s="574"/>
      <c r="AIM239" s="574"/>
      <c r="AIN239" s="574"/>
      <c r="AIO239" s="574"/>
      <c r="AIP239" s="574"/>
      <c r="AIQ239" s="574"/>
      <c r="AIR239" s="574"/>
      <c r="AIS239" s="574"/>
      <c r="AIT239" s="574"/>
      <c r="AIU239" s="574"/>
      <c r="AIV239" s="574"/>
      <c r="AIW239" s="574"/>
      <c r="AIX239" s="574"/>
      <c r="AIY239" s="574"/>
      <c r="AIZ239" s="574"/>
      <c r="AJA239" s="574"/>
      <c r="AJB239" s="574"/>
      <c r="AJC239" s="574"/>
      <c r="AJD239" s="574"/>
      <c r="AJE239" s="574"/>
      <c r="AJF239" s="574"/>
      <c r="AJG239" s="574"/>
      <c r="AJH239" s="574"/>
      <c r="AJI239" s="574"/>
      <c r="AJJ239" s="574"/>
      <c r="AJK239" s="574"/>
      <c r="AJL239" s="574"/>
      <c r="AJM239" s="574"/>
      <c r="AJN239" s="574"/>
      <c r="AJO239" s="574"/>
      <c r="AJP239" s="574"/>
      <c r="AJQ239" s="574"/>
      <c r="AJR239" s="574"/>
      <c r="AJS239" s="574"/>
      <c r="AJT239" s="574"/>
      <c r="AJU239" s="574"/>
      <c r="AJV239" s="574"/>
      <c r="AJW239" s="574"/>
      <c r="AJX239" s="574"/>
      <c r="AJY239" s="574"/>
      <c r="AJZ239" s="574"/>
      <c r="AKA239" s="574"/>
      <c r="AKB239" s="574"/>
      <c r="AKC239" s="574"/>
      <c r="AKD239" s="574"/>
      <c r="AKE239" s="574"/>
      <c r="AKF239" s="574"/>
      <c r="AKG239" s="574"/>
      <c r="AKH239" s="574"/>
      <c r="AKI239" s="574"/>
      <c r="AKJ239" s="574"/>
      <c r="AKK239" s="574"/>
      <c r="AKL239" s="574"/>
      <c r="AKM239" s="574"/>
      <c r="AKN239" s="574"/>
      <c r="AKO239" s="574"/>
      <c r="AKP239" s="574"/>
      <c r="AKQ239" s="574"/>
      <c r="AKR239" s="574"/>
      <c r="AKS239" s="574"/>
      <c r="AKT239" s="574"/>
      <c r="AKU239" s="574"/>
      <c r="AKV239" s="574"/>
      <c r="AKW239" s="574"/>
      <c r="AKX239" s="574"/>
      <c r="AKY239" s="574"/>
      <c r="AKZ239" s="574"/>
      <c r="ALA239" s="574"/>
      <c r="ALB239" s="574"/>
      <c r="ALC239" s="574"/>
      <c r="ALD239" s="574"/>
      <c r="ALE239" s="574"/>
      <c r="ALF239" s="574"/>
      <c r="ALG239" s="574"/>
      <c r="ALH239" s="574"/>
      <c r="ALI239" s="574"/>
      <c r="ALJ239" s="574"/>
      <c r="ALK239" s="574"/>
      <c r="ALL239" s="574"/>
      <c r="ALM239" s="574"/>
      <c r="ALN239" s="574"/>
      <c r="ALO239" s="574"/>
      <c r="ALP239" s="574"/>
      <c r="ALQ239" s="574"/>
      <c r="ALR239" s="574"/>
      <c r="ALS239" s="574"/>
      <c r="ALT239" s="574"/>
      <c r="ALU239" s="574"/>
      <c r="ALV239" s="574"/>
      <c r="ALW239" s="574"/>
      <c r="ALX239" s="574"/>
      <c r="ALY239" s="574"/>
      <c r="ALZ239" s="574"/>
      <c r="AMA239" s="574"/>
      <c r="AMB239" s="574"/>
      <c r="AMC239" s="574"/>
      <c r="AMD239" s="574"/>
      <c r="AME239" s="574"/>
      <c r="AMF239" s="574"/>
      <c r="AMG239" s="574"/>
      <c r="AMH239" s="574"/>
      <c r="AMI239" s="574"/>
      <c r="AMJ239" s="574"/>
      <c r="AMK239" s="574"/>
      <c r="AML239" s="574"/>
      <c r="AMM239" s="574"/>
      <c r="AMN239" s="574"/>
      <c r="AMO239" s="574"/>
      <c r="AMP239" s="574"/>
      <c r="AMQ239" s="574"/>
      <c r="AMR239" s="574"/>
      <c r="AMS239" s="574"/>
      <c r="AMT239" s="574"/>
      <c r="AMU239" s="574"/>
      <c r="AMV239" s="574"/>
      <c r="AMW239" s="574"/>
      <c r="AMX239" s="574"/>
      <c r="AMY239" s="574"/>
      <c r="AMZ239" s="574"/>
      <c r="ANA239" s="574"/>
      <c r="ANB239" s="574"/>
      <c r="ANC239" s="574"/>
      <c r="AND239" s="574"/>
      <c r="ANE239" s="574"/>
      <c r="ANF239" s="574"/>
      <c r="ANG239" s="574"/>
      <c r="ANH239" s="574"/>
      <c r="ANI239" s="574"/>
      <c r="ANJ239" s="574"/>
      <c r="ANK239" s="574"/>
      <c r="ANL239" s="574"/>
      <c r="ANM239" s="574"/>
      <c r="ANN239" s="574"/>
      <c r="ANO239" s="574"/>
      <c r="ANP239" s="574"/>
      <c r="ANQ239" s="574"/>
      <c r="ANR239" s="574"/>
      <c r="ANS239" s="574"/>
      <c r="ANT239" s="574"/>
      <c r="ANU239" s="574"/>
      <c r="ANV239" s="574"/>
      <c r="ANW239" s="574"/>
      <c r="ANX239" s="574"/>
      <c r="ANY239" s="574"/>
      <c r="ANZ239" s="574"/>
      <c r="AOA239" s="574"/>
      <c r="AOB239" s="574"/>
      <c r="AOC239" s="574"/>
      <c r="AOD239" s="574"/>
      <c r="AOE239" s="574"/>
      <c r="AOF239" s="574"/>
      <c r="AOG239" s="574"/>
      <c r="AOH239" s="574"/>
      <c r="AOI239" s="574"/>
      <c r="AOJ239" s="574"/>
      <c r="AOK239" s="574"/>
      <c r="AOL239" s="574"/>
      <c r="AOM239" s="574"/>
      <c r="AON239" s="574"/>
      <c r="AOO239" s="574"/>
      <c r="AOP239" s="574"/>
      <c r="AOQ239" s="574"/>
      <c r="AOR239" s="574"/>
      <c r="AOS239" s="574"/>
      <c r="AOT239" s="574"/>
      <c r="AOU239" s="574"/>
      <c r="AOV239" s="574"/>
      <c r="AOW239" s="574"/>
      <c r="AOX239" s="574"/>
      <c r="AOY239" s="574"/>
      <c r="AOZ239" s="574"/>
      <c r="APA239" s="574"/>
      <c r="APB239" s="574"/>
      <c r="APC239" s="574"/>
      <c r="APD239" s="574"/>
      <c r="APE239" s="574"/>
      <c r="APF239" s="574"/>
      <c r="APG239" s="574"/>
      <c r="APH239" s="574"/>
      <c r="API239" s="574"/>
      <c r="APJ239" s="574"/>
      <c r="APK239" s="574"/>
      <c r="APL239" s="574"/>
      <c r="APM239" s="574"/>
      <c r="APN239" s="574"/>
      <c r="APO239" s="574"/>
      <c r="APP239" s="574"/>
      <c r="APQ239" s="574"/>
      <c r="APR239" s="574"/>
      <c r="APS239" s="574"/>
      <c r="APT239" s="574"/>
      <c r="APU239" s="574"/>
      <c r="APV239" s="574"/>
      <c r="APW239" s="574"/>
      <c r="APX239" s="574"/>
      <c r="APY239" s="574"/>
      <c r="APZ239" s="574"/>
      <c r="AQA239" s="574"/>
      <c r="AQB239" s="574"/>
      <c r="AQC239" s="574"/>
      <c r="AQD239" s="574"/>
      <c r="AQE239" s="574"/>
      <c r="AQF239" s="574"/>
      <c r="AQG239" s="574"/>
      <c r="AQH239" s="574"/>
      <c r="AQI239" s="574"/>
      <c r="AQJ239" s="574"/>
      <c r="AQK239" s="574"/>
      <c r="AQL239" s="574"/>
      <c r="AQM239" s="574"/>
      <c r="AQN239" s="574"/>
      <c r="AQO239" s="574"/>
      <c r="AQP239" s="574"/>
      <c r="AQQ239" s="574"/>
      <c r="AQR239" s="574"/>
      <c r="AQS239" s="574"/>
      <c r="AQT239" s="574"/>
      <c r="AQU239" s="574"/>
      <c r="AQV239" s="574"/>
      <c r="AQW239" s="574"/>
      <c r="AQX239" s="574"/>
      <c r="AQY239" s="574"/>
      <c r="AQZ239" s="574"/>
      <c r="ARA239" s="574"/>
      <c r="ARB239" s="574"/>
      <c r="ARC239" s="574"/>
      <c r="ARD239" s="574"/>
      <c r="ARE239" s="574"/>
      <c r="ARF239" s="574"/>
      <c r="ARG239" s="574"/>
      <c r="ARH239" s="574"/>
      <c r="ARI239" s="574"/>
      <c r="ARJ239" s="574"/>
      <c r="ARK239" s="574"/>
      <c r="ARL239" s="574"/>
      <c r="ARM239" s="574"/>
      <c r="ARN239" s="574"/>
      <c r="ARO239" s="574"/>
      <c r="ARP239" s="574"/>
      <c r="ARQ239" s="574"/>
      <c r="ARR239" s="574"/>
      <c r="ARS239" s="574"/>
      <c r="ART239" s="574"/>
      <c r="ARU239" s="574"/>
      <c r="ARV239" s="574"/>
      <c r="ARW239" s="574"/>
      <c r="ARX239" s="574"/>
      <c r="ARY239" s="574"/>
      <c r="ARZ239" s="574"/>
      <c r="ASA239" s="574"/>
      <c r="ASB239" s="574"/>
      <c r="ASC239" s="574"/>
      <c r="ASD239" s="574"/>
      <c r="ASE239" s="574"/>
      <c r="ASF239" s="574"/>
      <c r="ASG239" s="574"/>
      <c r="ASH239" s="574"/>
      <c r="ASI239" s="574"/>
      <c r="ASJ239" s="574"/>
      <c r="ASK239" s="574"/>
      <c r="ASL239" s="574"/>
      <c r="ASM239" s="574"/>
      <c r="ASN239" s="574"/>
      <c r="ASO239" s="574"/>
      <c r="ASP239" s="574"/>
      <c r="ASQ239" s="574"/>
      <c r="ASR239" s="574"/>
      <c r="ASS239" s="574"/>
      <c r="AST239" s="574"/>
      <c r="ASU239" s="574"/>
      <c r="ASV239" s="574"/>
      <c r="ASW239" s="574"/>
      <c r="ASX239" s="574"/>
      <c r="ASY239" s="574"/>
      <c r="ASZ239" s="574"/>
      <c r="ATA239" s="574"/>
      <c r="ATB239" s="574"/>
      <c r="ATC239" s="574"/>
      <c r="ATD239" s="574"/>
      <c r="ATE239" s="574"/>
      <c r="ATF239" s="574"/>
      <c r="ATG239" s="574"/>
      <c r="ATH239" s="574"/>
      <c r="ATI239" s="574"/>
      <c r="ATJ239" s="574"/>
      <c r="ATK239" s="574"/>
      <c r="ATL239" s="574"/>
      <c r="ATM239" s="574"/>
      <c r="ATN239" s="574"/>
      <c r="ATO239" s="574"/>
      <c r="ATP239" s="574"/>
      <c r="ATQ239" s="574"/>
      <c r="ATR239" s="574"/>
      <c r="ATS239" s="574"/>
      <c r="ATT239" s="574"/>
      <c r="ATU239" s="574"/>
      <c r="ATV239" s="574"/>
      <c r="ATW239" s="574"/>
      <c r="ATX239" s="574"/>
      <c r="ATY239" s="574"/>
      <c r="ATZ239" s="574"/>
      <c r="AUA239" s="574"/>
      <c r="AUB239" s="574"/>
      <c r="AUC239" s="574"/>
      <c r="AUD239" s="574"/>
      <c r="AUE239" s="574"/>
      <c r="AUF239" s="574"/>
      <c r="AUG239" s="574"/>
      <c r="AUH239" s="574"/>
      <c r="AUI239" s="574"/>
      <c r="AUJ239" s="574"/>
      <c r="AUK239" s="574"/>
      <c r="AUL239" s="574"/>
      <c r="AUM239" s="574"/>
      <c r="AUN239" s="574"/>
      <c r="AUO239" s="574"/>
      <c r="AUP239" s="574"/>
      <c r="AUQ239" s="574"/>
      <c r="AUR239" s="574"/>
      <c r="AUS239" s="574"/>
      <c r="AUT239" s="574"/>
      <c r="AUU239" s="574"/>
      <c r="AUV239" s="574"/>
      <c r="AUW239" s="574"/>
      <c r="AUX239" s="574"/>
      <c r="AUY239" s="574"/>
      <c r="AUZ239" s="574"/>
      <c r="AVA239" s="574"/>
      <c r="AVB239" s="574"/>
      <c r="AVC239" s="574"/>
      <c r="AVD239" s="574"/>
      <c r="AVE239" s="574"/>
      <c r="AVF239" s="574"/>
      <c r="AVG239" s="574"/>
      <c r="AVH239" s="574"/>
      <c r="AVI239" s="574"/>
      <c r="AVJ239" s="574"/>
      <c r="AVK239" s="574"/>
      <c r="AVL239" s="574"/>
      <c r="AVM239" s="574"/>
      <c r="AVN239" s="574"/>
      <c r="AVO239" s="574"/>
      <c r="AVP239" s="574"/>
      <c r="AVQ239" s="574"/>
      <c r="AVR239" s="574"/>
      <c r="AVS239" s="574"/>
      <c r="AVT239" s="574"/>
      <c r="AVU239" s="574"/>
      <c r="AVV239" s="574"/>
      <c r="AVW239" s="574"/>
      <c r="AVX239" s="574"/>
      <c r="AVY239" s="574"/>
      <c r="AVZ239" s="574"/>
      <c r="AWA239" s="574"/>
      <c r="AWB239" s="574"/>
      <c r="AWC239" s="574"/>
      <c r="AWD239" s="574"/>
      <c r="AWE239" s="574"/>
      <c r="AWF239" s="574"/>
      <c r="AWG239" s="574"/>
      <c r="AWH239" s="574"/>
      <c r="AWI239" s="574"/>
      <c r="AWJ239" s="574"/>
      <c r="AWK239" s="574"/>
      <c r="AWL239" s="574"/>
      <c r="AWM239" s="574"/>
      <c r="AWN239" s="574"/>
      <c r="AWO239" s="574"/>
      <c r="AWP239" s="574"/>
      <c r="AWQ239" s="574"/>
      <c r="AWR239" s="574"/>
      <c r="AWS239" s="574"/>
      <c r="AWT239" s="574"/>
      <c r="AWU239" s="574"/>
      <c r="AWV239" s="574"/>
      <c r="AWW239" s="574"/>
      <c r="AWX239" s="574"/>
      <c r="AWY239" s="574"/>
      <c r="AWZ239" s="574"/>
      <c r="AXA239" s="574"/>
      <c r="AXB239" s="574"/>
      <c r="AXC239" s="574"/>
      <c r="AXD239" s="574"/>
      <c r="AXE239" s="574"/>
      <c r="AXF239" s="574"/>
      <c r="AXG239" s="574"/>
      <c r="AXH239" s="574"/>
      <c r="AXI239" s="574"/>
      <c r="AXJ239" s="574"/>
    </row>
    <row r="240" spans="1:1310" s="575" customFormat="1" ht="23.25" customHeight="1">
      <c r="A240" s="1802"/>
      <c r="B240" s="2831" t="s">
        <v>756</v>
      </c>
      <c r="C240" s="2831"/>
      <c r="D240" s="2831"/>
      <c r="E240" s="2831"/>
      <c r="F240" s="1804"/>
      <c r="G240" s="2831" t="s">
        <v>738</v>
      </c>
      <c r="H240" s="2831"/>
      <c r="I240" s="2831"/>
      <c r="J240" s="1804"/>
      <c r="K240" s="2831" t="s">
        <v>757</v>
      </c>
      <c r="L240" s="2831"/>
      <c r="M240" s="2831"/>
      <c r="N240" s="1804"/>
      <c r="O240" s="2831" t="s">
        <v>758</v>
      </c>
      <c r="P240" s="2831"/>
      <c r="Q240" s="1804"/>
      <c r="R240" s="572"/>
      <c r="S240" s="572"/>
      <c r="T240" s="572"/>
      <c r="U240" s="572"/>
      <c r="V240" s="572"/>
      <c r="W240" s="572"/>
      <c r="X240" s="572"/>
      <c r="Y240" s="572"/>
      <c r="Z240" s="572"/>
      <c r="AA240" s="572"/>
      <c r="AB240" s="572"/>
      <c r="AC240" s="572"/>
      <c r="AD240" s="573"/>
      <c r="AE240" s="573"/>
      <c r="AF240" s="573"/>
      <c r="AG240" s="573"/>
      <c r="AH240" s="573"/>
      <c r="AI240" s="573"/>
      <c r="AJ240" s="573"/>
      <c r="AK240" s="573"/>
      <c r="AL240" s="573"/>
      <c r="AM240" s="573"/>
      <c r="AN240" s="573"/>
      <c r="AO240" s="573"/>
      <c r="AP240" s="573"/>
      <c r="AQ240" s="573"/>
      <c r="AR240" s="573"/>
      <c r="AS240" s="573"/>
      <c r="AT240" s="573"/>
      <c r="AU240" s="573"/>
      <c r="AV240" s="574"/>
      <c r="AW240" s="574"/>
      <c r="AX240" s="574"/>
      <c r="AY240" s="574"/>
      <c r="AZ240" s="574"/>
      <c r="BA240" s="574"/>
      <c r="BB240" s="574"/>
      <c r="BC240" s="574"/>
      <c r="BD240" s="574"/>
      <c r="BE240" s="574"/>
      <c r="BF240" s="574"/>
      <c r="BG240" s="574"/>
      <c r="BH240" s="574"/>
      <c r="BI240" s="574"/>
      <c r="BJ240" s="574"/>
      <c r="BK240" s="574"/>
      <c r="BL240" s="574"/>
      <c r="BM240" s="574"/>
      <c r="BN240" s="574"/>
      <c r="BO240" s="574"/>
      <c r="BP240" s="574"/>
      <c r="BQ240" s="574"/>
      <c r="BR240" s="574"/>
      <c r="BS240" s="574"/>
      <c r="BT240" s="574"/>
      <c r="BU240" s="574"/>
      <c r="BV240" s="574"/>
      <c r="BW240" s="574"/>
      <c r="BX240" s="574"/>
      <c r="BY240" s="574"/>
      <c r="BZ240" s="574"/>
      <c r="CA240" s="574"/>
      <c r="CB240" s="574"/>
      <c r="CC240" s="574"/>
      <c r="CD240" s="574"/>
      <c r="CE240" s="574"/>
      <c r="CF240" s="574"/>
      <c r="CG240" s="574"/>
      <c r="CH240" s="574"/>
      <c r="CI240" s="574"/>
      <c r="CJ240" s="574"/>
      <c r="CK240" s="574"/>
      <c r="CL240" s="574"/>
      <c r="CM240" s="574"/>
      <c r="CN240" s="574"/>
      <c r="CO240" s="574"/>
      <c r="CP240" s="574"/>
      <c r="CQ240" s="574"/>
      <c r="CR240" s="574"/>
      <c r="CS240" s="574"/>
      <c r="CT240" s="574"/>
      <c r="CU240" s="574"/>
      <c r="CV240" s="574"/>
      <c r="CW240" s="574"/>
      <c r="CX240" s="574"/>
      <c r="CY240" s="574"/>
      <c r="CZ240" s="574"/>
      <c r="DA240" s="574"/>
      <c r="DB240" s="574"/>
      <c r="DC240" s="574"/>
      <c r="DD240" s="574"/>
      <c r="DE240" s="574"/>
      <c r="DF240" s="574"/>
      <c r="DG240" s="574"/>
      <c r="DH240" s="574"/>
      <c r="DI240" s="574"/>
      <c r="DJ240" s="574"/>
      <c r="DK240" s="574"/>
      <c r="DL240" s="574"/>
      <c r="DM240" s="574"/>
      <c r="DN240" s="574"/>
      <c r="DO240" s="574"/>
      <c r="DP240" s="574"/>
      <c r="DQ240" s="574"/>
      <c r="DR240" s="574"/>
      <c r="DS240" s="574"/>
      <c r="DT240" s="574"/>
      <c r="DU240" s="574"/>
      <c r="DV240" s="574"/>
      <c r="DW240" s="574"/>
      <c r="DX240" s="574"/>
      <c r="DY240" s="574"/>
      <c r="DZ240" s="574"/>
      <c r="EA240" s="574"/>
      <c r="EB240" s="574"/>
      <c r="EC240" s="574"/>
      <c r="ED240" s="574"/>
      <c r="EE240" s="574"/>
      <c r="EF240" s="574"/>
      <c r="EG240" s="574"/>
      <c r="EH240" s="574"/>
      <c r="EI240" s="574"/>
      <c r="EJ240" s="574"/>
      <c r="EK240" s="574"/>
      <c r="EL240" s="574"/>
      <c r="EM240" s="574"/>
      <c r="EN240" s="574"/>
      <c r="EO240" s="574"/>
      <c r="EP240" s="574"/>
      <c r="EQ240" s="574"/>
      <c r="ER240" s="574"/>
      <c r="ES240" s="574"/>
      <c r="ET240" s="574"/>
      <c r="EU240" s="574"/>
      <c r="EV240" s="574"/>
      <c r="EW240" s="574"/>
      <c r="EX240" s="574"/>
      <c r="EY240" s="574"/>
      <c r="EZ240" s="574"/>
      <c r="FA240" s="574"/>
      <c r="FB240" s="574"/>
      <c r="FC240" s="574"/>
      <c r="FD240" s="574"/>
      <c r="FE240" s="574"/>
      <c r="FF240" s="574"/>
      <c r="FG240" s="574"/>
      <c r="FH240" s="574"/>
      <c r="FI240" s="574"/>
      <c r="FJ240" s="574"/>
      <c r="FK240" s="574"/>
      <c r="FL240" s="574"/>
      <c r="FM240" s="574"/>
      <c r="FN240" s="574"/>
      <c r="FO240" s="574"/>
      <c r="FP240" s="574"/>
      <c r="FQ240" s="574"/>
      <c r="FR240" s="574"/>
      <c r="FS240" s="574"/>
      <c r="FT240" s="574"/>
      <c r="FU240" s="574"/>
      <c r="FV240" s="574"/>
      <c r="FW240" s="574"/>
      <c r="FX240" s="574"/>
      <c r="FY240" s="574"/>
      <c r="FZ240" s="574"/>
      <c r="GA240" s="574"/>
      <c r="GB240" s="574"/>
      <c r="GC240" s="574"/>
      <c r="GD240" s="574"/>
      <c r="GE240" s="574"/>
      <c r="GF240" s="574"/>
      <c r="GG240" s="574"/>
      <c r="GH240" s="574"/>
      <c r="GI240" s="574"/>
      <c r="GJ240" s="574"/>
      <c r="GK240" s="574"/>
      <c r="GL240" s="574"/>
      <c r="GM240" s="574"/>
      <c r="GN240" s="574"/>
      <c r="GO240" s="574"/>
      <c r="GP240" s="574"/>
      <c r="GQ240" s="574"/>
      <c r="GR240" s="574"/>
      <c r="GS240" s="574"/>
      <c r="GT240" s="574"/>
      <c r="GU240" s="574"/>
      <c r="GV240" s="574"/>
      <c r="GW240" s="574"/>
      <c r="GX240" s="574"/>
      <c r="GY240" s="574"/>
      <c r="GZ240" s="574"/>
      <c r="HA240" s="574"/>
      <c r="HB240" s="574"/>
      <c r="HC240" s="574"/>
      <c r="HD240" s="574"/>
      <c r="HE240" s="574"/>
      <c r="HF240" s="574"/>
      <c r="HG240" s="574"/>
      <c r="HH240" s="574"/>
      <c r="HI240" s="574"/>
      <c r="HJ240" s="574"/>
      <c r="HK240" s="574"/>
      <c r="HL240" s="574"/>
      <c r="HM240" s="574"/>
      <c r="HN240" s="574"/>
      <c r="HO240" s="574"/>
      <c r="HP240" s="574"/>
      <c r="HQ240" s="574"/>
      <c r="HR240" s="574"/>
      <c r="HS240" s="574"/>
      <c r="HT240" s="574"/>
      <c r="HU240" s="574"/>
      <c r="HV240" s="574"/>
      <c r="HW240" s="574"/>
      <c r="HX240" s="574"/>
      <c r="HY240" s="574"/>
      <c r="HZ240" s="574"/>
      <c r="IA240" s="574"/>
      <c r="IB240" s="574"/>
      <c r="IC240" s="574"/>
      <c r="ID240" s="574"/>
      <c r="IE240" s="574"/>
      <c r="IF240" s="574"/>
      <c r="IG240" s="574"/>
      <c r="IH240" s="574"/>
      <c r="II240" s="574"/>
      <c r="IJ240" s="574"/>
      <c r="IK240" s="574"/>
      <c r="IL240" s="574"/>
      <c r="IM240" s="574"/>
      <c r="IN240" s="574"/>
      <c r="IO240" s="574"/>
      <c r="IP240" s="574"/>
      <c r="IQ240" s="574"/>
      <c r="IR240" s="574"/>
      <c r="IS240" s="574"/>
      <c r="IT240" s="574"/>
      <c r="IU240" s="574"/>
      <c r="IV240" s="574"/>
      <c r="IW240" s="574"/>
      <c r="IX240" s="574"/>
      <c r="IY240" s="574"/>
      <c r="IZ240" s="574"/>
      <c r="JA240" s="574"/>
      <c r="JB240" s="574"/>
      <c r="JC240" s="574"/>
      <c r="JD240" s="574"/>
      <c r="JE240" s="574"/>
      <c r="JF240" s="574"/>
      <c r="JG240" s="574"/>
      <c r="JH240" s="574"/>
      <c r="JI240" s="574"/>
      <c r="JJ240" s="574"/>
      <c r="JK240" s="574"/>
      <c r="JL240" s="574"/>
      <c r="JM240" s="574"/>
      <c r="JN240" s="574"/>
      <c r="JO240" s="574"/>
      <c r="JP240" s="574"/>
      <c r="JQ240" s="574"/>
      <c r="JR240" s="574"/>
      <c r="JS240" s="574"/>
      <c r="JT240" s="574"/>
      <c r="JU240" s="574"/>
      <c r="JV240" s="574"/>
      <c r="JW240" s="574"/>
      <c r="JX240" s="574"/>
      <c r="JY240" s="574"/>
      <c r="JZ240" s="574"/>
      <c r="KA240" s="574"/>
      <c r="KB240" s="574"/>
      <c r="KC240" s="574"/>
      <c r="KD240" s="574"/>
      <c r="KE240" s="574"/>
      <c r="KF240" s="574"/>
      <c r="KG240" s="574"/>
      <c r="KH240" s="574"/>
      <c r="KI240" s="574"/>
      <c r="KJ240" s="574"/>
      <c r="KK240" s="574"/>
      <c r="KL240" s="574"/>
      <c r="KM240" s="574"/>
      <c r="KN240" s="574"/>
      <c r="KO240" s="574"/>
      <c r="KP240" s="574"/>
      <c r="KQ240" s="574"/>
      <c r="KR240" s="574"/>
      <c r="KS240" s="574"/>
      <c r="KT240" s="574"/>
      <c r="KU240" s="574"/>
      <c r="KV240" s="574"/>
      <c r="KW240" s="574"/>
      <c r="KX240" s="574"/>
      <c r="KY240" s="574"/>
      <c r="KZ240" s="574"/>
      <c r="LA240" s="574"/>
      <c r="LB240" s="574"/>
      <c r="LC240" s="574"/>
      <c r="LD240" s="574"/>
      <c r="LE240" s="574"/>
      <c r="LF240" s="574"/>
      <c r="LG240" s="574"/>
      <c r="LH240" s="574"/>
      <c r="LI240" s="574"/>
      <c r="LJ240" s="574"/>
      <c r="LK240" s="574"/>
      <c r="LL240" s="574"/>
      <c r="LM240" s="574"/>
      <c r="LN240" s="574"/>
      <c r="LO240" s="574"/>
      <c r="LP240" s="574"/>
      <c r="LQ240" s="574"/>
      <c r="LR240" s="574"/>
      <c r="LS240" s="574"/>
      <c r="LT240" s="574"/>
      <c r="LU240" s="574"/>
      <c r="LV240" s="574"/>
      <c r="LW240" s="574"/>
      <c r="LX240" s="574"/>
      <c r="LY240" s="574"/>
      <c r="LZ240" s="574"/>
      <c r="MA240" s="574"/>
      <c r="MB240" s="574"/>
      <c r="MC240" s="574"/>
      <c r="MD240" s="574"/>
      <c r="ME240" s="574"/>
      <c r="MF240" s="574"/>
      <c r="MG240" s="574"/>
      <c r="MH240" s="574"/>
      <c r="MI240" s="574"/>
      <c r="MJ240" s="574"/>
      <c r="MK240" s="574"/>
      <c r="ML240" s="574"/>
      <c r="MM240" s="574"/>
      <c r="MN240" s="574"/>
      <c r="MO240" s="574"/>
      <c r="MP240" s="574"/>
      <c r="MQ240" s="574"/>
      <c r="MR240" s="574"/>
      <c r="MS240" s="574"/>
      <c r="MT240" s="574"/>
      <c r="MU240" s="574"/>
      <c r="MV240" s="574"/>
      <c r="MW240" s="574"/>
      <c r="MX240" s="574"/>
      <c r="MY240" s="574"/>
      <c r="MZ240" s="574"/>
      <c r="NA240" s="574"/>
      <c r="NB240" s="574"/>
      <c r="NC240" s="574"/>
      <c r="ND240" s="574"/>
      <c r="NE240" s="574"/>
      <c r="NF240" s="574"/>
      <c r="NG240" s="574"/>
      <c r="NH240" s="574"/>
      <c r="NI240" s="574"/>
      <c r="NJ240" s="574"/>
      <c r="NK240" s="574"/>
      <c r="NL240" s="574"/>
      <c r="NM240" s="574"/>
      <c r="NN240" s="574"/>
      <c r="NO240" s="574"/>
      <c r="NP240" s="574"/>
      <c r="NQ240" s="574"/>
      <c r="NR240" s="574"/>
      <c r="NS240" s="574"/>
      <c r="NT240" s="574"/>
      <c r="NU240" s="574"/>
      <c r="NV240" s="574"/>
      <c r="NW240" s="574"/>
      <c r="NX240" s="574"/>
      <c r="NY240" s="574"/>
      <c r="NZ240" s="574"/>
      <c r="OA240" s="574"/>
      <c r="OB240" s="574"/>
      <c r="OC240" s="574"/>
      <c r="OD240" s="574"/>
      <c r="OE240" s="574"/>
      <c r="OF240" s="574"/>
      <c r="OG240" s="574"/>
      <c r="OH240" s="574"/>
      <c r="OI240" s="574"/>
      <c r="OJ240" s="574"/>
      <c r="OK240" s="574"/>
      <c r="OL240" s="574"/>
      <c r="OM240" s="574"/>
      <c r="ON240" s="574"/>
      <c r="OO240" s="574"/>
      <c r="OP240" s="574"/>
      <c r="OQ240" s="574"/>
      <c r="OR240" s="574"/>
      <c r="OS240" s="574"/>
      <c r="OT240" s="574"/>
      <c r="OU240" s="574"/>
      <c r="OV240" s="574"/>
      <c r="OW240" s="574"/>
      <c r="OX240" s="574"/>
      <c r="OY240" s="574"/>
      <c r="OZ240" s="574"/>
      <c r="PA240" s="574"/>
      <c r="PB240" s="574"/>
      <c r="PC240" s="574"/>
      <c r="PD240" s="574"/>
      <c r="PE240" s="574"/>
      <c r="PF240" s="574"/>
      <c r="PG240" s="574"/>
      <c r="PH240" s="574"/>
      <c r="PI240" s="574"/>
      <c r="PJ240" s="574"/>
      <c r="PK240" s="574"/>
      <c r="PL240" s="574"/>
      <c r="PM240" s="574"/>
      <c r="PN240" s="574"/>
      <c r="PO240" s="574"/>
      <c r="PP240" s="574"/>
      <c r="PQ240" s="574"/>
      <c r="PR240" s="574"/>
      <c r="PS240" s="574"/>
      <c r="PT240" s="574"/>
      <c r="PU240" s="574"/>
      <c r="PV240" s="574"/>
      <c r="PW240" s="574"/>
      <c r="PX240" s="574"/>
      <c r="PY240" s="574"/>
      <c r="PZ240" s="574"/>
      <c r="QA240" s="574"/>
      <c r="QB240" s="574"/>
      <c r="QC240" s="574"/>
      <c r="QD240" s="574"/>
      <c r="QE240" s="574"/>
      <c r="QF240" s="574"/>
      <c r="QG240" s="574"/>
      <c r="QH240" s="574"/>
      <c r="QI240" s="574"/>
      <c r="QJ240" s="574"/>
      <c r="QK240" s="574"/>
      <c r="QL240" s="574"/>
      <c r="QM240" s="574"/>
      <c r="QN240" s="574"/>
      <c r="QO240" s="574"/>
      <c r="QP240" s="574"/>
      <c r="QQ240" s="574"/>
      <c r="QR240" s="574"/>
      <c r="QS240" s="574"/>
      <c r="QT240" s="574"/>
      <c r="QU240" s="574"/>
      <c r="QV240" s="574"/>
      <c r="QW240" s="574"/>
      <c r="QX240" s="574"/>
      <c r="QY240" s="574"/>
      <c r="QZ240" s="574"/>
      <c r="RA240" s="574"/>
      <c r="RB240" s="574"/>
      <c r="RC240" s="574"/>
      <c r="RD240" s="574"/>
      <c r="RE240" s="574"/>
      <c r="RF240" s="574"/>
      <c r="RG240" s="574"/>
      <c r="RH240" s="574"/>
      <c r="RI240" s="574"/>
      <c r="RJ240" s="574"/>
      <c r="RK240" s="574"/>
      <c r="RL240" s="574"/>
      <c r="RM240" s="574"/>
      <c r="RN240" s="574"/>
      <c r="RO240" s="574"/>
      <c r="RP240" s="574"/>
      <c r="RQ240" s="574"/>
      <c r="RR240" s="574"/>
      <c r="RS240" s="574"/>
      <c r="RT240" s="574"/>
      <c r="RU240" s="574"/>
      <c r="RV240" s="574"/>
      <c r="RW240" s="574"/>
      <c r="RX240" s="574"/>
      <c r="RY240" s="574"/>
      <c r="RZ240" s="574"/>
      <c r="SA240" s="574"/>
      <c r="SB240" s="574"/>
      <c r="SC240" s="574"/>
      <c r="SD240" s="574"/>
      <c r="SE240" s="574"/>
      <c r="SF240" s="574"/>
      <c r="SG240" s="574"/>
      <c r="SH240" s="574"/>
      <c r="SI240" s="574"/>
      <c r="SJ240" s="574"/>
      <c r="SK240" s="574"/>
      <c r="SL240" s="574"/>
      <c r="SM240" s="574"/>
      <c r="SN240" s="574"/>
      <c r="SO240" s="574"/>
      <c r="SP240" s="574"/>
      <c r="SQ240" s="574"/>
      <c r="SR240" s="574"/>
      <c r="SS240" s="574"/>
      <c r="ST240" s="574"/>
      <c r="SU240" s="574"/>
      <c r="SV240" s="574"/>
      <c r="SW240" s="574"/>
      <c r="SX240" s="574"/>
      <c r="SY240" s="574"/>
      <c r="SZ240" s="574"/>
      <c r="TA240" s="574"/>
      <c r="TB240" s="574"/>
      <c r="TC240" s="574"/>
      <c r="TD240" s="574"/>
      <c r="TE240" s="574"/>
      <c r="TF240" s="574"/>
      <c r="TG240" s="574"/>
      <c r="TH240" s="574"/>
      <c r="TI240" s="574"/>
      <c r="TJ240" s="574"/>
      <c r="TK240" s="574"/>
      <c r="TL240" s="574"/>
      <c r="TM240" s="574"/>
      <c r="TN240" s="574"/>
      <c r="TO240" s="574"/>
      <c r="TP240" s="574"/>
      <c r="TQ240" s="574"/>
      <c r="TR240" s="574"/>
      <c r="TS240" s="574"/>
      <c r="TT240" s="574"/>
      <c r="TU240" s="574"/>
      <c r="TV240" s="574"/>
      <c r="TW240" s="574"/>
      <c r="TX240" s="574"/>
      <c r="TY240" s="574"/>
      <c r="TZ240" s="574"/>
      <c r="UA240" s="574"/>
      <c r="UB240" s="574"/>
      <c r="UC240" s="574"/>
      <c r="UD240" s="574"/>
      <c r="UE240" s="574"/>
      <c r="UF240" s="574"/>
      <c r="UG240" s="574"/>
      <c r="UH240" s="574"/>
      <c r="UI240" s="574"/>
      <c r="UJ240" s="574"/>
      <c r="UK240" s="574"/>
      <c r="UL240" s="574"/>
      <c r="UM240" s="574"/>
      <c r="UN240" s="574"/>
      <c r="UO240" s="574"/>
      <c r="UP240" s="574"/>
      <c r="UQ240" s="574"/>
      <c r="UR240" s="574"/>
      <c r="US240" s="574"/>
      <c r="UT240" s="574"/>
      <c r="UU240" s="574"/>
      <c r="UV240" s="574"/>
      <c r="UW240" s="574"/>
      <c r="UX240" s="574"/>
      <c r="UY240" s="574"/>
      <c r="UZ240" s="574"/>
      <c r="VA240" s="574"/>
      <c r="VB240" s="574"/>
      <c r="VC240" s="574"/>
      <c r="VD240" s="574"/>
      <c r="VE240" s="574"/>
      <c r="VF240" s="574"/>
      <c r="VG240" s="574"/>
      <c r="VH240" s="574"/>
      <c r="VI240" s="574"/>
      <c r="VJ240" s="574"/>
      <c r="VK240" s="574"/>
      <c r="VL240" s="574"/>
      <c r="VM240" s="574"/>
      <c r="VN240" s="574"/>
      <c r="VO240" s="574"/>
      <c r="VP240" s="574"/>
      <c r="VQ240" s="574"/>
      <c r="VR240" s="574"/>
      <c r="VS240" s="574"/>
      <c r="VT240" s="574"/>
      <c r="VU240" s="574"/>
      <c r="VV240" s="574"/>
      <c r="VW240" s="574"/>
      <c r="VX240" s="574"/>
      <c r="VY240" s="574"/>
      <c r="VZ240" s="574"/>
      <c r="WA240" s="574"/>
      <c r="WB240" s="574"/>
      <c r="WC240" s="574"/>
      <c r="WD240" s="574"/>
      <c r="WE240" s="574"/>
      <c r="WF240" s="574"/>
      <c r="WG240" s="574"/>
      <c r="WH240" s="574"/>
      <c r="WI240" s="574"/>
      <c r="WJ240" s="574"/>
      <c r="WK240" s="574"/>
      <c r="WL240" s="574"/>
      <c r="WM240" s="574"/>
      <c r="WN240" s="574"/>
      <c r="WO240" s="574"/>
      <c r="WP240" s="574"/>
      <c r="WQ240" s="574"/>
      <c r="WR240" s="574"/>
      <c r="WS240" s="574"/>
      <c r="WT240" s="574"/>
      <c r="WU240" s="574"/>
      <c r="WV240" s="574"/>
      <c r="WW240" s="574"/>
      <c r="WX240" s="574"/>
      <c r="WY240" s="574"/>
      <c r="WZ240" s="574"/>
      <c r="XA240" s="574"/>
      <c r="XB240" s="574"/>
      <c r="XC240" s="574"/>
      <c r="XD240" s="574"/>
      <c r="XE240" s="574"/>
      <c r="XF240" s="574"/>
      <c r="XG240" s="574"/>
      <c r="XH240" s="574"/>
      <c r="XI240" s="574"/>
      <c r="XJ240" s="574"/>
      <c r="XK240" s="574"/>
      <c r="XL240" s="574"/>
      <c r="XM240" s="574"/>
      <c r="XN240" s="574"/>
      <c r="XO240" s="574"/>
      <c r="XP240" s="574"/>
      <c r="XQ240" s="574"/>
      <c r="XR240" s="574"/>
      <c r="XS240" s="574"/>
      <c r="XT240" s="574"/>
      <c r="XU240" s="574"/>
      <c r="XV240" s="574"/>
      <c r="XW240" s="574"/>
      <c r="XX240" s="574"/>
      <c r="XY240" s="574"/>
      <c r="XZ240" s="574"/>
      <c r="YA240" s="574"/>
      <c r="YB240" s="574"/>
      <c r="YC240" s="574"/>
      <c r="YD240" s="574"/>
      <c r="YE240" s="574"/>
      <c r="YF240" s="574"/>
      <c r="YG240" s="574"/>
      <c r="YH240" s="574"/>
      <c r="YI240" s="574"/>
      <c r="YJ240" s="574"/>
      <c r="YK240" s="574"/>
      <c r="YL240" s="574"/>
      <c r="YM240" s="574"/>
      <c r="YN240" s="574"/>
      <c r="YO240" s="574"/>
      <c r="YP240" s="574"/>
      <c r="YQ240" s="574"/>
      <c r="YR240" s="574"/>
      <c r="YS240" s="574"/>
      <c r="YT240" s="574"/>
      <c r="YU240" s="574"/>
      <c r="YV240" s="574"/>
      <c r="YW240" s="574"/>
      <c r="YX240" s="574"/>
      <c r="YY240" s="574"/>
      <c r="YZ240" s="574"/>
      <c r="ZA240" s="574"/>
      <c r="ZB240" s="574"/>
      <c r="ZC240" s="574"/>
      <c r="ZD240" s="574"/>
      <c r="ZE240" s="574"/>
      <c r="ZF240" s="574"/>
      <c r="ZG240" s="574"/>
      <c r="ZH240" s="574"/>
      <c r="ZI240" s="574"/>
      <c r="ZJ240" s="574"/>
      <c r="ZK240" s="574"/>
      <c r="ZL240" s="574"/>
      <c r="ZM240" s="574"/>
      <c r="ZN240" s="574"/>
      <c r="ZO240" s="574"/>
      <c r="ZP240" s="574"/>
      <c r="ZQ240" s="574"/>
      <c r="ZR240" s="574"/>
      <c r="ZS240" s="574"/>
      <c r="ZT240" s="574"/>
      <c r="ZU240" s="574"/>
      <c r="ZV240" s="574"/>
      <c r="ZW240" s="574"/>
      <c r="ZX240" s="574"/>
      <c r="ZY240" s="574"/>
      <c r="ZZ240" s="574"/>
      <c r="AAA240" s="574"/>
      <c r="AAB240" s="574"/>
      <c r="AAC240" s="574"/>
      <c r="AAD240" s="574"/>
      <c r="AAE240" s="574"/>
      <c r="AAF240" s="574"/>
      <c r="AAG240" s="574"/>
      <c r="AAH240" s="574"/>
      <c r="AAI240" s="574"/>
      <c r="AAJ240" s="574"/>
      <c r="AAK240" s="574"/>
      <c r="AAL240" s="574"/>
      <c r="AAM240" s="574"/>
      <c r="AAN240" s="574"/>
      <c r="AAO240" s="574"/>
      <c r="AAP240" s="574"/>
      <c r="AAQ240" s="574"/>
      <c r="AAR240" s="574"/>
      <c r="AAS240" s="574"/>
      <c r="AAT240" s="574"/>
      <c r="AAU240" s="574"/>
      <c r="AAV240" s="574"/>
      <c r="AAW240" s="574"/>
      <c r="AAX240" s="574"/>
      <c r="AAY240" s="574"/>
      <c r="AAZ240" s="574"/>
      <c r="ABA240" s="574"/>
      <c r="ABB240" s="574"/>
      <c r="ABC240" s="574"/>
      <c r="ABD240" s="574"/>
      <c r="ABE240" s="574"/>
      <c r="ABF240" s="574"/>
      <c r="ABG240" s="574"/>
      <c r="ABH240" s="574"/>
      <c r="ABI240" s="574"/>
      <c r="ABJ240" s="574"/>
      <c r="ABK240" s="574"/>
      <c r="ABL240" s="574"/>
      <c r="ABM240" s="574"/>
      <c r="ABN240" s="574"/>
      <c r="ABO240" s="574"/>
      <c r="ABP240" s="574"/>
      <c r="ABQ240" s="574"/>
      <c r="ABR240" s="574"/>
      <c r="ABS240" s="574"/>
      <c r="ABT240" s="574"/>
      <c r="ABU240" s="574"/>
      <c r="ABV240" s="574"/>
      <c r="ABW240" s="574"/>
      <c r="ABX240" s="574"/>
      <c r="ABY240" s="574"/>
      <c r="ABZ240" s="574"/>
      <c r="ACA240" s="574"/>
      <c r="ACB240" s="574"/>
      <c r="ACC240" s="574"/>
      <c r="ACD240" s="574"/>
      <c r="ACE240" s="574"/>
      <c r="ACF240" s="574"/>
      <c r="ACG240" s="574"/>
      <c r="ACH240" s="574"/>
      <c r="ACI240" s="574"/>
      <c r="ACJ240" s="574"/>
      <c r="ACK240" s="574"/>
      <c r="ACL240" s="574"/>
      <c r="ACM240" s="574"/>
      <c r="ACN240" s="574"/>
      <c r="ACO240" s="574"/>
      <c r="ACP240" s="574"/>
      <c r="ACQ240" s="574"/>
      <c r="ACR240" s="574"/>
      <c r="ACS240" s="574"/>
      <c r="ACT240" s="574"/>
      <c r="ACU240" s="574"/>
      <c r="ACV240" s="574"/>
      <c r="ACW240" s="574"/>
      <c r="ACX240" s="574"/>
      <c r="ACY240" s="574"/>
      <c r="ACZ240" s="574"/>
      <c r="ADA240" s="574"/>
      <c r="ADB240" s="574"/>
      <c r="ADC240" s="574"/>
      <c r="ADD240" s="574"/>
      <c r="ADE240" s="574"/>
      <c r="ADF240" s="574"/>
      <c r="ADG240" s="574"/>
      <c r="ADH240" s="574"/>
      <c r="ADI240" s="574"/>
      <c r="ADJ240" s="574"/>
      <c r="ADK240" s="574"/>
      <c r="ADL240" s="574"/>
      <c r="ADM240" s="574"/>
      <c r="ADN240" s="574"/>
      <c r="ADO240" s="574"/>
      <c r="ADP240" s="574"/>
      <c r="ADQ240" s="574"/>
      <c r="ADR240" s="574"/>
      <c r="ADS240" s="574"/>
      <c r="ADT240" s="574"/>
      <c r="ADU240" s="574"/>
      <c r="ADV240" s="574"/>
      <c r="ADW240" s="574"/>
      <c r="ADX240" s="574"/>
      <c r="ADY240" s="574"/>
      <c r="ADZ240" s="574"/>
      <c r="AEA240" s="574"/>
      <c r="AEB240" s="574"/>
      <c r="AEC240" s="574"/>
      <c r="AED240" s="574"/>
      <c r="AEE240" s="574"/>
      <c r="AEF240" s="574"/>
      <c r="AEG240" s="574"/>
      <c r="AEH240" s="574"/>
      <c r="AEI240" s="574"/>
      <c r="AEJ240" s="574"/>
      <c r="AEK240" s="574"/>
      <c r="AEL240" s="574"/>
      <c r="AEM240" s="574"/>
      <c r="AEN240" s="574"/>
      <c r="AEO240" s="574"/>
      <c r="AEP240" s="574"/>
      <c r="AEQ240" s="574"/>
      <c r="AER240" s="574"/>
      <c r="AES240" s="574"/>
      <c r="AET240" s="574"/>
      <c r="AEU240" s="574"/>
      <c r="AEV240" s="574"/>
      <c r="AEW240" s="574"/>
      <c r="AEX240" s="574"/>
      <c r="AEY240" s="574"/>
      <c r="AEZ240" s="574"/>
      <c r="AFA240" s="574"/>
      <c r="AFB240" s="574"/>
      <c r="AFC240" s="574"/>
      <c r="AFD240" s="574"/>
      <c r="AFE240" s="574"/>
      <c r="AFF240" s="574"/>
      <c r="AFG240" s="574"/>
      <c r="AFH240" s="574"/>
      <c r="AFI240" s="574"/>
      <c r="AFJ240" s="574"/>
      <c r="AFK240" s="574"/>
      <c r="AFL240" s="574"/>
      <c r="AFM240" s="574"/>
      <c r="AFN240" s="574"/>
      <c r="AFO240" s="574"/>
      <c r="AFP240" s="574"/>
      <c r="AFQ240" s="574"/>
      <c r="AFR240" s="574"/>
      <c r="AFS240" s="574"/>
      <c r="AFT240" s="574"/>
      <c r="AFU240" s="574"/>
      <c r="AFV240" s="574"/>
      <c r="AFW240" s="574"/>
      <c r="AFX240" s="574"/>
      <c r="AFY240" s="574"/>
      <c r="AFZ240" s="574"/>
      <c r="AGA240" s="574"/>
      <c r="AGB240" s="574"/>
      <c r="AGC240" s="574"/>
      <c r="AGD240" s="574"/>
      <c r="AGE240" s="574"/>
      <c r="AGF240" s="574"/>
      <c r="AGG240" s="574"/>
      <c r="AGH240" s="574"/>
      <c r="AGI240" s="574"/>
      <c r="AGJ240" s="574"/>
      <c r="AGK240" s="574"/>
      <c r="AGL240" s="574"/>
      <c r="AGM240" s="574"/>
      <c r="AGN240" s="574"/>
      <c r="AGO240" s="574"/>
      <c r="AGP240" s="574"/>
      <c r="AGQ240" s="574"/>
      <c r="AGR240" s="574"/>
      <c r="AGS240" s="574"/>
      <c r="AGT240" s="574"/>
      <c r="AGU240" s="574"/>
      <c r="AGV240" s="574"/>
      <c r="AGW240" s="574"/>
      <c r="AGX240" s="574"/>
      <c r="AGY240" s="574"/>
      <c r="AGZ240" s="574"/>
      <c r="AHA240" s="574"/>
      <c r="AHB240" s="574"/>
      <c r="AHC240" s="574"/>
      <c r="AHD240" s="574"/>
      <c r="AHE240" s="574"/>
      <c r="AHF240" s="574"/>
      <c r="AHG240" s="574"/>
      <c r="AHH240" s="574"/>
      <c r="AHI240" s="574"/>
      <c r="AHJ240" s="574"/>
      <c r="AHK240" s="574"/>
      <c r="AHL240" s="574"/>
      <c r="AHM240" s="574"/>
      <c r="AHN240" s="574"/>
      <c r="AHO240" s="574"/>
      <c r="AHP240" s="574"/>
      <c r="AHQ240" s="574"/>
      <c r="AHR240" s="574"/>
      <c r="AHS240" s="574"/>
      <c r="AHT240" s="574"/>
      <c r="AHU240" s="574"/>
      <c r="AHV240" s="574"/>
      <c r="AHW240" s="574"/>
      <c r="AHX240" s="574"/>
      <c r="AHY240" s="574"/>
      <c r="AHZ240" s="574"/>
      <c r="AIA240" s="574"/>
      <c r="AIB240" s="574"/>
      <c r="AIC240" s="574"/>
      <c r="AID240" s="574"/>
      <c r="AIE240" s="574"/>
      <c r="AIF240" s="574"/>
      <c r="AIG240" s="574"/>
      <c r="AIH240" s="574"/>
      <c r="AII240" s="574"/>
      <c r="AIJ240" s="574"/>
      <c r="AIK240" s="574"/>
      <c r="AIL240" s="574"/>
      <c r="AIM240" s="574"/>
      <c r="AIN240" s="574"/>
      <c r="AIO240" s="574"/>
      <c r="AIP240" s="574"/>
      <c r="AIQ240" s="574"/>
      <c r="AIR240" s="574"/>
      <c r="AIS240" s="574"/>
      <c r="AIT240" s="574"/>
      <c r="AIU240" s="574"/>
      <c r="AIV240" s="574"/>
      <c r="AIW240" s="574"/>
      <c r="AIX240" s="574"/>
      <c r="AIY240" s="574"/>
      <c r="AIZ240" s="574"/>
      <c r="AJA240" s="574"/>
      <c r="AJB240" s="574"/>
      <c r="AJC240" s="574"/>
      <c r="AJD240" s="574"/>
      <c r="AJE240" s="574"/>
      <c r="AJF240" s="574"/>
      <c r="AJG240" s="574"/>
      <c r="AJH240" s="574"/>
      <c r="AJI240" s="574"/>
      <c r="AJJ240" s="574"/>
      <c r="AJK240" s="574"/>
      <c r="AJL240" s="574"/>
      <c r="AJM240" s="574"/>
      <c r="AJN240" s="574"/>
      <c r="AJO240" s="574"/>
      <c r="AJP240" s="574"/>
      <c r="AJQ240" s="574"/>
      <c r="AJR240" s="574"/>
      <c r="AJS240" s="574"/>
      <c r="AJT240" s="574"/>
      <c r="AJU240" s="574"/>
      <c r="AJV240" s="574"/>
      <c r="AJW240" s="574"/>
      <c r="AJX240" s="574"/>
      <c r="AJY240" s="574"/>
      <c r="AJZ240" s="574"/>
      <c r="AKA240" s="574"/>
      <c r="AKB240" s="574"/>
      <c r="AKC240" s="574"/>
      <c r="AKD240" s="574"/>
      <c r="AKE240" s="574"/>
      <c r="AKF240" s="574"/>
      <c r="AKG240" s="574"/>
      <c r="AKH240" s="574"/>
      <c r="AKI240" s="574"/>
      <c r="AKJ240" s="574"/>
      <c r="AKK240" s="574"/>
      <c r="AKL240" s="574"/>
      <c r="AKM240" s="574"/>
      <c r="AKN240" s="574"/>
      <c r="AKO240" s="574"/>
      <c r="AKP240" s="574"/>
      <c r="AKQ240" s="574"/>
      <c r="AKR240" s="574"/>
      <c r="AKS240" s="574"/>
      <c r="AKT240" s="574"/>
      <c r="AKU240" s="574"/>
      <c r="AKV240" s="574"/>
      <c r="AKW240" s="574"/>
      <c r="AKX240" s="574"/>
      <c r="AKY240" s="574"/>
      <c r="AKZ240" s="574"/>
      <c r="ALA240" s="574"/>
      <c r="ALB240" s="574"/>
      <c r="ALC240" s="574"/>
      <c r="ALD240" s="574"/>
      <c r="ALE240" s="574"/>
      <c r="ALF240" s="574"/>
      <c r="ALG240" s="574"/>
      <c r="ALH240" s="574"/>
      <c r="ALI240" s="574"/>
      <c r="ALJ240" s="574"/>
      <c r="ALK240" s="574"/>
      <c r="ALL240" s="574"/>
      <c r="ALM240" s="574"/>
      <c r="ALN240" s="574"/>
      <c r="ALO240" s="574"/>
      <c r="ALP240" s="574"/>
      <c r="ALQ240" s="574"/>
      <c r="ALR240" s="574"/>
      <c r="ALS240" s="574"/>
      <c r="ALT240" s="574"/>
      <c r="ALU240" s="574"/>
      <c r="ALV240" s="574"/>
      <c r="ALW240" s="574"/>
      <c r="ALX240" s="574"/>
      <c r="ALY240" s="574"/>
      <c r="ALZ240" s="574"/>
      <c r="AMA240" s="574"/>
      <c r="AMB240" s="574"/>
      <c r="AMC240" s="574"/>
      <c r="AMD240" s="574"/>
      <c r="AME240" s="574"/>
      <c r="AMF240" s="574"/>
      <c r="AMG240" s="574"/>
      <c r="AMH240" s="574"/>
      <c r="AMI240" s="574"/>
      <c r="AMJ240" s="574"/>
      <c r="AMK240" s="574"/>
      <c r="AML240" s="574"/>
      <c r="AMM240" s="574"/>
      <c r="AMN240" s="574"/>
      <c r="AMO240" s="574"/>
      <c r="AMP240" s="574"/>
      <c r="AMQ240" s="574"/>
      <c r="AMR240" s="574"/>
      <c r="AMS240" s="574"/>
      <c r="AMT240" s="574"/>
      <c r="AMU240" s="574"/>
      <c r="AMV240" s="574"/>
      <c r="AMW240" s="574"/>
      <c r="AMX240" s="574"/>
      <c r="AMY240" s="574"/>
      <c r="AMZ240" s="574"/>
      <c r="ANA240" s="574"/>
      <c r="ANB240" s="574"/>
      <c r="ANC240" s="574"/>
      <c r="AND240" s="574"/>
      <c r="ANE240" s="574"/>
      <c r="ANF240" s="574"/>
      <c r="ANG240" s="574"/>
      <c r="ANH240" s="574"/>
      <c r="ANI240" s="574"/>
      <c r="ANJ240" s="574"/>
      <c r="ANK240" s="574"/>
      <c r="ANL240" s="574"/>
      <c r="ANM240" s="574"/>
      <c r="ANN240" s="574"/>
      <c r="ANO240" s="574"/>
      <c r="ANP240" s="574"/>
      <c r="ANQ240" s="574"/>
      <c r="ANR240" s="574"/>
      <c r="ANS240" s="574"/>
      <c r="ANT240" s="574"/>
      <c r="ANU240" s="574"/>
      <c r="ANV240" s="574"/>
      <c r="ANW240" s="574"/>
      <c r="ANX240" s="574"/>
      <c r="ANY240" s="574"/>
      <c r="ANZ240" s="574"/>
      <c r="AOA240" s="574"/>
      <c r="AOB240" s="574"/>
      <c r="AOC240" s="574"/>
      <c r="AOD240" s="574"/>
      <c r="AOE240" s="574"/>
      <c r="AOF240" s="574"/>
      <c r="AOG240" s="574"/>
      <c r="AOH240" s="574"/>
      <c r="AOI240" s="574"/>
      <c r="AOJ240" s="574"/>
      <c r="AOK240" s="574"/>
      <c r="AOL240" s="574"/>
      <c r="AOM240" s="574"/>
      <c r="AON240" s="574"/>
      <c r="AOO240" s="574"/>
      <c r="AOP240" s="574"/>
      <c r="AOQ240" s="574"/>
      <c r="AOR240" s="574"/>
      <c r="AOS240" s="574"/>
      <c r="AOT240" s="574"/>
      <c r="AOU240" s="574"/>
      <c r="AOV240" s="574"/>
      <c r="AOW240" s="574"/>
      <c r="AOX240" s="574"/>
      <c r="AOY240" s="574"/>
      <c r="AOZ240" s="574"/>
      <c r="APA240" s="574"/>
      <c r="APB240" s="574"/>
      <c r="APC240" s="574"/>
      <c r="APD240" s="574"/>
      <c r="APE240" s="574"/>
      <c r="APF240" s="574"/>
      <c r="APG240" s="574"/>
      <c r="APH240" s="574"/>
      <c r="API240" s="574"/>
      <c r="APJ240" s="574"/>
      <c r="APK240" s="574"/>
      <c r="APL240" s="574"/>
      <c r="APM240" s="574"/>
      <c r="APN240" s="574"/>
      <c r="APO240" s="574"/>
      <c r="APP240" s="574"/>
      <c r="APQ240" s="574"/>
      <c r="APR240" s="574"/>
      <c r="APS240" s="574"/>
      <c r="APT240" s="574"/>
      <c r="APU240" s="574"/>
      <c r="APV240" s="574"/>
      <c r="APW240" s="574"/>
      <c r="APX240" s="574"/>
      <c r="APY240" s="574"/>
      <c r="APZ240" s="574"/>
      <c r="AQA240" s="574"/>
      <c r="AQB240" s="574"/>
      <c r="AQC240" s="574"/>
      <c r="AQD240" s="574"/>
      <c r="AQE240" s="574"/>
      <c r="AQF240" s="574"/>
      <c r="AQG240" s="574"/>
      <c r="AQH240" s="574"/>
      <c r="AQI240" s="574"/>
      <c r="AQJ240" s="574"/>
      <c r="AQK240" s="574"/>
      <c r="AQL240" s="574"/>
      <c r="AQM240" s="574"/>
      <c r="AQN240" s="574"/>
      <c r="AQO240" s="574"/>
      <c r="AQP240" s="574"/>
      <c r="AQQ240" s="574"/>
      <c r="AQR240" s="574"/>
      <c r="AQS240" s="574"/>
      <c r="AQT240" s="574"/>
      <c r="AQU240" s="574"/>
      <c r="AQV240" s="574"/>
      <c r="AQW240" s="574"/>
      <c r="AQX240" s="574"/>
      <c r="AQY240" s="574"/>
      <c r="AQZ240" s="574"/>
      <c r="ARA240" s="574"/>
      <c r="ARB240" s="574"/>
      <c r="ARC240" s="574"/>
      <c r="ARD240" s="574"/>
      <c r="ARE240" s="574"/>
      <c r="ARF240" s="574"/>
      <c r="ARG240" s="574"/>
      <c r="ARH240" s="574"/>
      <c r="ARI240" s="574"/>
      <c r="ARJ240" s="574"/>
      <c r="ARK240" s="574"/>
      <c r="ARL240" s="574"/>
      <c r="ARM240" s="574"/>
      <c r="ARN240" s="574"/>
      <c r="ARO240" s="574"/>
      <c r="ARP240" s="574"/>
      <c r="ARQ240" s="574"/>
      <c r="ARR240" s="574"/>
      <c r="ARS240" s="574"/>
      <c r="ART240" s="574"/>
      <c r="ARU240" s="574"/>
      <c r="ARV240" s="574"/>
      <c r="ARW240" s="574"/>
      <c r="ARX240" s="574"/>
      <c r="ARY240" s="574"/>
      <c r="ARZ240" s="574"/>
      <c r="ASA240" s="574"/>
      <c r="ASB240" s="574"/>
      <c r="ASC240" s="574"/>
      <c r="ASD240" s="574"/>
      <c r="ASE240" s="574"/>
      <c r="ASF240" s="574"/>
      <c r="ASG240" s="574"/>
      <c r="ASH240" s="574"/>
      <c r="ASI240" s="574"/>
      <c r="ASJ240" s="574"/>
      <c r="ASK240" s="574"/>
      <c r="ASL240" s="574"/>
      <c r="ASM240" s="574"/>
      <c r="ASN240" s="574"/>
      <c r="ASO240" s="574"/>
      <c r="ASP240" s="574"/>
      <c r="ASQ240" s="574"/>
      <c r="ASR240" s="574"/>
      <c r="ASS240" s="574"/>
      <c r="AST240" s="574"/>
      <c r="ASU240" s="574"/>
      <c r="ASV240" s="574"/>
      <c r="ASW240" s="574"/>
      <c r="ASX240" s="574"/>
      <c r="ASY240" s="574"/>
      <c r="ASZ240" s="574"/>
      <c r="ATA240" s="574"/>
      <c r="ATB240" s="574"/>
      <c r="ATC240" s="574"/>
      <c r="ATD240" s="574"/>
      <c r="ATE240" s="574"/>
      <c r="ATF240" s="574"/>
      <c r="ATG240" s="574"/>
      <c r="ATH240" s="574"/>
      <c r="ATI240" s="574"/>
      <c r="ATJ240" s="574"/>
      <c r="ATK240" s="574"/>
      <c r="ATL240" s="574"/>
      <c r="ATM240" s="574"/>
      <c r="ATN240" s="574"/>
      <c r="ATO240" s="574"/>
      <c r="ATP240" s="574"/>
      <c r="ATQ240" s="574"/>
      <c r="ATR240" s="574"/>
      <c r="ATS240" s="574"/>
      <c r="ATT240" s="574"/>
      <c r="ATU240" s="574"/>
      <c r="ATV240" s="574"/>
      <c r="ATW240" s="574"/>
      <c r="ATX240" s="574"/>
      <c r="ATY240" s="574"/>
      <c r="ATZ240" s="574"/>
      <c r="AUA240" s="574"/>
      <c r="AUB240" s="574"/>
      <c r="AUC240" s="574"/>
      <c r="AUD240" s="574"/>
      <c r="AUE240" s="574"/>
      <c r="AUF240" s="574"/>
      <c r="AUG240" s="574"/>
      <c r="AUH240" s="574"/>
      <c r="AUI240" s="574"/>
      <c r="AUJ240" s="574"/>
      <c r="AUK240" s="574"/>
      <c r="AUL240" s="574"/>
      <c r="AUM240" s="574"/>
      <c r="AUN240" s="574"/>
      <c r="AUO240" s="574"/>
      <c r="AUP240" s="574"/>
      <c r="AUQ240" s="574"/>
      <c r="AUR240" s="574"/>
      <c r="AUS240" s="574"/>
      <c r="AUT240" s="574"/>
      <c r="AUU240" s="574"/>
      <c r="AUV240" s="574"/>
      <c r="AUW240" s="574"/>
      <c r="AUX240" s="574"/>
      <c r="AUY240" s="574"/>
      <c r="AUZ240" s="574"/>
      <c r="AVA240" s="574"/>
      <c r="AVB240" s="574"/>
      <c r="AVC240" s="574"/>
      <c r="AVD240" s="574"/>
      <c r="AVE240" s="574"/>
      <c r="AVF240" s="574"/>
      <c r="AVG240" s="574"/>
      <c r="AVH240" s="574"/>
      <c r="AVI240" s="574"/>
      <c r="AVJ240" s="574"/>
      <c r="AVK240" s="574"/>
      <c r="AVL240" s="574"/>
      <c r="AVM240" s="574"/>
      <c r="AVN240" s="574"/>
      <c r="AVO240" s="574"/>
      <c r="AVP240" s="574"/>
      <c r="AVQ240" s="574"/>
      <c r="AVR240" s="574"/>
      <c r="AVS240" s="574"/>
      <c r="AVT240" s="574"/>
      <c r="AVU240" s="574"/>
      <c r="AVV240" s="574"/>
      <c r="AVW240" s="574"/>
      <c r="AVX240" s="574"/>
      <c r="AVY240" s="574"/>
      <c r="AVZ240" s="574"/>
      <c r="AWA240" s="574"/>
      <c r="AWB240" s="574"/>
      <c r="AWC240" s="574"/>
      <c r="AWD240" s="574"/>
      <c r="AWE240" s="574"/>
      <c r="AWF240" s="574"/>
      <c r="AWG240" s="574"/>
      <c r="AWH240" s="574"/>
      <c r="AWI240" s="574"/>
      <c r="AWJ240" s="574"/>
      <c r="AWK240" s="574"/>
      <c r="AWL240" s="574"/>
      <c r="AWM240" s="574"/>
      <c r="AWN240" s="574"/>
      <c r="AWO240" s="574"/>
      <c r="AWP240" s="574"/>
      <c r="AWQ240" s="574"/>
      <c r="AWR240" s="574"/>
      <c r="AWS240" s="574"/>
      <c r="AWT240" s="574"/>
      <c r="AWU240" s="574"/>
      <c r="AWV240" s="574"/>
      <c r="AWW240" s="574"/>
      <c r="AWX240" s="574"/>
      <c r="AWY240" s="574"/>
      <c r="AWZ240" s="574"/>
      <c r="AXA240" s="574"/>
      <c r="AXB240" s="574"/>
      <c r="AXC240" s="574"/>
      <c r="AXD240" s="574"/>
      <c r="AXE240" s="574"/>
      <c r="AXF240" s="574"/>
      <c r="AXG240" s="574"/>
      <c r="AXH240" s="574"/>
      <c r="AXI240" s="574"/>
      <c r="AXJ240" s="574"/>
    </row>
    <row r="241" spans="1:1310" s="575" customFormat="1" ht="23.25" customHeight="1">
      <c r="A241" s="1802"/>
      <c r="B241" s="2831" t="s">
        <v>759</v>
      </c>
      <c r="C241" s="2831"/>
      <c r="D241" s="2831"/>
      <c r="E241" s="2831"/>
      <c r="F241" s="1804"/>
      <c r="G241" s="2831" t="s">
        <v>760</v>
      </c>
      <c r="H241" s="2831"/>
      <c r="I241" s="2831"/>
      <c r="J241" s="1804"/>
      <c r="K241" s="2831" t="s">
        <v>761</v>
      </c>
      <c r="L241" s="2831"/>
      <c r="M241" s="2831"/>
      <c r="N241" s="1804"/>
      <c r="O241" s="2831" t="s">
        <v>758</v>
      </c>
      <c r="P241" s="2831"/>
      <c r="Q241" s="1804"/>
      <c r="R241" s="572"/>
      <c r="S241" s="572"/>
      <c r="T241" s="572"/>
      <c r="U241" s="572"/>
      <c r="V241" s="572"/>
      <c r="W241" s="572"/>
      <c r="X241" s="572"/>
      <c r="Y241" s="572"/>
      <c r="Z241" s="572"/>
      <c r="AA241" s="572"/>
      <c r="AB241" s="572"/>
      <c r="AC241" s="572"/>
      <c r="AD241" s="573"/>
      <c r="AE241" s="573"/>
      <c r="AF241" s="573"/>
      <c r="AG241" s="573"/>
      <c r="AH241" s="573"/>
      <c r="AI241" s="573"/>
      <c r="AJ241" s="573"/>
      <c r="AK241" s="573"/>
      <c r="AL241" s="573"/>
      <c r="AM241" s="573"/>
      <c r="AN241" s="573"/>
      <c r="AO241" s="573"/>
      <c r="AP241" s="573"/>
      <c r="AQ241" s="573"/>
      <c r="AR241" s="573"/>
      <c r="AS241" s="573"/>
      <c r="AT241" s="573"/>
      <c r="AU241" s="573"/>
      <c r="AV241" s="574"/>
      <c r="AW241" s="574"/>
      <c r="AX241" s="574"/>
      <c r="AY241" s="574"/>
      <c r="AZ241" s="574"/>
      <c r="BA241" s="574"/>
      <c r="BB241" s="574"/>
      <c r="BC241" s="574"/>
      <c r="BD241" s="574"/>
      <c r="BE241" s="574"/>
      <c r="BF241" s="574"/>
      <c r="BG241" s="574"/>
      <c r="BH241" s="574"/>
      <c r="BI241" s="574"/>
      <c r="BJ241" s="574"/>
      <c r="BK241" s="574"/>
      <c r="BL241" s="574"/>
      <c r="BM241" s="574"/>
      <c r="BN241" s="574"/>
      <c r="BO241" s="574"/>
      <c r="BP241" s="574"/>
      <c r="BQ241" s="574"/>
      <c r="BR241" s="574"/>
      <c r="BS241" s="574"/>
      <c r="BT241" s="574"/>
      <c r="BU241" s="574"/>
      <c r="BV241" s="574"/>
      <c r="BW241" s="574"/>
      <c r="BX241" s="574"/>
      <c r="BY241" s="574"/>
      <c r="BZ241" s="574"/>
      <c r="CA241" s="574"/>
      <c r="CB241" s="574"/>
      <c r="CC241" s="574"/>
      <c r="CD241" s="574"/>
      <c r="CE241" s="574"/>
      <c r="CF241" s="574"/>
      <c r="CG241" s="574"/>
      <c r="CH241" s="574"/>
      <c r="CI241" s="574"/>
      <c r="CJ241" s="574"/>
      <c r="CK241" s="574"/>
      <c r="CL241" s="574"/>
      <c r="CM241" s="574"/>
      <c r="CN241" s="574"/>
      <c r="CO241" s="574"/>
      <c r="CP241" s="574"/>
      <c r="CQ241" s="574"/>
      <c r="CR241" s="574"/>
      <c r="CS241" s="574"/>
      <c r="CT241" s="574"/>
      <c r="CU241" s="574"/>
      <c r="CV241" s="574"/>
      <c r="CW241" s="574"/>
      <c r="CX241" s="574"/>
      <c r="CY241" s="574"/>
      <c r="CZ241" s="574"/>
      <c r="DA241" s="574"/>
      <c r="DB241" s="574"/>
      <c r="DC241" s="574"/>
      <c r="DD241" s="574"/>
      <c r="DE241" s="574"/>
      <c r="DF241" s="574"/>
      <c r="DG241" s="574"/>
      <c r="DH241" s="574"/>
      <c r="DI241" s="574"/>
      <c r="DJ241" s="574"/>
      <c r="DK241" s="574"/>
      <c r="DL241" s="574"/>
      <c r="DM241" s="574"/>
      <c r="DN241" s="574"/>
      <c r="DO241" s="574"/>
      <c r="DP241" s="574"/>
      <c r="DQ241" s="574"/>
      <c r="DR241" s="574"/>
      <c r="DS241" s="574"/>
      <c r="DT241" s="574"/>
      <c r="DU241" s="574"/>
      <c r="DV241" s="574"/>
      <c r="DW241" s="574"/>
      <c r="DX241" s="574"/>
      <c r="DY241" s="574"/>
      <c r="DZ241" s="574"/>
      <c r="EA241" s="574"/>
      <c r="EB241" s="574"/>
      <c r="EC241" s="574"/>
      <c r="ED241" s="574"/>
      <c r="EE241" s="574"/>
      <c r="EF241" s="574"/>
      <c r="EG241" s="574"/>
      <c r="EH241" s="574"/>
      <c r="EI241" s="574"/>
      <c r="EJ241" s="574"/>
      <c r="EK241" s="574"/>
      <c r="EL241" s="574"/>
      <c r="EM241" s="574"/>
      <c r="EN241" s="574"/>
      <c r="EO241" s="574"/>
      <c r="EP241" s="574"/>
      <c r="EQ241" s="574"/>
      <c r="ER241" s="574"/>
      <c r="ES241" s="574"/>
      <c r="ET241" s="574"/>
      <c r="EU241" s="574"/>
      <c r="EV241" s="574"/>
      <c r="EW241" s="574"/>
      <c r="EX241" s="574"/>
      <c r="EY241" s="574"/>
      <c r="EZ241" s="574"/>
      <c r="FA241" s="574"/>
      <c r="FB241" s="574"/>
      <c r="FC241" s="574"/>
      <c r="FD241" s="574"/>
      <c r="FE241" s="574"/>
      <c r="FF241" s="574"/>
      <c r="FG241" s="574"/>
      <c r="FH241" s="574"/>
      <c r="FI241" s="574"/>
      <c r="FJ241" s="574"/>
      <c r="FK241" s="574"/>
      <c r="FL241" s="574"/>
      <c r="FM241" s="574"/>
      <c r="FN241" s="574"/>
      <c r="FO241" s="574"/>
      <c r="FP241" s="574"/>
      <c r="FQ241" s="574"/>
      <c r="FR241" s="574"/>
      <c r="FS241" s="574"/>
      <c r="FT241" s="574"/>
      <c r="FU241" s="574"/>
      <c r="FV241" s="574"/>
      <c r="FW241" s="574"/>
      <c r="FX241" s="574"/>
      <c r="FY241" s="574"/>
      <c r="FZ241" s="574"/>
      <c r="GA241" s="574"/>
      <c r="GB241" s="574"/>
      <c r="GC241" s="574"/>
      <c r="GD241" s="574"/>
      <c r="GE241" s="574"/>
      <c r="GF241" s="574"/>
      <c r="GG241" s="574"/>
      <c r="GH241" s="574"/>
      <c r="GI241" s="574"/>
      <c r="GJ241" s="574"/>
      <c r="GK241" s="574"/>
      <c r="GL241" s="574"/>
      <c r="GM241" s="574"/>
      <c r="GN241" s="574"/>
      <c r="GO241" s="574"/>
      <c r="GP241" s="574"/>
      <c r="GQ241" s="574"/>
      <c r="GR241" s="574"/>
      <c r="GS241" s="574"/>
      <c r="GT241" s="574"/>
      <c r="GU241" s="574"/>
      <c r="GV241" s="574"/>
      <c r="GW241" s="574"/>
      <c r="GX241" s="574"/>
      <c r="GY241" s="574"/>
      <c r="GZ241" s="574"/>
      <c r="HA241" s="574"/>
      <c r="HB241" s="574"/>
      <c r="HC241" s="574"/>
      <c r="HD241" s="574"/>
      <c r="HE241" s="574"/>
      <c r="HF241" s="574"/>
      <c r="HG241" s="574"/>
      <c r="HH241" s="574"/>
      <c r="HI241" s="574"/>
      <c r="HJ241" s="574"/>
      <c r="HK241" s="574"/>
      <c r="HL241" s="574"/>
      <c r="HM241" s="574"/>
      <c r="HN241" s="574"/>
      <c r="HO241" s="574"/>
      <c r="HP241" s="574"/>
      <c r="HQ241" s="574"/>
      <c r="HR241" s="574"/>
      <c r="HS241" s="574"/>
      <c r="HT241" s="574"/>
      <c r="HU241" s="574"/>
      <c r="HV241" s="574"/>
      <c r="HW241" s="574"/>
      <c r="HX241" s="574"/>
      <c r="HY241" s="574"/>
      <c r="HZ241" s="574"/>
      <c r="IA241" s="574"/>
      <c r="IB241" s="574"/>
      <c r="IC241" s="574"/>
      <c r="ID241" s="574"/>
      <c r="IE241" s="574"/>
      <c r="IF241" s="574"/>
      <c r="IG241" s="574"/>
      <c r="IH241" s="574"/>
      <c r="II241" s="574"/>
      <c r="IJ241" s="574"/>
      <c r="IK241" s="574"/>
      <c r="IL241" s="574"/>
      <c r="IM241" s="574"/>
      <c r="IN241" s="574"/>
      <c r="IO241" s="574"/>
      <c r="IP241" s="574"/>
      <c r="IQ241" s="574"/>
      <c r="IR241" s="574"/>
      <c r="IS241" s="574"/>
      <c r="IT241" s="574"/>
      <c r="IU241" s="574"/>
      <c r="IV241" s="574"/>
      <c r="IW241" s="574"/>
      <c r="IX241" s="574"/>
      <c r="IY241" s="574"/>
      <c r="IZ241" s="574"/>
      <c r="JA241" s="574"/>
      <c r="JB241" s="574"/>
      <c r="JC241" s="574"/>
      <c r="JD241" s="574"/>
      <c r="JE241" s="574"/>
      <c r="JF241" s="574"/>
      <c r="JG241" s="574"/>
      <c r="JH241" s="574"/>
      <c r="JI241" s="574"/>
      <c r="JJ241" s="574"/>
      <c r="JK241" s="574"/>
      <c r="JL241" s="574"/>
      <c r="JM241" s="574"/>
      <c r="JN241" s="574"/>
      <c r="JO241" s="574"/>
      <c r="JP241" s="574"/>
      <c r="JQ241" s="574"/>
      <c r="JR241" s="574"/>
      <c r="JS241" s="574"/>
      <c r="JT241" s="574"/>
      <c r="JU241" s="574"/>
      <c r="JV241" s="574"/>
      <c r="JW241" s="574"/>
      <c r="JX241" s="574"/>
      <c r="JY241" s="574"/>
      <c r="JZ241" s="574"/>
      <c r="KA241" s="574"/>
      <c r="KB241" s="574"/>
      <c r="KC241" s="574"/>
      <c r="KD241" s="574"/>
      <c r="KE241" s="574"/>
      <c r="KF241" s="574"/>
      <c r="KG241" s="574"/>
      <c r="KH241" s="574"/>
      <c r="KI241" s="574"/>
      <c r="KJ241" s="574"/>
      <c r="KK241" s="574"/>
      <c r="KL241" s="574"/>
      <c r="KM241" s="574"/>
      <c r="KN241" s="574"/>
      <c r="KO241" s="574"/>
      <c r="KP241" s="574"/>
      <c r="KQ241" s="574"/>
      <c r="KR241" s="574"/>
      <c r="KS241" s="574"/>
      <c r="KT241" s="574"/>
      <c r="KU241" s="574"/>
      <c r="KV241" s="574"/>
      <c r="KW241" s="574"/>
      <c r="KX241" s="574"/>
      <c r="KY241" s="574"/>
      <c r="KZ241" s="574"/>
      <c r="LA241" s="574"/>
      <c r="LB241" s="574"/>
      <c r="LC241" s="574"/>
      <c r="LD241" s="574"/>
      <c r="LE241" s="574"/>
      <c r="LF241" s="574"/>
      <c r="LG241" s="574"/>
      <c r="LH241" s="574"/>
      <c r="LI241" s="574"/>
      <c r="LJ241" s="574"/>
      <c r="LK241" s="574"/>
      <c r="LL241" s="574"/>
      <c r="LM241" s="574"/>
      <c r="LN241" s="574"/>
      <c r="LO241" s="574"/>
      <c r="LP241" s="574"/>
      <c r="LQ241" s="574"/>
      <c r="LR241" s="574"/>
      <c r="LS241" s="574"/>
      <c r="LT241" s="574"/>
      <c r="LU241" s="574"/>
      <c r="LV241" s="574"/>
      <c r="LW241" s="574"/>
      <c r="LX241" s="574"/>
      <c r="LY241" s="574"/>
      <c r="LZ241" s="574"/>
      <c r="MA241" s="574"/>
      <c r="MB241" s="574"/>
      <c r="MC241" s="574"/>
      <c r="MD241" s="574"/>
      <c r="ME241" s="574"/>
      <c r="MF241" s="574"/>
      <c r="MG241" s="574"/>
      <c r="MH241" s="574"/>
      <c r="MI241" s="574"/>
      <c r="MJ241" s="574"/>
      <c r="MK241" s="574"/>
      <c r="ML241" s="574"/>
      <c r="MM241" s="574"/>
      <c r="MN241" s="574"/>
      <c r="MO241" s="574"/>
      <c r="MP241" s="574"/>
      <c r="MQ241" s="574"/>
      <c r="MR241" s="574"/>
      <c r="MS241" s="574"/>
      <c r="MT241" s="574"/>
      <c r="MU241" s="574"/>
      <c r="MV241" s="574"/>
      <c r="MW241" s="574"/>
      <c r="MX241" s="574"/>
      <c r="MY241" s="574"/>
      <c r="MZ241" s="574"/>
      <c r="NA241" s="574"/>
      <c r="NB241" s="574"/>
      <c r="NC241" s="574"/>
      <c r="ND241" s="574"/>
      <c r="NE241" s="574"/>
      <c r="NF241" s="574"/>
      <c r="NG241" s="574"/>
      <c r="NH241" s="574"/>
      <c r="NI241" s="574"/>
      <c r="NJ241" s="574"/>
      <c r="NK241" s="574"/>
      <c r="NL241" s="574"/>
      <c r="NM241" s="574"/>
      <c r="NN241" s="574"/>
      <c r="NO241" s="574"/>
      <c r="NP241" s="574"/>
      <c r="NQ241" s="574"/>
      <c r="NR241" s="574"/>
      <c r="NS241" s="574"/>
      <c r="NT241" s="574"/>
      <c r="NU241" s="574"/>
      <c r="NV241" s="574"/>
      <c r="NW241" s="574"/>
      <c r="NX241" s="574"/>
      <c r="NY241" s="574"/>
      <c r="NZ241" s="574"/>
      <c r="OA241" s="574"/>
      <c r="OB241" s="574"/>
      <c r="OC241" s="574"/>
      <c r="OD241" s="574"/>
      <c r="OE241" s="574"/>
      <c r="OF241" s="574"/>
      <c r="OG241" s="574"/>
      <c r="OH241" s="574"/>
      <c r="OI241" s="574"/>
      <c r="OJ241" s="574"/>
      <c r="OK241" s="574"/>
      <c r="OL241" s="574"/>
      <c r="OM241" s="574"/>
      <c r="ON241" s="574"/>
      <c r="OO241" s="574"/>
      <c r="OP241" s="574"/>
      <c r="OQ241" s="574"/>
      <c r="OR241" s="574"/>
      <c r="OS241" s="574"/>
      <c r="OT241" s="574"/>
      <c r="OU241" s="574"/>
      <c r="OV241" s="574"/>
      <c r="OW241" s="574"/>
      <c r="OX241" s="574"/>
      <c r="OY241" s="574"/>
      <c r="OZ241" s="574"/>
      <c r="PA241" s="574"/>
      <c r="PB241" s="574"/>
      <c r="PC241" s="574"/>
      <c r="PD241" s="574"/>
      <c r="PE241" s="574"/>
      <c r="PF241" s="574"/>
      <c r="PG241" s="574"/>
      <c r="PH241" s="574"/>
      <c r="PI241" s="574"/>
      <c r="PJ241" s="574"/>
      <c r="PK241" s="574"/>
      <c r="PL241" s="574"/>
      <c r="PM241" s="574"/>
      <c r="PN241" s="574"/>
      <c r="PO241" s="574"/>
      <c r="PP241" s="574"/>
      <c r="PQ241" s="574"/>
      <c r="PR241" s="574"/>
      <c r="PS241" s="574"/>
      <c r="PT241" s="574"/>
      <c r="PU241" s="574"/>
      <c r="PV241" s="574"/>
      <c r="PW241" s="574"/>
      <c r="PX241" s="574"/>
      <c r="PY241" s="574"/>
      <c r="PZ241" s="574"/>
      <c r="QA241" s="574"/>
      <c r="QB241" s="574"/>
      <c r="QC241" s="574"/>
      <c r="QD241" s="574"/>
      <c r="QE241" s="574"/>
      <c r="QF241" s="574"/>
      <c r="QG241" s="574"/>
      <c r="QH241" s="574"/>
      <c r="QI241" s="574"/>
      <c r="QJ241" s="574"/>
      <c r="QK241" s="574"/>
      <c r="QL241" s="574"/>
      <c r="QM241" s="574"/>
      <c r="QN241" s="574"/>
      <c r="QO241" s="574"/>
      <c r="QP241" s="574"/>
      <c r="QQ241" s="574"/>
      <c r="QR241" s="574"/>
      <c r="QS241" s="574"/>
      <c r="QT241" s="574"/>
      <c r="QU241" s="574"/>
      <c r="QV241" s="574"/>
      <c r="QW241" s="574"/>
      <c r="QX241" s="574"/>
      <c r="QY241" s="574"/>
      <c r="QZ241" s="574"/>
      <c r="RA241" s="574"/>
      <c r="RB241" s="574"/>
      <c r="RC241" s="574"/>
      <c r="RD241" s="574"/>
      <c r="RE241" s="574"/>
      <c r="RF241" s="574"/>
      <c r="RG241" s="574"/>
      <c r="RH241" s="574"/>
      <c r="RI241" s="574"/>
      <c r="RJ241" s="574"/>
      <c r="RK241" s="574"/>
      <c r="RL241" s="574"/>
      <c r="RM241" s="574"/>
      <c r="RN241" s="574"/>
      <c r="RO241" s="574"/>
      <c r="RP241" s="574"/>
      <c r="RQ241" s="574"/>
      <c r="RR241" s="574"/>
      <c r="RS241" s="574"/>
      <c r="RT241" s="574"/>
      <c r="RU241" s="574"/>
      <c r="RV241" s="574"/>
      <c r="RW241" s="574"/>
      <c r="RX241" s="574"/>
      <c r="RY241" s="574"/>
      <c r="RZ241" s="574"/>
      <c r="SA241" s="574"/>
      <c r="SB241" s="574"/>
      <c r="SC241" s="574"/>
      <c r="SD241" s="574"/>
      <c r="SE241" s="574"/>
      <c r="SF241" s="574"/>
      <c r="SG241" s="574"/>
      <c r="SH241" s="574"/>
      <c r="SI241" s="574"/>
      <c r="SJ241" s="574"/>
      <c r="SK241" s="574"/>
      <c r="SL241" s="574"/>
      <c r="SM241" s="574"/>
      <c r="SN241" s="574"/>
      <c r="SO241" s="574"/>
      <c r="SP241" s="574"/>
      <c r="SQ241" s="574"/>
      <c r="SR241" s="574"/>
      <c r="SS241" s="574"/>
      <c r="ST241" s="574"/>
      <c r="SU241" s="574"/>
      <c r="SV241" s="574"/>
      <c r="SW241" s="574"/>
      <c r="SX241" s="574"/>
      <c r="SY241" s="574"/>
      <c r="SZ241" s="574"/>
      <c r="TA241" s="574"/>
      <c r="TB241" s="574"/>
      <c r="TC241" s="574"/>
      <c r="TD241" s="574"/>
      <c r="TE241" s="574"/>
      <c r="TF241" s="574"/>
      <c r="TG241" s="574"/>
      <c r="TH241" s="574"/>
      <c r="TI241" s="574"/>
      <c r="TJ241" s="574"/>
      <c r="TK241" s="574"/>
      <c r="TL241" s="574"/>
      <c r="TM241" s="574"/>
      <c r="TN241" s="574"/>
      <c r="TO241" s="574"/>
      <c r="TP241" s="574"/>
      <c r="TQ241" s="574"/>
      <c r="TR241" s="574"/>
      <c r="TS241" s="574"/>
      <c r="TT241" s="574"/>
      <c r="TU241" s="574"/>
      <c r="TV241" s="574"/>
      <c r="TW241" s="574"/>
      <c r="TX241" s="574"/>
      <c r="TY241" s="574"/>
      <c r="TZ241" s="574"/>
      <c r="UA241" s="574"/>
      <c r="UB241" s="574"/>
      <c r="UC241" s="574"/>
      <c r="UD241" s="574"/>
      <c r="UE241" s="574"/>
      <c r="UF241" s="574"/>
      <c r="UG241" s="574"/>
      <c r="UH241" s="574"/>
      <c r="UI241" s="574"/>
      <c r="UJ241" s="574"/>
      <c r="UK241" s="574"/>
      <c r="UL241" s="574"/>
      <c r="UM241" s="574"/>
      <c r="UN241" s="574"/>
      <c r="UO241" s="574"/>
      <c r="UP241" s="574"/>
      <c r="UQ241" s="574"/>
      <c r="UR241" s="574"/>
      <c r="US241" s="574"/>
      <c r="UT241" s="574"/>
      <c r="UU241" s="574"/>
      <c r="UV241" s="574"/>
      <c r="UW241" s="574"/>
      <c r="UX241" s="574"/>
      <c r="UY241" s="574"/>
      <c r="UZ241" s="574"/>
      <c r="VA241" s="574"/>
      <c r="VB241" s="574"/>
      <c r="VC241" s="574"/>
      <c r="VD241" s="574"/>
      <c r="VE241" s="574"/>
      <c r="VF241" s="574"/>
      <c r="VG241" s="574"/>
      <c r="VH241" s="574"/>
      <c r="VI241" s="574"/>
      <c r="VJ241" s="574"/>
      <c r="VK241" s="574"/>
      <c r="VL241" s="574"/>
      <c r="VM241" s="574"/>
      <c r="VN241" s="574"/>
      <c r="VO241" s="574"/>
      <c r="VP241" s="574"/>
      <c r="VQ241" s="574"/>
      <c r="VR241" s="574"/>
      <c r="VS241" s="574"/>
      <c r="VT241" s="574"/>
      <c r="VU241" s="574"/>
      <c r="VV241" s="574"/>
      <c r="VW241" s="574"/>
      <c r="VX241" s="574"/>
      <c r="VY241" s="574"/>
      <c r="VZ241" s="574"/>
      <c r="WA241" s="574"/>
      <c r="WB241" s="574"/>
      <c r="WC241" s="574"/>
      <c r="WD241" s="574"/>
      <c r="WE241" s="574"/>
      <c r="WF241" s="574"/>
      <c r="WG241" s="574"/>
      <c r="WH241" s="574"/>
      <c r="WI241" s="574"/>
      <c r="WJ241" s="574"/>
      <c r="WK241" s="574"/>
      <c r="WL241" s="574"/>
      <c r="WM241" s="574"/>
      <c r="WN241" s="574"/>
      <c r="WO241" s="574"/>
      <c r="WP241" s="574"/>
      <c r="WQ241" s="574"/>
      <c r="WR241" s="574"/>
      <c r="WS241" s="574"/>
      <c r="WT241" s="574"/>
      <c r="WU241" s="574"/>
      <c r="WV241" s="574"/>
      <c r="WW241" s="574"/>
      <c r="WX241" s="574"/>
      <c r="WY241" s="574"/>
      <c r="WZ241" s="574"/>
      <c r="XA241" s="574"/>
      <c r="XB241" s="574"/>
      <c r="XC241" s="574"/>
      <c r="XD241" s="574"/>
      <c r="XE241" s="574"/>
      <c r="XF241" s="574"/>
      <c r="XG241" s="574"/>
      <c r="XH241" s="574"/>
      <c r="XI241" s="574"/>
      <c r="XJ241" s="574"/>
      <c r="XK241" s="574"/>
      <c r="XL241" s="574"/>
      <c r="XM241" s="574"/>
      <c r="XN241" s="574"/>
      <c r="XO241" s="574"/>
      <c r="XP241" s="574"/>
      <c r="XQ241" s="574"/>
      <c r="XR241" s="574"/>
      <c r="XS241" s="574"/>
      <c r="XT241" s="574"/>
      <c r="XU241" s="574"/>
      <c r="XV241" s="574"/>
      <c r="XW241" s="574"/>
      <c r="XX241" s="574"/>
      <c r="XY241" s="574"/>
      <c r="XZ241" s="574"/>
      <c r="YA241" s="574"/>
      <c r="YB241" s="574"/>
      <c r="YC241" s="574"/>
      <c r="YD241" s="574"/>
      <c r="YE241" s="574"/>
      <c r="YF241" s="574"/>
      <c r="YG241" s="574"/>
      <c r="YH241" s="574"/>
      <c r="YI241" s="574"/>
      <c r="YJ241" s="574"/>
      <c r="YK241" s="574"/>
      <c r="YL241" s="574"/>
      <c r="YM241" s="574"/>
      <c r="YN241" s="574"/>
      <c r="YO241" s="574"/>
      <c r="YP241" s="574"/>
      <c r="YQ241" s="574"/>
      <c r="YR241" s="574"/>
      <c r="YS241" s="574"/>
      <c r="YT241" s="574"/>
      <c r="YU241" s="574"/>
      <c r="YV241" s="574"/>
      <c r="YW241" s="574"/>
      <c r="YX241" s="574"/>
      <c r="YY241" s="574"/>
      <c r="YZ241" s="574"/>
      <c r="ZA241" s="574"/>
      <c r="ZB241" s="574"/>
      <c r="ZC241" s="574"/>
      <c r="ZD241" s="574"/>
      <c r="ZE241" s="574"/>
      <c r="ZF241" s="574"/>
      <c r="ZG241" s="574"/>
      <c r="ZH241" s="574"/>
      <c r="ZI241" s="574"/>
      <c r="ZJ241" s="574"/>
      <c r="ZK241" s="574"/>
      <c r="ZL241" s="574"/>
      <c r="ZM241" s="574"/>
      <c r="ZN241" s="574"/>
      <c r="ZO241" s="574"/>
      <c r="ZP241" s="574"/>
      <c r="ZQ241" s="574"/>
      <c r="ZR241" s="574"/>
      <c r="ZS241" s="574"/>
      <c r="ZT241" s="574"/>
      <c r="ZU241" s="574"/>
      <c r="ZV241" s="574"/>
      <c r="ZW241" s="574"/>
      <c r="ZX241" s="574"/>
      <c r="ZY241" s="574"/>
      <c r="ZZ241" s="574"/>
      <c r="AAA241" s="574"/>
      <c r="AAB241" s="574"/>
      <c r="AAC241" s="574"/>
      <c r="AAD241" s="574"/>
      <c r="AAE241" s="574"/>
      <c r="AAF241" s="574"/>
      <c r="AAG241" s="574"/>
      <c r="AAH241" s="574"/>
      <c r="AAI241" s="574"/>
      <c r="AAJ241" s="574"/>
      <c r="AAK241" s="574"/>
      <c r="AAL241" s="574"/>
      <c r="AAM241" s="574"/>
      <c r="AAN241" s="574"/>
      <c r="AAO241" s="574"/>
      <c r="AAP241" s="574"/>
      <c r="AAQ241" s="574"/>
      <c r="AAR241" s="574"/>
      <c r="AAS241" s="574"/>
      <c r="AAT241" s="574"/>
      <c r="AAU241" s="574"/>
      <c r="AAV241" s="574"/>
      <c r="AAW241" s="574"/>
      <c r="AAX241" s="574"/>
      <c r="AAY241" s="574"/>
      <c r="AAZ241" s="574"/>
      <c r="ABA241" s="574"/>
      <c r="ABB241" s="574"/>
      <c r="ABC241" s="574"/>
      <c r="ABD241" s="574"/>
      <c r="ABE241" s="574"/>
      <c r="ABF241" s="574"/>
      <c r="ABG241" s="574"/>
      <c r="ABH241" s="574"/>
      <c r="ABI241" s="574"/>
      <c r="ABJ241" s="574"/>
      <c r="ABK241" s="574"/>
      <c r="ABL241" s="574"/>
      <c r="ABM241" s="574"/>
      <c r="ABN241" s="574"/>
      <c r="ABO241" s="574"/>
      <c r="ABP241" s="574"/>
      <c r="ABQ241" s="574"/>
      <c r="ABR241" s="574"/>
      <c r="ABS241" s="574"/>
      <c r="ABT241" s="574"/>
      <c r="ABU241" s="574"/>
      <c r="ABV241" s="574"/>
      <c r="ABW241" s="574"/>
      <c r="ABX241" s="574"/>
      <c r="ABY241" s="574"/>
      <c r="ABZ241" s="574"/>
      <c r="ACA241" s="574"/>
      <c r="ACB241" s="574"/>
      <c r="ACC241" s="574"/>
      <c r="ACD241" s="574"/>
      <c r="ACE241" s="574"/>
      <c r="ACF241" s="574"/>
      <c r="ACG241" s="574"/>
      <c r="ACH241" s="574"/>
      <c r="ACI241" s="574"/>
      <c r="ACJ241" s="574"/>
      <c r="ACK241" s="574"/>
      <c r="ACL241" s="574"/>
      <c r="ACM241" s="574"/>
      <c r="ACN241" s="574"/>
      <c r="ACO241" s="574"/>
      <c r="ACP241" s="574"/>
      <c r="ACQ241" s="574"/>
      <c r="ACR241" s="574"/>
      <c r="ACS241" s="574"/>
      <c r="ACT241" s="574"/>
      <c r="ACU241" s="574"/>
      <c r="ACV241" s="574"/>
      <c r="ACW241" s="574"/>
      <c r="ACX241" s="574"/>
      <c r="ACY241" s="574"/>
      <c r="ACZ241" s="574"/>
      <c r="ADA241" s="574"/>
      <c r="ADB241" s="574"/>
      <c r="ADC241" s="574"/>
      <c r="ADD241" s="574"/>
      <c r="ADE241" s="574"/>
      <c r="ADF241" s="574"/>
      <c r="ADG241" s="574"/>
      <c r="ADH241" s="574"/>
      <c r="ADI241" s="574"/>
      <c r="ADJ241" s="574"/>
      <c r="ADK241" s="574"/>
      <c r="ADL241" s="574"/>
      <c r="ADM241" s="574"/>
      <c r="ADN241" s="574"/>
      <c r="ADO241" s="574"/>
      <c r="ADP241" s="574"/>
      <c r="ADQ241" s="574"/>
      <c r="ADR241" s="574"/>
      <c r="ADS241" s="574"/>
      <c r="ADT241" s="574"/>
      <c r="ADU241" s="574"/>
      <c r="ADV241" s="574"/>
      <c r="ADW241" s="574"/>
      <c r="ADX241" s="574"/>
      <c r="ADY241" s="574"/>
      <c r="ADZ241" s="574"/>
      <c r="AEA241" s="574"/>
      <c r="AEB241" s="574"/>
      <c r="AEC241" s="574"/>
      <c r="AED241" s="574"/>
      <c r="AEE241" s="574"/>
      <c r="AEF241" s="574"/>
      <c r="AEG241" s="574"/>
      <c r="AEH241" s="574"/>
      <c r="AEI241" s="574"/>
      <c r="AEJ241" s="574"/>
      <c r="AEK241" s="574"/>
      <c r="AEL241" s="574"/>
      <c r="AEM241" s="574"/>
      <c r="AEN241" s="574"/>
      <c r="AEO241" s="574"/>
      <c r="AEP241" s="574"/>
      <c r="AEQ241" s="574"/>
      <c r="AER241" s="574"/>
      <c r="AES241" s="574"/>
      <c r="AET241" s="574"/>
      <c r="AEU241" s="574"/>
      <c r="AEV241" s="574"/>
      <c r="AEW241" s="574"/>
      <c r="AEX241" s="574"/>
      <c r="AEY241" s="574"/>
      <c r="AEZ241" s="574"/>
      <c r="AFA241" s="574"/>
      <c r="AFB241" s="574"/>
      <c r="AFC241" s="574"/>
      <c r="AFD241" s="574"/>
      <c r="AFE241" s="574"/>
      <c r="AFF241" s="574"/>
      <c r="AFG241" s="574"/>
      <c r="AFH241" s="574"/>
      <c r="AFI241" s="574"/>
      <c r="AFJ241" s="574"/>
      <c r="AFK241" s="574"/>
      <c r="AFL241" s="574"/>
      <c r="AFM241" s="574"/>
      <c r="AFN241" s="574"/>
      <c r="AFO241" s="574"/>
      <c r="AFP241" s="574"/>
      <c r="AFQ241" s="574"/>
      <c r="AFR241" s="574"/>
      <c r="AFS241" s="574"/>
      <c r="AFT241" s="574"/>
      <c r="AFU241" s="574"/>
      <c r="AFV241" s="574"/>
      <c r="AFW241" s="574"/>
      <c r="AFX241" s="574"/>
      <c r="AFY241" s="574"/>
      <c r="AFZ241" s="574"/>
      <c r="AGA241" s="574"/>
      <c r="AGB241" s="574"/>
      <c r="AGC241" s="574"/>
      <c r="AGD241" s="574"/>
      <c r="AGE241" s="574"/>
      <c r="AGF241" s="574"/>
      <c r="AGG241" s="574"/>
      <c r="AGH241" s="574"/>
      <c r="AGI241" s="574"/>
      <c r="AGJ241" s="574"/>
      <c r="AGK241" s="574"/>
      <c r="AGL241" s="574"/>
      <c r="AGM241" s="574"/>
      <c r="AGN241" s="574"/>
      <c r="AGO241" s="574"/>
      <c r="AGP241" s="574"/>
      <c r="AGQ241" s="574"/>
      <c r="AGR241" s="574"/>
      <c r="AGS241" s="574"/>
      <c r="AGT241" s="574"/>
      <c r="AGU241" s="574"/>
      <c r="AGV241" s="574"/>
      <c r="AGW241" s="574"/>
      <c r="AGX241" s="574"/>
      <c r="AGY241" s="574"/>
      <c r="AGZ241" s="574"/>
      <c r="AHA241" s="574"/>
      <c r="AHB241" s="574"/>
      <c r="AHC241" s="574"/>
      <c r="AHD241" s="574"/>
      <c r="AHE241" s="574"/>
      <c r="AHF241" s="574"/>
      <c r="AHG241" s="574"/>
      <c r="AHH241" s="574"/>
      <c r="AHI241" s="574"/>
      <c r="AHJ241" s="574"/>
      <c r="AHK241" s="574"/>
      <c r="AHL241" s="574"/>
      <c r="AHM241" s="574"/>
      <c r="AHN241" s="574"/>
      <c r="AHO241" s="574"/>
      <c r="AHP241" s="574"/>
      <c r="AHQ241" s="574"/>
      <c r="AHR241" s="574"/>
      <c r="AHS241" s="574"/>
      <c r="AHT241" s="574"/>
      <c r="AHU241" s="574"/>
      <c r="AHV241" s="574"/>
      <c r="AHW241" s="574"/>
      <c r="AHX241" s="574"/>
      <c r="AHY241" s="574"/>
      <c r="AHZ241" s="574"/>
      <c r="AIA241" s="574"/>
      <c r="AIB241" s="574"/>
      <c r="AIC241" s="574"/>
      <c r="AID241" s="574"/>
      <c r="AIE241" s="574"/>
      <c r="AIF241" s="574"/>
      <c r="AIG241" s="574"/>
      <c r="AIH241" s="574"/>
      <c r="AII241" s="574"/>
      <c r="AIJ241" s="574"/>
      <c r="AIK241" s="574"/>
      <c r="AIL241" s="574"/>
      <c r="AIM241" s="574"/>
      <c r="AIN241" s="574"/>
      <c r="AIO241" s="574"/>
      <c r="AIP241" s="574"/>
      <c r="AIQ241" s="574"/>
      <c r="AIR241" s="574"/>
      <c r="AIS241" s="574"/>
      <c r="AIT241" s="574"/>
      <c r="AIU241" s="574"/>
      <c r="AIV241" s="574"/>
      <c r="AIW241" s="574"/>
      <c r="AIX241" s="574"/>
      <c r="AIY241" s="574"/>
      <c r="AIZ241" s="574"/>
      <c r="AJA241" s="574"/>
      <c r="AJB241" s="574"/>
      <c r="AJC241" s="574"/>
      <c r="AJD241" s="574"/>
      <c r="AJE241" s="574"/>
      <c r="AJF241" s="574"/>
      <c r="AJG241" s="574"/>
      <c r="AJH241" s="574"/>
      <c r="AJI241" s="574"/>
      <c r="AJJ241" s="574"/>
      <c r="AJK241" s="574"/>
      <c r="AJL241" s="574"/>
      <c r="AJM241" s="574"/>
      <c r="AJN241" s="574"/>
      <c r="AJO241" s="574"/>
      <c r="AJP241" s="574"/>
      <c r="AJQ241" s="574"/>
      <c r="AJR241" s="574"/>
      <c r="AJS241" s="574"/>
      <c r="AJT241" s="574"/>
      <c r="AJU241" s="574"/>
      <c r="AJV241" s="574"/>
      <c r="AJW241" s="574"/>
      <c r="AJX241" s="574"/>
      <c r="AJY241" s="574"/>
      <c r="AJZ241" s="574"/>
      <c r="AKA241" s="574"/>
      <c r="AKB241" s="574"/>
      <c r="AKC241" s="574"/>
      <c r="AKD241" s="574"/>
      <c r="AKE241" s="574"/>
      <c r="AKF241" s="574"/>
      <c r="AKG241" s="574"/>
      <c r="AKH241" s="574"/>
      <c r="AKI241" s="574"/>
      <c r="AKJ241" s="574"/>
      <c r="AKK241" s="574"/>
      <c r="AKL241" s="574"/>
      <c r="AKM241" s="574"/>
      <c r="AKN241" s="574"/>
      <c r="AKO241" s="574"/>
      <c r="AKP241" s="574"/>
      <c r="AKQ241" s="574"/>
      <c r="AKR241" s="574"/>
      <c r="AKS241" s="574"/>
      <c r="AKT241" s="574"/>
      <c r="AKU241" s="574"/>
      <c r="AKV241" s="574"/>
      <c r="AKW241" s="574"/>
      <c r="AKX241" s="574"/>
      <c r="AKY241" s="574"/>
      <c r="AKZ241" s="574"/>
      <c r="ALA241" s="574"/>
      <c r="ALB241" s="574"/>
      <c r="ALC241" s="574"/>
      <c r="ALD241" s="574"/>
      <c r="ALE241" s="574"/>
      <c r="ALF241" s="574"/>
      <c r="ALG241" s="574"/>
      <c r="ALH241" s="574"/>
      <c r="ALI241" s="574"/>
      <c r="ALJ241" s="574"/>
      <c r="ALK241" s="574"/>
      <c r="ALL241" s="574"/>
      <c r="ALM241" s="574"/>
      <c r="ALN241" s="574"/>
      <c r="ALO241" s="574"/>
      <c r="ALP241" s="574"/>
      <c r="ALQ241" s="574"/>
      <c r="ALR241" s="574"/>
      <c r="ALS241" s="574"/>
      <c r="ALT241" s="574"/>
      <c r="ALU241" s="574"/>
      <c r="ALV241" s="574"/>
      <c r="ALW241" s="574"/>
      <c r="ALX241" s="574"/>
      <c r="ALY241" s="574"/>
      <c r="ALZ241" s="574"/>
      <c r="AMA241" s="574"/>
      <c r="AMB241" s="574"/>
      <c r="AMC241" s="574"/>
      <c r="AMD241" s="574"/>
      <c r="AME241" s="574"/>
      <c r="AMF241" s="574"/>
      <c r="AMG241" s="574"/>
      <c r="AMH241" s="574"/>
      <c r="AMI241" s="574"/>
      <c r="AMJ241" s="574"/>
      <c r="AMK241" s="574"/>
      <c r="AML241" s="574"/>
      <c r="AMM241" s="574"/>
      <c r="AMN241" s="574"/>
      <c r="AMO241" s="574"/>
      <c r="AMP241" s="574"/>
      <c r="AMQ241" s="574"/>
      <c r="AMR241" s="574"/>
      <c r="AMS241" s="574"/>
      <c r="AMT241" s="574"/>
      <c r="AMU241" s="574"/>
      <c r="AMV241" s="574"/>
      <c r="AMW241" s="574"/>
      <c r="AMX241" s="574"/>
      <c r="AMY241" s="574"/>
      <c r="AMZ241" s="574"/>
      <c r="ANA241" s="574"/>
      <c r="ANB241" s="574"/>
      <c r="ANC241" s="574"/>
      <c r="AND241" s="574"/>
      <c r="ANE241" s="574"/>
      <c r="ANF241" s="574"/>
      <c r="ANG241" s="574"/>
      <c r="ANH241" s="574"/>
      <c r="ANI241" s="574"/>
      <c r="ANJ241" s="574"/>
      <c r="ANK241" s="574"/>
      <c r="ANL241" s="574"/>
      <c r="ANM241" s="574"/>
      <c r="ANN241" s="574"/>
      <c r="ANO241" s="574"/>
      <c r="ANP241" s="574"/>
      <c r="ANQ241" s="574"/>
      <c r="ANR241" s="574"/>
      <c r="ANS241" s="574"/>
      <c r="ANT241" s="574"/>
      <c r="ANU241" s="574"/>
      <c r="ANV241" s="574"/>
      <c r="ANW241" s="574"/>
      <c r="ANX241" s="574"/>
      <c r="ANY241" s="574"/>
      <c r="ANZ241" s="574"/>
      <c r="AOA241" s="574"/>
      <c r="AOB241" s="574"/>
      <c r="AOC241" s="574"/>
      <c r="AOD241" s="574"/>
      <c r="AOE241" s="574"/>
      <c r="AOF241" s="574"/>
      <c r="AOG241" s="574"/>
      <c r="AOH241" s="574"/>
      <c r="AOI241" s="574"/>
      <c r="AOJ241" s="574"/>
      <c r="AOK241" s="574"/>
      <c r="AOL241" s="574"/>
      <c r="AOM241" s="574"/>
      <c r="AON241" s="574"/>
      <c r="AOO241" s="574"/>
      <c r="AOP241" s="574"/>
      <c r="AOQ241" s="574"/>
      <c r="AOR241" s="574"/>
      <c r="AOS241" s="574"/>
      <c r="AOT241" s="574"/>
      <c r="AOU241" s="574"/>
      <c r="AOV241" s="574"/>
      <c r="AOW241" s="574"/>
      <c r="AOX241" s="574"/>
      <c r="AOY241" s="574"/>
      <c r="AOZ241" s="574"/>
      <c r="APA241" s="574"/>
      <c r="APB241" s="574"/>
      <c r="APC241" s="574"/>
      <c r="APD241" s="574"/>
      <c r="APE241" s="574"/>
      <c r="APF241" s="574"/>
      <c r="APG241" s="574"/>
      <c r="APH241" s="574"/>
      <c r="API241" s="574"/>
      <c r="APJ241" s="574"/>
      <c r="APK241" s="574"/>
      <c r="APL241" s="574"/>
      <c r="APM241" s="574"/>
      <c r="APN241" s="574"/>
      <c r="APO241" s="574"/>
      <c r="APP241" s="574"/>
      <c r="APQ241" s="574"/>
      <c r="APR241" s="574"/>
      <c r="APS241" s="574"/>
      <c r="APT241" s="574"/>
      <c r="APU241" s="574"/>
      <c r="APV241" s="574"/>
      <c r="APW241" s="574"/>
      <c r="APX241" s="574"/>
      <c r="APY241" s="574"/>
      <c r="APZ241" s="574"/>
      <c r="AQA241" s="574"/>
      <c r="AQB241" s="574"/>
      <c r="AQC241" s="574"/>
      <c r="AQD241" s="574"/>
      <c r="AQE241" s="574"/>
      <c r="AQF241" s="574"/>
      <c r="AQG241" s="574"/>
      <c r="AQH241" s="574"/>
      <c r="AQI241" s="574"/>
      <c r="AQJ241" s="574"/>
      <c r="AQK241" s="574"/>
      <c r="AQL241" s="574"/>
      <c r="AQM241" s="574"/>
      <c r="AQN241" s="574"/>
      <c r="AQO241" s="574"/>
      <c r="AQP241" s="574"/>
      <c r="AQQ241" s="574"/>
      <c r="AQR241" s="574"/>
      <c r="AQS241" s="574"/>
      <c r="AQT241" s="574"/>
      <c r="AQU241" s="574"/>
      <c r="AQV241" s="574"/>
      <c r="AQW241" s="574"/>
      <c r="AQX241" s="574"/>
      <c r="AQY241" s="574"/>
      <c r="AQZ241" s="574"/>
      <c r="ARA241" s="574"/>
      <c r="ARB241" s="574"/>
      <c r="ARC241" s="574"/>
      <c r="ARD241" s="574"/>
      <c r="ARE241" s="574"/>
      <c r="ARF241" s="574"/>
      <c r="ARG241" s="574"/>
      <c r="ARH241" s="574"/>
      <c r="ARI241" s="574"/>
      <c r="ARJ241" s="574"/>
      <c r="ARK241" s="574"/>
      <c r="ARL241" s="574"/>
      <c r="ARM241" s="574"/>
      <c r="ARN241" s="574"/>
      <c r="ARO241" s="574"/>
      <c r="ARP241" s="574"/>
      <c r="ARQ241" s="574"/>
      <c r="ARR241" s="574"/>
      <c r="ARS241" s="574"/>
      <c r="ART241" s="574"/>
      <c r="ARU241" s="574"/>
      <c r="ARV241" s="574"/>
      <c r="ARW241" s="574"/>
      <c r="ARX241" s="574"/>
      <c r="ARY241" s="574"/>
      <c r="ARZ241" s="574"/>
      <c r="ASA241" s="574"/>
      <c r="ASB241" s="574"/>
      <c r="ASC241" s="574"/>
      <c r="ASD241" s="574"/>
      <c r="ASE241" s="574"/>
      <c r="ASF241" s="574"/>
      <c r="ASG241" s="574"/>
      <c r="ASH241" s="574"/>
      <c r="ASI241" s="574"/>
      <c r="ASJ241" s="574"/>
      <c r="ASK241" s="574"/>
      <c r="ASL241" s="574"/>
      <c r="ASM241" s="574"/>
      <c r="ASN241" s="574"/>
      <c r="ASO241" s="574"/>
      <c r="ASP241" s="574"/>
      <c r="ASQ241" s="574"/>
      <c r="ASR241" s="574"/>
      <c r="ASS241" s="574"/>
      <c r="AST241" s="574"/>
      <c r="ASU241" s="574"/>
      <c r="ASV241" s="574"/>
      <c r="ASW241" s="574"/>
      <c r="ASX241" s="574"/>
      <c r="ASY241" s="574"/>
      <c r="ASZ241" s="574"/>
      <c r="ATA241" s="574"/>
      <c r="ATB241" s="574"/>
      <c r="ATC241" s="574"/>
      <c r="ATD241" s="574"/>
      <c r="ATE241" s="574"/>
      <c r="ATF241" s="574"/>
      <c r="ATG241" s="574"/>
      <c r="ATH241" s="574"/>
      <c r="ATI241" s="574"/>
      <c r="ATJ241" s="574"/>
      <c r="ATK241" s="574"/>
      <c r="ATL241" s="574"/>
      <c r="ATM241" s="574"/>
      <c r="ATN241" s="574"/>
      <c r="ATO241" s="574"/>
      <c r="ATP241" s="574"/>
      <c r="ATQ241" s="574"/>
      <c r="ATR241" s="574"/>
      <c r="ATS241" s="574"/>
      <c r="ATT241" s="574"/>
      <c r="ATU241" s="574"/>
      <c r="ATV241" s="574"/>
      <c r="ATW241" s="574"/>
      <c r="ATX241" s="574"/>
      <c r="ATY241" s="574"/>
      <c r="ATZ241" s="574"/>
      <c r="AUA241" s="574"/>
      <c r="AUB241" s="574"/>
      <c r="AUC241" s="574"/>
      <c r="AUD241" s="574"/>
      <c r="AUE241" s="574"/>
      <c r="AUF241" s="574"/>
      <c r="AUG241" s="574"/>
      <c r="AUH241" s="574"/>
      <c r="AUI241" s="574"/>
      <c r="AUJ241" s="574"/>
      <c r="AUK241" s="574"/>
      <c r="AUL241" s="574"/>
      <c r="AUM241" s="574"/>
      <c r="AUN241" s="574"/>
      <c r="AUO241" s="574"/>
      <c r="AUP241" s="574"/>
      <c r="AUQ241" s="574"/>
      <c r="AUR241" s="574"/>
      <c r="AUS241" s="574"/>
      <c r="AUT241" s="574"/>
      <c r="AUU241" s="574"/>
      <c r="AUV241" s="574"/>
      <c r="AUW241" s="574"/>
      <c r="AUX241" s="574"/>
      <c r="AUY241" s="574"/>
      <c r="AUZ241" s="574"/>
      <c r="AVA241" s="574"/>
      <c r="AVB241" s="574"/>
      <c r="AVC241" s="574"/>
      <c r="AVD241" s="574"/>
      <c r="AVE241" s="574"/>
      <c r="AVF241" s="574"/>
      <c r="AVG241" s="574"/>
      <c r="AVH241" s="574"/>
      <c r="AVI241" s="574"/>
      <c r="AVJ241" s="574"/>
      <c r="AVK241" s="574"/>
      <c r="AVL241" s="574"/>
      <c r="AVM241" s="574"/>
      <c r="AVN241" s="574"/>
      <c r="AVO241" s="574"/>
      <c r="AVP241" s="574"/>
      <c r="AVQ241" s="574"/>
      <c r="AVR241" s="574"/>
      <c r="AVS241" s="574"/>
      <c r="AVT241" s="574"/>
      <c r="AVU241" s="574"/>
      <c r="AVV241" s="574"/>
      <c r="AVW241" s="574"/>
      <c r="AVX241" s="574"/>
      <c r="AVY241" s="574"/>
      <c r="AVZ241" s="574"/>
      <c r="AWA241" s="574"/>
      <c r="AWB241" s="574"/>
      <c r="AWC241" s="574"/>
      <c r="AWD241" s="574"/>
      <c r="AWE241" s="574"/>
      <c r="AWF241" s="574"/>
      <c r="AWG241" s="574"/>
      <c r="AWH241" s="574"/>
      <c r="AWI241" s="574"/>
      <c r="AWJ241" s="574"/>
      <c r="AWK241" s="574"/>
      <c r="AWL241" s="574"/>
      <c r="AWM241" s="574"/>
      <c r="AWN241" s="574"/>
      <c r="AWO241" s="574"/>
      <c r="AWP241" s="574"/>
      <c r="AWQ241" s="574"/>
      <c r="AWR241" s="574"/>
      <c r="AWS241" s="574"/>
      <c r="AWT241" s="574"/>
      <c r="AWU241" s="574"/>
      <c r="AWV241" s="574"/>
      <c r="AWW241" s="574"/>
      <c r="AWX241" s="574"/>
      <c r="AWY241" s="574"/>
      <c r="AWZ241" s="574"/>
      <c r="AXA241" s="574"/>
      <c r="AXB241" s="574"/>
      <c r="AXC241" s="574"/>
      <c r="AXD241" s="574"/>
      <c r="AXE241" s="574"/>
      <c r="AXF241" s="574"/>
      <c r="AXG241" s="574"/>
      <c r="AXH241" s="574"/>
      <c r="AXI241" s="574"/>
      <c r="AXJ241" s="574"/>
    </row>
    <row r="242" spans="1:1310" s="575" customFormat="1" ht="23.25" customHeight="1">
      <c r="A242" s="1802"/>
      <c r="B242" s="2831" t="s">
        <v>762</v>
      </c>
      <c r="C242" s="2831"/>
      <c r="D242" s="2831"/>
      <c r="E242" s="2831"/>
      <c r="F242" s="1804"/>
      <c r="G242" s="2831" t="s">
        <v>763</v>
      </c>
      <c r="H242" s="2831"/>
      <c r="I242" s="2831"/>
      <c r="J242" s="1804"/>
      <c r="K242" s="2831" t="s">
        <v>764</v>
      </c>
      <c r="L242" s="2831"/>
      <c r="M242" s="2831"/>
      <c r="N242" s="1804"/>
      <c r="O242" s="2831" t="s">
        <v>765</v>
      </c>
      <c r="P242" s="2831"/>
      <c r="Q242" s="1804"/>
      <c r="R242" s="572"/>
      <c r="S242" s="572"/>
      <c r="T242" s="572"/>
      <c r="U242" s="572"/>
      <c r="V242" s="572"/>
      <c r="W242" s="572"/>
      <c r="X242" s="572"/>
      <c r="Y242" s="572"/>
      <c r="Z242" s="572"/>
      <c r="AA242" s="572"/>
      <c r="AB242" s="572"/>
      <c r="AC242" s="572"/>
      <c r="AD242" s="573"/>
      <c r="AE242" s="573"/>
      <c r="AF242" s="573"/>
      <c r="AG242" s="573"/>
      <c r="AH242" s="573"/>
      <c r="AI242" s="573"/>
      <c r="AJ242" s="573"/>
      <c r="AK242" s="573"/>
      <c r="AL242" s="573"/>
      <c r="AM242" s="573"/>
      <c r="AN242" s="573"/>
      <c r="AO242" s="573"/>
      <c r="AP242" s="573"/>
      <c r="AQ242" s="573"/>
      <c r="AR242" s="573"/>
      <c r="AS242" s="573"/>
      <c r="AT242" s="573"/>
      <c r="AU242" s="573"/>
      <c r="AV242" s="574"/>
      <c r="AW242" s="574"/>
      <c r="AX242" s="574"/>
      <c r="AY242" s="574"/>
      <c r="AZ242" s="574"/>
      <c r="BA242" s="574"/>
      <c r="BB242" s="574"/>
      <c r="BC242" s="574"/>
      <c r="BD242" s="574"/>
      <c r="BE242" s="574"/>
      <c r="BF242" s="574"/>
      <c r="BG242" s="574"/>
      <c r="BH242" s="574"/>
      <c r="BI242" s="574"/>
      <c r="BJ242" s="574"/>
      <c r="BK242" s="574"/>
      <c r="BL242" s="574"/>
      <c r="BM242" s="574"/>
      <c r="BN242" s="574"/>
      <c r="BO242" s="574"/>
      <c r="BP242" s="574"/>
      <c r="BQ242" s="574"/>
      <c r="BR242" s="574"/>
      <c r="BS242" s="574"/>
      <c r="BT242" s="574"/>
      <c r="BU242" s="574"/>
      <c r="BV242" s="574"/>
      <c r="BW242" s="574"/>
      <c r="BX242" s="574"/>
      <c r="BY242" s="574"/>
      <c r="BZ242" s="574"/>
      <c r="CA242" s="574"/>
      <c r="CB242" s="574"/>
      <c r="CC242" s="574"/>
      <c r="CD242" s="574"/>
      <c r="CE242" s="574"/>
      <c r="CF242" s="574"/>
      <c r="CG242" s="574"/>
      <c r="CH242" s="574"/>
      <c r="CI242" s="574"/>
      <c r="CJ242" s="574"/>
      <c r="CK242" s="574"/>
      <c r="CL242" s="574"/>
      <c r="CM242" s="574"/>
      <c r="CN242" s="574"/>
      <c r="CO242" s="574"/>
      <c r="CP242" s="574"/>
      <c r="CQ242" s="574"/>
      <c r="CR242" s="574"/>
      <c r="CS242" s="574"/>
      <c r="CT242" s="574"/>
      <c r="CU242" s="574"/>
      <c r="CV242" s="574"/>
      <c r="CW242" s="574"/>
      <c r="CX242" s="574"/>
      <c r="CY242" s="574"/>
      <c r="CZ242" s="574"/>
      <c r="DA242" s="574"/>
      <c r="DB242" s="574"/>
      <c r="DC242" s="574"/>
      <c r="DD242" s="574"/>
      <c r="DE242" s="574"/>
      <c r="DF242" s="574"/>
      <c r="DG242" s="574"/>
      <c r="DH242" s="574"/>
      <c r="DI242" s="574"/>
      <c r="DJ242" s="574"/>
      <c r="DK242" s="574"/>
      <c r="DL242" s="574"/>
      <c r="DM242" s="574"/>
      <c r="DN242" s="574"/>
      <c r="DO242" s="574"/>
      <c r="DP242" s="574"/>
      <c r="DQ242" s="574"/>
      <c r="DR242" s="574"/>
      <c r="DS242" s="574"/>
      <c r="DT242" s="574"/>
      <c r="DU242" s="574"/>
      <c r="DV242" s="574"/>
      <c r="DW242" s="574"/>
      <c r="DX242" s="574"/>
      <c r="DY242" s="574"/>
      <c r="DZ242" s="574"/>
      <c r="EA242" s="574"/>
      <c r="EB242" s="574"/>
      <c r="EC242" s="574"/>
      <c r="ED242" s="574"/>
      <c r="EE242" s="574"/>
      <c r="EF242" s="574"/>
      <c r="EG242" s="574"/>
      <c r="EH242" s="574"/>
      <c r="EI242" s="574"/>
      <c r="EJ242" s="574"/>
      <c r="EK242" s="574"/>
      <c r="EL242" s="574"/>
      <c r="EM242" s="574"/>
      <c r="EN242" s="574"/>
      <c r="EO242" s="574"/>
      <c r="EP242" s="574"/>
      <c r="EQ242" s="574"/>
      <c r="ER242" s="574"/>
      <c r="ES242" s="574"/>
      <c r="ET242" s="574"/>
      <c r="EU242" s="574"/>
      <c r="EV242" s="574"/>
      <c r="EW242" s="574"/>
      <c r="EX242" s="574"/>
      <c r="EY242" s="574"/>
      <c r="EZ242" s="574"/>
      <c r="FA242" s="574"/>
      <c r="FB242" s="574"/>
      <c r="FC242" s="574"/>
      <c r="FD242" s="574"/>
      <c r="FE242" s="574"/>
      <c r="FF242" s="574"/>
      <c r="FG242" s="574"/>
      <c r="FH242" s="574"/>
      <c r="FI242" s="574"/>
      <c r="FJ242" s="574"/>
      <c r="FK242" s="574"/>
      <c r="FL242" s="574"/>
      <c r="FM242" s="574"/>
      <c r="FN242" s="574"/>
      <c r="FO242" s="574"/>
      <c r="FP242" s="574"/>
      <c r="FQ242" s="574"/>
      <c r="FR242" s="574"/>
      <c r="FS242" s="574"/>
      <c r="FT242" s="574"/>
      <c r="FU242" s="574"/>
      <c r="FV242" s="574"/>
      <c r="FW242" s="574"/>
      <c r="FX242" s="574"/>
      <c r="FY242" s="574"/>
      <c r="FZ242" s="574"/>
      <c r="GA242" s="574"/>
      <c r="GB242" s="574"/>
      <c r="GC242" s="574"/>
      <c r="GD242" s="574"/>
      <c r="GE242" s="574"/>
      <c r="GF242" s="574"/>
      <c r="GG242" s="574"/>
      <c r="GH242" s="574"/>
      <c r="GI242" s="574"/>
      <c r="GJ242" s="574"/>
      <c r="GK242" s="574"/>
      <c r="GL242" s="574"/>
      <c r="GM242" s="574"/>
      <c r="GN242" s="574"/>
      <c r="GO242" s="574"/>
      <c r="GP242" s="574"/>
      <c r="GQ242" s="574"/>
      <c r="GR242" s="574"/>
      <c r="GS242" s="574"/>
      <c r="GT242" s="574"/>
      <c r="GU242" s="574"/>
      <c r="GV242" s="574"/>
      <c r="GW242" s="574"/>
      <c r="GX242" s="574"/>
      <c r="GY242" s="574"/>
      <c r="GZ242" s="574"/>
      <c r="HA242" s="574"/>
      <c r="HB242" s="574"/>
      <c r="HC242" s="574"/>
      <c r="HD242" s="574"/>
      <c r="HE242" s="574"/>
      <c r="HF242" s="574"/>
      <c r="HG242" s="574"/>
      <c r="HH242" s="574"/>
      <c r="HI242" s="574"/>
      <c r="HJ242" s="574"/>
      <c r="HK242" s="574"/>
      <c r="HL242" s="574"/>
      <c r="HM242" s="574"/>
      <c r="HN242" s="574"/>
      <c r="HO242" s="574"/>
      <c r="HP242" s="574"/>
      <c r="HQ242" s="574"/>
      <c r="HR242" s="574"/>
      <c r="HS242" s="574"/>
      <c r="HT242" s="574"/>
      <c r="HU242" s="574"/>
      <c r="HV242" s="574"/>
      <c r="HW242" s="574"/>
      <c r="HX242" s="574"/>
      <c r="HY242" s="574"/>
      <c r="HZ242" s="574"/>
      <c r="IA242" s="574"/>
      <c r="IB242" s="574"/>
      <c r="IC242" s="574"/>
      <c r="ID242" s="574"/>
      <c r="IE242" s="574"/>
      <c r="IF242" s="574"/>
      <c r="IG242" s="574"/>
      <c r="IH242" s="574"/>
      <c r="II242" s="574"/>
      <c r="IJ242" s="574"/>
      <c r="IK242" s="574"/>
      <c r="IL242" s="574"/>
      <c r="IM242" s="574"/>
      <c r="IN242" s="574"/>
      <c r="IO242" s="574"/>
      <c r="IP242" s="574"/>
      <c r="IQ242" s="574"/>
      <c r="IR242" s="574"/>
      <c r="IS242" s="574"/>
      <c r="IT242" s="574"/>
      <c r="IU242" s="574"/>
      <c r="IV242" s="574"/>
      <c r="IW242" s="574"/>
      <c r="IX242" s="574"/>
      <c r="IY242" s="574"/>
      <c r="IZ242" s="574"/>
      <c r="JA242" s="574"/>
      <c r="JB242" s="574"/>
      <c r="JC242" s="574"/>
      <c r="JD242" s="574"/>
      <c r="JE242" s="574"/>
      <c r="JF242" s="574"/>
      <c r="JG242" s="574"/>
      <c r="JH242" s="574"/>
      <c r="JI242" s="574"/>
      <c r="JJ242" s="574"/>
      <c r="JK242" s="574"/>
      <c r="JL242" s="574"/>
      <c r="JM242" s="574"/>
      <c r="JN242" s="574"/>
      <c r="JO242" s="574"/>
      <c r="JP242" s="574"/>
      <c r="JQ242" s="574"/>
      <c r="JR242" s="574"/>
      <c r="JS242" s="574"/>
      <c r="JT242" s="574"/>
      <c r="JU242" s="574"/>
      <c r="JV242" s="574"/>
      <c r="JW242" s="574"/>
      <c r="JX242" s="574"/>
      <c r="JY242" s="574"/>
      <c r="JZ242" s="574"/>
      <c r="KA242" s="574"/>
      <c r="KB242" s="574"/>
      <c r="KC242" s="574"/>
      <c r="KD242" s="574"/>
      <c r="KE242" s="574"/>
      <c r="KF242" s="574"/>
      <c r="KG242" s="574"/>
      <c r="KH242" s="574"/>
      <c r="KI242" s="574"/>
      <c r="KJ242" s="574"/>
      <c r="KK242" s="574"/>
      <c r="KL242" s="574"/>
      <c r="KM242" s="574"/>
      <c r="KN242" s="574"/>
      <c r="KO242" s="574"/>
      <c r="KP242" s="574"/>
      <c r="KQ242" s="574"/>
      <c r="KR242" s="574"/>
      <c r="KS242" s="574"/>
      <c r="KT242" s="574"/>
      <c r="KU242" s="574"/>
      <c r="KV242" s="574"/>
      <c r="KW242" s="574"/>
      <c r="KX242" s="574"/>
      <c r="KY242" s="574"/>
      <c r="KZ242" s="574"/>
      <c r="LA242" s="574"/>
      <c r="LB242" s="574"/>
      <c r="LC242" s="574"/>
      <c r="LD242" s="574"/>
      <c r="LE242" s="574"/>
      <c r="LF242" s="574"/>
      <c r="LG242" s="574"/>
      <c r="LH242" s="574"/>
      <c r="LI242" s="574"/>
      <c r="LJ242" s="574"/>
      <c r="LK242" s="574"/>
      <c r="LL242" s="574"/>
      <c r="LM242" s="574"/>
      <c r="LN242" s="574"/>
      <c r="LO242" s="574"/>
      <c r="LP242" s="574"/>
      <c r="LQ242" s="574"/>
      <c r="LR242" s="574"/>
      <c r="LS242" s="574"/>
      <c r="LT242" s="574"/>
      <c r="LU242" s="574"/>
      <c r="LV242" s="574"/>
      <c r="LW242" s="574"/>
      <c r="LX242" s="574"/>
      <c r="LY242" s="574"/>
      <c r="LZ242" s="574"/>
      <c r="MA242" s="574"/>
      <c r="MB242" s="574"/>
      <c r="MC242" s="574"/>
      <c r="MD242" s="574"/>
      <c r="ME242" s="574"/>
      <c r="MF242" s="574"/>
      <c r="MG242" s="574"/>
      <c r="MH242" s="574"/>
      <c r="MI242" s="574"/>
      <c r="MJ242" s="574"/>
      <c r="MK242" s="574"/>
      <c r="ML242" s="574"/>
      <c r="MM242" s="574"/>
      <c r="MN242" s="574"/>
      <c r="MO242" s="574"/>
      <c r="MP242" s="574"/>
      <c r="MQ242" s="574"/>
      <c r="MR242" s="574"/>
      <c r="MS242" s="574"/>
      <c r="MT242" s="574"/>
      <c r="MU242" s="574"/>
      <c r="MV242" s="574"/>
      <c r="MW242" s="574"/>
      <c r="MX242" s="574"/>
      <c r="MY242" s="574"/>
      <c r="MZ242" s="574"/>
      <c r="NA242" s="574"/>
      <c r="NB242" s="574"/>
      <c r="NC242" s="574"/>
      <c r="ND242" s="574"/>
      <c r="NE242" s="574"/>
      <c r="NF242" s="574"/>
      <c r="NG242" s="574"/>
      <c r="NH242" s="574"/>
      <c r="NI242" s="574"/>
      <c r="NJ242" s="574"/>
      <c r="NK242" s="574"/>
      <c r="NL242" s="574"/>
      <c r="NM242" s="574"/>
      <c r="NN242" s="574"/>
      <c r="NO242" s="574"/>
      <c r="NP242" s="574"/>
      <c r="NQ242" s="574"/>
      <c r="NR242" s="574"/>
      <c r="NS242" s="574"/>
      <c r="NT242" s="574"/>
      <c r="NU242" s="574"/>
      <c r="NV242" s="574"/>
      <c r="NW242" s="574"/>
      <c r="NX242" s="574"/>
      <c r="NY242" s="574"/>
      <c r="NZ242" s="574"/>
      <c r="OA242" s="574"/>
      <c r="OB242" s="574"/>
      <c r="OC242" s="574"/>
      <c r="OD242" s="574"/>
      <c r="OE242" s="574"/>
      <c r="OF242" s="574"/>
      <c r="OG242" s="574"/>
      <c r="OH242" s="574"/>
      <c r="OI242" s="574"/>
      <c r="OJ242" s="574"/>
      <c r="OK242" s="574"/>
      <c r="OL242" s="574"/>
      <c r="OM242" s="574"/>
      <c r="ON242" s="574"/>
      <c r="OO242" s="574"/>
      <c r="OP242" s="574"/>
      <c r="OQ242" s="574"/>
      <c r="OR242" s="574"/>
      <c r="OS242" s="574"/>
      <c r="OT242" s="574"/>
      <c r="OU242" s="574"/>
      <c r="OV242" s="574"/>
      <c r="OW242" s="574"/>
      <c r="OX242" s="574"/>
      <c r="OY242" s="574"/>
      <c r="OZ242" s="574"/>
      <c r="PA242" s="574"/>
      <c r="PB242" s="574"/>
      <c r="PC242" s="574"/>
      <c r="PD242" s="574"/>
      <c r="PE242" s="574"/>
      <c r="PF242" s="574"/>
      <c r="PG242" s="574"/>
      <c r="PH242" s="574"/>
      <c r="PI242" s="574"/>
      <c r="PJ242" s="574"/>
      <c r="PK242" s="574"/>
      <c r="PL242" s="574"/>
      <c r="PM242" s="574"/>
      <c r="PN242" s="574"/>
      <c r="PO242" s="574"/>
      <c r="PP242" s="574"/>
      <c r="PQ242" s="574"/>
      <c r="PR242" s="574"/>
      <c r="PS242" s="574"/>
      <c r="PT242" s="574"/>
      <c r="PU242" s="574"/>
      <c r="PV242" s="574"/>
      <c r="PW242" s="574"/>
      <c r="PX242" s="574"/>
      <c r="PY242" s="574"/>
      <c r="PZ242" s="574"/>
      <c r="QA242" s="574"/>
      <c r="QB242" s="574"/>
      <c r="QC242" s="574"/>
      <c r="QD242" s="574"/>
      <c r="QE242" s="574"/>
      <c r="QF242" s="574"/>
      <c r="QG242" s="574"/>
      <c r="QH242" s="574"/>
      <c r="QI242" s="574"/>
      <c r="QJ242" s="574"/>
      <c r="QK242" s="574"/>
      <c r="QL242" s="574"/>
      <c r="QM242" s="574"/>
      <c r="QN242" s="574"/>
      <c r="QO242" s="574"/>
      <c r="QP242" s="574"/>
      <c r="QQ242" s="574"/>
      <c r="QR242" s="574"/>
      <c r="QS242" s="574"/>
      <c r="QT242" s="574"/>
      <c r="QU242" s="574"/>
      <c r="QV242" s="574"/>
      <c r="QW242" s="574"/>
      <c r="QX242" s="574"/>
      <c r="QY242" s="574"/>
      <c r="QZ242" s="574"/>
      <c r="RA242" s="574"/>
      <c r="RB242" s="574"/>
      <c r="RC242" s="574"/>
      <c r="RD242" s="574"/>
      <c r="RE242" s="574"/>
      <c r="RF242" s="574"/>
      <c r="RG242" s="574"/>
      <c r="RH242" s="574"/>
      <c r="RI242" s="574"/>
      <c r="RJ242" s="574"/>
      <c r="RK242" s="574"/>
      <c r="RL242" s="574"/>
      <c r="RM242" s="574"/>
      <c r="RN242" s="574"/>
      <c r="RO242" s="574"/>
      <c r="RP242" s="574"/>
      <c r="RQ242" s="574"/>
      <c r="RR242" s="574"/>
      <c r="RS242" s="574"/>
      <c r="RT242" s="574"/>
      <c r="RU242" s="574"/>
      <c r="RV242" s="574"/>
      <c r="RW242" s="574"/>
      <c r="RX242" s="574"/>
      <c r="RY242" s="574"/>
      <c r="RZ242" s="574"/>
      <c r="SA242" s="574"/>
      <c r="SB242" s="574"/>
      <c r="SC242" s="574"/>
      <c r="SD242" s="574"/>
      <c r="SE242" s="574"/>
      <c r="SF242" s="574"/>
      <c r="SG242" s="574"/>
      <c r="SH242" s="574"/>
      <c r="SI242" s="574"/>
      <c r="SJ242" s="574"/>
      <c r="SK242" s="574"/>
      <c r="SL242" s="574"/>
      <c r="SM242" s="574"/>
      <c r="SN242" s="574"/>
      <c r="SO242" s="574"/>
      <c r="SP242" s="574"/>
      <c r="SQ242" s="574"/>
      <c r="SR242" s="574"/>
      <c r="SS242" s="574"/>
      <c r="ST242" s="574"/>
      <c r="SU242" s="574"/>
      <c r="SV242" s="574"/>
      <c r="SW242" s="574"/>
      <c r="SX242" s="574"/>
      <c r="SY242" s="574"/>
      <c r="SZ242" s="574"/>
      <c r="TA242" s="574"/>
      <c r="TB242" s="574"/>
      <c r="TC242" s="574"/>
      <c r="TD242" s="574"/>
      <c r="TE242" s="574"/>
      <c r="TF242" s="574"/>
      <c r="TG242" s="574"/>
      <c r="TH242" s="574"/>
      <c r="TI242" s="574"/>
      <c r="TJ242" s="574"/>
      <c r="TK242" s="574"/>
      <c r="TL242" s="574"/>
      <c r="TM242" s="574"/>
      <c r="TN242" s="574"/>
      <c r="TO242" s="574"/>
      <c r="TP242" s="574"/>
      <c r="TQ242" s="574"/>
      <c r="TR242" s="574"/>
      <c r="TS242" s="574"/>
      <c r="TT242" s="574"/>
      <c r="TU242" s="574"/>
      <c r="TV242" s="574"/>
      <c r="TW242" s="574"/>
      <c r="TX242" s="574"/>
      <c r="TY242" s="574"/>
      <c r="TZ242" s="574"/>
      <c r="UA242" s="574"/>
      <c r="UB242" s="574"/>
      <c r="UC242" s="574"/>
      <c r="UD242" s="574"/>
      <c r="UE242" s="574"/>
      <c r="UF242" s="574"/>
      <c r="UG242" s="574"/>
      <c r="UH242" s="574"/>
      <c r="UI242" s="574"/>
      <c r="UJ242" s="574"/>
      <c r="UK242" s="574"/>
      <c r="UL242" s="574"/>
      <c r="UM242" s="574"/>
      <c r="UN242" s="574"/>
      <c r="UO242" s="574"/>
      <c r="UP242" s="574"/>
      <c r="UQ242" s="574"/>
      <c r="UR242" s="574"/>
      <c r="US242" s="574"/>
      <c r="UT242" s="574"/>
      <c r="UU242" s="574"/>
      <c r="UV242" s="574"/>
      <c r="UW242" s="574"/>
      <c r="UX242" s="574"/>
      <c r="UY242" s="574"/>
      <c r="UZ242" s="574"/>
      <c r="VA242" s="574"/>
      <c r="VB242" s="574"/>
      <c r="VC242" s="574"/>
      <c r="VD242" s="574"/>
      <c r="VE242" s="574"/>
      <c r="VF242" s="574"/>
      <c r="VG242" s="574"/>
      <c r="VH242" s="574"/>
      <c r="VI242" s="574"/>
      <c r="VJ242" s="574"/>
      <c r="VK242" s="574"/>
      <c r="VL242" s="574"/>
      <c r="VM242" s="574"/>
      <c r="VN242" s="574"/>
      <c r="VO242" s="574"/>
      <c r="VP242" s="574"/>
      <c r="VQ242" s="574"/>
      <c r="VR242" s="574"/>
      <c r="VS242" s="574"/>
      <c r="VT242" s="574"/>
      <c r="VU242" s="574"/>
      <c r="VV242" s="574"/>
      <c r="VW242" s="574"/>
      <c r="VX242" s="574"/>
      <c r="VY242" s="574"/>
      <c r="VZ242" s="574"/>
      <c r="WA242" s="574"/>
      <c r="WB242" s="574"/>
      <c r="WC242" s="574"/>
      <c r="WD242" s="574"/>
      <c r="WE242" s="574"/>
      <c r="WF242" s="574"/>
      <c r="WG242" s="574"/>
      <c r="WH242" s="574"/>
      <c r="WI242" s="574"/>
      <c r="WJ242" s="574"/>
      <c r="WK242" s="574"/>
      <c r="WL242" s="574"/>
      <c r="WM242" s="574"/>
      <c r="WN242" s="574"/>
      <c r="WO242" s="574"/>
      <c r="WP242" s="574"/>
      <c r="WQ242" s="574"/>
      <c r="WR242" s="574"/>
      <c r="WS242" s="574"/>
      <c r="WT242" s="574"/>
      <c r="WU242" s="574"/>
      <c r="WV242" s="574"/>
      <c r="WW242" s="574"/>
      <c r="WX242" s="574"/>
      <c r="WY242" s="574"/>
      <c r="WZ242" s="574"/>
      <c r="XA242" s="574"/>
      <c r="XB242" s="574"/>
      <c r="XC242" s="574"/>
      <c r="XD242" s="574"/>
      <c r="XE242" s="574"/>
      <c r="XF242" s="574"/>
      <c r="XG242" s="574"/>
      <c r="XH242" s="574"/>
      <c r="XI242" s="574"/>
      <c r="XJ242" s="574"/>
      <c r="XK242" s="574"/>
      <c r="XL242" s="574"/>
      <c r="XM242" s="574"/>
      <c r="XN242" s="574"/>
      <c r="XO242" s="574"/>
      <c r="XP242" s="574"/>
      <c r="XQ242" s="574"/>
      <c r="XR242" s="574"/>
      <c r="XS242" s="574"/>
      <c r="XT242" s="574"/>
      <c r="XU242" s="574"/>
      <c r="XV242" s="574"/>
      <c r="XW242" s="574"/>
      <c r="XX242" s="574"/>
      <c r="XY242" s="574"/>
      <c r="XZ242" s="574"/>
      <c r="YA242" s="574"/>
      <c r="YB242" s="574"/>
      <c r="YC242" s="574"/>
      <c r="YD242" s="574"/>
      <c r="YE242" s="574"/>
      <c r="YF242" s="574"/>
      <c r="YG242" s="574"/>
      <c r="YH242" s="574"/>
      <c r="YI242" s="574"/>
      <c r="YJ242" s="574"/>
      <c r="YK242" s="574"/>
      <c r="YL242" s="574"/>
      <c r="YM242" s="574"/>
      <c r="YN242" s="574"/>
      <c r="YO242" s="574"/>
      <c r="YP242" s="574"/>
      <c r="YQ242" s="574"/>
      <c r="YR242" s="574"/>
      <c r="YS242" s="574"/>
      <c r="YT242" s="574"/>
      <c r="YU242" s="574"/>
      <c r="YV242" s="574"/>
      <c r="YW242" s="574"/>
      <c r="YX242" s="574"/>
      <c r="YY242" s="574"/>
      <c r="YZ242" s="574"/>
      <c r="ZA242" s="574"/>
      <c r="ZB242" s="574"/>
      <c r="ZC242" s="574"/>
      <c r="ZD242" s="574"/>
      <c r="ZE242" s="574"/>
      <c r="ZF242" s="574"/>
      <c r="ZG242" s="574"/>
      <c r="ZH242" s="574"/>
      <c r="ZI242" s="574"/>
      <c r="ZJ242" s="574"/>
      <c r="ZK242" s="574"/>
      <c r="ZL242" s="574"/>
      <c r="ZM242" s="574"/>
      <c r="ZN242" s="574"/>
      <c r="ZO242" s="574"/>
      <c r="ZP242" s="574"/>
      <c r="ZQ242" s="574"/>
      <c r="ZR242" s="574"/>
      <c r="ZS242" s="574"/>
      <c r="ZT242" s="574"/>
      <c r="ZU242" s="574"/>
      <c r="ZV242" s="574"/>
      <c r="ZW242" s="574"/>
      <c r="ZX242" s="574"/>
      <c r="ZY242" s="574"/>
      <c r="ZZ242" s="574"/>
      <c r="AAA242" s="574"/>
      <c r="AAB242" s="574"/>
      <c r="AAC242" s="574"/>
      <c r="AAD242" s="574"/>
      <c r="AAE242" s="574"/>
      <c r="AAF242" s="574"/>
      <c r="AAG242" s="574"/>
      <c r="AAH242" s="574"/>
      <c r="AAI242" s="574"/>
      <c r="AAJ242" s="574"/>
      <c r="AAK242" s="574"/>
      <c r="AAL242" s="574"/>
      <c r="AAM242" s="574"/>
      <c r="AAN242" s="574"/>
      <c r="AAO242" s="574"/>
      <c r="AAP242" s="574"/>
      <c r="AAQ242" s="574"/>
      <c r="AAR242" s="574"/>
      <c r="AAS242" s="574"/>
      <c r="AAT242" s="574"/>
      <c r="AAU242" s="574"/>
      <c r="AAV242" s="574"/>
      <c r="AAW242" s="574"/>
      <c r="AAX242" s="574"/>
      <c r="AAY242" s="574"/>
      <c r="AAZ242" s="574"/>
      <c r="ABA242" s="574"/>
      <c r="ABB242" s="574"/>
      <c r="ABC242" s="574"/>
      <c r="ABD242" s="574"/>
      <c r="ABE242" s="574"/>
      <c r="ABF242" s="574"/>
      <c r="ABG242" s="574"/>
      <c r="ABH242" s="574"/>
      <c r="ABI242" s="574"/>
      <c r="ABJ242" s="574"/>
      <c r="ABK242" s="574"/>
      <c r="ABL242" s="574"/>
      <c r="ABM242" s="574"/>
      <c r="ABN242" s="574"/>
      <c r="ABO242" s="574"/>
      <c r="ABP242" s="574"/>
      <c r="ABQ242" s="574"/>
      <c r="ABR242" s="574"/>
      <c r="ABS242" s="574"/>
      <c r="ABT242" s="574"/>
      <c r="ABU242" s="574"/>
      <c r="ABV242" s="574"/>
      <c r="ABW242" s="574"/>
      <c r="ABX242" s="574"/>
      <c r="ABY242" s="574"/>
      <c r="ABZ242" s="574"/>
      <c r="ACA242" s="574"/>
      <c r="ACB242" s="574"/>
      <c r="ACC242" s="574"/>
      <c r="ACD242" s="574"/>
      <c r="ACE242" s="574"/>
      <c r="ACF242" s="574"/>
      <c r="ACG242" s="574"/>
      <c r="ACH242" s="574"/>
      <c r="ACI242" s="574"/>
      <c r="ACJ242" s="574"/>
      <c r="ACK242" s="574"/>
      <c r="ACL242" s="574"/>
      <c r="ACM242" s="574"/>
      <c r="ACN242" s="574"/>
      <c r="ACO242" s="574"/>
      <c r="ACP242" s="574"/>
      <c r="ACQ242" s="574"/>
      <c r="ACR242" s="574"/>
      <c r="ACS242" s="574"/>
      <c r="ACT242" s="574"/>
      <c r="ACU242" s="574"/>
      <c r="ACV242" s="574"/>
      <c r="ACW242" s="574"/>
      <c r="ACX242" s="574"/>
      <c r="ACY242" s="574"/>
      <c r="ACZ242" s="574"/>
      <c r="ADA242" s="574"/>
      <c r="ADB242" s="574"/>
      <c r="ADC242" s="574"/>
      <c r="ADD242" s="574"/>
      <c r="ADE242" s="574"/>
      <c r="ADF242" s="574"/>
      <c r="ADG242" s="574"/>
      <c r="ADH242" s="574"/>
      <c r="ADI242" s="574"/>
      <c r="ADJ242" s="574"/>
      <c r="ADK242" s="574"/>
      <c r="ADL242" s="574"/>
      <c r="ADM242" s="574"/>
      <c r="ADN242" s="574"/>
      <c r="ADO242" s="574"/>
      <c r="ADP242" s="574"/>
      <c r="ADQ242" s="574"/>
      <c r="ADR242" s="574"/>
      <c r="ADS242" s="574"/>
      <c r="ADT242" s="574"/>
      <c r="ADU242" s="574"/>
      <c r="ADV242" s="574"/>
      <c r="ADW242" s="574"/>
      <c r="ADX242" s="574"/>
      <c r="ADY242" s="574"/>
      <c r="ADZ242" s="574"/>
      <c r="AEA242" s="574"/>
      <c r="AEB242" s="574"/>
      <c r="AEC242" s="574"/>
      <c r="AED242" s="574"/>
      <c r="AEE242" s="574"/>
      <c r="AEF242" s="574"/>
      <c r="AEG242" s="574"/>
      <c r="AEH242" s="574"/>
      <c r="AEI242" s="574"/>
      <c r="AEJ242" s="574"/>
      <c r="AEK242" s="574"/>
      <c r="AEL242" s="574"/>
      <c r="AEM242" s="574"/>
      <c r="AEN242" s="574"/>
      <c r="AEO242" s="574"/>
      <c r="AEP242" s="574"/>
      <c r="AEQ242" s="574"/>
      <c r="AER242" s="574"/>
      <c r="AES242" s="574"/>
      <c r="AET242" s="574"/>
      <c r="AEU242" s="574"/>
      <c r="AEV242" s="574"/>
      <c r="AEW242" s="574"/>
      <c r="AEX242" s="574"/>
      <c r="AEY242" s="574"/>
      <c r="AEZ242" s="574"/>
      <c r="AFA242" s="574"/>
      <c r="AFB242" s="574"/>
      <c r="AFC242" s="574"/>
      <c r="AFD242" s="574"/>
      <c r="AFE242" s="574"/>
      <c r="AFF242" s="574"/>
      <c r="AFG242" s="574"/>
      <c r="AFH242" s="574"/>
      <c r="AFI242" s="574"/>
      <c r="AFJ242" s="574"/>
      <c r="AFK242" s="574"/>
      <c r="AFL242" s="574"/>
      <c r="AFM242" s="574"/>
      <c r="AFN242" s="574"/>
      <c r="AFO242" s="574"/>
      <c r="AFP242" s="574"/>
      <c r="AFQ242" s="574"/>
      <c r="AFR242" s="574"/>
      <c r="AFS242" s="574"/>
      <c r="AFT242" s="574"/>
      <c r="AFU242" s="574"/>
      <c r="AFV242" s="574"/>
      <c r="AFW242" s="574"/>
      <c r="AFX242" s="574"/>
      <c r="AFY242" s="574"/>
      <c r="AFZ242" s="574"/>
      <c r="AGA242" s="574"/>
      <c r="AGB242" s="574"/>
      <c r="AGC242" s="574"/>
      <c r="AGD242" s="574"/>
      <c r="AGE242" s="574"/>
      <c r="AGF242" s="574"/>
      <c r="AGG242" s="574"/>
      <c r="AGH242" s="574"/>
      <c r="AGI242" s="574"/>
      <c r="AGJ242" s="574"/>
      <c r="AGK242" s="574"/>
      <c r="AGL242" s="574"/>
      <c r="AGM242" s="574"/>
      <c r="AGN242" s="574"/>
      <c r="AGO242" s="574"/>
      <c r="AGP242" s="574"/>
      <c r="AGQ242" s="574"/>
      <c r="AGR242" s="574"/>
      <c r="AGS242" s="574"/>
      <c r="AGT242" s="574"/>
      <c r="AGU242" s="574"/>
      <c r="AGV242" s="574"/>
      <c r="AGW242" s="574"/>
      <c r="AGX242" s="574"/>
      <c r="AGY242" s="574"/>
      <c r="AGZ242" s="574"/>
      <c r="AHA242" s="574"/>
      <c r="AHB242" s="574"/>
      <c r="AHC242" s="574"/>
      <c r="AHD242" s="574"/>
      <c r="AHE242" s="574"/>
      <c r="AHF242" s="574"/>
      <c r="AHG242" s="574"/>
      <c r="AHH242" s="574"/>
      <c r="AHI242" s="574"/>
      <c r="AHJ242" s="574"/>
      <c r="AHK242" s="574"/>
      <c r="AHL242" s="574"/>
      <c r="AHM242" s="574"/>
      <c r="AHN242" s="574"/>
      <c r="AHO242" s="574"/>
      <c r="AHP242" s="574"/>
      <c r="AHQ242" s="574"/>
      <c r="AHR242" s="574"/>
      <c r="AHS242" s="574"/>
      <c r="AHT242" s="574"/>
      <c r="AHU242" s="574"/>
      <c r="AHV242" s="574"/>
      <c r="AHW242" s="574"/>
      <c r="AHX242" s="574"/>
      <c r="AHY242" s="574"/>
      <c r="AHZ242" s="574"/>
      <c r="AIA242" s="574"/>
      <c r="AIB242" s="574"/>
      <c r="AIC242" s="574"/>
      <c r="AID242" s="574"/>
      <c r="AIE242" s="574"/>
      <c r="AIF242" s="574"/>
      <c r="AIG242" s="574"/>
      <c r="AIH242" s="574"/>
      <c r="AII242" s="574"/>
      <c r="AIJ242" s="574"/>
      <c r="AIK242" s="574"/>
      <c r="AIL242" s="574"/>
      <c r="AIM242" s="574"/>
      <c r="AIN242" s="574"/>
      <c r="AIO242" s="574"/>
      <c r="AIP242" s="574"/>
      <c r="AIQ242" s="574"/>
      <c r="AIR242" s="574"/>
      <c r="AIS242" s="574"/>
      <c r="AIT242" s="574"/>
      <c r="AIU242" s="574"/>
      <c r="AIV242" s="574"/>
      <c r="AIW242" s="574"/>
      <c r="AIX242" s="574"/>
      <c r="AIY242" s="574"/>
      <c r="AIZ242" s="574"/>
      <c r="AJA242" s="574"/>
      <c r="AJB242" s="574"/>
      <c r="AJC242" s="574"/>
      <c r="AJD242" s="574"/>
      <c r="AJE242" s="574"/>
      <c r="AJF242" s="574"/>
      <c r="AJG242" s="574"/>
      <c r="AJH242" s="574"/>
      <c r="AJI242" s="574"/>
      <c r="AJJ242" s="574"/>
      <c r="AJK242" s="574"/>
      <c r="AJL242" s="574"/>
      <c r="AJM242" s="574"/>
      <c r="AJN242" s="574"/>
      <c r="AJO242" s="574"/>
      <c r="AJP242" s="574"/>
      <c r="AJQ242" s="574"/>
      <c r="AJR242" s="574"/>
      <c r="AJS242" s="574"/>
      <c r="AJT242" s="574"/>
      <c r="AJU242" s="574"/>
      <c r="AJV242" s="574"/>
      <c r="AJW242" s="574"/>
      <c r="AJX242" s="574"/>
      <c r="AJY242" s="574"/>
      <c r="AJZ242" s="574"/>
      <c r="AKA242" s="574"/>
      <c r="AKB242" s="574"/>
      <c r="AKC242" s="574"/>
      <c r="AKD242" s="574"/>
      <c r="AKE242" s="574"/>
      <c r="AKF242" s="574"/>
      <c r="AKG242" s="574"/>
      <c r="AKH242" s="574"/>
      <c r="AKI242" s="574"/>
      <c r="AKJ242" s="574"/>
      <c r="AKK242" s="574"/>
      <c r="AKL242" s="574"/>
      <c r="AKM242" s="574"/>
      <c r="AKN242" s="574"/>
      <c r="AKO242" s="574"/>
      <c r="AKP242" s="574"/>
      <c r="AKQ242" s="574"/>
      <c r="AKR242" s="574"/>
      <c r="AKS242" s="574"/>
      <c r="AKT242" s="574"/>
      <c r="AKU242" s="574"/>
      <c r="AKV242" s="574"/>
      <c r="AKW242" s="574"/>
      <c r="AKX242" s="574"/>
      <c r="AKY242" s="574"/>
      <c r="AKZ242" s="574"/>
      <c r="ALA242" s="574"/>
      <c r="ALB242" s="574"/>
      <c r="ALC242" s="574"/>
      <c r="ALD242" s="574"/>
      <c r="ALE242" s="574"/>
      <c r="ALF242" s="574"/>
      <c r="ALG242" s="574"/>
      <c r="ALH242" s="574"/>
      <c r="ALI242" s="574"/>
      <c r="ALJ242" s="574"/>
      <c r="ALK242" s="574"/>
      <c r="ALL242" s="574"/>
      <c r="ALM242" s="574"/>
      <c r="ALN242" s="574"/>
      <c r="ALO242" s="574"/>
      <c r="ALP242" s="574"/>
      <c r="ALQ242" s="574"/>
      <c r="ALR242" s="574"/>
      <c r="ALS242" s="574"/>
      <c r="ALT242" s="574"/>
      <c r="ALU242" s="574"/>
      <c r="ALV242" s="574"/>
      <c r="ALW242" s="574"/>
      <c r="ALX242" s="574"/>
      <c r="ALY242" s="574"/>
      <c r="ALZ242" s="574"/>
      <c r="AMA242" s="574"/>
      <c r="AMB242" s="574"/>
      <c r="AMC242" s="574"/>
      <c r="AMD242" s="574"/>
      <c r="AME242" s="574"/>
      <c r="AMF242" s="574"/>
      <c r="AMG242" s="574"/>
      <c r="AMH242" s="574"/>
      <c r="AMI242" s="574"/>
      <c r="AMJ242" s="574"/>
      <c r="AMK242" s="574"/>
      <c r="AML242" s="574"/>
      <c r="AMM242" s="574"/>
      <c r="AMN242" s="574"/>
      <c r="AMO242" s="574"/>
      <c r="AMP242" s="574"/>
      <c r="AMQ242" s="574"/>
      <c r="AMR242" s="574"/>
      <c r="AMS242" s="574"/>
      <c r="AMT242" s="574"/>
      <c r="AMU242" s="574"/>
      <c r="AMV242" s="574"/>
      <c r="AMW242" s="574"/>
      <c r="AMX242" s="574"/>
      <c r="AMY242" s="574"/>
      <c r="AMZ242" s="574"/>
      <c r="ANA242" s="574"/>
      <c r="ANB242" s="574"/>
      <c r="ANC242" s="574"/>
      <c r="AND242" s="574"/>
      <c r="ANE242" s="574"/>
      <c r="ANF242" s="574"/>
      <c r="ANG242" s="574"/>
      <c r="ANH242" s="574"/>
      <c r="ANI242" s="574"/>
      <c r="ANJ242" s="574"/>
      <c r="ANK242" s="574"/>
      <c r="ANL242" s="574"/>
      <c r="ANM242" s="574"/>
      <c r="ANN242" s="574"/>
      <c r="ANO242" s="574"/>
      <c r="ANP242" s="574"/>
      <c r="ANQ242" s="574"/>
      <c r="ANR242" s="574"/>
      <c r="ANS242" s="574"/>
      <c r="ANT242" s="574"/>
      <c r="ANU242" s="574"/>
      <c r="ANV242" s="574"/>
      <c r="ANW242" s="574"/>
      <c r="ANX242" s="574"/>
      <c r="ANY242" s="574"/>
      <c r="ANZ242" s="574"/>
      <c r="AOA242" s="574"/>
      <c r="AOB242" s="574"/>
      <c r="AOC242" s="574"/>
      <c r="AOD242" s="574"/>
      <c r="AOE242" s="574"/>
      <c r="AOF242" s="574"/>
      <c r="AOG242" s="574"/>
      <c r="AOH242" s="574"/>
      <c r="AOI242" s="574"/>
      <c r="AOJ242" s="574"/>
      <c r="AOK242" s="574"/>
      <c r="AOL242" s="574"/>
      <c r="AOM242" s="574"/>
      <c r="AON242" s="574"/>
      <c r="AOO242" s="574"/>
      <c r="AOP242" s="574"/>
      <c r="AOQ242" s="574"/>
      <c r="AOR242" s="574"/>
      <c r="AOS242" s="574"/>
      <c r="AOT242" s="574"/>
      <c r="AOU242" s="574"/>
      <c r="AOV242" s="574"/>
      <c r="AOW242" s="574"/>
      <c r="AOX242" s="574"/>
      <c r="AOY242" s="574"/>
      <c r="AOZ242" s="574"/>
      <c r="APA242" s="574"/>
      <c r="APB242" s="574"/>
      <c r="APC242" s="574"/>
      <c r="APD242" s="574"/>
      <c r="APE242" s="574"/>
      <c r="APF242" s="574"/>
      <c r="APG242" s="574"/>
      <c r="APH242" s="574"/>
      <c r="API242" s="574"/>
      <c r="APJ242" s="574"/>
      <c r="APK242" s="574"/>
      <c r="APL242" s="574"/>
      <c r="APM242" s="574"/>
      <c r="APN242" s="574"/>
      <c r="APO242" s="574"/>
      <c r="APP242" s="574"/>
      <c r="APQ242" s="574"/>
      <c r="APR242" s="574"/>
      <c r="APS242" s="574"/>
      <c r="APT242" s="574"/>
      <c r="APU242" s="574"/>
      <c r="APV242" s="574"/>
      <c r="APW242" s="574"/>
      <c r="APX242" s="574"/>
      <c r="APY242" s="574"/>
      <c r="APZ242" s="574"/>
      <c r="AQA242" s="574"/>
      <c r="AQB242" s="574"/>
      <c r="AQC242" s="574"/>
      <c r="AQD242" s="574"/>
      <c r="AQE242" s="574"/>
      <c r="AQF242" s="574"/>
      <c r="AQG242" s="574"/>
      <c r="AQH242" s="574"/>
      <c r="AQI242" s="574"/>
      <c r="AQJ242" s="574"/>
      <c r="AQK242" s="574"/>
      <c r="AQL242" s="574"/>
      <c r="AQM242" s="574"/>
      <c r="AQN242" s="574"/>
      <c r="AQO242" s="574"/>
      <c r="AQP242" s="574"/>
      <c r="AQQ242" s="574"/>
      <c r="AQR242" s="574"/>
      <c r="AQS242" s="574"/>
      <c r="AQT242" s="574"/>
      <c r="AQU242" s="574"/>
      <c r="AQV242" s="574"/>
      <c r="AQW242" s="574"/>
      <c r="AQX242" s="574"/>
      <c r="AQY242" s="574"/>
      <c r="AQZ242" s="574"/>
      <c r="ARA242" s="574"/>
      <c r="ARB242" s="574"/>
      <c r="ARC242" s="574"/>
      <c r="ARD242" s="574"/>
      <c r="ARE242" s="574"/>
      <c r="ARF242" s="574"/>
      <c r="ARG242" s="574"/>
      <c r="ARH242" s="574"/>
      <c r="ARI242" s="574"/>
      <c r="ARJ242" s="574"/>
      <c r="ARK242" s="574"/>
      <c r="ARL242" s="574"/>
      <c r="ARM242" s="574"/>
      <c r="ARN242" s="574"/>
      <c r="ARO242" s="574"/>
      <c r="ARP242" s="574"/>
      <c r="ARQ242" s="574"/>
      <c r="ARR242" s="574"/>
      <c r="ARS242" s="574"/>
      <c r="ART242" s="574"/>
      <c r="ARU242" s="574"/>
      <c r="ARV242" s="574"/>
      <c r="ARW242" s="574"/>
      <c r="ARX242" s="574"/>
      <c r="ARY242" s="574"/>
      <c r="ARZ242" s="574"/>
      <c r="ASA242" s="574"/>
      <c r="ASB242" s="574"/>
      <c r="ASC242" s="574"/>
      <c r="ASD242" s="574"/>
      <c r="ASE242" s="574"/>
      <c r="ASF242" s="574"/>
      <c r="ASG242" s="574"/>
      <c r="ASH242" s="574"/>
      <c r="ASI242" s="574"/>
      <c r="ASJ242" s="574"/>
      <c r="ASK242" s="574"/>
      <c r="ASL242" s="574"/>
      <c r="ASM242" s="574"/>
      <c r="ASN242" s="574"/>
      <c r="ASO242" s="574"/>
      <c r="ASP242" s="574"/>
      <c r="ASQ242" s="574"/>
      <c r="ASR242" s="574"/>
      <c r="ASS242" s="574"/>
      <c r="AST242" s="574"/>
      <c r="ASU242" s="574"/>
      <c r="ASV242" s="574"/>
      <c r="ASW242" s="574"/>
      <c r="ASX242" s="574"/>
      <c r="ASY242" s="574"/>
      <c r="ASZ242" s="574"/>
      <c r="ATA242" s="574"/>
      <c r="ATB242" s="574"/>
      <c r="ATC242" s="574"/>
      <c r="ATD242" s="574"/>
      <c r="ATE242" s="574"/>
      <c r="ATF242" s="574"/>
      <c r="ATG242" s="574"/>
      <c r="ATH242" s="574"/>
      <c r="ATI242" s="574"/>
      <c r="ATJ242" s="574"/>
      <c r="ATK242" s="574"/>
      <c r="ATL242" s="574"/>
      <c r="ATM242" s="574"/>
      <c r="ATN242" s="574"/>
      <c r="ATO242" s="574"/>
      <c r="ATP242" s="574"/>
      <c r="ATQ242" s="574"/>
      <c r="ATR242" s="574"/>
      <c r="ATS242" s="574"/>
      <c r="ATT242" s="574"/>
      <c r="ATU242" s="574"/>
      <c r="ATV242" s="574"/>
      <c r="ATW242" s="574"/>
      <c r="ATX242" s="574"/>
      <c r="ATY242" s="574"/>
      <c r="ATZ242" s="574"/>
      <c r="AUA242" s="574"/>
      <c r="AUB242" s="574"/>
      <c r="AUC242" s="574"/>
      <c r="AUD242" s="574"/>
      <c r="AUE242" s="574"/>
      <c r="AUF242" s="574"/>
      <c r="AUG242" s="574"/>
      <c r="AUH242" s="574"/>
      <c r="AUI242" s="574"/>
      <c r="AUJ242" s="574"/>
      <c r="AUK242" s="574"/>
      <c r="AUL242" s="574"/>
      <c r="AUM242" s="574"/>
      <c r="AUN242" s="574"/>
      <c r="AUO242" s="574"/>
      <c r="AUP242" s="574"/>
      <c r="AUQ242" s="574"/>
      <c r="AUR242" s="574"/>
      <c r="AUS242" s="574"/>
      <c r="AUT242" s="574"/>
      <c r="AUU242" s="574"/>
      <c r="AUV242" s="574"/>
      <c r="AUW242" s="574"/>
      <c r="AUX242" s="574"/>
      <c r="AUY242" s="574"/>
      <c r="AUZ242" s="574"/>
      <c r="AVA242" s="574"/>
      <c r="AVB242" s="574"/>
      <c r="AVC242" s="574"/>
      <c r="AVD242" s="574"/>
      <c r="AVE242" s="574"/>
      <c r="AVF242" s="574"/>
      <c r="AVG242" s="574"/>
      <c r="AVH242" s="574"/>
      <c r="AVI242" s="574"/>
      <c r="AVJ242" s="574"/>
      <c r="AVK242" s="574"/>
      <c r="AVL242" s="574"/>
      <c r="AVM242" s="574"/>
      <c r="AVN242" s="574"/>
      <c r="AVO242" s="574"/>
      <c r="AVP242" s="574"/>
      <c r="AVQ242" s="574"/>
      <c r="AVR242" s="574"/>
      <c r="AVS242" s="574"/>
      <c r="AVT242" s="574"/>
      <c r="AVU242" s="574"/>
      <c r="AVV242" s="574"/>
      <c r="AVW242" s="574"/>
      <c r="AVX242" s="574"/>
      <c r="AVY242" s="574"/>
      <c r="AVZ242" s="574"/>
      <c r="AWA242" s="574"/>
      <c r="AWB242" s="574"/>
      <c r="AWC242" s="574"/>
      <c r="AWD242" s="574"/>
      <c r="AWE242" s="574"/>
      <c r="AWF242" s="574"/>
      <c r="AWG242" s="574"/>
      <c r="AWH242" s="574"/>
      <c r="AWI242" s="574"/>
      <c r="AWJ242" s="574"/>
      <c r="AWK242" s="574"/>
      <c r="AWL242" s="574"/>
      <c r="AWM242" s="574"/>
      <c r="AWN242" s="574"/>
      <c r="AWO242" s="574"/>
      <c r="AWP242" s="574"/>
      <c r="AWQ242" s="574"/>
      <c r="AWR242" s="574"/>
      <c r="AWS242" s="574"/>
      <c r="AWT242" s="574"/>
      <c r="AWU242" s="574"/>
      <c r="AWV242" s="574"/>
      <c r="AWW242" s="574"/>
      <c r="AWX242" s="574"/>
      <c r="AWY242" s="574"/>
      <c r="AWZ242" s="574"/>
      <c r="AXA242" s="574"/>
      <c r="AXB242" s="574"/>
      <c r="AXC242" s="574"/>
      <c r="AXD242" s="574"/>
      <c r="AXE242" s="574"/>
      <c r="AXF242" s="574"/>
      <c r="AXG242" s="574"/>
      <c r="AXH242" s="574"/>
      <c r="AXI242" s="574"/>
      <c r="AXJ242" s="574"/>
    </row>
    <row r="243" spans="1:1310" s="575" customFormat="1" ht="23.25" customHeight="1">
      <c r="A243" s="1802"/>
      <c r="B243" s="2831" t="s">
        <v>766</v>
      </c>
      <c r="C243" s="2831"/>
      <c r="D243" s="2831"/>
      <c r="E243" s="2831"/>
      <c r="F243" s="1804"/>
      <c r="G243" s="2831" t="s">
        <v>767</v>
      </c>
      <c r="H243" s="2831"/>
      <c r="I243" s="2831"/>
      <c r="J243" s="1804"/>
      <c r="K243" s="2831" t="s">
        <v>768</v>
      </c>
      <c r="L243" s="2831"/>
      <c r="M243" s="2831"/>
      <c r="N243" s="1804"/>
      <c r="O243" s="2831" t="s">
        <v>769</v>
      </c>
      <c r="P243" s="2831"/>
      <c r="Q243" s="1804"/>
      <c r="R243" s="572"/>
      <c r="S243" s="572"/>
      <c r="T243" s="572"/>
      <c r="U243" s="572"/>
      <c r="V243" s="572"/>
      <c r="W243" s="572"/>
      <c r="X243" s="572"/>
      <c r="Y243" s="572"/>
      <c r="Z243" s="572"/>
      <c r="AA243" s="572"/>
      <c r="AB243" s="572"/>
      <c r="AC243" s="572"/>
      <c r="AD243" s="573"/>
      <c r="AE243" s="573"/>
      <c r="AF243" s="573"/>
      <c r="AG243" s="573"/>
      <c r="AH243" s="573"/>
      <c r="AI243" s="573"/>
      <c r="AJ243" s="573"/>
      <c r="AK243" s="573"/>
      <c r="AL243" s="573"/>
      <c r="AM243" s="573"/>
      <c r="AN243" s="573"/>
      <c r="AO243" s="573"/>
      <c r="AP243" s="573"/>
      <c r="AQ243" s="573"/>
      <c r="AR243" s="573"/>
      <c r="AS243" s="573"/>
      <c r="AT243" s="573"/>
      <c r="AU243" s="573"/>
      <c r="AV243" s="574"/>
      <c r="AW243" s="574"/>
      <c r="AX243" s="574"/>
      <c r="AY243" s="574"/>
      <c r="AZ243" s="574"/>
      <c r="BA243" s="574"/>
      <c r="BB243" s="574"/>
      <c r="BC243" s="574"/>
      <c r="BD243" s="574"/>
      <c r="BE243" s="574"/>
      <c r="BF243" s="574"/>
      <c r="BG243" s="574"/>
      <c r="BH243" s="574"/>
      <c r="BI243" s="574"/>
      <c r="BJ243" s="574"/>
      <c r="BK243" s="574"/>
      <c r="BL243" s="574"/>
      <c r="BM243" s="574"/>
      <c r="BN243" s="574"/>
      <c r="BO243" s="574"/>
      <c r="BP243" s="574"/>
      <c r="BQ243" s="574"/>
      <c r="BR243" s="574"/>
      <c r="BS243" s="574"/>
      <c r="BT243" s="574"/>
      <c r="BU243" s="574"/>
      <c r="BV243" s="574"/>
      <c r="BW243" s="574"/>
      <c r="BX243" s="574"/>
      <c r="BY243" s="574"/>
      <c r="BZ243" s="574"/>
      <c r="CA243" s="574"/>
      <c r="CB243" s="574"/>
      <c r="CC243" s="574"/>
      <c r="CD243" s="574"/>
      <c r="CE243" s="574"/>
      <c r="CF243" s="574"/>
      <c r="CG243" s="574"/>
      <c r="CH243" s="574"/>
      <c r="CI243" s="574"/>
      <c r="CJ243" s="574"/>
      <c r="CK243" s="574"/>
      <c r="CL243" s="574"/>
      <c r="CM243" s="574"/>
      <c r="CN243" s="574"/>
      <c r="CO243" s="574"/>
      <c r="CP243" s="574"/>
      <c r="CQ243" s="574"/>
      <c r="CR243" s="574"/>
      <c r="CS243" s="574"/>
      <c r="CT243" s="574"/>
      <c r="CU243" s="574"/>
      <c r="CV243" s="574"/>
      <c r="CW243" s="574"/>
      <c r="CX243" s="574"/>
      <c r="CY243" s="574"/>
      <c r="CZ243" s="574"/>
      <c r="DA243" s="574"/>
      <c r="DB243" s="574"/>
      <c r="DC243" s="574"/>
      <c r="DD243" s="574"/>
      <c r="DE243" s="574"/>
      <c r="DF243" s="574"/>
      <c r="DG243" s="574"/>
      <c r="DH243" s="574"/>
      <c r="DI243" s="574"/>
      <c r="DJ243" s="574"/>
      <c r="DK243" s="574"/>
      <c r="DL243" s="574"/>
      <c r="DM243" s="574"/>
      <c r="DN243" s="574"/>
      <c r="DO243" s="574"/>
      <c r="DP243" s="574"/>
      <c r="DQ243" s="574"/>
      <c r="DR243" s="574"/>
      <c r="DS243" s="574"/>
      <c r="DT243" s="574"/>
      <c r="DU243" s="574"/>
      <c r="DV243" s="574"/>
      <c r="DW243" s="574"/>
      <c r="DX243" s="574"/>
      <c r="DY243" s="574"/>
      <c r="DZ243" s="574"/>
      <c r="EA243" s="574"/>
      <c r="EB243" s="574"/>
      <c r="EC243" s="574"/>
      <c r="ED243" s="574"/>
      <c r="EE243" s="574"/>
      <c r="EF243" s="574"/>
      <c r="EG243" s="574"/>
      <c r="EH243" s="574"/>
      <c r="EI243" s="574"/>
      <c r="EJ243" s="574"/>
      <c r="EK243" s="574"/>
      <c r="EL243" s="574"/>
      <c r="EM243" s="574"/>
      <c r="EN243" s="574"/>
      <c r="EO243" s="574"/>
      <c r="EP243" s="574"/>
      <c r="EQ243" s="574"/>
      <c r="ER243" s="574"/>
      <c r="ES243" s="574"/>
      <c r="ET243" s="574"/>
      <c r="EU243" s="574"/>
      <c r="EV243" s="574"/>
      <c r="EW243" s="574"/>
      <c r="EX243" s="574"/>
      <c r="EY243" s="574"/>
      <c r="EZ243" s="574"/>
      <c r="FA243" s="574"/>
      <c r="FB243" s="574"/>
      <c r="FC243" s="574"/>
      <c r="FD243" s="574"/>
      <c r="FE243" s="574"/>
      <c r="FF243" s="574"/>
      <c r="FG243" s="574"/>
      <c r="FH243" s="574"/>
      <c r="FI243" s="574"/>
      <c r="FJ243" s="574"/>
      <c r="FK243" s="574"/>
      <c r="FL243" s="574"/>
      <c r="FM243" s="574"/>
      <c r="FN243" s="574"/>
      <c r="FO243" s="574"/>
      <c r="FP243" s="574"/>
      <c r="FQ243" s="574"/>
      <c r="FR243" s="574"/>
      <c r="FS243" s="574"/>
      <c r="FT243" s="574"/>
      <c r="FU243" s="574"/>
      <c r="FV243" s="574"/>
      <c r="FW243" s="574"/>
      <c r="FX243" s="574"/>
      <c r="FY243" s="574"/>
      <c r="FZ243" s="574"/>
      <c r="GA243" s="574"/>
      <c r="GB243" s="574"/>
      <c r="GC243" s="574"/>
      <c r="GD243" s="574"/>
      <c r="GE243" s="574"/>
      <c r="GF243" s="574"/>
      <c r="GG243" s="574"/>
      <c r="GH243" s="574"/>
      <c r="GI243" s="574"/>
      <c r="GJ243" s="574"/>
      <c r="GK243" s="574"/>
      <c r="GL243" s="574"/>
      <c r="GM243" s="574"/>
      <c r="GN243" s="574"/>
      <c r="GO243" s="574"/>
      <c r="GP243" s="574"/>
      <c r="GQ243" s="574"/>
      <c r="GR243" s="574"/>
      <c r="GS243" s="574"/>
      <c r="GT243" s="574"/>
      <c r="GU243" s="574"/>
      <c r="GV243" s="574"/>
      <c r="GW243" s="574"/>
      <c r="GX243" s="574"/>
      <c r="GY243" s="574"/>
      <c r="GZ243" s="574"/>
      <c r="HA243" s="574"/>
      <c r="HB243" s="574"/>
      <c r="HC243" s="574"/>
      <c r="HD243" s="574"/>
      <c r="HE243" s="574"/>
      <c r="HF243" s="574"/>
      <c r="HG243" s="574"/>
      <c r="HH243" s="574"/>
      <c r="HI243" s="574"/>
      <c r="HJ243" s="574"/>
      <c r="HK243" s="574"/>
      <c r="HL243" s="574"/>
      <c r="HM243" s="574"/>
      <c r="HN243" s="574"/>
      <c r="HO243" s="574"/>
      <c r="HP243" s="574"/>
      <c r="HQ243" s="574"/>
      <c r="HR243" s="574"/>
      <c r="HS243" s="574"/>
      <c r="HT243" s="574"/>
      <c r="HU243" s="574"/>
      <c r="HV243" s="574"/>
      <c r="HW243" s="574"/>
      <c r="HX243" s="574"/>
      <c r="HY243" s="574"/>
      <c r="HZ243" s="574"/>
      <c r="IA243" s="574"/>
      <c r="IB243" s="574"/>
      <c r="IC243" s="574"/>
      <c r="ID243" s="574"/>
      <c r="IE243" s="574"/>
      <c r="IF243" s="574"/>
      <c r="IG243" s="574"/>
      <c r="IH243" s="574"/>
      <c r="II243" s="574"/>
      <c r="IJ243" s="574"/>
      <c r="IK243" s="574"/>
      <c r="IL243" s="574"/>
      <c r="IM243" s="574"/>
      <c r="IN243" s="574"/>
      <c r="IO243" s="574"/>
      <c r="IP243" s="574"/>
      <c r="IQ243" s="574"/>
      <c r="IR243" s="574"/>
      <c r="IS243" s="574"/>
      <c r="IT243" s="574"/>
      <c r="IU243" s="574"/>
      <c r="IV243" s="574"/>
      <c r="IW243" s="574"/>
      <c r="IX243" s="574"/>
      <c r="IY243" s="574"/>
      <c r="IZ243" s="574"/>
      <c r="JA243" s="574"/>
      <c r="JB243" s="574"/>
      <c r="JC243" s="574"/>
      <c r="JD243" s="574"/>
      <c r="JE243" s="574"/>
      <c r="JF243" s="574"/>
      <c r="JG243" s="574"/>
      <c r="JH243" s="574"/>
      <c r="JI243" s="574"/>
      <c r="JJ243" s="574"/>
      <c r="JK243" s="574"/>
      <c r="JL243" s="574"/>
      <c r="JM243" s="574"/>
      <c r="JN243" s="574"/>
      <c r="JO243" s="574"/>
      <c r="JP243" s="574"/>
      <c r="JQ243" s="574"/>
      <c r="JR243" s="574"/>
      <c r="JS243" s="574"/>
      <c r="JT243" s="574"/>
      <c r="JU243" s="574"/>
      <c r="JV243" s="574"/>
      <c r="JW243" s="574"/>
      <c r="JX243" s="574"/>
      <c r="JY243" s="574"/>
      <c r="JZ243" s="574"/>
      <c r="KA243" s="574"/>
      <c r="KB243" s="574"/>
      <c r="KC243" s="574"/>
      <c r="KD243" s="574"/>
      <c r="KE243" s="574"/>
      <c r="KF243" s="574"/>
      <c r="KG243" s="574"/>
      <c r="KH243" s="574"/>
      <c r="KI243" s="574"/>
      <c r="KJ243" s="574"/>
      <c r="KK243" s="574"/>
      <c r="KL243" s="574"/>
      <c r="KM243" s="574"/>
      <c r="KN243" s="574"/>
      <c r="KO243" s="574"/>
      <c r="KP243" s="574"/>
      <c r="KQ243" s="574"/>
      <c r="KR243" s="574"/>
      <c r="KS243" s="574"/>
      <c r="KT243" s="574"/>
      <c r="KU243" s="574"/>
      <c r="KV243" s="574"/>
      <c r="KW243" s="574"/>
      <c r="KX243" s="574"/>
      <c r="KY243" s="574"/>
      <c r="KZ243" s="574"/>
      <c r="LA243" s="574"/>
      <c r="LB243" s="574"/>
      <c r="LC243" s="574"/>
      <c r="LD243" s="574"/>
      <c r="LE243" s="574"/>
      <c r="LF243" s="574"/>
      <c r="LG243" s="574"/>
      <c r="LH243" s="574"/>
      <c r="LI243" s="574"/>
      <c r="LJ243" s="574"/>
      <c r="LK243" s="574"/>
      <c r="LL243" s="574"/>
      <c r="LM243" s="574"/>
      <c r="LN243" s="574"/>
      <c r="LO243" s="574"/>
      <c r="LP243" s="574"/>
      <c r="LQ243" s="574"/>
      <c r="LR243" s="574"/>
      <c r="LS243" s="574"/>
      <c r="LT243" s="574"/>
      <c r="LU243" s="574"/>
      <c r="LV243" s="574"/>
      <c r="LW243" s="574"/>
      <c r="LX243" s="574"/>
      <c r="LY243" s="574"/>
      <c r="LZ243" s="574"/>
      <c r="MA243" s="574"/>
      <c r="MB243" s="574"/>
      <c r="MC243" s="574"/>
      <c r="MD243" s="574"/>
      <c r="ME243" s="574"/>
      <c r="MF243" s="574"/>
      <c r="MG243" s="574"/>
      <c r="MH243" s="574"/>
      <c r="MI243" s="574"/>
      <c r="MJ243" s="574"/>
      <c r="MK243" s="574"/>
      <c r="ML243" s="574"/>
      <c r="MM243" s="574"/>
      <c r="MN243" s="574"/>
      <c r="MO243" s="574"/>
      <c r="MP243" s="574"/>
      <c r="MQ243" s="574"/>
      <c r="MR243" s="574"/>
      <c r="MS243" s="574"/>
      <c r="MT243" s="574"/>
      <c r="MU243" s="574"/>
      <c r="MV243" s="574"/>
      <c r="MW243" s="574"/>
      <c r="MX243" s="574"/>
      <c r="MY243" s="574"/>
      <c r="MZ243" s="574"/>
      <c r="NA243" s="574"/>
      <c r="NB243" s="574"/>
      <c r="NC243" s="574"/>
      <c r="ND243" s="574"/>
      <c r="NE243" s="574"/>
      <c r="NF243" s="574"/>
      <c r="NG243" s="574"/>
      <c r="NH243" s="574"/>
      <c r="NI243" s="574"/>
      <c r="NJ243" s="574"/>
      <c r="NK243" s="574"/>
      <c r="NL243" s="574"/>
      <c r="NM243" s="574"/>
      <c r="NN243" s="574"/>
      <c r="NO243" s="574"/>
      <c r="NP243" s="574"/>
      <c r="NQ243" s="574"/>
      <c r="NR243" s="574"/>
      <c r="NS243" s="574"/>
      <c r="NT243" s="574"/>
      <c r="NU243" s="574"/>
      <c r="NV243" s="574"/>
      <c r="NW243" s="574"/>
      <c r="NX243" s="574"/>
      <c r="NY243" s="574"/>
      <c r="NZ243" s="574"/>
      <c r="OA243" s="574"/>
      <c r="OB243" s="574"/>
      <c r="OC243" s="574"/>
      <c r="OD243" s="574"/>
      <c r="OE243" s="574"/>
      <c r="OF243" s="574"/>
      <c r="OG243" s="574"/>
      <c r="OH243" s="574"/>
      <c r="OI243" s="574"/>
      <c r="OJ243" s="574"/>
      <c r="OK243" s="574"/>
      <c r="OL243" s="574"/>
      <c r="OM243" s="574"/>
      <c r="ON243" s="574"/>
      <c r="OO243" s="574"/>
      <c r="OP243" s="574"/>
      <c r="OQ243" s="574"/>
      <c r="OR243" s="574"/>
      <c r="OS243" s="574"/>
      <c r="OT243" s="574"/>
      <c r="OU243" s="574"/>
      <c r="OV243" s="574"/>
      <c r="OW243" s="574"/>
      <c r="OX243" s="574"/>
      <c r="OY243" s="574"/>
      <c r="OZ243" s="574"/>
      <c r="PA243" s="574"/>
      <c r="PB243" s="574"/>
      <c r="PC243" s="574"/>
      <c r="PD243" s="574"/>
      <c r="PE243" s="574"/>
      <c r="PF243" s="574"/>
      <c r="PG243" s="574"/>
      <c r="PH243" s="574"/>
      <c r="PI243" s="574"/>
      <c r="PJ243" s="574"/>
      <c r="PK243" s="574"/>
      <c r="PL243" s="574"/>
      <c r="PM243" s="574"/>
      <c r="PN243" s="574"/>
      <c r="PO243" s="574"/>
      <c r="PP243" s="574"/>
      <c r="PQ243" s="574"/>
      <c r="PR243" s="574"/>
      <c r="PS243" s="574"/>
      <c r="PT243" s="574"/>
      <c r="PU243" s="574"/>
      <c r="PV243" s="574"/>
      <c r="PW243" s="574"/>
      <c r="PX243" s="574"/>
      <c r="PY243" s="574"/>
      <c r="PZ243" s="574"/>
      <c r="QA243" s="574"/>
      <c r="QB243" s="574"/>
      <c r="QC243" s="574"/>
      <c r="QD243" s="574"/>
      <c r="QE243" s="574"/>
      <c r="QF243" s="574"/>
      <c r="QG243" s="574"/>
      <c r="QH243" s="574"/>
      <c r="QI243" s="574"/>
      <c r="QJ243" s="574"/>
      <c r="QK243" s="574"/>
      <c r="QL243" s="574"/>
      <c r="QM243" s="574"/>
      <c r="QN243" s="574"/>
      <c r="QO243" s="574"/>
      <c r="QP243" s="574"/>
      <c r="QQ243" s="574"/>
      <c r="QR243" s="574"/>
      <c r="QS243" s="574"/>
      <c r="QT243" s="574"/>
      <c r="QU243" s="574"/>
      <c r="QV243" s="574"/>
      <c r="QW243" s="574"/>
      <c r="QX243" s="574"/>
      <c r="QY243" s="574"/>
      <c r="QZ243" s="574"/>
      <c r="RA243" s="574"/>
      <c r="RB243" s="574"/>
      <c r="RC243" s="574"/>
      <c r="RD243" s="574"/>
      <c r="RE243" s="574"/>
      <c r="RF243" s="574"/>
      <c r="RG243" s="574"/>
      <c r="RH243" s="574"/>
      <c r="RI243" s="574"/>
      <c r="RJ243" s="574"/>
      <c r="RK243" s="574"/>
      <c r="RL243" s="574"/>
      <c r="RM243" s="574"/>
      <c r="RN243" s="574"/>
      <c r="RO243" s="574"/>
      <c r="RP243" s="574"/>
      <c r="RQ243" s="574"/>
      <c r="RR243" s="574"/>
      <c r="RS243" s="574"/>
      <c r="RT243" s="574"/>
      <c r="RU243" s="574"/>
      <c r="RV243" s="574"/>
      <c r="RW243" s="574"/>
      <c r="RX243" s="574"/>
      <c r="RY243" s="574"/>
      <c r="RZ243" s="574"/>
      <c r="SA243" s="574"/>
      <c r="SB243" s="574"/>
      <c r="SC243" s="574"/>
      <c r="SD243" s="574"/>
      <c r="SE243" s="574"/>
      <c r="SF243" s="574"/>
      <c r="SG243" s="574"/>
      <c r="SH243" s="574"/>
      <c r="SI243" s="574"/>
      <c r="SJ243" s="574"/>
      <c r="SK243" s="574"/>
      <c r="SL243" s="574"/>
      <c r="SM243" s="574"/>
      <c r="SN243" s="574"/>
      <c r="SO243" s="574"/>
      <c r="SP243" s="574"/>
      <c r="SQ243" s="574"/>
      <c r="SR243" s="574"/>
      <c r="SS243" s="574"/>
      <c r="ST243" s="574"/>
      <c r="SU243" s="574"/>
      <c r="SV243" s="574"/>
      <c r="SW243" s="574"/>
      <c r="SX243" s="574"/>
      <c r="SY243" s="574"/>
      <c r="SZ243" s="574"/>
      <c r="TA243" s="574"/>
      <c r="TB243" s="574"/>
      <c r="TC243" s="574"/>
      <c r="TD243" s="574"/>
      <c r="TE243" s="574"/>
      <c r="TF243" s="574"/>
      <c r="TG243" s="574"/>
      <c r="TH243" s="574"/>
      <c r="TI243" s="574"/>
      <c r="TJ243" s="574"/>
      <c r="TK243" s="574"/>
      <c r="TL243" s="574"/>
      <c r="TM243" s="574"/>
      <c r="TN243" s="574"/>
      <c r="TO243" s="574"/>
      <c r="TP243" s="574"/>
      <c r="TQ243" s="574"/>
      <c r="TR243" s="574"/>
      <c r="TS243" s="574"/>
      <c r="TT243" s="574"/>
      <c r="TU243" s="574"/>
      <c r="TV243" s="574"/>
      <c r="TW243" s="574"/>
      <c r="TX243" s="574"/>
      <c r="TY243" s="574"/>
      <c r="TZ243" s="574"/>
      <c r="UA243" s="574"/>
      <c r="UB243" s="574"/>
      <c r="UC243" s="574"/>
      <c r="UD243" s="574"/>
      <c r="UE243" s="574"/>
      <c r="UF243" s="574"/>
      <c r="UG243" s="574"/>
      <c r="UH243" s="574"/>
      <c r="UI243" s="574"/>
      <c r="UJ243" s="574"/>
      <c r="UK243" s="574"/>
      <c r="UL243" s="574"/>
      <c r="UM243" s="574"/>
      <c r="UN243" s="574"/>
      <c r="UO243" s="574"/>
      <c r="UP243" s="574"/>
      <c r="UQ243" s="574"/>
      <c r="UR243" s="574"/>
      <c r="US243" s="574"/>
      <c r="UT243" s="574"/>
      <c r="UU243" s="574"/>
      <c r="UV243" s="574"/>
      <c r="UW243" s="574"/>
      <c r="UX243" s="574"/>
      <c r="UY243" s="574"/>
      <c r="UZ243" s="574"/>
      <c r="VA243" s="574"/>
      <c r="VB243" s="574"/>
      <c r="VC243" s="574"/>
      <c r="VD243" s="574"/>
      <c r="VE243" s="574"/>
      <c r="VF243" s="574"/>
      <c r="VG243" s="574"/>
      <c r="VH243" s="574"/>
      <c r="VI243" s="574"/>
      <c r="VJ243" s="574"/>
      <c r="VK243" s="574"/>
      <c r="VL243" s="574"/>
      <c r="VM243" s="574"/>
      <c r="VN243" s="574"/>
      <c r="VO243" s="574"/>
      <c r="VP243" s="574"/>
      <c r="VQ243" s="574"/>
      <c r="VR243" s="574"/>
      <c r="VS243" s="574"/>
      <c r="VT243" s="574"/>
      <c r="VU243" s="574"/>
      <c r="VV243" s="574"/>
      <c r="VW243" s="574"/>
      <c r="VX243" s="574"/>
      <c r="VY243" s="574"/>
      <c r="VZ243" s="574"/>
      <c r="WA243" s="574"/>
      <c r="WB243" s="574"/>
      <c r="WC243" s="574"/>
      <c r="WD243" s="574"/>
      <c r="WE243" s="574"/>
      <c r="WF243" s="574"/>
      <c r="WG243" s="574"/>
      <c r="WH243" s="574"/>
      <c r="WI243" s="574"/>
      <c r="WJ243" s="574"/>
      <c r="WK243" s="574"/>
      <c r="WL243" s="574"/>
      <c r="WM243" s="574"/>
      <c r="WN243" s="574"/>
      <c r="WO243" s="574"/>
      <c r="WP243" s="574"/>
      <c r="WQ243" s="574"/>
      <c r="WR243" s="574"/>
      <c r="WS243" s="574"/>
      <c r="WT243" s="574"/>
      <c r="WU243" s="574"/>
      <c r="WV243" s="574"/>
      <c r="WW243" s="574"/>
      <c r="WX243" s="574"/>
      <c r="WY243" s="574"/>
      <c r="WZ243" s="574"/>
      <c r="XA243" s="574"/>
      <c r="XB243" s="574"/>
      <c r="XC243" s="574"/>
      <c r="XD243" s="574"/>
      <c r="XE243" s="574"/>
      <c r="XF243" s="574"/>
      <c r="XG243" s="574"/>
      <c r="XH243" s="574"/>
      <c r="XI243" s="574"/>
      <c r="XJ243" s="574"/>
      <c r="XK243" s="574"/>
      <c r="XL243" s="574"/>
      <c r="XM243" s="574"/>
      <c r="XN243" s="574"/>
      <c r="XO243" s="574"/>
      <c r="XP243" s="574"/>
      <c r="XQ243" s="574"/>
      <c r="XR243" s="574"/>
      <c r="XS243" s="574"/>
      <c r="XT243" s="574"/>
      <c r="XU243" s="574"/>
      <c r="XV243" s="574"/>
      <c r="XW243" s="574"/>
      <c r="XX243" s="574"/>
      <c r="XY243" s="574"/>
      <c r="XZ243" s="574"/>
      <c r="YA243" s="574"/>
      <c r="YB243" s="574"/>
      <c r="YC243" s="574"/>
      <c r="YD243" s="574"/>
      <c r="YE243" s="574"/>
      <c r="YF243" s="574"/>
      <c r="YG243" s="574"/>
      <c r="YH243" s="574"/>
      <c r="YI243" s="574"/>
      <c r="YJ243" s="574"/>
      <c r="YK243" s="574"/>
      <c r="YL243" s="574"/>
      <c r="YM243" s="574"/>
      <c r="YN243" s="574"/>
      <c r="YO243" s="574"/>
      <c r="YP243" s="574"/>
      <c r="YQ243" s="574"/>
      <c r="YR243" s="574"/>
      <c r="YS243" s="574"/>
      <c r="YT243" s="574"/>
      <c r="YU243" s="574"/>
      <c r="YV243" s="574"/>
      <c r="YW243" s="574"/>
      <c r="YX243" s="574"/>
      <c r="YY243" s="574"/>
      <c r="YZ243" s="574"/>
      <c r="ZA243" s="574"/>
      <c r="ZB243" s="574"/>
      <c r="ZC243" s="574"/>
      <c r="ZD243" s="574"/>
      <c r="ZE243" s="574"/>
      <c r="ZF243" s="574"/>
      <c r="ZG243" s="574"/>
      <c r="ZH243" s="574"/>
      <c r="ZI243" s="574"/>
      <c r="ZJ243" s="574"/>
      <c r="ZK243" s="574"/>
      <c r="ZL243" s="574"/>
      <c r="ZM243" s="574"/>
      <c r="ZN243" s="574"/>
      <c r="ZO243" s="574"/>
      <c r="ZP243" s="574"/>
      <c r="ZQ243" s="574"/>
      <c r="ZR243" s="574"/>
      <c r="ZS243" s="574"/>
      <c r="ZT243" s="574"/>
      <c r="ZU243" s="574"/>
      <c r="ZV243" s="574"/>
      <c r="ZW243" s="574"/>
      <c r="ZX243" s="574"/>
      <c r="ZY243" s="574"/>
      <c r="ZZ243" s="574"/>
      <c r="AAA243" s="574"/>
      <c r="AAB243" s="574"/>
      <c r="AAC243" s="574"/>
      <c r="AAD243" s="574"/>
      <c r="AAE243" s="574"/>
      <c r="AAF243" s="574"/>
      <c r="AAG243" s="574"/>
      <c r="AAH243" s="574"/>
      <c r="AAI243" s="574"/>
      <c r="AAJ243" s="574"/>
      <c r="AAK243" s="574"/>
      <c r="AAL243" s="574"/>
      <c r="AAM243" s="574"/>
      <c r="AAN243" s="574"/>
      <c r="AAO243" s="574"/>
      <c r="AAP243" s="574"/>
      <c r="AAQ243" s="574"/>
      <c r="AAR243" s="574"/>
      <c r="AAS243" s="574"/>
      <c r="AAT243" s="574"/>
      <c r="AAU243" s="574"/>
      <c r="AAV243" s="574"/>
      <c r="AAW243" s="574"/>
      <c r="AAX243" s="574"/>
      <c r="AAY243" s="574"/>
      <c r="AAZ243" s="574"/>
      <c r="ABA243" s="574"/>
      <c r="ABB243" s="574"/>
      <c r="ABC243" s="574"/>
      <c r="ABD243" s="574"/>
      <c r="ABE243" s="574"/>
      <c r="ABF243" s="574"/>
      <c r="ABG243" s="574"/>
      <c r="ABH243" s="574"/>
      <c r="ABI243" s="574"/>
      <c r="ABJ243" s="574"/>
      <c r="ABK243" s="574"/>
      <c r="ABL243" s="574"/>
      <c r="ABM243" s="574"/>
      <c r="ABN243" s="574"/>
      <c r="ABO243" s="574"/>
      <c r="ABP243" s="574"/>
      <c r="ABQ243" s="574"/>
      <c r="ABR243" s="574"/>
      <c r="ABS243" s="574"/>
      <c r="ABT243" s="574"/>
      <c r="ABU243" s="574"/>
      <c r="ABV243" s="574"/>
      <c r="ABW243" s="574"/>
      <c r="ABX243" s="574"/>
      <c r="ABY243" s="574"/>
      <c r="ABZ243" s="574"/>
      <c r="ACA243" s="574"/>
      <c r="ACB243" s="574"/>
      <c r="ACC243" s="574"/>
      <c r="ACD243" s="574"/>
      <c r="ACE243" s="574"/>
      <c r="ACF243" s="574"/>
      <c r="ACG243" s="574"/>
      <c r="ACH243" s="574"/>
      <c r="ACI243" s="574"/>
      <c r="ACJ243" s="574"/>
      <c r="ACK243" s="574"/>
      <c r="ACL243" s="574"/>
      <c r="ACM243" s="574"/>
      <c r="ACN243" s="574"/>
      <c r="ACO243" s="574"/>
      <c r="ACP243" s="574"/>
      <c r="ACQ243" s="574"/>
      <c r="ACR243" s="574"/>
      <c r="ACS243" s="574"/>
      <c r="ACT243" s="574"/>
      <c r="ACU243" s="574"/>
      <c r="ACV243" s="574"/>
      <c r="ACW243" s="574"/>
      <c r="ACX243" s="574"/>
      <c r="ACY243" s="574"/>
      <c r="ACZ243" s="574"/>
      <c r="ADA243" s="574"/>
      <c r="ADB243" s="574"/>
      <c r="ADC243" s="574"/>
      <c r="ADD243" s="574"/>
      <c r="ADE243" s="574"/>
      <c r="ADF243" s="574"/>
      <c r="ADG243" s="574"/>
      <c r="ADH243" s="574"/>
      <c r="ADI243" s="574"/>
      <c r="ADJ243" s="574"/>
      <c r="ADK243" s="574"/>
      <c r="ADL243" s="574"/>
      <c r="ADM243" s="574"/>
      <c r="ADN243" s="574"/>
      <c r="ADO243" s="574"/>
      <c r="ADP243" s="574"/>
      <c r="ADQ243" s="574"/>
      <c r="ADR243" s="574"/>
      <c r="ADS243" s="574"/>
      <c r="ADT243" s="574"/>
      <c r="ADU243" s="574"/>
      <c r="ADV243" s="574"/>
      <c r="ADW243" s="574"/>
      <c r="ADX243" s="574"/>
      <c r="ADY243" s="574"/>
      <c r="ADZ243" s="574"/>
      <c r="AEA243" s="574"/>
      <c r="AEB243" s="574"/>
      <c r="AEC243" s="574"/>
      <c r="AED243" s="574"/>
      <c r="AEE243" s="574"/>
      <c r="AEF243" s="574"/>
      <c r="AEG243" s="574"/>
      <c r="AEH243" s="574"/>
      <c r="AEI243" s="574"/>
      <c r="AEJ243" s="574"/>
      <c r="AEK243" s="574"/>
      <c r="AEL243" s="574"/>
      <c r="AEM243" s="574"/>
      <c r="AEN243" s="574"/>
      <c r="AEO243" s="574"/>
      <c r="AEP243" s="574"/>
      <c r="AEQ243" s="574"/>
      <c r="AER243" s="574"/>
      <c r="AES243" s="574"/>
      <c r="AET243" s="574"/>
      <c r="AEU243" s="574"/>
      <c r="AEV243" s="574"/>
      <c r="AEW243" s="574"/>
      <c r="AEX243" s="574"/>
      <c r="AEY243" s="574"/>
      <c r="AEZ243" s="574"/>
      <c r="AFA243" s="574"/>
      <c r="AFB243" s="574"/>
      <c r="AFC243" s="574"/>
      <c r="AFD243" s="574"/>
      <c r="AFE243" s="574"/>
      <c r="AFF243" s="574"/>
      <c r="AFG243" s="574"/>
      <c r="AFH243" s="574"/>
      <c r="AFI243" s="574"/>
      <c r="AFJ243" s="574"/>
      <c r="AFK243" s="574"/>
      <c r="AFL243" s="574"/>
      <c r="AFM243" s="574"/>
      <c r="AFN243" s="574"/>
      <c r="AFO243" s="574"/>
      <c r="AFP243" s="574"/>
      <c r="AFQ243" s="574"/>
      <c r="AFR243" s="574"/>
      <c r="AFS243" s="574"/>
      <c r="AFT243" s="574"/>
      <c r="AFU243" s="574"/>
      <c r="AFV243" s="574"/>
      <c r="AFW243" s="574"/>
      <c r="AFX243" s="574"/>
      <c r="AFY243" s="574"/>
      <c r="AFZ243" s="574"/>
      <c r="AGA243" s="574"/>
      <c r="AGB243" s="574"/>
      <c r="AGC243" s="574"/>
      <c r="AGD243" s="574"/>
      <c r="AGE243" s="574"/>
      <c r="AGF243" s="574"/>
      <c r="AGG243" s="574"/>
      <c r="AGH243" s="574"/>
      <c r="AGI243" s="574"/>
      <c r="AGJ243" s="574"/>
      <c r="AGK243" s="574"/>
      <c r="AGL243" s="574"/>
      <c r="AGM243" s="574"/>
      <c r="AGN243" s="574"/>
      <c r="AGO243" s="574"/>
      <c r="AGP243" s="574"/>
      <c r="AGQ243" s="574"/>
      <c r="AGR243" s="574"/>
      <c r="AGS243" s="574"/>
      <c r="AGT243" s="574"/>
      <c r="AGU243" s="574"/>
      <c r="AGV243" s="574"/>
      <c r="AGW243" s="574"/>
      <c r="AGX243" s="574"/>
      <c r="AGY243" s="574"/>
      <c r="AGZ243" s="574"/>
      <c r="AHA243" s="574"/>
      <c r="AHB243" s="574"/>
      <c r="AHC243" s="574"/>
      <c r="AHD243" s="574"/>
      <c r="AHE243" s="574"/>
      <c r="AHF243" s="574"/>
      <c r="AHG243" s="574"/>
      <c r="AHH243" s="574"/>
      <c r="AHI243" s="574"/>
      <c r="AHJ243" s="574"/>
      <c r="AHK243" s="574"/>
      <c r="AHL243" s="574"/>
      <c r="AHM243" s="574"/>
      <c r="AHN243" s="574"/>
      <c r="AHO243" s="574"/>
      <c r="AHP243" s="574"/>
      <c r="AHQ243" s="574"/>
      <c r="AHR243" s="574"/>
      <c r="AHS243" s="574"/>
      <c r="AHT243" s="574"/>
      <c r="AHU243" s="574"/>
      <c r="AHV243" s="574"/>
      <c r="AHW243" s="574"/>
      <c r="AHX243" s="574"/>
      <c r="AHY243" s="574"/>
      <c r="AHZ243" s="574"/>
      <c r="AIA243" s="574"/>
      <c r="AIB243" s="574"/>
      <c r="AIC243" s="574"/>
      <c r="AID243" s="574"/>
      <c r="AIE243" s="574"/>
      <c r="AIF243" s="574"/>
      <c r="AIG243" s="574"/>
      <c r="AIH243" s="574"/>
      <c r="AII243" s="574"/>
      <c r="AIJ243" s="574"/>
      <c r="AIK243" s="574"/>
      <c r="AIL243" s="574"/>
      <c r="AIM243" s="574"/>
      <c r="AIN243" s="574"/>
      <c r="AIO243" s="574"/>
      <c r="AIP243" s="574"/>
      <c r="AIQ243" s="574"/>
      <c r="AIR243" s="574"/>
      <c r="AIS243" s="574"/>
      <c r="AIT243" s="574"/>
      <c r="AIU243" s="574"/>
      <c r="AIV243" s="574"/>
      <c r="AIW243" s="574"/>
      <c r="AIX243" s="574"/>
      <c r="AIY243" s="574"/>
      <c r="AIZ243" s="574"/>
      <c r="AJA243" s="574"/>
      <c r="AJB243" s="574"/>
      <c r="AJC243" s="574"/>
      <c r="AJD243" s="574"/>
      <c r="AJE243" s="574"/>
      <c r="AJF243" s="574"/>
      <c r="AJG243" s="574"/>
      <c r="AJH243" s="574"/>
      <c r="AJI243" s="574"/>
      <c r="AJJ243" s="574"/>
      <c r="AJK243" s="574"/>
      <c r="AJL243" s="574"/>
      <c r="AJM243" s="574"/>
      <c r="AJN243" s="574"/>
      <c r="AJO243" s="574"/>
      <c r="AJP243" s="574"/>
      <c r="AJQ243" s="574"/>
      <c r="AJR243" s="574"/>
      <c r="AJS243" s="574"/>
      <c r="AJT243" s="574"/>
      <c r="AJU243" s="574"/>
      <c r="AJV243" s="574"/>
      <c r="AJW243" s="574"/>
      <c r="AJX243" s="574"/>
      <c r="AJY243" s="574"/>
      <c r="AJZ243" s="574"/>
      <c r="AKA243" s="574"/>
      <c r="AKB243" s="574"/>
      <c r="AKC243" s="574"/>
      <c r="AKD243" s="574"/>
      <c r="AKE243" s="574"/>
      <c r="AKF243" s="574"/>
      <c r="AKG243" s="574"/>
      <c r="AKH243" s="574"/>
      <c r="AKI243" s="574"/>
      <c r="AKJ243" s="574"/>
      <c r="AKK243" s="574"/>
      <c r="AKL243" s="574"/>
      <c r="AKM243" s="574"/>
      <c r="AKN243" s="574"/>
      <c r="AKO243" s="574"/>
      <c r="AKP243" s="574"/>
      <c r="AKQ243" s="574"/>
      <c r="AKR243" s="574"/>
      <c r="AKS243" s="574"/>
      <c r="AKT243" s="574"/>
      <c r="AKU243" s="574"/>
      <c r="AKV243" s="574"/>
      <c r="AKW243" s="574"/>
      <c r="AKX243" s="574"/>
      <c r="AKY243" s="574"/>
      <c r="AKZ243" s="574"/>
      <c r="ALA243" s="574"/>
      <c r="ALB243" s="574"/>
      <c r="ALC243" s="574"/>
      <c r="ALD243" s="574"/>
      <c r="ALE243" s="574"/>
      <c r="ALF243" s="574"/>
      <c r="ALG243" s="574"/>
      <c r="ALH243" s="574"/>
      <c r="ALI243" s="574"/>
      <c r="ALJ243" s="574"/>
      <c r="ALK243" s="574"/>
      <c r="ALL243" s="574"/>
      <c r="ALM243" s="574"/>
      <c r="ALN243" s="574"/>
      <c r="ALO243" s="574"/>
      <c r="ALP243" s="574"/>
      <c r="ALQ243" s="574"/>
      <c r="ALR243" s="574"/>
      <c r="ALS243" s="574"/>
      <c r="ALT243" s="574"/>
      <c r="ALU243" s="574"/>
      <c r="ALV243" s="574"/>
      <c r="ALW243" s="574"/>
      <c r="ALX243" s="574"/>
      <c r="ALY243" s="574"/>
      <c r="ALZ243" s="574"/>
      <c r="AMA243" s="574"/>
      <c r="AMB243" s="574"/>
      <c r="AMC243" s="574"/>
      <c r="AMD243" s="574"/>
      <c r="AME243" s="574"/>
      <c r="AMF243" s="574"/>
      <c r="AMG243" s="574"/>
      <c r="AMH243" s="574"/>
      <c r="AMI243" s="574"/>
      <c r="AMJ243" s="574"/>
      <c r="AMK243" s="574"/>
      <c r="AML243" s="574"/>
      <c r="AMM243" s="574"/>
      <c r="AMN243" s="574"/>
      <c r="AMO243" s="574"/>
      <c r="AMP243" s="574"/>
      <c r="AMQ243" s="574"/>
      <c r="AMR243" s="574"/>
      <c r="AMS243" s="574"/>
      <c r="AMT243" s="574"/>
      <c r="AMU243" s="574"/>
      <c r="AMV243" s="574"/>
      <c r="AMW243" s="574"/>
      <c r="AMX243" s="574"/>
      <c r="AMY243" s="574"/>
      <c r="AMZ243" s="574"/>
      <c r="ANA243" s="574"/>
      <c r="ANB243" s="574"/>
      <c r="ANC243" s="574"/>
      <c r="AND243" s="574"/>
      <c r="ANE243" s="574"/>
      <c r="ANF243" s="574"/>
      <c r="ANG243" s="574"/>
      <c r="ANH243" s="574"/>
      <c r="ANI243" s="574"/>
      <c r="ANJ243" s="574"/>
      <c r="ANK243" s="574"/>
      <c r="ANL243" s="574"/>
      <c r="ANM243" s="574"/>
      <c r="ANN243" s="574"/>
      <c r="ANO243" s="574"/>
      <c r="ANP243" s="574"/>
      <c r="ANQ243" s="574"/>
      <c r="ANR243" s="574"/>
      <c r="ANS243" s="574"/>
      <c r="ANT243" s="574"/>
      <c r="ANU243" s="574"/>
      <c r="ANV243" s="574"/>
      <c r="ANW243" s="574"/>
      <c r="ANX243" s="574"/>
      <c r="ANY243" s="574"/>
      <c r="ANZ243" s="574"/>
      <c r="AOA243" s="574"/>
      <c r="AOB243" s="574"/>
      <c r="AOC243" s="574"/>
      <c r="AOD243" s="574"/>
      <c r="AOE243" s="574"/>
      <c r="AOF243" s="574"/>
      <c r="AOG243" s="574"/>
      <c r="AOH243" s="574"/>
      <c r="AOI243" s="574"/>
      <c r="AOJ243" s="574"/>
      <c r="AOK243" s="574"/>
      <c r="AOL243" s="574"/>
      <c r="AOM243" s="574"/>
      <c r="AON243" s="574"/>
      <c r="AOO243" s="574"/>
      <c r="AOP243" s="574"/>
      <c r="AOQ243" s="574"/>
      <c r="AOR243" s="574"/>
      <c r="AOS243" s="574"/>
      <c r="AOT243" s="574"/>
      <c r="AOU243" s="574"/>
      <c r="AOV243" s="574"/>
      <c r="AOW243" s="574"/>
      <c r="AOX243" s="574"/>
      <c r="AOY243" s="574"/>
      <c r="AOZ243" s="574"/>
      <c r="APA243" s="574"/>
      <c r="APB243" s="574"/>
      <c r="APC243" s="574"/>
      <c r="APD243" s="574"/>
      <c r="APE243" s="574"/>
      <c r="APF243" s="574"/>
      <c r="APG243" s="574"/>
      <c r="APH243" s="574"/>
      <c r="API243" s="574"/>
      <c r="APJ243" s="574"/>
      <c r="APK243" s="574"/>
      <c r="APL243" s="574"/>
      <c r="APM243" s="574"/>
      <c r="APN243" s="574"/>
      <c r="APO243" s="574"/>
      <c r="APP243" s="574"/>
      <c r="APQ243" s="574"/>
      <c r="APR243" s="574"/>
      <c r="APS243" s="574"/>
      <c r="APT243" s="574"/>
      <c r="APU243" s="574"/>
      <c r="APV243" s="574"/>
      <c r="APW243" s="574"/>
      <c r="APX243" s="574"/>
      <c r="APY243" s="574"/>
      <c r="APZ243" s="574"/>
      <c r="AQA243" s="574"/>
      <c r="AQB243" s="574"/>
      <c r="AQC243" s="574"/>
      <c r="AQD243" s="574"/>
      <c r="AQE243" s="574"/>
      <c r="AQF243" s="574"/>
      <c r="AQG243" s="574"/>
      <c r="AQH243" s="574"/>
      <c r="AQI243" s="574"/>
      <c r="AQJ243" s="574"/>
      <c r="AQK243" s="574"/>
      <c r="AQL243" s="574"/>
      <c r="AQM243" s="574"/>
      <c r="AQN243" s="574"/>
      <c r="AQO243" s="574"/>
      <c r="AQP243" s="574"/>
      <c r="AQQ243" s="574"/>
      <c r="AQR243" s="574"/>
      <c r="AQS243" s="574"/>
      <c r="AQT243" s="574"/>
      <c r="AQU243" s="574"/>
      <c r="AQV243" s="574"/>
      <c r="AQW243" s="574"/>
      <c r="AQX243" s="574"/>
      <c r="AQY243" s="574"/>
      <c r="AQZ243" s="574"/>
      <c r="ARA243" s="574"/>
      <c r="ARB243" s="574"/>
      <c r="ARC243" s="574"/>
      <c r="ARD243" s="574"/>
      <c r="ARE243" s="574"/>
      <c r="ARF243" s="574"/>
      <c r="ARG243" s="574"/>
      <c r="ARH243" s="574"/>
      <c r="ARI243" s="574"/>
      <c r="ARJ243" s="574"/>
      <c r="ARK243" s="574"/>
      <c r="ARL243" s="574"/>
      <c r="ARM243" s="574"/>
      <c r="ARN243" s="574"/>
      <c r="ARO243" s="574"/>
      <c r="ARP243" s="574"/>
      <c r="ARQ243" s="574"/>
      <c r="ARR243" s="574"/>
      <c r="ARS243" s="574"/>
      <c r="ART243" s="574"/>
      <c r="ARU243" s="574"/>
      <c r="ARV243" s="574"/>
      <c r="ARW243" s="574"/>
      <c r="ARX243" s="574"/>
      <c r="ARY243" s="574"/>
      <c r="ARZ243" s="574"/>
      <c r="ASA243" s="574"/>
      <c r="ASB243" s="574"/>
      <c r="ASC243" s="574"/>
      <c r="ASD243" s="574"/>
      <c r="ASE243" s="574"/>
      <c r="ASF243" s="574"/>
      <c r="ASG243" s="574"/>
      <c r="ASH243" s="574"/>
      <c r="ASI243" s="574"/>
      <c r="ASJ243" s="574"/>
      <c r="ASK243" s="574"/>
      <c r="ASL243" s="574"/>
      <c r="ASM243" s="574"/>
      <c r="ASN243" s="574"/>
      <c r="ASO243" s="574"/>
      <c r="ASP243" s="574"/>
      <c r="ASQ243" s="574"/>
      <c r="ASR243" s="574"/>
      <c r="ASS243" s="574"/>
      <c r="AST243" s="574"/>
      <c r="ASU243" s="574"/>
      <c r="ASV243" s="574"/>
      <c r="ASW243" s="574"/>
      <c r="ASX243" s="574"/>
      <c r="ASY243" s="574"/>
      <c r="ASZ243" s="574"/>
      <c r="ATA243" s="574"/>
      <c r="ATB243" s="574"/>
      <c r="ATC243" s="574"/>
      <c r="ATD243" s="574"/>
      <c r="ATE243" s="574"/>
      <c r="ATF243" s="574"/>
      <c r="ATG243" s="574"/>
      <c r="ATH243" s="574"/>
      <c r="ATI243" s="574"/>
      <c r="ATJ243" s="574"/>
      <c r="ATK243" s="574"/>
      <c r="ATL243" s="574"/>
      <c r="ATM243" s="574"/>
      <c r="ATN243" s="574"/>
      <c r="ATO243" s="574"/>
      <c r="ATP243" s="574"/>
      <c r="ATQ243" s="574"/>
      <c r="ATR243" s="574"/>
      <c r="ATS243" s="574"/>
      <c r="ATT243" s="574"/>
      <c r="ATU243" s="574"/>
      <c r="ATV243" s="574"/>
      <c r="ATW243" s="574"/>
      <c r="ATX243" s="574"/>
      <c r="ATY243" s="574"/>
      <c r="ATZ243" s="574"/>
      <c r="AUA243" s="574"/>
      <c r="AUB243" s="574"/>
      <c r="AUC243" s="574"/>
      <c r="AUD243" s="574"/>
      <c r="AUE243" s="574"/>
      <c r="AUF243" s="574"/>
      <c r="AUG243" s="574"/>
      <c r="AUH243" s="574"/>
      <c r="AUI243" s="574"/>
      <c r="AUJ243" s="574"/>
      <c r="AUK243" s="574"/>
      <c r="AUL243" s="574"/>
      <c r="AUM243" s="574"/>
      <c r="AUN243" s="574"/>
      <c r="AUO243" s="574"/>
      <c r="AUP243" s="574"/>
      <c r="AUQ243" s="574"/>
      <c r="AUR243" s="574"/>
      <c r="AUS243" s="574"/>
      <c r="AUT243" s="574"/>
      <c r="AUU243" s="574"/>
      <c r="AUV243" s="574"/>
      <c r="AUW243" s="574"/>
      <c r="AUX243" s="574"/>
      <c r="AUY243" s="574"/>
      <c r="AUZ243" s="574"/>
      <c r="AVA243" s="574"/>
      <c r="AVB243" s="574"/>
      <c r="AVC243" s="574"/>
      <c r="AVD243" s="574"/>
      <c r="AVE243" s="574"/>
      <c r="AVF243" s="574"/>
      <c r="AVG243" s="574"/>
      <c r="AVH243" s="574"/>
      <c r="AVI243" s="574"/>
      <c r="AVJ243" s="574"/>
      <c r="AVK243" s="574"/>
      <c r="AVL243" s="574"/>
      <c r="AVM243" s="574"/>
      <c r="AVN243" s="574"/>
      <c r="AVO243" s="574"/>
      <c r="AVP243" s="574"/>
      <c r="AVQ243" s="574"/>
      <c r="AVR243" s="574"/>
      <c r="AVS243" s="574"/>
      <c r="AVT243" s="574"/>
      <c r="AVU243" s="574"/>
      <c r="AVV243" s="574"/>
      <c r="AVW243" s="574"/>
      <c r="AVX243" s="574"/>
      <c r="AVY243" s="574"/>
      <c r="AVZ243" s="574"/>
      <c r="AWA243" s="574"/>
      <c r="AWB243" s="574"/>
      <c r="AWC243" s="574"/>
      <c r="AWD243" s="574"/>
      <c r="AWE243" s="574"/>
      <c r="AWF243" s="574"/>
      <c r="AWG243" s="574"/>
      <c r="AWH243" s="574"/>
      <c r="AWI243" s="574"/>
      <c r="AWJ243" s="574"/>
      <c r="AWK243" s="574"/>
      <c r="AWL243" s="574"/>
      <c r="AWM243" s="574"/>
      <c r="AWN243" s="574"/>
      <c r="AWO243" s="574"/>
      <c r="AWP243" s="574"/>
      <c r="AWQ243" s="574"/>
      <c r="AWR243" s="574"/>
      <c r="AWS243" s="574"/>
      <c r="AWT243" s="574"/>
      <c r="AWU243" s="574"/>
      <c r="AWV243" s="574"/>
      <c r="AWW243" s="574"/>
      <c r="AWX243" s="574"/>
      <c r="AWY243" s="574"/>
      <c r="AWZ243" s="574"/>
      <c r="AXA243" s="574"/>
      <c r="AXB243" s="574"/>
      <c r="AXC243" s="574"/>
      <c r="AXD243" s="574"/>
      <c r="AXE243" s="574"/>
      <c r="AXF243" s="574"/>
      <c r="AXG243" s="574"/>
      <c r="AXH243" s="574"/>
      <c r="AXI243" s="574"/>
      <c r="AXJ243" s="574"/>
    </row>
    <row r="244" spans="1:1310" s="575" customFormat="1" ht="23.25" customHeight="1">
      <c r="A244" s="1802"/>
      <c r="B244" s="2831" t="s">
        <v>770</v>
      </c>
      <c r="C244" s="2831"/>
      <c r="D244" s="2831"/>
      <c r="E244" s="2831"/>
      <c r="F244" s="1804"/>
      <c r="G244" s="2831" t="s">
        <v>771</v>
      </c>
      <c r="H244" s="2831"/>
      <c r="I244" s="2831"/>
      <c r="J244" s="1804"/>
      <c r="K244" s="2834" t="s">
        <v>772</v>
      </c>
      <c r="L244" s="2834"/>
      <c r="M244" s="2834"/>
      <c r="N244" s="1804"/>
      <c r="O244" s="2831" t="s">
        <v>773</v>
      </c>
      <c r="P244" s="2831"/>
      <c r="Q244" s="1804"/>
      <c r="R244" s="572"/>
      <c r="S244" s="572"/>
      <c r="T244" s="572"/>
      <c r="U244" s="572"/>
      <c r="V244" s="572"/>
      <c r="W244" s="572"/>
      <c r="X244" s="572"/>
      <c r="Y244" s="572"/>
      <c r="Z244" s="572"/>
      <c r="AA244" s="572"/>
      <c r="AB244" s="572"/>
      <c r="AC244" s="572"/>
      <c r="AD244" s="573"/>
      <c r="AE244" s="573"/>
      <c r="AF244" s="573"/>
      <c r="AG244" s="573"/>
      <c r="AH244" s="573"/>
      <c r="AI244" s="573"/>
      <c r="AJ244" s="573"/>
      <c r="AK244" s="573"/>
      <c r="AL244" s="573"/>
      <c r="AM244" s="573"/>
      <c r="AN244" s="573"/>
      <c r="AO244" s="573"/>
      <c r="AP244" s="573"/>
      <c r="AQ244" s="573"/>
      <c r="AR244" s="573"/>
      <c r="AS244" s="573"/>
      <c r="AT244" s="573"/>
      <c r="AU244" s="573"/>
      <c r="AV244" s="574"/>
      <c r="AW244" s="574"/>
      <c r="AX244" s="574"/>
      <c r="AY244" s="574"/>
      <c r="AZ244" s="574"/>
      <c r="BA244" s="574"/>
      <c r="BB244" s="574"/>
      <c r="BC244" s="574"/>
      <c r="BD244" s="574"/>
      <c r="BE244" s="574"/>
      <c r="BF244" s="574"/>
      <c r="BG244" s="574"/>
      <c r="BH244" s="574"/>
      <c r="BI244" s="574"/>
      <c r="BJ244" s="574"/>
      <c r="BK244" s="574"/>
      <c r="BL244" s="574"/>
      <c r="BM244" s="574"/>
      <c r="BN244" s="574"/>
      <c r="BO244" s="574"/>
      <c r="BP244" s="574"/>
      <c r="BQ244" s="574"/>
      <c r="BR244" s="574"/>
      <c r="BS244" s="574"/>
      <c r="BT244" s="574"/>
      <c r="BU244" s="574"/>
      <c r="BV244" s="574"/>
      <c r="BW244" s="574"/>
      <c r="BX244" s="574"/>
      <c r="BY244" s="574"/>
      <c r="BZ244" s="574"/>
      <c r="CA244" s="574"/>
      <c r="CB244" s="574"/>
      <c r="CC244" s="574"/>
      <c r="CD244" s="574"/>
      <c r="CE244" s="574"/>
      <c r="CF244" s="574"/>
      <c r="CG244" s="574"/>
      <c r="CH244" s="574"/>
      <c r="CI244" s="574"/>
      <c r="CJ244" s="574"/>
      <c r="CK244" s="574"/>
      <c r="CL244" s="574"/>
      <c r="CM244" s="574"/>
      <c r="CN244" s="574"/>
      <c r="CO244" s="574"/>
      <c r="CP244" s="574"/>
      <c r="CQ244" s="574"/>
      <c r="CR244" s="574"/>
      <c r="CS244" s="574"/>
      <c r="CT244" s="574"/>
      <c r="CU244" s="574"/>
      <c r="CV244" s="574"/>
      <c r="CW244" s="574"/>
      <c r="CX244" s="574"/>
      <c r="CY244" s="574"/>
      <c r="CZ244" s="574"/>
      <c r="DA244" s="574"/>
      <c r="DB244" s="574"/>
      <c r="DC244" s="574"/>
      <c r="DD244" s="574"/>
      <c r="DE244" s="574"/>
      <c r="DF244" s="574"/>
      <c r="DG244" s="574"/>
      <c r="DH244" s="574"/>
      <c r="DI244" s="574"/>
      <c r="DJ244" s="574"/>
      <c r="DK244" s="574"/>
      <c r="DL244" s="574"/>
      <c r="DM244" s="574"/>
      <c r="DN244" s="574"/>
      <c r="DO244" s="574"/>
      <c r="DP244" s="574"/>
      <c r="DQ244" s="574"/>
      <c r="DR244" s="574"/>
      <c r="DS244" s="574"/>
      <c r="DT244" s="574"/>
      <c r="DU244" s="574"/>
      <c r="DV244" s="574"/>
      <c r="DW244" s="574"/>
      <c r="DX244" s="574"/>
      <c r="DY244" s="574"/>
      <c r="DZ244" s="574"/>
      <c r="EA244" s="574"/>
      <c r="EB244" s="574"/>
      <c r="EC244" s="574"/>
      <c r="ED244" s="574"/>
      <c r="EE244" s="574"/>
      <c r="EF244" s="574"/>
      <c r="EG244" s="574"/>
      <c r="EH244" s="574"/>
      <c r="EI244" s="574"/>
      <c r="EJ244" s="574"/>
      <c r="EK244" s="574"/>
      <c r="EL244" s="574"/>
      <c r="EM244" s="574"/>
      <c r="EN244" s="574"/>
      <c r="EO244" s="574"/>
      <c r="EP244" s="574"/>
      <c r="EQ244" s="574"/>
      <c r="ER244" s="574"/>
      <c r="ES244" s="574"/>
      <c r="ET244" s="574"/>
      <c r="EU244" s="574"/>
      <c r="EV244" s="574"/>
      <c r="EW244" s="574"/>
      <c r="EX244" s="574"/>
      <c r="EY244" s="574"/>
      <c r="EZ244" s="574"/>
      <c r="FA244" s="574"/>
      <c r="FB244" s="574"/>
      <c r="FC244" s="574"/>
      <c r="FD244" s="574"/>
      <c r="FE244" s="574"/>
      <c r="FF244" s="574"/>
      <c r="FG244" s="574"/>
      <c r="FH244" s="574"/>
      <c r="FI244" s="574"/>
      <c r="FJ244" s="574"/>
      <c r="FK244" s="574"/>
      <c r="FL244" s="574"/>
      <c r="FM244" s="574"/>
      <c r="FN244" s="574"/>
      <c r="FO244" s="574"/>
      <c r="FP244" s="574"/>
      <c r="FQ244" s="574"/>
      <c r="FR244" s="574"/>
      <c r="FS244" s="574"/>
      <c r="FT244" s="574"/>
      <c r="FU244" s="574"/>
      <c r="FV244" s="574"/>
      <c r="FW244" s="574"/>
      <c r="FX244" s="574"/>
      <c r="FY244" s="574"/>
      <c r="FZ244" s="574"/>
      <c r="GA244" s="574"/>
      <c r="GB244" s="574"/>
      <c r="GC244" s="574"/>
      <c r="GD244" s="574"/>
      <c r="GE244" s="574"/>
      <c r="GF244" s="574"/>
      <c r="GG244" s="574"/>
      <c r="GH244" s="574"/>
      <c r="GI244" s="574"/>
      <c r="GJ244" s="574"/>
      <c r="GK244" s="574"/>
      <c r="GL244" s="574"/>
      <c r="GM244" s="574"/>
      <c r="GN244" s="574"/>
      <c r="GO244" s="574"/>
      <c r="GP244" s="574"/>
      <c r="GQ244" s="574"/>
      <c r="GR244" s="574"/>
      <c r="GS244" s="574"/>
      <c r="GT244" s="574"/>
      <c r="GU244" s="574"/>
      <c r="GV244" s="574"/>
      <c r="GW244" s="574"/>
      <c r="GX244" s="574"/>
      <c r="GY244" s="574"/>
      <c r="GZ244" s="574"/>
      <c r="HA244" s="574"/>
      <c r="HB244" s="574"/>
      <c r="HC244" s="574"/>
      <c r="HD244" s="574"/>
      <c r="HE244" s="574"/>
      <c r="HF244" s="574"/>
      <c r="HG244" s="574"/>
      <c r="HH244" s="574"/>
      <c r="HI244" s="574"/>
      <c r="HJ244" s="574"/>
      <c r="HK244" s="574"/>
      <c r="HL244" s="574"/>
      <c r="HM244" s="574"/>
      <c r="HN244" s="574"/>
      <c r="HO244" s="574"/>
      <c r="HP244" s="574"/>
      <c r="HQ244" s="574"/>
      <c r="HR244" s="574"/>
      <c r="HS244" s="574"/>
      <c r="HT244" s="574"/>
      <c r="HU244" s="574"/>
      <c r="HV244" s="574"/>
      <c r="HW244" s="574"/>
      <c r="HX244" s="574"/>
      <c r="HY244" s="574"/>
      <c r="HZ244" s="574"/>
      <c r="IA244" s="574"/>
      <c r="IB244" s="574"/>
      <c r="IC244" s="574"/>
      <c r="ID244" s="574"/>
      <c r="IE244" s="574"/>
      <c r="IF244" s="574"/>
      <c r="IG244" s="574"/>
      <c r="IH244" s="574"/>
      <c r="II244" s="574"/>
      <c r="IJ244" s="574"/>
      <c r="IK244" s="574"/>
      <c r="IL244" s="574"/>
      <c r="IM244" s="574"/>
      <c r="IN244" s="574"/>
      <c r="IO244" s="574"/>
      <c r="IP244" s="574"/>
      <c r="IQ244" s="574"/>
      <c r="IR244" s="574"/>
      <c r="IS244" s="574"/>
      <c r="IT244" s="574"/>
      <c r="IU244" s="574"/>
      <c r="IV244" s="574"/>
      <c r="IW244" s="574"/>
      <c r="IX244" s="574"/>
      <c r="IY244" s="574"/>
      <c r="IZ244" s="574"/>
      <c r="JA244" s="574"/>
      <c r="JB244" s="574"/>
      <c r="JC244" s="574"/>
      <c r="JD244" s="574"/>
      <c r="JE244" s="574"/>
      <c r="JF244" s="574"/>
      <c r="JG244" s="574"/>
      <c r="JH244" s="574"/>
      <c r="JI244" s="574"/>
      <c r="JJ244" s="574"/>
      <c r="JK244" s="574"/>
      <c r="JL244" s="574"/>
      <c r="JM244" s="574"/>
      <c r="JN244" s="574"/>
      <c r="JO244" s="574"/>
      <c r="JP244" s="574"/>
      <c r="JQ244" s="574"/>
      <c r="JR244" s="574"/>
      <c r="JS244" s="574"/>
      <c r="JT244" s="574"/>
      <c r="JU244" s="574"/>
      <c r="JV244" s="574"/>
      <c r="JW244" s="574"/>
      <c r="JX244" s="574"/>
      <c r="JY244" s="574"/>
      <c r="JZ244" s="574"/>
      <c r="KA244" s="574"/>
      <c r="KB244" s="574"/>
      <c r="KC244" s="574"/>
      <c r="KD244" s="574"/>
      <c r="KE244" s="574"/>
      <c r="KF244" s="574"/>
      <c r="KG244" s="574"/>
      <c r="KH244" s="574"/>
      <c r="KI244" s="574"/>
      <c r="KJ244" s="574"/>
      <c r="KK244" s="574"/>
      <c r="KL244" s="574"/>
      <c r="KM244" s="574"/>
      <c r="KN244" s="574"/>
      <c r="KO244" s="574"/>
      <c r="KP244" s="574"/>
      <c r="KQ244" s="574"/>
      <c r="KR244" s="574"/>
      <c r="KS244" s="574"/>
      <c r="KT244" s="574"/>
      <c r="KU244" s="574"/>
      <c r="KV244" s="574"/>
      <c r="KW244" s="574"/>
      <c r="KX244" s="574"/>
      <c r="KY244" s="574"/>
      <c r="KZ244" s="574"/>
      <c r="LA244" s="574"/>
      <c r="LB244" s="574"/>
      <c r="LC244" s="574"/>
      <c r="LD244" s="574"/>
      <c r="LE244" s="574"/>
      <c r="LF244" s="574"/>
      <c r="LG244" s="574"/>
      <c r="LH244" s="574"/>
      <c r="LI244" s="574"/>
      <c r="LJ244" s="574"/>
      <c r="LK244" s="574"/>
      <c r="LL244" s="574"/>
      <c r="LM244" s="574"/>
      <c r="LN244" s="574"/>
      <c r="LO244" s="574"/>
      <c r="LP244" s="574"/>
      <c r="LQ244" s="574"/>
      <c r="LR244" s="574"/>
      <c r="LS244" s="574"/>
      <c r="LT244" s="574"/>
      <c r="LU244" s="574"/>
      <c r="LV244" s="574"/>
      <c r="LW244" s="574"/>
      <c r="LX244" s="574"/>
      <c r="LY244" s="574"/>
      <c r="LZ244" s="574"/>
      <c r="MA244" s="574"/>
      <c r="MB244" s="574"/>
      <c r="MC244" s="574"/>
      <c r="MD244" s="574"/>
      <c r="ME244" s="574"/>
      <c r="MF244" s="574"/>
      <c r="MG244" s="574"/>
      <c r="MH244" s="574"/>
      <c r="MI244" s="574"/>
      <c r="MJ244" s="574"/>
      <c r="MK244" s="574"/>
      <c r="ML244" s="574"/>
      <c r="MM244" s="574"/>
      <c r="MN244" s="574"/>
      <c r="MO244" s="574"/>
      <c r="MP244" s="574"/>
      <c r="MQ244" s="574"/>
      <c r="MR244" s="574"/>
      <c r="MS244" s="574"/>
      <c r="MT244" s="574"/>
      <c r="MU244" s="574"/>
      <c r="MV244" s="574"/>
      <c r="MW244" s="574"/>
      <c r="MX244" s="574"/>
      <c r="MY244" s="574"/>
      <c r="MZ244" s="574"/>
      <c r="NA244" s="574"/>
      <c r="NB244" s="574"/>
      <c r="NC244" s="574"/>
      <c r="ND244" s="574"/>
      <c r="NE244" s="574"/>
      <c r="NF244" s="574"/>
      <c r="NG244" s="574"/>
      <c r="NH244" s="574"/>
      <c r="NI244" s="574"/>
      <c r="NJ244" s="574"/>
      <c r="NK244" s="574"/>
      <c r="NL244" s="574"/>
      <c r="NM244" s="574"/>
      <c r="NN244" s="574"/>
      <c r="NO244" s="574"/>
      <c r="NP244" s="574"/>
      <c r="NQ244" s="574"/>
      <c r="NR244" s="574"/>
      <c r="NS244" s="574"/>
      <c r="NT244" s="574"/>
      <c r="NU244" s="574"/>
      <c r="NV244" s="574"/>
      <c r="NW244" s="574"/>
      <c r="NX244" s="574"/>
      <c r="NY244" s="574"/>
      <c r="NZ244" s="574"/>
      <c r="OA244" s="574"/>
      <c r="OB244" s="574"/>
      <c r="OC244" s="574"/>
      <c r="OD244" s="574"/>
      <c r="OE244" s="574"/>
      <c r="OF244" s="574"/>
      <c r="OG244" s="574"/>
      <c r="OH244" s="574"/>
      <c r="OI244" s="574"/>
      <c r="OJ244" s="574"/>
      <c r="OK244" s="574"/>
      <c r="OL244" s="574"/>
      <c r="OM244" s="574"/>
      <c r="ON244" s="574"/>
      <c r="OO244" s="574"/>
      <c r="OP244" s="574"/>
      <c r="OQ244" s="574"/>
      <c r="OR244" s="574"/>
      <c r="OS244" s="574"/>
      <c r="OT244" s="574"/>
      <c r="OU244" s="574"/>
      <c r="OV244" s="574"/>
      <c r="OW244" s="574"/>
      <c r="OX244" s="574"/>
      <c r="OY244" s="574"/>
      <c r="OZ244" s="574"/>
      <c r="PA244" s="574"/>
      <c r="PB244" s="574"/>
      <c r="PC244" s="574"/>
      <c r="PD244" s="574"/>
      <c r="PE244" s="574"/>
      <c r="PF244" s="574"/>
      <c r="PG244" s="574"/>
      <c r="PH244" s="574"/>
      <c r="PI244" s="574"/>
      <c r="PJ244" s="574"/>
      <c r="PK244" s="574"/>
      <c r="PL244" s="574"/>
      <c r="PM244" s="574"/>
      <c r="PN244" s="574"/>
      <c r="PO244" s="574"/>
      <c r="PP244" s="574"/>
      <c r="PQ244" s="574"/>
      <c r="PR244" s="574"/>
      <c r="PS244" s="574"/>
      <c r="PT244" s="574"/>
      <c r="PU244" s="574"/>
      <c r="PV244" s="574"/>
      <c r="PW244" s="574"/>
      <c r="PX244" s="574"/>
      <c r="PY244" s="574"/>
      <c r="PZ244" s="574"/>
      <c r="QA244" s="574"/>
      <c r="QB244" s="574"/>
      <c r="QC244" s="574"/>
      <c r="QD244" s="574"/>
      <c r="QE244" s="574"/>
      <c r="QF244" s="574"/>
      <c r="QG244" s="574"/>
      <c r="QH244" s="574"/>
      <c r="QI244" s="574"/>
      <c r="QJ244" s="574"/>
      <c r="QK244" s="574"/>
      <c r="QL244" s="574"/>
      <c r="QM244" s="574"/>
      <c r="QN244" s="574"/>
      <c r="QO244" s="574"/>
      <c r="QP244" s="574"/>
      <c r="QQ244" s="574"/>
      <c r="QR244" s="574"/>
      <c r="QS244" s="574"/>
      <c r="QT244" s="574"/>
      <c r="QU244" s="574"/>
      <c r="QV244" s="574"/>
      <c r="QW244" s="574"/>
      <c r="QX244" s="574"/>
      <c r="QY244" s="574"/>
      <c r="QZ244" s="574"/>
      <c r="RA244" s="574"/>
      <c r="RB244" s="574"/>
      <c r="RC244" s="574"/>
      <c r="RD244" s="574"/>
      <c r="RE244" s="574"/>
      <c r="RF244" s="574"/>
      <c r="RG244" s="574"/>
      <c r="RH244" s="574"/>
      <c r="RI244" s="574"/>
      <c r="RJ244" s="574"/>
      <c r="RK244" s="574"/>
      <c r="RL244" s="574"/>
      <c r="RM244" s="574"/>
      <c r="RN244" s="574"/>
      <c r="RO244" s="574"/>
      <c r="RP244" s="574"/>
      <c r="RQ244" s="574"/>
      <c r="RR244" s="574"/>
      <c r="RS244" s="574"/>
      <c r="RT244" s="574"/>
      <c r="RU244" s="574"/>
      <c r="RV244" s="574"/>
      <c r="RW244" s="574"/>
      <c r="RX244" s="574"/>
      <c r="RY244" s="574"/>
      <c r="RZ244" s="574"/>
      <c r="SA244" s="574"/>
      <c r="SB244" s="574"/>
      <c r="SC244" s="574"/>
      <c r="SD244" s="574"/>
      <c r="SE244" s="574"/>
      <c r="SF244" s="574"/>
      <c r="SG244" s="574"/>
      <c r="SH244" s="574"/>
      <c r="SI244" s="574"/>
      <c r="SJ244" s="574"/>
      <c r="SK244" s="574"/>
      <c r="SL244" s="574"/>
      <c r="SM244" s="574"/>
      <c r="SN244" s="574"/>
      <c r="SO244" s="574"/>
      <c r="SP244" s="574"/>
      <c r="SQ244" s="574"/>
      <c r="SR244" s="574"/>
      <c r="SS244" s="574"/>
      <c r="ST244" s="574"/>
      <c r="SU244" s="574"/>
      <c r="SV244" s="574"/>
      <c r="SW244" s="574"/>
      <c r="SX244" s="574"/>
      <c r="SY244" s="574"/>
      <c r="SZ244" s="574"/>
      <c r="TA244" s="574"/>
      <c r="TB244" s="574"/>
      <c r="TC244" s="574"/>
      <c r="TD244" s="574"/>
      <c r="TE244" s="574"/>
      <c r="TF244" s="574"/>
      <c r="TG244" s="574"/>
      <c r="TH244" s="574"/>
      <c r="TI244" s="574"/>
      <c r="TJ244" s="574"/>
      <c r="TK244" s="574"/>
      <c r="TL244" s="574"/>
      <c r="TM244" s="574"/>
      <c r="TN244" s="574"/>
      <c r="TO244" s="574"/>
      <c r="TP244" s="574"/>
      <c r="TQ244" s="574"/>
      <c r="TR244" s="574"/>
      <c r="TS244" s="574"/>
      <c r="TT244" s="574"/>
      <c r="TU244" s="574"/>
      <c r="TV244" s="574"/>
      <c r="TW244" s="574"/>
      <c r="TX244" s="574"/>
      <c r="TY244" s="574"/>
      <c r="TZ244" s="574"/>
      <c r="UA244" s="574"/>
      <c r="UB244" s="574"/>
      <c r="UC244" s="574"/>
      <c r="UD244" s="574"/>
      <c r="UE244" s="574"/>
      <c r="UF244" s="574"/>
      <c r="UG244" s="574"/>
      <c r="UH244" s="574"/>
      <c r="UI244" s="574"/>
      <c r="UJ244" s="574"/>
      <c r="UK244" s="574"/>
      <c r="UL244" s="574"/>
      <c r="UM244" s="574"/>
      <c r="UN244" s="574"/>
      <c r="UO244" s="574"/>
      <c r="UP244" s="574"/>
      <c r="UQ244" s="574"/>
      <c r="UR244" s="574"/>
      <c r="US244" s="574"/>
      <c r="UT244" s="574"/>
      <c r="UU244" s="574"/>
      <c r="UV244" s="574"/>
      <c r="UW244" s="574"/>
      <c r="UX244" s="574"/>
      <c r="UY244" s="574"/>
      <c r="UZ244" s="574"/>
      <c r="VA244" s="574"/>
      <c r="VB244" s="574"/>
      <c r="VC244" s="574"/>
      <c r="VD244" s="574"/>
      <c r="VE244" s="574"/>
      <c r="VF244" s="574"/>
      <c r="VG244" s="574"/>
      <c r="VH244" s="574"/>
      <c r="VI244" s="574"/>
      <c r="VJ244" s="574"/>
      <c r="VK244" s="574"/>
      <c r="VL244" s="574"/>
      <c r="VM244" s="574"/>
      <c r="VN244" s="574"/>
      <c r="VO244" s="574"/>
      <c r="VP244" s="574"/>
      <c r="VQ244" s="574"/>
      <c r="VR244" s="574"/>
      <c r="VS244" s="574"/>
      <c r="VT244" s="574"/>
      <c r="VU244" s="574"/>
      <c r="VV244" s="574"/>
      <c r="VW244" s="574"/>
      <c r="VX244" s="574"/>
      <c r="VY244" s="574"/>
      <c r="VZ244" s="574"/>
      <c r="WA244" s="574"/>
      <c r="WB244" s="574"/>
      <c r="WC244" s="574"/>
      <c r="WD244" s="574"/>
      <c r="WE244" s="574"/>
      <c r="WF244" s="574"/>
      <c r="WG244" s="574"/>
      <c r="WH244" s="574"/>
      <c r="WI244" s="574"/>
      <c r="WJ244" s="574"/>
      <c r="WK244" s="574"/>
      <c r="WL244" s="574"/>
      <c r="WM244" s="574"/>
      <c r="WN244" s="574"/>
      <c r="WO244" s="574"/>
      <c r="WP244" s="574"/>
      <c r="WQ244" s="574"/>
      <c r="WR244" s="574"/>
      <c r="WS244" s="574"/>
      <c r="WT244" s="574"/>
      <c r="WU244" s="574"/>
      <c r="WV244" s="574"/>
      <c r="WW244" s="574"/>
      <c r="WX244" s="574"/>
      <c r="WY244" s="574"/>
      <c r="WZ244" s="574"/>
      <c r="XA244" s="574"/>
      <c r="XB244" s="574"/>
      <c r="XC244" s="574"/>
      <c r="XD244" s="574"/>
      <c r="XE244" s="574"/>
      <c r="XF244" s="574"/>
      <c r="XG244" s="574"/>
      <c r="XH244" s="574"/>
      <c r="XI244" s="574"/>
      <c r="XJ244" s="574"/>
      <c r="XK244" s="574"/>
      <c r="XL244" s="574"/>
      <c r="XM244" s="574"/>
      <c r="XN244" s="574"/>
      <c r="XO244" s="574"/>
      <c r="XP244" s="574"/>
      <c r="XQ244" s="574"/>
      <c r="XR244" s="574"/>
      <c r="XS244" s="574"/>
      <c r="XT244" s="574"/>
      <c r="XU244" s="574"/>
      <c r="XV244" s="574"/>
      <c r="XW244" s="574"/>
      <c r="XX244" s="574"/>
      <c r="XY244" s="574"/>
      <c r="XZ244" s="574"/>
      <c r="YA244" s="574"/>
      <c r="YB244" s="574"/>
      <c r="YC244" s="574"/>
      <c r="YD244" s="574"/>
      <c r="YE244" s="574"/>
      <c r="YF244" s="574"/>
      <c r="YG244" s="574"/>
      <c r="YH244" s="574"/>
      <c r="YI244" s="574"/>
      <c r="YJ244" s="574"/>
      <c r="YK244" s="574"/>
      <c r="YL244" s="574"/>
      <c r="YM244" s="574"/>
      <c r="YN244" s="574"/>
      <c r="YO244" s="574"/>
      <c r="YP244" s="574"/>
      <c r="YQ244" s="574"/>
      <c r="YR244" s="574"/>
      <c r="YS244" s="574"/>
      <c r="YT244" s="574"/>
      <c r="YU244" s="574"/>
      <c r="YV244" s="574"/>
      <c r="YW244" s="574"/>
      <c r="YX244" s="574"/>
      <c r="YY244" s="574"/>
      <c r="YZ244" s="574"/>
      <c r="ZA244" s="574"/>
      <c r="ZB244" s="574"/>
      <c r="ZC244" s="574"/>
      <c r="ZD244" s="574"/>
      <c r="ZE244" s="574"/>
      <c r="ZF244" s="574"/>
      <c r="ZG244" s="574"/>
      <c r="ZH244" s="574"/>
      <c r="ZI244" s="574"/>
      <c r="ZJ244" s="574"/>
      <c r="ZK244" s="574"/>
      <c r="ZL244" s="574"/>
      <c r="ZM244" s="574"/>
      <c r="ZN244" s="574"/>
      <c r="ZO244" s="574"/>
      <c r="ZP244" s="574"/>
      <c r="ZQ244" s="574"/>
      <c r="ZR244" s="574"/>
      <c r="ZS244" s="574"/>
      <c r="ZT244" s="574"/>
      <c r="ZU244" s="574"/>
      <c r="ZV244" s="574"/>
      <c r="ZW244" s="574"/>
      <c r="ZX244" s="574"/>
      <c r="ZY244" s="574"/>
      <c r="ZZ244" s="574"/>
      <c r="AAA244" s="574"/>
      <c r="AAB244" s="574"/>
      <c r="AAC244" s="574"/>
      <c r="AAD244" s="574"/>
      <c r="AAE244" s="574"/>
      <c r="AAF244" s="574"/>
      <c r="AAG244" s="574"/>
      <c r="AAH244" s="574"/>
      <c r="AAI244" s="574"/>
      <c r="AAJ244" s="574"/>
      <c r="AAK244" s="574"/>
      <c r="AAL244" s="574"/>
      <c r="AAM244" s="574"/>
      <c r="AAN244" s="574"/>
      <c r="AAO244" s="574"/>
      <c r="AAP244" s="574"/>
      <c r="AAQ244" s="574"/>
      <c r="AAR244" s="574"/>
      <c r="AAS244" s="574"/>
      <c r="AAT244" s="574"/>
      <c r="AAU244" s="574"/>
      <c r="AAV244" s="574"/>
      <c r="AAW244" s="574"/>
      <c r="AAX244" s="574"/>
      <c r="AAY244" s="574"/>
      <c r="AAZ244" s="574"/>
      <c r="ABA244" s="574"/>
      <c r="ABB244" s="574"/>
      <c r="ABC244" s="574"/>
      <c r="ABD244" s="574"/>
      <c r="ABE244" s="574"/>
      <c r="ABF244" s="574"/>
      <c r="ABG244" s="574"/>
      <c r="ABH244" s="574"/>
      <c r="ABI244" s="574"/>
      <c r="ABJ244" s="574"/>
      <c r="ABK244" s="574"/>
      <c r="ABL244" s="574"/>
      <c r="ABM244" s="574"/>
      <c r="ABN244" s="574"/>
      <c r="ABO244" s="574"/>
      <c r="ABP244" s="574"/>
      <c r="ABQ244" s="574"/>
      <c r="ABR244" s="574"/>
      <c r="ABS244" s="574"/>
      <c r="ABT244" s="574"/>
      <c r="ABU244" s="574"/>
      <c r="ABV244" s="574"/>
      <c r="ABW244" s="574"/>
      <c r="ABX244" s="574"/>
      <c r="ABY244" s="574"/>
      <c r="ABZ244" s="574"/>
      <c r="ACA244" s="574"/>
      <c r="ACB244" s="574"/>
      <c r="ACC244" s="574"/>
      <c r="ACD244" s="574"/>
      <c r="ACE244" s="574"/>
      <c r="ACF244" s="574"/>
      <c r="ACG244" s="574"/>
      <c r="ACH244" s="574"/>
      <c r="ACI244" s="574"/>
      <c r="ACJ244" s="574"/>
      <c r="ACK244" s="574"/>
      <c r="ACL244" s="574"/>
      <c r="ACM244" s="574"/>
      <c r="ACN244" s="574"/>
      <c r="ACO244" s="574"/>
      <c r="ACP244" s="574"/>
      <c r="ACQ244" s="574"/>
      <c r="ACR244" s="574"/>
      <c r="ACS244" s="574"/>
      <c r="ACT244" s="574"/>
      <c r="ACU244" s="574"/>
      <c r="ACV244" s="574"/>
      <c r="ACW244" s="574"/>
      <c r="ACX244" s="574"/>
      <c r="ACY244" s="574"/>
      <c r="ACZ244" s="574"/>
      <c r="ADA244" s="574"/>
      <c r="ADB244" s="574"/>
      <c r="ADC244" s="574"/>
      <c r="ADD244" s="574"/>
      <c r="ADE244" s="574"/>
      <c r="ADF244" s="574"/>
      <c r="ADG244" s="574"/>
      <c r="ADH244" s="574"/>
      <c r="ADI244" s="574"/>
      <c r="ADJ244" s="574"/>
      <c r="ADK244" s="574"/>
      <c r="ADL244" s="574"/>
      <c r="ADM244" s="574"/>
      <c r="ADN244" s="574"/>
      <c r="ADO244" s="574"/>
      <c r="ADP244" s="574"/>
      <c r="ADQ244" s="574"/>
      <c r="ADR244" s="574"/>
      <c r="ADS244" s="574"/>
      <c r="ADT244" s="574"/>
      <c r="ADU244" s="574"/>
      <c r="ADV244" s="574"/>
      <c r="ADW244" s="574"/>
      <c r="ADX244" s="574"/>
      <c r="ADY244" s="574"/>
      <c r="ADZ244" s="574"/>
      <c r="AEA244" s="574"/>
      <c r="AEB244" s="574"/>
      <c r="AEC244" s="574"/>
      <c r="AED244" s="574"/>
      <c r="AEE244" s="574"/>
      <c r="AEF244" s="574"/>
      <c r="AEG244" s="574"/>
      <c r="AEH244" s="574"/>
      <c r="AEI244" s="574"/>
      <c r="AEJ244" s="574"/>
      <c r="AEK244" s="574"/>
      <c r="AEL244" s="574"/>
      <c r="AEM244" s="574"/>
      <c r="AEN244" s="574"/>
      <c r="AEO244" s="574"/>
      <c r="AEP244" s="574"/>
      <c r="AEQ244" s="574"/>
      <c r="AER244" s="574"/>
      <c r="AES244" s="574"/>
      <c r="AET244" s="574"/>
      <c r="AEU244" s="574"/>
      <c r="AEV244" s="574"/>
      <c r="AEW244" s="574"/>
      <c r="AEX244" s="574"/>
      <c r="AEY244" s="574"/>
      <c r="AEZ244" s="574"/>
      <c r="AFA244" s="574"/>
      <c r="AFB244" s="574"/>
      <c r="AFC244" s="574"/>
      <c r="AFD244" s="574"/>
      <c r="AFE244" s="574"/>
      <c r="AFF244" s="574"/>
      <c r="AFG244" s="574"/>
      <c r="AFH244" s="574"/>
      <c r="AFI244" s="574"/>
      <c r="AFJ244" s="574"/>
      <c r="AFK244" s="574"/>
      <c r="AFL244" s="574"/>
      <c r="AFM244" s="574"/>
      <c r="AFN244" s="574"/>
      <c r="AFO244" s="574"/>
      <c r="AFP244" s="574"/>
      <c r="AFQ244" s="574"/>
      <c r="AFR244" s="574"/>
      <c r="AFS244" s="574"/>
      <c r="AFT244" s="574"/>
      <c r="AFU244" s="574"/>
      <c r="AFV244" s="574"/>
      <c r="AFW244" s="574"/>
      <c r="AFX244" s="574"/>
      <c r="AFY244" s="574"/>
      <c r="AFZ244" s="574"/>
      <c r="AGA244" s="574"/>
      <c r="AGB244" s="574"/>
      <c r="AGC244" s="574"/>
      <c r="AGD244" s="574"/>
      <c r="AGE244" s="574"/>
      <c r="AGF244" s="574"/>
      <c r="AGG244" s="574"/>
      <c r="AGH244" s="574"/>
      <c r="AGI244" s="574"/>
      <c r="AGJ244" s="574"/>
      <c r="AGK244" s="574"/>
      <c r="AGL244" s="574"/>
      <c r="AGM244" s="574"/>
      <c r="AGN244" s="574"/>
      <c r="AGO244" s="574"/>
      <c r="AGP244" s="574"/>
      <c r="AGQ244" s="574"/>
      <c r="AGR244" s="574"/>
      <c r="AGS244" s="574"/>
      <c r="AGT244" s="574"/>
      <c r="AGU244" s="574"/>
      <c r="AGV244" s="574"/>
      <c r="AGW244" s="574"/>
      <c r="AGX244" s="574"/>
      <c r="AGY244" s="574"/>
      <c r="AGZ244" s="574"/>
      <c r="AHA244" s="574"/>
      <c r="AHB244" s="574"/>
      <c r="AHC244" s="574"/>
      <c r="AHD244" s="574"/>
      <c r="AHE244" s="574"/>
      <c r="AHF244" s="574"/>
      <c r="AHG244" s="574"/>
      <c r="AHH244" s="574"/>
      <c r="AHI244" s="574"/>
      <c r="AHJ244" s="574"/>
      <c r="AHK244" s="574"/>
      <c r="AHL244" s="574"/>
      <c r="AHM244" s="574"/>
      <c r="AHN244" s="574"/>
      <c r="AHO244" s="574"/>
      <c r="AHP244" s="574"/>
      <c r="AHQ244" s="574"/>
      <c r="AHR244" s="574"/>
      <c r="AHS244" s="574"/>
      <c r="AHT244" s="574"/>
      <c r="AHU244" s="574"/>
      <c r="AHV244" s="574"/>
      <c r="AHW244" s="574"/>
      <c r="AHX244" s="574"/>
      <c r="AHY244" s="574"/>
      <c r="AHZ244" s="574"/>
      <c r="AIA244" s="574"/>
      <c r="AIB244" s="574"/>
      <c r="AIC244" s="574"/>
      <c r="AID244" s="574"/>
      <c r="AIE244" s="574"/>
      <c r="AIF244" s="574"/>
      <c r="AIG244" s="574"/>
      <c r="AIH244" s="574"/>
      <c r="AII244" s="574"/>
      <c r="AIJ244" s="574"/>
      <c r="AIK244" s="574"/>
      <c r="AIL244" s="574"/>
      <c r="AIM244" s="574"/>
      <c r="AIN244" s="574"/>
      <c r="AIO244" s="574"/>
      <c r="AIP244" s="574"/>
      <c r="AIQ244" s="574"/>
      <c r="AIR244" s="574"/>
      <c r="AIS244" s="574"/>
      <c r="AIT244" s="574"/>
      <c r="AIU244" s="574"/>
      <c r="AIV244" s="574"/>
      <c r="AIW244" s="574"/>
      <c r="AIX244" s="574"/>
      <c r="AIY244" s="574"/>
      <c r="AIZ244" s="574"/>
      <c r="AJA244" s="574"/>
      <c r="AJB244" s="574"/>
      <c r="AJC244" s="574"/>
      <c r="AJD244" s="574"/>
      <c r="AJE244" s="574"/>
      <c r="AJF244" s="574"/>
      <c r="AJG244" s="574"/>
      <c r="AJH244" s="574"/>
      <c r="AJI244" s="574"/>
      <c r="AJJ244" s="574"/>
      <c r="AJK244" s="574"/>
      <c r="AJL244" s="574"/>
      <c r="AJM244" s="574"/>
      <c r="AJN244" s="574"/>
      <c r="AJO244" s="574"/>
      <c r="AJP244" s="574"/>
      <c r="AJQ244" s="574"/>
      <c r="AJR244" s="574"/>
      <c r="AJS244" s="574"/>
      <c r="AJT244" s="574"/>
      <c r="AJU244" s="574"/>
      <c r="AJV244" s="574"/>
      <c r="AJW244" s="574"/>
      <c r="AJX244" s="574"/>
      <c r="AJY244" s="574"/>
      <c r="AJZ244" s="574"/>
      <c r="AKA244" s="574"/>
      <c r="AKB244" s="574"/>
      <c r="AKC244" s="574"/>
      <c r="AKD244" s="574"/>
      <c r="AKE244" s="574"/>
      <c r="AKF244" s="574"/>
      <c r="AKG244" s="574"/>
      <c r="AKH244" s="574"/>
      <c r="AKI244" s="574"/>
      <c r="AKJ244" s="574"/>
      <c r="AKK244" s="574"/>
      <c r="AKL244" s="574"/>
      <c r="AKM244" s="574"/>
      <c r="AKN244" s="574"/>
      <c r="AKO244" s="574"/>
      <c r="AKP244" s="574"/>
      <c r="AKQ244" s="574"/>
      <c r="AKR244" s="574"/>
      <c r="AKS244" s="574"/>
      <c r="AKT244" s="574"/>
      <c r="AKU244" s="574"/>
      <c r="AKV244" s="574"/>
      <c r="AKW244" s="574"/>
      <c r="AKX244" s="574"/>
      <c r="AKY244" s="574"/>
      <c r="AKZ244" s="574"/>
      <c r="ALA244" s="574"/>
      <c r="ALB244" s="574"/>
      <c r="ALC244" s="574"/>
      <c r="ALD244" s="574"/>
      <c r="ALE244" s="574"/>
      <c r="ALF244" s="574"/>
      <c r="ALG244" s="574"/>
      <c r="ALH244" s="574"/>
      <c r="ALI244" s="574"/>
      <c r="ALJ244" s="574"/>
      <c r="ALK244" s="574"/>
      <c r="ALL244" s="574"/>
      <c r="ALM244" s="574"/>
      <c r="ALN244" s="574"/>
      <c r="ALO244" s="574"/>
      <c r="ALP244" s="574"/>
      <c r="ALQ244" s="574"/>
      <c r="ALR244" s="574"/>
      <c r="ALS244" s="574"/>
      <c r="ALT244" s="574"/>
      <c r="ALU244" s="574"/>
      <c r="ALV244" s="574"/>
      <c r="ALW244" s="574"/>
      <c r="ALX244" s="574"/>
      <c r="ALY244" s="574"/>
      <c r="ALZ244" s="574"/>
      <c r="AMA244" s="574"/>
      <c r="AMB244" s="574"/>
      <c r="AMC244" s="574"/>
      <c r="AMD244" s="574"/>
      <c r="AME244" s="574"/>
      <c r="AMF244" s="574"/>
      <c r="AMG244" s="574"/>
      <c r="AMH244" s="574"/>
      <c r="AMI244" s="574"/>
      <c r="AMJ244" s="574"/>
      <c r="AMK244" s="574"/>
      <c r="AML244" s="574"/>
      <c r="AMM244" s="574"/>
      <c r="AMN244" s="574"/>
      <c r="AMO244" s="574"/>
      <c r="AMP244" s="574"/>
      <c r="AMQ244" s="574"/>
      <c r="AMR244" s="574"/>
      <c r="AMS244" s="574"/>
      <c r="AMT244" s="574"/>
      <c r="AMU244" s="574"/>
      <c r="AMV244" s="574"/>
      <c r="AMW244" s="574"/>
      <c r="AMX244" s="574"/>
      <c r="AMY244" s="574"/>
      <c r="AMZ244" s="574"/>
      <c r="ANA244" s="574"/>
      <c r="ANB244" s="574"/>
      <c r="ANC244" s="574"/>
      <c r="AND244" s="574"/>
      <c r="ANE244" s="574"/>
      <c r="ANF244" s="574"/>
      <c r="ANG244" s="574"/>
      <c r="ANH244" s="574"/>
      <c r="ANI244" s="574"/>
      <c r="ANJ244" s="574"/>
      <c r="ANK244" s="574"/>
      <c r="ANL244" s="574"/>
      <c r="ANM244" s="574"/>
      <c r="ANN244" s="574"/>
      <c r="ANO244" s="574"/>
      <c r="ANP244" s="574"/>
      <c r="ANQ244" s="574"/>
      <c r="ANR244" s="574"/>
      <c r="ANS244" s="574"/>
      <c r="ANT244" s="574"/>
      <c r="ANU244" s="574"/>
      <c r="ANV244" s="574"/>
      <c r="ANW244" s="574"/>
      <c r="ANX244" s="574"/>
      <c r="ANY244" s="574"/>
      <c r="ANZ244" s="574"/>
      <c r="AOA244" s="574"/>
      <c r="AOB244" s="574"/>
      <c r="AOC244" s="574"/>
      <c r="AOD244" s="574"/>
      <c r="AOE244" s="574"/>
      <c r="AOF244" s="574"/>
      <c r="AOG244" s="574"/>
      <c r="AOH244" s="574"/>
      <c r="AOI244" s="574"/>
      <c r="AOJ244" s="574"/>
      <c r="AOK244" s="574"/>
      <c r="AOL244" s="574"/>
      <c r="AOM244" s="574"/>
      <c r="AON244" s="574"/>
      <c r="AOO244" s="574"/>
      <c r="AOP244" s="574"/>
      <c r="AOQ244" s="574"/>
      <c r="AOR244" s="574"/>
      <c r="AOS244" s="574"/>
      <c r="AOT244" s="574"/>
      <c r="AOU244" s="574"/>
      <c r="AOV244" s="574"/>
      <c r="AOW244" s="574"/>
      <c r="AOX244" s="574"/>
      <c r="AOY244" s="574"/>
      <c r="AOZ244" s="574"/>
      <c r="APA244" s="574"/>
      <c r="APB244" s="574"/>
      <c r="APC244" s="574"/>
      <c r="APD244" s="574"/>
      <c r="APE244" s="574"/>
      <c r="APF244" s="574"/>
      <c r="APG244" s="574"/>
      <c r="APH244" s="574"/>
      <c r="API244" s="574"/>
      <c r="APJ244" s="574"/>
      <c r="APK244" s="574"/>
      <c r="APL244" s="574"/>
      <c r="APM244" s="574"/>
      <c r="APN244" s="574"/>
      <c r="APO244" s="574"/>
      <c r="APP244" s="574"/>
      <c r="APQ244" s="574"/>
      <c r="APR244" s="574"/>
      <c r="APS244" s="574"/>
      <c r="APT244" s="574"/>
      <c r="APU244" s="574"/>
      <c r="APV244" s="574"/>
      <c r="APW244" s="574"/>
      <c r="APX244" s="574"/>
      <c r="APY244" s="574"/>
      <c r="APZ244" s="574"/>
      <c r="AQA244" s="574"/>
      <c r="AQB244" s="574"/>
      <c r="AQC244" s="574"/>
      <c r="AQD244" s="574"/>
      <c r="AQE244" s="574"/>
      <c r="AQF244" s="574"/>
      <c r="AQG244" s="574"/>
      <c r="AQH244" s="574"/>
      <c r="AQI244" s="574"/>
      <c r="AQJ244" s="574"/>
      <c r="AQK244" s="574"/>
      <c r="AQL244" s="574"/>
      <c r="AQM244" s="574"/>
      <c r="AQN244" s="574"/>
      <c r="AQO244" s="574"/>
      <c r="AQP244" s="574"/>
      <c r="AQQ244" s="574"/>
      <c r="AQR244" s="574"/>
      <c r="AQS244" s="574"/>
      <c r="AQT244" s="574"/>
      <c r="AQU244" s="574"/>
      <c r="AQV244" s="574"/>
      <c r="AQW244" s="574"/>
      <c r="AQX244" s="574"/>
      <c r="AQY244" s="574"/>
      <c r="AQZ244" s="574"/>
      <c r="ARA244" s="574"/>
      <c r="ARB244" s="574"/>
      <c r="ARC244" s="574"/>
      <c r="ARD244" s="574"/>
      <c r="ARE244" s="574"/>
      <c r="ARF244" s="574"/>
      <c r="ARG244" s="574"/>
      <c r="ARH244" s="574"/>
      <c r="ARI244" s="574"/>
      <c r="ARJ244" s="574"/>
      <c r="ARK244" s="574"/>
      <c r="ARL244" s="574"/>
      <c r="ARM244" s="574"/>
      <c r="ARN244" s="574"/>
      <c r="ARO244" s="574"/>
      <c r="ARP244" s="574"/>
      <c r="ARQ244" s="574"/>
      <c r="ARR244" s="574"/>
      <c r="ARS244" s="574"/>
      <c r="ART244" s="574"/>
      <c r="ARU244" s="574"/>
      <c r="ARV244" s="574"/>
      <c r="ARW244" s="574"/>
      <c r="ARX244" s="574"/>
      <c r="ARY244" s="574"/>
      <c r="ARZ244" s="574"/>
      <c r="ASA244" s="574"/>
      <c r="ASB244" s="574"/>
      <c r="ASC244" s="574"/>
      <c r="ASD244" s="574"/>
      <c r="ASE244" s="574"/>
      <c r="ASF244" s="574"/>
      <c r="ASG244" s="574"/>
      <c r="ASH244" s="574"/>
      <c r="ASI244" s="574"/>
      <c r="ASJ244" s="574"/>
      <c r="ASK244" s="574"/>
      <c r="ASL244" s="574"/>
      <c r="ASM244" s="574"/>
      <c r="ASN244" s="574"/>
      <c r="ASO244" s="574"/>
      <c r="ASP244" s="574"/>
      <c r="ASQ244" s="574"/>
      <c r="ASR244" s="574"/>
      <c r="ASS244" s="574"/>
      <c r="AST244" s="574"/>
      <c r="ASU244" s="574"/>
      <c r="ASV244" s="574"/>
      <c r="ASW244" s="574"/>
      <c r="ASX244" s="574"/>
      <c r="ASY244" s="574"/>
      <c r="ASZ244" s="574"/>
      <c r="ATA244" s="574"/>
      <c r="ATB244" s="574"/>
      <c r="ATC244" s="574"/>
      <c r="ATD244" s="574"/>
      <c r="ATE244" s="574"/>
      <c r="ATF244" s="574"/>
      <c r="ATG244" s="574"/>
      <c r="ATH244" s="574"/>
      <c r="ATI244" s="574"/>
      <c r="ATJ244" s="574"/>
      <c r="ATK244" s="574"/>
      <c r="ATL244" s="574"/>
      <c r="ATM244" s="574"/>
      <c r="ATN244" s="574"/>
      <c r="ATO244" s="574"/>
      <c r="ATP244" s="574"/>
      <c r="ATQ244" s="574"/>
      <c r="ATR244" s="574"/>
      <c r="ATS244" s="574"/>
      <c r="ATT244" s="574"/>
      <c r="ATU244" s="574"/>
      <c r="ATV244" s="574"/>
      <c r="ATW244" s="574"/>
      <c r="ATX244" s="574"/>
      <c r="ATY244" s="574"/>
      <c r="ATZ244" s="574"/>
      <c r="AUA244" s="574"/>
      <c r="AUB244" s="574"/>
      <c r="AUC244" s="574"/>
      <c r="AUD244" s="574"/>
      <c r="AUE244" s="574"/>
      <c r="AUF244" s="574"/>
      <c r="AUG244" s="574"/>
      <c r="AUH244" s="574"/>
      <c r="AUI244" s="574"/>
      <c r="AUJ244" s="574"/>
      <c r="AUK244" s="574"/>
      <c r="AUL244" s="574"/>
      <c r="AUM244" s="574"/>
      <c r="AUN244" s="574"/>
      <c r="AUO244" s="574"/>
      <c r="AUP244" s="574"/>
      <c r="AUQ244" s="574"/>
      <c r="AUR244" s="574"/>
      <c r="AUS244" s="574"/>
      <c r="AUT244" s="574"/>
      <c r="AUU244" s="574"/>
      <c r="AUV244" s="574"/>
      <c r="AUW244" s="574"/>
      <c r="AUX244" s="574"/>
      <c r="AUY244" s="574"/>
      <c r="AUZ244" s="574"/>
      <c r="AVA244" s="574"/>
      <c r="AVB244" s="574"/>
      <c r="AVC244" s="574"/>
      <c r="AVD244" s="574"/>
      <c r="AVE244" s="574"/>
      <c r="AVF244" s="574"/>
      <c r="AVG244" s="574"/>
      <c r="AVH244" s="574"/>
      <c r="AVI244" s="574"/>
      <c r="AVJ244" s="574"/>
      <c r="AVK244" s="574"/>
      <c r="AVL244" s="574"/>
      <c r="AVM244" s="574"/>
      <c r="AVN244" s="574"/>
      <c r="AVO244" s="574"/>
      <c r="AVP244" s="574"/>
      <c r="AVQ244" s="574"/>
      <c r="AVR244" s="574"/>
      <c r="AVS244" s="574"/>
      <c r="AVT244" s="574"/>
      <c r="AVU244" s="574"/>
      <c r="AVV244" s="574"/>
      <c r="AVW244" s="574"/>
      <c r="AVX244" s="574"/>
      <c r="AVY244" s="574"/>
      <c r="AVZ244" s="574"/>
      <c r="AWA244" s="574"/>
      <c r="AWB244" s="574"/>
      <c r="AWC244" s="574"/>
      <c r="AWD244" s="574"/>
      <c r="AWE244" s="574"/>
      <c r="AWF244" s="574"/>
      <c r="AWG244" s="574"/>
      <c r="AWH244" s="574"/>
      <c r="AWI244" s="574"/>
      <c r="AWJ244" s="574"/>
      <c r="AWK244" s="574"/>
      <c r="AWL244" s="574"/>
      <c r="AWM244" s="574"/>
      <c r="AWN244" s="574"/>
      <c r="AWO244" s="574"/>
      <c r="AWP244" s="574"/>
      <c r="AWQ244" s="574"/>
      <c r="AWR244" s="574"/>
      <c r="AWS244" s="574"/>
      <c r="AWT244" s="574"/>
      <c r="AWU244" s="574"/>
      <c r="AWV244" s="574"/>
      <c r="AWW244" s="574"/>
      <c r="AWX244" s="574"/>
      <c r="AWY244" s="574"/>
      <c r="AWZ244" s="574"/>
      <c r="AXA244" s="574"/>
      <c r="AXB244" s="574"/>
      <c r="AXC244" s="574"/>
      <c r="AXD244" s="574"/>
      <c r="AXE244" s="574"/>
      <c r="AXF244" s="574"/>
      <c r="AXG244" s="574"/>
      <c r="AXH244" s="574"/>
      <c r="AXI244" s="574"/>
      <c r="AXJ244" s="574"/>
    </row>
    <row r="245" spans="1:1310" s="575" customFormat="1" ht="23.25" customHeight="1">
      <c r="A245" s="1802"/>
      <c r="B245" s="1805"/>
      <c r="C245" s="1805"/>
      <c r="D245" s="1805"/>
      <c r="E245" s="1805"/>
      <c r="F245" s="1804"/>
      <c r="G245" s="1806"/>
      <c r="H245" s="1806"/>
      <c r="I245" s="1806"/>
      <c r="J245" s="1807"/>
      <c r="K245" s="1806"/>
      <c r="L245" s="1806"/>
      <c r="M245" s="1806"/>
      <c r="N245" s="1807"/>
      <c r="O245" s="2831" t="s">
        <v>774</v>
      </c>
      <c r="P245" s="2831"/>
      <c r="Q245" s="1807"/>
      <c r="R245" s="572"/>
      <c r="S245" s="572"/>
      <c r="T245" s="572"/>
      <c r="U245" s="572"/>
      <c r="V245" s="572"/>
      <c r="W245" s="572"/>
      <c r="X245" s="572"/>
      <c r="Y245" s="572"/>
      <c r="Z245" s="572"/>
      <c r="AA245" s="572"/>
      <c r="AB245" s="572"/>
      <c r="AC245" s="572"/>
      <c r="AD245" s="573"/>
      <c r="AE245" s="573"/>
      <c r="AF245" s="573"/>
      <c r="AG245" s="573"/>
      <c r="AH245" s="573"/>
      <c r="AI245" s="573"/>
      <c r="AJ245" s="573"/>
      <c r="AK245" s="573"/>
      <c r="AL245" s="573"/>
      <c r="AM245" s="573"/>
      <c r="AN245" s="573"/>
      <c r="AO245" s="573"/>
      <c r="AP245" s="573"/>
      <c r="AQ245" s="573"/>
      <c r="AR245" s="573"/>
      <c r="AS245" s="573"/>
      <c r="AT245" s="573"/>
      <c r="AU245" s="573"/>
      <c r="AV245" s="574"/>
      <c r="AW245" s="574"/>
      <c r="AX245" s="574"/>
      <c r="AY245" s="574"/>
      <c r="AZ245" s="574"/>
      <c r="BA245" s="574"/>
      <c r="BB245" s="574"/>
      <c r="BC245" s="574"/>
      <c r="BD245" s="574"/>
      <c r="BE245" s="574"/>
      <c r="BF245" s="574"/>
      <c r="BG245" s="574"/>
      <c r="BH245" s="574"/>
      <c r="BI245" s="574"/>
      <c r="BJ245" s="574"/>
      <c r="BK245" s="574"/>
      <c r="BL245" s="574"/>
      <c r="BM245" s="574"/>
      <c r="BN245" s="574"/>
      <c r="BO245" s="574"/>
      <c r="BP245" s="574"/>
      <c r="BQ245" s="574"/>
      <c r="BR245" s="574"/>
      <c r="BS245" s="574"/>
      <c r="BT245" s="574"/>
      <c r="BU245" s="574"/>
      <c r="BV245" s="574"/>
      <c r="BW245" s="574"/>
      <c r="BX245" s="574"/>
      <c r="BY245" s="574"/>
      <c r="BZ245" s="574"/>
      <c r="CA245" s="574"/>
      <c r="CB245" s="574"/>
      <c r="CC245" s="574"/>
      <c r="CD245" s="574"/>
      <c r="CE245" s="574"/>
      <c r="CF245" s="574"/>
      <c r="CG245" s="574"/>
      <c r="CH245" s="574"/>
      <c r="CI245" s="574"/>
      <c r="CJ245" s="574"/>
      <c r="CK245" s="574"/>
      <c r="CL245" s="574"/>
      <c r="CM245" s="574"/>
      <c r="CN245" s="574"/>
      <c r="CO245" s="574"/>
      <c r="CP245" s="574"/>
      <c r="CQ245" s="574"/>
      <c r="CR245" s="574"/>
      <c r="CS245" s="574"/>
      <c r="CT245" s="574"/>
      <c r="CU245" s="574"/>
      <c r="CV245" s="574"/>
      <c r="CW245" s="574"/>
      <c r="CX245" s="574"/>
      <c r="CY245" s="574"/>
      <c r="CZ245" s="574"/>
      <c r="DA245" s="574"/>
      <c r="DB245" s="574"/>
      <c r="DC245" s="574"/>
      <c r="DD245" s="574"/>
      <c r="DE245" s="574"/>
      <c r="DF245" s="574"/>
      <c r="DG245" s="574"/>
      <c r="DH245" s="574"/>
      <c r="DI245" s="574"/>
      <c r="DJ245" s="574"/>
      <c r="DK245" s="574"/>
      <c r="DL245" s="574"/>
      <c r="DM245" s="574"/>
      <c r="DN245" s="574"/>
      <c r="DO245" s="574"/>
      <c r="DP245" s="574"/>
      <c r="DQ245" s="574"/>
      <c r="DR245" s="574"/>
      <c r="DS245" s="574"/>
      <c r="DT245" s="574"/>
      <c r="DU245" s="574"/>
      <c r="DV245" s="574"/>
      <c r="DW245" s="574"/>
      <c r="DX245" s="574"/>
      <c r="DY245" s="574"/>
      <c r="DZ245" s="574"/>
      <c r="EA245" s="574"/>
      <c r="EB245" s="574"/>
      <c r="EC245" s="574"/>
      <c r="ED245" s="574"/>
      <c r="EE245" s="574"/>
      <c r="EF245" s="574"/>
      <c r="EG245" s="574"/>
      <c r="EH245" s="574"/>
      <c r="EI245" s="574"/>
      <c r="EJ245" s="574"/>
      <c r="EK245" s="574"/>
      <c r="EL245" s="574"/>
      <c r="EM245" s="574"/>
      <c r="EN245" s="574"/>
      <c r="EO245" s="574"/>
      <c r="EP245" s="574"/>
      <c r="EQ245" s="574"/>
      <c r="ER245" s="574"/>
      <c r="ES245" s="574"/>
      <c r="ET245" s="574"/>
      <c r="EU245" s="574"/>
      <c r="EV245" s="574"/>
      <c r="EW245" s="574"/>
      <c r="EX245" s="574"/>
      <c r="EY245" s="574"/>
      <c r="EZ245" s="574"/>
      <c r="FA245" s="574"/>
      <c r="FB245" s="574"/>
      <c r="FC245" s="574"/>
      <c r="FD245" s="574"/>
      <c r="FE245" s="574"/>
      <c r="FF245" s="574"/>
      <c r="FG245" s="574"/>
      <c r="FH245" s="574"/>
      <c r="FI245" s="574"/>
      <c r="FJ245" s="574"/>
      <c r="FK245" s="574"/>
      <c r="FL245" s="574"/>
      <c r="FM245" s="574"/>
      <c r="FN245" s="574"/>
      <c r="FO245" s="574"/>
      <c r="FP245" s="574"/>
      <c r="FQ245" s="574"/>
      <c r="FR245" s="574"/>
      <c r="FS245" s="574"/>
      <c r="FT245" s="574"/>
      <c r="FU245" s="574"/>
      <c r="FV245" s="574"/>
      <c r="FW245" s="574"/>
      <c r="FX245" s="574"/>
      <c r="FY245" s="574"/>
      <c r="FZ245" s="574"/>
      <c r="GA245" s="574"/>
      <c r="GB245" s="574"/>
      <c r="GC245" s="574"/>
      <c r="GD245" s="574"/>
      <c r="GE245" s="574"/>
      <c r="GF245" s="574"/>
      <c r="GG245" s="574"/>
      <c r="GH245" s="574"/>
      <c r="GI245" s="574"/>
      <c r="GJ245" s="574"/>
      <c r="GK245" s="574"/>
      <c r="GL245" s="574"/>
      <c r="GM245" s="574"/>
      <c r="GN245" s="574"/>
      <c r="GO245" s="574"/>
      <c r="GP245" s="574"/>
      <c r="GQ245" s="574"/>
      <c r="GR245" s="574"/>
      <c r="GS245" s="574"/>
      <c r="GT245" s="574"/>
      <c r="GU245" s="574"/>
      <c r="GV245" s="574"/>
      <c r="GW245" s="574"/>
      <c r="GX245" s="574"/>
      <c r="GY245" s="574"/>
      <c r="GZ245" s="574"/>
      <c r="HA245" s="574"/>
      <c r="HB245" s="574"/>
      <c r="HC245" s="574"/>
      <c r="HD245" s="574"/>
      <c r="HE245" s="574"/>
      <c r="HF245" s="574"/>
      <c r="HG245" s="574"/>
      <c r="HH245" s="574"/>
      <c r="HI245" s="574"/>
      <c r="HJ245" s="574"/>
      <c r="HK245" s="574"/>
      <c r="HL245" s="574"/>
      <c r="HM245" s="574"/>
      <c r="HN245" s="574"/>
      <c r="HO245" s="574"/>
      <c r="HP245" s="574"/>
      <c r="HQ245" s="574"/>
      <c r="HR245" s="574"/>
      <c r="HS245" s="574"/>
      <c r="HT245" s="574"/>
      <c r="HU245" s="574"/>
      <c r="HV245" s="574"/>
      <c r="HW245" s="574"/>
      <c r="HX245" s="574"/>
      <c r="HY245" s="574"/>
      <c r="HZ245" s="574"/>
      <c r="IA245" s="574"/>
      <c r="IB245" s="574"/>
      <c r="IC245" s="574"/>
      <c r="ID245" s="574"/>
      <c r="IE245" s="574"/>
      <c r="IF245" s="574"/>
      <c r="IG245" s="574"/>
      <c r="IH245" s="574"/>
      <c r="II245" s="574"/>
      <c r="IJ245" s="574"/>
      <c r="IK245" s="574"/>
      <c r="IL245" s="574"/>
      <c r="IM245" s="574"/>
      <c r="IN245" s="574"/>
      <c r="IO245" s="574"/>
      <c r="IP245" s="574"/>
      <c r="IQ245" s="574"/>
      <c r="IR245" s="574"/>
      <c r="IS245" s="574"/>
      <c r="IT245" s="574"/>
      <c r="IU245" s="574"/>
      <c r="IV245" s="574"/>
      <c r="IW245" s="574"/>
      <c r="IX245" s="574"/>
      <c r="IY245" s="574"/>
      <c r="IZ245" s="574"/>
      <c r="JA245" s="574"/>
      <c r="JB245" s="574"/>
      <c r="JC245" s="574"/>
      <c r="JD245" s="574"/>
      <c r="JE245" s="574"/>
      <c r="JF245" s="574"/>
      <c r="JG245" s="574"/>
      <c r="JH245" s="574"/>
      <c r="JI245" s="574"/>
      <c r="JJ245" s="574"/>
      <c r="JK245" s="574"/>
      <c r="JL245" s="574"/>
      <c r="JM245" s="574"/>
      <c r="JN245" s="574"/>
      <c r="JO245" s="574"/>
      <c r="JP245" s="574"/>
      <c r="JQ245" s="574"/>
      <c r="JR245" s="574"/>
      <c r="JS245" s="574"/>
      <c r="JT245" s="574"/>
      <c r="JU245" s="574"/>
      <c r="JV245" s="574"/>
      <c r="JW245" s="574"/>
      <c r="JX245" s="574"/>
      <c r="JY245" s="574"/>
      <c r="JZ245" s="574"/>
      <c r="KA245" s="574"/>
      <c r="KB245" s="574"/>
      <c r="KC245" s="574"/>
      <c r="KD245" s="574"/>
      <c r="KE245" s="574"/>
      <c r="KF245" s="574"/>
      <c r="KG245" s="574"/>
      <c r="KH245" s="574"/>
      <c r="KI245" s="574"/>
      <c r="KJ245" s="574"/>
      <c r="KK245" s="574"/>
      <c r="KL245" s="574"/>
      <c r="KM245" s="574"/>
      <c r="KN245" s="574"/>
      <c r="KO245" s="574"/>
      <c r="KP245" s="574"/>
      <c r="KQ245" s="574"/>
      <c r="KR245" s="574"/>
      <c r="KS245" s="574"/>
      <c r="KT245" s="574"/>
      <c r="KU245" s="574"/>
      <c r="KV245" s="574"/>
      <c r="KW245" s="574"/>
      <c r="KX245" s="574"/>
      <c r="KY245" s="574"/>
      <c r="KZ245" s="574"/>
      <c r="LA245" s="574"/>
      <c r="LB245" s="574"/>
      <c r="LC245" s="574"/>
      <c r="LD245" s="574"/>
      <c r="LE245" s="574"/>
      <c r="LF245" s="574"/>
      <c r="LG245" s="574"/>
      <c r="LH245" s="574"/>
      <c r="LI245" s="574"/>
      <c r="LJ245" s="574"/>
      <c r="LK245" s="574"/>
      <c r="LL245" s="574"/>
      <c r="LM245" s="574"/>
      <c r="LN245" s="574"/>
      <c r="LO245" s="574"/>
      <c r="LP245" s="574"/>
      <c r="LQ245" s="574"/>
      <c r="LR245" s="574"/>
      <c r="LS245" s="574"/>
      <c r="LT245" s="574"/>
      <c r="LU245" s="574"/>
      <c r="LV245" s="574"/>
      <c r="LW245" s="574"/>
      <c r="LX245" s="574"/>
      <c r="LY245" s="574"/>
      <c r="LZ245" s="574"/>
      <c r="MA245" s="574"/>
      <c r="MB245" s="574"/>
      <c r="MC245" s="574"/>
      <c r="MD245" s="574"/>
      <c r="ME245" s="574"/>
      <c r="MF245" s="574"/>
      <c r="MG245" s="574"/>
      <c r="MH245" s="574"/>
      <c r="MI245" s="574"/>
      <c r="MJ245" s="574"/>
      <c r="MK245" s="574"/>
      <c r="ML245" s="574"/>
      <c r="MM245" s="574"/>
      <c r="MN245" s="574"/>
      <c r="MO245" s="574"/>
      <c r="MP245" s="574"/>
      <c r="MQ245" s="574"/>
      <c r="MR245" s="574"/>
      <c r="MS245" s="574"/>
      <c r="MT245" s="574"/>
      <c r="MU245" s="574"/>
      <c r="MV245" s="574"/>
      <c r="MW245" s="574"/>
      <c r="MX245" s="574"/>
      <c r="MY245" s="574"/>
      <c r="MZ245" s="574"/>
      <c r="NA245" s="574"/>
      <c r="NB245" s="574"/>
      <c r="NC245" s="574"/>
      <c r="ND245" s="574"/>
      <c r="NE245" s="574"/>
      <c r="NF245" s="574"/>
      <c r="NG245" s="574"/>
      <c r="NH245" s="574"/>
      <c r="NI245" s="574"/>
      <c r="NJ245" s="574"/>
      <c r="NK245" s="574"/>
      <c r="NL245" s="574"/>
      <c r="NM245" s="574"/>
      <c r="NN245" s="574"/>
      <c r="NO245" s="574"/>
      <c r="NP245" s="574"/>
      <c r="NQ245" s="574"/>
      <c r="NR245" s="574"/>
      <c r="NS245" s="574"/>
      <c r="NT245" s="574"/>
      <c r="NU245" s="574"/>
      <c r="NV245" s="574"/>
      <c r="NW245" s="574"/>
      <c r="NX245" s="574"/>
      <c r="NY245" s="574"/>
      <c r="NZ245" s="574"/>
      <c r="OA245" s="574"/>
      <c r="OB245" s="574"/>
      <c r="OC245" s="574"/>
      <c r="OD245" s="574"/>
      <c r="OE245" s="574"/>
      <c r="OF245" s="574"/>
      <c r="OG245" s="574"/>
      <c r="OH245" s="574"/>
      <c r="OI245" s="574"/>
      <c r="OJ245" s="574"/>
      <c r="OK245" s="574"/>
      <c r="OL245" s="574"/>
      <c r="OM245" s="574"/>
      <c r="ON245" s="574"/>
      <c r="OO245" s="574"/>
      <c r="OP245" s="574"/>
      <c r="OQ245" s="574"/>
      <c r="OR245" s="574"/>
      <c r="OS245" s="574"/>
      <c r="OT245" s="574"/>
      <c r="OU245" s="574"/>
      <c r="OV245" s="574"/>
      <c r="OW245" s="574"/>
      <c r="OX245" s="574"/>
      <c r="OY245" s="574"/>
      <c r="OZ245" s="574"/>
      <c r="PA245" s="574"/>
      <c r="PB245" s="574"/>
      <c r="PC245" s="574"/>
      <c r="PD245" s="574"/>
      <c r="PE245" s="574"/>
      <c r="PF245" s="574"/>
      <c r="PG245" s="574"/>
      <c r="PH245" s="574"/>
      <c r="PI245" s="574"/>
      <c r="PJ245" s="574"/>
      <c r="PK245" s="574"/>
      <c r="PL245" s="574"/>
      <c r="PM245" s="574"/>
      <c r="PN245" s="574"/>
      <c r="PO245" s="574"/>
      <c r="PP245" s="574"/>
      <c r="PQ245" s="574"/>
      <c r="PR245" s="574"/>
      <c r="PS245" s="574"/>
      <c r="PT245" s="574"/>
      <c r="PU245" s="574"/>
      <c r="PV245" s="574"/>
      <c r="PW245" s="574"/>
      <c r="PX245" s="574"/>
      <c r="PY245" s="574"/>
      <c r="PZ245" s="574"/>
      <c r="QA245" s="574"/>
      <c r="QB245" s="574"/>
      <c r="QC245" s="574"/>
      <c r="QD245" s="574"/>
      <c r="QE245" s="574"/>
      <c r="QF245" s="574"/>
      <c r="QG245" s="574"/>
      <c r="QH245" s="574"/>
      <c r="QI245" s="574"/>
      <c r="QJ245" s="574"/>
      <c r="QK245" s="574"/>
      <c r="QL245" s="574"/>
      <c r="QM245" s="574"/>
      <c r="QN245" s="574"/>
      <c r="QO245" s="574"/>
      <c r="QP245" s="574"/>
      <c r="QQ245" s="574"/>
      <c r="QR245" s="574"/>
      <c r="QS245" s="574"/>
      <c r="QT245" s="574"/>
      <c r="QU245" s="574"/>
      <c r="QV245" s="574"/>
      <c r="QW245" s="574"/>
      <c r="QX245" s="574"/>
      <c r="QY245" s="574"/>
      <c r="QZ245" s="574"/>
      <c r="RA245" s="574"/>
      <c r="RB245" s="574"/>
      <c r="RC245" s="574"/>
      <c r="RD245" s="574"/>
      <c r="RE245" s="574"/>
      <c r="RF245" s="574"/>
      <c r="RG245" s="574"/>
      <c r="RH245" s="574"/>
      <c r="RI245" s="574"/>
      <c r="RJ245" s="574"/>
      <c r="RK245" s="574"/>
      <c r="RL245" s="574"/>
      <c r="RM245" s="574"/>
      <c r="RN245" s="574"/>
      <c r="RO245" s="574"/>
      <c r="RP245" s="574"/>
      <c r="RQ245" s="574"/>
      <c r="RR245" s="574"/>
      <c r="RS245" s="574"/>
      <c r="RT245" s="574"/>
      <c r="RU245" s="574"/>
      <c r="RV245" s="574"/>
      <c r="RW245" s="574"/>
      <c r="RX245" s="574"/>
      <c r="RY245" s="574"/>
      <c r="RZ245" s="574"/>
      <c r="SA245" s="574"/>
      <c r="SB245" s="574"/>
      <c r="SC245" s="574"/>
      <c r="SD245" s="574"/>
      <c r="SE245" s="574"/>
      <c r="SF245" s="574"/>
      <c r="SG245" s="574"/>
      <c r="SH245" s="574"/>
      <c r="SI245" s="574"/>
      <c r="SJ245" s="574"/>
      <c r="SK245" s="574"/>
      <c r="SL245" s="574"/>
      <c r="SM245" s="574"/>
      <c r="SN245" s="574"/>
      <c r="SO245" s="574"/>
      <c r="SP245" s="574"/>
      <c r="SQ245" s="574"/>
      <c r="SR245" s="574"/>
      <c r="SS245" s="574"/>
      <c r="ST245" s="574"/>
      <c r="SU245" s="574"/>
      <c r="SV245" s="574"/>
      <c r="SW245" s="574"/>
      <c r="SX245" s="574"/>
      <c r="SY245" s="574"/>
      <c r="SZ245" s="574"/>
      <c r="TA245" s="574"/>
      <c r="TB245" s="574"/>
      <c r="TC245" s="574"/>
      <c r="TD245" s="574"/>
      <c r="TE245" s="574"/>
      <c r="TF245" s="574"/>
      <c r="TG245" s="574"/>
      <c r="TH245" s="574"/>
      <c r="TI245" s="574"/>
      <c r="TJ245" s="574"/>
      <c r="TK245" s="574"/>
      <c r="TL245" s="574"/>
      <c r="TM245" s="574"/>
      <c r="TN245" s="574"/>
      <c r="TO245" s="574"/>
      <c r="TP245" s="574"/>
      <c r="TQ245" s="574"/>
      <c r="TR245" s="574"/>
      <c r="TS245" s="574"/>
      <c r="TT245" s="574"/>
      <c r="TU245" s="574"/>
      <c r="TV245" s="574"/>
      <c r="TW245" s="574"/>
      <c r="TX245" s="574"/>
      <c r="TY245" s="574"/>
      <c r="TZ245" s="574"/>
      <c r="UA245" s="574"/>
      <c r="UB245" s="574"/>
      <c r="UC245" s="574"/>
      <c r="UD245" s="574"/>
      <c r="UE245" s="574"/>
      <c r="UF245" s="574"/>
      <c r="UG245" s="574"/>
      <c r="UH245" s="574"/>
      <c r="UI245" s="574"/>
      <c r="UJ245" s="574"/>
      <c r="UK245" s="574"/>
      <c r="UL245" s="574"/>
      <c r="UM245" s="574"/>
      <c r="UN245" s="574"/>
      <c r="UO245" s="574"/>
      <c r="UP245" s="574"/>
      <c r="UQ245" s="574"/>
      <c r="UR245" s="574"/>
      <c r="US245" s="574"/>
      <c r="UT245" s="574"/>
      <c r="UU245" s="574"/>
      <c r="UV245" s="574"/>
      <c r="UW245" s="574"/>
      <c r="UX245" s="574"/>
      <c r="UY245" s="574"/>
      <c r="UZ245" s="574"/>
      <c r="VA245" s="574"/>
      <c r="VB245" s="574"/>
      <c r="VC245" s="574"/>
      <c r="VD245" s="574"/>
      <c r="VE245" s="574"/>
      <c r="VF245" s="574"/>
      <c r="VG245" s="574"/>
      <c r="VH245" s="574"/>
      <c r="VI245" s="574"/>
      <c r="VJ245" s="574"/>
      <c r="VK245" s="574"/>
      <c r="VL245" s="574"/>
      <c r="VM245" s="574"/>
      <c r="VN245" s="574"/>
      <c r="VO245" s="574"/>
      <c r="VP245" s="574"/>
      <c r="VQ245" s="574"/>
      <c r="VR245" s="574"/>
      <c r="VS245" s="574"/>
      <c r="VT245" s="574"/>
      <c r="VU245" s="574"/>
      <c r="VV245" s="574"/>
      <c r="VW245" s="574"/>
      <c r="VX245" s="574"/>
      <c r="VY245" s="574"/>
      <c r="VZ245" s="574"/>
      <c r="WA245" s="574"/>
      <c r="WB245" s="574"/>
      <c r="WC245" s="574"/>
      <c r="WD245" s="574"/>
      <c r="WE245" s="574"/>
      <c r="WF245" s="574"/>
      <c r="WG245" s="574"/>
      <c r="WH245" s="574"/>
      <c r="WI245" s="574"/>
      <c r="WJ245" s="574"/>
      <c r="WK245" s="574"/>
      <c r="WL245" s="574"/>
      <c r="WM245" s="574"/>
      <c r="WN245" s="574"/>
      <c r="WO245" s="574"/>
      <c r="WP245" s="574"/>
      <c r="WQ245" s="574"/>
      <c r="WR245" s="574"/>
      <c r="WS245" s="574"/>
      <c r="WT245" s="574"/>
      <c r="WU245" s="574"/>
      <c r="WV245" s="574"/>
      <c r="WW245" s="574"/>
      <c r="WX245" s="574"/>
      <c r="WY245" s="574"/>
      <c r="WZ245" s="574"/>
      <c r="XA245" s="574"/>
      <c r="XB245" s="574"/>
      <c r="XC245" s="574"/>
      <c r="XD245" s="574"/>
      <c r="XE245" s="574"/>
      <c r="XF245" s="574"/>
      <c r="XG245" s="574"/>
      <c r="XH245" s="574"/>
      <c r="XI245" s="574"/>
      <c r="XJ245" s="574"/>
      <c r="XK245" s="574"/>
      <c r="XL245" s="574"/>
      <c r="XM245" s="574"/>
      <c r="XN245" s="574"/>
      <c r="XO245" s="574"/>
      <c r="XP245" s="574"/>
      <c r="XQ245" s="574"/>
      <c r="XR245" s="574"/>
      <c r="XS245" s="574"/>
      <c r="XT245" s="574"/>
      <c r="XU245" s="574"/>
      <c r="XV245" s="574"/>
      <c r="XW245" s="574"/>
      <c r="XX245" s="574"/>
      <c r="XY245" s="574"/>
      <c r="XZ245" s="574"/>
      <c r="YA245" s="574"/>
      <c r="YB245" s="574"/>
      <c r="YC245" s="574"/>
      <c r="YD245" s="574"/>
      <c r="YE245" s="574"/>
      <c r="YF245" s="574"/>
      <c r="YG245" s="574"/>
      <c r="YH245" s="574"/>
      <c r="YI245" s="574"/>
      <c r="YJ245" s="574"/>
      <c r="YK245" s="574"/>
      <c r="YL245" s="574"/>
      <c r="YM245" s="574"/>
      <c r="YN245" s="574"/>
      <c r="YO245" s="574"/>
      <c r="YP245" s="574"/>
      <c r="YQ245" s="574"/>
      <c r="YR245" s="574"/>
      <c r="YS245" s="574"/>
      <c r="YT245" s="574"/>
      <c r="YU245" s="574"/>
      <c r="YV245" s="574"/>
      <c r="YW245" s="574"/>
      <c r="YX245" s="574"/>
      <c r="YY245" s="574"/>
      <c r="YZ245" s="574"/>
      <c r="ZA245" s="574"/>
      <c r="ZB245" s="574"/>
      <c r="ZC245" s="574"/>
      <c r="ZD245" s="574"/>
      <c r="ZE245" s="574"/>
      <c r="ZF245" s="574"/>
      <c r="ZG245" s="574"/>
      <c r="ZH245" s="574"/>
      <c r="ZI245" s="574"/>
      <c r="ZJ245" s="574"/>
      <c r="ZK245" s="574"/>
      <c r="ZL245" s="574"/>
      <c r="ZM245" s="574"/>
      <c r="ZN245" s="574"/>
      <c r="ZO245" s="574"/>
      <c r="ZP245" s="574"/>
      <c r="ZQ245" s="574"/>
      <c r="ZR245" s="574"/>
      <c r="ZS245" s="574"/>
      <c r="ZT245" s="574"/>
      <c r="ZU245" s="574"/>
      <c r="ZV245" s="574"/>
      <c r="ZW245" s="574"/>
      <c r="ZX245" s="574"/>
      <c r="ZY245" s="574"/>
      <c r="ZZ245" s="574"/>
      <c r="AAA245" s="574"/>
      <c r="AAB245" s="574"/>
      <c r="AAC245" s="574"/>
      <c r="AAD245" s="574"/>
      <c r="AAE245" s="574"/>
      <c r="AAF245" s="574"/>
      <c r="AAG245" s="574"/>
      <c r="AAH245" s="574"/>
      <c r="AAI245" s="574"/>
      <c r="AAJ245" s="574"/>
      <c r="AAK245" s="574"/>
      <c r="AAL245" s="574"/>
      <c r="AAM245" s="574"/>
      <c r="AAN245" s="574"/>
      <c r="AAO245" s="574"/>
      <c r="AAP245" s="574"/>
      <c r="AAQ245" s="574"/>
      <c r="AAR245" s="574"/>
      <c r="AAS245" s="574"/>
      <c r="AAT245" s="574"/>
      <c r="AAU245" s="574"/>
      <c r="AAV245" s="574"/>
      <c r="AAW245" s="574"/>
      <c r="AAX245" s="574"/>
      <c r="AAY245" s="574"/>
      <c r="AAZ245" s="574"/>
      <c r="ABA245" s="574"/>
      <c r="ABB245" s="574"/>
      <c r="ABC245" s="574"/>
      <c r="ABD245" s="574"/>
      <c r="ABE245" s="574"/>
      <c r="ABF245" s="574"/>
      <c r="ABG245" s="574"/>
      <c r="ABH245" s="574"/>
      <c r="ABI245" s="574"/>
      <c r="ABJ245" s="574"/>
      <c r="ABK245" s="574"/>
      <c r="ABL245" s="574"/>
      <c r="ABM245" s="574"/>
      <c r="ABN245" s="574"/>
      <c r="ABO245" s="574"/>
      <c r="ABP245" s="574"/>
      <c r="ABQ245" s="574"/>
      <c r="ABR245" s="574"/>
      <c r="ABS245" s="574"/>
      <c r="ABT245" s="574"/>
      <c r="ABU245" s="574"/>
      <c r="ABV245" s="574"/>
      <c r="ABW245" s="574"/>
      <c r="ABX245" s="574"/>
      <c r="ABY245" s="574"/>
      <c r="ABZ245" s="574"/>
      <c r="ACA245" s="574"/>
      <c r="ACB245" s="574"/>
      <c r="ACC245" s="574"/>
      <c r="ACD245" s="574"/>
      <c r="ACE245" s="574"/>
      <c r="ACF245" s="574"/>
      <c r="ACG245" s="574"/>
      <c r="ACH245" s="574"/>
      <c r="ACI245" s="574"/>
      <c r="ACJ245" s="574"/>
      <c r="ACK245" s="574"/>
      <c r="ACL245" s="574"/>
      <c r="ACM245" s="574"/>
      <c r="ACN245" s="574"/>
      <c r="ACO245" s="574"/>
      <c r="ACP245" s="574"/>
      <c r="ACQ245" s="574"/>
      <c r="ACR245" s="574"/>
      <c r="ACS245" s="574"/>
      <c r="ACT245" s="574"/>
      <c r="ACU245" s="574"/>
      <c r="ACV245" s="574"/>
      <c r="ACW245" s="574"/>
      <c r="ACX245" s="574"/>
      <c r="ACY245" s="574"/>
      <c r="ACZ245" s="574"/>
      <c r="ADA245" s="574"/>
      <c r="ADB245" s="574"/>
      <c r="ADC245" s="574"/>
      <c r="ADD245" s="574"/>
      <c r="ADE245" s="574"/>
      <c r="ADF245" s="574"/>
      <c r="ADG245" s="574"/>
      <c r="ADH245" s="574"/>
      <c r="ADI245" s="574"/>
      <c r="ADJ245" s="574"/>
      <c r="ADK245" s="574"/>
      <c r="ADL245" s="574"/>
      <c r="ADM245" s="574"/>
      <c r="ADN245" s="574"/>
      <c r="ADO245" s="574"/>
      <c r="ADP245" s="574"/>
      <c r="ADQ245" s="574"/>
      <c r="ADR245" s="574"/>
      <c r="ADS245" s="574"/>
      <c r="ADT245" s="574"/>
      <c r="ADU245" s="574"/>
      <c r="ADV245" s="574"/>
      <c r="ADW245" s="574"/>
      <c r="ADX245" s="574"/>
      <c r="ADY245" s="574"/>
      <c r="ADZ245" s="574"/>
      <c r="AEA245" s="574"/>
      <c r="AEB245" s="574"/>
      <c r="AEC245" s="574"/>
      <c r="AED245" s="574"/>
      <c r="AEE245" s="574"/>
      <c r="AEF245" s="574"/>
      <c r="AEG245" s="574"/>
      <c r="AEH245" s="574"/>
      <c r="AEI245" s="574"/>
      <c r="AEJ245" s="574"/>
      <c r="AEK245" s="574"/>
      <c r="AEL245" s="574"/>
      <c r="AEM245" s="574"/>
      <c r="AEN245" s="574"/>
      <c r="AEO245" s="574"/>
      <c r="AEP245" s="574"/>
      <c r="AEQ245" s="574"/>
      <c r="AER245" s="574"/>
      <c r="AES245" s="574"/>
      <c r="AET245" s="574"/>
      <c r="AEU245" s="574"/>
      <c r="AEV245" s="574"/>
      <c r="AEW245" s="574"/>
      <c r="AEX245" s="574"/>
      <c r="AEY245" s="574"/>
      <c r="AEZ245" s="574"/>
      <c r="AFA245" s="574"/>
      <c r="AFB245" s="574"/>
      <c r="AFC245" s="574"/>
      <c r="AFD245" s="574"/>
      <c r="AFE245" s="574"/>
      <c r="AFF245" s="574"/>
      <c r="AFG245" s="574"/>
      <c r="AFH245" s="574"/>
      <c r="AFI245" s="574"/>
      <c r="AFJ245" s="574"/>
      <c r="AFK245" s="574"/>
      <c r="AFL245" s="574"/>
      <c r="AFM245" s="574"/>
      <c r="AFN245" s="574"/>
      <c r="AFO245" s="574"/>
      <c r="AFP245" s="574"/>
      <c r="AFQ245" s="574"/>
      <c r="AFR245" s="574"/>
      <c r="AFS245" s="574"/>
      <c r="AFT245" s="574"/>
      <c r="AFU245" s="574"/>
      <c r="AFV245" s="574"/>
      <c r="AFW245" s="574"/>
      <c r="AFX245" s="574"/>
      <c r="AFY245" s="574"/>
      <c r="AFZ245" s="574"/>
      <c r="AGA245" s="574"/>
      <c r="AGB245" s="574"/>
      <c r="AGC245" s="574"/>
      <c r="AGD245" s="574"/>
      <c r="AGE245" s="574"/>
      <c r="AGF245" s="574"/>
      <c r="AGG245" s="574"/>
      <c r="AGH245" s="574"/>
      <c r="AGI245" s="574"/>
      <c r="AGJ245" s="574"/>
      <c r="AGK245" s="574"/>
      <c r="AGL245" s="574"/>
      <c r="AGM245" s="574"/>
      <c r="AGN245" s="574"/>
      <c r="AGO245" s="574"/>
      <c r="AGP245" s="574"/>
      <c r="AGQ245" s="574"/>
      <c r="AGR245" s="574"/>
      <c r="AGS245" s="574"/>
      <c r="AGT245" s="574"/>
      <c r="AGU245" s="574"/>
      <c r="AGV245" s="574"/>
      <c r="AGW245" s="574"/>
      <c r="AGX245" s="574"/>
      <c r="AGY245" s="574"/>
      <c r="AGZ245" s="574"/>
      <c r="AHA245" s="574"/>
      <c r="AHB245" s="574"/>
      <c r="AHC245" s="574"/>
      <c r="AHD245" s="574"/>
      <c r="AHE245" s="574"/>
      <c r="AHF245" s="574"/>
      <c r="AHG245" s="574"/>
      <c r="AHH245" s="574"/>
      <c r="AHI245" s="574"/>
      <c r="AHJ245" s="574"/>
      <c r="AHK245" s="574"/>
      <c r="AHL245" s="574"/>
      <c r="AHM245" s="574"/>
      <c r="AHN245" s="574"/>
      <c r="AHO245" s="574"/>
      <c r="AHP245" s="574"/>
      <c r="AHQ245" s="574"/>
      <c r="AHR245" s="574"/>
      <c r="AHS245" s="574"/>
      <c r="AHT245" s="574"/>
      <c r="AHU245" s="574"/>
      <c r="AHV245" s="574"/>
      <c r="AHW245" s="574"/>
      <c r="AHX245" s="574"/>
      <c r="AHY245" s="574"/>
      <c r="AHZ245" s="574"/>
      <c r="AIA245" s="574"/>
      <c r="AIB245" s="574"/>
      <c r="AIC245" s="574"/>
      <c r="AID245" s="574"/>
      <c r="AIE245" s="574"/>
      <c r="AIF245" s="574"/>
      <c r="AIG245" s="574"/>
      <c r="AIH245" s="574"/>
      <c r="AII245" s="574"/>
      <c r="AIJ245" s="574"/>
      <c r="AIK245" s="574"/>
      <c r="AIL245" s="574"/>
      <c r="AIM245" s="574"/>
      <c r="AIN245" s="574"/>
      <c r="AIO245" s="574"/>
      <c r="AIP245" s="574"/>
      <c r="AIQ245" s="574"/>
      <c r="AIR245" s="574"/>
      <c r="AIS245" s="574"/>
      <c r="AIT245" s="574"/>
      <c r="AIU245" s="574"/>
      <c r="AIV245" s="574"/>
      <c r="AIW245" s="574"/>
      <c r="AIX245" s="574"/>
      <c r="AIY245" s="574"/>
      <c r="AIZ245" s="574"/>
      <c r="AJA245" s="574"/>
      <c r="AJB245" s="574"/>
      <c r="AJC245" s="574"/>
      <c r="AJD245" s="574"/>
      <c r="AJE245" s="574"/>
      <c r="AJF245" s="574"/>
      <c r="AJG245" s="574"/>
      <c r="AJH245" s="574"/>
      <c r="AJI245" s="574"/>
      <c r="AJJ245" s="574"/>
      <c r="AJK245" s="574"/>
      <c r="AJL245" s="574"/>
      <c r="AJM245" s="574"/>
      <c r="AJN245" s="574"/>
      <c r="AJO245" s="574"/>
      <c r="AJP245" s="574"/>
      <c r="AJQ245" s="574"/>
      <c r="AJR245" s="574"/>
      <c r="AJS245" s="574"/>
      <c r="AJT245" s="574"/>
      <c r="AJU245" s="574"/>
      <c r="AJV245" s="574"/>
      <c r="AJW245" s="574"/>
      <c r="AJX245" s="574"/>
      <c r="AJY245" s="574"/>
      <c r="AJZ245" s="574"/>
      <c r="AKA245" s="574"/>
      <c r="AKB245" s="574"/>
      <c r="AKC245" s="574"/>
      <c r="AKD245" s="574"/>
      <c r="AKE245" s="574"/>
      <c r="AKF245" s="574"/>
      <c r="AKG245" s="574"/>
      <c r="AKH245" s="574"/>
      <c r="AKI245" s="574"/>
      <c r="AKJ245" s="574"/>
      <c r="AKK245" s="574"/>
      <c r="AKL245" s="574"/>
      <c r="AKM245" s="574"/>
      <c r="AKN245" s="574"/>
      <c r="AKO245" s="574"/>
      <c r="AKP245" s="574"/>
      <c r="AKQ245" s="574"/>
      <c r="AKR245" s="574"/>
      <c r="AKS245" s="574"/>
      <c r="AKT245" s="574"/>
      <c r="AKU245" s="574"/>
      <c r="AKV245" s="574"/>
      <c r="AKW245" s="574"/>
      <c r="AKX245" s="574"/>
      <c r="AKY245" s="574"/>
      <c r="AKZ245" s="574"/>
      <c r="ALA245" s="574"/>
      <c r="ALB245" s="574"/>
      <c r="ALC245" s="574"/>
      <c r="ALD245" s="574"/>
      <c r="ALE245" s="574"/>
      <c r="ALF245" s="574"/>
      <c r="ALG245" s="574"/>
      <c r="ALH245" s="574"/>
      <c r="ALI245" s="574"/>
      <c r="ALJ245" s="574"/>
      <c r="ALK245" s="574"/>
      <c r="ALL245" s="574"/>
      <c r="ALM245" s="574"/>
      <c r="ALN245" s="574"/>
      <c r="ALO245" s="574"/>
      <c r="ALP245" s="574"/>
      <c r="ALQ245" s="574"/>
      <c r="ALR245" s="574"/>
      <c r="ALS245" s="574"/>
      <c r="ALT245" s="574"/>
      <c r="ALU245" s="574"/>
      <c r="ALV245" s="574"/>
      <c r="ALW245" s="574"/>
      <c r="ALX245" s="574"/>
      <c r="ALY245" s="574"/>
      <c r="ALZ245" s="574"/>
      <c r="AMA245" s="574"/>
      <c r="AMB245" s="574"/>
      <c r="AMC245" s="574"/>
      <c r="AMD245" s="574"/>
      <c r="AME245" s="574"/>
      <c r="AMF245" s="574"/>
      <c r="AMG245" s="574"/>
      <c r="AMH245" s="574"/>
      <c r="AMI245" s="574"/>
      <c r="AMJ245" s="574"/>
      <c r="AMK245" s="574"/>
      <c r="AML245" s="574"/>
      <c r="AMM245" s="574"/>
      <c r="AMN245" s="574"/>
      <c r="AMO245" s="574"/>
      <c r="AMP245" s="574"/>
      <c r="AMQ245" s="574"/>
      <c r="AMR245" s="574"/>
      <c r="AMS245" s="574"/>
      <c r="AMT245" s="574"/>
      <c r="AMU245" s="574"/>
      <c r="AMV245" s="574"/>
      <c r="AMW245" s="574"/>
      <c r="AMX245" s="574"/>
      <c r="AMY245" s="574"/>
      <c r="AMZ245" s="574"/>
      <c r="ANA245" s="574"/>
      <c r="ANB245" s="574"/>
      <c r="ANC245" s="574"/>
      <c r="AND245" s="574"/>
      <c r="ANE245" s="574"/>
      <c r="ANF245" s="574"/>
      <c r="ANG245" s="574"/>
      <c r="ANH245" s="574"/>
      <c r="ANI245" s="574"/>
      <c r="ANJ245" s="574"/>
      <c r="ANK245" s="574"/>
      <c r="ANL245" s="574"/>
      <c r="ANM245" s="574"/>
      <c r="ANN245" s="574"/>
      <c r="ANO245" s="574"/>
      <c r="ANP245" s="574"/>
      <c r="ANQ245" s="574"/>
      <c r="ANR245" s="574"/>
      <c r="ANS245" s="574"/>
      <c r="ANT245" s="574"/>
      <c r="ANU245" s="574"/>
      <c r="ANV245" s="574"/>
      <c r="ANW245" s="574"/>
      <c r="ANX245" s="574"/>
      <c r="ANY245" s="574"/>
      <c r="ANZ245" s="574"/>
      <c r="AOA245" s="574"/>
      <c r="AOB245" s="574"/>
      <c r="AOC245" s="574"/>
      <c r="AOD245" s="574"/>
      <c r="AOE245" s="574"/>
      <c r="AOF245" s="574"/>
      <c r="AOG245" s="574"/>
      <c r="AOH245" s="574"/>
      <c r="AOI245" s="574"/>
      <c r="AOJ245" s="574"/>
      <c r="AOK245" s="574"/>
      <c r="AOL245" s="574"/>
      <c r="AOM245" s="574"/>
      <c r="AON245" s="574"/>
      <c r="AOO245" s="574"/>
      <c r="AOP245" s="574"/>
      <c r="AOQ245" s="574"/>
      <c r="AOR245" s="574"/>
      <c r="AOS245" s="574"/>
      <c r="AOT245" s="574"/>
      <c r="AOU245" s="574"/>
      <c r="AOV245" s="574"/>
      <c r="AOW245" s="574"/>
      <c r="AOX245" s="574"/>
      <c r="AOY245" s="574"/>
      <c r="AOZ245" s="574"/>
      <c r="APA245" s="574"/>
      <c r="APB245" s="574"/>
      <c r="APC245" s="574"/>
      <c r="APD245" s="574"/>
      <c r="APE245" s="574"/>
      <c r="APF245" s="574"/>
      <c r="APG245" s="574"/>
      <c r="APH245" s="574"/>
      <c r="API245" s="574"/>
      <c r="APJ245" s="574"/>
      <c r="APK245" s="574"/>
      <c r="APL245" s="574"/>
      <c r="APM245" s="574"/>
      <c r="APN245" s="574"/>
      <c r="APO245" s="574"/>
      <c r="APP245" s="574"/>
      <c r="APQ245" s="574"/>
      <c r="APR245" s="574"/>
      <c r="APS245" s="574"/>
      <c r="APT245" s="574"/>
      <c r="APU245" s="574"/>
      <c r="APV245" s="574"/>
      <c r="APW245" s="574"/>
      <c r="APX245" s="574"/>
      <c r="APY245" s="574"/>
      <c r="APZ245" s="574"/>
      <c r="AQA245" s="574"/>
      <c r="AQB245" s="574"/>
      <c r="AQC245" s="574"/>
      <c r="AQD245" s="574"/>
      <c r="AQE245" s="574"/>
      <c r="AQF245" s="574"/>
      <c r="AQG245" s="574"/>
      <c r="AQH245" s="574"/>
      <c r="AQI245" s="574"/>
      <c r="AQJ245" s="574"/>
      <c r="AQK245" s="574"/>
      <c r="AQL245" s="574"/>
      <c r="AQM245" s="574"/>
      <c r="AQN245" s="574"/>
      <c r="AQO245" s="574"/>
      <c r="AQP245" s="574"/>
      <c r="AQQ245" s="574"/>
      <c r="AQR245" s="574"/>
      <c r="AQS245" s="574"/>
      <c r="AQT245" s="574"/>
      <c r="AQU245" s="574"/>
      <c r="AQV245" s="574"/>
      <c r="AQW245" s="574"/>
      <c r="AQX245" s="574"/>
      <c r="AQY245" s="574"/>
      <c r="AQZ245" s="574"/>
      <c r="ARA245" s="574"/>
      <c r="ARB245" s="574"/>
      <c r="ARC245" s="574"/>
      <c r="ARD245" s="574"/>
      <c r="ARE245" s="574"/>
      <c r="ARF245" s="574"/>
      <c r="ARG245" s="574"/>
      <c r="ARH245" s="574"/>
      <c r="ARI245" s="574"/>
      <c r="ARJ245" s="574"/>
      <c r="ARK245" s="574"/>
      <c r="ARL245" s="574"/>
      <c r="ARM245" s="574"/>
      <c r="ARN245" s="574"/>
      <c r="ARO245" s="574"/>
      <c r="ARP245" s="574"/>
      <c r="ARQ245" s="574"/>
      <c r="ARR245" s="574"/>
      <c r="ARS245" s="574"/>
      <c r="ART245" s="574"/>
      <c r="ARU245" s="574"/>
      <c r="ARV245" s="574"/>
      <c r="ARW245" s="574"/>
      <c r="ARX245" s="574"/>
      <c r="ARY245" s="574"/>
      <c r="ARZ245" s="574"/>
      <c r="ASA245" s="574"/>
      <c r="ASB245" s="574"/>
      <c r="ASC245" s="574"/>
      <c r="ASD245" s="574"/>
      <c r="ASE245" s="574"/>
      <c r="ASF245" s="574"/>
      <c r="ASG245" s="574"/>
      <c r="ASH245" s="574"/>
      <c r="ASI245" s="574"/>
      <c r="ASJ245" s="574"/>
      <c r="ASK245" s="574"/>
      <c r="ASL245" s="574"/>
      <c r="ASM245" s="574"/>
      <c r="ASN245" s="574"/>
      <c r="ASO245" s="574"/>
      <c r="ASP245" s="574"/>
      <c r="ASQ245" s="574"/>
      <c r="ASR245" s="574"/>
      <c r="ASS245" s="574"/>
      <c r="AST245" s="574"/>
      <c r="ASU245" s="574"/>
      <c r="ASV245" s="574"/>
      <c r="ASW245" s="574"/>
      <c r="ASX245" s="574"/>
      <c r="ASY245" s="574"/>
      <c r="ASZ245" s="574"/>
      <c r="ATA245" s="574"/>
      <c r="ATB245" s="574"/>
      <c r="ATC245" s="574"/>
      <c r="ATD245" s="574"/>
      <c r="ATE245" s="574"/>
      <c r="ATF245" s="574"/>
      <c r="ATG245" s="574"/>
      <c r="ATH245" s="574"/>
      <c r="ATI245" s="574"/>
      <c r="ATJ245" s="574"/>
      <c r="ATK245" s="574"/>
      <c r="ATL245" s="574"/>
      <c r="ATM245" s="574"/>
      <c r="ATN245" s="574"/>
      <c r="ATO245" s="574"/>
      <c r="ATP245" s="574"/>
      <c r="ATQ245" s="574"/>
      <c r="ATR245" s="574"/>
      <c r="ATS245" s="574"/>
      <c r="ATT245" s="574"/>
      <c r="ATU245" s="574"/>
      <c r="ATV245" s="574"/>
      <c r="ATW245" s="574"/>
      <c r="ATX245" s="574"/>
      <c r="ATY245" s="574"/>
      <c r="ATZ245" s="574"/>
      <c r="AUA245" s="574"/>
      <c r="AUB245" s="574"/>
      <c r="AUC245" s="574"/>
      <c r="AUD245" s="574"/>
      <c r="AUE245" s="574"/>
      <c r="AUF245" s="574"/>
      <c r="AUG245" s="574"/>
      <c r="AUH245" s="574"/>
      <c r="AUI245" s="574"/>
      <c r="AUJ245" s="574"/>
      <c r="AUK245" s="574"/>
      <c r="AUL245" s="574"/>
      <c r="AUM245" s="574"/>
      <c r="AUN245" s="574"/>
      <c r="AUO245" s="574"/>
      <c r="AUP245" s="574"/>
      <c r="AUQ245" s="574"/>
      <c r="AUR245" s="574"/>
      <c r="AUS245" s="574"/>
      <c r="AUT245" s="574"/>
      <c r="AUU245" s="574"/>
      <c r="AUV245" s="574"/>
      <c r="AUW245" s="574"/>
      <c r="AUX245" s="574"/>
      <c r="AUY245" s="574"/>
      <c r="AUZ245" s="574"/>
      <c r="AVA245" s="574"/>
      <c r="AVB245" s="574"/>
      <c r="AVC245" s="574"/>
      <c r="AVD245" s="574"/>
      <c r="AVE245" s="574"/>
      <c r="AVF245" s="574"/>
      <c r="AVG245" s="574"/>
      <c r="AVH245" s="574"/>
      <c r="AVI245" s="574"/>
      <c r="AVJ245" s="574"/>
      <c r="AVK245" s="574"/>
      <c r="AVL245" s="574"/>
      <c r="AVM245" s="574"/>
      <c r="AVN245" s="574"/>
      <c r="AVO245" s="574"/>
      <c r="AVP245" s="574"/>
      <c r="AVQ245" s="574"/>
      <c r="AVR245" s="574"/>
      <c r="AVS245" s="574"/>
      <c r="AVT245" s="574"/>
      <c r="AVU245" s="574"/>
      <c r="AVV245" s="574"/>
      <c r="AVW245" s="574"/>
      <c r="AVX245" s="574"/>
      <c r="AVY245" s="574"/>
      <c r="AVZ245" s="574"/>
      <c r="AWA245" s="574"/>
      <c r="AWB245" s="574"/>
      <c r="AWC245" s="574"/>
      <c r="AWD245" s="574"/>
      <c r="AWE245" s="574"/>
      <c r="AWF245" s="574"/>
      <c r="AWG245" s="574"/>
      <c r="AWH245" s="574"/>
      <c r="AWI245" s="574"/>
      <c r="AWJ245" s="574"/>
      <c r="AWK245" s="574"/>
      <c r="AWL245" s="574"/>
      <c r="AWM245" s="574"/>
      <c r="AWN245" s="574"/>
      <c r="AWO245" s="574"/>
      <c r="AWP245" s="574"/>
      <c r="AWQ245" s="574"/>
      <c r="AWR245" s="574"/>
      <c r="AWS245" s="574"/>
      <c r="AWT245" s="574"/>
      <c r="AWU245" s="574"/>
      <c r="AWV245" s="574"/>
      <c r="AWW245" s="574"/>
      <c r="AWX245" s="574"/>
      <c r="AWY245" s="574"/>
      <c r="AWZ245" s="574"/>
      <c r="AXA245" s="574"/>
      <c r="AXB245" s="574"/>
      <c r="AXC245" s="574"/>
      <c r="AXD245" s="574"/>
      <c r="AXE245" s="574"/>
      <c r="AXF245" s="574"/>
      <c r="AXG245" s="574"/>
      <c r="AXH245" s="574"/>
      <c r="AXI245" s="574"/>
      <c r="AXJ245" s="574"/>
    </row>
    <row r="246" spans="1:1310" s="575" customFormat="1" ht="23.25" customHeight="1">
      <c r="A246" s="576"/>
      <c r="B246" s="580"/>
      <c r="C246" s="581"/>
      <c r="D246" s="581"/>
      <c r="E246" s="581"/>
      <c r="F246" s="582"/>
      <c r="G246" s="581"/>
      <c r="H246" s="581"/>
      <c r="I246" s="581"/>
      <c r="J246" s="583"/>
      <c r="K246" s="581"/>
      <c r="L246" s="581"/>
      <c r="M246" s="581"/>
      <c r="N246" s="581"/>
      <c r="O246" s="581"/>
      <c r="P246" s="581"/>
      <c r="Q246" s="581"/>
      <c r="R246" s="572"/>
      <c r="S246" s="572"/>
      <c r="T246" s="572"/>
      <c r="U246" s="572"/>
      <c r="V246" s="572"/>
      <c r="W246" s="572"/>
      <c r="X246" s="572"/>
      <c r="Y246" s="572"/>
      <c r="Z246" s="572"/>
      <c r="AA246" s="572"/>
      <c r="AB246" s="572"/>
      <c r="AC246" s="572"/>
      <c r="AD246" s="573"/>
      <c r="AE246" s="573"/>
      <c r="AF246" s="573"/>
      <c r="AG246" s="573"/>
      <c r="AH246" s="573"/>
      <c r="AI246" s="573"/>
      <c r="AJ246" s="573"/>
      <c r="AK246" s="573"/>
      <c r="AL246" s="573"/>
      <c r="AM246" s="573"/>
      <c r="AN246" s="573"/>
      <c r="AO246" s="573"/>
      <c r="AP246" s="573"/>
      <c r="AQ246" s="573"/>
      <c r="AR246" s="573"/>
      <c r="AS246" s="573"/>
      <c r="AT246" s="573"/>
      <c r="AU246" s="573"/>
      <c r="AV246" s="574"/>
      <c r="AW246" s="574"/>
      <c r="AX246" s="574"/>
      <c r="AY246" s="574"/>
      <c r="AZ246" s="574"/>
      <c r="BA246" s="574"/>
      <c r="BB246" s="574"/>
      <c r="BC246" s="574"/>
      <c r="BD246" s="574"/>
      <c r="BE246" s="574"/>
      <c r="BF246" s="574"/>
      <c r="BG246" s="574"/>
      <c r="BH246" s="574"/>
      <c r="BI246" s="574"/>
      <c r="BJ246" s="574"/>
      <c r="BK246" s="574"/>
      <c r="BL246" s="574"/>
      <c r="BM246" s="574"/>
      <c r="BN246" s="574"/>
      <c r="BO246" s="574"/>
      <c r="BP246" s="574"/>
      <c r="BQ246" s="574"/>
      <c r="BR246" s="574"/>
      <c r="BS246" s="574"/>
      <c r="BT246" s="574"/>
      <c r="BU246" s="574"/>
      <c r="BV246" s="574"/>
      <c r="BW246" s="574"/>
      <c r="BX246" s="574"/>
      <c r="BY246" s="574"/>
      <c r="BZ246" s="574"/>
      <c r="CA246" s="574"/>
      <c r="CB246" s="574"/>
      <c r="CC246" s="574"/>
      <c r="CD246" s="574"/>
      <c r="CE246" s="574"/>
      <c r="CF246" s="574"/>
      <c r="CG246" s="574"/>
      <c r="CH246" s="574"/>
      <c r="CI246" s="574"/>
      <c r="CJ246" s="574"/>
      <c r="CK246" s="574"/>
      <c r="CL246" s="574"/>
      <c r="CM246" s="574"/>
      <c r="CN246" s="574"/>
      <c r="CO246" s="574"/>
      <c r="CP246" s="574"/>
      <c r="CQ246" s="574"/>
      <c r="CR246" s="574"/>
      <c r="CS246" s="574"/>
      <c r="CT246" s="574"/>
      <c r="CU246" s="574"/>
      <c r="CV246" s="574"/>
      <c r="CW246" s="574"/>
      <c r="CX246" s="574"/>
      <c r="CY246" s="574"/>
      <c r="CZ246" s="574"/>
      <c r="DA246" s="574"/>
      <c r="DB246" s="574"/>
      <c r="DC246" s="574"/>
      <c r="DD246" s="574"/>
      <c r="DE246" s="574"/>
      <c r="DF246" s="574"/>
      <c r="DG246" s="574"/>
      <c r="DH246" s="574"/>
      <c r="DI246" s="574"/>
      <c r="DJ246" s="574"/>
      <c r="DK246" s="574"/>
      <c r="DL246" s="574"/>
      <c r="DM246" s="574"/>
      <c r="DN246" s="574"/>
      <c r="DO246" s="574"/>
      <c r="DP246" s="574"/>
      <c r="DQ246" s="574"/>
      <c r="DR246" s="574"/>
      <c r="DS246" s="574"/>
      <c r="DT246" s="574"/>
      <c r="DU246" s="574"/>
      <c r="DV246" s="574"/>
      <c r="DW246" s="574"/>
      <c r="DX246" s="574"/>
      <c r="DY246" s="574"/>
      <c r="DZ246" s="574"/>
      <c r="EA246" s="574"/>
      <c r="EB246" s="574"/>
      <c r="EC246" s="574"/>
      <c r="ED246" s="574"/>
      <c r="EE246" s="574"/>
      <c r="EF246" s="574"/>
      <c r="EG246" s="574"/>
      <c r="EH246" s="574"/>
      <c r="EI246" s="574"/>
      <c r="EJ246" s="574"/>
      <c r="EK246" s="574"/>
      <c r="EL246" s="574"/>
      <c r="EM246" s="574"/>
      <c r="EN246" s="574"/>
      <c r="EO246" s="574"/>
      <c r="EP246" s="574"/>
      <c r="EQ246" s="574"/>
      <c r="ER246" s="574"/>
      <c r="ES246" s="574"/>
      <c r="ET246" s="574"/>
      <c r="EU246" s="574"/>
      <c r="EV246" s="574"/>
      <c r="EW246" s="574"/>
      <c r="EX246" s="574"/>
      <c r="EY246" s="574"/>
      <c r="EZ246" s="574"/>
      <c r="FA246" s="574"/>
      <c r="FB246" s="574"/>
      <c r="FC246" s="574"/>
      <c r="FD246" s="574"/>
      <c r="FE246" s="574"/>
      <c r="FF246" s="574"/>
      <c r="FG246" s="574"/>
      <c r="FH246" s="574"/>
      <c r="FI246" s="574"/>
      <c r="FJ246" s="574"/>
      <c r="FK246" s="574"/>
      <c r="FL246" s="574"/>
      <c r="FM246" s="574"/>
      <c r="FN246" s="574"/>
      <c r="FO246" s="574"/>
      <c r="FP246" s="574"/>
      <c r="FQ246" s="574"/>
      <c r="FR246" s="574"/>
      <c r="FS246" s="574"/>
      <c r="FT246" s="574"/>
      <c r="FU246" s="574"/>
      <c r="FV246" s="574"/>
      <c r="FW246" s="574"/>
      <c r="FX246" s="574"/>
      <c r="FY246" s="574"/>
      <c r="FZ246" s="574"/>
      <c r="GA246" s="574"/>
      <c r="GB246" s="574"/>
      <c r="GC246" s="574"/>
      <c r="GD246" s="574"/>
      <c r="GE246" s="574"/>
      <c r="GF246" s="574"/>
      <c r="GG246" s="574"/>
      <c r="GH246" s="574"/>
      <c r="GI246" s="574"/>
      <c r="GJ246" s="574"/>
      <c r="GK246" s="574"/>
      <c r="GL246" s="574"/>
      <c r="GM246" s="574"/>
      <c r="GN246" s="574"/>
      <c r="GO246" s="574"/>
      <c r="GP246" s="574"/>
      <c r="GQ246" s="574"/>
      <c r="GR246" s="574"/>
      <c r="GS246" s="574"/>
      <c r="GT246" s="574"/>
      <c r="GU246" s="574"/>
      <c r="GV246" s="574"/>
      <c r="GW246" s="574"/>
      <c r="GX246" s="574"/>
      <c r="GY246" s="574"/>
      <c r="GZ246" s="574"/>
      <c r="HA246" s="574"/>
      <c r="HB246" s="574"/>
      <c r="HC246" s="574"/>
      <c r="HD246" s="574"/>
      <c r="HE246" s="574"/>
      <c r="HF246" s="574"/>
      <c r="HG246" s="574"/>
      <c r="HH246" s="574"/>
      <c r="HI246" s="574"/>
      <c r="HJ246" s="574"/>
      <c r="HK246" s="574"/>
      <c r="HL246" s="574"/>
      <c r="HM246" s="574"/>
      <c r="HN246" s="574"/>
      <c r="HO246" s="574"/>
      <c r="HP246" s="574"/>
      <c r="HQ246" s="574"/>
      <c r="HR246" s="574"/>
      <c r="HS246" s="574"/>
      <c r="HT246" s="574"/>
      <c r="HU246" s="574"/>
      <c r="HV246" s="574"/>
      <c r="HW246" s="574"/>
      <c r="HX246" s="574"/>
      <c r="HY246" s="574"/>
      <c r="HZ246" s="574"/>
      <c r="IA246" s="574"/>
      <c r="IB246" s="574"/>
      <c r="IC246" s="574"/>
      <c r="ID246" s="574"/>
      <c r="IE246" s="574"/>
      <c r="IF246" s="574"/>
      <c r="IG246" s="574"/>
      <c r="IH246" s="574"/>
      <c r="II246" s="574"/>
      <c r="IJ246" s="574"/>
      <c r="IK246" s="574"/>
      <c r="IL246" s="574"/>
      <c r="IM246" s="574"/>
      <c r="IN246" s="574"/>
      <c r="IO246" s="574"/>
      <c r="IP246" s="574"/>
      <c r="IQ246" s="574"/>
      <c r="IR246" s="574"/>
      <c r="IS246" s="574"/>
      <c r="IT246" s="574"/>
      <c r="IU246" s="574"/>
      <c r="IV246" s="574"/>
      <c r="IW246" s="574"/>
      <c r="IX246" s="574"/>
      <c r="IY246" s="574"/>
      <c r="IZ246" s="574"/>
      <c r="JA246" s="574"/>
      <c r="JB246" s="574"/>
      <c r="JC246" s="574"/>
      <c r="JD246" s="574"/>
      <c r="JE246" s="574"/>
      <c r="JF246" s="574"/>
      <c r="JG246" s="574"/>
      <c r="JH246" s="574"/>
      <c r="JI246" s="574"/>
      <c r="JJ246" s="574"/>
      <c r="JK246" s="574"/>
      <c r="JL246" s="574"/>
      <c r="JM246" s="574"/>
      <c r="JN246" s="574"/>
      <c r="JO246" s="574"/>
      <c r="JP246" s="574"/>
      <c r="JQ246" s="574"/>
      <c r="JR246" s="574"/>
      <c r="JS246" s="574"/>
      <c r="JT246" s="574"/>
      <c r="JU246" s="574"/>
      <c r="JV246" s="574"/>
      <c r="JW246" s="574"/>
      <c r="JX246" s="574"/>
      <c r="JY246" s="574"/>
      <c r="JZ246" s="574"/>
      <c r="KA246" s="574"/>
      <c r="KB246" s="574"/>
      <c r="KC246" s="574"/>
      <c r="KD246" s="574"/>
      <c r="KE246" s="574"/>
      <c r="KF246" s="574"/>
      <c r="KG246" s="574"/>
      <c r="KH246" s="574"/>
      <c r="KI246" s="574"/>
      <c r="KJ246" s="574"/>
      <c r="KK246" s="574"/>
      <c r="KL246" s="574"/>
      <c r="KM246" s="574"/>
      <c r="KN246" s="574"/>
      <c r="KO246" s="574"/>
      <c r="KP246" s="574"/>
      <c r="KQ246" s="574"/>
      <c r="KR246" s="574"/>
      <c r="KS246" s="574"/>
      <c r="KT246" s="574"/>
      <c r="KU246" s="574"/>
      <c r="KV246" s="574"/>
      <c r="KW246" s="574"/>
      <c r="KX246" s="574"/>
      <c r="KY246" s="574"/>
      <c r="KZ246" s="574"/>
      <c r="LA246" s="574"/>
      <c r="LB246" s="574"/>
      <c r="LC246" s="574"/>
      <c r="LD246" s="574"/>
      <c r="LE246" s="574"/>
      <c r="LF246" s="574"/>
      <c r="LG246" s="574"/>
      <c r="LH246" s="574"/>
      <c r="LI246" s="574"/>
      <c r="LJ246" s="574"/>
      <c r="LK246" s="574"/>
      <c r="LL246" s="574"/>
      <c r="LM246" s="574"/>
      <c r="LN246" s="574"/>
      <c r="LO246" s="574"/>
      <c r="LP246" s="574"/>
      <c r="LQ246" s="574"/>
      <c r="LR246" s="574"/>
      <c r="LS246" s="574"/>
      <c r="LT246" s="574"/>
      <c r="LU246" s="574"/>
      <c r="LV246" s="574"/>
      <c r="LW246" s="574"/>
      <c r="LX246" s="574"/>
      <c r="LY246" s="574"/>
      <c r="LZ246" s="574"/>
      <c r="MA246" s="574"/>
      <c r="MB246" s="574"/>
      <c r="MC246" s="574"/>
      <c r="MD246" s="574"/>
      <c r="ME246" s="574"/>
      <c r="MF246" s="574"/>
      <c r="MG246" s="574"/>
      <c r="MH246" s="574"/>
      <c r="MI246" s="574"/>
      <c r="MJ246" s="574"/>
      <c r="MK246" s="574"/>
      <c r="ML246" s="574"/>
      <c r="MM246" s="574"/>
      <c r="MN246" s="574"/>
      <c r="MO246" s="574"/>
      <c r="MP246" s="574"/>
      <c r="MQ246" s="574"/>
      <c r="MR246" s="574"/>
      <c r="MS246" s="574"/>
      <c r="MT246" s="574"/>
      <c r="MU246" s="574"/>
      <c r="MV246" s="574"/>
      <c r="MW246" s="574"/>
      <c r="MX246" s="574"/>
      <c r="MY246" s="574"/>
      <c r="MZ246" s="574"/>
      <c r="NA246" s="574"/>
      <c r="NB246" s="574"/>
      <c r="NC246" s="574"/>
      <c r="ND246" s="574"/>
      <c r="NE246" s="574"/>
      <c r="NF246" s="574"/>
      <c r="NG246" s="574"/>
      <c r="NH246" s="574"/>
      <c r="NI246" s="574"/>
      <c r="NJ246" s="574"/>
      <c r="NK246" s="574"/>
      <c r="NL246" s="574"/>
      <c r="NM246" s="574"/>
      <c r="NN246" s="574"/>
      <c r="NO246" s="574"/>
      <c r="NP246" s="574"/>
      <c r="NQ246" s="574"/>
      <c r="NR246" s="574"/>
      <c r="NS246" s="574"/>
      <c r="NT246" s="574"/>
      <c r="NU246" s="574"/>
      <c r="NV246" s="574"/>
      <c r="NW246" s="574"/>
      <c r="NX246" s="574"/>
      <c r="NY246" s="574"/>
      <c r="NZ246" s="574"/>
      <c r="OA246" s="574"/>
      <c r="OB246" s="574"/>
      <c r="OC246" s="574"/>
      <c r="OD246" s="574"/>
      <c r="OE246" s="574"/>
      <c r="OF246" s="574"/>
      <c r="OG246" s="574"/>
      <c r="OH246" s="574"/>
      <c r="OI246" s="574"/>
      <c r="OJ246" s="574"/>
      <c r="OK246" s="574"/>
      <c r="OL246" s="574"/>
      <c r="OM246" s="574"/>
      <c r="ON246" s="574"/>
      <c r="OO246" s="574"/>
      <c r="OP246" s="574"/>
      <c r="OQ246" s="574"/>
      <c r="OR246" s="574"/>
      <c r="OS246" s="574"/>
      <c r="OT246" s="574"/>
      <c r="OU246" s="574"/>
      <c r="OV246" s="574"/>
      <c r="OW246" s="574"/>
      <c r="OX246" s="574"/>
      <c r="OY246" s="574"/>
      <c r="OZ246" s="574"/>
      <c r="PA246" s="574"/>
      <c r="PB246" s="574"/>
      <c r="PC246" s="574"/>
      <c r="PD246" s="574"/>
      <c r="PE246" s="574"/>
      <c r="PF246" s="574"/>
      <c r="PG246" s="574"/>
      <c r="PH246" s="574"/>
      <c r="PI246" s="574"/>
      <c r="PJ246" s="574"/>
      <c r="PK246" s="574"/>
      <c r="PL246" s="574"/>
      <c r="PM246" s="574"/>
      <c r="PN246" s="574"/>
      <c r="PO246" s="574"/>
      <c r="PP246" s="574"/>
      <c r="PQ246" s="574"/>
      <c r="PR246" s="574"/>
      <c r="PS246" s="574"/>
      <c r="PT246" s="574"/>
      <c r="PU246" s="574"/>
      <c r="PV246" s="574"/>
      <c r="PW246" s="574"/>
      <c r="PX246" s="574"/>
      <c r="PY246" s="574"/>
      <c r="PZ246" s="574"/>
      <c r="QA246" s="574"/>
      <c r="QB246" s="574"/>
      <c r="QC246" s="574"/>
      <c r="QD246" s="574"/>
      <c r="QE246" s="574"/>
      <c r="QF246" s="574"/>
      <c r="QG246" s="574"/>
      <c r="QH246" s="574"/>
      <c r="QI246" s="574"/>
      <c r="QJ246" s="574"/>
      <c r="QK246" s="574"/>
      <c r="QL246" s="574"/>
      <c r="QM246" s="574"/>
      <c r="QN246" s="574"/>
      <c r="QO246" s="574"/>
      <c r="QP246" s="574"/>
      <c r="QQ246" s="574"/>
      <c r="QR246" s="574"/>
      <c r="QS246" s="574"/>
      <c r="QT246" s="574"/>
      <c r="QU246" s="574"/>
      <c r="QV246" s="574"/>
      <c r="QW246" s="574"/>
      <c r="QX246" s="574"/>
      <c r="QY246" s="574"/>
      <c r="QZ246" s="574"/>
      <c r="RA246" s="574"/>
      <c r="RB246" s="574"/>
      <c r="RC246" s="574"/>
      <c r="RD246" s="574"/>
      <c r="RE246" s="574"/>
      <c r="RF246" s="574"/>
      <c r="RG246" s="574"/>
      <c r="RH246" s="574"/>
      <c r="RI246" s="574"/>
      <c r="RJ246" s="574"/>
      <c r="RK246" s="574"/>
      <c r="RL246" s="574"/>
      <c r="RM246" s="574"/>
      <c r="RN246" s="574"/>
      <c r="RO246" s="574"/>
      <c r="RP246" s="574"/>
      <c r="RQ246" s="574"/>
      <c r="RR246" s="574"/>
      <c r="RS246" s="574"/>
      <c r="RT246" s="574"/>
      <c r="RU246" s="574"/>
      <c r="RV246" s="574"/>
      <c r="RW246" s="574"/>
      <c r="RX246" s="574"/>
      <c r="RY246" s="574"/>
      <c r="RZ246" s="574"/>
      <c r="SA246" s="574"/>
      <c r="SB246" s="574"/>
      <c r="SC246" s="574"/>
      <c r="SD246" s="574"/>
      <c r="SE246" s="574"/>
      <c r="SF246" s="574"/>
      <c r="SG246" s="574"/>
      <c r="SH246" s="574"/>
      <c r="SI246" s="574"/>
      <c r="SJ246" s="574"/>
      <c r="SK246" s="574"/>
      <c r="SL246" s="574"/>
      <c r="SM246" s="574"/>
      <c r="SN246" s="574"/>
      <c r="SO246" s="574"/>
      <c r="SP246" s="574"/>
      <c r="SQ246" s="574"/>
      <c r="SR246" s="574"/>
      <c r="SS246" s="574"/>
      <c r="ST246" s="574"/>
      <c r="SU246" s="574"/>
      <c r="SV246" s="574"/>
      <c r="SW246" s="574"/>
      <c r="SX246" s="574"/>
      <c r="SY246" s="574"/>
      <c r="SZ246" s="574"/>
      <c r="TA246" s="574"/>
      <c r="TB246" s="574"/>
      <c r="TC246" s="574"/>
      <c r="TD246" s="574"/>
      <c r="TE246" s="574"/>
      <c r="TF246" s="574"/>
      <c r="TG246" s="574"/>
      <c r="TH246" s="574"/>
      <c r="TI246" s="574"/>
      <c r="TJ246" s="574"/>
      <c r="TK246" s="574"/>
      <c r="TL246" s="574"/>
      <c r="TM246" s="574"/>
      <c r="TN246" s="574"/>
      <c r="TO246" s="574"/>
      <c r="TP246" s="574"/>
      <c r="TQ246" s="574"/>
      <c r="TR246" s="574"/>
      <c r="TS246" s="574"/>
      <c r="TT246" s="574"/>
      <c r="TU246" s="574"/>
      <c r="TV246" s="574"/>
      <c r="TW246" s="574"/>
      <c r="TX246" s="574"/>
      <c r="TY246" s="574"/>
      <c r="TZ246" s="574"/>
      <c r="UA246" s="574"/>
      <c r="UB246" s="574"/>
      <c r="UC246" s="574"/>
      <c r="UD246" s="574"/>
      <c r="UE246" s="574"/>
      <c r="UF246" s="574"/>
      <c r="UG246" s="574"/>
      <c r="UH246" s="574"/>
      <c r="UI246" s="574"/>
      <c r="UJ246" s="574"/>
      <c r="UK246" s="574"/>
      <c r="UL246" s="574"/>
      <c r="UM246" s="574"/>
      <c r="UN246" s="574"/>
      <c r="UO246" s="574"/>
      <c r="UP246" s="574"/>
      <c r="UQ246" s="574"/>
      <c r="UR246" s="574"/>
      <c r="US246" s="574"/>
      <c r="UT246" s="574"/>
      <c r="UU246" s="574"/>
      <c r="UV246" s="574"/>
      <c r="UW246" s="574"/>
      <c r="UX246" s="574"/>
      <c r="UY246" s="574"/>
      <c r="UZ246" s="574"/>
      <c r="VA246" s="574"/>
      <c r="VB246" s="574"/>
      <c r="VC246" s="574"/>
      <c r="VD246" s="574"/>
      <c r="VE246" s="574"/>
      <c r="VF246" s="574"/>
      <c r="VG246" s="574"/>
      <c r="VH246" s="574"/>
      <c r="VI246" s="574"/>
      <c r="VJ246" s="574"/>
      <c r="VK246" s="574"/>
      <c r="VL246" s="574"/>
      <c r="VM246" s="574"/>
      <c r="VN246" s="574"/>
      <c r="VO246" s="574"/>
      <c r="VP246" s="574"/>
      <c r="VQ246" s="574"/>
      <c r="VR246" s="574"/>
      <c r="VS246" s="574"/>
      <c r="VT246" s="574"/>
      <c r="VU246" s="574"/>
      <c r="VV246" s="574"/>
      <c r="VW246" s="574"/>
      <c r="VX246" s="574"/>
      <c r="VY246" s="574"/>
      <c r="VZ246" s="574"/>
      <c r="WA246" s="574"/>
      <c r="WB246" s="574"/>
      <c r="WC246" s="574"/>
      <c r="WD246" s="574"/>
      <c r="WE246" s="574"/>
      <c r="WF246" s="574"/>
      <c r="WG246" s="574"/>
      <c r="WH246" s="574"/>
      <c r="WI246" s="574"/>
      <c r="WJ246" s="574"/>
      <c r="WK246" s="574"/>
      <c r="WL246" s="574"/>
      <c r="WM246" s="574"/>
      <c r="WN246" s="574"/>
      <c r="WO246" s="574"/>
      <c r="WP246" s="574"/>
      <c r="WQ246" s="574"/>
      <c r="WR246" s="574"/>
      <c r="WS246" s="574"/>
      <c r="WT246" s="574"/>
      <c r="WU246" s="574"/>
      <c r="WV246" s="574"/>
      <c r="WW246" s="574"/>
      <c r="WX246" s="574"/>
      <c r="WY246" s="574"/>
      <c r="WZ246" s="574"/>
      <c r="XA246" s="574"/>
      <c r="XB246" s="574"/>
      <c r="XC246" s="574"/>
      <c r="XD246" s="574"/>
      <c r="XE246" s="574"/>
      <c r="XF246" s="574"/>
      <c r="XG246" s="574"/>
      <c r="XH246" s="574"/>
      <c r="XI246" s="574"/>
      <c r="XJ246" s="574"/>
      <c r="XK246" s="574"/>
      <c r="XL246" s="574"/>
      <c r="XM246" s="574"/>
      <c r="XN246" s="574"/>
      <c r="XO246" s="574"/>
      <c r="XP246" s="574"/>
      <c r="XQ246" s="574"/>
      <c r="XR246" s="574"/>
      <c r="XS246" s="574"/>
      <c r="XT246" s="574"/>
      <c r="XU246" s="574"/>
      <c r="XV246" s="574"/>
      <c r="XW246" s="574"/>
      <c r="XX246" s="574"/>
      <c r="XY246" s="574"/>
      <c r="XZ246" s="574"/>
      <c r="YA246" s="574"/>
      <c r="YB246" s="574"/>
      <c r="YC246" s="574"/>
      <c r="YD246" s="574"/>
      <c r="YE246" s="574"/>
      <c r="YF246" s="574"/>
      <c r="YG246" s="574"/>
      <c r="YH246" s="574"/>
      <c r="YI246" s="574"/>
      <c r="YJ246" s="574"/>
      <c r="YK246" s="574"/>
      <c r="YL246" s="574"/>
      <c r="YM246" s="574"/>
      <c r="YN246" s="574"/>
      <c r="YO246" s="574"/>
      <c r="YP246" s="574"/>
      <c r="YQ246" s="574"/>
      <c r="YR246" s="574"/>
      <c r="YS246" s="574"/>
      <c r="YT246" s="574"/>
      <c r="YU246" s="574"/>
      <c r="YV246" s="574"/>
      <c r="YW246" s="574"/>
      <c r="YX246" s="574"/>
      <c r="YY246" s="574"/>
      <c r="YZ246" s="574"/>
      <c r="ZA246" s="574"/>
      <c r="ZB246" s="574"/>
      <c r="ZC246" s="574"/>
      <c r="ZD246" s="574"/>
      <c r="ZE246" s="574"/>
      <c r="ZF246" s="574"/>
      <c r="ZG246" s="574"/>
      <c r="ZH246" s="574"/>
      <c r="ZI246" s="574"/>
      <c r="ZJ246" s="574"/>
      <c r="ZK246" s="574"/>
      <c r="ZL246" s="574"/>
      <c r="ZM246" s="574"/>
      <c r="ZN246" s="574"/>
      <c r="ZO246" s="574"/>
      <c r="ZP246" s="574"/>
      <c r="ZQ246" s="574"/>
      <c r="ZR246" s="574"/>
      <c r="ZS246" s="574"/>
      <c r="ZT246" s="574"/>
      <c r="ZU246" s="574"/>
      <c r="ZV246" s="574"/>
      <c r="ZW246" s="574"/>
      <c r="ZX246" s="574"/>
      <c r="ZY246" s="574"/>
      <c r="ZZ246" s="574"/>
      <c r="AAA246" s="574"/>
      <c r="AAB246" s="574"/>
      <c r="AAC246" s="574"/>
      <c r="AAD246" s="574"/>
      <c r="AAE246" s="574"/>
      <c r="AAF246" s="574"/>
      <c r="AAG246" s="574"/>
      <c r="AAH246" s="574"/>
      <c r="AAI246" s="574"/>
      <c r="AAJ246" s="574"/>
      <c r="AAK246" s="574"/>
      <c r="AAL246" s="574"/>
      <c r="AAM246" s="574"/>
      <c r="AAN246" s="574"/>
      <c r="AAO246" s="574"/>
      <c r="AAP246" s="574"/>
      <c r="AAQ246" s="574"/>
      <c r="AAR246" s="574"/>
      <c r="AAS246" s="574"/>
      <c r="AAT246" s="574"/>
      <c r="AAU246" s="574"/>
      <c r="AAV246" s="574"/>
      <c r="AAW246" s="574"/>
      <c r="AAX246" s="574"/>
      <c r="AAY246" s="574"/>
      <c r="AAZ246" s="574"/>
      <c r="ABA246" s="574"/>
      <c r="ABB246" s="574"/>
      <c r="ABC246" s="574"/>
      <c r="ABD246" s="574"/>
      <c r="ABE246" s="574"/>
      <c r="ABF246" s="574"/>
      <c r="ABG246" s="574"/>
      <c r="ABH246" s="574"/>
      <c r="ABI246" s="574"/>
      <c r="ABJ246" s="574"/>
      <c r="ABK246" s="574"/>
      <c r="ABL246" s="574"/>
      <c r="ABM246" s="574"/>
      <c r="ABN246" s="574"/>
      <c r="ABO246" s="574"/>
      <c r="ABP246" s="574"/>
      <c r="ABQ246" s="574"/>
      <c r="ABR246" s="574"/>
      <c r="ABS246" s="574"/>
      <c r="ABT246" s="574"/>
      <c r="ABU246" s="574"/>
      <c r="ABV246" s="574"/>
      <c r="ABW246" s="574"/>
      <c r="ABX246" s="574"/>
      <c r="ABY246" s="574"/>
      <c r="ABZ246" s="574"/>
      <c r="ACA246" s="574"/>
      <c r="ACB246" s="574"/>
      <c r="ACC246" s="574"/>
      <c r="ACD246" s="574"/>
      <c r="ACE246" s="574"/>
      <c r="ACF246" s="574"/>
      <c r="ACG246" s="574"/>
      <c r="ACH246" s="574"/>
      <c r="ACI246" s="574"/>
      <c r="ACJ246" s="574"/>
      <c r="ACK246" s="574"/>
      <c r="ACL246" s="574"/>
      <c r="ACM246" s="574"/>
      <c r="ACN246" s="574"/>
      <c r="ACO246" s="574"/>
      <c r="ACP246" s="574"/>
      <c r="ACQ246" s="574"/>
      <c r="ACR246" s="574"/>
      <c r="ACS246" s="574"/>
      <c r="ACT246" s="574"/>
      <c r="ACU246" s="574"/>
      <c r="ACV246" s="574"/>
      <c r="ACW246" s="574"/>
      <c r="ACX246" s="574"/>
      <c r="ACY246" s="574"/>
      <c r="ACZ246" s="574"/>
      <c r="ADA246" s="574"/>
      <c r="ADB246" s="574"/>
      <c r="ADC246" s="574"/>
      <c r="ADD246" s="574"/>
      <c r="ADE246" s="574"/>
      <c r="ADF246" s="574"/>
      <c r="ADG246" s="574"/>
      <c r="ADH246" s="574"/>
      <c r="ADI246" s="574"/>
      <c r="ADJ246" s="574"/>
      <c r="ADK246" s="574"/>
      <c r="ADL246" s="574"/>
      <c r="ADM246" s="574"/>
      <c r="ADN246" s="574"/>
      <c r="ADO246" s="574"/>
      <c r="ADP246" s="574"/>
      <c r="ADQ246" s="574"/>
      <c r="ADR246" s="574"/>
      <c r="ADS246" s="574"/>
      <c r="ADT246" s="574"/>
      <c r="ADU246" s="574"/>
      <c r="ADV246" s="574"/>
      <c r="ADW246" s="574"/>
      <c r="ADX246" s="574"/>
      <c r="ADY246" s="574"/>
      <c r="ADZ246" s="574"/>
      <c r="AEA246" s="574"/>
      <c r="AEB246" s="574"/>
      <c r="AEC246" s="574"/>
      <c r="AED246" s="574"/>
      <c r="AEE246" s="574"/>
      <c r="AEF246" s="574"/>
      <c r="AEG246" s="574"/>
      <c r="AEH246" s="574"/>
      <c r="AEI246" s="574"/>
      <c r="AEJ246" s="574"/>
      <c r="AEK246" s="574"/>
      <c r="AEL246" s="574"/>
      <c r="AEM246" s="574"/>
      <c r="AEN246" s="574"/>
      <c r="AEO246" s="574"/>
      <c r="AEP246" s="574"/>
      <c r="AEQ246" s="574"/>
      <c r="AER246" s="574"/>
      <c r="AES246" s="574"/>
      <c r="AET246" s="574"/>
      <c r="AEU246" s="574"/>
      <c r="AEV246" s="574"/>
      <c r="AEW246" s="574"/>
      <c r="AEX246" s="574"/>
      <c r="AEY246" s="574"/>
      <c r="AEZ246" s="574"/>
      <c r="AFA246" s="574"/>
      <c r="AFB246" s="574"/>
      <c r="AFC246" s="574"/>
      <c r="AFD246" s="574"/>
      <c r="AFE246" s="574"/>
      <c r="AFF246" s="574"/>
      <c r="AFG246" s="574"/>
      <c r="AFH246" s="574"/>
      <c r="AFI246" s="574"/>
      <c r="AFJ246" s="574"/>
      <c r="AFK246" s="574"/>
      <c r="AFL246" s="574"/>
      <c r="AFM246" s="574"/>
      <c r="AFN246" s="574"/>
      <c r="AFO246" s="574"/>
      <c r="AFP246" s="574"/>
      <c r="AFQ246" s="574"/>
      <c r="AFR246" s="574"/>
      <c r="AFS246" s="574"/>
      <c r="AFT246" s="574"/>
      <c r="AFU246" s="574"/>
      <c r="AFV246" s="574"/>
      <c r="AFW246" s="574"/>
      <c r="AFX246" s="574"/>
      <c r="AFY246" s="574"/>
      <c r="AFZ246" s="574"/>
      <c r="AGA246" s="574"/>
      <c r="AGB246" s="574"/>
      <c r="AGC246" s="574"/>
      <c r="AGD246" s="574"/>
      <c r="AGE246" s="574"/>
      <c r="AGF246" s="574"/>
      <c r="AGG246" s="574"/>
      <c r="AGH246" s="574"/>
      <c r="AGI246" s="574"/>
      <c r="AGJ246" s="574"/>
      <c r="AGK246" s="574"/>
      <c r="AGL246" s="574"/>
      <c r="AGM246" s="574"/>
      <c r="AGN246" s="574"/>
      <c r="AGO246" s="574"/>
      <c r="AGP246" s="574"/>
      <c r="AGQ246" s="574"/>
      <c r="AGR246" s="574"/>
      <c r="AGS246" s="574"/>
      <c r="AGT246" s="574"/>
      <c r="AGU246" s="574"/>
      <c r="AGV246" s="574"/>
      <c r="AGW246" s="574"/>
      <c r="AGX246" s="574"/>
      <c r="AGY246" s="574"/>
      <c r="AGZ246" s="574"/>
      <c r="AHA246" s="574"/>
      <c r="AHB246" s="574"/>
      <c r="AHC246" s="574"/>
      <c r="AHD246" s="574"/>
      <c r="AHE246" s="574"/>
      <c r="AHF246" s="574"/>
      <c r="AHG246" s="574"/>
      <c r="AHH246" s="574"/>
      <c r="AHI246" s="574"/>
      <c r="AHJ246" s="574"/>
      <c r="AHK246" s="574"/>
      <c r="AHL246" s="574"/>
      <c r="AHM246" s="574"/>
      <c r="AHN246" s="574"/>
      <c r="AHO246" s="574"/>
      <c r="AHP246" s="574"/>
      <c r="AHQ246" s="574"/>
      <c r="AHR246" s="574"/>
      <c r="AHS246" s="574"/>
      <c r="AHT246" s="574"/>
      <c r="AHU246" s="574"/>
      <c r="AHV246" s="574"/>
      <c r="AHW246" s="574"/>
      <c r="AHX246" s="574"/>
      <c r="AHY246" s="574"/>
      <c r="AHZ246" s="574"/>
      <c r="AIA246" s="574"/>
      <c r="AIB246" s="574"/>
      <c r="AIC246" s="574"/>
      <c r="AID246" s="574"/>
      <c r="AIE246" s="574"/>
      <c r="AIF246" s="574"/>
      <c r="AIG246" s="574"/>
      <c r="AIH246" s="574"/>
      <c r="AII246" s="574"/>
      <c r="AIJ246" s="574"/>
      <c r="AIK246" s="574"/>
      <c r="AIL246" s="574"/>
      <c r="AIM246" s="574"/>
      <c r="AIN246" s="574"/>
      <c r="AIO246" s="574"/>
      <c r="AIP246" s="574"/>
      <c r="AIQ246" s="574"/>
      <c r="AIR246" s="574"/>
      <c r="AIS246" s="574"/>
      <c r="AIT246" s="574"/>
      <c r="AIU246" s="574"/>
      <c r="AIV246" s="574"/>
      <c r="AIW246" s="574"/>
      <c r="AIX246" s="574"/>
      <c r="AIY246" s="574"/>
      <c r="AIZ246" s="574"/>
      <c r="AJA246" s="574"/>
      <c r="AJB246" s="574"/>
      <c r="AJC246" s="574"/>
      <c r="AJD246" s="574"/>
      <c r="AJE246" s="574"/>
      <c r="AJF246" s="574"/>
      <c r="AJG246" s="574"/>
      <c r="AJH246" s="574"/>
      <c r="AJI246" s="574"/>
      <c r="AJJ246" s="574"/>
      <c r="AJK246" s="574"/>
      <c r="AJL246" s="574"/>
      <c r="AJM246" s="574"/>
      <c r="AJN246" s="574"/>
      <c r="AJO246" s="574"/>
      <c r="AJP246" s="574"/>
      <c r="AJQ246" s="574"/>
      <c r="AJR246" s="574"/>
      <c r="AJS246" s="574"/>
      <c r="AJT246" s="574"/>
      <c r="AJU246" s="574"/>
      <c r="AJV246" s="574"/>
      <c r="AJW246" s="574"/>
      <c r="AJX246" s="574"/>
      <c r="AJY246" s="574"/>
      <c r="AJZ246" s="574"/>
      <c r="AKA246" s="574"/>
      <c r="AKB246" s="574"/>
      <c r="AKC246" s="574"/>
      <c r="AKD246" s="574"/>
      <c r="AKE246" s="574"/>
      <c r="AKF246" s="574"/>
      <c r="AKG246" s="574"/>
      <c r="AKH246" s="574"/>
      <c r="AKI246" s="574"/>
      <c r="AKJ246" s="574"/>
      <c r="AKK246" s="574"/>
      <c r="AKL246" s="574"/>
      <c r="AKM246" s="574"/>
      <c r="AKN246" s="574"/>
      <c r="AKO246" s="574"/>
      <c r="AKP246" s="574"/>
      <c r="AKQ246" s="574"/>
      <c r="AKR246" s="574"/>
      <c r="AKS246" s="574"/>
      <c r="AKT246" s="574"/>
      <c r="AKU246" s="574"/>
      <c r="AKV246" s="574"/>
      <c r="AKW246" s="574"/>
      <c r="AKX246" s="574"/>
      <c r="AKY246" s="574"/>
      <c r="AKZ246" s="574"/>
      <c r="ALA246" s="574"/>
      <c r="ALB246" s="574"/>
      <c r="ALC246" s="574"/>
      <c r="ALD246" s="574"/>
      <c r="ALE246" s="574"/>
      <c r="ALF246" s="574"/>
      <c r="ALG246" s="574"/>
      <c r="ALH246" s="574"/>
      <c r="ALI246" s="574"/>
      <c r="ALJ246" s="574"/>
      <c r="ALK246" s="574"/>
      <c r="ALL246" s="574"/>
      <c r="ALM246" s="574"/>
      <c r="ALN246" s="574"/>
      <c r="ALO246" s="574"/>
      <c r="ALP246" s="574"/>
      <c r="ALQ246" s="574"/>
      <c r="ALR246" s="574"/>
      <c r="ALS246" s="574"/>
      <c r="ALT246" s="574"/>
      <c r="ALU246" s="574"/>
      <c r="ALV246" s="574"/>
      <c r="ALW246" s="574"/>
      <c r="ALX246" s="574"/>
      <c r="ALY246" s="574"/>
      <c r="ALZ246" s="574"/>
      <c r="AMA246" s="574"/>
      <c r="AMB246" s="574"/>
      <c r="AMC246" s="574"/>
      <c r="AMD246" s="574"/>
      <c r="AME246" s="574"/>
      <c r="AMF246" s="574"/>
      <c r="AMG246" s="574"/>
      <c r="AMH246" s="574"/>
      <c r="AMI246" s="574"/>
      <c r="AMJ246" s="574"/>
      <c r="AMK246" s="574"/>
      <c r="AML246" s="574"/>
      <c r="AMM246" s="574"/>
      <c r="AMN246" s="574"/>
      <c r="AMO246" s="574"/>
      <c r="AMP246" s="574"/>
      <c r="AMQ246" s="574"/>
      <c r="AMR246" s="574"/>
      <c r="AMS246" s="574"/>
      <c r="AMT246" s="574"/>
      <c r="AMU246" s="574"/>
      <c r="AMV246" s="574"/>
      <c r="AMW246" s="574"/>
      <c r="AMX246" s="574"/>
      <c r="AMY246" s="574"/>
      <c r="AMZ246" s="574"/>
      <c r="ANA246" s="574"/>
      <c r="ANB246" s="574"/>
      <c r="ANC246" s="574"/>
      <c r="AND246" s="574"/>
      <c r="ANE246" s="574"/>
      <c r="ANF246" s="574"/>
      <c r="ANG246" s="574"/>
      <c r="ANH246" s="574"/>
      <c r="ANI246" s="574"/>
      <c r="ANJ246" s="574"/>
      <c r="ANK246" s="574"/>
      <c r="ANL246" s="574"/>
      <c r="ANM246" s="574"/>
      <c r="ANN246" s="574"/>
      <c r="ANO246" s="574"/>
      <c r="ANP246" s="574"/>
      <c r="ANQ246" s="574"/>
      <c r="ANR246" s="574"/>
      <c r="ANS246" s="574"/>
      <c r="ANT246" s="574"/>
      <c r="ANU246" s="574"/>
      <c r="ANV246" s="574"/>
      <c r="ANW246" s="574"/>
      <c r="ANX246" s="574"/>
      <c r="ANY246" s="574"/>
      <c r="ANZ246" s="574"/>
      <c r="AOA246" s="574"/>
      <c r="AOB246" s="574"/>
      <c r="AOC246" s="574"/>
      <c r="AOD246" s="574"/>
      <c r="AOE246" s="574"/>
      <c r="AOF246" s="574"/>
      <c r="AOG246" s="574"/>
      <c r="AOH246" s="574"/>
      <c r="AOI246" s="574"/>
      <c r="AOJ246" s="574"/>
      <c r="AOK246" s="574"/>
      <c r="AOL246" s="574"/>
      <c r="AOM246" s="574"/>
      <c r="AON246" s="574"/>
      <c r="AOO246" s="574"/>
      <c r="AOP246" s="574"/>
      <c r="AOQ246" s="574"/>
      <c r="AOR246" s="574"/>
      <c r="AOS246" s="574"/>
      <c r="AOT246" s="574"/>
      <c r="AOU246" s="574"/>
      <c r="AOV246" s="574"/>
      <c r="AOW246" s="574"/>
      <c r="AOX246" s="574"/>
      <c r="AOY246" s="574"/>
      <c r="AOZ246" s="574"/>
      <c r="APA246" s="574"/>
      <c r="APB246" s="574"/>
      <c r="APC246" s="574"/>
      <c r="APD246" s="574"/>
      <c r="APE246" s="574"/>
      <c r="APF246" s="574"/>
      <c r="APG246" s="574"/>
      <c r="APH246" s="574"/>
      <c r="API246" s="574"/>
      <c r="APJ246" s="574"/>
      <c r="APK246" s="574"/>
      <c r="APL246" s="574"/>
      <c r="APM246" s="574"/>
      <c r="APN246" s="574"/>
      <c r="APO246" s="574"/>
      <c r="APP246" s="574"/>
      <c r="APQ246" s="574"/>
      <c r="APR246" s="574"/>
      <c r="APS246" s="574"/>
      <c r="APT246" s="574"/>
      <c r="APU246" s="574"/>
      <c r="APV246" s="574"/>
      <c r="APW246" s="574"/>
      <c r="APX246" s="574"/>
      <c r="APY246" s="574"/>
      <c r="APZ246" s="574"/>
      <c r="AQA246" s="574"/>
      <c r="AQB246" s="574"/>
      <c r="AQC246" s="574"/>
      <c r="AQD246" s="574"/>
      <c r="AQE246" s="574"/>
      <c r="AQF246" s="574"/>
      <c r="AQG246" s="574"/>
      <c r="AQH246" s="574"/>
      <c r="AQI246" s="574"/>
      <c r="AQJ246" s="574"/>
      <c r="AQK246" s="574"/>
      <c r="AQL246" s="574"/>
      <c r="AQM246" s="574"/>
      <c r="AQN246" s="574"/>
      <c r="AQO246" s="574"/>
      <c r="AQP246" s="574"/>
      <c r="AQQ246" s="574"/>
      <c r="AQR246" s="574"/>
      <c r="AQS246" s="574"/>
      <c r="AQT246" s="574"/>
      <c r="AQU246" s="574"/>
      <c r="AQV246" s="574"/>
      <c r="AQW246" s="574"/>
      <c r="AQX246" s="574"/>
      <c r="AQY246" s="574"/>
      <c r="AQZ246" s="574"/>
      <c r="ARA246" s="574"/>
      <c r="ARB246" s="574"/>
      <c r="ARC246" s="574"/>
      <c r="ARD246" s="574"/>
      <c r="ARE246" s="574"/>
      <c r="ARF246" s="574"/>
      <c r="ARG246" s="574"/>
      <c r="ARH246" s="574"/>
      <c r="ARI246" s="574"/>
      <c r="ARJ246" s="574"/>
      <c r="ARK246" s="574"/>
      <c r="ARL246" s="574"/>
      <c r="ARM246" s="574"/>
      <c r="ARN246" s="574"/>
      <c r="ARO246" s="574"/>
      <c r="ARP246" s="574"/>
      <c r="ARQ246" s="574"/>
      <c r="ARR246" s="574"/>
      <c r="ARS246" s="574"/>
      <c r="ART246" s="574"/>
      <c r="ARU246" s="574"/>
      <c r="ARV246" s="574"/>
      <c r="ARW246" s="574"/>
      <c r="ARX246" s="574"/>
      <c r="ARY246" s="574"/>
      <c r="ARZ246" s="574"/>
      <c r="ASA246" s="574"/>
      <c r="ASB246" s="574"/>
      <c r="ASC246" s="574"/>
      <c r="ASD246" s="574"/>
      <c r="ASE246" s="574"/>
      <c r="ASF246" s="574"/>
      <c r="ASG246" s="574"/>
      <c r="ASH246" s="574"/>
      <c r="ASI246" s="574"/>
      <c r="ASJ246" s="574"/>
      <c r="ASK246" s="574"/>
      <c r="ASL246" s="574"/>
      <c r="ASM246" s="574"/>
      <c r="ASN246" s="574"/>
      <c r="ASO246" s="574"/>
      <c r="ASP246" s="574"/>
      <c r="ASQ246" s="574"/>
      <c r="ASR246" s="574"/>
      <c r="ASS246" s="574"/>
      <c r="AST246" s="574"/>
      <c r="ASU246" s="574"/>
      <c r="ASV246" s="574"/>
      <c r="ASW246" s="574"/>
      <c r="ASX246" s="574"/>
      <c r="ASY246" s="574"/>
      <c r="ASZ246" s="574"/>
      <c r="ATA246" s="574"/>
      <c r="ATB246" s="574"/>
      <c r="ATC246" s="574"/>
      <c r="ATD246" s="574"/>
      <c r="ATE246" s="574"/>
      <c r="ATF246" s="574"/>
      <c r="ATG246" s="574"/>
      <c r="ATH246" s="574"/>
      <c r="ATI246" s="574"/>
      <c r="ATJ246" s="574"/>
      <c r="ATK246" s="574"/>
      <c r="ATL246" s="574"/>
      <c r="ATM246" s="574"/>
      <c r="ATN246" s="574"/>
      <c r="ATO246" s="574"/>
      <c r="ATP246" s="574"/>
      <c r="ATQ246" s="574"/>
      <c r="ATR246" s="574"/>
      <c r="ATS246" s="574"/>
      <c r="ATT246" s="574"/>
      <c r="ATU246" s="574"/>
      <c r="ATV246" s="574"/>
      <c r="ATW246" s="574"/>
      <c r="ATX246" s="574"/>
      <c r="ATY246" s="574"/>
      <c r="ATZ246" s="574"/>
      <c r="AUA246" s="574"/>
      <c r="AUB246" s="574"/>
      <c r="AUC246" s="574"/>
      <c r="AUD246" s="574"/>
      <c r="AUE246" s="574"/>
      <c r="AUF246" s="574"/>
      <c r="AUG246" s="574"/>
      <c r="AUH246" s="574"/>
      <c r="AUI246" s="574"/>
      <c r="AUJ246" s="574"/>
      <c r="AUK246" s="574"/>
      <c r="AUL246" s="574"/>
      <c r="AUM246" s="574"/>
      <c r="AUN246" s="574"/>
      <c r="AUO246" s="574"/>
      <c r="AUP246" s="574"/>
      <c r="AUQ246" s="574"/>
      <c r="AUR246" s="574"/>
      <c r="AUS246" s="574"/>
      <c r="AUT246" s="574"/>
      <c r="AUU246" s="574"/>
      <c r="AUV246" s="574"/>
      <c r="AUW246" s="574"/>
      <c r="AUX246" s="574"/>
      <c r="AUY246" s="574"/>
      <c r="AUZ246" s="574"/>
      <c r="AVA246" s="574"/>
      <c r="AVB246" s="574"/>
      <c r="AVC246" s="574"/>
      <c r="AVD246" s="574"/>
      <c r="AVE246" s="574"/>
      <c r="AVF246" s="574"/>
      <c r="AVG246" s="574"/>
      <c r="AVH246" s="574"/>
      <c r="AVI246" s="574"/>
      <c r="AVJ246" s="574"/>
      <c r="AVK246" s="574"/>
      <c r="AVL246" s="574"/>
      <c r="AVM246" s="574"/>
      <c r="AVN246" s="574"/>
      <c r="AVO246" s="574"/>
      <c r="AVP246" s="574"/>
      <c r="AVQ246" s="574"/>
      <c r="AVR246" s="574"/>
      <c r="AVS246" s="574"/>
      <c r="AVT246" s="574"/>
      <c r="AVU246" s="574"/>
      <c r="AVV246" s="574"/>
      <c r="AVW246" s="574"/>
      <c r="AVX246" s="574"/>
      <c r="AVY246" s="574"/>
      <c r="AVZ246" s="574"/>
      <c r="AWA246" s="574"/>
      <c r="AWB246" s="574"/>
      <c r="AWC246" s="574"/>
      <c r="AWD246" s="574"/>
      <c r="AWE246" s="574"/>
      <c r="AWF246" s="574"/>
      <c r="AWG246" s="574"/>
      <c r="AWH246" s="574"/>
      <c r="AWI246" s="574"/>
      <c r="AWJ246" s="574"/>
      <c r="AWK246" s="574"/>
      <c r="AWL246" s="574"/>
      <c r="AWM246" s="574"/>
      <c r="AWN246" s="574"/>
      <c r="AWO246" s="574"/>
      <c r="AWP246" s="574"/>
      <c r="AWQ246" s="574"/>
      <c r="AWR246" s="574"/>
      <c r="AWS246" s="574"/>
      <c r="AWT246" s="574"/>
      <c r="AWU246" s="574"/>
      <c r="AWV246" s="574"/>
      <c r="AWW246" s="574"/>
      <c r="AWX246" s="574"/>
      <c r="AWY246" s="574"/>
      <c r="AWZ246" s="574"/>
      <c r="AXA246" s="574"/>
      <c r="AXB246" s="574"/>
      <c r="AXC246" s="574"/>
      <c r="AXD246" s="574"/>
      <c r="AXE246" s="574"/>
      <c r="AXF246" s="574"/>
      <c r="AXG246" s="574"/>
      <c r="AXH246" s="574"/>
      <c r="AXI246" s="574"/>
      <c r="AXJ246" s="574"/>
    </row>
    <row r="247" spans="1:1310" s="575" customFormat="1" ht="120.75" customHeight="1">
      <c r="A247" s="576"/>
      <c r="B247" s="584"/>
      <c r="C247" s="584"/>
      <c r="D247" s="584"/>
      <c r="E247" s="584"/>
      <c r="F247" s="585"/>
      <c r="G247" s="2849" t="s">
        <v>775</v>
      </c>
      <c r="H247" s="2849"/>
      <c r="I247" s="2849"/>
      <c r="J247" s="578"/>
      <c r="K247" s="586"/>
      <c r="L247" s="584"/>
      <c r="M247" s="584"/>
      <c r="N247" s="584"/>
      <c r="O247" s="584"/>
      <c r="P247" s="584"/>
      <c r="Q247" s="584"/>
      <c r="R247" s="572"/>
      <c r="S247" s="572"/>
      <c r="T247" s="572"/>
      <c r="U247" s="572"/>
      <c r="V247" s="572"/>
      <c r="W247" s="572"/>
      <c r="X247" s="572"/>
      <c r="Y247" s="572"/>
      <c r="Z247" s="572"/>
      <c r="AA247" s="572"/>
      <c r="AB247" s="572"/>
      <c r="AC247" s="572"/>
      <c r="AD247" s="573"/>
      <c r="AE247" s="573"/>
      <c r="AF247" s="573"/>
      <c r="AG247" s="573"/>
      <c r="AH247" s="573"/>
      <c r="AI247" s="573"/>
      <c r="AJ247" s="573"/>
      <c r="AK247" s="573"/>
      <c r="AL247" s="573"/>
      <c r="AM247" s="573"/>
      <c r="AN247" s="573"/>
      <c r="AO247" s="573"/>
      <c r="AP247" s="573"/>
      <c r="AQ247" s="573"/>
      <c r="AR247" s="573"/>
      <c r="AS247" s="573"/>
      <c r="AT247" s="573"/>
      <c r="AU247" s="573"/>
      <c r="AV247" s="574"/>
      <c r="AW247" s="574"/>
      <c r="AX247" s="574"/>
      <c r="AY247" s="574"/>
      <c r="AZ247" s="574"/>
      <c r="BA247" s="574"/>
      <c r="BB247" s="574"/>
      <c r="BC247" s="574"/>
      <c r="BD247" s="574"/>
      <c r="BE247" s="574"/>
      <c r="BF247" s="574"/>
      <c r="BG247" s="574"/>
      <c r="BH247" s="574"/>
      <c r="BI247" s="574"/>
      <c r="BJ247" s="574"/>
      <c r="BK247" s="574"/>
      <c r="BL247" s="574"/>
      <c r="BM247" s="574"/>
      <c r="BN247" s="574"/>
      <c r="BO247" s="574"/>
      <c r="BP247" s="574"/>
      <c r="BQ247" s="574"/>
      <c r="BR247" s="574"/>
      <c r="BS247" s="574"/>
      <c r="BT247" s="574"/>
      <c r="BU247" s="574"/>
      <c r="BV247" s="574"/>
      <c r="BW247" s="574"/>
      <c r="BX247" s="574"/>
      <c r="BY247" s="574"/>
      <c r="BZ247" s="574"/>
      <c r="CA247" s="574"/>
      <c r="CB247" s="574"/>
      <c r="CC247" s="574"/>
      <c r="CD247" s="574"/>
      <c r="CE247" s="574"/>
      <c r="CF247" s="574"/>
      <c r="CG247" s="574"/>
      <c r="CH247" s="574"/>
      <c r="CI247" s="574"/>
      <c r="CJ247" s="574"/>
      <c r="CK247" s="574"/>
      <c r="CL247" s="574"/>
      <c r="CM247" s="574"/>
      <c r="CN247" s="574"/>
      <c r="CO247" s="574"/>
      <c r="CP247" s="574"/>
      <c r="CQ247" s="574"/>
      <c r="CR247" s="574"/>
      <c r="CS247" s="574"/>
      <c r="CT247" s="574"/>
      <c r="CU247" s="574"/>
      <c r="CV247" s="574"/>
      <c r="CW247" s="574"/>
      <c r="CX247" s="574"/>
      <c r="CY247" s="574"/>
      <c r="CZ247" s="574"/>
      <c r="DA247" s="574"/>
      <c r="DB247" s="574"/>
      <c r="DC247" s="574"/>
      <c r="DD247" s="574"/>
      <c r="DE247" s="574"/>
      <c r="DF247" s="574"/>
      <c r="DG247" s="574"/>
      <c r="DH247" s="574"/>
      <c r="DI247" s="574"/>
      <c r="DJ247" s="574"/>
      <c r="DK247" s="574"/>
      <c r="DL247" s="574"/>
      <c r="DM247" s="574"/>
      <c r="DN247" s="574"/>
      <c r="DO247" s="574"/>
      <c r="DP247" s="574"/>
      <c r="DQ247" s="574"/>
      <c r="DR247" s="574"/>
      <c r="DS247" s="574"/>
      <c r="DT247" s="574"/>
      <c r="DU247" s="574"/>
      <c r="DV247" s="574"/>
      <c r="DW247" s="574"/>
      <c r="DX247" s="574"/>
      <c r="DY247" s="574"/>
      <c r="DZ247" s="574"/>
      <c r="EA247" s="574"/>
      <c r="EB247" s="574"/>
      <c r="EC247" s="574"/>
      <c r="ED247" s="574"/>
      <c r="EE247" s="574"/>
      <c r="EF247" s="574"/>
      <c r="EG247" s="574"/>
      <c r="EH247" s="574"/>
      <c r="EI247" s="574"/>
      <c r="EJ247" s="574"/>
      <c r="EK247" s="574"/>
      <c r="EL247" s="574"/>
      <c r="EM247" s="574"/>
      <c r="EN247" s="574"/>
      <c r="EO247" s="574"/>
      <c r="EP247" s="574"/>
      <c r="EQ247" s="574"/>
      <c r="ER247" s="574"/>
      <c r="ES247" s="574"/>
      <c r="ET247" s="574"/>
      <c r="EU247" s="574"/>
      <c r="EV247" s="574"/>
      <c r="EW247" s="574"/>
      <c r="EX247" s="574"/>
      <c r="EY247" s="574"/>
      <c r="EZ247" s="574"/>
      <c r="FA247" s="574"/>
      <c r="FB247" s="574"/>
      <c r="FC247" s="574"/>
      <c r="FD247" s="574"/>
      <c r="FE247" s="574"/>
      <c r="FF247" s="574"/>
      <c r="FG247" s="574"/>
      <c r="FH247" s="574"/>
      <c r="FI247" s="574"/>
      <c r="FJ247" s="574"/>
      <c r="FK247" s="574"/>
      <c r="FL247" s="574"/>
      <c r="FM247" s="574"/>
      <c r="FN247" s="574"/>
      <c r="FO247" s="574"/>
      <c r="FP247" s="574"/>
      <c r="FQ247" s="574"/>
      <c r="FR247" s="574"/>
      <c r="FS247" s="574"/>
      <c r="FT247" s="574"/>
      <c r="FU247" s="574"/>
      <c r="FV247" s="574"/>
      <c r="FW247" s="574"/>
      <c r="FX247" s="574"/>
      <c r="FY247" s="574"/>
      <c r="FZ247" s="574"/>
      <c r="GA247" s="574"/>
      <c r="GB247" s="574"/>
      <c r="GC247" s="574"/>
      <c r="GD247" s="574"/>
      <c r="GE247" s="574"/>
      <c r="GF247" s="574"/>
      <c r="GG247" s="574"/>
      <c r="GH247" s="574"/>
      <c r="GI247" s="574"/>
      <c r="GJ247" s="574"/>
      <c r="GK247" s="574"/>
      <c r="GL247" s="574"/>
      <c r="GM247" s="574"/>
      <c r="GN247" s="574"/>
      <c r="GO247" s="574"/>
      <c r="GP247" s="574"/>
      <c r="GQ247" s="574"/>
      <c r="GR247" s="574"/>
      <c r="GS247" s="574"/>
      <c r="GT247" s="574"/>
      <c r="GU247" s="574"/>
      <c r="GV247" s="574"/>
      <c r="GW247" s="574"/>
      <c r="GX247" s="574"/>
      <c r="GY247" s="574"/>
      <c r="GZ247" s="574"/>
      <c r="HA247" s="574"/>
      <c r="HB247" s="574"/>
      <c r="HC247" s="574"/>
      <c r="HD247" s="574"/>
      <c r="HE247" s="574"/>
      <c r="HF247" s="574"/>
      <c r="HG247" s="574"/>
      <c r="HH247" s="574"/>
      <c r="HI247" s="574"/>
      <c r="HJ247" s="574"/>
      <c r="HK247" s="574"/>
      <c r="HL247" s="574"/>
      <c r="HM247" s="574"/>
      <c r="HN247" s="574"/>
      <c r="HO247" s="574"/>
      <c r="HP247" s="574"/>
      <c r="HQ247" s="574"/>
      <c r="HR247" s="574"/>
      <c r="HS247" s="574"/>
      <c r="HT247" s="574"/>
      <c r="HU247" s="574"/>
      <c r="HV247" s="574"/>
      <c r="HW247" s="574"/>
      <c r="HX247" s="574"/>
      <c r="HY247" s="574"/>
      <c r="HZ247" s="574"/>
      <c r="IA247" s="574"/>
      <c r="IB247" s="574"/>
      <c r="IC247" s="574"/>
      <c r="ID247" s="574"/>
      <c r="IE247" s="574"/>
      <c r="IF247" s="574"/>
      <c r="IG247" s="574"/>
      <c r="IH247" s="574"/>
      <c r="II247" s="574"/>
      <c r="IJ247" s="574"/>
      <c r="IK247" s="574"/>
      <c r="IL247" s="574"/>
      <c r="IM247" s="574"/>
      <c r="IN247" s="574"/>
      <c r="IO247" s="574"/>
      <c r="IP247" s="574"/>
      <c r="IQ247" s="574"/>
      <c r="IR247" s="574"/>
      <c r="IS247" s="574"/>
      <c r="IT247" s="574"/>
      <c r="IU247" s="574"/>
      <c r="IV247" s="574"/>
      <c r="IW247" s="574"/>
      <c r="IX247" s="574"/>
      <c r="IY247" s="574"/>
      <c r="IZ247" s="574"/>
      <c r="JA247" s="574"/>
      <c r="JB247" s="574"/>
      <c r="JC247" s="574"/>
      <c r="JD247" s="574"/>
      <c r="JE247" s="574"/>
      <c r="JF247" s="574"/>
      <c r="JG247" s="574"/>
      <c r="JH247" s="574"/>
      <c r="JI247" s="574"/>
      <c r="JJ247" s="574"/>
      <c r="JK247" s="574"/>
      <c r="JL247" s="574"/>
      <c r="JM247" s="574"/>
      <c r="JN247" s="574"/>
      <c r="JO247" s="574"/>
      <c r="JP247" s="574"/>
      <c r="JQ247" s="574"/>
      <c r="JR247" s="574"/>
      <c r="JS247" s="574"/>
      <c r="JT247" s="574"/>
      <c r="JU247" s="574"/>
      <c r="JV247" s="574"/>
      <c r="JW247" s="574"/>
      <c r="JX247" s="574"/>
      <c r="JY247" s="574"/>
      <c r="JZ247" s="574"/>
      <c r="KA247" s="574"/>
      <c r="KB247" s="574"/>
      <c r="KC247" s="574"/>
      <c r="KD247" s="574"/>
      <c r="KE247" s="574"/>
      <c r="KF247" s="574"/>
      <c r="KG247" s="574"/>
      <c r="KH247" s="574"/>
      <c r="KI247" s="574"/>
      <c r="KJ247" s="574"/>
      <c r="KK247" s="574"/>
      <c r="KL247" s="574"/>
      <c r="KM247" s="574"/>
      <c r="KN247" s="574"/>
      <c r="KO247" s="574"/>
      <c r="KP247" s="574"/>
      <c r="KQ247" s="574"/>
      <c r="KR247" s="574"/>
      <c r="KS247" s="574"/>
      <c r="KT247" s="574"/>
      <c r="KU247" s="574"/>
      <c r="KV247" s="574"/>
      <c r="KW247" s="574"/>
      <c r="KX247" s="574"/>
      <c r="KY247" s="574"/>
      <c r="KZ247" s="574"/>
      <c r="LA247" s="574"/>
      <c r="LB247" s="574"/>
      <c r="LC247" s="574"/>
      <c r="LD247" s="574"/>
      <c r="LE247" s="574"/>
      <c r="LF247" s="574"/>
      <c r="LG247" s="574"/>
      <c r="LH247" s="574"/>
      <c r="LI247" s="574"/>
      <c r="LJ247" s="574"/>
      <c r="LK247" s="574"/>
      <c r="LL247" s="574"/>
      <c r="LM247" s="574"/>
      <c r="LN247" s="574"/>
      <c r="LO247" s="574"/>
      <c r="LP247" s="574"/>
      <c r="LQ247" s="574"/>
      <c r="LR247" s="574"/>
      <c r="LS247" s="574"/>
      <c r="LT247" s="574"/>
      <c r="LU247" s="574"/>
      <c r="LV247" s="574"/>
      <c r="LW247" s="574"/>
      <c r="LX247" s="574"/>
      <c r="LY247" s="574"/>
      <c r="LZ247" s="574"/>
      <c r="MA247" s="574"/>
      <c r="MB247" s="574"/>
      <c r="MC247" s="574"/>
      <c r="MD247" s="574"/>
      <c r="ME247" s="574"/>
      <c r="MF247" s="574"/>
      <c r="MG247" s="574"/>
      <c r="MH247" s="574"/>
      <c r="MI247" s="574"/>
      <c r="MJ247" s="574"/>
      <c r="MK247" s="574"/>
      <c r="ML247" s="574"/>
      <c r="MM247" s="574"/>
      <c r="MN247" s="574"/>
      <c r="MO247" s="574"/>
      <c r="MP247" s="574"/>
      <c r="MQ247" s="574"/>
      <c r="MR247" s="574"/>
      <c r="MS247" s="574"/>
      <c r="MT247" s="574"/>
      <c r="MU247" s="574"/>
      <c r="MV247" s="574"/>
      <c r="MW247" s="574"/>
      <c r="MX247" s="574"/>
      <c r="MY247" s="574"/>
      <c r="MZ247" s="574"/>
      <c r="NA247" s="574"/>
      <c r="NB247" s="574"/>
      <c r="NC247" s="574"/>
      <c r="ND247" s="574"/>
      <c r="NE247" s="574"/>
      <c r="NF247" s="574"/>
      <c r="NG247" s="574"/>
      <c r="NH247" s="574"/>
      <c r="NI247" s="574"/>
      <c r="NJ247" s="574"/>
      <c r="NK247" s="574"/>
      <c r="NL247" s="574"/>
      <c r="NM247" s="574"/>
      <c r="NN247" s="574"/>
      <c r="NO247" s="574"/>
      <c r="NP247" s="574"/>
      <c r="NQ247" s="574"/>
      <c r="NR247" s="574"/>
      <c r="NS247" s="574"/>
      <c r="NT247" s="574"/>
      <c r="NU247" s="574"/>
      <c r="NV247" s="574"/>
      <c r="NW247" s="574"/>
      <c r="NX247" s="574"/>
      <c r="NY247" s="574"/>
      <c r="NZ247" s="574"/>
      <c r="OA247" s="574"/>
      <c r="OB247" s="574"/>
      <c r="OC247" s="574"/>
      <c r="OD247" s="574"/>
      <c r="OE247" s="574"/>
      <c r="OF247" s="574"/>
      <c r="OG247" s="574"/>
      <c r="OH247" s="574"/>
      <c r="OI247" s="574"/>
      <c r="OJ247" s="574"/>
      <c r="OK247" s="574"/>
      <c r="OL247" s="574"/>
      <c r="OM247" s="574"/>
      <c r="ON247" s="574"/>
      <c r="OO247" s="574"/>
      <c r="OP247" s="574"/>
      <c r="OQ247" s="574"/>
      <c r="OR247" s="574"/>
      <c r="OS247" s="574"/>
      <c r="OT247" s="574"/>
      <c r="OU247" s="574"/>
      <c r="OV247" s="574"/>
      <c r="OW247" s="574"/>
      <c r="OX247" s="574"/>
      <c r="OY247" s="574"/>
      <c r="OZ247" s="574"/>
      <c r="PA247" s="574"/>
      <c r="PB247" s="574"/>
      <c r="PC247" s="574"/>
      <c r="PD247" s="574"/>
      <c r="PE247" s="574"/>
      <c r="PF247" s="574"/>
      <c r="PG247" s="574"/>
      <c r="PH247" s="574"/>
      <c r="PI247" s="574"/>
      <c r="PJ247" s="574"/>
      <c r="PK247" s="574"/>
      <c r="PL247" s="574"/>
      <c r="PM247" s="574"/>
      <c r="PN247" s="574"/>
      <c r="PO247" s="574"/>
      <c r="PP247" s="574"/>
      <c r="PQ247" s="574"/>
      <c r="PR247" s="574"/>
      <c r="PS247" s="574"/>
      <c r="PT247" s="574"/>
      <c r="PU247" s="574"/>
      <c r="PV247" s="574"/>
      <c r="PW247" s="574"/>
      <c r="PX247" s="574"/>
      <c r="PY247" s="574"/>
      <c r="PZ247" s="574"/>
      <c r="QA247" s="574"/>
      <c r="QB247" s="574"/>
      <c r="QC247" s="574"/>
      <c r="QD247" s="574"/>
      <c r="QE247" s="574"/>
      <c r="QF247" s="574"/>
      <c r="QG247" s="574"/>
      <c r="QH247" s="574"/>
      <c r="QI247" s="574"/>
      <c r="QJ247" s="574"/>
      <c r="QK247" s="574"/>
      <c r="QL247" s="574"/>
      <c r="QM247" s="574"/>
      <c r="QN247" s="574"/>
      <c r="QO247" s="574"/>
      <c r="QP247" s="574"/>
      <c r="QQ247" s="574"/>
      <c r="QR247" s="574"/>
      <c r="QS247" s="574"/>
      <c r="QT247" s="574"/>
      <c r="QU247" s="574"/>
      <c r="QV247" s="574"/>
      <c r="QW247" s="574"/>
      <c r="QX247" s="574"/>
      <c r="QY247" s="574"/>
      <c r="QZ247" s="574"/>
      <c r="RA247" s="574"/>
      <c r="RB247" s="574"/>
      <c r="RC247" s="574"/>
      <c r="RD247" s="574"/>
      <c r="RE247" s="574"/>
      <c r="RF247" s="574"/>
      <c r="RG247" s="574"/>
      <c r="RH247" s="574"/>
      <c r="RI247" s="574"/>
      <c r="RJ247" s="574"/>
      <c r="RK247" s="574"/>
      <c r="RL247" s="574"/>
      <c r="RM247" s="574"/>
      <c r="RN247" s="574"/>
      <c r="RO247" s="574"/>
      <c r="RP247" s="574"/>
      <c r="RQ247" s="574"/>
      <c r="RR247" s="574"/>
      <c r="RS247" s="574"/>
      <c r="RT247" s="574"/>
      <c r="RU247" s="574"/>
      <c r="RV247" s="574"/>
      <c r="RW247" s="574"/>
      <c r="RX247" s="574"/>
      <c r="RY247" s="574"/>
      <c r="RZ247" s="574"/>
      <c r="SA247" s="574"/>
      <c r="SB247" s="574"/>
      <c r="SC247" s="574"/>
      <c r="SD247" s="574"/>
      <c r="SE247" s="574"/>
      <c r="SF247" s="574"/>
      <c r="SG247" s="574"/>
      <c r="SH247" s="574"/>
      <c r="SI247" s="574"/>
      <c r="SJ247" s="574"/>
      <c r="SK247" s="574"/>
      <c r="SL247" s="574"/>
      <c r="SM247" s="574"/>
      <c r="SN247" s="574"/>
      <c r="SO247" s="574"/>
      <c r="SP247" s="574"/>
      <c r="SQ247" s="574"/>
      <c r="SR247" s="574"/>
      <c r="SS247" s="574"/>
      <c r="ST247" s="574"/>
      <c r="SU247" s="574"/>
      <c r="SV247" s="574"/>
      <c r="SW247" s="574"/>
      <c r="SX247" s="574"/>
      <c r="SY247" s="574"/>
      <c r="SZ247" s="574"/>
      <c r="TA247" s="574"/>
      <c r="TB247" s="574"/>
      <c r="TC247" s="574"/>
      <c r="TD247" s="574"/>
      <c r="TE247" s="574"/>
      <c r="TF247" s="574"/>
      <c r="TG247" s="574"/>
      <c r="TH247" s="574"/>
      <c r="TI247" s="574"/>
      <c r="TJ247" s="574"/>
      <c r="TK247" s="574"/>
      <c r="TL247" s="574"/>
      <c r="TM247" s="574"/>
      <c r="TN247" s="574"/>
      <c r="TO247" s="574"/>
      <c r="TP247" s="574"/>
      <c r="TQ247" s="574"/>
      <c r="TR247" s="574"/>
      <c r="TS247" s="574"/>
      <c r="TT247" s="574"/>
      <c r="TU247" s="574"/>
      <c r="TV247" s="574"/>
      <c r="TW247" s="574"/>
      <c r="TX247" s="574"/>
      <c r="TY247" s="574"/>
      <c r="TZ247" s="574"/>
      <c r="UA247" s="574"/>
      <c r="UB247" s="574"/>
      <c r="UC247" s="574"/>
      <c r="UD247" s="574"/>
      <c r="UE247" s="574"/>
      <c r="UF247" s="574"/>
      <c r="UG247" s="574"/>
      <c r="UH247" s="574"/>
      <c r="UI247" s="574"/>
      <c r="UJ247" s="574"/>
      <c r="UK247" s="574"/>
      <c r="UL247" s="574"/>
      <c r="UM247" s="574"/>
      <c r="UN247" s="574"/>
      <c r="UO247" s="574"/>
      <c r="UP247" s="574"/>
      <c r="UQ247" s="574"/>
      <c r="UR247" s="574"/>
      <c r="US247" s="574"/>
      <c r="UT247" s="574"/>
      <c r="UU247" s="574"/>
      <c r="UV247" s="574"/>
      <c r="UW247" s="574"/>
      <c r="UX247" s="574"/>
      <c r="UY247" s="574"/>
      <c r="UZ247" s="574"/>
      <c r="VA247" s="574"/>
      <c r="VB247" s="574"/>
      <c r="VC247" s="574"/>
      <c r="VD247" s="574"/>
      <c r="VE247" s="574"/>
      <c r="VF247" s="574"/>
      <c r="VG247" s="574"/>
      <c r="VH247" s="574"/>
      <c r="VI247" s="574"/>
      <c r="VJ247" s="574"/>
      <c r="VK247" s="574"/>
      <c r="VL247" s="574"/>
      <c r="VM247" s="574"/>
      <c r="VN247" s="574"/>
      <c r="VO247" s="574"/>
      <c r="VP247" s="574"/>
      <c r="VQ247" s="574"/>
      <c r="VR247" s="574"/>
      <c r="VS247" s="574"/>
      <c r="VT247" s="574"/>
      <c r="VU247" s="574"/>
      <c r="VV247" s="574"/>
      <c r="VW247" s="574"/>
      <c r="VX247" s="574"/>
      <c r="VY247" s="574"/>
      <c r="VZ247" s="574"/>
      <c r="WA247" s="574"/>
      <c r="WB247" s="574"/>
      <c r="WC247" s="574"/>
      <c r="WD247" s="574"/>
      <c r="WE247" s="574"/>
      <c r="WF247" s="574"/>
      <c r="WG247" s="574"/>
      <c r="WH247" s="574"/>
      <c r="WI247" s="574"/>
      <c r="WJ247" s="574"/>
      <c r="WK247" s="574"/>
      <c r="WL247" s="574"/>
      <c r="WM247" s="574"/>
      <c r="WN247" s="574"/>
      <c r="WO247" s="574"/>
      <c r="WP247" s="574"/>
      <c r="WQ247" s="574"/>
      <c r="WR247" s="574"/>
      <c r="WS247" s="574"/>
      <c r="WT247" s="574"/>
      <c r="WU247" s="574"/>
      <c r="WV247" s="574"/>
      <c r="WW247" s="574"/>
      <c r="WX247" s="574"/>
      <c r="WY247" s="574"/>
      <c r="WZ247" s="574"/>
      <c r="XA247" s="574"/>
      <c r="XB247" s="574"/>
      <c r="XC247" s="574"/>
      <c r="XD247" s="574"/>
      <c r="XE247" s="574"/>
      <c r="XF247" s="574"/>
      <c r="XG247" s="574"/>
      <c r="XH247" s="574"/>
      <c r="XI247" s="574"/>
      <c r="XJ247" s="574"/>
      <c r="XK247" s="574"/>
      <c r="XL247" s="574"/>
      <c r="XM247" s="574"/>
      <c r="XN247" s="574"/>
      <c r="XO247" s="574"/>
      <c r="XP247" s="574"/>
      <c r="XQ247" s="574"/>
      <c r="XR247" s="574"/>
      <c r="XS247" s="574"/>
      <c r="XT247" s="574"/>
      <c r="XU247" s="574"/>
      <c r="XV247" s="574"/>
      <c r="XW247" s="574"/>
      <c r="XX247" s="574"/>
      <c r="XY247" s="574"/>
      <c r="XZ247" s="574"/>
      <c r="YA247" s="574"/>
      <c r="YB247" s="574"/>
      <c r="YC247" s="574"/>
      <c r="YD247" s="574"/>
      <c r="YE247" s="574"/>
      <c r="YF247" s="574"/>
      <c r="YG247" s="574"/>
      <c r="YH247" s="574"/>
      <c r="YI247" s="574"/>
      <c r="YJ247" s="574"/>
      <c r="YK247" s="574"/>
      <c r="YL247" s="574"/>
      <c r="YM247" s="574"/>
      <c r="YN247" s="574"/>
      <c r="YO247" s="574"/>
      <c r="YP247" s="574"/>
      <c r="YQ247" s="574"/>
      <c r="YR247" s="574"/>
      <c r="YS247" s="574"/>
      <c r="YT247" s="574"/>
      <c r="YU247" s="574"/>
      <c r="YV247" s="574"/>
      <c r="YW247" s="574"/>
      <c r="YX247" s="574"/>
      <c r="YY247" s="574"/>
      <c r="YZ247" s="574"/>
      <c r="ZA247" s="574"/>
      <c r="ZB247" s="574"/>
      <c r="ZC247" s="574"/>
      <c r="ZD247" s="574"/>
      <c r="ZE247" s="574"/>
      <c r="ZF247" s="574"/>
      <c r="ZG247" s="574"/>
      <c r="ZH247" s="574"/>
      <c r="ZI247" s="574"/>
      <c r="ZJ247" s="574"/>
      <c r="ZK247" s="574"/>
      <c r="ZL247" s="574"/>
      <c r="ZM247" s="574"/>
      <c r="ZN247" s="574"/>
      <c r="ZO247" s="574"/>
      <c r="ZP247" s="574"/>
      <c r="ZQ247" s="574"/>
      <c r="ZR247" s="574"/>
      <c r="ZS247" s="574"/>
      <c r="ZT247" s="574"/>
      <c r="ZU247" s="574"/>
      <c r="ZV247" s="574"/>
      <c r="ZW247" s="574"/>
      <c r="ZX247" s="574"/>
      <c r="ZY247" s="574"/>
      <c r="ZZ247" s="574"/>
      <c r="AAA247" s="574"/>
      <c r="AAB247" s="574"/>
      <c r="AAC247" s="574"/>
      <c r="AAD247" s="574"/>
      <c r="AAE247" s="574"/>
      <c r="AAF247" s="574"/>
      <c r="AAG247" s="574"/>
      <c r="AAH247" s="574"/>
      <c r="AAI247" s="574"/>
      <c r="AAJ247" s="574"/>
      <c r="AAK247" s="574"/>
      <c r="AAL247" s="574"/>
      <c r="AAM247" s="574"/>
      <c r="AAN247" s="574"/>
      <c r="AAO247" s="574"/>
      <c r="AAP247" s="574"/>
      <c r="AAQ247" s="574"/>
      <c r="AAR247" s="574"/>
      <c r="AAS247" s="574"/>
      <c r="AAT247" s="574"/>
      <c r="AAU247" s="574"/>
      <c r="AAV247" s="574"/>
      <c r="AAW247" s="574"/>
      <c r="AAX247" s="574"/>
      <c r="AAY247" s="574"/>
      <c r="AAZ247" s="574"/>
      <c r="ABA247" s="574"/>
      <c r="ABB247" s="574"/>
      <c r="ABC247" s="574"/>
      <c r="ABD247" s="574"/>
      <c r="ABE247" s="574"/>
      <c r="ABF247" s="574"/>
      <c r="ABG247" s="574"/>
      <c r="ABH247" s="574"/>
      <c r="ABI247" s="574"/>
      <c r="ABJ247" s="574"/>
      <c r="ABK247" s="574"/>
      <c r="ABL247" s="574"/>
      <c r="ABM247" s="574"/>
      <c r="ABN247" s="574"/>
      <c r="ABO247" s="574"/>
      <c r="ABP247" s="574"/>
      <c r="ABQ247" s="574"/>
      <c r="ABR247" s="574"/>
      <c r="ABS247" s="574"/>
      <c r="ABT247" s="574"/>
      <c r="ABU247" s="574"/>
      <c r="ABV247" s="574"/>
      <c r="ABW247" s="574"/>
      <c r="ABX247" s="574"/>
      <c r="ABY247" s="574"/>
      <c r="ABZ247" s="574"/>
      <c r="ACA247" s="574"/>
      <c r="ACB247" s="574"/>
      <c r="ACC247" s="574"/>
      <c r="ACD247" s="574"/>
      <c r="ACE247" s="574"/>
      <c r="ACF247" s="574"/>
      <c r="ACG247" s="574"/>
      <c r="ACH247" s="574"/>
      <c r="ACI247" s="574"/>
      <c r="ACJ247" s="574"/>
      <c r="ACK247" s="574"/>
      <c r="ACL247" s="574"/>
      <c r="ACM247" s="574"/>
      <c r="ACN247" s="574"/>
      <c r="ACO247" s="574"/>
      <c r="ACP247" s="574"/>
      <c r="ACQ247" s="574"/>
      <c r="ACR247" s="574"/>
      <c r="ACS247" s="574"/>
      <c r="ACT247" s="574"/>
      <c r="ACU247" s="574"/>
      <c r="ACV247" s="574"/>
      <c r="ACW247" s="574"/>
      <c r="ACX247" s="574"/>
      <c r="ACY247" s="574"/>
      <c r="ACZ247" s="574"/>
      <c r="ADA247" s="574"/>
      <c r="ADB247" s="574"/>
      <c r="ADC247" s="574"/>
      <c r="ADD247" s="574"/>
      <c r="ADE247" s="574"/>
      <c r="ADF247" s="574"/>
      <c r="ADG247" s="574"/>
      <c r="ADH247" s="574"/>
      <c r="ADI247" s="574"/>
      <c r="ADJ247" s="574"/>
      <c r="ADK247" s="574"/>
      <c r="ADL247" s="574"/>
      <c r="ADM247" s="574"/>
      <c r="ADN247" s="574"/>
      <c r="ADO247" s="574"/>
      <c r="ADP247" s="574"/>
      <c r="ADQ247" s="574"/>
      <c r="ADR247" s="574"/>
      <c r="ADS247" s="574"/>
      <c r="ADT247" s="574"/>
      <c r="ADU247" s="574"/>
      <c r="ADV247" s="574"/>
      <c r="ADW247" s="574"/>
      <c r="ADX247" s="574"/>
      <c r="ADY247" s="574"/>
      <c r="ADZ247" s="574"/>
      <c r="AEA247" s="574"/>
      <c r="AEB247" s="574"/>
      <c r="AEC247" s="574"/>
      <c r="AED247" s="574"/>
      <c r="AEE247" s="574"/>
      <c r="AEF247" s="574"/>
      <c r="AEG247" s="574"/>
      <c r="AEH247" s="574"/>
      <c r="AEI247" s="574"/>
      <c r="AEJ247" s="574"/>
      <c r="AEK247" s="574"/>
      <c r="AEL247" s="574"/>
      <c r="AEM247" s="574"/>
      <c r="AEN247" s="574"/>
      <c r="AEO247" s="574"/>
      <c r="AEP247" s="574"/>
      <c r="AEQ247" s="574"/>
      <c r="AER247" s="574"/>
      <c r="AES247" s="574"/>
      <c r="AET247" s="574"/>
      <c r="AEU247" s="574"/>
      <c r="AEV247" s="574"/>
      <c r="AEW247" s="574"/>
      <c r="AEX247" s="574"/>
      <c r="AEY247" s="574"/>
      <c r="AEZ247" s="574"/>
      <c r="AFA247" s="574"/>
      <c r="AFB247" s="574"/>
      <c r="AFC247" s="574"/>
      <c r="AFD247" s="574"/>
      <c r="AFE247" s="574"/>
      <c r="AFF247" s="574"/>
      <c r="AFG247" s="574"/>
      <c r="AFH247" s="574"/>
      <c r="AFI247" s="574"/>
      <c r="AFJ247" s="574"/>
      <c r="AFK247" s="574"/>
      <c r="AFL247" s="574"/>
      <c r="AFM247" s="574"/>
      <c r="AFN247" s="574"/>
      <c r="AFO247" s="574"/>
      <c r="AFP247" s="574"/>
      <c r="AFQ247" s="574"/>
      <c r="AFR247" s="574"/>
      <c r="AFS247" s="574"/>
      <c r="AFT247" s="574"/>
      <c r="AFU247" s="574"/>
      <c r="AFV247" s="574"/>
      <c r="AFW247" s="574"/>
      <c r="AFX247" s="574"/>
      <c r="AFY247" s="574"/>
      <c r="AFZ247" s="574"/>
      <c r="AGA247" s="574"/>
      <c r="AGB247" s="574"/>
      <c r="AGC247" s="574"/>
      <c r="AGD247" s="574"/>
      <c r="AGE247" s="574"/>
      <c r="AGF247" s="574"/>
      <c r="AGG247" s="574"/>
      <c r="AGH247" s="574"/>
      <c r="AGI247" s="574"/>
      <c r="AGJ247" s="574"/>
      <c r="AGK247" s="574"/>
      <c r="AGL247" s="574"/>
      <c r="AGM247" s="574"/>
      <c r="AGN247" s="574"/>
      <c r="AGO247" s="574"/>
      <c r="AGP247" s="574"/>
      <c r="AGQ247" s="574"/>
      <c r="AGR247" s="574"/>
      <c r="AGS247" s="574"/>
      <c r="AGT247" s="574"/>
      <c r="AGU247" s="574"/>
      <c r="AGV247" s="574"/>
      <c r="AGW247" s="574"/>
      <c r="AGX247" s="574"/>
      <c r="AGY247" s="574"/>
      <c r="AGZ247" s="574"/>
      <c r="AHA247" s="574"/>
      <c r="AHB247" s="574"/>
      <c r="AHC247" s="574"/>
      <c r="AHD247" s="574"/>
      <c r="AHE247" s="574"/>
      <c r="AHF247" s="574"/>
      <c r="AHG247" s="574"/>
      <c r="AHH247" s="574"/>
      <c r="AHI247" s="574"/>
      <c r="AHJ247" s="574"/>
      <c r="AHK247" s="574"/>
      <c r="AHL247" s="574"/>
      <c r="AHM247" s="574"/>
      <c r="AHN247" s="574"/>
      <c r="AHO247" s="574"/>
      <c r="AHP247" s="574"/>
      <c r="AHQ247" s="574"/>
      <c r="AHR247" s="574"/>
      <c r="AHS247" s="574"/>
      <c r="AHT247" s="574"/>
      <c r="AHU247" s="574"/>
      <c r="AHV247" s="574"/>
      <c r="AHW247" s="574"/>
      <c r="AHX247" s="574"/>
      <c r="AHY247" s="574"/>
      <c r="AHZ247" s="574"/>
      <c r="AIA247" s="574"/>
      <c r="AIB247" s="574"/>
      <c r="AIC247" s="574"/>
      <c r="AID247" s="574"/>
      <c r="AIE247" s="574"/>
      <c r="AIF247" s="574"/>
      <c r="AIG247" s="574"/>
      <c r="AIH247" s="574"/>
      <c r="AII247" s="574"/>
      <c r="AIJ247" s="574"/>
      <c r="AIK247" s="574"/>
      <c r="AIL247" s="574"/>
      <c r="AIM247" s="574"/>
      <c r="AIN247" s="574"/>
      <c r="AIO247" s="574"/>
      <c r="AIP247" s="574"/>
      <c r="AIQ247" s="574"/>
      <c r="AIR247" s="574"/>
      <c r="AIS247" s="574"/>
      <c r="AIT247" s="574"/>
      <c r="AIU247" s="574"/>
      <c r="AIV247" s="574"/>
      <c r="AIW247" s="574"/>
      <c r="AIX247" s="574"/>
      <c r="AIY247" s="574"/>
      <c r="AIZ247" s="574"/>
      <c r="AJA247" s="574"/>
      <c r="AJB247" s="574"/>
      <c r="AJC247" s="574"/>
      <c r="AJD247" s="574"/>
      <c r="AJE247" s="574"/>
      <c r="AJF247" s="574"/>
      <c r="AJG247" s="574"/>
      <c r="AJH247" s="574"/>
      <c r="AJI247" s="574"/>
      <c r="AJJ247" s="574"/>
      <c r="AJK247" s="574"/>
      <c r="AJL247" s="574"/>
      <c r="AJM247" s="574"/>
      <c r="AJN247" s="574"/>
      <c r="AJO247" s="574"/>
      <c r="AJP247" s="574"/>
      <c r="AJQ247" s="574"/>
      <c r="AJR247" s="574"/>
      <c r="AJS247" s="574"/>
      <c r="AJT247" s="574"/>
      <c r="AJU247" s="574"/>
      <c r="AJV247" s="574"/>
      <c r="AJW247" s="574"/>
      <c r="AJX247" s="574"/>
      <c r="AJY247" s="574"/>
      <c r="AJZ247" s="574"/>
      <c r="AKA247" s="574"/>
      <c r="AKB247" s="574"/>
      <c r="AKC247" s="574"/>
      <c r="AKD247" s="574"/>
      <c r="AKE247" s="574"/>
      <c r="AKF247" s="574"/>
      <c r="AKG247" s="574"/>
      <c r="AKH247" s="574"/>
      <c r="AKI247" s="574"/>
      <c r="AKJ247" s="574"/>
      <c r="AKK247" s="574"/>
      <c r="AKL247" s="574"/>
      <c r="AKM247" s="574"/>
      <c r="AKN247" s="574"/>
      <c r="AKO247" s="574"/>
      <c r="AKP247" s="574"/>
      <c r="AKQ247" s="574"/>
      <c r="AKR247" s="574"/>
      <c r="AKS247" s="574"/>
      <c r="AKT247" s="574"/>
      <c r="AKU247" s="574"/>
      <c r="AKV247" s="574"/>
      <c r="AKW247" s="574"/>
      <c r="AKX247" s="574"/>
      <c r="AKY247" s="574"/>
      <c r="AKZ247" s="574"/>
      <c r="ALA247" s="574"/>
      <c r="ALB247" s="574"/>
      <c r="ALC247" s="574"/>
      <c r="ALD247" s="574"/>
      <c r="ALE247" s="574"/>
      <c r="ALF247" s="574"/>
      <c r="ALG247" s="574"/>
      <c r="ALH247" s="574"/>
      <c r="ALI247" s="574"/>
      <c r="ALJ247" s="574"/>
      <c r="ALK247" s="574"/>
      <c r="ALL247" s="574"/>
      <c r="ALM247" s="574"/>
      <c r="ALN247" s="574"/>
      <c r="ALO247" s="574"/>
      <c r="ALP247" s="574"/>
      <c r="ALQ247" s="574"/>
      <c r="ALR247" s="574"/>
      <c r="ALS247" s="574"/>
      <c r="ALT247" s="574"/>
      <c r="ALU247" s="574"/>
      <c r="ALV247" s="574"/>
      <c r="ALW247" s="574"/>
      <c r="ALX247" s="574"/>
      <c r="ALY247" s="574"/>
      <c r="ALZ247" s="574"/>
      <c r="AMA247" s="574"/>
      <c r="AMB247" s="574"/>
      <c r="AMC247" s="574"/>
      <c r="AMD247" s="574"/>
      <c r="AME247" s="574"/>
      <c r="AMF247" s="574"/>
      <c r="AMG247" s="574"/>
      <c r="AMH247" s="574"/>
      <c r="AMI247" s="574"/>
      <c r="AMJ247" s="574"/>
      <c r="AMK247" s="574"/>
      <c r="AML247" s="574"/>
      <c r="AMM247" s="574"/>
      <c r="AMN247" s="574"/>
      <c r="AMO247" s="574"/>
      <c r="AMP247" s="574"/>
      <c r="AMQ247" s="574"/>
      <c r="AMR247" s="574"/>
      <c r="AMS247" s="574"/>
      <c r="AMT247" s="574"/>
      <c r="AMU247" s="574"/>
      <c r="AMV247" s="574"/>
      <c r="AMW247" s="574"/>
      <c r="AMX247" s="574"/>
      <c r="AMY247" s="574"/>
      <c r="AMZ247" s="574"/>
      <c r="ANA247" s="574"/>
      <c r="ANB247" s="574"/>
      <c r="ANC247" s="574"/>
      <c r="AND247" s="574"/>
      <c r="ANE247" s="574"/>
      <c r="ANF247" s="574"/>
      <c r="ANG247" s="574"/>
      <c r="ANH247" s="574"/>
      <c r="ANI247" s="574"/>
      <c r="ANJ247" s="574"/>
      <c r="ANK247" s="574"/>
      <c r="ANL247" s="574"/>
      <c r="ANM247" s="574"/>
      <c r="ANN247" s="574"/>
      <c r="ANO247" s="574"/>
      <c r="ANP247" s="574"/>
      <c r="ANQ247" s="574"/>
      <c r="ANR247" s="574"/>
      <c r="ANS247" s="574"/>
      <c r="ANT247" s="574"/>
      <c r="ANU247" s="574"/>
      <c r="ANV247" s="574"/>
      <c r="ANW247" s="574"/>
      <c r="ANX247" s="574"/>
      <c r="ANY247" s="574"/>
      <c r="ANZ247" s="574"/>
      <c r="AOA247" s="574"/>
      <c r="AOB247" s="574"/>
      <c r="AOC247" s="574"/>
      <c r="AOD247" s="574"/>
      <c r="AOE247" s="574"/>
      <c r="AOF247" s="574"/>
      <c r="AOG247" s="574"/>
      <c r="AOH247" s="574"/>
      <c r="AOI247" s="574"/>
      <c r="AOJ247" s="574"/>
      <c r="AOK247" s="574"/>
      <c r="AOL247" s="574"/>
      <c r="AOM247" s="574"/>
      <c r="AON247" s="574"/>
      <c r="AOO247" s="574"/>
      <c r="AOP247" s="574"/>
      <c r="AOQ247" s="574"/>
      <c r="AOR247" s="574"/>
      <c r="AOS247" s="574"/>
      <c r="AOT247" s="574"/>
      <c r="AOU247" s="574"/>
      <c r="AOV247" s="574"/>
      <c r="AOW247" s="574"/>
      <c r="AOX247" s="574"/>
      <c r="AOY247" s="574"/>
      <c r="AOZ247" s="574"/>
      <c r="APA247" s="574"/>
      <c r="APB247" s="574"/>
      <c r="APC247" s="574"/>
      <c r="APD247" s="574"/>
      <c r="APE247" s="574"/>
      <c r="APF247" s="574"/>
      <c r="APG247" s="574"/>
      <c r="APH247" s="574"/>
      <c r="API247" s="574"/>
      <c r="APJ247" s="574"/>
      <c r="APK247" s="574"/>
      <c r="APL247" s="574"/>
      <c r="APM247" s="574"/>
      <c r="APN247" s="574"/>
      <c r="APO247" s="574"/>
      <c r="APP247" s="574"/>
      <c r="APQ247" s="574"/>
      <c r="APR247" s="574"/>
      <c r="APS247" s="574"/>
      <c r="APT247" s="574"/>
      <c r="APU247" s="574"/>
      <c r="APV247" s="574"/>
      <c r="APW247" s="574"/>
      <c r="APX247" s="574"/>
      <c r="APY247" s="574"/>
      <c r="APZ247" s="574"/>
      <c r="AQA247" s="574"/>
      <c r="AQB247" s="574"/>
      <c r="AQC247" s="574"/>
      <c r="AQD247" s="574"/>
      <c r="AQE247" s="574"/>
      <c r="AQF247" s="574"/>
      <c r="AQG247" s="574"/>
      <c r="AQH247" s="574"/>
      <c r="AQI247" s="574"/>
      <c r="AQJ247" s="574"/>
      <c r="AQK247" s="574"/>
      <c r="AQL247" s="574"/>
      <c r="AQM247" s="574"/>
      <c r="AQN247" s="574"/>
      <c r="AQO247" s="574"/>
      <c r="AQP247" s="574"/>
      <c r="AQQ247" s="574"/>
      <c r="AQR247" s="574"/>
      <c r="AQS247" s="574"/>
      <c r="AQT247" s="574"/>
      <c r="AQU247" s="574"/>
      <c r="AQV247" s="574"/>
      <c r="AQW247" s="574"/>
      <c r="AQX247" s="574"/>
      <c r="AQY247" s="574"/>
      <c r="AQZ247" s="574"/>
      <c r="ARA247" s="574"/>
      <c r="ARB247" s="574"/>
      <c r="ARC247" s="574"/>
      <c r="ARD247" s="574"/>
      <c r="ARE247" s="574"/>
      <c r="ARF247" s="574"/>
      <c r="ARG247" s="574"/>
      <c r="ARH247" s="574"/>
      <c r="ARI247" s="574"/>
      <c r="ARJ247" s="574"/>
      <c r="ARK247" s="574"/>
      <c r="ARL247" s="574"/>
      <c r="ARM247" s="574"/>
      <c r="ARN247" s="574"/>
      <c r="ARO247" s="574"/>
      <c r="ARP247" s="574"/>
      <c r="ARQ247" s="574"/>
      <c r="ARR247" s="574"/>
      <c r="ARS247" s="574"/>
      <c r="ART247" s="574"/>
      <c r="ARU247" s="574"/>
      <c r="ARV247" s="574"/>
      <c r="ARW247" s="574"/>
      <c r="ARX247" s="574"/>
      <c r="ARY247" s="574"/>
      <c r="ARZ247" s="574"/>
      <c r="ASA247" s="574"/>
      <c r="ASB247" s="574"/>
      <c r="ASC247" s="574"/>
      <c r="ASD247" s="574"/>
      <c r="ASE247" s="574"/>
      <c r="ASF247" s="574"/>
      <c r="ASG247" s="574"/>
      <c r="ASH247" s="574"/>
      <c r="ASI247" s="574"/>
      <c r="ASJ247" s="574"/>
      <c r="ASK247" s="574"/>
      <c r="ASL247" s="574"/>
      <c r="ASM247" s="574"/>
      <c r="ASN247" s="574"/>
      <c r="ASO247" s="574"/>
      <c r="ASP247" s="574"/>
      <c r="ASQ247" s="574"/>
      <c r="ASR247" s="574"/>
      <c r="ASS247" s="574"/>
      <c r="AST247" s="574"/>
      <c r="ASU247" s="574"/>
      <c r="ASV247" s="574"/>
      <c r="ASW247" s="574"/>
      <c r="ASX247" s="574"/>
      <c r="ASY247" s="574"/>
      <c r="ASZ247" s="574"/>
      <c r="ATA247" s="574"/>
      <c r="ATB247" s="574"/>
      <c r="ATC247" s="574"/>
      <c r="ATD247" s="574"/>
      <c r="ATE247" s="574"/>
      <c r="ATF247" s="574"/>
      <c r="ATG247" s="574"/>
      <c r="ATH247" s="574"/>
      <c r="ATI247" s="574"/>
      <c r="ATJ247" s="574"/>
      <c r="ATK247" s="574"/>
      <c r="ATL247" s="574"/>
      <c r="ATM247" s="574"/>
      <c r="ATN247" s="574"/>
      <c r="ATO247" s="574"/>
      <c r="ATP247" s="574"/>
      <c r="ATQ247" s="574"/>
      <c r="ATR247" s="574"/>
      <c r="ATS247" s="574"/>
      <c r="ATT247" s="574"/>
      <c r="ATU247" s="574"/>
      <c r="ATV247" s="574"/>
      <c r="ATW247" s="574"/>
      <c r="ATX247" s="574"/>
      <c r="ATY247" s="574"/>
      <c r="ATZ247" s="574"/>
      <c r="AUA247" s="574"/>
      <c r="AUB247" s="574"/>
      <c r="AUC247" s="574"/>
      <c r="AUD247" s="574"/>
      <c r="AUE247" s="574"/>
      <c r="AUF247" s="574"/>
      <c r="AUG247" s="574"/>
      <c r="AUH247" s="574"/>
      <c r="AUI247" s="574"/>
      <c r="AUJ247" s="574"/>
      <c r="AUK247" s="574"/>
      <c r="AUL247" s="574"/>
      <c r="AUM247" s="574"/>
      <c r="AUN247" s="574"/>
      <c r="AUO247" s="574"/>
      <c r="AUP247" s="574"/>
      <c r="AUQ247" s="574"/>
      <c r="AUR247" s="574"/>
      <c r="AUS247" s="574"/>
      <c r="AUT247" s="574"/>
      <c r="AUU247" s="574"/>
      <c r="AUV247" s="574"/>
      <c r="AUW247" s="574"/>
      <c r="AUX247" s="574"/>
      <c r="AUY247" s="574"/>
      <c r="AUZ247" s="574"/>
      <c r="AVA247" s="574"/>
      <c r="AVB247" s="574"/>
      <c r="AVC247" s="574"/>
      <c r="AVD247" s="574"/>
      <c r="AVE247" s="574"/>
      <c r="AVF247" s="574"/>
      <c r="AVG247" s="574"/>
      <c r="AVH247" s="574"/>
      <c r="AVI247" s="574"/>
      <c r="AVJ247" s="574"/>
      <c r="AVK247" s="574"/>
      <c r="AVL247" s="574"/>
      <c r="AVM247" s="574"/>
      <c r="AVN247" s="574"/>
      <c r="AVO247" s="574"/>
      <c r="AVP247" s="574"/>
      <c r="AVQ247" s="574"/>
      <c r="AVR247" s="574"/>
      <c r="AVS247" s="574"/>
      <c r="AVT247" s="574"/>
      <c r="AVU247" s="574"/>
      <c r="AVV247" s="574"/>
      <c r="AVW247" s="574"/>
      <c r="AVX247" s="574"/>
      <c r="AVY247" s="574"/>
      <c r="AVZ247" s="574"/>
      <c r="AWA247" s="574"/>
      <c r="AWB247" s="574"/>
      <c r="AWC247" s="574"/>
      <c r="AWD247" s="574"/>
      <c r="AWE247" s="574"/>
      <c r="AWF247" s="574"/>
      <c r="AWG247" s="574"/>
      <c r="AWH247" s="574"/>
      <c r="AWI247" s="574"/>
      <c r="AWJ247" s="574"/>
      <c r="AWK247" s="574"/>
      <c r="AWL247" s="574"/>
      <c r="AWM247" s="574"/>
      <c r="AWN247" s="574"/>
      <c r="AWO247" s="574"/>
      <c r="AWP247" s="574"/>
      <c r="AWQ247" s="574"/>
      <c r="AWR247" s="574"/>
      <c r="AWS247" s="574"/>
      <c r="AWT247" s="574"/>
      <c r="AWU247" s="574"/>
      <c r="AWV247" s="574"/>
      <c r="AWW247" s="574"/>
      <c r="AWX247" s="574"/>
      <c r="AWY247" s="574"/>
      <c r="AWZ247" s="574"/>
      <c r="AXA247" s="574"/>
      <c r="AXB247" s="574"/>
      <c r="AXC247" s="574"/>
      <c r="AXD247" s="574"/>
      <c r="AXE247" s="574"/>
      <c r="AXF247" s="574"/>
      <c r="AXG247" s="574"/>
      <c r="AXH247" s="574"/>
      <c r="AXI247" s="574"/>
      <c r="AXJ247" s="574"/>
    </row>
    <row r="248" spans="1:1310" s="575" customFormat="1" ht="56.25" customHeight="1">
      <c r="A248" s="576"/>
      <c r="B248" s="2835" t="s">
        <v>776</v>
      </c>
      <c r="C248" s="2835"/>
      <c r="D248" s="2835"/>
      <c r="E248" s="2835"/>
      <c r="F248" s="577"/>
      <c r="G248" s="2836" t="s">
        <v>776</v>
      </c>
      <c r="H248" s="2836"/>
      <c r="I248" s="2836"/>
      <c r="J248" s="579"/>
      <c r="K248" s="2837" t="s">
        <v>777</v>
      </c>
      <c r="L248" s="2837"/>
      <c r="M248" s="2837"/>
      <c r="N248" s="579"/>
      <c r="O248" s="2838" t="s">
        <v>778</v>
      </c>
      <c r="P248" s="2838"/>
      <c r="Q248" s="2838"/>
      <c r="R248" s="572"/>
      <c r="S248" s="572"/>
      <c r="T248" s="572"/>
      <c r="U248" s="572"/>
      <c r="V248" s="572"/>
      <c r="W248" s="572"/>
      <c r="X248" s="572"/>
      <c r="Y248" s="572"/>
      <c r="Z248" s="572"/>
      <c r="AA248" s="572"/>
      <c r="AB248" s="572"/>
      <c r="AC248" s="572"/>
      <c r="AD248" s="573"/>
      <c r="AE248" s="573"/>
      <c r="AF248" s="573"/>
      <c r="AG248" s="573"/>
      <c r="AH248" s="573"/>
      <c r="AI248" s="573"/>
      <c r="AJ248" s="573"/>
      <c r="AK248" s="573"/>
      <c r="AL248" s="573"/>
      <c r="AM248" s="573"/>
      <c r="AN248" s="573"/>
      <c r="AO248" s="573"/>
      <c r="AP248" s="573"/>
      <c r="AQ248" s="573"/>
      <c r="AR248" s="573"/>
      <c r="AS248" s="573"/>
      <c r="AT248" s="573"/>
      <c r="AU248" s="573"/>
      <c r="AV248" s="574"/>
      <c r="AW248" s="574"/>
      <c r="AX248" s="574"/>
      <c r="AY248" s="574"/>
      <c r="AZ248" s="574"/>
      <c r="BA248" s="574"/>
      <c r="BB248" s="574"/>
      <c r="BC248" s="574"/>
      <c r="BD248" s="574"/>
      <c r="BE248" s="574"/>
      <c r="BF248" s="574"/>
      <c r="BG248" s="574"/>
      <c r="BH248" s="574"/>
      <c r="BI248" s="574"/>
      <c r="BJ248" s="574"/>
      <c r="BK248" s="574"/>
      <c r="BL248" s="574"/>
      <c r="BM248" s="574"/>
      <c r="BN248" s="574"/>
      <c r="BO248" s="574"/>
      <c r="BP248" s="574"/>
      <c r="BQ248" s="574"/>
      <c r="BR248" s="574"/>
      <c r="BS248" s="574"/>
      <c r="BT248" s="574"/>
      <c r="BU248" s="574"/>
      <c r="BV248" s="574"/>
      <c r="BW248" s="574"/>
      <c r="BX248" s="574"/>
      <c r="BY248" s="574"/>
      <c r="BZ248" s="574"/>
      <c r="CA248" s="574"/>
      <c r="CB248" s="574"/>
      <c r="CC248" s="574"/>
      <c r="CD248" s="574"/>
      <c r="CE248" s="574"/>
      <c r="CF248" s="574"/>
      <c r="CG248" s="574"/>
      <c r="CH248" s="574"/>
      <c r="CI248" s="574"/>
      <c r="CJ248" s="574"/>
      <c r="CK248" s="574"/>
      <c r="CL248" s="574"/>
      <c r="CM248" s="574"/>
      <c r="CN248" s="574"/>
      <c r="CO248" s="574"/>
      <c r="CP248" s="574"/>
      <c r="CQ248" s="574"/>
      <c r="CR248" s="574"/>
      <c r="CS248" s="574"/>
      <c r="CT248" s="574"/>
      <c r="CU248" s="574"/>
      <c r="CV248" s="574"/>
      <c r="CW248" s="574"/>
      <c r="CX248" s="574"/>
      <c r="CY248" s="574"/>
      <c r="CZ248" s="574"/>
      <c r="DA248" s="574"/>
      <c r="DB248" s="574"/>
      <c r="DC248" s="574"/>
      <c r="DD248" s="574"/>
      <c r="DE248" s="574"/>
      <c r="DF248" s="574"/>
      <c r="DG248" s="574"/>
      <c r="DH248" s="574"/>
      <c r="DI248" s="574"/>
      <c r="DJ248" s="574"/>
      <c r="DK248" s="574"/>
      <c r="DL248" s="574"/>
      <c r="DM248" s="574"/>
      <c r="DN248" s="574"/>
      <c r="DO248" s="574"/>
      <c r="DP248" s="574"/>
      <c r="DQ248" s="574"/>
      <c r="DR248" s="574"/>
      <c r="DS248" s="574"/>
      <c r="DT248" s="574"/>
      <c r="DU248" s="574"/>
      <c r="DV248" s="574"/>
      <c r="DW248" s="574"/>
      <c r="DX248" s="574"/>
      <c r="DY248" s="574"/>
      <c r="DZ248" s="574"/>
      <c r="EA248" s="574"/>
      <c r="EB248" s="574"/>
      <c r="EC248" s="574"/>
      <c r="ED248" s="574"/>
      <c r="EE248" s="574"/>
      <c r="EF248" s="574"/>
      <c r="EG248" s="574"/>
      <c r="EH248" s="574"/>
      <c r="EI248" s="574"/>
      <c r="EJ248" s="574"/>
      <c r="EK248" s="574"/>
      <c r="EL248" s="574"/>
      <c r="EM248" s="574"/>
      <c r="EN248" s="574"/>
      <c r="EO248" s="574"/>
      <c r="EP248" s="574"/>
      <c r="EQ248" s="574"/>
      <c r="ER248" s="574"/>
      <c r="ES248" s="574"/>
      <c r="ET248" s="574"/>
      <c r="EU248" s="574"/>
      <c r="EV248" s="574"/>
      <c r="EW248" s="574"/>
      <c r="EX248" s="574"/>
      <c r="EY248" s="574"/>
      <c r="EZ248" s="574"/>
      <c r="FA248" s="574"/>
      <c r="FB248" s="574"/>
      <c r="FC248" s="574"/>
      <c r="FD248" s="574"/>
      <c r="FE248" s="574"/>
      <c r="FF248" s="574"/>
      <c r="FG248" s="574"/>
      <c r="FH248" s="574"/>
      <c r="FI248" s="574"/>
      <c r="FJ248" s="574"/>
      <c r="FK248" s="574"/>
      <c r="FL248" s="574"/>
      <c r="FM248" s="574"/>
      <c r="FN248" s="574"/>
      <c r="FO248" s="574"/>
      <c r="FP248" s="574"/>
      <c r="FQ248" s="574"/>
      <c r="FR248" s="574"/>
      <c r="FS248" s="574"/>
      <c r="FT248" s="574"/>
      <c r="FU248" s="574"/>
      <c r="FV248" s="574"/>
      <c r="FW248" s="574"/>
      <c r="FX248" s="574"/>
      <c r="FY248" s="574"/>
      <c r="FZ248" s="574"/>
      <c r="GA248" s="574"/>
      <c r="GB248" s="574"/>
      <c r="GC248" s="574"/>
      <c r="GD248" s="574"/>
      <c r="GE248" s="574"/>
      <c r="GF248" s="574"/>
      <c r="GG248" s="574"/>
      <c r="GH248" s="574"/>
      <c r="GI248" s="574"/>
      <c r="GJ248" s="574"/>
      <c r="GK248" s="574"/>
      <c r="GL248" s="574"/>
      <c r="GM248" s="574"/>
      <c r="GN248" s="574"/>
      <c r="GO248" s="574"/>
      <c r="GP248" s="574"/>
      <c r="GQ248" s="574"/>
      <c r="GR248" s="574"/>
      <c r="GS248" s="574"/>
      <c r="GT248" s="574"/>
      <c r="GU248" s="574"/>
      <c r="GV248" s="574"/>
      <c r="GW248" s="574"/>
      <c r="GX248" s="574"/>
      <c r="GY248" s="574"/>
      <c r="GZ248" s="574"/>
      <c r="HA248" s="574"/>
      <c r="HB248" s="574"/>
      <c r="HC248" s="574"/>
      <c r="HD248" s="574"/>
      <c r="HE248" s="574"/>
      <c r="HF248" s="574"/>
      <c r="HG248" s="574"/>
      <c r="HH248" s="574"/>
      <c r="HI248" s="574"/>
      <c r="HJ248" s="574"/>
      <c r="HK248" s="574"/>
      <c r="HL248" s="574"/>
      <c r="HM248" s="574"/>
      <c r="HN248" s="574"/>
      <c r="HO248" s="574"/>
      <c r="HP248" s="574"/>
      <c r="HQ248" s="574"/>
      <c r="HR248" s="574"/>
      <c r="HS248" s="574"/>
      <c r="HT248" s="574"/>
      <c r="HU248" s="574"/>
      <c r="HV248" s="574"/>
      <c r="HW248" s="574"/>
      <c r="HX248" s="574"/>
      <c r="HY248" s="574"/>
      <c r="HZ248" s="574"/>
      <c r="IA248" s="574"/>
      <c r="IB248" s="574"/>
      <c r="IC248" s="574"/>
      <c r="ID248" s="574"/>
      <c r="IE248" s="574"/>
      <c r="IF248" s="574"/>
      <c r="IG248" s="574"/>
      <c r="IH248" s="574"/>
      <c r="II248" s="574"/>
      <c r="IJ248" s="574"/>
      <c r="IK248" s="574"/>
      <c r="IL248" s="574"/>
      <c r="IM248" s="574"/>
      <c r="IN248" s="574"/>
      <c r="IO248" s="574"/>
      <c r="IP248" s="574"/>
      <c r="IQ248" s="574"/>
      <c r="IR248" s="574"/>
      <c r="IS248" s="574"/>
      <c r="IT248" s="574"/>
      <c r="IU248" s="574"/>
      <c r="IV248" s="574"/>
      <c r="IW248" s="574"/>
      <c r="IX248" s="574"/>
      <c r="IY248" s="574"/>
      <c r="IZ248" s="574"/>
      <c r="JA248" s="574"/>
      <c r="JB248" s="574"/>
      <c r="JC248" s="574"/>
      <c r="JD248" s="574"/>
      <c r="JE248" s="574"/>
      <c r="JF248" s="574"/>
      <c r="JG248" s="574"/>
      <c r="JH248" s="574"/>
      <c r="JI248" s="574"/>
      <c r="JJ248" s="574"/>
      <c r="JK248" s="574"/>
      <c r="JL248" s="574"/>
      <c r="JM248" s="574"/>
      <c r="JN248" s="574"/>
      <c r="JO248" s="574"/>
      <c r="JP248" s="574"/>
      <c r="JQ248" s="574"/>
      <c r="JR248" s="574"/>
      <c r="JS248" s="574"/>
      <c r="JT248" s="574"/>
      <c r="JU248" s="574"/>
      <c r="JV248" s="574"/>
      <c r="JW248" s="574"/>
      <c r="JX248" s="574"/>
      <c r="JY248" s="574"/>
      <c r="JZ248" s="574"/>
      <c r="KA248" s="574"/>
      <c r="KB248" s="574"/>
      <c r="KC248" s="574"/>
      <c r="KD248" s="574"/>
      <c r="KE248" s="574"/>
      <c r="KF248" s="574"/>
      <c r="KG248" s="574"/>
      <c r="KH248" s="574"/>
      <c r="KI248" s="574"/>
      <c r="KJ248" s="574"/>
      <c r="KK248" s="574"/>
      <c r="KL248" s="574"/>
      <c r="KM248" s="574"/>
      <c r="KN248" s="574"/>
      <c r="KO248" s="574"/>
      <c r="KP248" s="574"/>
      <c r="KQ248" s="574"/>
      <c r="KR248" s="574"/>
      <c r="KS248" s="574"/>
      <c r="KT248" s="574"/>
      <c r="KU248" s="574"/>
      <c r="KV248" s="574"/>
      <c r="KW248" s="574"/>
      <c r="KX248" s="574"/>
      <c r="KY248" s="574"/>
      <c r="KZ248" s="574"/>
      <c r="LA248" s="574"/>
      <c r="LB248" s="574"/>
      <c r="LC248" s="574"/>
      <c r="LD248" s="574"/>
      <c r="LE248" s="574"/>
      <c r="LF248" s="574"/>
      <c r="LG248" s="574"/>
      <c r="LH248" s="574"/>
      <c r="LI248" s="574"/>
      <c r="LJ248" s="574"/>
      <c r="LK248" s="574"/>
      <c r="LL248" s="574"/>
      <c r="LM248" s="574"/>
      <c r="LN248" s="574"/>
      <c r="LO248" s="574"/>
      <c r="LP248" s="574"/>
      <c r="LQ248" s="574"/>
      <c r="LR248" s="574"/>
      <c r="LS248" s="574"/>
      <c r="LT248" s="574"/>
      <c r="LU248" s="574"/>
      <c r="LV248" s="574"/>
      <c r="LW248" s="574"/>
      <c r="LX248" s="574"/>
      <c r="LY248" s="574"/>
      <c r="LZ248" s="574"/>
      <c r="MA248" s="574"/>
      <c r="MB248" s="574"/>
      <c r="MC248" s="574"/>
      <c r="MD248" s="574"/>
      <c r="ME248" s="574"/>
      <c r="MF248" s="574"/>
      <c r="MG248" s="574"/>
      <c r="MH248" s="574"/>
      <c r="MI248" s="574"/>
      <c r="MJ248" s="574"/>
      <c r="MK248" s="574"/>
      <c r="ML248" s="574"/>
      <c r="MM248" s="574"/>
      <c r="MN248" s="574"/>
      <c r="MO248" s="574"/>
      <c r="MP248" s="574"/>
      <c r="MQ248" s="574"/>
      <c r="MR248" s="574"/>
      <c r="MS248" s="574"/>
      <c r="MT248" s="574"/>
      <c r="MU248" s="574"/>
      <c r="MV248" s="574"/>
      <c r="MW248" s="574"/>
      <c r="MX248" s="574"/>
      <c r="MY248" s="574"/>
      <c r="MZ248" s="574"/>
      <c r="NA248" s="574"/>
      <c r="NB248" s="574"/>
      <c r="NC248" s="574"/>
      <c r="ND248" s="574"/>
      <c r="NE248" s="574"/>
      <c r="NF248" s="574"/>
      <c r="NG248" s="574"/>
      <c r="NH248" s="574"/>
      <c r="NI248" s="574"/>
      <c r="NJ248" s="574"/>
      <c r="NK248" s="574"/>
      <c r="NL248" s="574"/>
      <c r="NM248" s="574"/>
      <c r="NN248" s="574"/>
      <c r="NO248" s="574"/>
      <c r="NP248" s="574"/>
      <c r="NQ248" s="574"/>
      <c r="NR248" s="574"/>
      <c r="NS248" s="574"/>
      <c r="NT248" s="574"/>
      <c r="NU248" s="574"/>
      <c r="NV248" s="574"/>
      <c r="NW248" s="574"/>
      <c r="NX248" s="574"/>
      <c r="NY248" s="574"/>
      <c r="NZ248" s="574"/>
      <c r="OA248" s="574"/>
      <c r="OB248" s="574"/>
      <c r="OC248" s="574"/>
      <c r="OD248" s="574"/>
      <c r="OE248" s="574"/>
      <c r="OF248" s="574"/>
      <c r="OG248" s="574"/>
      <c r="OH248" s="574"/>
      <c r="OI248" s="574"/>
      <c r="OJ248" s="574"/>
      <c r="OK248" s="574"/>
      <c r="OL248" s="574"/>
      <c r="OM248" s="574"/>
      <c r="ON248" s="574"/>
      <c r="OO248" s="574"/>
      <c r="OP248" s="574"/>
      <c r="OQ248" s="574"/>
      <c r="OR248" s="574"/>
      <c r="OS248" s="574"/>
      <c r="OT248" s="574"/>
      <c r="OU248" s="574"/>
      <c r="OV248" s="574"/>
      <c r="OW248" s="574"/>
      <c r="OX248" s="574"/>
      <c r="OY248" s="574"/>
      <c r="OZ248" s="574"/>
      <c r="PA248" s="574"/>
      <c r="PB248" s="574"/>
      <c r="PC248" s="574"/>
      <c r="PD248" s="574"/>
      <c r="PE248" s="574"/>
      <c r="PF248" s="574"/>
      <c r="PG248" s="574"/>
      <c r="PH248" s="574"/>
      <c r="PI248" s="574"/>
      <c r="PJ248" s="574"/>
      <c r="PK248" s="574"/>
      <c r="PL248" s="574"/>
      <c r="PM248" s="574"/>
      <c r="PN248" s="574"/>
      <c r="PO248" s="574"/>
      <c r="PP248" s="574"/>
      <c r="PQ248" s="574"/>
      <c r="PR248" s="574"/>
      <c r="PS248" s="574"/>
      <c r="PT248" s="574"/>
      <c r="PU248" s="574"/>
      <c r="PV248" s="574"/>
      <c r="PW248" s="574"/>
      <c r="PX248" s="574"/>
      <c r="PY248" s="574"/>
      <c r="PZ248" s="574"/>
      <c r="QA248" s="574"/>
      <c r="QB248" s="574"/>
      <c r="QC248" s="574"/>
      <c r="QD248" s="574"/>
      <c r="QE248" s="574"/>
      <c r="QF248" s="574"/>
      <c r="QG248" s="574"/>
      <c r="QH248" s="574"/>
      <c r="QI248" s="574"/>
      <c r="QJ248" s="574"/>
      <c r="QK248" s="574"/>
      <c r="QL248" s="574"/>
      <c r="QM248" s="574"/>
      <c r="QN248" s="574"/>
      <c r="QO248" s="574"/>
      <c r="QP248" s="574"/>
      <c r="QQ248" s="574"/>
      <c r="QR248" s="574"/>
      <c r="QS248" s="574"/>
      <c r="QT248" s="574"/>
      <c r="QU248" s="574"/>
      <c r="QV248" s="574"/>
      <c r="QW248" s="574"/>
      <c r="QX248" s="574"/>
      <c r="QY248" s="574"/>
      <c r="QZ248" s="574"/>
      <c r="RA248" s="574"/>
      <c r="RB248" s="574"/>
      <c r="RC248" s="574"/>
      <c r="RD248" s="574"/>
      <c r="RE248" s="574"/>
      <c r="RF248" s="574"/>
      <c r="RG248" s="574"/>
      <c r="RH248" s="574"/>
      <c r="RI248" s="574"/>
      <c r="RJ248" s="574"/>
      <c r="RK248" s="574"/>
      <c r="RL248" s="574"/>
      <c r="RM248" s="574"/>
      <c r="RN248" s="574"/>
      <c r="RO248" s="574"/>
      <c r="RP248" s="574"/>
      <c r="RQ248" s="574"/>
      <c r="RR248" s="574"/>
      <c r="RS248" s="574"/>
      <c r="RT248" s="574"/>
      <c r="RU248" s="574"/>
      <c r="RV248" s="574"/>
      <c r="RW248" s="574"/>
      <c r="RX248" s="574"/>
      <c r="RY248" s="574"/>
      <c r="RZ248" s="574"/>
      <c r="SA248" s="574"/>
      <c r="SB248" s="574"/>
      <c r="SC248" s="574"/>
      <c r="SD248" s="574"/>
      <c r="SE248" s="574"/>
      <c r="SF248" s="574"/>
      <c r="SG248" s="574"/>
      <c r="SH248" s="574"/>
      <c r="SI248" s="574"/>
      <c r="SJ248" s="574"/>
      <c r="SK248" s="574"/>
      <c r="SL248" s="574"/>
      <c r="SM248" s="574"/>
      <c r="SN248" s="574"/>
      <c r="SO248" s="574"/>
      <c r="SP248" s="574"/>
      <c r="SQ248" s="574"/>
      <c r="SR248" s="574"/>
      <c r="SS248" s="574"/>
      <c r="ST248" s="574"/>
      <c r="SU248" s="574"/>
      <c r="SV248" s="574"/>
      <c r="SW248" s="574"/>
      <c r="SX248" s="574"/>
      <c r="SY248" s="574"/>
      <c r="SZ248" s="574"/>
      <c r="TA248" s="574"/>
      <c r="TB248" s="574"/>
      <c r="TC248" s="574"/>
      <c r="TD248" s="574"/>
      <c r="TE248" s="574"/>
      <c r="TF248" s="574"/>
      <c r="TG248" s="574"/>
      <c r="TH248" s="574"/>
      <c r="TI248" s="574"/>
      <c r="TJ248" s="574"/>
      <c r="TK248" s="574"/>
      <c r="TL248" s="574"/>
      <c r="TM248" s="574"/>
      <c r="TN248" s="574"/>
      <c r="TO248" s="574"/>
      <c r="TP248" s="574"/>
      <c r="TQ248" s="574"/>
      <c r="TR248" s="574"/>
      <c r="TS248" s="574"/>
      <c r="TT248" s="574"/>
      <c r="TU248" s="574"/>
      <c r="TV248" s="574"/>
      <c r="TW248" s="574"/>
      <c r="TX248" s="574"/>
      <c r="TY248" s="574"/>
      <c r="TZ248" s="574"/>
      <c r="UA248" s="574"/>
      <c r="UB248" s="574"/>
      <c r="UC248" s="574"/>
      <c r="UD248" s="574"/>
      <c r="UE248" s="574"/>
      <c r="UF248" s="574"/>
      <c r="UG248" s="574"/>
      <c r="UH248" s="574"/>
      <c r="UI248" s="574"/>
      <c r="UJ248" s="574"/>
      <c r="UK248" s="574"/>
      <c r="UL248" s="574"/>
      <c r="UM248" s="574"/>
      <c r="UN248" s="574"/>
      <c r="UO248" s="574"/>
      <c r="UP248" s="574"/>
      <c r="UQ248" s="574"/>
      <c r="UR248" s="574"/>
      <c r="US248" s="574"/>
      <c r="UT248" s="574"/>
      <c r="UU248" s="574"/>
      <c r="UV248" s="574"/>
      <c r="UW248" s="574"/>
      <c r="UX248" s="574"/>
      <c r="UY248" s="574"/>
      <c r="UZ248" s="574"/>
      <c r="VA248" s="574"/>
      <c r="VB248" s="574"/>
      <c r="VC248" s="574"/>
      <c r="VD248" s="574"/>
      <c r="VE248" s="574"/>
      <c r="VF248" s="574"/>
      <c r="VG248" s="574"/>
      <c r="VH248" s="574"/>
      <c r="VI248" s="574"/>
      <c r="VJ248" s="574"/>
      <c r="VK248" s="574"/>
      <c r="VL248" s="574"/>
      <c r="VM248" s="574"/>
      <c r="VN248" s="574"/>
      <c r="VO248" s="574"/>
      <c r="VP248" s="574"/>
      <c r="VQ248" s="574"/>
      <c r="VR248" s="574"/>
      <c r="VS248" s="574"/>
      <c r="VT248" s="574"/>
      <c r="VU248" s="574"/>
      <c r="VV248" s="574"/>
      <c r="VW248" s="574"/>
      <c r="VX248" s="574"/>
      <c r="VY248" s="574"/>
      <c r="VZ248" s="574"/>
      <c r="WA248" s="574"/>
      <c r="WB248" s="574"/>
      <c r="WC248" s="574"/>
      <c r="WD248" s="574"/>
      <c r="WE248" s="574"/>
      <c r="WF248" s="574"/>
      <c r="WG248" s="574"/>
      <c r="WH248" s="574"/>
      <c r="WI248" s="574"/>
      <c r="WJ248" s="574"/>
      <c r="WK248" s="574"/>
      <c r="WL248" s="574"/>
      <c r="WM248" s="574"/>
      <c r="WN248" s="574"/>
      <c r="WO248" s="574"/>
      <c r="WP248" s="574"/>
      <c r="WQ248" s="574"/>
      <c r="WR248" s="574"/>
      <c r="WS248" s="574"/>
      <c r="WT248" s="574"/>
      <c r="WU248" s="574"/>
      <c r="WV248" s="574"/>
      <c r="WW248" s="574"/>
      <c r="WX248" s="574"/>
      <c r="WY248" s="574"/>
      <c r="WZ248" s="574"/>
      <c r="XA248" s="574"/>
      <c r="XB248" s="574"/>
      <c r="XC248" s="574"/>
      <c r="XD248" s="574"/>
      <c r="XE248" s="574"/>
      <c r="XF248" s="574"/>
      <c r="XG248" s="574"/>
      <c r="XH248" s="574"/>
      <c r="XI248" s="574"/>
      <c r="XJ248" s="574"/>
      <c r="XK248" s="574"/>
      <c r="XL248" s="574"/>
      <c r="XM248" s="574"/>
      <c r="XN248" s="574"/>
      <c r="XO248" s="574"/>
      <c r="XP248" s="574"/>
      <c r="XQ248" s="574"/>
      <c r="XR248" s="574"/>
      <c r="XS248" s="574"/>
      <c r="XT248" s="574"/>
      <c r="XU248" s="574"/>
      <c r="XV248" s="574"/>
      <c r="XW248" s="574"/>
      <c r="XX248" s="574"/>
      <c r="XY248" s="574"/>
      <c r="XZ248" s="574"/>
      <c r="YA248" s="574"/>
      <c r="YB248" s="574"/>
      <c r="YC248" s="574"/>
      <c r="YD248" s="574"/>
      <c r="YE248" s="574"/>
      <c r="YF248" s="574"/>
      <c r="YG248" s="574"/>
      <c r="YH248" s="574"/>
      <c r="YI248" s="574"/>
      <c r="YJ248" s="574"/>
      <c r="YK248" s="574"/>
      <c r="YL248" s="574"/>
      <c r="YM248" s="574"/>
      <c r="YN248" s="574"/>
      <c r="YO248" s="574"/>
      <c r="YP248" s="574"/>
      <c r="YQ248" s="574"/>
      <c r="YR248" s="574"/>
      <c r="YS248" s="574"/>
      <c r="YT248" s="574"/>
      <c r="YU248" s="574"/>
      <c r="YV248" s="574"/>
      <c r="YW248" s="574"/>
      <c r="YX248" s="574"/>
      <c r="YY248" s="574"/>
      <c r="YZ248" s="574"/>
      <c r="ZA248" s="574"/>
      <c r="ZB248" s="574"/>
      <c r="ZC248" s="574"/>
      <c r="ZD248" s="574"/>
      <c r="ZE248" s="574"/>
      <c r="ZF248" s="574"/>
      <c r="ZG248" s="574"/>
      <c r="ZH248" s="574"/>
      <c r="ZI248" s="574"/>
      <c r="ZJ248" s="574"/>
      <c r="ZK248" s="574"/>
      <c r="ZL248" s="574"/>
      <c r="ZM248" s="574"/>
      <c r="ZN248" s="574"/>
      <c r="ZO248" s="574"/>
      <c r="ZP248" s="574"/>
      <c r="ZQ248" s="574"/>
      <c r="ZR248" s="574"/>
      <c r="ZS248" s="574"/>
      <c r="ZT248" s="574"/>
      <c r="ZU248" s="574"/>
      <c r="ZV248" s="574"/>
      <c r="ZW248" s="574"/>
      <c r="ZX248" s="574"/>
      <c r="ZY248" s="574"/>
      <c r="ZZ248" s="574"/>
      <c r="AAA248" s="574"/>
      <c r="AAB248" s="574"/>
      <c r="AAC248" s="574"/>
      <c r="AAD248" s="574"/>
      <c r="AAE248" s="574"/>
      <c r="AAF248" s="574"/>
      <c r="AAG248" s="574"/>
      <c r="AAH248" s="574"/>
      <c r="AAI248" s="574"/>
      <c r="AAJ248" s="574"/>
      <c r="AAK248" s="574"/>
      <c r="AAL248" s="574"/>
      <c r="AAM248" s="574"/>
      <c r="AAN248" s="574"/>
      <c r="AAO248" s="574"/>
      <c r="AAP248" s="574"/>
      <c r="AAQ248" s="574"/>
      <c r="AAR248" s="574"/>
      <c r="AAS248" s="574"/>
      <c r="AAT248" s="574"/>
      <c r="AAU248" s="574"/>
      <c r="AAV248" s="574"/>
      <c r="AAW248" s="574"/>
      <c r="AAX248" s="574"/>
      <c r="AAY248" s="574"/>
      <c r="AAZ248" s="574"/>
      <c r="ABA248" s="574"/>
      <c r="ABB248" s="574"/>
      <c r="ABC248" s="574"/>
      <c r="ABD248" s="574"/>
      <c r="ABE248" s="574"/>
      <c r="ABF248" s="574"/>
      <c r="ABG248" s="574"/>
      <c r="ABH248" s="574"/>
      <c r="ABI248" s="574"/>
      <c r="ABJ248" s="574"/>
      <c r="ABK248" s="574"/>
      <c r="ABL248" s="574"/>
      <c r="ABM248" s="574"/>
      <c r="ABN248" s="574"/>
      <c r="ABO248" s="574"/>
      <c r="ABP248" s="574"/>
      <c r="ABQ248" s="574"/>
      <c r="ABR248" s="574"/>
      <c r="ABS248" s="574"/>
      <c r="ABT248" s="574"/>
      <c r="ABU248" s="574"/>
      <c r="ABV248" s="574"/>
      <c r="ABW248" s="574"/>
      <c r="ABX248" s="574"/>
      <c r="ABY248" s="574"/>
      <c r="ABZ248" s="574"/>
      <c r="ACA248" s="574"/>
      <c r="ACB248" s="574"/>
      <c r="ACC248" s="574"/>
      <c r="ACD248" s="574"/>
      <c r="ACE248" s="574"/>
      <c r="ACF248" s="574"/>
      <c r="ACG248" s="574"/>
      <c r="ACH248" s="574"/>
      <c r="ACI248" s="574"/>
      <c r="ACJ248" s="574"/>
      <c r="ACK248" s="574"/>
      <c r="ACL248" s="574"/>
      <c r="ACM248" s="574"/>
      <c r="ACN248" s="574"/>
      <c r="ACO248" s="574"/>
      <c r="ACP248" s="574"/>
      <c r="ACQ248" s="574"/>
      <c r="ACR248" s="574"/>
      <c r="ACS248" s="574"/>
      <c r="ACT248" s="574"/>
      <c r="ACU248" s="574"/>
      <c r="ACV248" s="574"/>
      <c r="ACW248" s="574"/>
      <c r="ACX248" s="574"/>
      <c r="ACY248" s="574"/>
      <c r="ACZ248" s="574"/>
      <c r="ADA248" s="574"/>
      <c r="ADB248" s="574"/>
      <c r="ADC248" s="574"/>
      <c r="ADD248" s="574"/>
      <c r="ADE248" s="574"/>
      <c r="ADF248" s="574"/>
      <c r="ADG248" s="574"/>
      <c r="ADH248" s="574"/>
      <c r="ADI248" s="574"/>
      <c r="ADJ248" s="574"/>
      <c r="ADK248" s="574"/>
      <c r="ADL248" s="574"/>
      <c r="ADM248" s="574"/>
      <c r="ADN248" s="574"/>
      <c r="ADO248" s="574"/>
      <c r="ADP248" s="574"/>
      <c r="ADQ248" s="574"/>
      <c r="ADR248" s="574"/>
      <c r="ADS248" s="574"/>
      <c r="ADT248" s="574"/>
      <c r="ADU248" s="574"/>
      <c r="ADV248" s="574"/>
      <c r="ADW248" s="574"/>
      <c r="ADX248" s="574"/>
      <c r="ADY248" s="574"/>
      <c r="ADZ248" s="574"/>
      <c r="AEA248" s="574"/>
      <c r="AEB248" s="574"/>
      <c r="AEC248" s="574"/>
      <c r="AED248" s="574"/>
      <c r="AEE248" s="574"/>
      <c r="AEF248" s="574"/>
      <c r="AEG248" s="574"/>
      <c r="AEH248" s="574"/>
      <c r="AEI248" s="574"/>
      <c r="AEJ248" s="574"/>
      <c r="AEK248" s="574"/>
      <c r="AEL248" s="574"/>
      <c r="AEM248" s="574"/>
      <c r="AEN248" s="574"/>
      <c r="AEO248" s="574"/>
      <c r="AEP248" s="574"/>
      <c r="AEQ248" s="574"/>
      <c r="AER248" s="574"/>
      <c r="AES248" s="574"/>
      <c r="AET248" s="574"/>
      <c r="AEU248" s="574"/>
      <c r="AEV248" s="574"/>
      <c r="AEW248" s="574"/>
      <c r="AEX248" s="574"/>
      <c r="AEY248" s="574"/>
      <c r="AEZ248" s="574"/>
      <c r="AFA248" s="574"/>
      <c r="AFB248" s="574"/>
      <c r="AFC248" s="574"/>
      <c r="AFD248" s="574"/>
      <c r="AFE248" s="574"/>
      <c r="AFF248" s="574"/>
      <c r="AFG248" s="574"/>
      <c r="AFH248" s="574"/>
      <c r="AFI248" s="574"/>
      <c r="AFJ248" s="574"/>
      <c r="AFK248" s="574"/>
      <c r="AFL248" s="574"/>
      <c r="AFM248" s="574"/>
      <c r="AFN248" s="574"/>
      <c r="AFO248" s="574"/>
      <c r="AFP248" s="574"/>
      <c r="AFQ248" s="574"/>
      <c r="AFR248" s="574"/>
      <c r="AFS248" s="574"/>
      <c r="AFT248" s="574"/>
      <c r="AFU248" s="574"/>
      <c r="AFV248" s="574"/>
      <c r="AFW248" s="574"/>
      <c r="AFX248" s="574"/>
      <c r="AFY248" s="574"/>
      <c r="AFZ248" s="574"/>
      <c r="AGA248" s="574"/>
      <c r="AGB248" s="574"/>
      <c r="AGC248" s="574"/>
      <c r="AGD248" s="574"/>
      <c r="AGE248" s="574"/>
      <c r="AGF248" s="574"/>
      <c r="AGG248" s="574"/>
      <c r="AGH248" s="574"/>
      <c r="AGI248" s="574"/>
      <c r="AGJ248" s="574"/>
      <c r="AGK248" s="574"/>
      <c r="AGL248" s="574"/>
      <c r="AGM248" s="574"/>
      <c r="AGN248" s="574"/>
      <c r="AGO248" s="574"/>
      <c r="AGP248" s="574"/>
      <c r="AGQ248" s="574"/>
      <c r="AGR248" s="574"/>
      <c r="AGS248" s="574"/>
      <c r="AGT248" s="574"/>
      <c r="AGU248" s="574"/>
      <c r="AGV248" s="574"/>
      <c r="AGW248" s="574"/>
      <c r="AGX248" s="574"/>
      <c r="AGY248" s="574"/>
      <c r="AGZ248" s="574"/>
      <c r="AHA248" s="574"/>
      <c r="AHB248" s="574"/>
      <c r="AHC248" s="574"/>
      <c r="AHD248" s="574"/>
      <c r="AHE248" s="574"/>
      <c r="AHF248" s="574"/>
      <c r="AHG248" s="574"/>
      <c r="AHH248" s="574"/>
      <c r="AHI248" s="574"/>
      <c r="AHJ248" s="574"/>
      <c r="AHK248" s="574"/>
      <c r="AHL248" s="574"/>
      <c r="AHM248" s="574"/>
      <c r="AHN248" s="574"/>
      <c r="AHO248" s="574"/>
      <c r="AHP248" s="574"/>
      <c r="AHQ248" s="574"/>
      <c r="AHR248" s="574"/>
      <c r="AHS248" s="574"/>
      <c r="AHT248" s="574"/>
      <c r="AHU248" s="574"/>
      <c r="AHV248" s="574"/>
      <c r="AHW248" s="574"/>
      <c r="AHX248" s="574"/>
      <c r="AHY248" s="574"/>
      <c r="AHZ248" s="574"/>
      <c r="AIA248" s="574"/>
      <c r="AIB248" s="574"/>
      <c r="AIC248" s="574"/>
      <c r="AID248" s="574"/>
      <c r="AIE248" s="574"/>
      <c r="AIF248" s="574"/>
      <c r="AIG248" s="574"/>
      <c r="AIH248" s="574"/>
      <c r="AII248" s="574"/>
      <c r="AIJ248" s="574"/>
      <c r="AIK248" s="574"/>
      <c r="AIL248" s="574"/>
      <c r="AIM248" s="574"/>
      <c r="AIN248" s="574"/>
      <c r="AIO248" s="574"/>
      <c r="AIP248" s="574"/>
      <c r="AIQ248" s="574"/>
      <c r="AIR248" s="574"/>
      <c r="AIS248" s="574"/>
      <c r="AIT248" s="574"/>
      <c r="AIU248" s="574"/>
      <c r="AIV248" s="574"/>
      <c r="AIW248" s="574"/>
      <c r="AIX248" s="574"/>
      <c r="AIY248" s="574"/>
      <c r="AIZ248" s="574"/>
      <c r="AJA248" s="574"/>
      <c r="AJB248" s="574"/>
      <c r="AJC248" s="574"/>
      <c r="AJD248" s="574"/>
      <c r="AJE248" s="574"/>
      <c r="AJF248" s="574"/>
      <c r="AJG248" s="574"/>
      <c r="AJH248" s="574"/>
      <c r="AJI248" s="574"/>
      <c r="AJJ248" s="574"/>
      <c r="AJK248" s="574"/>
      <c r="AJL248" s="574"/>
      <c r="AJM248" s="574"/>
      <c r="AJN248" s="574"/>
      <c r="AJO248" s="574"/>
      <c r="AJP248" s="574"/>
      <c r="AJQ248" s="574"/>
      <c r="AJR248" s="574"/>
      <c r="AJS248" s="574"/>
      <c r="AJT248" s="574"/>
      <c r="AJU248" s="574"/>
      <c r="AJV248" s="574"/>
      <c r="AJW248" s="574"/>
      <c r="AJX248" s="574"/>
      <c r="AJY248" s="574"/>
      <c r="AJZ248" s="574"/>
      <c r="AKA248" s="574"/>
      <c r="AKB248" s="574"/>
      <c r="AKC248" s="574"/>
      <c r="AKD248" s="574"/>
      <c r="AKE248" s="574"/>
      <c r="AKF248" s="574"/>
      <c r="AKG248" s="574"/>
      <c r="AKH248" s="574"/>
      <c r="AKI248" s="574"/>
      <c r="AKJ248" s="574"/>
      <c r="AKK248" s="574"/>
      <c r="AKL248" s="574"/>
      <c r="AKM248" s="574"/>
      <c r="AKN248" s="574"/>
      <c r="AKO248" s="574"/>
      <c r="AKP248" s="574"/>
      <c r="AKQ248" s="574"/>
      <c r="AKR248" s="574"/>
      <c r="AKS248" s="574"/>
      <c r="AKT248" s="574"/>
      <c r="AKU248" s="574"/>
      <c r="AKV248" s="574"/>
      <c r="AKW248" s="574"/>
      <c r="AKX248" s="574"/>
      <c r="AKY248" s="574"/>
      <c r="AKZ248" s="574"/>
      <c r="ALA248" s="574"/>
      <c r="ALB248" s="574"/>
      <c r="ALC248" s="574"/>
      <c r="ALD248" s="574"/>
      <c r="ALE248" s="574"/>
      <c r="ALF248" s="574"/>
      <c r="ALG248" s="574"/>
      <c r="ALH248" s="574"/>
      <c r="ALI248" s="574"/>
      <c r="ALJ248" s="574"/>
      <c r="ALK248" s="574"/>
      <c r="ALL248" s="574"/>
      <c r="ALM248" s="574"/>
      <c r="ALN248" s="574"/>
      <c r="ALO248" s="574"/>
      <c r="ALP248" s="574"/>
      <c r="ALQ248" s="574"/>
      <c r="ALR248" s="574"/>
      <c r="ALS248" s="574"/>
      <c r="ALT248" s="574"/>
      <c r="ALU248" s="574"/>
      <c r="ALV248" s="574"/>
      <c r="ALW248" s="574"/>
      <c r="ALX248" s="574"/>
      <c r="ALY248" s="574"/>
      <c r="ALZ248" s="574"/>
      <c r="AMA248" s="574"/>
      <c r="AMB248" s="574"/>
      <c r="AMC248" s="574"/>
      <c r="AMD248" s="574"/>
      <c r="AME248" s="574"/>
      <c r="AMF248" s="574"/>
      <c r="AMG248" s="574"/>
      <c r="AMH248" s="574"/>
      <c r="AMI248" s="574"/>
      <c r="AMJ248" s="574"/>
      <c r="AMK248" s="574"/>
      <c r="AML248" s="574"/>
      <c r="AMM248" s="574"/>
      <c r="AMN248" s="574"/>
      <c r="AMO248" s="574"/>
      <c r="AMP248" s="574"/>
      <c r="AMQ248" s="574"/>
      <c r="AMR248" s="574"/>
      <c r="AMS248" s="574"/>
      <c r="AMT248" s="574"/>
      <c r="AMU248" s="574"/>
      <c r="AMV248" s="574"/>
      <c r="AMW248" s="574"/>
      <c r="AMX248" s="574"/>
      <c r="AMY248" s="574"/>
      <c r="AMZ248" s="574"/>
      <c r="ANA248" s="574"/>
      <c r="ANB248" s="574"/>
      <c r="ANC248" s="574"/>
      <c r="AND248" s="574"/>
      <c r="ANE248" s="574"/>
      <c r="ANF248" s="574"/>
      <c r="ANG248" s="574"/>
      <c r="ANH248" s="574"/>
      <c r="ANI248" s="574"/>
      <c r="ANJ248" s="574"/>
      <c r="ANK248" s="574"/>
      <c r="ANL248" s="574"/>
      <c r="ANM248" s="574"/>
      <c r="ANN248" s="574"/>
      <c r="ANO248" s="574"/>
      <c r="ANP248" s="574"/>
      <c r="ANQ248" s="574"/>
      <c r="ANR248" s="574"/>
      <c r="ANS248" s="574"/>
      <c r="ANT248" s="574"/>
      <c r="ANU248" s="574"/>
      <c r="ANV248" s="574"/>
      <c r="ANW248" s="574"/>
      <c r="ANX248" s="574"/>
      <c r="ANY248" s="574"/>
      <c r="ANZ248" s="574"/>
      <c r="AOA248" s="574"/>
      <c r="AOB248" s="574"/>
      <c r="AOC248" s="574"/>
      <c r="AOD248" s="574"/>
      <c r="AOE248" s="574"/>
      <c r="AOF248" s="574"/>
      <c r="AOG248" s="574"/>
      <c r="AOH248" s="574"/>
      <c r="AOI248" s="574"/>
      <c r="AOJ248" s="574"/>
      <c r="AOK248" s="574"/>
      <c r="AOL248" s="574"/>
      <c r="AOM248" s="574"/>
      <c r="AON248" s="574"/>
      <c r="AOO248" s="574"/>
      <c r="AOP248" s="574"/>
      <c r="AOQ248" s="574"/>
      <c r="AOR248" s="574"/>
      <c r="AOS248" s="574"/>
      <c r="AOT248" s="574"/>
      <c r="AOU248" s="574"/>
      <c r="AOV248" s="574"/>
      <c r="AOW248" s="574"/>
      <c r="AOX248" s="574"/>
      <c r="AOY248" s="574"/>
      <c r="AOZ248" s="574"/>
      <c r="APA248" s="574"/>
      <c r="APB248" s="574"/>
      <c r="APC248" s="574"/>
      <c r="APD248" s="574"/>
      <c r="APE248" s="574"/>
      <c r="APF248" s="574"/>
      <c r="APG248" s="574"/>
      <c r="APH248" s="574"/>
      <c r="API248" s="574"/>
      <c r="APJ248" s="574"/>
      <c r="APK248" s="574"/>
      <c r="APL248" s="574"/>
      <c r="APM248" s="574"/>
      <c r="APN248" s="574"/>
      <c r="APO248" s="574"/>
      <c r="APP248" s="574"/>
      <c r="APQ248" s="574"/>
      <c r="APR248" s="574"/>
      <c r="APS248" s="574"/>
      <c r="APT248" s="574"/>
      <c r="APU248" s="574"/>
      <c r="APV248" s="574"/>
      <c r="APW248" s="574"/>
      <c r="APX248" s="574"/>
      <c r="APY248" s="574"/>
      <c r="APZ248" s="574"/>
      <c r="AQA248" s="574"/>
      <c r="AQB248" s="574"/>
      <c r="AQC248" s="574"/>
      <c r="AQD248" s="574"/>
      <c r="AQE248" s="574"/>
      <c r="AQF248" s="574"/>
      <c r="AQG248" s="574"/>
      <c r="AQH248" s="574"/>
      <c r="AQI248" s="574"/>
      <c r="AQJ248" s="574"/>
      <c r="AQK248" s="574"/>
      <c r="AQL248" s="574"/>
      <c r="AQM248" s="574"/>
      <c r="AQN248" s="574"/>
      <c r="AQO248" s="574"/>
      <c r="AQP248" s="574"/>
      <c r="AQQ248" s="574"/>
      <c r="AQR248" s="574"/>
      <c r="AQS248" s="574"/>
      <c r="AQT248" s="574"/>
      <c r="AQU248" s="574"/>
      <c r="AQV248" s="574"/>
      <c r="AQW248" s="574"/>
      <c r="AQX248" s="574"/>
      <c r="AQY248" s="574"/>
      <c r="AQZ248" s="574"/>
      <c r="ARA248" s="574"/>
      <c r="ARB248" s="574"/>
      <c r="ARC248" s="574"/>
      <c r="ARD248" s="574"/>
      <c r="ARE248" s="574"/>
      <c r="ARF248" s="574"/>
      <c r="ARG248" s="574"/>
      <c r="ARH248" s="574"/>
      <c r="ARI248" s="574"/>
      <c r="ARJ248" s="574"/>
      <c r="ARK248" s="574"/>
      <c r="ARL248" s="574"/>
      <c r="ARM248" s="574"/>
      <c r="ARN248" s="574"/>
      <c r="ARO248" s="574"/>
      <c r="ARP248" s="574"/>
      <c r="ARQ248" s="574"/>
      <c r="ARR248" s="574"/>
      <c r="ARS248" s="574"/>
      <c r="ART248" s="574"/>
      <c r="ARU248" s="574"/>
      <c r="ARV248" s="574"/>
      <c r="ARW248" s="574"/>
      <c r="ARX248" s="574"/>
      <c r="ARY248" s="574"/>
      <c r="ARZ248" s="574"/>
      <c r="ASA248" s="574"/>
      <c r="ASB248" s="574"/>
      <c r="ASC248" s="574"/>
      <c r="ASD248" s="574"/>
      <c r="ASE248" s="574"/>
      <c r="ASF248" s="574"/>
      <c r="ASG248" s="574"/>
      <c r="ASH248" s="574"/>
      <c r="ASI248" s="574"/>
      <c r="ASJ248" s="574"/>
      <c r="ASK248" s="574"/>
      <c r="ASL248" s="574"/>
      <c r="ASM248" s="574"/>
      <c r="ASN248" s="574"/>
      <c r="ASO248" s="574"/>
      <c r="ASP248" s="574"/>
      <c r="ASQ248" s="574"/>
      <c r="ASR248" s="574"/>
      <c r="ASS248" s="574"/>
      <c r="AST248" s="574"/>
      <c r="ASU248" s="574"/>
      <c r="ASV248" s="574"/>
      <c r="ASW248" s="574"/>
      <c r="ASX248" s="574"/>
      <c r="ASY248" s="574"/>
      <c r="ASZ248" s="574"/>
      <c r="ATA248" s="574"/>
      <c r="ATB248" s="574"/>
      <c r="ATC248" s="574"/>
      <c r="ATD248" s="574"/>
      <c r="ATE248" s="574"/>
      <c r="ATF248" s="574"/>
      <c r="ATG248" s="574"/>
      <c r="ATH248" s="574"/>
      <c r="ATI248" s="574"/>
      <c r="ATJ248" s="574"/>
      <c r="ATK248" s="574"/>
      <c r="ATL248" s="574"/>
      <c r="ATM248" s="574"/>
      <c r="ATN248" s="574"/>
      <c r="ATO248" s="574"/>
      <c r="ATP248" s="574"/>
      <c r="ATQ248" s="574"/>
      <c r="ATR248" s="574"/>
      <c r="ATS248" s="574"/>
      <c r="ATT248" s="574"/>
      <c r="ATU248" s="574"/>
      <c r="ATV248" s="574"/>
      <c r="ATW248" s="574"/>
      <c r="ATX248" s="574"/>
      <c r="ATY248" s="574"/>
      <c r="ATZ248" s="574"/>
      <c r="AUA248" s="574"/>
      <c r="AUB248" s="574"/>
      <c r="AUC248" s="574"/>
      <c r="AUD248" s="574"/>
      <c r="AUE248" s="574"/>
      <c r="AUF248" s="574"/>
      <c r="AUG248" s="574"/>
      <c r="AUH248" s="574"/>
      <c r="AUI248" s="574"/>
      <c r="AUJ248" s="574"/>
      <c r="AUK248" s="574"/>
      <c r="AUL248" s="574"/>
      <c r="AUM248" s="574"/>
      <c r="AUN248" s="574"/>
      <c r="AUO248" s="574"/>
      <c r="AUP248" s="574"/>
      <c r="AUQ248" s="574"/>
      <c r="AUR248" s="574"/>
      <c r="AUS248" s="574"/>
      <c r="AUT248" s="574"/>
      <c r="AUU248" s="574"/>
      <c r="AUV248" s="574"/>
      <c r="AUW248" s="574"/>
      <c r="AUX248" s="574"/>
      <c r="AUY248" s="574"/>
      <c r="AUZ248" s="574"/>
      <c r="AVA248" s="574"/>
      <c r="AVB248" s="574"/>
      <c r="AVC248" s="574"/>
      <c r="AVD248" s="574"/>
      <c r="AVE248" s="574"/>
      <c r="AVF248" s="574"/>
      <c r="AVG248" s="574"/>
      <c r="AVH248" s="574"/>
      <c r="AVI248" s="574"/>
      <c r="AVJ248" s="574"/>
      <c r="AVK248" s="574"/>
      <c r="AVL248" s="574"/>
      <c r="AVM248" s="574"/>
      <c r="AVN248" s="574"/>
      <c r="AVO248" s="574"/>
      <c r="AVP248" s="574"/>
      <c r="AVQ248" s="574"/>
      <c r="AVR248" s="574"/>
      <c r="AVS248" s="574"/>
      <c r="AVT248" s="574"/>
      <c r="AVU248" s="574"/>
      <c r="AVV248" s="574"/>
      <c r="AVW248" s="574"/>
      <c r="AVX248" s="574"/>
      <c r="AVY248" s="574"/>
      <c r="AVZ248" s="574"/>
      <c r="AWA248" s="574"/>
      <c r="AWB248" s="574"/>
      <c r="AWC248" s="574"/>
      <c r="AWD248" s="574"/>
      <c r="AWE248" s="574"/>
      <c r="AWF248" s="574"/>
      <c r="AWG248" s="574"/>
      <c r="AWH248" s="574"/>
      <c r="AWI248" s="574"/>
      <c r="AWJ248" s="574"/>
      <c r="AWK248" s="574"/>
      <c r="AWL248" s="574"/>
      <c r="AWM248" s="574"/>
      <c r="AWN248" s="574"/>
      <c r="AWO248" s="574"/>
      <c r="AWP248" s="574"/>
      <c r="AWQ248" s="574"/>
      <c r="AWR248" s="574"/>
      <c r="AWS248" s="574"/>
      <c r="AWT248" s="574"/>
      <c r="AWU248" s="574"/>
      <c r="AWV248" s="574"/>
      <c r="AWW248" s="574"/>
      <c r="AWX248" s="574"/>
      <c r="AWY248" s="574"/>
      <c r="AWZ248" s="574"/>
      <c r="AXA248" s="574"/>
      <c r="AXB248" s="574"/>
      <c r="AXC248" s="574"/>
      <c r="AXD248" s="574"/>
      <c r="AXE248" s="574"/>
      <c r="AXF248" s="574"/>
      <c r="AXG248" s="574"/>
      <c r="AXH248" s="574"/>
      <c r="AXI248" s="574"/>
      <c r="AXJ248" s="574"/>
    </row>
    <row r="249" spans="1:1310" s="575" customFormat="1" ht="23.25" customHeight="1">
      <c r="A249" s="576"/>
      <c r="B249" s="587"/>
      <c r="C249" s="587"/>
      <c r="D249" s="587"/>
      <c r="E249" s="587"/>
      <c r="F249" s="587"/>
      <c r="G249" s="587"/>
      <c r="H249" s="587"/>
      <c r="I249" s="587"/>
      <c r="J249" s="587"/>
      <c r="K249" s="587"/>
      <c r="L249" s="587"/>
      <c r="M249" s="587"/>
      <c r="N249" s="587"/>
      <c r="O249" s="587"/>
      <c r="P249" s="587"/>
      <c r="Q249" s="587"/>
      <c r="R249" s="572"/>
      <c r="S249" s="572"/>
      <c r="T249" s="572"/>
      <c r="U249" s="572"/>
      <c r="V249" s="572"/>
      <c r="W249" s="572"/>
      <c r="X249" s="572"/>
      <c r="Y249" s="572"/>
      <c r="Z249" s="572"/>
      <c r="AA249" s="572"/>
      <c r="AB249" s="572"/>
      <c r="AC249" s="572"/>
      <c r="AD249" s="573"/>
      <c r="AE249" s="573"/>
      <c r="AF249" s="573"/>
      <c r="AG249" s="573"/>
      <c r="AH249" s="573"/>
      <c r="AI249" s="573"/>
      <c r="AJ249" s="573"/>
      <c r="AK249" s="573"/>
      <c r="AL249" s="573"/>
      <c r="AM249" s="573"/>
      <c r="AN249" s="573"/>
      <c r="AO249" s="573"/>
      <c r="AP249" s="573"/>
      <c r="AQ249" s="573"/>
      <c r="AR249" s="573"/>
      <c r="AS249" s="573"/>
      <c r="AT249" s="573"/>
      <c r="AU249" s="573"/>
      <c r="AV249" s="574"/>
      <c r="AW249" s="574"/>
      <c r="AX249" s="574"/>
      <c r="AY249" s="574"/>
      <c r="AZ249" s="574"/>
      <c r="BA249" s="574"/>
      <c r="BB249" s="574"/>
      <c r="BC249" s="574"/>
      <c r="BD249" s="574"/>
      <c r="BE249" s="574"/>
      <c r="BF249" s="574"/>
      <c r="BG249" s="574"/>
      <c r="BH249" s="574"/>
      <c r="BI249" s="574"/>
      <c r="BJ249" s="574"/>
      <c r="BK249" s="574"/>
      <c r="BL249" s="574"/>
      <c r="BM249" s="574"/>
      <c r="BN249" s="574"/>
      <c r="BO249" s="574"/>
      <c r="BP249" s="574"/>
      <c r="BQ249" s="574"/>
      <c r="BR249" s="574"/>
      <c r="BS249" s="574"/>
      <c r="BT249" s="574"/>
      <c r="BU249" s="574"/>
      <c r="BV249" s="574"/>
      <c r="BW249" s="574"/>
      <c r="BX249" s="574"/>
      <c r="BY249" s="574"/>
      <c r="BZ249" s="574"/>
      <c r="CA249" s="574"/>
      <c r="CB249" s="574"/>
      <c r="CC249" s="574"/>
      <c r="CD249" s="574"/>
      <c r="CE249" s="574"/>
      <c r="CF249" s="574"/>
      <c r="CG249" s="574"/>
      <c r="CH249" s="574"/>
      <c r="CI249" s="574"/>
      <c r="CJ249" s="574"/>
      <c r="CK249" s="574"/>
      <c r="CL249" s="574"/>
      <c r="CM249" s="574"/>
      <c r="CN249" s="574"/>
      <c r="CO249" s="574"/>
      <c r="CP249" s="574"/>
      <c r="CQ249" s="574"/>
      <c r="CR249" s="574"/>
      <c r="CS249" s="574"/>
      <c r="CT249" s="574"/>
      <c r="CU249" s="574"/>
      <c r="CV249" s="574"/>
      <c r="CW249" s="574"/>
      <c r="CX249" s="574"/>
      <c r="CY249" s="574"/>
      <c r="CZ249" s="574"/>
      <c r="DA249" s="574"/>
      <c r="DB249" s="574"/>
      <c r="DC249" s="574"/>
      <c r="DD249" s="574"/>
      <c r="DE249" s="574"/>
      <c r="DF249" s="574"/>
      <c r="DG249" s="574"/>
      <c r="DH249" s="574"/>
      <c r="DI249" s="574"/>
      <c r="DJ249" s="574"/>
      <c r="DK249" s="574"/>
      <c r="DL249" s="574"/>
      <c r="DM249" s="574"/>
      <c r="DN249" s="574"/>
      <c r="DO249" s="574"/>
      <c r="DP249" s="574"/>
      <c r="DQ249" s="574"/>
      <c r="DR249" s="574"/>
      <c r="DS249" s="574"/>
      <c r="DT249" s="574"/>
      <c r="DU249" s="574"/>
      <c r="DV249" s="574"/>
      <c r="DW249" s="574"/>
      <c r="DX249" s="574"/>
      <c r="DY249" s="574"/>
      <c r="DZ249" s="574"/>
      <c r="EA249" s="574"/>
      <c r="EB249" s="574"/>
      <c r="EC249" s="574"/>
      <c r="ED249" s="574"/>
      <c r="EE249" s="574"/>
      <c r="EF249" s="574"/>
      <c r="EG249" s="574"/>
      <c r="EH249" s="574"/>
      <c r="EI249" s="574"/>
      <c r="EJ249" s="574"/>
      <c r="EK249" s="574"/>
      <c r="EL249" s="574"/>
      <c r="EM249" s="574"/>
      <c r="EN249" s="574"/>
      <c r="EO249" s="574"/>
      <c r="EP249" s="574"/>
      <c r="EQ249" s="574"/>
      <c r="ER249" s="574"/>
      <c r="ES249" s="574"/>
      <c r="ET249" s="574"/>
      <c r="EU249" s="574"/>
      <c r="EV249" s="574"/>
      <c r="EW249" s="574"/>
      <c r="EX249" s="574"/>
      <c r="EY249" s="574"/>
      <c r="EZ249" s="574"/>
      <c r="FA249" s="574"/>
      <c r="FB249" s="574"/>
      <c r="FC249" s="574"/>
      <c r="FD249" s="574"/>
      <c r="FE249" s="574"/>
      <c r="FF249" s="574"/>
      <c r="FG249" s="574"/>
      <c r="FH249" s="574"/>
      <c r="FI249" s="574"/>
      <c r="FJ249" s="574"/>
      <c r="FK249" s="574"/>
      <c r="FL249" s="574"/>
      <c r="FM249" s="574"/>
      <c r="FN249" s="574"/>
      <c r="FO249" s="574"/>
      <c r="FP249" s="574"/>
      <c r="FQ249" s="574"/>
      <c r="FR249" s="574"/>
      <c r="FS249" s="574"/>
      <c r="FT249" s="574"/>
      <c r="FU249" s="574"/>
      <c r="FV249" s="574"/>
      <c r="FW249" s="574"/>
      <c r="FX249" s="574"/>
      <c r="FY249" s="574"/>
      <c r="FZ249" s="574"/>
      <c r="GA249" s="574"/>
      <c r="GB249" s="574"/>
      <c r="GC249" s="574"/>
      <c r="GD249" s="574"/>
      <c r="GE249" s="574"/>
      <c r="GF249" s="574"/>
      <c r="GG249" s="574"/>
      <c r="GH249" s="574"/>
      <c r="GI249" s="574"/>
      <c r="GJ249" s="574"/>
      <c r="GK249" s="574"/>
      <c r="GL249" s="574"/>
      <c r="GM249" s="574"/>
      <c r="GN249" s="574"/>
      <c r="GO249" s="574"/>
      <c r="GP249" s="574"/>
      <c r="GQ249" s="574"/>
      <c r="GR249" s="574"/>
      <c r="GS249" s="574"/>
      <c r="GT249" s="574"/>
      <c r="GU249" s="574"/>
      <c r="GV249" s="574"/>
      <c r="GW249" s="574"/>
      <c r="GX249" s="574"/>
      <c r="GY249" s="574"/>
      <c r="GZ249" s="574"/>
      <c r="HA249" s="574"/>
      <c r="HB249" s="574"/>
      <c r="HC249" s="574"/>
      <c r="HD249" s="574"/>
      <c r="HE249" s="574"/>
      <c r="HF249" s="574"/>
      <c r="HG249" s="574"/>
      <c r="HH249" s="574"/>
      <c r="HI249" s="574"/>
      <c r="HJ249" s="574"/>
      <c r="HK249" s="574"/>
      <c r="HL249" s="574"/>
      <c r="HM249" s="574"/>
      <c r="HN249" s="574"/>
      <c r="HO249" s="574"/>
      <c r="HP249" s="574"/>
      <c r="HQ249" s="574"/>
      <c r="HR249" s="574"/>
      <c r="HS249" s="574"/>
      <c r="HT249" s="574"/>
      <c r="HU249" s="574"/>
      <c r="HV249" s="574"/>
      <c r="HW249" s="574"/>
      <c r="HX249" s="574"/>
      <c r="HY249" s="574"/>
      <c r="HZ249" s="574"/>
      <c r="IA249" s="574"/>
      <c r="IB249" s="574"/>
      <c r="IC249" s="574"/>
      <c r="ID249" s="574"/>
      <c r="IE249" s="574"/>
      <c r="IF249" s="574"/>
      <c r="IG249" s="574"/>
      <c r="IH249" s="574"/>
      <c r="II249" s="574"/>
      <c r="IJ249" s="574"/>
      <c r="IK249" s="574"/>
      <c r="IL249" s="574"/>
      <c r="IM249" s="574"/>
      <c r="IN249" s="574"/>
      <c r="IO249" s="574"/>
      <c r="IP249" s="574"/>
      <c r="IQ249" s="574"/>
      <c r="IR249" s="574"/>
      <c r="IS249" s="574"/>
      <c r="IT249" s="574"/>
      <c r="IU249" s="574"/>
      <c r="IV249" s="574"/>
      <c r="IW249" s="574"/>
      <c r="IX249" s="574"/>
      <c r="IY249" s="574"/>
      <c r="IZ249" s="574"/>
      <c r="JA249" s="574"/>
      <c r="JB249" s="574"/>
      <c r="JC249" s="574"/>
      <c r="JD249" s="574"/>
      <c r="JE249" s="574"/>
      <c r="JF249" s="574"/>
      <c r="JG249" s="574"/>
      <c r="JH249" s="574"/>
      <c r="JI249" s="574"/>
      <c r="JJ249" s="574"/>
      <c r="JK249" s="574"/>
      <c r="JL249" s="574"/>
      <c r="JM249" s="574"/>
      <c r="JN249" s="574"/>
      <c r="JO249" s="574"/>
      <c r="JP249" s="574"/>
      <c r="JQ249" s="574"/>
      <c r="JR249" s="574"/>
      <c r="JS249" s="574"/>
      <c r="JT249" s="574"/>
      <c r="JU249" s="574"/>
      <c r="JV249" s="574"/>
      <c r="JW249" s="574"/>
      <c r="JX249" s="574"/>
      <c r="JY249" s="574"/>
      <c r="JZ249" s="574"/>
      <c r="KA249" s="574"/>
      <c r="KB249" s="574"/>
      <c r="KC249" s="574"/>
      <c r="KD249" s="574"/>
      <c r="KE249" s="574"/>
      <c r="KF249" s="574"/>
      <c r="KG249" s="574"/>
      <c r="KH249" s="574"/>
      <c r="KI249" s="574"/>
      <c r="KJ249" s="574"/>
      <c r="KK249" s="574"/>
      <c r="KL249" s="574"/>
      <c r="KM249" s="574"/>
      <c r="KN249" s="574"/>
      <c r="KO249" s="574"/>
      <c r="KP249" s="574"/>
      <c r="KQ249" s="574"/>
      <c r="KR249" s="574"/>
      <c r="KS249" s="574"/>
      <c r="KT249" s="574"/>
      <c r="KU249" s="574"/>
      <c r="KV249" s="574"/>
      <c r="KW249" s="574"/>
      <c r="KX249" s="574"/>
      <c r="KY249" s="574"/>
      <c r="KZ249" s="574"/>
      <c r="LA249" s="574"/>
      <c r="LB249" s="574"/>
      <c r="LC249" s="574"/>
      <c r="LD249" s="574"/>
      <c r="LE249" s="574"/>
      <c r="LF249" s="574"/>
      <c r="LG249" s="574"/>
      <c r="LH249" s="574"/>
      <c r="LI249" s="574"/>
      <c r="LJ249" s="574"/>
      <c r="LK249" s="574"/>
      <c r="LL249" s="574"/>
      <c r="LM249" s="574"/>
      <c r="LN249" s="574"/>
      <c r="LO249" s="574"/>
      <c r="LP249" s="574"/>
      <c r="LQ249" s="574"/>
      <c r="LR249" s="574"/>
      <c r="LS249" s="574"/>
      <c r="LT249" s="574"/>
      <c r="LU249" s="574"/>
      <c r="LV249" s="574"/>
      <c r="LW249" s="574"/>
      <c r="LX249" s="574"/>
      <c r="LY249" s="574"/>
      <c r="LZ249" s="574"/>
      <c r="MA249" s="574"/>
      <c r="MB249" s="574"/>
      <c r="MC249" s="574"/>
      <c r="MD249" s="574"/>
      <c r="ME249" s="574"/>
      <c r="MF249" s="574"/>
      <c r="MG249" s="574"/>
      <c r="MH249" s="574"/>
      <c r="MI249" s="574"/>
      <c r="MJ249" s="574"/>
      <c r="MK249" s="574"/>
      <c r="ML249" s="574"/>
      <c r="MM249" s="574"/>
      <c r="MN249" s="574"/>
      <c r="MO249" s="574"/>
      <c r="MP249" s="574"/>
      <c r="MQ249" s="574"/>
      <c r="MR249" s="574"/>
      <c r="MS249" s="574"/>
      <c r="MT249" s="574"/>
      <c r="MU249" s="574"/>
      <c r="MV249" s="574"/>
      <c r="MW249" s="574"/>
      <c r="MX249" s="574"/>
      <c r="MY249" s="574"/>
      <c r="MZ249" s="574"/>
      <c r="NA249" s="574"/>
      <c r="NB249" s="574"/>
      <c r="NC249" s="574"/>
      <c r="ND249" s="574"/>
      <c r="NE249" s="574"/>
      <c r="NF249" s="574"/>
      <c r="NG249" s="574"/>
      <c r="NH249" s="574"/>
      <c r="NI249" s="574"/>
      <c r="NJ249" s="574"/>
      <c r="NK249" s="574"/>
      <c r="NL249" s="574"/>
      <c r="NM249" s="574"/>
      <c r="NN249" s="574"/>
      <c r="NO249" s="574"/>
      <c r="NP249" s="574"/>
      <c r="NQ249" s="574"/>
      <c r="NR249" s="574"/>
      <c r="NS249" s="574"/>
      <c r="NT249" s="574"/>
      <c r="NU249" s="574"/>
      <c r="NV249" s="574"/>
      <c r="NW249" s="574"/>
      <c r="NX249" s="574"/>
      <c r="NY249" s="574"/>
      <c r="NZ249" s="574"/>
      <c r="OA249" s="574"/>
      <c r="OB249" s="574"/>
      <c r="OC249" s="574"/>
      <c r="OD249" s="574"/>
      <c r="OE249" s="574"/>
      <c r="OF249" s="574"/>
      <c r="OG249" s="574"/>
      <c r="OH249" s="574"/>
      <c r="OI249" s="574"/>
      <c r="OJ249" s="574"/>
      <c r="OK249" s="574"/>
      <c r="OL249" s="574"/>
      <c r="OM249" s="574"/>
      <c r="ON249" s="574"/>
      <c r="OO249" s="574"/>
      <c r="OP249" s="574"/>
      <c r="OQ249" s="574"/>
      <c r="OR249" s="574"/>
      <c r="OS249" s="574"/>
      <c r="OT249" s="574"/>
      <c r="OU249" s="574"/>
      <c r="OV249" s="574"/>
      <c r="OW249" s="574"/>
      <c r="OX249" s="574"/>
      <c r="OY249" s="574"/>
      <c r="OZ249" s="574"/>
      <c r="PA249" s="574"/>
      <c r="PB249" s="574"/>
      <c r="PC249" s="574"/>
      <c r="PD249" s="574"/>
      <c r="PE249" s="574"/>
      <c r="PF249" s="574"/>
      <c r="PG249" s="574"/>
      <c r="PH249" s="574"/>
      <c r="PI249" s="574"/>
      <c r="PJ249" s="574"/>
      <c r="PK249" s="574"/>
      <c r="PL249" s="574"/>
      <c r="PM249" s="574"/>
      <c r="PN249" s="574"/>
      <c r="PO249" s="574"/>
      <c r="PP249" s="574"/>
      <c r="PQ249" s="574"/>
      <c r="PR249" s="574"/>
      <c r="PS249" s="574"/>
      <c r="PT249" s="574"/>
      <c r="PU249" s="574"/>
      <c r="PV249" s="574"/>
      <c r="PW249" s="574"/>
      <c r="PX249" s="574"/>
      <c r="PY249" s="574"/>
      <c r="PZ249" s="574"/>
      <c r="QA249" s="574"/>
      <c r="QB249" s="574"/>
      <c r="QC249" s="574"/>
      <c r="QD249" s="574"/>
      <c r="QE249" s="574"/>
      <c r="QF249" s="574"/>
      <c r="QG249" s="574"/>
      <c r="QH249" s="574"/>
      <c r="QI249" s="574"/>
      <c r="QJ249" s="574"/>
      <c r="QK249" s="574"/>
      <c r="QL249" s="574"/>
      <c r="QM249" s="574"/>
      <c r="QN249" s="574"/>
      <c r="QO249" s="574"/>
      <c r="QP249" s="574"/>
      <c r="QQ249" s="574"/>
      <c r="QR249" s="574"/>
      <c r="QS249" s="574"/>
      <c r="QT249" s="574"/>
      <c r="QU249" s="574"/>
      <c r="QV249" s="574"/>
      <c r="QW249" s="574"/>
      <c r="QX249" s="574"/>
      <c r="QY249" s="574"/>
      <c r="QZ249" s="574"/>
      <c r="RA249" s="574"/>
      <c r="RB249" s="574"/>
      <c r="RC249" s="574"/>
      <c r="RD249" s="574"/>
      <c r="RE249" s="574"/>
      <c r="RF249" s="574"/>
      <c r="RG249" s="574"/>
      <c r="RH249" s="574"/>
      <c r="RI249" s="574"/>
      <c r="RJ249" s="574"/>
      <c r="RK249" s="574"/>
      <c r="RL249" s="574"/>
      <c r="RM249" s="574"/>
      <c r="RN249" s="574"/>
      <c r="RO249" s="574"/>
      <c r="RP249" s="574"/>
      <c r="RQ249" s="574"/>
      <c r="RR249" s="574"/>
      <c r="RS249" s="574"/>
      <c r="RT249" s="574"/>
      <c r="RU249" s="574"/>
      <c r="RV249" s="574"/>
      <c r="RW249" s="574"/>
      <c r="RX249" s="574"/>
      <c r="RY249" s="574"/>
      <c r="RZ249" s="574"/>
      <c r="SA249" s="574"/>
      <c r="SB249" s="574"/>
      <c r="SC249" s="574"/>
      <c r="SD249" s="574"/>
      <c r="SE249" s="574"/>
      <c r="SF249" s="574"/>
      <c r="SG249" s="574"/>
      <c r="SH249" s="574"/>
      <c r="SI249" s="574"/>
      <c r="SJ249" s="574"/>
      <c r="SK249" s="574"/>
      <c r="SL249" s="574"/>
      <c r="SM249" s="574"/>
      <c r="SN249" s="574"/>
      <c r="SO249" s="574"/>
      <c r="SP249" s="574"/>
      <c r="SQ249" s="574"/>
      <c r="SR249" s="574"/>
      <c r="SS249" s="574"/>
      <c r="ST249" s="574"/>
      <c r="SU249" s="574"/>
      <c r="SV249" s="574"/>
      <c r="SW249" s="574"/>
      <c r="SX249" s="574"/>
      <c r="SY249" s="574"/>
      <c r="SZ249" s="574"/>
      <c r="TA249" s="574"/>
      <c r="TB249" s="574"/>
      <c r="TC249" s="574"/>
      <c r="TD249" s="574"/>
      <c r="TE249" s="574"/>
      <c r="TF249" s="574"/>
      <c r="TG249" s="574"/>
      <c r="TH249" s="574"/>
      <c r="TI249" s="574"/>
      <c r="TJ249" s="574"/>
      <c r="TK249" s="574"/>
      <c r="TL249" s="574"/>
      <c r="TM249" s="574"/>
      <c r="TN249" s="574"/>
      <c r="TO249" s="574"/>
      <c r="TP249" s="574"/>
      <c r="TQ249" s="574"/>
      <c r="TR249" s="574"/>
      <c r="TS249" s="574"/>
      <c r="TT249" s="574"/>
      <c r="TU249" s="574"/>
      <c r="TV249" s="574"/>
      <c r="TW249" s="574"/>
      <c r="TX249" s="574"/>
      <c r="TY249" s="574"/>
      <c r="TZ249" s="574"/>
      <c r="UA249" s="574"/>
      <c r="UB249" s="574"/>
      <c r="UC249" s="574"/>
      <c r="UD249" s="574"/>
      <c r="UE249" s="574"/>
      <c r="UF249" s="574"/>
      <c r="UG249" s="574"/>
      <c r="UH249" s="574"/>
      <c r="UI249" s="574"/>
      <c r="UJ249" s="574"/>
      <c r="UK249" s="574"/>
      <c r="UL249" s="574"/>
      <c r="UM249" s="574"/>
      <c r="UN249" s="574"/>
      <c r="UO249" s="574"/>
      <c r="UP249" s="574"/>
      <c r="UQ249" s="574"/>
      <c r="UR249" s="574"/>
      <c r="US249" s="574"/>
      <c r="UT249" s="574"/>
      <c r="UU249" s="574"/>
      <c r="UV249" s="574"/>
      <c r="UW249" s="574"/>
      <c r="UX249" s="574"/>
      <c r="UY249" s="574"/>
      <c r="UZ249" s="574"/>
      <c r="VA249" s="574"/>
      <c r="VB249" s="574"/>
      <c r="VC249" s="574"/>
      <c r="VD249" s="574"/>
      <c r="VE249" s="574"/>
      <c r="VF249" s="574"/>
      <c r="VG249" s="574"/>
      <c r="VH249" s="574"/>
      <c r="VI249" s="574"/>
      <c r="VJ249" s="574"/>
      <c r="VK249" s="574"/>
      <c r="VL249" s="574"/>
      <c r="VM249" s="574"/>
      <c r="VN249" s="574"/>
      <c r="VO249" s="574"/>
      <c r="VP249" s="574"/>
      <c r="VQ249" s="574"/>
      <c r="VR249" s="574"/>
      <c r="VS249" s="574"/>
      <c r="VT249" s="574"/>
      <c r="VU249" s="574"/>
      <c r="VV249" s="574"/>
      <c r="VW249" s="574"/>
      <c r="VX249" s="574"/>
      <c r="VY249" s="574"/>
      <c r="VZ249" s="574"/>
      <c r="WA249" s="574"/>
      <c r="WB249" s="574"/>
      <c r="WC249" s="574"/>
      <c r="WD249" s="574"/>
      <c r="WE249" s="574"/>
      <c r="WF249" s="574"/>
      <c r="WG249" s="574"/>
      <c r="WH249" s="574"/>
      <c r="WI249" s="574"/>
      <c r="WJ249" s="574"/>
      <c r="WK249" s="574"/>
      <c r="WL249" s="574"/>
      <c r="WM249" s="574"/>
      <c r="WN249" s="574"/>
      <c r="WO249" s="574"/>
      <c r="WP249" s="574"/>
      <c r="WQ249" s="574"/>
      <c r="WR249" s="574"/>
      <c r="WS249" s="574"/>
      <c r="WT249" s="574"/>
      <c r="WU249" s="574"/>
      <c r="WV249" s="574"/>
      <c r="WW249" s="574"/>
      <c r="WX249" s="574"/>
      <c r="WY249" s="574"/>
      <c r="WZ249" s="574"/>
      <c r="XA249" s="574"/>
      <c r="XB249" s="574"/>
      <c r="XC249" s="574"/>
      <c r="XD249" s="574"/>
      <c r="XE249" s="574"/>
      <c r="XF249" s="574"/>
      <c r="XG249" s="574"/>
      <c r="XH249" s="574"/>
      <c r="XI249" s="574"/>
      <c r="XJ249" s="574"/>
      <c r="XK249" s="574"/>
      <c r="XL249" s="574"/>
      <c r="XM249" s="574"/>
      <c r="XN249" s="574"/>
      <c r="XO249" s="574"/>
      <c r="XP249" s="574"/>
      <c r="XQ249" s="574"/>
      <c r="XR249" s="574"/>
      <c r="XS249" s="574"/>
      <c r="XT249" s="574"/>
      <c r="XU249" s="574"/>
      <c r="XV249" s="574"/>
      <c r="XW249" s="574"/>
      <c r="XX249" s="574"/>
      <c r="XY249" s="574"/>
      <c r="XZ249" s="574"/>
      <c r="YA249" s="574"/>
      <c r="YB249" s="574"/>
      <c r="YC249" s="574"/>
      <c r="YD249" s="574"/>
      <c r="YE249" s="574"/>
      <c r="YF249" s="574"/>
      <c r="YG249" s="574"/>
      <c r="YH249" s="574"/>
      <c r="YI249" s="574"/>
      <c r="YJ249" s="574"/>
      <c r="YK249" s="574"/>
      <c r="YL249" s="574"/>
      <c r="YM249" s="574"/>
      <c r="YN249" s="574"/>
      <c r="YO249" s="574"/>
      <c r="YP249" s="574"/>
      <c r="YQ249" s="574"/>
      <c r="YR249" s="574"/>
      <c r="YS249" s="574"/>
      <c r="YT249" s="574"/>
      <c r="YU249" s="574"/>
      <c r="YV249" s="574"/>
      <c r="YW249" s="574"/>
      <c r="YX249" s="574"/>
      <c r="YY249" s="574"/>
      <c r="YZ249" s="574"/>
      <c r="ZA249" s="574"/>
      <c r="ZB249" s="574"/>
      <c r="ZC249" s="574"/>
      <c r="ZD249" s="574"/>
      <c r="ZE249" s="574"/>
      <c r="ZF249" s="574"/>
      <c r="ZG249" s="574"/>
      <c r="ZH249" s="574"/>
      <c r="ZI249" s="574"/>
      <c r="ZJ249" s="574"/>
      <c r="ZK249" s="574"/>
      <c r="ZL249" s="574"/>
      <c r="ZM249" s="574"/>
      <c r="ZN249" s="574"/>
      <c r="ZO249" s="574"/>
      <c r="ZP249" s="574"/>
      <c r="ZQ249" s="574"/>
      <c r="ZR249" s="574"/>
      <c r="ZS249" s="574"/>
      <c r="ZT249" s="574"/>
      <c r="ZU249" s="574"/>
      <c r="ZV249" s="574"/>
      <c r="ZW249" s="574"/>
      <c r="ZX249" s="574"/>
      <c r="ZY249" s="574"/>
      <c r="ZZ249" s="574"/>
      <c r="AAA249" s="574"/>
      <c r="AAB249" s="574"/>
      <c r="AAC249" s="574"/>
      <c r="AAD249" s="574"/>
      <c r="AAE249" s="574"/>
      <c r="AAF249" s="574"/>
      <c r="AAG249" s="574"/>
      <c r="AAH249" s="574"/>
      <c r="AAI249" s="574"/>
      <c r="AAJ249" s="574"/>
      <c r="AAK249" s="574"/>
      <c r="AAL249" s="574"/>
      <c r="AAM249" s="574"/>
      <c r="AAN249" s="574"/>
      <c r="AAO249" s="574"/>
      <c r="AAP249" s="574"/>
      <c r="AAQ249" s="574"/>
      <c r="AAR249" s="574"/>
      <c r="AAS249" s="574"/>
      <c r="AAT249" s="574"/>
      <c r="AAU249" s="574"/>
      <c r="AAV249" s="574"/>
      <c r="AAW249" s="574"/>
      <c r="AAX249" s="574"/>
      <c r="AAY249" s="574"/>
      <c r="AAZ249" s="574"/>
      <c r="ABA249" s="574"/>
      <c r="ABB249" s="574"/>
      <c r="ABC249" s="574"/>
      <c r="ABD249" s="574"/>
      <c r="ABE249" s="574"/>
      <c r="ABF249" s="574"/>
      <c r="ABG249" s="574"/>
      <c r="ABH249" s="574"/>
      <c r="ABI249" s="574"/>
      <c r="ABJ249" s="574"/>
      <c r="ABK249" s="574"/>
      <c r="ABL249" s="574"/>
      <c r="ABM249" s="574"/>
      <c r="ABN249" s="574"/>
      <c r="ABO249" s="574"/>
      <c r="ABP249" s="574"/>
      <c r="ABQ249" s="574"/>
      <c r="ABR249" s="574"/>
      <c r="ABS249" s="574"/>
      <c r="ABT249" s="574"/>
      <c r="ABU249" s="574"/>
      <c r="ABV249" s="574"/>
      <c r="ABW249" s="574"/>
      <c r="ABX249" s="574"/>
      <c r="ABY249" s="574"/>
      <c r="ABZ249" s="574"/>
      <c r="ACA249" s="574"/>
      <c r="ACB249" s="574"/>
      <c r="ACC249" s="574"/>
      <c r="ACD249" s="574"/>
      <c r="ACE249" s="574"/>
      <c r="ACF249" s="574"/>
      <c r="ACG249" s="574"/>
      <c r="ACH249" s="574"/>
      <c r="ACI249" s="574"/>
      <c r="ACJ249" s="574"/>
      <c r="ACK249" s="574"/>
      <c r="ACL249" s="574"/>
      <c r="ACM249" s="574"/>
      <c r="ACN249" s="574"/>
      <c r="ACO249" s="574"/>
      <c r="ACP249" s="574"/>
      <c r="ACQ249" s="574"/>
      <c r="ACR249" s="574"/>
      <c r="ACS249" s="574"/>
      <c r="ACT249" s="574"/>
      <c r="ACU249" s="574"/>
      <c r="ACV249" s="574"/>
      <c r="ACW249" s="574"/>
      <c r="ACX249" s="574"/>
      <c r="ACY249" s="574"/>
      <c r="ACZ249" s="574"/>
      <c r="ADA249" s="574"/>
      <c r="ADB249" s="574"/>
      <c r="ADC249" s="574"/>
      <c r="ADD249" s="574"/>
      <c r="ADE249" s="574"/>
      <c r="ADF249" s="574"/>
      <c r="ADG249" s="574"/>
      <c r="ADH249" s="574"/>
      <c r="ADI249" s="574"/>
      <c r="ADJ249" s="574"/>
      <c r="ADK249" s="574"/>
      <c r="ADL249" s="574"/>
      <c r="ADM249" s="574"/>
      <c r="ADN249" s="574"/>
      <c r="ADO249" s="574"/>
      <c r="ADP249" s="574"/>
      <c r="ADQ249" s="574"/>
      <c r="ADR249" s="574"/>
      <c r="ADS249" s="574"/>
      <c r="ADT249" s="574"/>
      <c r="ADU249" s="574"/>
      <c r="ADV249" s="574"/>
      <c r="ADW249" s="574"/>
      <c r="ADX249" s="574"/>
      <c r="ADY249" s="574"/>
      <c r="ADZ249" s="574"/>
      <c r="AEA249" s="574"/>
      <c r="AEB249" s="574"/>
      <c r="AEC249" s="574"/>
      <c r="AED249" s="574"/>
      <c r="AEE249" s="574"/>
      <c r="AEF249" s="574"/>
      <c r="AEG249" s="574"/>
      <c r="AEH249" s="574"/>
      <c r="AEI249" s="574"/>
      <c r="AEJ249" s="574"/>
      <c r="AEK249" s="574"/>
      <c r="AEL249" s="574"/>
      <c r="AEM249" s="574"/>
      <c r="AEN249" s="574"/>
      <c r="AEO249" s="574"/>
      <c r="AEP249" s="574"/>
      <c r="AEQ249" s="574"/>
      <c r="AER249" s="574"/>
      <c r="AES249" s="574"/>
      <c r="AET249" s="574"/>
      <c r="AEU249" s="574"/>
      <c r="AEV249" s="574"/>
      <c r="AEW249" s="574"/>
      <c r="AEX249" s="574"/>
      <c r="AEY249" s="574"/>
      <c r="AEZ249" s="574"/>
      <c r="AFA249" s="574"/>
      <c r="AFB249" s="574"/>
      <c r="AFC249" s="574"/>
      <c r="AFD249" s="574"/>
      <c r="AFE249" s="574"/>
      <c r="AFF249" s="574"/>
      <c r="AFG249" s="574"/>
      <c r="AFH249" s="574"/>
      <c r="AFI249" s="574"/>
      <c r="AFJ249" s="574"/>
      <c r="AFK249" s="574"/>
      <c r="AFL249" s="574"/>
      <c r="AFM249" s="574"/>
      <c r="AFN249" s="574"/>
      <c r="AFO249" s="574"/>
      <c r="AFP249" s="574"/>
      <c r="AFQ249" s="574"/>
      <c r="AFR249" s="574"/>
      <c r="AFS249" s="574"/>
      <c r="AFT249" s="574"/>
      <c r="AFU249" s="574"/>
      <c r="AFV249" s="574"/>
      <c r="AFW249" s="574"/>
      <c r="AFX249" s="574"/>
      <c r="AFY249" s="574"/>
      <c r="AFZ249" s="574"/>
      <c r="AGA249" s="574"/>
      <c r="AGB249" s="574"/>
      <c r="AGC249" s="574"/>
      <c r="AGD249" s="574"/>
      <c r="AGE249" s="574"/>
      <c r="AGF249" s="574"/>
      <c r="AGG249" s="574"/>
      <c r="AGH249" s="574"/>
      <c r="AGI249" s="574"/>
      <c r="AGJ249" s="574"/>
      <c r="AGK249" s="574"/>
      <c r="AGL249" s="574"/>
      <c r="AGM249" s="574"/>
      <c r="AGN249" s="574"/>
      <c r="AGO249" s="574"/>
      <c r="AGP249" s="574"/>
      <c r="AGQ249" s="574"/>
      <c r="AGR249" s="574"/>
      <c r="AGS249" s="574"/>
      <c r="AGT249" s="574"/>
      <c r="AGU249" s="574"/>
      <c r="AGV249" s="574"/>
      <c r="AGW249" s="574"/>
      <c r="AGX249" s="574"/>
      <c r="AGY249" s="574"/>
      <c r="AGZ249" s="574"/>
      <c r="AHA249" s="574"/>
      <c r="AHB249" s="574"/>
      <c r="AHC249" s="574"/>
      <c r="AHD249" s="574"/>
      <c r="AHE249" s="574"/>
      <c r="AHF249" s="574"/>
      <c r="AHG249" s="574"/>
      <c r="AHH249" s="574"/>
      <c r="AHI249" s="574"/>
      <c r="AHJ249" s="574"/>
      <c r="AHK249" s="574"/>
      <c r="AHL249" s="574"/>
      <c r="AHM249" s="574"/>
      <c r="AHN249" s="574"/>
      <c r="AHO249" s="574"/>
      <c r="AHP249" s="574"/>
      <c r="AHQ249" s="574"/>
      <c r="AHR249" s="574"/>
      <c r="AHS249" s="574"/>
      <c r="AHT249" s="574"/>
      <c r="AHU249" s="574"/>
      <c r="AHV249" s="574"/>
      <c r="AHW249" s="574"/>
      <c r="AHX249" s="574"/>
      <c r="AHY249" s="574"/>
      <c r="AHZ249" s="574"/>
      <c r="AIA249" s="574"/>
      <c r="AIB249" s="574"/>
      <c r="AIC249" s="574"/>
      <c r="AID249" s="574"/>
      <c r="AIE249" s="574"/>
      <c r="AIF249" s="574"/>
      <c r="AIG249" s="574"/>
      <c r="AIH249" s="574"/>
      <c r="AII249" s="574"/>
      <c r="AIJ249" s="574"/>
      <c r="AIK249" s="574"/>
      <c r="AIL249" s="574"/>
      <c r="AIM249" s="574"/>
      <c r="AIN249" s="574"/>
      <c r="AIO249" s="574"/>
      <c r="AIP249" s="574"/>
      <c r="AIQ249" s="574"/>
      <c r="AIR249" s="574"/>
      <c r="AIS249" s="574"/>
      <c r="AIT249" s="574"/>
      <c r="AIU249" s="574"/>
      <c r="AIV249" s="574"/>
      <c r="AIW249" s="574"/>
      <c r="AIX249" s="574"/>
      <c r="AIY249" s="574"/>
      <c r="AIZ249" s="574"/>
      <c r="AJA249" s="574"/>
      <c r="AJB249" s="574"/>
      <c r="AJC249" s="574"/>
      <c r="AJD249" s="574"/>
      <c r="AJE249" s="574"/>
      <c r="AJF249" s="574"/>
      <c r="AJG249" s="574"/>
      <c r="AJH249" s="574"/>
      <c r="AJI249" s="574"/>
      <c r="AJJ249" s="574"/>
      <c r="AJK249" s="574"/>
      <c r="AJL249" s="574"/>
      <c r="AJM249" s="574"/>
      <c r="AJN249" s="574"/>
      <c r="AJO249" s="574"/>
      <c r="AJP249" s="574"/>
      <c r="AJQ249" s="574"/>
      <c r="AJR249" s="574"/>
      <c r="AJS249" s="574"/>
      <c r="AJT249" s="574"/>
      <c r="AJU249" s="574"/>
      <c r="AJV249" s="574"/>
      <c r="AJW249" s="574"/>
      <c r="AJX249" s="574"/>
      <c r="AJY249" s="574"/>
      <c r="AJZ249" s="574"/>
      <c r="AKA249" s="574"/>
      <c r="AKB249" s="574"/>
      <c r="AKC249" s="574"/>
      <c r="AKD249" s="574"/>
      <c r="AKE249" s="574"/>
      <c r="AKF249" s="574"/>
      <c r="AKG249" s="574"/>
      <c r="AKH249" s="574"/>
      <c r="AKI249" s="574"/>
      <c r="AKJ249" s="574"/>
      <c r="AKK249" s="574"/>
      <c r="AKL249" s="574"/>
      <c r="AKM249" s="574"/>
      <c r="AKN249" s="574"/>
      <c r="AKO249" s="574"/>
      <c r="AKP249" s="574"/>
      <c r="AKQ249" s="574"/>
      <c r="AKR249" s="574"/>
      <c r="AKS249" s="574"/>
      <c r="AKT249" s="574"/>
      <c r="AKU249" s="574"/>
      <c r="AKV249" s="574"/>
      <c r="AKW249" s="574"/>
      <c r="AKX249" s="574"/>
      <c r="AKY249" s="574"/>
      <c r="AKZ249" s="574"/>
      <c r="ALA249" s="574"/>
      <c r="ALB249" s="574"/>
      <c r="ALC249" s="574"/>
      <c r="ALD249" s="574"/>
      <c r="ALE249" s="574"/>
      <c r="ALF249" s="574"/>
      <c r="ALG249" s="574"/>
      <c r="ALH249" s="574"/>
      <c r="ALI249" s="574"/>
      <c r="ALJ249" s="574"/>
      <c r="ALK249" s="574"/>
      <c r="ALL249" s="574"/>
      <c r="ALM249" s="574"/>
      <c r="ALN249" s="574"/>
      <c r="ALO249" s="574"/>
      <c r="ALP249" s="574"/>
      <c r="ALQ249" s="574"/>
      <c r="ALR249" s="574"/>
      <c r="ALS249" s="574"/>
      <c r="ALT249" s="574"/>
      <c r="ALU249" s="574"/>
      <c r="ALV249" s="574"/>
      <c r="ALW249" s="574"/>
      <c r="ALX249" s="574"/>
      <c r="ALY249" s="574"/>
      <c r="ALZ249" s="574"/>
      <c r="AMA249" s="574"/>
      <c r="AMB249" s="574"/>
      <c r="AMC249" s="574"/>
      <c r="AMD249" s="574"/>
      <c r="AME249" s="574"/>
      <c r="AMF249" s="574"/>
      <c r="AMG249" s="574"/>
      <c r="AMH249" s="574"/>
      <c r="AMI249" s="574"/>
      <c r="AMJ249" s="574"/>
      <c r="AMK249" s="574"/>
      <c r="AML249" s="574"/>
      <c r="AMM249" s="574"/>
      <c r="AMN249" s="574"/>
      <c r="AMO249" s="574"/>
      <c r="AMP249" s="574"/>
      <c r="AMQ249" s="574"/>
      <c r="AMR249" s="574"/>
      <c r="AMS249" s="574"/>
      <c r="AMT249" s="574"/>
      <c r="AMU249" s="574"/>
      <c r="AMV249" s="574"/>
      <c r="AMW249" s="574"/>
      <c r="AMX249" s="574"/>
      <c r="AMY249" s="574"/>
      <c r="AMZ249" s="574"/>
      <c r="ANA249" s="574"/>
      <c r="ANB249" s="574"/>
      <c r="ANC249" s="574"/>
      <c r="AND249" s="574"/>
      <c r="ANE249" s="574"/>
      <c r="ANF249" s="574"/>
      <c r="ANG249" s="574"/>
      <c r="ANH249" s="574"/>
      <c r="ANI249" s="574"/>
      <c r="ANJ249" s="574"/>
      <c r="ANK249" s="574"/>
      <c r="ANL249" s="574"/>
      <c r="ANM249" s="574"/>
      <c r="ANN249" s="574"/>
      <c r="ANO249" s="574"/>
      <c r="ANP249" s="574"/>
      <c r="ANQ249" s="574"/>
      <c r="ANR249" s="574"/>
      <c r="ANS249" s="574"/>
      <c r="ANT249" s="574"/>
      <c r="ANU249" s="574"/>
      <c r="ANV249" s="574"/>
      <c r="ANW249" s="574"/>
      <c r="ANX249" s="574"/>
      <c r="ANY249" s="574"/>
      <c r="ANZ249" s="574"/>
      <c r="AOA249" s="574"/>
      <c r="AOB249" s="574"/>
      <c r="AOC249" s="574"/>
      <c r="AOD249" s="574"/>
      <c r="AOE249" s="574"/>
      <c r="AOF249" s="574"/>
      <c r="AOG249" s="574"/>
      <c r="AOH249" s="574"/>
      <c r="AOI249" s="574"/>
      <c r="AOJ249" s="574"/>
      <c r="AOK249" s="574"/>
      <c r="AOL249" s="574"/>
      <c r="AOM249" s="574"/>
      <c r="AON249" s="574"/>
      <c r="AOO249" s="574"/>
      <c r="AOP249" s="574"/>
      <c r="AOQ249" s="574"/>
      <c r="AOR249" s="574"/>
      <c r="AOS249" s="574"/>
      <c r="AOT249" s="574"/>
      <c r="AOU249" s="574"/>
      <c r="AOV249" s="574"/>
      <c r="AOW249" s="574"/>
      <c r="AOX249" s="574"/>
      <c r="AOY249" s="574"/>
      <c r="AOZ249" s="574"/>
      <c r="APA249" s="574"/>
      <c r="APB249" s="574"/>
      <c r="APC249" s="574"/>
      <c r="APD249" s="574"/>
      <c r="APE249" s="574"/>
      <c r="APF249" s="574"/>
      <c r="APG249" s="574"/>
      <c r="APH249" s="574"/>
      <c r="API249" s="574"/>
      <c r="APJ249" s="574"/>
      <c r="APK249" s="574"/>
      <c r="APL249" s="574"/>
      <c r="APM249" s="574"/>
      <c r="APN249" s="574"/>
      <c r="APO249" s="574"/>
      <c r="APP249" s="574"/>
      <c r="APQ249" s="574"/>
      <c r="APR249" s="574"/>
      <c r="APS249" s="574"/>
      <c r="APT249" s="574"/>
      <c r="APU249" s="574"/>
      <c r="APV249" s="574"/>
      <c r="APW249" s="574"/>
      <c r="APX249" s="574"/>
      <c r="APY249" s="574"/>
      <c r="APZ249" s="574"/>
      <c r="AQA249" s="574"/>
      <c r="AQB249" s="574"/>
      <c r="AQC249" s="574"/>
      <c r="AQD249" s="574"/>
      <c r="AQE249" s="574"/>
      <c r="AQF249" s="574"/>
      <c r="AQG249" s="574"/>
      <c r="AQH249" s="574"/>
      <c r="AQI249" s="574"/>
      <c r="AQJ249" s="574"/>
      <c r="AQK249" s="574"/>
      <c r="AQL249" s="574"/>
      <c r="AQM249" s="574"/>
      <c r="AQN249" s="574"/>
      <c r="AQO249" s="574"/>
      <c r="AQP249" s="574"/>
      <c r="AQQ249" s="574"/>
      <c r="AQR249" s="574"/>
      <c r="AQS249" s="574"/>
      <c r="AQT249" s="574"/>
      <c r="AQU249" s="574"/>
      <c r="AQV249" s="574"/>
      <c r="AQW249" s="574"/>
      <c r="AQX249" s="574"/>
      <c r="AQY249" s="574"/>
      <c r="AQZ249" s="574"/>
      <c r="ARA249" s="574"/>
      <c r="ARB249" s="574"/>
      <c r="ARC249" s="574"/>
      <c r="ARD249" s="574"/>
      <c r="ARE249" s="574"/>
      <c r="ARF249" s="574"/>
      <c r="ARG249" s="574"/>
      <c r="ARH249" s="574"/>
      <c r="ARI249" s="574"/>
      <c r="ARJ249" s="574"/>
      <c r="ARK249" s="574"/>
      <c r="ARL249" s="574"/>
      <c r="ARM249" s="574"/>
      <c r="ARN249" s="574"/>
      <c r="ARO249" s="574"/>
      <c r="ARP249" s="574"/>
      <c r="ARQ249" s="574"/>
      <c r="ARR249" s="574"/>
      <c r="ARS249" s="574"/>
      <c r="ART249" s="574"/>
      <c r="ARU249" s="574"/>
      <c r="ARV249" s="574"/>
      <c r="ARW249" s="574"/>
      <c r="ARX249" s="574"/>
      <c r="ARY249" s="574"/>
      <c r="ARZ249" s="574"/>
      <c r="ASA249" s="574"/>
      <c r="ASB249" s="574"/>
      <c r="ASC249" s="574"/>
      <c r="ASD249" s="574"/>
      <c r="ASE249" s="574"/>
      <c r="ASF249" s="574"/>
      <c r="ASG249" s="574"/>
      <c r="ASH249" s="574"/>
      <c r="ASI249" s="574"/>
      <c r="ASJ249" s="574"/>
      <c r="ASK249" s="574"/>
      <c r="ASL249" s="574"/>
      <c r="ASM249" s="574"/>
      <c r="ASN249" s="574"/>
      <c r="ASO249" s="574"/>
      <c r="ASP249" s="574"/>
      <c r="ASQ249" s="574"/>
      <c r="ASR249" s="574"/>
      <c r="ASS249" s="574"/>
      <c r="AST249" s="574"/>
      <c r="ASU249" s="574"/>
      <c r="ASV249" s="574"/>
      <c r="ASW249" s="574"/>
      <c r="ASX249" s="574"/>
      <c r="ASY249" s="574"/>
      <c r="ASZ249" s="574"/>
      <c r="ATA249" s="574"/>
      <c r="ATB249" s="574"/>
      <c r="ATC249" s="574"/>
      <c r="ATD249" s="574"/>
      <c r="ATE249" s="574"/>
      <c r="ATF249" s="574"/>
      <c r="ATG249" s="574"/>
      <c r="ATH249" s="574"/>
      <c r="ATI249" s="574"/>
      <c r="ATJ249" s="574"/>
      <c r="ATK249" s="574"/>
      <c r="ATL249" s="574"/>
      <c r="ATM249" s="574"/>
      <c r="ATN249" s="574"/>
      <c r="ATO249" s="574"/>
      <c r="ATP249" s="574"/>
      <c r="ATQ249" s="574"/>
      <c r="ATR249" s="574"/>
      <c r="ATS249" s="574"/>
      <c r="ATT249" s="574"/>
      <c r="ATU249" s="574"/>
      <c r="ATV249" s="574"/>
      <c r="ATW249" s="574"/>
      <c r="ATX249" s="574"/>
      <c r="ATY249" s="574"/>
      <c r="ATZ249" s="574"/>
      <c r="AUA249" s="574"/>
      <c r="AUB249" s="574"/>
      <c r="AUC249" s="574"/>
      <c r="AUD249" s="574"/>
      <c r="AUE249" s="574"/>
      <c r="AUF249" s="574"/>
      <c r="AUG249" s="574"/>
      <c r="AUH249" s="574"/>
      <c r="AUI249" s="574"/>
      <c r="AUJ249" s="574"/>
      <c r="AUK249" s="574"/>
      <c r="AUL249" s="574"/>
      <c r="AUM249" s="574"/>
      <c r="AUN249" s="574"/>
      <c r="AUO249" s="574"/>
      <c r="AUP249" s="574"/>
      <c r="AUQ249" s="574"/>
      <c r="AUR249" s="574"/>
      <c r="AUS249" s="574"/>
      <c r="AUT249" s="574"/>
      <c r="AUU249" s="574"/>
      <c r="AUV249" s="574"/>
      <c r="AUW249" s="574"/>
      <c r="AUX249" s="574"/>
      <c r="AUY249" s="574"/>
      <c r="AUZ249" s="574"/>
      <c r="AVA249" s="574"/>
      <c r="AVB249" s="574"/>
      <c r="AVC249" s="574"/>
      <c r="AVD249" s="574"/>
      <c r="AVE249" s="574"/>
      <c r="AVF249" s="574"/>
      <c r="AVG249" s="574"/>
      <c r="AVH249" s="574"/>
      <c r="AVI249" s="574"/>
      <c r="AVJ249" s="574"/>
      <c r="AVK249" s="574"/>
      <c r="AVL249" s="574"/>
      <c r="AVM249" s="574"/>
      <c r="AVN249" s="574"/>
      <c r="AVO249" s="574"/>
      <c r="AVP249" s="574"/>
      <c r="AVQ249" s="574"/>
      <c r="AVR249" s="574"/>
      <c r="AVS249" s="574"/>
      <c r="AVT249" s="574"/>
      <c r="AVU249" s="574"/>
      <c r="AVV249" s="574"/>
      <c r="AVW249" s="574"/>
      <c r="AVX249" s="574"/>
      <c r="AVY249" s="574"/>
      <c r="AVZ249" s="574"/>
      <c r="AWA249" s="574"/>
      <c r="AWB249" s="574"/>
      <c r="AWC249" s="574"/>
      <c r="AWD249" s="574"/>
      <c r="AWE249" s="574"/>
      <c r="AWF249" s="574"/>
      <c r="AWG249" s="574"/>
      <c r="AWH249" s="574"/>
      <c r="AWI249" s="574"/>
      <c r="AWJ249" s="574"/>
      <c r="AWK249" s="574"/>
      <c r="AWL249" s="574"/>
      <c r="AWM249" s="574"/>
      <c r="AWN249" s="574"/>
      <c r="AWO249" s="574"/>
      <c r="AWP249" s="574"/>
      <c r="AWQ249" s="574"/>
      <c r="AWR249" s="574"/>
      <c r="AWS249" s="574"/>
      <c r="AWT249" s="574"/>
      <c r="AWU249" s="574"/>
      <c r="AWV249" s="574"/>
      <c r="AWW249" s="574"/>
      <c r="AWX249" s="574"/>
      <c r="AWY249" s="574"/>
      <c r="AWZ249" s="574"/>
      <c r="AXA249" s="574"/>
      <c r="AXB249" s="574"/>
      <c r="AXC249" s="574"/>
      <c r="AXD249" s="574"/>
      <c r="AXE249" s="574"/>
      <c r="AXF249" s="574"/>
      <c r="AXG249" s="574"/>
      <c r="AXH249" s="574"/>
      <c r="AXI249" s="574"/>
      <c r="AXJ249" s="574"/>
    </row>
    <row r="250" spans="1:1310" ht="20.100000000000001" customHeight="1">
      <c r="A250" s="576"/>
      <c r="B250" s="96"/>
      <c r="C250" s="96"/>
      <c r="D250" s="96"/>
      <c r="E250" s="478"/>
      <c r="F250" s="478"/>
      <c r="G250" s="96"/>
      <c r="H250" s="96"/>
      <c r="I250" s="96"/>
      <c r="J250" s="96"/>
      <c r="K250" s="96"/>
      <c r="L250" s="131"/>
      <c r="M250" s="131"/>
      <c r="N250" s="131"/>
      <c r="O250" s="131"/>
      <c r="P250" s="131"/>
      <c r="Q250" s="131"/>
    </row>
    <row r="251" spans="1:1310" ht="20.100000000000001" customHeight="1">
      <c r="A251" s="576"/>
      <c r="B251" s="2839" t="s">
        <v>779</v>
      </c>
      <c r="C251" s="2839"/>
      <c r="D251" s="2839"/>
      <c r="E251" s="588" t="s">
        <v>780</v>
      </c>
      <c r="F251" s="589"/>
      <c r="G251" s="588" t="s">
        <v>781</v>
      </c>
      <c r="H251" s="590"/>
      <c r="I251" s="96"/>
      <c r="J251" s="588" t="s">
        <v>782</v>
      </c>
      <c r="K251" s="590"/>
      <c r="L251" s="131"/>
      <c r="M251" s="591" t="s">
        <v>783</v>
      </c>
      <c r="Q251" s="131"/>
    </row>
    <row r="252" spans="1:1310" ht="20.100000000000001" customHeight="1">
      <c r="A252" s="576"/>
      <c r="B252" s="96"/>
      <c r="C252" s="96"/>
      <c r="D252" s="96"/>
      <c r="E252" s="478"/>
      <c r="F252" s="478"/>
      <c r="G252" s="96"/>
      <c r="H252" s="96"/>
      <c r="I252" s="96"/>
      <c r="J252" s="96"/>
      <c r="K252" s="96"/>
      <c r="L252" s="131"/>
      <c r="M252" s="131"/>
      <c r="N252" s="131"/>
      <c r="O252" s="131"/>
      <c r="P252" s="131"/>
      <c r="Q252" s="131"/>
    </row>
    <row r="253" spans="1:1310" s="575" customFormat="1" ht="23.25" customHeight="1">
      <c r="A253" s="576"/>
      <c r="B253" s="587"/>
      <c r="C253" s="587"/>
      <c r="D253" s="587"/>
      <c r="E253" s="587"/>
      <c r="F253" s="587"/>
      <c r="G253" s="587"/>
      <c r="H253" s="587"/>
      <c r="I253" s="587"/>
      <c r="J253" s="587"/>
      <c r="K253" s="587"/>
      <c r="L253" s="587"/>
      <c r="M253" s="587"/>
      <c r="N253" s="587"/>
      <c r="O253" s="587"/>
      <c r="P253" s="587"/>
      <c r="Q253" s="587"/>
      <c r="R253" s="572"/>
      <c r="S253" s="572"/>
      <c r="T253" s="572"/>
      <c r="U253" s="572"/>
      <c r="V253" s="572"/>
      <c r="W253" s="572"/>
      <c r="X253" s="572"/>
      <c r="Y253" s="572"/>
      <c r="Z253" s="572"/>
      <c r="AA253" s="572"/>
      <c r="AB253" s="572"/>
      <c r="AC253" s="572"/>
      <c r="AD253" s="573"/>
      <c r="AE253" s="573"/>
      <c r="AF253" s="573"/>
      <c r="AG253" s="573"/>
      <c r="AH253" s="573"/>
      <c r="AI253" s="573"/>
      <c r="AJ253" s="573"/>
      <c r="AK253" s="573"/>
      <c r="AL253" s="573"/>
      <c r="AM253" s="573"/>
      <c r="AN253" s="573"/>
      <c r="AO253" s="573"/>
      <c r="AP253" s="573"/>
      <c r="AQ253" s="573"/>
      <c r="AR253" s="573"/>
      <c r="AS253" s="573"/>
      <c r="AT253" s="573"/>
      <c r="AU253" s="573"/>
      <c r="AV253" s="574"/>
      <c r="AW253" s="574"/>
      <c r="AX253" s="574"/>
      <c r="AY253" s="574"/>
      <c r="AZ253" s="574"/>
      <c r="BA253" s="574"/>
      <c r="BB253" s="574"/>
      <c r="BC253" s="574"/>
      <c r="BD253" s="574"/>
      <c r="BE253" s="574"/>
      <c r="BF253" s="574"/>
      <c r="BG253" s="574"/>
      <c r="BH253" s="574"/>
      <c r="BI253" s="574"/>
      <c r="BJ253" s="574"/>
      <c r="BK253" s="574"/>
      <c r="BL253" s="574"/>
      <c r="BM253" s="574"/>
      <c r="BN253" s="574"/>
      <c r="BO253" s="574"/>
      <c r="BP253" s="574"/>
      <c r="BQ253" s="574"/>
      <c r="BR253" s="574"/>
      <c r="BS253" s="574"/>
      <c r="BT253" s="574"/>
      <c r="BU253" s="574"/>
      <c r="BV253" s="574"/>
      <c r="BW253" s="574"/>
      <c r="BX253" s="574"/>
      <c r="BY253" s="574"/>
      <c r="BZ253" s="574"/>
      <c r="CA253" s="574"/>
      <c r="CB253" s="574"/>
      <c r="CC253" s="574"/>
      <c r="CD253" s="574"/>
      <c r="CE253" s="574"/>
      <c r="CF253" s="574"/>
      <c r="CG253" s="574"/>
      <c r="CH253" s="574"/>
      <c r="CI253" s="574"/>
      <c r="CJ253" s="574"/>
      <c r="CK253" s="574"/>
      <c r="CL253" s="574"/>
      <c r="CM253" s="574"/>
      <c r="CN253" s="574"/>
      <c r="CO253" s="574"/>
      <c r="CP253" s="574"/>
      <c r="CQ253" s="574"/>
      <c r="CR253" s="574"/>
      <c r="CS253" s="574"/>
      <c r="CT253" s="574"/>
      <c r="CU253" s="574"/>
      <c r="CV253" s="574"/>
      <c r="CW253" s="574"/>
      <c r="CX253" s="574"/>
      <c r="CY253" s="574"/>
      <c r="CZ253" s="574"/>
      <c r="DA253" s="574"/>
      <c r="DB253" s="574"/>
      <c r="DC253" s="574"/>
      <c r="DD253" s="574"/>
      <c r="DE253" s="574"/>
      <c r="DF253" s="574"/>
      <c r="DG253" s="574"/>
      <c r="DH253" s="574"/>
      <c r="DI253" s="574"/>
      <c r="DJ253" s="574"/>
      <c r="DK253" s="574"/>
      <c r="DL253" s="574"/>
      <c r="DM253" s="574"/>
      <c r="DN253" s="574"/>
      <c r="DO253" s="574"/>
      <c r="DP253" s="574"/>
      <c r="DQ253" s="574"/>
      <c r="DR253" s="574"/>
      <c r="DS253" s="574"/>
      <c r="DT253" s="574"/>
      <c r="DU253" s="574"/>
      <c r="DV253" s="574"/>
      <c r="DW253" s="574"/>
      <c r="DX253" s="574"/>
      <c r="DY253" s="574"/>
      <c r="DZ253" s="574"/>
      <c r="EA253" s="574"/>
      <c r="EB253" s="574"/>
      <c r="EC253" s="574"/>
      <c r="ED253" s="574"/>
      <c r="EE253" s="574"/>
      <c r="EF253" s="574"/>
      <c r="EG253" s="574"/>
      <c r="EH253" s="574"/>
      <c r="EI253" s="574"/>
      <c r="EJ253" s="574"/>
      <c r="EK253" s="574"/>
      <c r="EL253" s="574"/>
      <c r="EM253" s="574"/>
      <c r="EN253" s="574"/>
      <c r="EO253" s="574"/>
      <c r="EP253" s="574"/>
      <c r="EQ253" s="574"/>
      <c r="ER253" s="574"/>
      <c r="ES253" s="574"/>
      <c r="ET253" s="574"/>
      <c r="EU253" s="574"/>
      <c r="EV253" s="574"/>
      <c r="EW253" s="574"/>
      <c r="EX253" s="574"/>
      <c r="EY253" s="574"/>
      <c r="EZ253" s="574"/>
      <c r="FA253" s="574"/>
      <c r="FB253" s="574"/>
      <c r="FC253" s="574"/>
      <c r="FD253" s="574"/>
      <c r="FE253" s="574"/>
      <c r="FF253" s="574"/>
      <c r="FG253" s="574"/>
      <c r="FH253" s="574"/>
      <c r="FI253" s="574"/>
      <c r="FJ253" s="574"/>
      <c r="FK253" s="574"/>
      <c r="FL253" s="574"/>
      <c r="FM253" s="574"/>
      <c r="FN253" s="574"/>
      <c r="FO253" s="574"/>
      <c r="FP253" s="574"/>
      <c r="FQ253" s="574"/>
      <c r="FR253" s="574"/>
      <c r="FS253" s="574"/>
      <c r="FT253" s="574"/>
      <c r="FU253" s="574"/>
      <c r="FV253" s="574"/>
      <c r="FW253" s="574"/>
      <c r="FX253" s="574"/>
      <c r="FY253" s="574"/>
      <c r="FZ253" s="574"/>
      <c r="GA253" s="574"/>
      <c r="GB253" s="574"/>
      <c r="GC253" s="574"/>
      <c r="GD253" s="574"/>
      <c r="GE253" s="574"/>
      <c r="GF253" s="574"/>
      <c r="GG253" s="574"/>
      <c r="GH253" s="574"/>
      <c r="GI253" s="574"/>
      <c r="GJ253" s="574"/>
      <c r="GK253" s="574"/>
      <c r="GL253" s="574"/>
      <c r="GM253" s="574"/>
      <c r="GN253" s="574"/>
      <c r="GO253" s="574"/>
      <c r="GP253" s="574"/>
      <c r="GQ253" s="574"/>
      <c r="GR253" s="574"/>
      <c r="GS253" s="574"/>
      <c r="GT253" s="574"/>
      <c r="GU253" s="574"/>
      <c r="GV253" s="574"/>
      <c r="GW253" s="574"/>
      <c r="GX253" s="574"/>
      <c r="GY253" s="574"/>
      <c r="GZ253" s="574"/>
      <c r="HA253" s="574"/>
      <c r="HB253" s="574"/>
      <c r="HC253" s="574"/>
      <c r="HD253" s="574"/>
      <c r="HE253" s="574"/>
      <c r="HF253" s="574"/>
      <c r="HG253" s="574"/>
      <c r="HH253" s="574"/>
      <c r="HI253" s="574"/>
      <c r="HJ253" s="574"/>
      <c r="HK253" s="574"/>
      <c r="HL253" s="574"/>
      <c r="HM253" s="574"/>
      <c r="HN253" s="574"/>
      <c r="HO253" s="574"/>
      <c r="HP253" s="574"/>
      <c r="HQ253" s="574"/>
      <c r="HR253" s="574"/>
      <c r="HS253" s="574"/>
      <c r="HT253" s="574"/>
      <c r="HU253" s="574"/>
      <c r="HV253" s="574"/>
      <c r="HW253" s="574"/>
      <c r="HX253" s="574"/>
      <c r="HY253" s="574"/>
      <c r="HZ253" s="574"/>
      <c r="IA253" s="574"/>
      <c r="IB253" s="574"/>
      <c r="IC253" s="574"/>
      <c r="ID253" s="574"/>
      <c r="IE253" s="574"/>
      <c r="IF253" s="574"/>
      <c r="IG253" s="574"/>
      <c r="IH253" s="574"/>
      <c r="II253" s="574"/>
      <c r="IJ253" s="574"/>
      <c r="IK253" s="574"/>
      <c r="IL253" s="574"/>
      <c r="IM253" s="574"/>
      <c r="IN253" s="574"/>
      <c r="IO253" s="574"/>
      <c r="IP253" s="574"/>
      <c r="IQ253" s="574"/>
      <c r="IR253" s="574"/>
      <c r="IS253" s="574"/>
      <c r="IT253" s="574"/>
      <c r="IU253" s="574"/>
      <c r="IV253" s="574"/>
      <c r="IW253" s="574"/>
      <c r="IX253" s="574"/>
      <c r="IY253" s="574"/>
      <c r="IZ253" s="574"/>
      <c r="JA253" s="574"/>
      <c r="JB253" s="574"/>
      <c r="JC253" s="574"/>
      <c r="JD253" s="574"/>
      <c r="JE253" s="574"/>
      <c r="JF253" s="574"/>
      <c r="JG253" s="574"/>
      <c r="JH253" s="574"/>
      <c r="JI253" s="574"/>
      <c r="JJ253" s="574"/>
      <c r="JK253" s="574"/>
      <c r="JL253" s="574"/>
      <c r="JM253" s="574"/>
      <c r="JN253" s="574"/>
      <c r="JO253" s="574"/>
      <c r="JP253" s="574"/>
      <c r="JQ253" s="574"/>
      <c r="JR253" s="574"/>
      <c r="JS253" s="574"/>
      <c r="JT253" s="574"/>
      <c r="JU253" s="574"/>
      <c r="JV253" s="574"/>
      <c r="JW253" s="574"/>
      <c r="JX253" s="574"/>
      <c r="JY253" s="574"/>
      <c r="JZ253" s="574"/>
      <c r="KA253" s="574"/>
      <c r="KB253" s="574"/>
      <c r="KC253" s="574"/>
      <c r="KD253" s="574"/>
      <c r="KE253" s="574"/>
      <c r="KF253" s="574"/>
      <c r="KG253" s="574"/>
      <c r="KH253" s="574"/>
      <c r="KI253" s="574"/>
      <c r="KJ253" s="574"/>
      <c r="KK253" s="574"/>
      <c r="KL253" s="574"/>
      <c r="KM253" s="574"/>
      <c r="KN253" s="574"/>
      <c r="KO253" s="574"/>
      <c r="KP253" s="574"/>
      <c r="KQ253" s="574"/>
      <c r="KR253" s="574"/>
      <c r="KS253" s="574"/>
      <c r="KT253" s="574"/>
      <c r="KU253" s="574"/>
      <c r="KV253" s="574"/>
      <c r="KW253" s="574"/>
      <c r="KX253" s="574"/>
      <c r="KY253" s="574"/>
      <c r="KZ253" s="574"/>
      <c r="LA253" s="574"/>
      <c r="LB253" s="574"/>
      <c r="LC253" s="574"/>
      <c r="LD253" s="574"/>
      <c r="LE253" s="574"/>
      <c r="LF253" s="574"/>
      <c r="LG253" s="574"/>
      <c r="LH253" s="574"/>
      <c r="LI253" s="574"/>
      <c r="LJ253" s="574"/>
      <c r="LK253" s="574"/>
      <c r="LL253" s="574"/>
      <c r="LM253" s="574"/>
      <c r="LN253" s="574"/>
      <c r="LO253" s="574"/>
      <c r="LP253" s="574"/>
      <c r="LQ253" s="574"/>
      <c r="LR253" s="574"/>
      <c r="LS253" s="574"/>
      <c r="LT253" s="574"/>
      <c r="LU253" s="574"/>
      <c r="LV253" s="574"/>
      <c r="LW253" s="574"/>
      <c r="LX253" s="574"/>
      <c r="LY253" s="574"/>
      <c r="LZ253" s="574"/>
      <c r="MA253" s="574"/>
      <c r="MB253" s="574"/>
      <c r="MC253" s="574"/>
      <c r="MD253" s="574"/>
      <c r="ME253" s="574"/>
      <c r="MF253" s="574"/>
      <c r="MG253" s="574"/>
      <c r="MH253" s="574"/>
      <c r="MI253" s="574"/>
      <c r="MJ253" s="574"/>
      <c r="MK253" s="574"/>
      <c r="ML253" s="574"/>
      <c r="MM253" s="574"/>
      <c r="MN253" s="574"/>
      <c r="MO253" s="574"/>
      <c r="MP253" s="574"/>
      <c r="MQ253" s="574"/>
      <c r="MR253" s="574"/>
      <c r="MS253" s="574"/>
      <c r="MT253" s="574"/>
      <c r="MU253" s="574"/>
      <c r="MV253" s="574"/>
      <c r="MW253" s="574"/>
      <c r="MX253" s="574"/>
      <c r="MY253" s="574"/>
      <c r="MZ253" s="574"/>
      <c r="NA253" s="574"/>
      <c r="NB253" s="574"/>
      <c r="NC253" s="574"/>
      <c r="ND253" s="574"/>
      <c r="NE253" s="574"/>
      <c r="NF253" s="574"/>
      <c r="NG253" s="574"/>
      <c r="NH253" s="574"/>
      <c r="NI253" s="574"/>
      <c r="NJ253" s="574"/>
      <c r="NK253" s="574"/>
      <c r="NL253" s="574"/>
      <c r="NM253" s="574"/>
      <c r="NN253" s="574"/>
      <c r="NO253" s="574"/>
      <c r="NP253" s="574"/>
      <c r="NQ253" s="574"/>
      <c r="NR253" s="574"/>
      <c r="NS253" s="574"/>
      <c r="NT253" s="574"/>
      <c r="NU253" s="574"/>
      <c r="NV253" s="574"/>
      <c r="NW253" s="574"/>
      <c r="NX253" s="574"/>
      <c r="NY253" s="574"/>
      <c r="NZ253" s="574"/>
      <c r="OA253" s="574"/>
      <c r="OB253" s="574"/>
      <c r="OC253" s="574"/>
      <c r="OD253" s="574"/>
      <c r="OE253" s="574"/>
      <c r="OF253" s="574"/>
      <c r="OG253" s="574"/>
      <c r="OH253" s="574"/>
      <c r="OI253" s="574"/>
      <c r="OJ253" s="574"/>
      <c r="OK253" s="574"/>
      <c r="OL253" s="574"/>
      <c r="OM253" s="574"/>
      <c r="ON253" s="574"/>
      <c r="OO253" s="574"/>
      <c r="OP253" s="574"/>
      <c r="OQ253" s="574"/>
      <c r="OR253" s="574"/>
      <c r="OS253" s="574"/>
      <c r="OT253" s="574"/>
      <c r="OU253" s="574"/>
      <c r="OV253" s="574"/>
      <c r="OW253" s="574"/>
      <c r="OX253" s="574"/>
      <c r="OY253" s="574"/>
      <c r="OZ253" s="574"/>
      <c r="PA253" s="574"/>
      <c r="PB253" s="574"/>
      <c r="PC253" s="574"/>
      <c r="PD253" s="574"/>
      <c r="PE253" s="574"/>
      <c r="PF253" s="574"/>
      <c r="PG253" s="574"/>
      <c r="PH253" s="574"/>
      <c r="PI253" s="574"/>
      <c r="PJ253" s="574"/>
      <c r="PK253" s="574"/>
      <c r="PL253" s="574"/>
      <c r="PM253" s="574"/>
      <c r="PN253" s="574"/>
      <c r="PO253" s="574"/>
      <c r="PP253" s="574"/>
      <c r="PQ253" s="574"/>
      <c r="PR253" s="574"/>
      <c r="PS253" s="574"/>
      <c r="PT253" s="574"/>
      <c r="PU253" s="574"/>
      <c r="PV253" s="574"/>
      <c r="PW253" s="574"/>
      <c r="PX253" s="574"/>
      <c r="PY253" s="574"/>
      <c r="PZ253" s="574"/>
      <c r="QA253" s="574"/>
      <c r="QB253" s="574"/>
      <c r="QC253" s="574"/>
      <c r="QD253" s="574"/>
      <c r="QE253" s="574"/>
      <c r="QF253" s="574"/>
      <c r="QG253" s="574"/>
      <c r="QH253" s="574"/>
      <c r="QI253" s="574"/>
      <c r="QJ253" s="574"/>
      <c r="QK253" s="574"/>
      <c r="QL253" s="574"/>
      <c r="QM253" s="574"/>
      <c r="QN253" s="574"/>
      <c r="QO253" s="574"/>
      <c r="QP253" s="574"/>
      <c r="QQ253" s="574"/>
      <c r="QR253" s="574"/>
      <c r="QS253" s="574"/>
      <c r="QT253" s="574"/>
      <c r="QU253" s="574"/>
      <c r="QV253" s="574"/>
      <c r="QW253" s="574"/>
      <c r="QX253" s="574"/>
      <c r="QY253" s="574"/>
      <c r="QZ253" s="574"/>
      <c r="RA253" s="574"/>
      <c r="RB253" s="574"/>
      <c r="RC253" s="574"/>
      <c r="RD253" s="574"/>
      <c r="RE253" s="574"/>
      <c r="RF253" s="574"/>
      <c r="RG253" s="574"/>
      <c r="RH253" s="574"/>
      <c r="RI253" s="574"/>
      <c r="RJ253" s="574"/>
      <c r="RK253" s="574"/>
      <c r="RL253" s="574"/>
      <c r="RM253" s="574"/>
      <c r="RN253" s="574"/>
      <c r="RO253" s="574"/>
      <c r="RP253" s="574"/>
      <c r="RQ253" s="574"/>
      <c r="RR253" s="574"/>
      <c r="RS253" s="574"/>
      <c r="RT253" s="574"/>
      <c r="RU253" s="574"/>
      <c r="RV253" s="574"/>
      <c r="RW253" s="574"/>
      <c r="RX253" s="574"/>
      <c r="RY253" s="574"/>
      <c r="RZ253" s="574"/>
      <c r="SA253" s="574"/>
      <c r="SB253" s="574"/>
      <c r="SC253" s="574"/>
      <c r="SD253" s="574"/>
      <c r="SE253" s="574"/>
      <c r="SF253" s="574"/>
      <c r="SG253" s="574"/>
      <c r="SH253" s="574"/>
      <c r="SI253" s="574"/>
      <c r="SJ253" s="574"/>
      <c r="SK253" s="574"/>
      <c r="SL253" s="574"/>
      <c r="SM253" s="574"/>
      <c r="SN253" s="574"/>
      <c r="SO253" s="574"/>
      <c r="SP253" s="574"/>
      <c r="SQ253" s="574"/>
      <c r="SR253" s="574"/>
      <c r="SS253" s="574"/>
      <c r="ST253" s="574"/>
      <c r="SU253" s="574"/>
      <c r="SV253" s="574"/>
      <c r="SW253" s="574"/>
      <c r="SX253" s="574"/>
      <c r="SY253" s="574"/>
      <c r="SZ253" s="574"/>
      <c r="TA253" s="574"/>
      <c r="TB253" s="574"/>
      <c r="TC253" s="574"/>
      <c r="TD253" s="574"/>
      <c r="TE253" s="574"/>
      <c r="TF253" s="574"/>
      <c r="TG253" s="574"/>
      <c r="TH253" s="574"/>
      <c r="TI253" s="574"/>
      <c r="TJ253" s="574"/>
      <c r="TK253" s="574"/>
      <c r="TL253" s="574"/>
      <c r="TM253" s="574"/>
      <c r="TN253" s="574"/>
      <c r="TO253" s="574"/>
      <c r="TP253" s="574"/>
      <c r="TQ253" s="574"/>
      <c r="TR253" s="574"/>
      <c r="TS253" s="574"/>
      <c r="TT253" s="574"/>
      <c r="TU253" s="574"/>
      <c r="TV253" s="574"/>
      <c r="TW253" s="574"/>
      <c r="TX253" s="574"/>
      <c r="TY253" s="574"/>
      <c r="TZ253" s="574"/>
      <c r="UA253" s="574"/>
      <c r="UB253" s="574"/>
      <c r="UC253" s="574"/>
      <c r="UD253" s="574"/>
      <c r="UE253" s="574"/>
      <c r="UF253" s="574"/>
      <c r="UG253" s="574"/>
      <c r="UH253" s="574"/>
      <c r="UI253" s="574"/>
      <c r="UJ253" s="574"/>
      <c r="UK253" s="574"/>
      <c r="UL253" s="574"/>
      <c r="UM253" s="574"/>
      <c r="UN253" s="574"/>
      <c r="UO253" s="574"/>
      <c r="UP253" s="574"/>
      <c r="UQ253" s="574"/>
      <c r="UR253" s="574"/>
      <c r="US253" s="574"/>
      <c r="UT253" s="574"/>
      <c r="UU253" s="574"/>
      <c r="UV253" s="574"/>
      <c r="UW253" s="574"/>
      <c r="UX253" s="574"/>
      <c r="UY253" s="574"/>
      <c r="UZ253" s="574"/>
      <c r="VA253" s="574"/>
      <c r="VB253" s="574"/>
      <c r="VC253" s="574"/>
      <c r="VD253" s="574"/>
      <c r="VE253" s="574"/>
      <c r="VF253" s="574"/>
      <c r="VG253" s="574"/>
      <c r="VH253" s="574"/>
      <c r="VI253" s="574"/>
      <c r="VJ253" s="574"/>
      <c r="VK253" s="574"/>
      <c r="VL253" s="574"/>
      <c r="VM253" s="574"/>
      <c r="VN253" s="574"/>
      <c r="VO253" s="574"/>
      <c r="VP253" s="574"/>
      <c r="VQ253" s="574"/>
      <c r="VR253" s="574"/>
      <c r="VS253" s="574"/>
      <c r="VT253" s="574"/>
      <c r="VU253" s="574"/>
      <c r="VV253" s="574"/>
      <c r="VW253" s="574"/>
      <c r="VX253" s="574"/>
      <c r="VY253" s="574"/>
      <c r="VZ253" s="574"/>
      <c r="WA253" s="574"/>
      <c r="WB253" s="574"/>
      <c r="WC253" s="574"/>
      <c r="WD253" s="574"/>
      <c r="WE253" s="574"/>
      <c r="WF253" s="574"/>
      <c r="WG253" s="574"/>
      <c r="WH253" s="574"/>
      <c r="WI253" s="574"/>
      <c r="WJ253" s="574"/>
      <c r="WK253" s="574"/>
      <c r="WL253" s="574"/>
      <c r="WM253" s="574"/>
      <c r="WN253" s="574"/>
      <c r="WO253" s="574"/>
      <c r="WP253" s="574"/>
      <c r="WQ253" s="574"/>
      <c r="WR253" s="574"/>
      <c r="WS253" s="574"/>
      <c r="WT253" s="574"/>
      <c r="WU253" s="574"/>
      <c r="WV253" s="574"/>
      <c r="WW253" s="574"/>
      <c r="WX253" s="574"/>
      <c r="WY253" s="574"/>
      <c r="WZ253" s="574"/>
      <c r="XA253" s="574"/>
      <c r="XB253" s="574"/>
      <c r="XC253" s="574"/>
      <c r="XD253" s="574"/>
      <c r="XE253" s="574"/>
      <c r="XF253" s="574"/>
      <c r="XG253" s="574"/>
      <c r="XH253" s="574"/>
      <c r="XI253" s="574"/>
      <c r="XJ253" s="574"/>
      <c r="XK253" s="574"/>
      <c r="XL253" s="574"/>
      <c r="XM253" s="574"/>
      <c r="XN253" s="574"/>
      <c r="XO253" s="574"/>
      <c r="XP253" s="574"/>
      <c r="XQ253" s="574"/>
      <c r="XR253" s="574"/>
      <c r="XS253" s="574"/>
      <c r="XT253" s="574"/>
      <c r="XU253" s="574"/>
      <c r="XV253" s="574"/>
      <c r="XW253" s="574"/>
      <c r="XX253" s="574"/>
      <c r="XY253" s="574"/>
      <c r="XZ253" s="574"/>
      <c r="YA253" s="574"/>
      <c r="YB253" s="574"/>
      <c r="YC253" s="574"/>
      <c r="YD253" s="574"/>
      <c r="YE253" s="574"/>
      <c r="YF253" s="574"/>
      <c r="YG253" s="574"/>
      <c r="YH253" s="574"/>
      <c r="YI253" s="574"/>
      <c r="YJ253" s="574"/>
      <c r="YK253" s="574"/>
      <c r="YL253" s="574"/>
      <c r="YM253" s="574"/>
      <c r="YN253" s="574"/>
      <c r="YO253" s="574"/>
      <c r="YP253" s="574"/>
      <c r="YQ253" s="574"/>
      <c r="YR253" s="574"/>
      <c r="YS253" s="574"/>
      <c r="YT253" s="574"/>
      <c r="YU253" s="574"/>
      <c r="YV253" s="574"/>
      <c r="YW253" s="574"/>
      <c r="YX253" s="574"/>
      <c r="YY253" s="574"/>
      <c r="YZ253" s="574"/>
      <c r="ZA253" s="574"/>
      <c r="ZB253" s="574"/>
      <c r="ZC253" s="574"/>
      <c r="ZD253" s="574"/>
      <c r="ZE253" s="574"/>
      <c r="ZF253" s="574"/>
      <c r="ZG253" s="574"/>
      <c r="ZH253" s="574"/>
      <c r="ZI253" s="574"/>
      <c r="ZJ253" s="574"/>
      <c r="ZK253" s="574"/>
      <c r="ZL253" s="574"/>
      <c r="ZM253" s="574"/>
      <c r="ZN253" s="574"/>
      <c r="ZO253" s="574"/>
      <c r="ZP253" s="574"/>
      <c r="ZQ253" s="574"/>
      <c r="ZR253" s="574"/>
      <c r="ZS253" s="574"/>
      <c r="ZT253" s="574"/>
      <c r="ZU253" s="574"/>
      <c r="ZV253" s="574"/>
      <c r="ZW253" s="574"/>
      <c r="ZX253" s="574"/>
      <c r="ZY253" s="574"/>
      <c r="ZZ253" s="574"/>
      <c r="AAA253" s="574"/>
      <c r="AAB253" s="574"/>
      <c r="AAC253" s="574"/>
      <c r="AAD253" s="574"/>
      <c r="AAE253" s="574"/>
      <c r="AAF253" s="574"/>
      <c r="AAG253" s="574"/>
      <c r="AAH253" s="574"/>
      <c r="AAI253" s="574"/>
      <c r="AAJ253" s="574"/>
      <c r="AAK253" s="574"/>
      <c r="AAL253" s="574"/>
      <c r="AAM253" s="574"/>
      <c r="AAN253" s="574"/>
      <c r="AAO253" s="574"/>
      <c r="AAP253" s="574"/>
      <c r="AAQ253" s="574"/>
      <c r="AAR253" s="574"/>
      <c r="AAS253" s="574"/>
      <c r="AAT253" s="574"/>
      <c r="AAU253" s="574"/>
      <c r="AAV253" s="574"/>
      <c r="AAW253" s="574"/>
      <c r="AAX253" s="574"/>
      <c r="AAY253" s="574"/>
      <c r="AAZ253" s="574"/>
      <c r="ABA253" s="574"/>
      <c r="ABB253" s="574"/>
      <c r="ABC253" s="574"/>
      <c r="ABD253" s="574"/>
      <c r="ABE253" s="574"/>
      <c r="ABF253" s="574"/>
      <c r="ABG253" s="574"/>
      <c r="ABH253" s="574"/>
      <c r="ABI253" s="574"/>
      <c r="ABJ253" s="574"/>
      <c r="ABK253" s="574"/>
      <c r="ABL253" s="574"/>
      <c r="ABM253" s="574"/>
      <c r="ABN253" s="574"/>
      <c r="ABO253" s="574"/>
      <c r="ABP253" s="574"/>
      <c r="ABQ253" s="574"/>
      <c r="ABR253" s="574"/>
      <c r="ABS253" s="574"/>
      <c r="ABT253" s="574"/>
      <c r="ABU253" s="574"/>
      <c r="ABV253" s="574"/>
      <c r="ABW253" s="574"/>
      <c r="ABX253" s="574"/>
      <c r="ABY253" s="574"/>
      <c r="ABZ253" s="574"/>
      <c r="ACA253" s="574"/>
      <c r="ACB253" s="574"/>
      <c r="ACC253" s="574"/>
      <c r="ACD253" s="574"/>
      <c r="ACE253" s="574"/>
      <c r="ACF253" s="574"/>
      <c r="ACG253" s="574"/>
      <c r="ACH253" s="574"/>
      <c r="ACI253" s="574"/>
      <c r="ACJ253" s="574"/>
      <c r="ACK253" s="574"/>
      <c r="ACL253" s="574"/>
      <c r="ACM253" s="574"/>
      <c r="ACN253" s="574"/>
      <c r="ACO253" s="574"/>
      <c r="ACP253" s="574"/>
      <c r="ACQ253" s="574"/>
      <c r="ACR253" s="574"/>
      <c r="ACS253" s="574"/>
      <c r="ACT253" s="574"/>
      <c r="ACU253" s="574"/>
      <c r="ACV253" s="574"/>
      <c r="ACW253" s="574"/>
      <c r="ACX253" s="574"/>
      <c r="ACY253" s="574"/>
      <c r="ACZ253" s="574"/>
      <c r="ADA253" s="574"/>
      <c r="ADB253" s="574"/>
      <c r="ADC253" s="574"/>
      <c r="ADD253" s="574"/>
      <c r="ADE253" s="574"/>
      <c r="ADF253" s="574"/>
      <c r="ADG253" s="574"/>
      <c r="ADH253" s="574"/>
      <c r="ADI253" s="574"/>
      <c r="ADJ253" s="574"/>
      <c r="ADK253" s="574"/>
      <c r="ADL253" s="574"/>
      <c r="ADM253" s="574"/>
      <c r="ADN253" s="574"/>
      <c r="ADO253" s="574"/>
      <c r="ADP253" s="574"/>
      <c r="ADQ253" s="574"/>
      <c r="ADR253" s="574"/>
      <c r="ADS253" s="574"/>
      <c r="ADT253" s="574"/>
      <c r="ADU253" s="574"/>
      <c r="ADV253" s="574"/>
      <c r="ADW253" s="574"/>
      <c r="ADX253" s="574"/>
      <c r="ADY253" s="574"/>
      <c r="ADZ253" s="574"/>
      <c r="AEA253" s="574"/>
      <c r="AEB253" s="574"/>
      <c r="AEC253" s="574"/>
      <c r="AED253" s="574"/>
      <c r="AEE253" s="574"/>
      <c r="AEF253" s="574"/>
      <c r="AEG253" s="574"/>
      <c r="AEH253" s="574"/>
      <c r="AEI253" s="574"/>
      <c r="AEJ253" s="574"/>
      <c r="AEK253" s="574"/>
      <c r="AEL253" s="574"/>
      <c r="AEM253" s="574"/>
      <c r="AEN253" s="574"/>
      <c r="AEO253" s="574"/>
      <c r="AEP253" s="574"/>
      <c r="AEQ253" s="574"/>
      <c r="AER253" s="574"/>
      <c r="AES253" s="574"/>
      <c r="AET253" s="574"/>
      <c r="AEU253" s="574"/>
      <c r="AEV253" s="574"/>
      <c r="AEW253" s="574"/>
      <c r="AEX253" s="574"/>
      <c r="AEY253" s="574"/>
      <c r="AEZ253" s="574"/>
      <c r="AFA253" s="574"/>
      <c r="AFB253" s="574"/>
      <c r="AFC253" s="574"/>
      <c r="AFD253" s="574"/>
      <c r="AFE253" s="574"/>
      <c r="AFF253" s="574"/>
      <c r="AFG253" s="574"/>
      <c r="AFH253" s="574"/>
      <c r="AFI253" s="574"/>
      <c r="AFJ253" s="574"/>
      <c r="AFK253" s="574"/>
      <c r="AFL253" s="574"/>
      <c r="AFM253" s="574"/>
      <c r="AFN253" s="574"/>
      <c r="AFO253" s="574"/>
      <c r="AFP253" s="574"/>
      <c r="AFQ253" s="574"/>
      <c r="AFR253" s="574"/>
      <c r="AFS253" s="574"/>
      <c r="AFT253" s="574"/>
      <c r="AFU253" s="574"/>
      <c r="AFV253" s="574"/>
      <c r="AFW253" s="574"/>
      <c r="AFX253" s="574"/>
      <c r="AFY253" s="574"/>
      <c r="AFZ253" s="574"/>
      <c r="AGA253" s="574"/>
      <c r="AGB253" s="574"/>
      <c r="AGC253" s="574"/>
      <c r="AGD253" s="574"/>
      <c r="AGE253" s="574"/>
      <c r="AGF253" s="574"/>
      <c r="AGG253" s="574"/>
      <c r="AGH253" s="574"/>
      <c r="AGI253" s="574"/>
      <c r="AGJ253" s="574"/>
      <c r="AGK253" s="574"/>
      <c r="AGL253" s="574"/>
      <c r="AGM253" s="574"/>
      <c r="AGN253" s="574"/>
      <c r="AGO253" s="574"/>
      <c r="AGP253" s="574"/>
      <c r="AGQ253" s="574"/>
      <c r="AGR253" s="574"/>
      <c r="AGS253" s="574"/>
      <c r="AGT253" s="574"/>
      <c r="AGU253" s="574"/>
      <c r="AGV253" s="574"/>
      <c r="AGW253" s="574"/>
      <c r="AGX253" s="574"/>
      <c r="AGY253" s="574"/>
      <c r="AGZ253" s="574"/>
      <c r="AHA253" s="574"/>
      <c r="AHB253" s="574"/>
      <c r="AHC253" s="574"/>
      <c r="AHD253" s="574"/>
      <c r="AHE253" s="574"/>
      <c r="AHF253" s="574"/>
      <c r="AHG253" s="574"/>
      <c r="AHH253" s="574"/>
      <c r="AHI253" s="574"/>
      <c r="AHJ253" s="574"/>
      <c r="AHK253" s="574"/>
      <c r="AHL253" s="574"/>
      <c r="AHM253" s="574"/>
      <c r="AHN253" s="574"/>
      <c r="AHO253" s="574"/>
      <c r="AHP253" s="574"/>
      <c r="AHQ253" s="574"/>
      <c r="AHR253" s="574"/>
      <c r="AHS253" s="574"/>
      <c r="AHT253" s="574"/>
      <c r="AHU253" s="574"/>
      <c r="AHV253" s="574"/>
      <c r="AHW253" s="574"/>
      <c r="AHX253" s="574"/>
      <c r="AHY253" s="574"/>
      <c r="AHZ253" s="574"/>
      <c r="AIA253" s="574"/>
      <c r="AIB253" s="574"/>
      <c r="AIC253" s="574"/>
      <c r="AID253" s="574"/>
      <c r="AIE253" s="574"/>
      <c r="AIF253" s="574"/>
      <c r="AIG253" s="574"/>
      <c r="AIH253" s="574"/>
      <c r="AII253" s="574"/>
      <c r="AIJ253" s="574"/>
      <c r="AIK253" s="574"/>
      <c r="AIL253" s="574"/>
      <c r="AIM253" s="574"/>
      <c r="AIN253" s="574"/>
      <c r="AIO253" s="574"/>
      <c r="AIP253" s="574"/>
      <c r="AIQ253" s="574"/>
      <c r="AIR253" s="574"/>
      <c r="AIS253" s="574"/>
      <c r="AIT253" s="574"/>
      <c r="AIU253" s="574"/>
      <c r="AIV253" s="574"/>
      <c r="AIW253" s="574"/>
      <c r="AIX253" s="574"/>
      <c r="AIY253" s="574"/>
      <c r="AIZ253" s="574"/>
      <c r="AJA253" s="574"/>
      <c r="AJB253" s="574"/>
      <c r="AJC253" s="574"/>
      <c r="AJD253" s="574"/>
      <c r="AJE253" s="574"/>
      <c r="AJF253" s="574"/>
      <c r="AJG253" s="574"/>
      <c r="AJH253" s="574"/>
      <c r="AJI253" s="574"/>
      <c r="AJJ253" s="574"/>
      <c r="AJK253" s="574"/>
      <c r="AJL253" s="574"/>
      <c r="AJM253" s="574"/>
      <c r="AJN253" s="574"/>
      <c r="AJO253" s="574"/>
      <c r="AJP253" s="574"/>
      <c r="AJQ253" s="574"/>
      <c r="AJR253" s="574"/>
      <c r="AJS253" s="574"/>
      <c r="AJT253" s="574"/>
      <c r="AJU253" s="574"/>
      <c r="AJV253" s="574"/>
      <c r="AJW253" s="574"/>
      <c r="AJX253" s="574"/>
      <c r="AJY253" s="574"/>
      <c r="AJZ253" s="574"/>
      <c r="AKA253" s="574"/>
      <c r="AKB253" s="574"/>
      <c r="AKC253" s="574"/>
      <c r="AKD253" s="574"/>
      <c r="AKE253" s="574"/>
      <c r="AKF253" s="574"/>
      <c r="AKG253" s="574"/>
      <c r="AKH253" s="574"/>
      <c r="AKI253" s="574"/>
      <c r="AKJ253" s="574"/>
      <c r="AKK253" s="574"/>
      <c r="AKL253" s="574"/>
      <c r="AKM253" s="574"/>
      <c r="AKN253" s="574"/>
      <c r="AKO253" s="574"/>
      <c r="AKP253" s="574"/>
      <c r="AKQ253" s="574"/>
      <c r="AKR253" s="574"/>
      <c r="AKS253" s="574"/>
      <c r="AKT253" s="574"/>
      <c r="AKU253" s="574"/>
      <c r="AKV253" s="574"/>
      <c r="AKW253" s="574"/>
      <c r="AKX253" s="574"/>
      <c r="AKY253" s="574"/>
      <c r="AKZ253" s="574"/>
      <c r="ALA253" s="574"/>
      <c r="ALB253" s="574"/>
      <c r="ALC253" s="574"/>
      <c r="ALD253" s="574"/>
      <c r="ALE253" s="574"/>
      <c r="ALF253" s="574"/>
      <c r="ALG253" s="574"/>
      <c r="ALH253" s="574"/>
      <c r="ALI253" s="574"/>
      <c r="ALJ253" s="574"/>
      <c r="ALK253" s="574"/>
      <c r="ALL253" s="574"/>
      <c r="ALM253" s="574"/>
      <c r="ALN253" s="574"/>
      <c r="ALO253" s="574"/>
      <c r="ALP253" s="574"/>
      <c r="ALQ253" s="574"/>
      <c r="ALR253" s="574"/>
      <c r="ALS253" s="574"/>
      <c r="ALT253" s="574"/>
      <c r="ALU253" s="574"/>
      <c r="ALV253" s="574"/>
      <c r="ALW253" s="574"/>
      <c r="ALX253" s="574"/>
      <c r="ALY253" s="574"/>
      <c r="ALZ253" s="574"/>
      <c r="AMA253" s="574"/>
      <c r="AMB253" s="574"/>
      <c r="AMC253" s="574"/>
      <c r="AMD253" s="574"/>
      <c r="AME253" s="574"/>
      <c r="AMF253" s="574"/>
      <c r="AMG253" s="574"/>
      <c r="AMH253" s="574"/>
      <c r="AMI253" s="574"/>
      <c r="AMJ253" s="574"/>
      <c r="AMK253" s="574"/>
      <c r="AML253" s="574"/>
      <c r="AMM253" s="574"/>
      <c r="AMN253" s="574"/>
      <c r="AMO253" s="574"/>
      <c r="AMP253" s="574"/>
      <c r="AMQ253" s="574"/>
      <c r="AMR253" s="574"/>
      <c r="AMS253" s="574"/>
      <c r="AMT253" s="574"/>
      <c r="AMU253" s="574"/>
      <c r="AMV253" s="574"/>
      <c r="AMW253" s="574"/>
      <c r="AMX253" s="574"/>
      <c r="AMY253" s="574"/>
      <c r="AMZ253" s="574"/>
      <c r="ANA253" s="574"/>
      <c r="ANB253" s="574"/>
      <c r="ANC253" s="574"/>
      <c r="AND253" s="574"/>
      <c r="ANE253" s="574"/>
      <c r="ANF253" s="574"/>
      <c r="ANG253" s="574"/>
      <c r="ANH253" s="574"/>
      <c r="ANI253" s="574"/>
      <c r="ANJ253" s="574"/>
      <c r="ANK253" s="574"/>
      <c r="ANL253" s="574"/>
      <c r="ANM253" s="574"/>
      <c r="ANN253" s="574"/>
      <c r="ANO253" s="574"/>
      <c r="ANP253" s="574"/>
      <c r="ANQ253" s="574"/>
      <c r="ANR253" s="574"/>
      <c r="ANS253" s="574"/>
      <c r="ANT253" s="574"/>
      <c r="ANU253" s="574"/>
      <c r="ANV253" s="574"/>
      <c r="ANW253" s="574"/>
      <c r="ANX253" s="574"/>
      <c r="ANY253" s="574"/>
      <c r="ANZ253" s="574"/>
      <c r="AOA253" s="574"/>
      <c r="AOB253" s="574"/>
      <c r="AOC253" s="574"/>
      <c r="AOD253" s="574"/>
      <c r="AOE253" s="574"/>
      <c r="AOF253" s="574"/>
      <c r="AOG253" s="574"/>
      <c r="AOH253" s="574"/>
      <c r="AOI253" s="574"/>
      <c r="AOJ253" s="574"/>
      <c r="AOK253" s="574"/>
      <c r="AOL253" s="574"/>
      <c r="AOM253" s="574"/>
      <c r="AON253" s="574"/>
      <c r="AOO253" s="574"/>
      <c r="AOP253" s="574"/>
      <c r="AOQ253" s="574"/>
      <c r="AOR253" s="574"/>
      <c r="AOS253" s="574"/>
      <c r="AOT253" s="574"/>
      <c r="AOU253" s="574"/>
      <c r="AOV253" s="574"/>
      <c r="AOW253" s="574"/>
      <c r="AOX253" s="574"/>
      <c r="AOY253" s="574"/>
      <c r="AOZ253" s="574"/>
      <c r="APA253" s="574"/>
      <c r="APB253" s="574"/>
      <c r="APC253" s="574"/>
      <c r="APD253" s="574"/>
      <c r="APE253" s="574"/>
      <c r="APF253" s="574"/>
      <c r="APG253" s="574"/>
      <c r="APH253" s="574"/>
      <c r="API253" s="574"/>
      <c r="APJ253" s="574"/>
      <c r="APK253" s="574"/>
      <c r="APL253" s="574"/>
      <c r="APM253" s="574"/>
      <c r="APN253" s="574"/>
      <c r="APO253" s="574"/>
      <c r="APP253" s="574"/>
      <c r="APQ253" s="574"/>
      <c r="APR253" s="574"/>
      <c r="APS253" s="574"/>
      <c r="APT253" s="574"/>
      <c r="APU253" s="574"/>
      <c r="APV253" s="574"/>
      <c r="APW253" s="574"/>
      <c r="APX253" s="574"/>
      <c r="APY253" s="574"/>
      <c r="APZ253" s="574"/>
      <c r="AQA253" s="574"/>
      <c r="AQB253" s="574"/>
      <c r="AQC253" s="574"/>
      <c r="AQD253" s="574"/>
      <c r="AQE253" s="574"/>
      <c r="AQF253" s="574"/>
      <c r="AQG253" s="574"/>
      <c r="AQH253" s="574"/>
      <c r="AQI253" s="574"/>
      <c r="AQJ253" s="574"/>
      <c r="AQK253" s="574"/>
      <c r="AQL253" s="574"/>
      <c r="AQM253" s="574"/>
      <c r="AQN253" s="574"/>
      <c r="AQO253" s="574"/>
      <c r="AQP253" s="574"/>
      <c r="AQQ253" s="574"/>
      <c r="AQR253" s="574"/>
      <c r="AQS253" s="574"/>
      <c r="AQT253" s="574"/>
      <c r="AQU253" s="574"/>
      <c r="AQV253" s="574"/>
      <c r="AQW253" s="574"/>
      <c r="AQX253" s="574"/>
      <c r="AQY253" s="574"/>
      <c r="AQZ253" s="574"/>
      <c r="ARA253" s="574"/>
      <c r="ARB253" s="574"/>
      <c r="ARC253" s="574"/>
      <c r="ARD253" s="574"/>
      <c r="ARE253" s="574"/>
      <c r="ARF253" s="574"/>
      <c r="ARG253" s="574"/>
      <c r="ARH253" s="574"/>
      <c r="ARI253" s="574"/>
      <c r="ARJ253" s="574"/>
      <c r="ARK253" s="574"/>
      <c r="ARL253" s="574"/>
      <c r="ARM253" s="574"/>
      <c r="ARN253" s="574"/>
      <c r="ARO253" s="574"/>
      <c r="ARP253" s="574"/>
      <c r="ARQ253" s="574"/>
      <c r="ARR253" s="574"/>
      <c r="ARS253" s="574"/>
      <c r="ART253" s="574"/>
      <c r="ARU253" s="574"/>
      <c r="ARV253" s="574"/>
      <c r="ARW253" s="574"/>
      <c r="ARX253" s="574"/>
      <c r="ARY253" s="574"/>
      <c r="ARZ253" s="574"/>
      <c r="ASA253" s="574"/>
      <c r="ASB253" s="574"/>
      <c r="ASC253" s="574"/>
      <c r="ASD253" s="574"/>
      <c r="ASE253" s="574"/>
      <c r="ASF253" s="574"/>
      <c r="ASG253" s="574"/>
      <c r="ASH253" s="574"/>
      <c r="ASI253" s="574"/>
      <c r="ASJ253" s="574"/>
      <c r="ASK253" s="574"/>
      <c r="ASL253" s="574"/>
      <c r="ASM253" s="574"/>
      <c r="ASN253" s="574"/>
      <c r="ASO253" s="574"/>
      <c r="ASP253" s="574"/>
      <c r="ASQ253" s="574"/>
      <c r="ASR253" s="574"/>
      <c r="ASS253" s="574"/>
      <c r="AST253" s="574"/>
      <c r="ASU253" s="574"/>
      <c r="ASV253" s="574"/>
      <c r="ASW253" s="574"/>
      <c r="ASX253" s="574"/>
      <c r="ASY253" s="574"/>
      <c r="ASZ253" s="574"/>
      <c r="ATA253" s="574"/>
      <c r="ATB253" s="574"/>
      <c r="ATC253" s="574"/>
      <c r="ATD253" s="574"/>
      <c r="ATE253" s="574"/>
      <c r="ATF253" s="574"/>
      <c r="ATG253" s="574"/>
      <c r="ATH253" s="574"/>
      <c r="ATI253" s="574"/>
      <c r="ATJ253" s="574"/>
      <c r="ATK253" s="574"/>
      <c r="ATL253" s="574"/>
      <c r="ATM253" s="574"/>
      <c r="ATN253" s="574"/>
      <c r="ATO253" s="574"/>
      <c r="ATP253" s="574"/>
      <c r="ATQ253" s="574"/>
      <c r="ATR253" s="574"/>
      <c r="ATS253" s="574"/>
      <c r="ATT253" s="574"/>
      <c r="ATU253" s="574"/>
      <c r="ATV253" s="574"/>
      <c r="ATW253" s="574"/>
      <c r="ATX253" s="574"/>
      <c r="ATY253" s="574"/>
      <c r="ATZ253" s="574"/>
      <c r="AUA253" s="574"/>
      <c r="AUB253" s="574"/>
      <c r="AUC253" s="574"/>
      <c r="AUD253" s="574"/>
      <c r="AUE253" s="574"/>
      <c r="AUF253" s="574"/>
      <c r="AUG253" s="574"/>
      <c r="AUH253" s="574"/>
      <c r="AUI253" s="574"/>
      <c r="AUJ253" s="574"/>
      <c r="AUK253" s="574"/>
      <c r="AUL253" s="574"/>
      <c r="AUM253" s="574"/>
      <c r="AUN253" s="574"/>
      <c r="AUO253" s="574"/>
      <c r="AUP253" s="574"/>
      <c r="AUQ253" s="574"/>
      <c r="AUR253" s="574"/>
      <c r="AUS253" s="574"/>
      <c r="AUT253" s="574"/>
      <c r="AUU253" s="574"/>
      <c r="AUV253" s="574"/>
      <c r="AUW253" s="574"/>
      <c r="AUX253" s="574"/>
      <c r="AUY253" s="574"/>
      <c r="AUZ253" s="574"/>
      <c r="AVA253" s="574"/>
      <c r="AVB253" s="574"/>
      <c r="AVC253" s="574"/>
      <c r="AVD253" s="574"/>
      <c r="AVE253" s="574"/>
      <c r="AVF253" s="574"/>
      <c r="AVG253" s="574"/>
      <c r="AVH253" s="574"/>
      <c r="AVI253" s="574"/>
      <c r="AVJ253" s="574"/>
      <c r="AVK253" s="574"/>
      <c r="AVL253" s="574"/>
      <c r="AVM253" s="574"/>
      <c r="AVN253" s="574"/>
      <c r="AVO253" s="574"/>
      <c r="AVP253" s="574"/>
      <c r="AVQ253" s="574"/>
      <c r="AVR253" s="574"/>
      <c r="AVS253" s="574"/>
      <c r="AVT253" s="574"/>
      <c r="AVU253" s="574"/>
      <c r="AVV253" s="574"/>
      <c r="AVW253" s="574"/>
      <c r="AVX253" s="574"/>
      <c r="AVY253" s="574"/>
      <c r="AVZ253" s="574"/>
      <c r="AWA253" s="574"/>
      <c r="AWB253" s="574"/>
      <c r="AWC253" s="574"/>
      <c r="AWD253" s="574"/>
      <c r="AWE253" s="574"/>
      <c r="AWF253" s="574"/>
      <c r="AWG253" s="574"/>
      <c r="AWH253" s="574"/>
      <c r="AWI253" s="574"/>
      <c r="AWJ253" s="574"/>
      <c r="AWK253" s="574"/>
      <c r="AWL253" s="574"/>
      <c r="AWM253" s="574"/>
      <c r="AWN253" s="574"/>
      <c r="AWO253" s="574"/>
      <c r="AWP253" s="574"/>
      <c r="AWQ253" s="574"/>
      <c r="AWR253" s="574"/>
      <c r="AWS253" s="574"/>
      <c r="AWT253" s="574"/>
      <c r="AWU253" s="574"/>
      <c r="AWV253" s="574"/>
      <c r="AWW253" s="574"/>
      <c r="AWX253" s="574"/>
      <c r="AWY253" s="574"/>
      <c r="AWZ253" s="574"/>
      <c r="AXA253" s="574"/>
      <c r="AXB253" s="574"/>
      <c r="AXC253" s="574"/>
      <c r="AXD253" s="574"/>
      <c r="AXE253" s="574"/>
      <c r="AXF253" s="574"/>
      <c r="AXG253" s="574"/>
      <c r="AXH253" s="574"/>
      <c r="AXI253" s="574"/>
      <c r="AXJ253" s="574"/>
    </row>
    <row r="254" spans="1:1310" ht="20.100000000000001" customHeight="1" thickBot="1">
      <c r="B254" s="96"/>
      <c r="C254" s="96"/>
      <c r="D254" s="96"/>
      <c r="E254" s="478"/>
      <c r="F254" s="478"/>
      <c r="G254" s="96"/>
      <c r="H254" s="96"/>
      <c r="I254" s="96"/>
      <c r="J254" s="96"/>
      <c r="K254" s="96"/>
      <c r="L254" s="131"/>
      <c r="M254" s="131"/>
      <c r="N254" s="131"/>
      <c r="O254" s="131"/>
      <c r="P254" s="131"/>
      <c r="Q254" s="131"/>
    </row>
    <row r="255" spans="1:1310" ht="20.100000000000001" customHeight="1">
      <c r="A255" s="592" t="s">
        <v>3</v>
      </c>
      <c r="B255" s="2840" t="s">
        <v>784</v>
      </c>
      <c r="C255" s="2841"/>
      <c r="D255" s="2841"/>
      <c r="E255" s="2841"/>
      <c r="F255" s="2841"/>
      <c r="G255" s="2842"/>
      <c r="H255" s="96"/>
      <c r="I255" s="2846" t="s">
        <v>785</v>
      </c>
      <c r="J255" s="2847"/>
      <c r="K255" s="2847"/>
      <c r="L255" s="2847"/>
      <c r="M255" s="2847"/>
      <c r="N255" s="2847"/>
      <c r="O255" s="2848"/>
      <c r="P255" s="131"/>
      <c r="Q255" s="131"/>
    </row>
    <row r="256" spans="1:1310" ht="20.100000000000001" customHeight="1">
      <c r="A256" s="2850" t="s">
        <v>784</v>
      </c>
      <c r="B256" s="2843"/>
      <c r="C256" s="2844"/>
      <c r="D256" s="2844"/>
      <c r="E256" s="2844"/>
      <c r="F256" s="2844"/>
      <c r="G256" s="2845"/>
      <c r="H256" s="96"/>
      <c r="I256" s="1808" t="s">
        <v>786</v>
      </c>
      <c r="J256" s="1809"/>
      <c r="K256" s="1809"/>
      <c r="L256" s="1810" t="s">
        <v>787</v>
      </c>
      <c r="M256" s="1809"/>
      <c r="N256" s="1809"/>
      <c r="O256" s="1811"/>
      <c r="P256" s="131"/>
      <c r="Q256" s="131"/>
    </row>
    <row r="257" spans="1:17" ht="20.100000000000001" customHeight="1">
      <c r="A257" s="2850"/>
      <c r="B257" s="594"/>
      <c r="C257" s="503"/>
      <c r="D257" s="595"/>
      <c r="E257" s="503"/>
      <c r="F257" s="595"/>
      <c r="G257" s="596"/>
      <c r="H257" s="96"/>
      <c r="I257" s="1808" t="s">
        <v>788</v>
      </c>
      <c r="J257" s="1809"/>
      <c r="K257" s="1809"/>
      <c r="L257" s="1810" t="s">
        <v>789</v>
      </c>
      <c r="M257" s="1809"/>
      <c r="N257" s="1809"/>
      <c r="O257" s="1811"/>
      <c r="P257" s="131"/>
      <c r="Q257" s="131"/>
    </row>
    <row r="258" spans="1:17" ht="20.100000000000001" customHeight="1">
      <c r="A258" s="2850"/>
      <c r="B258" s="1819" t="s">
        <v>4</v>
      </c>
      <c r="C258" s="1820" t="s">
        <v>790</v>
      </c>
      <c r="D258" s="513"/>
      <c r="E258" s="493"/>
      <c r="F258" s="493"/>
      <c r="G258" s="593"/>
      <c r="H258" s="96"/>
      <c r="I258" s="1808" t="s">
        <v>791</v>
      </c>
      <c r="J258" s="1809"/>
      <c r="K258" s="1809"/>
      <c r="L258" s="1812"/>
      <c r="M258" s="1809"/>
      <c r="N258" s="1809"/>
      <c r="O258" s="1811"/>
      <c r="P258" s="131"/>
      <c r="Q258" s="131"/>
    </row>
    <row r="259" spans="1:17" ht="20.100000000000001" customHeight="1">
      <c r="A259" s="2850"/>
      <c r="B259" s="1821" t="s">
        <v>6</v>
      </c>
      <c r="C259" s="1820" t="s">
        <v>792</v>
      </c>
      <c r="D259" s="513"/>
      <c r="E259" s="493"/>
      <c r="F259" s="493"/>
      <c r="G259" s="593"/>
      <c r="H259" s="96"/>
      <c r="I259" s="1808" t="s">
        <v>793</v>
      </c>
      <c r="J259" s="1809"/>
      <c r="K259" s="1809"/>
      <c r="L259" s="1810" t="s">
        <v>794</v>
      </c>
      <c r="M259" s="1809"/>
      <c r="N259" s="1809"/>
      <c r="O259" s="1811"/>
      <c r="P259" s="131"/>
      <c r="Q259" s="131"/>
    </row>
    <row r="260" spans="1:17" ht="20.100000000000001" customHeight="1">
      <c r="A260" s="2850"/>
      <c r="B260" s="1822" t="s">
        <v>7</v>
      </c>
      <c r="C260" s="1820" t="s">
        <v>795</v>
      </c>
      <c r="D260" s="513"/>
      <c r="E260" s="493"/>
      <c r="F260" s="493"/>
      <c r="G260" s="593"/>
      <c r="H260" s="96"/>
      <c r="I260" s="1808" t="s">
        <v>796</v>
      </c>
      <c r="J260" s="1809"/>
      <c r="K260" s="1809"/>
      <c r="L260" s="1810" t="s">
        <v>797</v>
      </c>
      <c r="M260" s="1809"/>
      <c r="N260" s="1809"/>
      <c r="O260" s="1811"/>
      <c r="P260" s="131"/>
      <c r="Q260" s="131"/>
    </row>
    <row r="261" spans="1:17" ht="20.100000000000001" customHeight="1" thickBot="1">
      <c r="A261" s="2850"/>
      <c r="B261" s="512"/>
      <c r="C261" s="493"/>
      <c r="D261" s="493"/>
      <c r="E261" s="493"/>
      <c r="F261" s="493"/>
      <c r="G261" s="593"/>
      <c r="H261" s="96"/>
      <c r="I261" s="1808"/>
      <c r="J261" s="1809"/>
      <c r="K261" s="1809"/>
      <c r="L261" s="1810" t="s">
        <v>798</v>
      </c>
      <c r="M261" s="1809"/>
      <c r="N261" s="1809"/>
      <c r="O261" s="1811"/>
      <c r="P261" s="131"/>
      <c r="Q261" s="131"/>
    </row>
    <row r="262" spans="1:17" ht="20.100000000000001" customHeight="1">
      <c r="A262" s="2850"/>
      <c r="B262" s="597"/>
      <c r="C262" s="598"/>
      <c r="D262" s="599"/>
      <c r="E262" s="598"/>
      <c r="F262" s="599"/>
      <c r="G262" s="600"/>
      <c r="H262" s="96"/>
      <c r="I262" s="1813"/>
      <c r="J262" s="1809"/>
      <c r="K262" s="1809"/>
      <c r="L262" s="1809"/>
      <c r="M262" s="1809"/>
      <c r="N262" s="1809"/>
      <c r="O262" s="1811"/>
      <c r="P262" s="131"/>
      <c r="Q262" s="131"/>
    </row>
    <row r="263" spans="1:17" ht="20.100000000000001" customHeight="1">
      <c r="A263" s="2850"/>
      <c r="B263" s="2851" t="s">
        <v>799</v>
      </c>
      <c r="C263" s="2852"/>
      <c r="D263" s="2852"/>
      <c r="E263" s="2852"/>
      <c r="F263" s="2852"/>
      <c r="G263" s="2853"/>
      <c r="H263" s="96"/>
      <c r="I263" s="1808" t="s">
        <v>800</v>
      </c>
      <c r="J263" s="1809"/>
      <c r="K263" s="1809"/>
      <c r="L263" s="1814" t="s">
        <v>1480</v>
      </c>
      <c r="M263" s="1809"/>
      <c r="N263" s="1809"/>
      <c r="O263" s="1811"/>
      <c r="P263" s="131"/>
      <c r="Q263" s="131"/>
    </row>
    <row r="264" spans="1:17" ht="20.100000000000001" customHeight="1">
      <c r="A264" s="2850"/>
      <c r="B264" s="601"/>
      <c r="C264" s="493"/>
      <c r="D264" s="602"/>
      <c r="E264" s="493"/>
      <c r="F264" s="602"/>
      <c r="G264" s="603"/>
      <c r="H264" s="96"/>
      <c r="I264" s="1808" t="s">
        <v>801</v>
      </c>
      <c r="J264" s="493"/>
      <c r="K264" s="493"/>
      <c r="L264" s="1815">
        <v>0</v>
      </c>
      <c r="M264" s="1816">
        <v>0</v>
      </c>
      <c r="N264" s="1817">
        <v>0</v>
      </c>
      <c r="O264" s="1818">
        <v>0</v>
      </c>
      <c r="P264" s="131"/>
      <c r="Q264" s="131"/>
    </row>
    <row r="265" spans="1:17" ht="20.100000000000001" customHeight="1" thickBot="1">
      <c r="A265" s="2850"/>
      <c r="B265" s="1819" t="s">
        <v>4</v>
      </c>
      <c r="C265" s="1820" t="s">
        <v>802</v>
      </c>
      <c r="D265" s="513"/>
      <c r="E265" s="493"/>
      <c r="F265" s="493"/>
      <c r="G265" s="593"/>
      <c r="H265" s="96"/>
      <c r="I265" s="526"/>
      <c r="J265" s="527"/>
      <c r="K265" s="527"/>
      <c r="L265" s="527"/>
      <c r="M265" s="527"/>
      <c r="N265" s="527"/>
      <c r="O265" s="528"/>
      <c r="P265" s="131"/>
      <c r="Q265" s="131"/>
    </row>
    <row r="266" spans="1:17" ht="20.100000000000001" customHeight="1" thickBot="1">
      <c r="A266" s="2850"/>
      <c r="B266" s="1821" t="s">
        <v>6</v>
      </c>
      <c r="C266" s="1820" t="s">
        <v>803</v>
      </c>
      <c r="D266" s="513"/>
      <c r="E266" s="493"/>
      <c r="F266" s="493"/>
      <c r="G266" s="593"/>
      <c r="H266" s="96"/>
      <c r="I266" s="572"/>
      <c r="J266" s="572"/>
      <c r="K266" s="572"/>
      <c r="L266" s="572"/>
      <c r="M266" s="572"/>
      <c r="N266" s="572"/>
      <c r="O266" s="572"/>
      <c r="P266" s="131"/>
      <c r="Q266" s="131"/>
    </row>
    <row r="267" spans="1:17" ht="20.100000000000001" customHeight="1">
      <c r="A267" s="2850"/>
      <c r="B267" s="1822" t="s">
        <v>7</v>
      </c>
      <c r="C267" s="1820" t="s">
        <v>804</v>
      </c>
      <c r="D267" s="513"/>
      <c r="E267" s="493"/>
      <c r="F267" s="493"/>
      <c r="G267" s="593"/>
      <c r="H267" s="96"/>
      <c r="I267" s="2854" t="s">
        <v>805</v>
      </c>
      <c r="J267" s="2855"/>
      <c r="K267" s="2855"/>
      <c r="L267" s="2855"/>
      <c r="M267" s="2855"/>
      <c r="N267" s="2855"/>
      <c r="O267" s="2856"/>
      <c r="P267" s="131"/>
      <c r="Q267" s="131"/>
    </row>
    <row r="268" spans="1:17" ht="20.100000000000001" customHeight="1">
      <c r="A268" s="2850"/>
      <c r="B268" s="512"/>
      <c r="C268" s="493"/>
      <c r="D268" s="493"/>
      <c r="E268" s="493"/>
      <c r="F268" s="493"/>
      <c r="G268" s="593"/>
      <c r="H268" s="96"/>
      <c r="I268" s="2857" t="s">
        <v>806</v>
      </c>
      <c r="J268" s="2858">
        <v>8.35</v>
      </c>
      <c r="K268" s="2859" t="s">
        <v>807</v>
      </c>
      <c r="L268" s="2859"/>
      <c r="M268" s="2858">
        <v>0.25</v>
      </c>
      <c r="N268" s="2860">
        <f>IF(ISBLANK(M269),I272,M269)</f>
        <v>33.4</v>
      </c>
      <c r="O268" s="2861" t="s">
        <v>495</v>
      </c>
      <c r="P268" s="131"/>
      <c r="Q268" s="131"/>
    </row>
    <row r="269" spans="1:17" ht="20.100000000000001" customHeight="1">
      <c r="A269" s="2850"/>
      <c r="B269" s="1823" t="s">
        <v>808</v>
      </c>
      <c r="C269" s="1824"/>
      <c r="D269" s="1825"/>
      <c r="E269" s="1824"/>
      <c r="F269" s="2862">
        <f>3.14*(11*11)</f>
        <v>379.94</v>
      </c>
      <c r="G269" s="2863"/>
      <c r="H269" s="96"/>
      <c r="I269" s="2857"/>
      <c r="J269" s="2858"/>
      <c r="K269" s="2859"/>
      <c r="L269" s="2859"/>
      <c r="M269" s="2858"/>
      <c r="N269" s="2860"/>
      <c r="O269" s="2861"/>
      <c r="P269" s="131"/>
      <c r="Q269" s="131"/>
    </row>
    <row r="270" spans="1:17" ht="20.100000000000001" customHeight="1">
      <c r="A270" s="2850"/>
      <c r="B270" s="1826" t="s">
        <v>809</v>
      </c>
      <c r="C270" s="1827"/>
      <c r="D270" s="1828"/>
      <c r="E270" s="1827"/>
      <c r="F270" s="2887" t="s">
        <v>810</v>
      </c>
      <c r="G270" s="2888"/>
      <c r="H270" s="96"/>
      <c r="I270" s="2857"/>
      <c r="J270" s="2858"/>
      <c r="K270" s="2889" t="s">
        <v>811</v>
      </c>
      <c r="L270" s="2889"/>
      <c r="M270" s="2890">
        <v>70</v>
      </c>
      <c r="N270" s="2891">
        <f>J268/M270</f>
        <v>0.11928571428571429</v>
      </c>
      <c r="O270" s="2861" t="s">
        <v>812</v>
      </c>
      <c r="P270" s="131"/>
      <c r="Q270" s="131"/>
    </row>
    <row r="271" spans="1:17" ht="20.100000000000001" customHeight="1">
      <c r="A271" s="2850"/>
      <c r="B271" s="1829" t="s">
        <v>813</v>
      </c>
      <c r="C271" s="1830" t="s">
        <v>814</v>
      </c>
      <c r="D271" s="1831"/>
      <c r="E271" s="1830" t="s">
        <v>815</v>
      </c>
      <c r="F271" s="1832" t="s">
        <v>816</v>
      </c>
      <c r="G271" s="1833"/>
      <c r="H271" s="96"/>
      <c r="I271" s="2857"/>
      <c r="J271" s="2858"/>
      <c r="K271" s="2889"/>
      <c r="L271" s="2889"/>
      <c r="M271" s="2890"/>
      <c r="N271" s="2891"/>
      <c r="O271" s="2861"/>
      <c r="P271" s="131"/>
      <c r="Q271" s="131"/>
    </row>
    <row r="272" spans="1:17" ht="20.100000000000001" customHeight="1">
      <c r="A272" s="2850"/>
      <c r="B272" s="2870">
        <v>1</v>
      </c>
      <c r="C272" s="2872">
        <v>22</v>
      </c>
      <c r="D272" s="1812"/>
      <c r="E272" s="2874">
        <f>C272/2</f>
        <v>11</v>
      </c>
      <c r="F272" s="2876">
        <f>PI()*(E272^2)</f>
        <v>380.13271108436498</v>
      </c>
      <c r="G272" s="1834"/>
      <c r="H272" s="96"/>
      <c r="I272" s="604">
        <f>IF(ISBLANK(M268),0,J268/M268)</f>
        <v>33.4</v>
      </c>
      <c r="J272" s="3"/>
      <c r="K272" s="3"/>
      <c r="L272" s="3"/>
      <c r="M272" s="3"/>
      <c r="N272" s="3"/>
      <c r="O272" s="605"/>
      <c r="P272" s="131"/>
      <c r="Q272" s="131"/>
    </row>
    <row r="273" spans="1:17" ht="20.100000000000001" customHeight="1" thickBot="1">
      <c r="A273" s="2850"/>
      <c r="B273" s="2870"/>
      <c r="C273" s="2872"/>
      <c r="D273" s="1812"/>
      <c r="E273" s="2874"/>
      <c r="F273" s="2876"/>
      <c r="G273" s="1834"/>
      <c r="H273" s="96"/>
      <c r="I273" s="2892" t="s">
        <v>817</v>
      </c>
      <c r="J273" s="2893"/>
      <c r="K273" s="2893"/>
      <c r="L273" s="2893"/>
      <c r="M273" s="2893"/>
      <c r="N273" s="2893"/>
      <c r="O273" s="2894"/>
      <c r="P273" s="131"/>
      <c r="Q273" s="131"/>
    </row>
    <row r="274" spans="1:17" ht="20.100000000000001" customHeight="1">
      <c r="A274" s="2850"/>
      <c r="B274" s="1813"/>
      <c r="C274" s="1835"/>
      <c r="D274" s="1812"/>
      <c r="E274" s="1836"/>
      <c r="F274" s="1837"/>
      <c r="G274" s="1834"/>
      <c r="H274" s="96"/>
      <c r="I274" s="2864" t="s">
        <v>17</v>
      </c>
      <c r="J274" s="2865"/>
      <c r="K274" s="2865"/>
      <c r="L274" s="2865"/>
      <c r="M274" s="2865"/>
      <c r="N274" s="2865"/>
      <c r="O274" s="2866"/>
      <c r="P274" s="131"/>
      <c r="Q274" s="131"/>
    </row>
    <row r="275" spans="1:17" ht="20.100000000000001" customHeight="1" thickBot="1">
      <c r="A275" s="2850"/>
      <c r="B275" s="2870">
        <v>1</v>
      </c>
      <c r="C275" s="2872">
        <v>22</v>
      </c>
      <c r="D275" s="1812"/>
      <c r="E275" s="2874">
        <f>C275/2</f>
        <v>11</v>
      </c>
      <c r="F275" s="2876">
        <f>PI()*(E275^2)</f>
        <v>380.13271108436498</v>
      </c>
      <c r="G275" s="1834"/>
      <c r="H275" s="96"/>
      <c r="I275" s="2867"/>
      <c r="J275" s="2868"/>
      <c r="K275" s="2868"/>
      <c r="L275" s="2868"/>
      <c r="M275" s="2868"/>
      <c r="N275" s="2868"/>
      <c r="O275" s="2869"/>
      <c r="P275" s="131"/>
      <c r="Q275" s="131"/>
    </row>
    <row r="276" spans="1:17" ht="20.100000000000001" customHeight="1" thickBot="1">
      <c r="A276" s="2850"/>
      <c r="B276" s="2871"/>
      <c r="C276" s="2873"/>
      <c r="D276" s="1812"/>
      <c r="E276" s="2875"/>
      <c r="F276" s="2877"/>
      <c r="G276" s="1834"/>
      <c r="H276" s="96"/>
      <c r="P276" s="131"/>
      <c r="Q276" s="131"/>
    </row>
    <row r="277" spans="1:17" ht="24.95" customHeight="1">
      <c r="A277" s="2850"/>
      <c r="B277" s="2878" t="s">
        <v>818</v>
      </c>
      <c r="C277" s="2879"/>
      <c r="D277" s="2879"/>
      <c r="E277" s="2879"/>
      <c r="F277" s="2879"/>
      <c r="G277" s="2880"/>
      <c r="H277" s="96"/>
      <c r="I277" s="2881" t="s">
        <v>819</v>
      </c>
      <c r="J277" s="2882"/>
      <c r="K277" s="2882"/>
      <c r="L277" s="2882"/>
      <c r="M277" s="2882"/>
      <c r="N277" s="2883"/>
      <c r="O277" s="131"/>
      <c r="P277" s="131"/>
      <c r="Q277" s="131"/>
    </row>
    <row r="278" spans="1:17" ht="24.95" customHeight="1">
      <c r="A278" s="2850"/>
      <c r="B278" s="606" t="s">
        <v>820</v>
      </c>
      <c r="C278" s="503"/>
      <c r="D278" s="607"/>
      <c r="E278" s="503"/>
      <c r="F278" s="608"/>
      <c r="G278" s="609"/>
      <c r="H278" s="96"/>
      <c r="I278" s="2884"/>
      <c r="J278" s="2885"/>
      <c r="K278" s="2885"/>
      <c r="L278" s="2885"/>
      <c r="M278" s="2885"/>
      <c r="N278" s="2886"/>
      <c r="O278" s="131"/>
      <c r="P278" s="131"/>
      <c r="Q278" s="131"/>
    </row>
    <row r="279" spans="1:17" ht="24.95" customHeight="1">
      <c r="A279" s="2850"/>
      <c r="B279" s="2895" t="s">
        <v>17</v>
      </c>
      <c r="C279" s="2896"/>
      <c r="D279" s="2896"/>
      <c r="E279" s="2896"/>
      <c r="F279" s="2896"/>
      <c r="G279" s="2897"/>
      <c r="H279" s="96"/>
      <c r="I279" s="2901" t="s">
        <v>821</v>
      </c>
      <c r="J279" s="2902"/>
      <c r="K279" s="2902"/>
      <c r="L279" s="2902"/>
      <c r="M279" s="2902"/>
      <c r="N279" s="2903"/>
      <c r="O279" s="131"/>
      <c r="P279" s="131"/>
      <c r="Q279" s="131"/>
    </row>
    <row r="280" spans="1:17" ht="24.95" customHeight="1" thickBot="1">
      <c r="A280" s="2850"/>
      <c r="B280" s="2898"/>
      <c r="C280" s="2899"/>
      <c r="D280" s="2899"/>
      <c r="E280" s="2899"/>
      <c r="F280" s="2899"/>
      <c r="G280" s="2900"/>
      <c r="H280" s="96"/>
      <c r="I280" s="2901"/>
      <c r="J280" s="2902"/>
      <c r="K280" s="2902"/>
      <c r="L280" s="2902"/>
      <c r="M280" s="2902"/>
      <c r="N280" s="2903"/>
      <c r="O280" s="131"/>
      <c r="P280" s="131"/>
      <c r="Q280" s="131"/>
    </row>
    <row r="281" spans="1:17" ht="20.100000000000001" customHeight="1" thickBot="1">
      <c r="B281" s="96"/>
      <c r="C281" s="96"/>
      <c r="D281" s="96"/>
      <c r="E281" s="478"/>
      <c r="F281" s="478"/>
      <c r="G281" s="96"/>
      <c r="H281" s="96"/>
      <c r="I281" s="2904" t="s">
        <v>813</v>
      </c>
      <c r="J281" s="2905" t="s">
        <v>814</v>
      </c>
      <c r="K281" s="2905" t="s">
        <v>815</v>
      </c>
      <c r="L281" s="2906" t="s">
        <v>822</v>
      </c>
      <c r="M281" s="2907" t="s">
        <v>289</v>
      </c>
      <c r="N281" s="2908" t="s">
        <v>823</v>
      </c>
      <c r="O281" s="131"/>
      <c r="P281" s="131"/>
      <c r="Q281" s="131"/>
    </row>
    <row r="282" spans="1:17" ht="20.100000000000001" customHeight="1">
      <c r="A282" s="592" t="s">
        <v>3</v>
      </c>
      <c r="B282" s="2909" t="s">
        <v>824</v>
      </c>
      <c r="C282" s="2910"/>
      <c r="D282" s="2910"/>
      <c r="E282" s="2910"/>
      <c r="F282" s="2910"/>
      <c r="G282" s="2911"/>
      <c r="H282" s="96"/>
      <c r="I282" s="2904"/>
      <c r="J282" s="2905"/>
      <c r="K282" s="2905"/>
      <c r="L282" s="2906"/>
      <c r="M282" s="2907"/>
      <c r="N282" s="2908"/>
      <c r="O282" s="131"/>
      <c r="P282" s="131"/>
      <c r="Q282" s="131"/>
    </row>
    <row r="283" spans="1:17" ht="20.100000000000001" customHeight="1">
      <c r="A283" s="2912" t="s">
        <v>824</v>
      </c>
      <c r="B283" s="2913" t="s">
        <v>825</v>
      </c>
      <c r="C283" s="2914"/>
      <c r="D283" s="2914"/>
      <c r="E283" s="2914"/>
      <c r="F283" s="2914"/>
      <c r="G283" s="2915"/>
      <c r="H283" s="96"/>
      <c r="I283" s="2870">
        <v>1</v>
      </c>
      <c r="J283" s="2872">
        <v>22</v>
      </c>
      <c r="K283" s="2916">
        <f>J283/2</f>
        <v>11</v>
      </c>
      <c r="L283" s="2917">
        <v>0.15</v>
      </c>
      <c r="M283" s="2921">
        <f>(PI()*(K283^2)*I283)</f>
        <v>380.13271108436498</v>
      </c>
      <c r="N283" s="2922">
        <f>N287</f>
        <v>1.5783961298369786</v>
      </c>
      <c r="O283" s="131"/>
      <c r="P283" s="131"/>
      <c r="Q283" s="131"/>
    </row>
    <row r="284" spans="1:17" ht="20.100000000000001" customHeight="1">
      <c r="A284" s="2912"/>
      <c r="B284" s="2913"/>
      <c r="C284" s="2914"/>
      <c r="D284" s="2914"/>
      <c r="E284" s="2914"/>
      <c r="F284" s="2914"/>
      <c r="G284" s="2915"/>
      <c r="H284" s="96"/>
      <c r="I284" s="2870"/>
      <c r="J284" s="2872"/>
      <c r="K284" s="2916"/>
      <c r="L284" s="2917"/>
      <c r="M284" s="2921"/>
      <c r="N284" s="2922"/>
      <c r="O284" s="131"/>
      <c r="P284" s="131"/>
      <c r="Q284" s="131"/>
    </row>
    <row r="285" spans="1:17" ht="20.100000000000001" customHeight="1">
      <c r="A285" s="2912"/>
      <c r="B285" s="2913" t="s">
        <v>826</v>
      </c>
      <c r="C285" s="2914"/>
      <c r="D285" s="2914"/>
      <c r="E285" s="2914"/>
      <c r="F285" s="2914"/>
      <c r="G285" s="2915"/>
      <c r="H285" s="96"/>
      <c r="I285" s="2901" t="s">
        <v>827</v>
      </c>
      <c r="J285" s="2902"/>
      <c r="K285" s="2902"/>
      <c r="L285" s="2902"/>
      <c r="M285" s="2902"/>
      <c r="N285" s="2903"/>
      <c r="O285" s="131"/>
      <c r="P285" s="131"/>
      <c r="Q285" s="131"/>
    </row>
    <row r="286" spans="1:17" ht="20.100000000000001" customHeight="1">
      <c r="A286" s="2912"/>
      <c r="B286" s="2913"/>
      <c r="C286" s="2914"/>
      <c r="D286" s="2914"/>
      <c r="E286" s="2914"/>
      <c r="F286" s="2914"/>
      <c r="G286" s="2915"/>
      <c r="H286" s="96"/>
      <c r="I286" s="2901"/>
      <c r="J286" s="2902"/>
      <c r="K286" s="2902"/>
      <c r="L286" s="2902"/>
      <c r="M286" s="2902"/>
      <c r="N286" s="2903"/>
      <c r="O286" s="131"/>
      <c r="P286" s="131"/>
      <c r="Q286" s="131"/>
    </row>
    <row r="287" spans="1:17" ht="20.100000000000001" customHeight="1">
      <c r="A287" s="2912"/>
      <c r="B287" s="2913"/>
      <c r="C287" s="2914"/>
      <c r="D287" s="2914"/>
      <c r="E287" s="2914"/>
      <c r="F287" s="2914"/>
      <c r="G287" s="2915"/>
      <c r="H287" s="96"/>
      <c r="I287" s="2870">
        <v>1</v>
      </c>
      <c r="J287" s="2872">
        <v>30</v>
      </c>
      <c r="K287" s="2872">
        <v>20</v>
      </c>
      <c r="L287" s="2923">
        <f>(L283*N283)*I283</f>
        <v>0.2367594194755468</v>
      </c>
      <c r="M287" s="2921">
        <f>(J287*K287)*I287</f>
        <v>600</v>
      </c>
      <c r="N287" s="2922">
        <f>M287/M283</f>
        <v>1.5783961298369786</v>
      </c>
      <c r="O287" s="131"/>
      <c r="P287" s="131"/>
      <c r="Q287" s="131"/>
    </row>
    <row r="288" spans="1:17" ht="20.100000000000001" customHeight="1">
      <c r="A288" s="2912"/>
      <c r="B288" s="610"/>
      <c r="C288" s="611"/>
      <c r="D288" s="611"/>
      <c r="E288" s="611"/>
      <c r="F288" s="611"/>
      <c r="G288" s="12"/>
      <c r="H288" s="96"/>
      <c r="I288" s="2870"/>
      <c r="J288" s="2872"/>
      <c r="K288" s="2872"/>
      <c r="L288" s="2923"/>
      <c r="M288" s="2921"/>
      <c r="N288" s="2922"/>
      <c r="O288" s="131"/>
      <c r="P288" s="131"/>
      <c r="Q288" s="131"/>
    </row>
    <row r="289" spans="1:17" ht="20.100000000000001" customHeight="1">
      <c r="A289" s="2912"/>
      <c r="B289" s="610"/>
      <c r="C289" s="611"/>
      <c r="D289" s="611"/>
      <c r="E289" s="611"/>
      <c r="F289" s="611"/>
      <c r="G289" s="12"/>
      <c r="H289" s="96"/>
      <c r="I289" s="2918" t="s">
        <v>828</v>
      </c>
      <c r="J289" s="2919" t="s">
        <v>829</v>
      </c>
      <c r="K289" s="2919" t="s">
        <v>830</v>
      </c>
      <c r="L289" s="2920" t="s">
        <v>822</v>
      </c>
      <c r="M289" s="2924" t="s">
        <v>289</v>
      </c>
      <c r="N289" s="2925" t="s">
        <v>823</v>
      </c>
      <c r="O289" s="131"/>
      <c r="P289" s="131"/>
      <c r="Q289" s="131"/>
    </row>
    <row r="290" spans="1:17" ht="20.100000000000001" customHeight="1">
      <c r="A290" s="2912"/>
      <c r="B290" s="610"/>
      <c r="C290" s="611"/>
      <c r="D290" s="611"/>
      <c r="E290" s="611"/>
      <c r="F290" s="611"/>
      <c r="G290" s="12"/>
      <c r="H290" s="96"/>
      <c r="I290" s="2918"/>
      <c r="J290" s="2919"/>
      <c r="K290" s="2919"/>
      <c r="L290" s="2920"/>
      <c r="M290" s="2924"/>
      <c r="N290" s="2925"/>
      <c r="O290" s="131"/>
      <c r="P290" s="131"/>
      <c r="Q290" s="131"/>
    </row>
    <row r="291" spans="1:17" ht="20.100000000000001" customHeight="1" thickBot="1">
      <c r="A291" s="2912"/>
      <c r="B291" s="610"/>
      <c r="C291" s="611"/>
      <c r="D291" s="611"/>
      <c r="E291" s="611"/>
      <c r="F291" s="611"/>
      <c r="G291" s="12"/>
      <c r="H291" s="96"/>
      <c r="I291" s="612" t="s">
        <v>831</v>
      </c>
      <c r="J291" s="613"/>
      <c r="K291" s="613"/>
      <c r="L291" s="613"/>
      <c r="M291" s="613"/>
      <c r="N291" s="614"/>
      <c r="O291" s="131"/>
      <c r="P291" s="131"/>
      <c r="Q291" s="131"/>
    </row>
    <row r="292" spans="1:17" ht="20.100000000000001" customHeight="1">
      <c r="A292" s="2912"/>
      <c r="B292" s="610"/>
      <c r="C292" s="611"/>
      <c r="D292" s="611"/>
      <c r="E292" s="611"/>
      <c r="F292" s="611"/>
      <c r="G292" s="12"/>
      <c r="H292" s="96"/>
      <c r="I292" s="615" t="s">
        <v>832</v>
      </c>
      <c r="J292" s="616" t="s">
        <v>833</v>
      </c>
      <c r="K292" s="617"/>
      <c r="L292" s="617"/>
      <c r="M292" s="617"/>
      <c r="N292" s="618"/>
      <c r="O292" s="131"/>
      <c r="P292" s="131"/>
      <c r="Q292" s="131"/>
    </row>
    <row r="293" spans="1:17" ht="20.100000000000001" customHeight="1">
      <c r="A293" s="2912"/>
      <c r="B293" s="610"/>
      <c r="C293" s="611"/>
      <c r="D293" s="611"/>
      <c r="E293" s="611"/>
      <c r="F293" s="611"/>
      <c r="G293" s="12"/>
      <c r="H293" s="96"/>
      <c r="I293" s="2926" t="s">
        <v>17</v>
      </c>
      <c r="J293" s="2927"/>
      <c r="K293" s="2927"/>
      <c r="L293" s="2927"/>
      <c r="M293" s="2927"/>
      <c r="N293" s="2928"/>
      <c r="O293" s="131"/>
      <c r="P293" s="131"/>
      <c r="Q293" s="131"/>
    </row>
    <row r="294" spans="1:17" ht="20.100000000000001" customHeight="1" thickBot="1">
      <c r="A294" s="2912"/>
      <c r="B294" s="610"/>
      <c r="C294" s="611"/>
      <c r="D294" s="611"/>
      <c r="E294" s="611"/>
      <c r="F294" s="611"/>
      <c r="G294" s="12"/>
      <c r="H294" s="96"/>
      <c r="I294" s="2929"/>
      <c r="J294" s="2930"/>
      <c r="K294" s="2930"/>
      <c r="L294" s="2930"/>
      <c r="M294" s="2930"/>
      <c r="N294" s="2931"/>
      <c r="O294" s="131"/>
      <c r="P294" s="131"/>
      <c r="Q294" s="131"/>
    </row>
    <row r="295" spans="1:17" ht="20.100000000000001" customHeight="1" thickBot="1">
      <c r="A295" s="2912"/>
      <c r="B295" s="610"/>
      <c r="C295" s="611"/>
      <c r="D295" s="611"/>
      <c r="E295" s="611"/>
      <c r="F295" s="611"/>
      <c r="G295" s="12"/>
      <c r="H295" s="96"/>
      <c r="I295" s="131"/>
      <c r="J295" s="131"/>
      <c r="K295" s="131"/>
      <c r="L295" s="131"/>
      <c r="M295" s="131"/>
      <c r="N295" s="131"/>
      <c r="O295" s="131"/>
      <c r="P295" s="131"/>
      <c r="Q295" s="131"/>
    </row>
    <row r="296" spans="1:17" ht="20.100000000000001" customHeight="1">
      <c r="A296" s="2912"/>
      <c r="B296" s="610"/>
      <c r="C296" s="611"/>
      <c r="D296" s="611"/>
      <c r="E296" s="611"/>
      <c r="F296" s="611"/>
      <c r="G296" s="12"/>
      <c r="H296" s="96"/>
      <c r="I296" s="2932" t="s">
        <v>834</v>
      </c>
      <c r="J296" s="2933"/>
      <c r="K296" s="2933"/>
      <c r="L296" s="2933"/>
      <c r="M296" s="2934"/>
      <c r="O296" s="131"/>
      <c r="P296" s="131"/>
      <c r="Q296" s="131"/>
    </row>
    <row r="297" spans="1:17" ht="20.100000000000001" customHeight="1">
      <c r="A297" s="2912"/>
      <c r="B297" s="610"/>
      <c r="C297" s="611"/>
      <c r="D297" s="611"/>
      <c r="E297" s="611"/>
      <c r="F297" s="611"/>
      <c r="G297" s="12"/>
      <c r="H297" s="96"/>
      <c r="I297" s="2935"/>
      <c r="J297" s="2936"/>
      <c r="K297" s="2936"/>
      <c r="L297" s="2936"/>
      <c r="M297" s="2937"/>
    </row>
    <row r="298" spans="1:17" ht="20.100000000000001" customHeight="1">
      <c r="A298" s="2912"/>
      <c r="B298" s="610"/>
      <c r="C298" s="611"/>
      <c r="D298" s="611"/>
      <c r="E298" s="611"/>
      <c r="F298" s="611"/>
      <c r="G298" s="12"/>
      <c r="H298" s="96"/>
      <c r="I298" s="2935"/>
      <c r="J298" s="2936"/>
      <c r="K298" s="2936"/>
      <c r="L298" s="2936"/>
      <c r="M298" s="2937"/>
    </row>
    <row r="299" spans="1:17" ht="20.100000000000001" customHeight="1">
      <c r="A299" s="2912"/>
      <c r="B299" s="2938" t="s">
        <v>835</v>
      </c>
      <c r="C299" s="2939"/>
      <c r="D299" s="2939"/>
      <c r="E299" s="2939"/>
      <c r="F299" s="2939"/>
      <c r="G299" s="12"/>
      <c r="H299" s="96"/>
      <c r="I299" s="2904" t="s">
        <v>813</v>
      </c>
      <c r="J299" s="2905" t="s">
        <v>814</v>
      </c>
      <c r="K299" s="2905" t="s">
        <v>815</v>
      </c>
      <c r="L299" s="2905" t="s">
        <v>836</v>
      </c>
      <c r="M299" s="2908" t="s">
        <v>289</v>
      </c>
    </row>
    <row r="300" spans="1:17" ht="20.100000000000001" customHeight="1">
      <c r="A300" s="2912"/>
      <c r="B300" s="2938"/>
      <c r="C300" s="2939"/>
      <c r="D300" s="2939"/>
      <c r="E300" s="2939"/>
      <c r="F300" s="2939"/>
      <c r="G300" s="12"/>
      <c r="H300" s="96"/>
      <c r="I300" s="2904"/>
      <c r="J300" s="2905"/>
      <c r="K300" s="2905"/>
      <c r="L300" s="2905"/>
      <c r="M300" s="2908"/>
    </row>
    <row r="301" spans="1:17" ht="20.100000000000001" customHeight="1" thickBot="1">
      <c r="A301" s="2912"/>
      <c r="B301" s="2940"/>
      <c r="C301" s="2941"/>
      <c r="D301" s="2941"/>
      <c r="E301" s="2941"/>
      <c r="F301" s="2941"/>
      <c r="G301" s="619"/>
      <c r="H301" s="96"/>
      <c r="I301" s="2870">
        <v>1</v>
      </c>
      <c r="J301" s="2942">
        <v>22</v>
      </c>
      <c r="K301" s="2943">
        <f>J301/2</f>
        <v>11</v>
      </c>
      <c r="L301" s="2942">
        <v>1</v>
      </c>
      <c r="M301" s="2944">
        <f>((PI()*(K301^2)*L301))*I301</f>
        <v>380.13271108436498</v>
      </c>
    </row>
    <row r="302" spans="1:17" ht="20.100000000000001" customHeight="1">
      <c r="B302" s="96"/>
      <c r="C302" s="96"/>
      <c r="D302" s="96"/>
      <c r="E302" s="478"/>
      <c r="F302" s="478"/>
      <c r="G302" s="96"/>
      <c r="H302" s="96"/>
      <c r="I302" s="2870"/>
      <c r="J302" s="2942"/>
      <c r="K302" s="2943"/>
      <c r="L302" s="2942"/>
      <c r="M302" s="2944"/>
    </row>
    <row r="303" spans="1:17" ht="20.100000000000001" customHeight="1">
      <c r="B303" s="2945" t="s">
        <v>837</v>
      </c>
      <c r="C303" s="2946"/>
      <c r="D303" s="2946"/>
      <c r="E303" s="2946"/>
      <c r="F303" s="2946"/>
      <c r="G303" s="2947"/>
      <c r="H303" s="96"/>
      <c r="I303" s="2904" t="s">
        <v>813</v>
      </c>
      <c r="J303" s="2905" t="s">
        <v>814</v>
      </c>
      <c r="K303" s="2905" t="s">
        <v>836</v>
      </c>
      <c r="L303" s="2905"/>
      <c r="M303" s="2908" t="s">
        <v>289</v>
      </c>
    </row>
    <row r="304" spans="1:17" ht="20.100000000000001" customHeight="1">
      <c r="B304" s="2945"/>
      <c r="C304" s="2946"/>
      <c r="D304" s="2946"/>
      <c r="E304" s="2946"/>
      <c r="F304" s="2946"/>
      <c r="G304" s="2947"/>
      <c r="H304" s="96"/>
      <c r="I304" s="2904"/>
      <c r="J304" s="2905"/>
      <c r="K304" s="2905"/>
      <c r="L304" s="2905"/>
      <c r="M304" s="2908"/>
    </row>
    <row r="305" spans="1:17" ht="20.100000000000001" customHeight="1">
      <c r="B305" s="2948" t="s">
        <v>828</v>
      </c>
      <c r="C305" s="2949" t="s">
        <v>829</v>
      </c>
      <c r="D305" s="2949" t="s">
        <v>830</v>
      </c>
      <c r="E305" s="2949" t="s">
        <v>836</v>
      </c>
      <c r="F305" s="2949" t="s">
        <v>289</v>
      </c>
      <c r="G305" s="2950"/>
      <c r="H305" s="96"/>
      <c r="I305" s="2870">
        <v>1</v>
      </c>
      <c r="J305" s="2872">
        <v>22</v>
      </c>
      <c r="K305" s="2872">
        <v>1</v>
      </c>
      <c r="L305" s="2951"/>
      <c r="M305" s="2944">
        <f>(((J305/2)*(J305/2)*3.1416)*K305)*I305</f>
        <v>380.1336</v>
      </c>
    </row>
    <row r="306" spans="1:17" ht="20.100000000000001" customHeight="1">
      <c r="B306" s="2948"/>
      <c r="C306" s="2949"/>
      <c r="D306" s="2949"/>
      <c r="E306" s="2949"/>
      <c r="F306" s="2949"/>
      <c r="G306" s="2950"/>
      <c r="H306" s="96"/>
      <c r="I306" s="2870"/>
      <c r="J306" s="2872"/>
      <c r="K306" s="2872"/>
      <c r="L306" s="2951"/>
      <c r="M306" s="2944"/>
    </row>
    <row r="307" spans="1:17" ht="20.100000000000001" customHeight="1">
      <c r="B307" s="2870">
        <v>1</v>
      </c>
      <c r="C307" s="2872">
        <v>30</v>
      </c>
      <c r="D307" s="2872">
        <v>20</v>
      </c>
      <c r="E307" s="2942">
        <v>1</v>
      </c>
      <c r="F307" s="2956">
        <f>((C307*D307)*E307)*B307</f>
        <v>600</v>
      </c>
      <c r="G307" s="2957"/>
      <c r="H307" s="96"/>
      <c r="I307" s="2904" t="s">
        <v>813</v>
      </c>
      <c r="J307" s="2905" t="s">
        <v>814</v>
      </c>
      <c r="K307" s="2905" t="s">
        <v>836</v>
      </c>
      <c r="L307" s="2905" t="s">
        <v>811</v>
      </c>
      <c r="M307" s="2908" t="s">
        <v>289</v>
      </c>
    </row>
    <row r="308" spans="1:17" ht="20.100000000000001" customHeight="1">
      <c r="B308" s="2870"/>
      <c r="C308" s="2872"/>
      <c r="D308" s="2872"/>
      <c r="E308" s="2942"/>
      <c r="F308" s="2956"/>
      <c r="G308" s="2957"/>
      <c r="H308" s="96"/>
      <c r="I308" s="2904"/>
      <c r="J308" s="2905"/>
      <c r="K308" s="2905"/>
      <c r="L308" s="2905"/>
      <c r="M308" s="2908"/>
    </row>
    <row r="309" spans="1:17" ht="20.100000000000001" customHeight="1">
      <c r="B309" s="2952" t="s">
        <v>831</v>
      </c>
      <c r="C309" s="2953"/>
      <c r="D309" s="2953"/>
      <c r="E309" s="2953"/>
      <c r="F309" s="2953"/>
      <c r="G309" s="2954"/>
      <c r="H309" s="96"/>
      <c r="I309" s="2870">
        <v>1</v>
      </c>
      <c r="J309" s="2872">
        <v>22</v>
      </c>
      <c r="K309" s="2872">
        <v>1</v>
      </c>
      <c r="L309" s="2955">
        <v>3</v>
      </c>
      <c r="M309" s="2944">
        <f>(((J309/2)*(J309/2)*PI()*K309)*I309)/L309</f>
        <v>126.71090369478833</v>
      </c>
    </row>
    <row r="310" spans="1:17" ht="20.100000000000001" customHeight="1">
      <c r="B310" s="2961" t="s">
        <v>17</v>
      </c>
      <c r="C310" s="2962"/>
      <c r="D310" s="2962"/>
      <c r="E310" s="2962"/>
      <c r="F310" s="2962"/>
      <c r="G310" s="2963"/>
      <c r="H310" s="96"/>
      <c r="I310" s="2870"/>
      <c r="J310" s="2872"/>
      <c r="K310" s="2872"/>
      <c r="L310" s="2955"/>
      <c r="M310" s="2944"/>
    </row>
    <row r="311" spans="1:17" ht="20.100000000000001" customHeight="1" thickBot="1">
      <c r="B311" s="2964"/>
      <c r="C311" s="2965"/>
      <c r="D311" s="2965"/>
      <c r="E311" s="2965"/>
      <c r="F311" s="2965"/>
      <c r="G311" s="2966"/>
      <c r="H311" s="96"/>
      <c r="I311" s="2952" t="s">
        <v>831</v>
      </c>
      <c r="J311" s="2953"/>
      <c r="K311" s="2953"/>
      <c r="L311" s="2953"/>
      <c r="M311" s="2954"/>
    </row>
    <row r="312" spans="1:17" ht="20.100000000000001" customHeight="1">
      <c r="B312" s="96"/>
      <c r="C312" s="96"/>
      <c r="D312" s="96"/>
      <c r="E312" s="478"/>
      <c r="F312" s="478"/>
      <c r="G312" s="96"/>
      <c r="H312" s="96"/>
      <c r="I312" s="2961" t="s">
        <v>17</v>
      </c>
      <c r="J312" s="2962"/>
      <c r="K312" s="2962"/>
      <c r="L312" s="2962"/>
      <c r="M312" s="2963"/>
    </row>
    <row r="313" spans="1:17" ht="20.100000000000001" customHeight="1" thickBot="1">
      <c r="B313" s="96"/>
      <c r="C313" s="96"/>
      <c r="D313" s="96"/>
      <c r="E313" s="478"/>
      <c r="F313" s="478"/>
      <c r="G313" s="96"/>
      <c r="H313" s="96"/>
      <c r="I313" s="2964"/>
      <c r="J313" s="2965"/>
      <c r="K313" s="2965"/>
      <c r="L313" s="2965"/>
      <c r="M313" s="2966"/>
      <c r="N313" s="131"/>
    </row>
    <row r="314" spans="1:17" ht="20.100000000000001" customHeight="1">
      <c r="A314" s="96"/>
      <c r="B314" s="96"/>
      <c r="C314" s="96"/>
      <c r="D314" s="96"/>
      <c r="E314" s="478"/>
      <c r="F314" s="478"/>
      <c r="G314" s="96"/>
      <c r="H314" s="131"/>
      <c r="I314" s="131"/>
      <c r="J314" s="131"/>
      <c r="K314" s="131"/>
      <c r="L314" s="131"/>
      <c r="M314" s="131"/>
      <c r="N314" s="131"/>
    </row>
    <row r="315" spans="1:17" ht="20.100000000000001" customHeight="1">
      <c r="B315" s="2843" t="s">
        <v>838</v>
      </c>
      <c r="C315" s="2844"/>
      <c r="D315" s="2844"/>
      <c r="E315" s="2844"/>
      <c r="F315" s="2844"/>
      <c r="G315" s="2844"/>
      <c r="H315" s="2844"/>
      <c r="I315" s="2844"/>
      <c r="J315" s="2844"/>
      <c r="K315" s="2844"/>
      <c r="L315" s="131"/>
      <c r="M315" s="131"/>
      <c r="N315" s="131"/>
      <c r="O315" s="131"/>
      <c r="P315" s="131"/>
      <c r="Q315" s="131"/>
    </row>
    <row r="316" spans="1:17" ht="20.100000000000001" customHeight="1">
      <c r="B316" s="2843"/>
      <c r="C316" s="2844"/>
      <c r="D316" s="2844"/>
      <c r="E316" s="2844"/>
      <c r="F316" s="2844"/>
      <c r="G316" s="2844"/>
      <c r="H316" s="2844"/>
      <c r="I316" s="2844"/>
      <c r="J316" s="2844"/>
      <c r="K316" s="2844"/>
      <c r="L316" s="131"/>
      <c r="M316" s="131"/>
      <c r="N316" s="131"/>
      <c r="O316" s="131"/>
      <c r="P316" s="131"/>
      <c r="Q316" s="131"/>
    </row>
    <row r="317" spans="1:17" ht="20.100000000000001" customHeight="1">
      <c r="B317" s="2967" t="s">
        <v>31</v>
      </c>
      <c r="C317" s="2968"/>
      <c r="D317" s="2968"/>
      <c r="E317" s="2968"/>
      <c r="F317" s="2968"/>
      <c r="G317" s="2968"/>
      <c r="H317" s="2968"/>
      <c r="I317" s="2968"/>
      <c r="J317" s="2968"/>
      <c r="K317" s="2969"/>
      <c r="L317" s="131"/>
      <c r="M317" s="131"/>
      <c r="N317" s="131"/>
      <c r="O317" s="131"/>
      <c r="P317" s="131"/>
      <c r="Q317" s="131"/>
    </row>
    <row r="318" spans="1:17" ht="20.100000000000001" customHeight="1">
      <c r="B318" s="622"/>
      <c r="C318" s="2970" t="s">
        <v>813</v>
      </c>
      <c r="D318" s="2970"/>
      <c r="E318" s="2970" t="s">
        <v>814</v>
      </c>
      <c r="F318" s="2970"/>
      <c r="G318" s="2970" t="s">
        <v>836</v>
      </c>
      <c r="H318" s="2970"/>
      <c r="I318" s="2971" t="s">
        <v>839</v>
      </c>
      <c r="J318" s="2971"/>
      <c r="K318" s="623" t="s">
        <v>289</v>
      </c>
      <c r="L318" s="131"/>
      <c r="M318" s="131"/>
      <c r="N318" s="131"/>
      <c r="O318" s="131"/>
      <c r="P318" s="131"/>
      <c r="Q318" s="131"/>
    </row>
    <row r="319" spans="1:17" ht="20.100000000000001" customHeight="1">
      <c r="B319" s="2958" t="s">
        <v>4</v>
      </c>
      <c r="C319" s="2959">
        <v>1</v>
      </c>
      <c r="D319" s="2959"/>
      <c r="E319" s="2872">
        <v>26</v>
      </c>
      <c r="F319" s="2872"/>
      <c r="G319" s="2872">
        <v>4</v>
      </c>
      <c r="H319" s="2872"/>
      <c r="I319" s="2960">
        <f>(I323/K323)*K319</f>
        <v>0.47499999999999998</v>
      </c>
      <c r="J319" s="2960"/>
      <c r="K319" s="2944">
        <f>(((E319/2)*(E319/2)*PI())*G319)*C319</f>
        <v>2123.7166338267002</v>
      </c>
      <c r="L319" s="131"/>
      <c r="M319" s="131"/>
      <c r="N319" s="131"/>
      <c r="O319" s="131"/>
      <c r="P319" s="131"/>
      <c r="Q319" s="131"/>
    </row>
    <row r="320" spans="1:17" ht="20.100000000000001" customHeight="1">
      <c r="B320" s="2958"/>
      <c r="C320" s="2959"/>
      <c r="D320" s="2959"/>
      <c r="E320" s="2872"/>
      <c r="F320" s="2872"/>
      <c r="G320" s="2872"/>
      <c r="H320" s="2872"/>
      <c r="I320" s="2960"/>
      <c r="J320" s="2960"/>
      <c r="K320" s="2944"/>
      <c r="L320" s="131"/>
      <c r="M320" s="131"/>
      <c r="N320" s="131"/>
      <c r="O320" s="131"/>
      <c r="P320" s="131"/>
      <c r="Q320" s="131"/>
    </row>
    <row r="321" spans="2:17" ht="20.100000000000001" customHeight="1" thickBot="1">
      <c r="B321" s="622"/>
      <c r="C321" s="624"/>
      <c r="D321" s="503"/>
      <c r="E321" s="625"/>
      <c r="F321" s="503"/>
      <c r="G321" s="625"/>
      <c r="H321" s="503"/>
      <c r="I321" s="626"/>
      <c r="J321" s="503"/>
      <c r="K321" s="623"/>
      <c r="L321" s="131"/>
      <c r="M321" s="131"/>
      <c r="N321" s="131"/>
      <c r="O321" s="131"/>
      <c r="P321" s="131"/>
      <c r="Q321" s="131"/>
    </row>
    <row r="322" spans="2:17" ht="20.100000000000001" customHeight="1">
      <c r="B322" s="2985" t="s">
        <v>30</v>
      </c>
      <c r="C322" s="2986"/>
      <c r="D322" s="2986"/>
      <c r="E322" s="2986"/>
      <c r="F322" s="2986"/>
      <c r="G322" s="2986"/>
      <c r="H322" s="2986"/>
      <c r="I322" s="2986"/>
      <c r="J322" s="2986"/>
      <c r="K322" s="2987"/>
      <c r="L322" s="131"/>
      <c r="M322" s="131"/>
      <c r="N322" s="131"/>
      <c r="O322" s="131"/>
      <c r="P322" s="131"/>
      <c r="Q322" s="131"/>
    </row>
    <row r="323" spans="2:17" ht="20.100000000000001" customHeight="1">
      <c r="B323" s="2988" t="s">
        <v>6</v>
      </c>
      <c r="C323" s="2989">
        <v>1</v>
      </c>
      <c r="D323" s="2989"/>
      <c r="E323" s="2990">
        <v>26</v>
      </c>
      <c r="F323" s="2990"/>
      <c r="G323" s="2990">
        <v>4</v>
      </c>
      <c r="H323" s="2990"/>
      <c r="I323" s="2991">
        <v>0.47499999999999998</v>
      </c>
      <c r="J323" s="2991"/>
      <c r="K323" s="2992">
        <f>(((E323/2)*(E323/2)*PI())*G323)*C323</f>
        <v>2123.7166338267002</v>
      </c>
      <c r="L323" s="131"/>
      <c r="M323" s="131"/>
      <c r="N323" s="131"/>
      <c r="O323" s="131"/>
      <c r="P323" s="131"/>
      <c r="Q323" s="131"/>
    </row>
    <row r="324" spans="2:17" ht="20.100000000000001" customHeight="1">
      <c r="B324" s="2988"/>
      <c r="C324" s="2989"/>
      <c r="D324" s="2989"/>
      <c r="E324" s="2990"/>
      <c r="F324" s="2990"/>
      <c r="G324" s="2990"/>
      <c r="H324" s="2990"/>
      <c r="I324" s="2991"/>
      <c r="J324" s="2991"/>
      <c r="K324" s="2992"/>
      <c r="L324" s="131"/>
      <c r="M324" s="131"/>
      <c r="N324" s="131"/>
      <c r="O324" s="131"/>
      <c r="P324" s="131"/>
      <c r="Q324" s="131"/>
    </row>
    <row r="325" spans="2:17" ht="20.100000000000001" customHeight="1">
      <c r="B325" s="2972" t="s">
        <v>840</v>
      </c>
      <c r="C325" s="2973"/>
      <c r="D325" s="2973"/>
      <c r="E325" s="2973"/>
      <c r="F325" s="2973"/>
      <c r="G325" s="2973"/>
      <c r="H325" s="2973"/>
      <c r="I325" s="2973"/>
      <c r="J325" s="2973"/>
      <c r="K325" s="2974"/>
      <c r="L325" s="131"/>
      <c r="M325" s="131"/>
      <c r="N325" s="131"/>
      <c r="O325" s="131"/>
      <c r="P325" s="131"/>
      <c r="Q325" s="131"/>
    </row>
    <row r="326" spans="2:17" ht="20.100000000000001" customHeight="1">
      <c r="B326" s="627" t="s">
        <v>4</v>
      </c>
      <c r="C326" s="2975" t="s">
        <v>841</v>
      </c>
      <c r="D326" s="2975"/>
      <c r="E326" s="2975"/>
      <c r="F326" s="2975"/>
      <c r="G326" s="2975"/>
      <c r="H326" s="2975"/>
      <c r="I326" s="2975"/>
      <c r="J326" s="2975"/>
      <c r="K326" s="2976"/>
      <c r="L326" s="131"/>
      <c r="M326" s="131"/>
      <c r="N326" s="131"/>
      <c r="O326" s="131"/>
      <c r="P326" s="131"/>
      <c r="Q326" s="131"/>
    </row>
    <row r="327" spans="2:17" ht="20.100000000000001" customHeight="1">
      <c r="B327" s="2977" t="s">
        <v>6</v>
      </c>
      <c r="C327" s="2978" t="s">
        <v>842</v>
      </c>
      <c r="D327" s="2978"/>
      <c r="E327" s="2978"/>
      <c r="F327" s="2978"/>
      <c r="G327" s="2978"/>
      <c r="H327" s="2978"/>
      <c r="I327" s="2978"/>
      <c r="J327" s="2978"/>
      <c r="K327" s="2979"/>
      <c r="L327" s="131"/>
      <c r="M327" s="131"/>
      <c r="N327" s="131"/>
      <c r="O327" s="131"/>
      <c r="P327" s="131"/>
      <c r="Q327" s="131"/>
    </row>
    <row r="328" spans="2:17" ht="20.100000000000001" customHeight="1">
      <c r="B328" s="2977"/>
      <c r="C328" s="2978"/>
      <c r="D328" s="2978"/>
      <c r="E328" s="2978"/>
      <c r="F328" s="2978"/>
      <c r="G328" s="2978"/>
      <c r="H328" s="2978"/>
      <c r="I328" s="2978"/>
      <c r="J328" s="2978"/>
      <c r="K328" s="2979"/>
      <c r="L328" s="131"/>
      <c r="M328" s="131"/>
      <c r="N328" s="131"/>
      <c r="O328" s="131"/>
      <c r="P328" s="131"/>
      <c r="Q328" s="131"/>
    </row>
    <row r="329" spans="2:17" ht="20.100000000000001" customHeight="1">
      <c r="B329" s="2980"/>
      <c r="C329" s="2981"/>
      <c r="D329" s="2981"/>
      <c r="E329" s="2981"/>
      <c r="F329" s="2981"/>
      <c r="G329" s="2981"/>
      <c r="H329" s="2981"/>
      <c r="I329" s="2981"/>
      <c r="J329" s="2981"/>
      <c r="K329" s="2982"/>
      <c r="L329" s="131"/>
      <c r="M329" s="131"/>
      <c r="N329" s="131"/>
      <c r="O329" s="131"/>
      <c r="P329" s="131"/>
      <c r="Q329" s="131"/>
    </row>
    <row r="330" spans="2:17" ht="20.100000000000001" customHeight="1">
      <c r="B330" s="2983" t="s">
        <v>843</v>
      </c>
      <c r="C330" s="2984"/>
      <c r="D330" s="2984"/>
      <c r="E330" s="2984"/>
      <c r="F330" s="628"/>
      <c r="G330" s="628"/>
      <c r="H330" s="628"/>
      <c r="I330" s="629" t="s">
        <v>288</v>
      </c>
      <c r="J330" s="630">
        <f>SUM(D331:D332,G331:G332,J331:J332)</f>
        <v>0.47500000000000003</v>
      </c>
      <c r="K330" s="631"/>
      <c r="L330" s="131"/>
      <c r="M330" s="131"/>
      <c r="N330" s="131"/>
      <c r="O330" s="131"/>
      <c r="P330" s="131"/>
      <c r="Q330" s="131"/>
    </row>
    <row r="331" spans="2:17" ht="20.100000000000001" customHeight="1">
      <c r="B331" s="3001" t="s">
        <v>844</v>
      </c>
      <c r="C331" s="3002"/>
      <c r="D331" s="632">
        <v>0.25</v>
      </c>
      <c r="E331" s="3002" t="s">
        <v>60</v>
      </c>
      <c r="F331" s="3002"/>
      <c r="G331" s="632">
        <v>5.0000000000000001E-3</v>
      </c>
      <c r="H331" s="3002" t="s">
        <v>139</v>
      </c>
      <c r="I331" s="3002"/>
      <c r="J331" s="632">
        <v>2.5000000000000001E-2</v>
      </c>
      <c r="K331" s="633"/>
      <c r="L331" s="131"/>
      <c r="M331" s="131"/>
      <c r="N331" s="131"/>
      <c r="O331" s="131"/>
      <c r="P331" s="131"/>
      <c r="Q331" s="131"/>
    </row>
    <row r="332" spans="2:17" ht="20.100000000000001" customHeight="1">
      <c r="B332" s="3003" t="s">
        <v>25</v>
      </c>
      <c r="C332" s="3004"/>
      <c r="D332" s="634">
        <v>0.125</v>
      </c>
      <c r="E332" s="3004" t="s">
        <v>845</v>
      </c>
      <c r="F332" s="3004"/>
      <c r="G332" s="634">
        <v>0.02</v>
      </c>
      <c r="H332" s="3004" t="s">
        <v>846</v>
      </c>
      <c r="I332" s="3004"/>
      <c r="J332" s="634">
        <v>0.05</v>
      </c>
      <c r="K332" s="635"/>
      <c r="L332" s="131"/>
      <c r="M332" s="131"/>
      <c r="N332" s="131"/>
      <c r="O332" s="131"/>
      <c r="P332" s="131"/>
      <c r="Q332" s="131"/>
    </row>
    <row r="333" spans="2:17" ht="20.100000000000001" customHeight="1">
      <c r="B333" s="2895" t="s">
        <v>17</v>
      </c>
      <c r="C333" s="2896"/>
      <c r="D333" s="2896"/>
      <c r="E333" s="2896"/>
      <c r="F333" s="2896"/>
      <c r="G333" s="2896"/>
      <c r="H333" s="2896"/>
      <c r="I333" s="2896"/>
      <c r="J333" s="2896"/>
      <c r="K333" s="2897"/>
      <c r="L333" s="131"/>
      <c r="M333" s="131"/>
      <c r="N333" s="131"/>
      <c r="O333" s="131"/>
      <c r="P333" s="131"/>
      <c r="Q333" s="131"/>
    </row>
    <row r="334" spans="2:17" ht="20.100000000000001" customHeight="1" thickBot="1">
      <c r="B334" s="2898"/>
      <c r="C334" s="2899"/>
      <c r="D334" s="2899"/>
      <c r="E334" s="2899"/>
      <c r="F334" s="2899"/>
      <c r="G334" s="2899"/>
      <c r="H334" s="2899"/>
      <c r="I334" s="2899"/>
      <c r="J334" s="2899"/>
      <c r="K334" s="2900"/>
      <c r="L334" s="131"/>
      <c r="M334" s="131"/>
      <c r="N334" s="131"/>
      <c r="O334" s="131"/>
      <c r="P334" s="131"/>
      <c r="Q334" s="131"/>
    </row>
    <row r="335" spans="2:17" ht="20.100000000000001" customHeight="1" thickBot="1">
      <c r="B335" s="96"/>
      <c r="C335" s="96"/>
      <c r="D335" s="96"/>
      <c r="E335" s="478"/>
      <c r="F335" s="478"/>
      <c r="G335" s="96"/>
      <c r="H335" s="96"/>
      <c r="I335" s="96"/>
      <c r="J335" s="96"/>
      <c r="K335" s="96"/>
      <c r="L335" s="131"/>
      <c r="M335" s="131"/>
      <c r="N335" s="131"/>
      <c r="O335" s="131"/>
      <c r="P335" s="131"/>
      <c r="Q335" s="131"/>
    </row>
    <row r="336" spans="2:17" ht="20.100000000000001" customHeight="1">
      <c r="B336" s="2993" t="s">
        <v>847</v>
      </c>
      <c r="C336" s="2993"/>
      <c r="D336" s="2993"/>
      <c r="E336" s="2993"/>
      <c r="F336" s="2993"/>
      <c r="G336" s="2993"/>
      <c r="H336" s="2993"/>
      <c r="I336" s="2993"/>
      <c r="J336" s="2993"/>
      <c r="K336" s="2993"/>
      <c r="L336" s="2993"/>
      <c r="M336" s="2993"/>
      <c r="N336" s="2994"/>
      <c r="O336" s="131"/>
      <c r="P336" s="131"/>
      <c r="Q336" s="131"/>
    </row>
    <row r="337" spans="2:17" ht="20.100000000000001" customHeight="1">
      <c r="B337" s="2995"/>
      <c r="C337" s="2995"/>
      <c r="D337" s="2995"/>
      <c r="E337" s="2995"/>
      <c r="F337" s="2995"/>
      <c r="G337" s="2995"/>
      <c r="H337" s="2995"/>
      <c r="I337" s="2995"/>
      <c r="J337" s="2995"/>
      <c r="K337" s="2995"/>
      <c r="L337" s="2995"/>
      <c r="M337" s="2995"/>
      <c r="N337" s="2996"/>
      <c r="O337" s="131"/>
      <c r="P337" s="131"/>
      <c r="Q337" s="131"/>
    </row>
    <row r="338" spans="2:17" ht="20.100000000000001" customHeight="1">
      <c r="B338" s="2995"/>
      <c r="C338" s="2995"/>
      <c r="D338" s="2995"/>
      <c r="E338" s="2995"/>
      <c r="F338" s="2995"/>
      <c r="G338" s="2995"/>
      <c r="H338" s="2995"/>
      <c r="I338" s="2995"/>
      <c r="J338" s="2995"/>
      <c r="K338" s="2995"/>
      <c r="L338" s="2995"/>
      <c r="M338" s="2995"/>
      <c r="N338" s="2996"/>
      <c r="O338" s="131"/>
      <c r="P338" s="131"/>
      <c r="Q338" s="131"/>
    </row>
    <row r="339" spans="2:17" ht="20.100000000000001" customHeight="1">
      <c r="B339" s="636"/>
      <c r="C339" s="2997" t="s">
        <v>848</v>
      </c>
      <c r="D339" s="2997"/>
      <c r="E339" s="2997"/>
      <c r="F339" s="2997"/>
      <c r="G339" s="2997"/>
      <c r="H339" s="2997"/>
      <c r="I339" s="2997"/>
      <c r="J339" s="2997"/>
      <c r="K339" s="2997"/>
      <c r="L339" s="2997"/>
      <c r="M339" s="2997"/>
      <c r="N339" s="593"/>
      <c r="O339" s="131"/>
      <c r="P339" s="131"/>
      <c r="Q339" s="131"/>
    </row>
    <row r="340" spans="2:17" ht="20.100000000000001" customHeight="1">
      <c r="B340" s="636"/>
      <c r="C340" s="2998" t="s">
        <v>849</v>
      </c>
      <c r="D340" s="2998"/>
      <c r="E340" s="2998"/>
      <c r="F340" s="2998"/>
      <c r="G340" s="2998"/>
      <c r="H340" s="2998"/>
      <c r="I340" s="2998"/>
      <c r="J340" s="2998"/>
      <c r="K340" s="2998"/>
      <c r="L340" s="2998"/>
      <c r="M340" s="2998"/>
      <c r="N340" s="593"/>
      <c r="O340" s="131"/>
      <c r="P340" s="131"/>
      <c r="Q340" s="131"/>
    </row>
    <row r="341" spans="2:17" ht="20.100000000000001" customHeight="1">
      <c r="B341" s="636"/>
      <c r="C341" s="2999" t="s">
        <v>850</v>
      </c>
      <c r="D341" s="2999"/>
      <c r="E341" s="2999"/>
      <c r="F341" s="2999"/>
      <c r="G341" s="2999"/>
      <c r="H341" s="2999"/>
      <c r="I341" s="2999"/>
      <c r="J341" s="2999"/>
      <c r="K341" s="2999"/>
      <c r="L341" s="2999"/>
      <c r="M341" s="2999"/>
      <c r="N341" s="593"/>
      <c r="O341" s="131"/>
      <c r="P341" s="131"/>
      <c r="Q341" s="131"/>
    </row>
    <row r="342" spans="2:17" ht="20.100000000000001" customHeight="1" thickBot="1">
      <c r="B342" s="636"/>
      <c r="C342" s="3000"/>
      <c r="D342" s="3000"/>
      <c r="E342" s="3000"/>
      <c r="F342" s="3000"/>
      <c r="G342" s="3000"/>
      <c r="H342" s="3000"/>
      <c r="I342" s="3000"/>
      <c r="J342" s="3000"/>
      <c r="K342" s="3000"/>
      <c r="L342" s="3000"/>
      <c r="M342" s="3000"/>
      <c r="N342" s="593"/>
      <c r="O342" s="131"/>
      <c r="P342" s="131"/>
      <c r="Q342" s="131"/>
    </row>
    <row r="343" spans="2:17" ht="20.100000000000001" customHeight="1">
      <c r="B343" s="636"/>
      <c r="C343" s="637"/>
      <c r="D343" s="2986" t="s">
        <v>31</v>
      </c>
      <c r="E343" s="2986"/>
      <c r="F343" s="2986"/>
      <c r="G343" s="2986"/>
      <c r="H343" s="2986"/>
      <c r="I343" s="2986"/>
      <c r="J343" s="2986"/>
      <c r="K343" s="2986"/>
      <c r="L343" s="2986"/>
      <c r="M343" s="2986"/>
      <c r="N343" s="593"/>
      <c r="O343" s="131"/>
      <c r="P343" s="131"/>
      <c r="Q343" s="131"/>
    </row>
    <row r="344" spans="2:17" ht="20.100000000000001" customHeight="1">
      <c r="B344" s="636"/>
      <c r="C344" s="3010" t="s">
        <v>851</v>
      </c>
      <c r="D344" s="3011" t="s">
        <v>852</v>
      </c>
      <c r="E344" s="3011" t="s">
        <v>853</v>
      </c>
      <c r="F344" s="3007" t="s">
        <v>854</v>
      </c>
      <c r="G344" s="3007" t="s">
        <v>855</v>
      </c>
      <c r="H344" s="3005" t="s">
        <v>856</v>
      </c>
      <c r="I344" s="3005" t="s">
        <v>857</v>
      </c>
      <c r="J344" s="638"/>
      <c r="K344" s="638"/>
      <c r="L344" s="3006" t="s">
        <v>858</v>
      </c>
      <c r="M344" s="3007" t="s">
        <v>859</v>
      </c>
      <c r="N344" s="593"/>
      <c r="O344" s="131"/>
      <c r="P344" s="131"/>
      <c r="Q344" s="131"/>
    </row>
    <row r="345" spans="2:17" ht="20.100000000000001" customHeight="1">
      <c r="B345" s="636"/>
      <c r="C345" s="3010"/>
      <c r="D345" s="3011"/>
      <c r="E345" s="3011"/>
      <c r="F345" s="3007"/>
      <c r="G345" s="3007"/>
      <c r="H345" s="3005"/>
      <c r="I345" s="3005"/>
      <c r="J345" s="638"/>
      <c r="K345" s="638"/>
      <c r="L345" s="3006"/>
      <c r="M345" s="3007"/>
      <c r="N345" s="593"/>
      <c r="O345" s="131"/>
      <c r="P345" s="131"/>
      <c r="Q345" s="131"/>
    </row>
    <row r="346" spans="2:17" ht="20.100000000000001" customHeight="1">
      <c r="B346" s="636"/>
      <c r="C346" s="3010"/>
      <c r="D346" s="3011"/>
      <c r="E346" s="3011"/>
      <c r="F346" s="3007"/>
      <c r="G346" s="3007"/>
      <c r="H346" s="3005"/>
      <c r="I346" s="3005"/>
      <c r="J346" s="638"/>
      <c r="K346" s="638"/>
      <c r="L346" s="3006"/>
      <c r="M346" s="3007"/>
      <c r="N346" s="593"/>
      <c r="O346" s="131"/>
      <c r="P346" s="131"/>
      <c r="Q346" s="131"/>
    </row>
    <row r="347" spans="2:17" ht="20.100000000000001" customHeight="1">
      <c r="B347" s="636"/>
      <c r="C347" s="111" t="s">
        <v>29</v>
      </c>
      <c r="D347" s="111" t="s">
        <v>29</v>
      </c>
      <c r="E347" s="111" t="s">
        <v>29</v>
      </c>
      <c r="F347" s="111" t="s">
        <v>29</v>
      </c>
      <c r="G347" s="111" t="s">
        <v>29</v>
      </c>
      <c r="H347" s="111" t="s">
        <v>29</v>
      </c>
      <c r="I347" s="111" t="s">
        <v>29</v>
      </c>
      <c r="J347" s="111"/>
      <c r="K347" s="111"/>
      <c r="L347" s="639"/>
      <c r="M347" s="640"/>
      <c r="N347" s="593"/>
      <c r="O347" s="131"/>
      <c r="P347" s="131"/>
      <c r="Q347" s="131"/>
    </row>
    <row r="348" spans="2:17" ht="20.100000000000001" customHeight="1">
      <c r="B348" s="636"/>
      <c r="C348" s="2959">
        <v>1</v>
      </c>
      <c r="D348" s="3008">
        <v>32.5</v>
      </c>
      <c r="E348" s="3008">
        <v>53</v>
      </c>
      <c r="F348" s="2942">
        <v>2.5</v>
      </c>
      <c r="G348" s="3009">
        <v>2.5</v>
      </c>
      <c r="H348" s="3009">
        <v>5</v>
      </c>
      <c r="I348" s="3009">
        <v>5</v>
      </c>
      <c r="J348" s="641"/>
      <c r="K348" s="641"/>
      <c r="L348" s="3012">
        <f>(L355/M360)*M352</f>
        <v>1.7392499999999997</v>
      </c>
      <c r="M348" s="3013">
        <f>(M357/M360)*M352</f>
        <v>1.75</v>
      </c>
      <c r="N348" s="593"/>
      <c r="O348" s="131"/>
      <c r="P348" s="131"/>
      <c r="Q348" s="131"/>
    </row>
    <row r="349" spans="2:17" ht="20.100000000000001" customHeight="1">
      <c r="B349" s="636"/>
      <c r="C349" s="2959"/>
      <c r="D349" s="3008"/>
      <c r="E349" s="3008"/>
      <c r="F349" s="2942"/>
      <c r="G349" s="3009"/>
      <c r="H349" s="3009"/>
      <c r="I349" s="3009"/>
      <c r="J349" s="641"/>
      <c r="K349" s="641"/>
      <c r="L349" s="3012"/>
      <c r="M349" s="3013"/>
      <c r="N349" s="593"/>
      <c r="O349" s="131"/>
      <c r="P349" s="131"/>
      <c r="Q349" s="131"/>
    </row>
    <row r="350" spans="2:17" ht="20.100000000000001" customHeight="1">
      <c r="B350" s="636"/>
      <c r="C350" s="642" t="s">
        <v>4</v>
      </c>
      <c r="D350" s="642" t="s">
        <v>6</v>
      </c>
      <c r="E350" s="642" t="s">
        <v>7</v>
      </c>
      <c r="F350" s="642" t="s">
        <v>15</v>
      </c>
      <c r="G350" s="642" t="s">
        <v>10</v>
      </c>
      <c r="H350" s="642" t="s">
        <v>13</v>
      </c>
      <c r="I350" s="642" t="s">
        <v>14</v>
      </c>
      <c r="J350" s="642"/>
      <c r="K350" s="642"/>
      <c r="L350" s="642" t="s">
        <v>16</v>
      </c>
      <c r="M350" s="642" t="s">
        <v>34</v>
      </c>
      <c r="N350" s="593"/>
      <c r="O350" s="131"/>
      <c r="P350" s="131"/>
      <c r="Q350" s="131"/>
    </row>
    <row r="351" spans="2:17" ht="20.100000000000001" customHeight="1">
      <c r="B351" s="636"/>
      <c r="C351" s="643">
        <f>(D348*E348)*C348</f>
        <v>1722.5</v>
      </c>
      <c r="D351" s="643">
        <f>((D348*F348)*2)*C348+((E348*F348)*2)*C348</f>
        <v>427.5</v>
      </c>
      <c r="E351" s="643">
        <f>((D348*H351)*2)*C348+((E348*H351)*2)*C348</f>
        <v>85.5</v>
      </c>
      <c r="F351" s="643">
        <f>((D348*I351)*2)*C348+((E348*I351)*2)*C348</f>
        <v>85.5</v>
      </c>
      <c r="G351" s="644">
        <f>G348/10</f>
        <v>0.25</v>
      </c>
      <c r="H351" s="644">
        <f>H348/10</f>
        <v>0.5</v>
      </c>
      <c r="I351" s="644">
        <f>I348/10</f>
        <v>0.5</v>
      </c>
      <c r="J351" s="644"/>
      <c r="K351" s="644"/>
      <c r="L351" s="643">
        <f>SUM(C351:F351)</f>
        <v>2321</v>
      </c>
      <c r="M351" s="645">
        <f>(C351*F348)/1000</f>
        <v>4.3062500000000004</v>
      </c>
      <c r="N351" s="593"/>
      <c r="O351" s="131"/>
      <c r="P351" s="131"/>
      <c r="Q351" s="131"/>
    </row>
    <row r="352" spans="2:17" ht="20.100000000000001" customHeight="1" thickBot="1">
      <c r="B352" s="636"/>
      <c r="C352" s="646"/>
      <c r="D352" s="646"/>
      <c r="E352" s="646"/>
      <c r="F352" s="646"/>
      <c r="G352" s="647"/>
      <c r="H352" s="647"/>
      <c r="I352" s="648" t="s">
        <v>860</v>
      </c>
      <c r="J352" s="648"/>
      <c r="K352" s="648"/>
      <c r="L352" s="649" t="s">
        <v>35</v>
      </c>
      <c r="M352" s="650">
        <f>L351*G351</f>
        <v>580.25</v>
      </c>
      <c r="N352" s="593"/>
      <c r="O352" s="131"/>
      <c r="P352" s="131"/>
      <c r="Q352" s="131"/>
    </row>
    <row r="353" spans="2:17" ht="20.100000000000001" customHeight="1">
      <c r="B353" s="636"/>
      <c r="C353" s="637"/>
      <c r="D353" s="2592" t="s">
        <v>30</v>
      </c>
      <c r="E353" s="2592"/>
      <c r="F353" s="2592"/>
      <c r="G353" s="2592"/>
      <c r="H353" s="2592"/>
      <c r="I353" s="2592"/>
      <c r="J353" s="2592"/>
      <c r="K353" s="2592"/>
      <c r="L353" s="2592"/>
      <c r="M353" s="2592"/>
      <c r="N353" s="593"/>
      <c r="O353" s="131"/>
      <c r="P353" s="131"/>
      <c r="Q353" s="131"/>
    </row>
    <row r="354" spans="2:17" ht="20.100000000000001" customHeight="1">
      <c r="B354" s="636"/>
      <c r="C354" s="3014" t="s">
        <v>861</v>
      </c>
      <c r="D354" s="3014"/>
      <c r="E354" s="3014"/>
      <c r="F354" s="3014"/>
      <c r="G354" s="3014"/>
      <c r="H354" s="3014"/>
      <c r="I354" s="3014"/>
      <c r="J354" s="3014"/>
      <c r="K354" s="3014"/>
      <c r="L354" s="3014"/>
      <c r="M354" s="651" t="s">
        <v>29</v>
      </c>
      <c r="N354" s="593"/>
      <c r="O354" s="131"/>
      <c r="P354" s="131"/>
      <c r="Q354" s="131"/>
    </row>
    <row r="355" spans="2:17" ht="20.100000000000001" customHeight="1">
      <c r="B355" s="636"/>
      <c r="C355" s="3015">
        <v>4</v>
      </c>
      <c r="D355" s="3016">
        <v>32.5</v>
      </c>
      <c r="E355" s="3016">
        <v>53</v>
      </c>
      <c r="F355" s="3017">
        <v>2.5</v>
      </c>
      <c r="G355" s="3018">
        <v>2.5</v>
      </c>
      <c r="H355" s="3018">
        <v>5</v>
      </c>
      <c r="I355" s="3018">
        <v>5</v>
      </c>
      <c r="J355" s="652"/>
      <c r="K355" s="652"/>
      <c r="L355" s="3030">
        <f>E371</f>
        <v>6.956999999999999</v>
      </c>
      <c r="M355" s="3031">
        <v>7</v>
      </c>
      <c r="N355" s="593"/>
      <c r="O355" s="131"/>
      <c r="P355" s="131"/>
      <c r="Q355" s="131"/>
    </row>
    <row r="356" spans="2:17" ht="20.100000000000001" customHeight="1">
      <c r="B356" s="636"/>
      <c r="C356" s="3015"/>
      <c r="D356" s="3016"/>
      <c r="E356" s="3016"/>
      <c r="F356" s="3017"/>
      <c r="G356" s="3018"/>
      <c r="H356" s="3018"/>
      <c r="I356" s="3018"/>
      <c r="J356" s="652"/>
      <c r="K356" s="652"/>
      <c r="L356" s="3030"/>
      <c r="M356" s="3031"/>
      <c r="N356" s="593"/>
      <c r="O356" s="131"/>
      <c r="P356" s="131"/>
      <c r="Q356" s="131"/>
    </row>
    <row r="357" spans="2:17" ht="20.100000000000001" customHeight="1">
      <c r="B357" s="636"/>
      <c r="C357" s="653">
        <f>ROW()-2</f>
        <v>355</v>
      </c>
      <c r="D357" s="3032" t="s">
        <v>862</v>
      </c>
      <c r="E357" s="3032"/>
      <c r="F357" s="3032"/>
      <c r="G357" s="3032"/>
      <c r="H357" s="3032"/>
      <c r="I357" s="3032"/>
      <c r="J357" s="654"/>
      <c r="K357" s="654"/>
      <c r="L357" s="655"/>
      <c r="M357" s="656">
        <f>IF(ISBLANK(M355),L355,M355)</f>
        <v>7</v>
      </c>
      <c r="N357" s="593"/>
      <c r="O357" s="131"/>
      <c r="P357" s="131"/>
      <c r="Q357" s="131"/>
    </row>
    <row r="358" spans="2:17" ht="20.100000000000001" customHeight="1">
      <c r="B358" s="636"/>
      <c r="C358" s="657" t="s">
        <v>4</v>
      </c>
      <c r="D358" s="657" t="s">
        <v>6</v>
      </c>
      <c r="E358" s="657" t="s">
        <v>7</v>
      </c>
      <c r="F358" s="657" t="s">
        <v>15</v>
      </c>
      <c r="G358" s="657" t="s">
        <v>10</v>
      </c>
      <c r="H358" s="657" t="s">
        <v>13</v>
      </c>
      <c r="I358" s="657" t="s">
        <v>14</v>
      </c>
      <c r="J358" s="657"/>
      <c r="K358" s="657"/>
      <c r="L358" s="657" t="s">
        <v>16</v>
      </c>
      <c r="M358" s="657" t="s">
        <v>34</v>
      </c>
      <c r="N358" s="593"/>
      <c r="O358" s="131"/>
      <c r="P358" s="131"/>
      <c r="Q358" s="131"/>
    </row>
    <row r="359" spans="2:17" ht="20.100000000000001" customHeight="1">
      <c r="B359" s="636"/>
      <c r="C359" s="643">
        <f>(D355*E355)*C355</f>
        <v>6890</v>
      </c>
      <c r="D359" s="643">
        <f>((D355*F355)*2)*C355+((E355*F355)*2)*C355</f>
        <v>1710</v>
      </c>
      <c r="E359" s="643">
        <f>((D355*H359)*2)*C355+((E355*H359)*2)*C355</f>
        <v>342</v>
      </c>
      <c r="F359" s="643">
        <f>((D355*I359)*2)*C355+((E355*I359)*2)*C355</f>
        <v>342</v>
      </c>
      <c r="G359" s="644">
        <f>G355/10</f>
        <v>0.25</v>
      </c>
      <c r="H359" s="644">
        <f>H355/10</f>
        <v>0.5</v>
      </c>
      <c r="I359" s="644">
        <f>I355/10</f>
        <v>0.5</v>
      </c>
      <c r="J359" s="644"/>
      <c r="K359" s="644"/>
      <c r="L359" s="643">
        <f>SUM(C359:F359)</f>
        <v>9284</v>
      </c>
      <c r="M359" s="645">
        <f>(C359*F355)/1000</f>
        <v>17.225000000000001</v>
      </c>
      <c r="N359" s="593"/>
      <c r="O359" s="131"/>
      <c r="P359" s="131"/>
      <c r="Q359" s="131"/>
    </row>
    <row r="360" spans="2:17" ht="20.100000000000001" customHeight="1" thickBot="1">
      <c r="B360" s="636"/>
      <c r="C360" s="655"/>
      <c r="D360" s="655"/>
      <c r="E360" s="655"/>
      <c r="F360" s="655"/>
      <c r="G360" s="655"/>
      <c r="H360" s="655"/>
      <c r="I360" s="658" t="s">
        <v>863</v>
      </c>
      <c r="J360" s="658"/>
      <c r="K360" s="658"/>
      <c r="L360" s="657" t="s">
        <v>35</v>
      </c>
      <c r="M360" s="659">
        <f>L359*G359</f>
        <v>2321</v>
      </c>
      <c r="N360" s="593"/>
      <c r="O360" s="131"/>
      <c r="P360" s="131"/>
      <c r="Q360" s="131"/>
    </row>
    <row r="361" spans="2:17" ht="20.100000000000001" customHeight="1">
      <c r="B361" s="636"/>
      <c r="C361" s="660"/>
      <c r="D361" s="660"/>
      <c r="E361" s="660"/>
      <c r="F361" s="660"/>
      <c r="G361" s="660"/>
      <c r="H361" s="660"/>
      <c r="I361" s="661"/>
      <c r="J361" s="661"/>
      <c r="K361" s="661"/>
      <c r="L361" s="662"/>
      <c r="M361" s="663"/>
      <c r="N361" s="593"/>
      <c r="O361" s="131"/>
      <c r="P361" s="131"/>
      <c r="Q361" s="131"/>
    </row>
    <row r="362" spans="2:17" ht="20.100000000000001" customHeight="1">
      <c r="B362" s="636"/>
      <c r="C362" s="664" t="s">
        <v>4</v>
      </c>
      <c r="D362" s="665" t="s">
        <v>864</v>
      </c>
      <c r="E362" s="665"/>
      <c r="F362" s="664" t="s">
        <v>13</v>
      </c>
      <c r="G362" s="666" t="s">
        <v>865</v>
      </c>
      <c r="H362" s="667"/>
      <c r="I362" s="664" t="s">
        <v>34</v>
      </c>
      <c r="J362" s="3033" t="s">
        <v>866</v>
      </c>
      <c r="K362" s="3033"/>
      <c r="L362" s="3033"/>
      <c r="M362" s="3033"/>
      <c r="N362" s="593"/>
      <c r="O362" s="131"/>
      <c r="P362" s="131"/>
      <c r="Q362" s="131"/>
    </row>
    <row r="363" spans="2:17" ht="20.100000000000001" customHeight="1">
      <c r="B363" s="636"/>
      <c r="C363" s="664" t="s">
        <v>6</v>
      </c>
      <c r="D363" s="665" t="s">
        <v>867</v>
      </c>
      <c r="E363" s="665"/>
      <c r="F363" s="664" t="s">
        <v>14</v>
      </c>
      <c r="G363" s="665" t="s">
        <v>868</v>
      </c>
      <c r="H363" s="667"/>
      <c r="I363" s="668"/>
      <c r="J363" s="3033"/>
      <c r="K363" s="3033"/>
      <c r="L363" s="3033"/>
      <c r="M363" s="3033"/>
      <c r="N363" s="593"/>
      <c r="O363" s="131"/>
      <c r="P363" s="131"/>
      <c r="Q363" s="131"/>
    </row>
    <row r="364" spans="2:17" ht="20.100000000000001" customHeight="1">
      <c r="B364" s="636"/>
      <c r="C364" s="664" t="s">
        <v>7</v>
      </c>
      <c r="D364" s="665" t="s">
        <v>869</v>
      </c>
      <c r="E364" s="665"/>
      <c r="F364" s="664" t="s">
        <v>15</v>
      </c>
      <c r="G364" s="665" t="s">
        <v>870</v>
      </c>
      <c r="H364" s="667"/>
      <c r="I364" s="664" t="s">
        <v>35</v>
      </c>
      <c r="J364" s="665" t="s">
        <v>871</v>
      </c>
      <c r="K364" s="669"/>
      <c r="L364" s="665"/>
      <c r="M364" s="669"/>
      <c r="N364" s="593"/>
      <c r="O364" s="131"/>
      <c r="P364" s="131"/>
      <c r="Q364" s="131"/>
    </row>
    <row r="365" spans="2:17" ht="20.100000000000001" customHeight="1">
      <c r="B365" s="636"/>
      <c r="C365" s="664" t="s">
        <v>10</v>
      </c>
      <c r="D365" s="665" t="s">
        <v>872</v>
      </c>
      <c r="E365" s="666"/>
      <c r="F365" s="664" t="s">
        <v>16</v>
      </c>
      <c r="G365" s="665" t="s">
        <v>873</v>
      </c>
      <c r="H365" s="667"/>
      <c r="I365" s="667"/>
      <c r="J365" s="667"/>
      <c r="K365" s="667"/>
      <c r="L365" s="670"/>
      <c r="M365" s="669"/>
      <c r="N365" s="593"/>
      <c r="O365" s="131"/>
      <c r="P365" s="131"/>
      <c r="Q365" s="131"/>
    </row>
    <row r="366" spans="2:17" ht="20.100000000000001" customHeight="1" thickBot="1">
      <c r="B366" s="636"/>
      <c r="C366" s="664"/>
      <c r="D366" s="665"/>
      <c r="E366" s="666"/>
      <c r="F366" s="664"/>
      <c r="G366" s="665"/>
      <c r="H366" s="667"/>
      <c r="I366" s="667"/>
      <c r="J366" s="667"/>
      <c r="K366" s="667"/>
      <c r="L366" s="670"/>
      <c r="M366" s="669"/>
      <c r="N366" s="593"/>
      <c r="O366" s="131"/>
      <c r="P366" s="131"/>
      <c r="Q366" s="131"/>
    </row>
    <row r="367" spans="2:17" ht="20.100000000000001" customHeight="1">
      <c r="B367" s="636"/>
      <c r="C367" s="637"/>
      <c r="D367" s="3019" t="s">
        <v>874</v>
      </c>
      <c r="E367" s="3019"/>
      <c r="F367" s="3019"/>
      <c r="G367" s="3019"/>
      <c r="H367" s="3019"/>
      <c r="I367" s="3019"/>
      <c r="J367" s="3019"/>
      <c r="K367" s="3019"/>
      <c r="L367" s="3019"/>
      <c r="M367" s="3019"/>
      <c r="N367" s="593"/>
      <c r="O367" s="131"/>
      <c r="P367" s="131"/>
      <c r="Q367" s="131"/>
    </row>
    <row r="368" spans="2:17" ht="20.100000000000001" customHeight="1">
      <c r="B368" s="636"/>
      <c r="C368" s="3020" t="s">
        <v>875</v>
      </c>
      <c r="D368" s="3020"/>
      <c r="E368" s="3020"/>
      <c r="F368" s="3020"/>
      <c r="G368" s="3020"/>
      <c r="H368" s="3020"/>
      <c r="I368" s="3020"/>
      <c r="J368" s="3020"/>
      <c r="K368" s="3020"/>
      <c r="L368" s="3020"/>
      <c r="M368" s="3020"/>
      <c r="N368" s="593"/>
      <c r="O368" s="131"/>
      <c r="P368" s="131"/>
      <c r="Q368" s="131"/>
    </row>
    <row r="369" spans="2:17" ht="20.100000000000001" customHeight="1">
      <c r="B369" s="636"/>
      <c r="C369" s="3020"/>
      <c r="D369" s="3020"/>
      <c r="E369" s="3020"/>
      <c r="F369" s="3020"/>
      <c r="G369" s="3020"/>
      <c r="H369" s="3020"/>
      <c r="I369" s="3020"/>
      <c r="J369" s="3020"/>
      <c r="K369" s="3020"/>
      <c r="L369" s="3020"/>
      <c r="M369" s="3020"/>
      <c r="N369" s="593"/>
      <c r="O369" s="131"/>
      <c r="P369" s="131"/>
      <c r="Q369" s="131"/>
    </row>
    <row r="370" spans="2:17" ht="20.100000000000001" customHeight="1">
      <c r="B370" s="636"/>
      <c r="C370" s="3021"/>
      <c r="D370" s="3021"/>
      <c r="E370" s="3021"/>
      <c r="F370" s="3021"/>
      <c r="G370" s="3021"/>
      <c r="H370" s="3021"/>
      <c r="I370" s="3021"/>
      <c r="J370" s="3021"/>
      <c r="K370" s="3021"/>
      <c r="L370" s="3021"/>
      <c r="M370" s="3021"/>
      <c r="N370" s="593"/>
      <c r="O370" s="131"/>
      <c r="P370" s="131"/>
      <c r="Q370" s="131"/>
    </row>
    <row r="371" spans="2:17" ht="20.100000000000001" customHeight="1">
      <c r="B371" s="636"/>
      <c r="C371" s="671"/>
      <c r="D371" s="672" t="s">
        <v>876</v>
      </c>
      <c r="E371" s="673">
        <f>SUM(E372:E374,I372:I374)</f>
        <v>6.956999999999999</v>
      </c>
      <c r="F371" s="671"/>
      <c r="G371" s="671"/>
      <c r="H371" s="671"/>
      <c r="I371" s="671"/>
      <c r="J371" s="671"/>
      <c r="K371" s="671"/>
      <c r="L371" s="671"/>
      <c r="M371" s="671"/>
      <c r="N371" s="593"/>
      <c r="O371" s="131"/>
      <c r="P371" s="131"/>
      <c r="Q371" s="131"/>
    </row>
    <row r="372" spans="2:17" ht="20.100000000000001" customHeight="1">
      <c r="B372" s="636"/>
      <c r="C372" s="513"/>
      <c r="D372" s="674" t="s">
        <v>844</v>
      </c>
      <c r="E372" s="675">
        <v>3.5</v>
      </c>
      <c r="F372" s="676"/>
      <c r="G372" s="513"/>
      <c r="H372" s="674" t="s">
        <v>877</v>
      </c>
      <c r="I372" s="675">
        <v>0.55000000000000004</v>
      </c>
      <c r="J372" s="675"/>
      <c r="K372" s="675"/>
      <c r="L372" s="676"/>
      <c r="M372" s="671"/>
      <c r="N372" s="593"/>
      <c r="O372" s="131"/>
      <c r="P372" s="131"/>
      <c r="Q372" s="131"/>
    </row>
    <row r="373" spans="2:17" ht="20.100000000000001" customHeight="1">
      <c r="B373" s="636"/>
      <c r="C373" s="513"/>
      <c r="D373" s="674" t="s">
        <v>25</v>
      </c>
      <c r="E373" s="675">
        <v>1.6</v>
      </c>
      <c r="F373" s="676"/>
      <c r="G373" s="513"/>
      <c r="H373" s="674" t="s">
        <v>878</v>
      </c>
      <c r="I373" s="675">
        <v>4.4999999999999998E-2</v>
      </c>
      <c r="J373" s="675"/>
      <c r="K373" s="675"/>
      <c r="L373" s="676"/>
      <c r="M373" s="671"/>
      <c r="N373" s="593"/>
      <c r="O373" s="131"/>
      <c r="P373" s="131"/>
      <c r="Q373" s="131"/>
    </row>
    <row r="374" spans="2:17" ht="20.100000000000001" customHeight="1">
      <c r="B374" s="636"/>
      <c r="C374" s="513"/>
      <c r="D374" s="674" t="s">
        <v>879</v>
      </c>
      <c r="E374" s="675">
        <v>1.25</v>
      </c>
      <c r="F374" s="676"/>
      <c r="G374" s="513"/>
      <c r="H374" s="677" t="s">
        <v>292</v>
      </c>
      <c r="I374" s="675">
        <v>1.2E-2</v>
      </c>
      <c r="J374" s="675"/>
      <c r="K374" s="675"/>
      <c r="L374" s="676"/>
      <c r="M374" s="671"/>
      <c r="N374" s="593"/>
      <c r="O374" s="131"/>
      <c r="P374" s="131"/>
      <c r="Q374" s="131"/>
    </row>
    <row r="375" spans="2:17" ht="20.100000000000001" customHeight="1">
      <c r="B375" s="636"/>
      <c r="C375" s="678" t="s">
        <v>880</v>
      </c>
      <c r="D375" s="671"/>
      <c r="E375" s="671"/>
      <c r="F375" s="671"/>
      <c r="G375" s="671"/>
      <c r="H375" s="671"/>
      <c r="I375" s="671"/>
      <c r="J375" s="671"/>
      <c r="K375" s="671"/>
      <c r="L375" s="671"/>
      <c r="M375" s="671"/>
      <c r="N375" s="593"/>
      <c r="O375" s="131"/>
      <c r="P375" s="131"/>
      <c r="Q375" s="131"/>
    </row>
    <row r="376" spans="2:17" ht="20.100000000000001" customHeight="1">
      <c r="B376" s="636"/>
      <c r="C376" s="3022" t="s">
        <v>881</v>
      </c>
      <c r="D376" s="3022"/>
      <c r="E376" s="3022"/>
      <c r="F376" s="3022"/>
      <c r="G376" s="3022"/>
      <c r="H376" s="3022"/>
      <c r="I376" s="3022"/>
      <c r="J376" s="3022"/>
      <c r="K376" s="3022"/>
      <c r="L376" s="3022"/>
      <c r="M376" s="3022"/>
      <c r="N376" s="593"/>
      <c r="O376" s="131"/>
      <c r="P376" s="131"/>
      <c r="Q376" s="131"/>
    </row>
    <row r="377" spans="2:17" ht="20.100000000000001" customHeight="1">
      <c r="B377" s="636"/>
      <c r="C377" s="3022"/>
      <c r="D377" s="3022"/>
      <c r="E377" s="3022"/>
      <c r="F377" s="3022"/>
      <c r="G377" s="3022"/>
      <c r="H377" s="3022"/>
      <c r="I377" s="3022"/>
      <c r="J377" s="3022"/>
      <c r="K377" s="3022"/>
      <c r="L377" s="3022"/>
      <c r="M377" s="3022"/>
      <c r="N377" s="593"/>
      <c r="O377" s="131"/>
      <c r="P377" s="131"/>
      <c r="Q377" s="131"/>
    </row>
    <row r="378" spans="2:17" ht="20.100000000000001" customHeight="1">
      <c r="B378" s="636"/>
      <c r="C378" s="678" t="s">
        <v>882</v>
      </c>
      <c r="D378" s="671"/>
      <c r="E378" s="671"/>
      <c r="F378" s="671"/>
      <c r="G378" s="671"/>
      <c r="H378" s="671"/>
      <c r="I378" s="671"/>
      <c r="J378" s="671"/>
      <c r="K378" s="671"/>
      <c r="L378" s="671"/>
      <c r="M378" s="671"/>
      <c r="N378" s="593"/>
      <c r="O378" s="131"/>
      <c r="P378" s="131"/>
      <c r="Q378" s="131"/>
    </row>
    <row r="379" spans="2:17" ht="20.100000000000001" customHeight="1">
      <c r="B379" s="636"/>
      <c r="C379" s="679" t="s">
        <v>883</v>
      </c>
      <c r="D379" s="671"/>
      <c r="E379" s="671"/>
      <c r="F379" s="671"/>
      <c r="G379" s="671"/>
      <c r="H379" s="671"/>
      <c r="I379" s="671"/>
      <c r="J379" s="671"/>
      <c r="K379" s="671"/>
      <c r="L379" s="671"/>
      <c r="M379" s="671"/>
      <c r="N379" s="593"/>
      <c r="O379" s="131"/>
      <c r="P379" s="131"/>
      <c r="Q379" s="131"/>
    </row>
    <row r="380" spans="2:17" ht="20.100000000000001" customHeight="1">
      <c r="B380" s="636"/>
      <c r="C380" s="680" t="s">
        <v>884</v>
      </c>
      <c r="D380" s="671"/>
      <c r="E380" s="671"/>
      <c r="F380" s="680" t="s">
        <v>885</v>
      </c>
      <c r="G380" s="671"/>
      <c r="H380" s="680" t="s">
        <v>886</v>
      </c>
      <c r="I380" s="671"/>
      <c r="J380" s="671"/>
      <c r="K380" s="671"/>
      <c r="L380" s="671"/>
      <c r="M380" s="671"/>
      <c r="N380" s="593"/>
      <c r="O380" s="131"/>
      <c r="P380" s="131"/>
      <c r="Q380" s="131"/>
    </row>
    <row r="381" spans="2:17" ht="20.100000000000001" customHeight="1">
      <c r="B381" s="636"/>
      <c r="C381" s="680" t="s">
        <v>287</v>
      </c>
      <c r="D381" s="681" t="s">
        <v>887</v>
      </c>
      <c r="E381" s="671"/>
      <c r="F381" s="671"/>
      <c r="G381" s="671"/>
      <c r="H381" s="671"/>
      <c r="I381" s="671"/>
      <c r="J381" s="671"/>
      <c r="K381" s="671"/>
      <c r="L381" s="671"/>
      <c r="M381" s="671"/>
      <c r="N381" s="593"/>
      <c r="O381" s="131"/>
      <c r="P381" s="131"/>
      <c r="Q381" s="131"/>
    </row>
    <row r="382" spans="2:17" ht="20.100000000000001" customHeight="1">
      <c r="B382" s="636"/>
      <c r="C382" s="671"/>
      <c r="D382" s="671"/>
      <c r="E382" s="671"/>
      <c r="F382" s="671"/>
      <c r="G382" s="671"/>
      <c r="H382" s="671"/>
      <c r="I382" s="671"/>
      <c r="J382" s="671"/>
      <c r="K382" s="671"/>
      <c r="L382" s="671"/>
      <c r="M382" s="671"/>
      <c r="N382" s="593"/>
      <c r="O382" s="131"/>
      <c r="P382" s="131"/>
      <c r="Q382" s="131"/>
    </row>
    <row r="383" spans="2:17" ht="20.100000000000001" customHeight="1">
      <c r="B383" s="636"/>
      <c r="C383" s="3023" t="s">
        <v>17</v>
      </c>
      <c r="D383" s="3023"/>
      <c r="E383" s="3023"/>
      <c r="F383" s="3023"/>
      <c r="G383" s="3023"/>
      <c r="H383" s="3023"/>
      <c r="I383" s="3023"/>
      <c r="J383" s="3023"/>
      <c r="K383" s="3023"/>
      <c r="L383" s="3023"/>
      <c r="M383" s="3023"/>
      <c r="N383" s="593"/>
      <c r="O383" s="131"/>
      <c r="P383" s="131"/>
      <c r="Q383" s="131"/>
    </row>
    <row r="384" spans="2:17" ht="20.100000000000001" customHeight="1" thickBot="1">
      <c r="B384" s="682"/>
      <c r="C384" s="2899"/>
      <c r="D384" s="2899"/>
      <c r="E384" s="2899"/>
      <c r="F384" s="2899"/>
      <c r="G384" s="2899"/>
      <c r="H384" s="2899"/>
      <c r="I384" s="2899"/>
      <c r="J384" s="2899"/>
      <c r="K384" s="2899"/>
      <c r="L384" s="2899"/>
      <c r="M384" s="2899"/>
      <c r="N384" s="528"/>
      <c r="O384" s="131"/>
      <c r="P384" s="131"/>
      <c r="Q384" s="131"/>
    </row>
    <row r="385" spans="1:17" ht="20.25">
      <c r="A385" s="131"/>
      <c r="B385" s="1839" t="s">
        <v>1483</v>
      </c>
      <c r="C385" s="1840"/>
      <c r="D385" s="1840"/>
      <c r="E385" s="1840"/>
      <c r="F385" s="1840"/>
      <c r="G385" s="1840"/>
      <c r="H385" s="1840"/>
      <c r="I385" s="1840"/>
      <c r="J385" s="1840"/>
      <c r="K385" s="1840"/>
      <c r="L385" s="1840"/>
      <c r="M385" s="1841"/>
      <c r="N385" s="1841"/>
      <c r="O385" s="131"/>
      <c r="P385" s="131"/>
      <c r="Q385" s="131"/>
    </row>
    <row r="386" spans="1:17" ht="20.100000000000001" customHeight="1" thickBot="1">
      <c r="B386" s="96"/>
      <c r="C386" s="96"/>
      <c r="D386" s="96"/>
      <c r="E386" s="478"/>
      <c r="F386" s="478"/>
      <c r="G386" s="96"/>
      <c r="H386" s="96"/>
      <c r="I386" s="96"/>
      <c r="J386" s="96"/>
      <c r="K386" s="96"/>
      <c r="L386" s="131"/>
      <c r="M386" s="131"/>
      <c r="N386" s="131"/>
      <c r="O386" s="131"/>
      <c r="P386" s="131"/>
      <c r="Q386" s="131"/>
    </row>
    <row r="387" spans="1:17" ht="20.100000000000001" customHeight="1">
      <c r="B387" s="3024" t="s">
        <v>888</v>
      </c>
      <c r="C387" s="3025"/>
      <c r="D387" s="3025"/>
      <c r="E387" s="3025"/>
      <c r="F387" s="3025"/>
      <c r="G387" s="3025"/>
      <c r="H387" s="3025"/>
      <c r="I387" s="3025"/>
      <c r="J387" s="3026"/>
      <c r="K387" s="96"/>
      <c r="L387" s="131"/>
      <c r="M387" s="131"/>
      <c r="N387" s="131"/>
      <c r="O387" s="131"/>
      <c r="P387" s="131"/>
      <c r="Q387" s="131"/>
    </row>
    <row r="388" spans="1:17" ht="20.100000000000001" customHeight="1">
      <c r="B388" s="3027" t="s">
        <v>889</v>
      </c>
      <c r="C388" s="3028"/>
      <c r="D388" s="3028"/>
      <c r="E388" s="3028"/>
      <c r="F388" s="3028"/>
      <c r="G388" s="3028"/>
      <c r="H388" s="3028"/>
      <c r="I388" s="3028"/>
      <c r="J388" s="3029"/>
      <c r="K388" s="96"/>
      <c r="L388" s="131"/>
      <c r="M388" s="131"/>
      <c r="N388" s="131"/>
      <c r="O388" s="131"/>
      <c r="P388" s="131"/>
      <c r="Q388" s="131"/>
    </row>
    <row r="389" spans="1:17" ht="20.100000000000001" customHeight="1">
      <c r="B389" s="3034" t="s">
        <v>890</v>
      </c>
      <c r="C389" s="3035"/>
      <c r="D389" s="3035"/>
      <c r="E389" s="3035"/>
      <c r="F389" s="3035"/>
      <c r="G389" s="3035"/>
      <c r="H389" s="3035"/>
      <c r="I389" s="3035"/>
      <c r="J389" s="3036"/>
      <c r="K389" s="96"/>
      <c r="L389" s="131"/>
      <c r="M389" s="131"/>
      <c r="N389" s="131"/>
      <c r="O389" s="131"/>
      <c r="P389" s="131"/>
      <c r="Q389" s="131"/>
    </row>
    <row r="390" spans="1:17" ht="20.100000000000001" customHeight="1">
      <c r="B390" s="3034"/>
      <c r="C390" s="3035"/>
      <c r="D390" s="3035"/>
      <c r="E390" s="3035"/>
      <c r="F390" s="3035"/>
      <c r="G390" s="3035"/>
      <c r="H390" s="3035"/>
      <c r="I390" s="3035"/>
      <c r="J390" s="3036"/>
      <c r="K390" s="96"/>
      <c r="L390" s="131"/>
      <c r="M390" s="131"/>
      <c r="N390" s="131"/>
      <c r="O390" s="131"/>
      <c r="P390" s="131"/>
      <c r="Q390" s="131"/>
    </row>
    <row r="391" spans="1:17" ht="20.100000000000001" customHeight="1">
      <c r="B391" s="683" t="s">
        <v>891</v>
      </c>
      <c r="C391" s="684"/>
      <c r="D391" s="684"/>
      <c r="E391" s="684"/>
      <c r="F391" s="684"/>
      <c r="G391" s="684"/>
      <c r="H391" s="684"/>
      <c r="I391" s="684"/>
      <c r="J391" s="685"/>
      <c r="K391" s="96"/>
      <c r="L391" s="131"/>
      <c r="M391" s="131"/>
      <c r="N391" s="131"/>
      <c r="O391" s="131"/>
      <c r="P391" s="131"/>
      <c r="Q391" s="131"/>
    </row>
    <row r="392" spans="1:17" ht="20.100000000000001" customHeight="1">
      <c r="B392" s="683" t="s">
        <v>892</v>
      </c>
      <c r="C392" s="684"/>
      <c r="D392" s="684"/>
      <c r="E392" s="684"/>
      <c r="F392" s="684"/>
      <c r="G392" s="686" t="s">
        <v>893</v>
      </c>
      <c r="H392" s="684"/>
      <c r="I392" s="684"/>
      <c r="J392" s="685"/>
      <c r="K392" s="96"/>
      <c r="L392" s="131"/>
      <c r="M392" s="131"/>
      <c r="N392" s="131"/>
      <c r="O392" s="131"/>
      <c r="P392" s="131"/>
      <c r="Q392" s="131"/>
    </row>
    <row r="393" spans="1:17" ht="20.100000000000001" customHeight="1">
      <c r="B393" s="3037" t="s">
        <v>894</v>
      </c>
      <c r="C393" s="3038"/>
      <c r="D393" s="3038"/>
      <c r="E393" s="3038"/>
      <c r="F393" s="3038"/>
      <c r="G393" s="3038"/>
      <c r="H393" s="3038"/>
      <c r="I393" s="3038"/>
      <c r="J393" s="3039"/>
      <c r="K393" s="96"/>
      <c r="L393" s="131"/>
      <c r="M393" s="131"/>
      <c r="N393" s="131"/>
      <c r="O393" s="131"/>
      <c r="P393" s="131"/>
      <c r="Q393" s="131"/>
    </row>
    <row r="394" spans="1:17" ht="20.100000000000001" customHeight="1">
      <c r="B394" s="3037"/>
      <c r="C394" s="3038"/>
      <c r="D394" s="3038"/>
      <c r="E394" s="3038"/>
      <c r="F394" s="3038"/>
      <c r="G394" s="3038"/>
      <c r="H394" s="3038"/>
      <c r="I394" s="3038"/>
      <c r="J394" s="3039"/>
      <c r="K394" s="96"/>
      <c r="L394" s="131"/>
      <c r="M394" s="131"/>
      <c r="N394" s="131"/>
      <c r="O394" s="131"/>
      <c r="P394" s="131"/>
      <c r="Q394" s="131"/>
    </row>
    <row r="395" spans="1:17" ht="20.100000000000001" customHeight="1">
      <c r="B395" s="3040" t="s">
        <v>895</v>
      </c>
      <c r="C395" s="3041"/>
      <c r="D395" s="3041"/>
      <c r="E395" s="3041"/>
      <c r="F395" s="3041"/>
      <c r="G395" s="3041"/>
      <c r="H395" s="3041"/>
      <c r="I395" s="3041"/>
      <c r="J395" s="3042"/>
      <c r="K395" s="96"/>
      <c r="L395" s="131"/>
      <c r="M395" s="131"/>
      <c r="N395" s="131"/>
      <c r="O395" s="131"/>
      <c r="P395" s="131"/>
      <c r="Q395" s="131"/>
    </row>
    <row r="396" spans="1:17" ht="20.100000000000001" customHeight="1">
      <c r="B396" s="3040"/>
      <c r="C396" s="3041"/>
      <c r="D396" s="3041"/>
      <c r="E396" s="3041"/>
      <c r="F396" s="3041"/>
      <c r="G396" s="3041"/>
      <c r="H396" s="3041"/>
      <c r="I396" s="3041"/>
      <c r="J396" s="3042"/>
      <c r="K396" s="96"/>
      <c r="L396" s="131"/>
      <c r="M396" s="131"/>
      <c r="N396" s="131"/>
      <c r="O396" s="131"/>
      <c r="P396" s="131"/>
      <c r="Q396" s="131"/>
    </row>
    <row r="397" spans="1:17" ht="20.100000000000001" customHeight="1">
      <c r="B397" s="3043" t="s">
        <v>896</v>
      </c>
      <c r="C397" s="3044"/>
      <c r="D397" s="3045">
        <v>9.86</v>
      </c>
      <c r="E397" s="3046" t="s">
        <v>897</v>
      </c>
      <c r="F397" s="3045">
        <v>5.694</v>
      </c>
      <c r="G397" s="3047" t="s">
        <v>898</v>
      </c>
      <c r="H397" s="3048">
        <f>D397*F397</f>
        <v>56.14284</v>
      </c>
      <c r="I397" s="3048" t="s">
        <v>899</v>
      </c>
      <c r="J397" s="3059">
        <f>H397</f>
        <v>56.14284</v>
      </c>
      <c r="K397" s="96"/>
      <c r="L397" s="131"/>
      <c r="M397" s="131"/>
      <c r="N397" s="131"/>
      <c r="O397" s="131"/>
      <c r="P397" s="131"/>
      <c r="Q397" s="131"/>
    </row>
    <row r="398" spans="1:17" ht="20.100000000000001" customHeight="1">
      <c r="B398" s="3043"/>
      <c r="C398" s="3044"/>
      <c r="D398" s="3045"/>
      <c r="E398" s="3046"/>
      <c r="F398" s="3045"/>
      <c r="G398" s="3047"/>
      <c r="H398" s="3048"/>
      <c r="I398" s="3048"/>
      <c r="J398" s="3059"/>
      <c r="K398" s="96"/>
      <c r="L398" s="131"/>
      <c r="M398" s="131"/>
      <c r="N398" s="131"/>
      <c r="O398" s="131"/>
      <c r="P398" s="131"/>
      <c r="Q398" s="131"/>
    </row>
    <row r="399" spans="1:17" ht="20.100000000000001" customHeight="1">
      <c r="B399" s="687"/>
      <c r="C399" s="688" t="s">
        <v>900</v>
      </c>
      <c r="D399" s="667"/>
      <c r="E399" s="667"/>
      <c r="F399" s="667"/>
      <c r="G399" s="667"/>
      <c r="H399" s="667"/>
      <c r="I399" s="667"/>
      <c r="J399" s="689"/>
      <c r="K399" s="96"/>
      <c r="L399" s="131"/>
      <c r="M399" s="131"/>
      <c r="N399" s="131"/>
      <c r="O399" s="131"/>
      <c r="P399" s="131"/>
      <c r="Q399" s="131"/>
    </row>
    <row r="400" spans="1:17" ht="20.100000000000001" customHeight="1">
      <c r="B400" s="687"/>
      <c r="C400" s="688" t="s">
        <v>901</v>
      </c>
      <c r="D400" s="667"/>
      <c r="E400" s="667"/>
      <c r="F400" s="667"/>
      <c r="G400" s="667"/>
      <c r="H400" s="667"/>
      <c r="I400" s="667"/>
      <c r="J400" s="689"/>
      <c r="K400" s="96"/>
      <c r="L400" s="131"/>
      <c r="M400" s="131"/>
      <c r="N400" s="131"/>
      <c r="O400" s="131"/>
      <c r="P400" s="131"/>
      <c r="Q400" s="131"/>
    </row>
    <row r="401" spans="2:17" ht="20.100000000000001" customHeight="1">
      <c r="B401" s="687"/>
      <c r="C401" s="688" t="s">
        <v>902</v>
      </c>
      <c r="D401" s="667"/>
      <c r="E401" s="667"/>
      <c r="F401" s="667"/>
      <c r="G401" s="667"/>
      <c r="H401" s="667"/>
      <c r="I401" s="667"/>
      <c r="J401" s="689"/>
      <c r="K401" s="96"/>
      <c r="L401" s="131"/>
      <c r="M401" s="131"/>
      <c r="N401" s="131"/>
      <c r="O401" s="131"/>
      <c r="P401" s="131"/>
      <c r="Q401" s="131"/>
    </row>
    <row r="402" spans="2:17" ht="20.100000000000001" customHeight="1">
      <c r="B402" s="687"/>
      <c r="C402" s="688" t="s">
        <v>903</v>
      </c>
      <c r="D402" s="667"/>
      <c r="E402" s="667"/>
      <c r="F402" s="667"/>
      <c r="G402" s="667"/>
      <c r="H402" s="667"/>
      <c r="I402" s="667"/>
      <c r="J402" s="689"/>
      <c r="K402" s="96"/>
      <c r="L402" s="131"/>
      <c r="M402" s="131"/>
      <c r="N402" s="131"/>
      <c r="O402" s="131"/>
      <c r="P402" s="131"/>
      <c r="Q402" s="131"/>
    </row>
    <row r="403" spans="2:17" ht="20.100000000000001" customHeight="1">
      <c r="B403" s="3060" t="s">
        <v>904</v>
      </c>
      <c r="C403" s="3061"/>
      <c r="D403" s="3061"/>
      <c r="E403" s="3061"/>
      <c r="F403" s="3061"/>
      <c r="G403" s="3061"/>
      <c r="H403" s="3061"/>
      <c r="I403" s="3061"/>
      <c r="J403" s="3062"/>
      <c r="K403" s="96"/>
      <c r="L403" s="131"/>
      <c r="M403" s="131"/>
      <c r="N403" s="131"/>
      <c r="O403" s="131"/>
      <c r="P403" s="131"/>
      <c r="Q403" s="131"/>
    </row>
    <row r="404" spans="2:17" ht="20.100000000000001" customHeight="1">
      <c r="B404" s="3060"/>
      <c r="C404" s="3061"/>
      <c r="D404" s="3061"/>
      <c r="E404" s="3061"/>
      <c r="F404" s="3061"/>
      <c r="G404" s="3061"/>
      <c r="H404" s="3061"/>
      <c r="I404" s="3061"/>
      <c r="J404" s="3062"/>
      <c r="K404" s="96"/>
      <c r="L404" s="131"/>
      <c r="M404" s="131"/>
      <c r="N404" s="131"/>
      <c r="O404" s="131"/>
      <c r="P404" s="131"/>
      <c r="Q404" s="131"/>
    </row>
    <row r="405" spans="2:17" ht="20.100000000000001" customHeight="1">
      <c r="B405" s="3060"/>
      <c r="C405" s="3061"/>
      <c r="D405" s="3061"/>
      <c r="E405" s="3061"/>
      <c r="F405" s="3061"/>
      <c r="G405" s="3061"/>
      <c r="H405" s="3061"/>
      <c r="I405" s="3061"/>
      <c r="J405" s="3062"/>
      <c r="K405" s="96"/>
      <c r="L405" s="131"/>
      <c r="M405" s="131"/>
      <c r="N405" s="131"/>
      <c r="O405" s="131"/>
      <c r="P405" s="131"/>
      <c r="Q405" s="131"/>
    </row>
    <row r="406" spans="2:17" ht="20.100000000000001" customHeight="1">
      <c r="B406" s="3060" t="s">
        <v>905</v>
      </c>
      <c r="C406" s="3061"/>
      <c r="D406" s="3061"/>
      <c r="E406" s="3061"/>
      <c r="F406" s="3061"/>
      <c r="G406" s="3061"/>
      <c r="H406" s="3061"/>
      <c r="I406" s="3061"/>
      <c r="J406" s="3062"/>
      <c r="K406" s="96"/>
      <c r="L406" s="131"/>
      <c r="M406" s="131"/>
      <c r="N406" s="131"/>
      <c r="O406" s="131"/>
      <c r="P406" s="131"/>
      <c r="Q406" s="131"/>
    </row>
    <row r="407" spans="2:17" ht="20.100000000000001" customHeight="1">
      <c r="B407" s="3060"/>
      <c r="C407" s="3061"/>
      <c r="D407" s="3061"/>
      <c r="E407" s="3061"/>
      <c r="F407" s="3061"/>
      <c r="G407" s="3061"/>
      <c r="H407" s="3061"/>
      <c r="I407" s="3061"/>
      <c r="J407" s="3062"/>
      <c r="K407" s="96"/>
      <c r="L407" s="131"/>
      <c r="M407" s="131"/>
      <c r="N407" s="131"/>
      <c r="O407" s="131"/>
      <c r="P407" s="131"/>
      <c r="Q407" s="131"/>
    </row>
    <row r="408" spans="2:17" ht="20.100000000000001" customHeight="1">
      <c r="B408" s="687"/>
      <c r="C408" s="688" t="s">
        <v>906</v>
      </c>
      <c r="D408" s="667"/>
      <c r="E408" s="667"/>
      <c r="F408" s="667"/>
      <c r="G408" s="667"/>
      <c r="H408" s="667"/>
      <c r="I408" s="667"/>
      <c r="J408" s="689"/>
      <c r="K408" s="96"/>
      <c r="L408" s="131"/>
      <c r="M408" s="131"/>
      <c r="N408" s="131"/>
      <c r="O408" s="131"/>
      <c r="P408" s="131"/>
      <c r="Q408" s="131"/>
    </row>
    <row r="409" spans="2:17" ht="20.100000000000001" customHeight="1">
      <c r="B409" s="687"/>
      <c r="C409" s="688" t="s">
        <v>907</v>
      </c>
      <c r="D409" s="667"/>
      <c r="E409" s="667"/>
      <c r="F409" s="667"/>
      <c r="G409" s="667"/>
      <c r="H409" s="667"/>
      <c r="I409" s="667"/>
      <c r="J409" s="689"/>
      <c r="K409" s="96"/>
      <c r="L409" s="131"/>
      <c r="M409" s="131"/>
      <c r="N409" s="131"/>
      <c r="O409" s="131"/>
      <c r="P409" s="131"/>
      <c r="Q409" s="131"/>
    </row>
    <row r="410" spans="2:17" ht="20.100000000000001" customHeight="1">
      <c r="B410" s="690"/>
      <c r="C410" s="691"/>
      <c r="D410" s="667"/>
      <c r="E410" s="667"/>
      <c r="F410" s="667"/>
      <c r="G410" s="667"/>
      <c r="H410" s="667"/>
      <c r="I410" s="667"/>
      <c r="J410" s="689"/>
      <c r="K410" s="96"/>
      <c r="L410" s="131"/>
      <c r="M410" s="131"/>
      <c r="N410" s="131"/>
      <c r="O410" s="131"/>
      <c r="P410" s="131"/>
      <c r="Q410" s="131"/>
    </row>
    <row r="411" spans="2:17" ht="20.100000000000001" customHeight="1">
      <c r="B411" s="687"/>
      <c r="C411" s="688" t="s">
        <v>908</v>
      </c>
      <c r="D411" s="667"/>
      <c r="E411" s="667"/>
      <c r="F411" s="667"/>
      <c r="G411" s="667"/>
      <c r="H411" s="667"/>
      <c r="I411" s="667"/>
      <c r="J411" s="689"/>
      <c r="K411" s="96"/>
      <c r="L411" s="131"/>
      <c r="M411" s="131"/>
      <c r="N411" s="131"/>
      <c r="O411" s="131"/>
      <c r="P411" s="131"/>
      <c r="Q411" s="131"/>
    </row>
    <row r="412" spans="2:17" ht="20.100000000000001" customHeight="1">
      <c r="B412" s="687"/>
      <c r="C412" s="688" t="s">
        <v>909</v>
      </c>
      <c r="D412" s="667"/>
      <c r="E412" s="667"/>
      <c r="F412" s="667"/>
      <c r="G412" s="667"/>
      <c r="H412" s="667"/>
      <c r="I412" s="667"/>
      <c r="J412" s="689"/>
      <c r="K412" s="96"/>
      <c r="L412" s="131"/>
      <c r="M412" s="131"/>
      <c r="N412" s="131"/>
      <c r="O412" s="131"/>
      <c r="P412" s="131"/>
      <c r="Q412" s="131"/>
    </row>
    <row r="413" spans="2:17" ht="20.100000000000001" customHeight="1">
      <c r="B413" s="687"/>
      <c r="C413" s="688" t="s">
        <v>910</v>
      </c>
      <c r="D413" s="667"/>
      <c r="E413" s="667"/>
      <c r="F413" s="667"/>
      <c r="G413" s="667"/>
      <c r="H413" s="667"/>
      <c r="I413" s="667"/>
      <c r="J413" s="689"/>
      <c r="K413" s="96"/>
      <c r="L413" s="131"/>
      <c r="M413" s="131"/>
      <c r="N413" s="131"/>
      <c r="O413" s="131"/>
      <c r="P413" s="131"/>
      <c r="Q413" s="131"/>
    </row>
    <row r="414" spans="2:17" ht="20.100000000000001" customHeight="1">
      <c r="B414" s="687"/>
      <c r="C414" s="688" t="s">
        <v>911</v>
      </c>
      <c r="D414" s="667"/>
      <c r="E414" s="667"/>
      <c r="F414" s="667"/>
      <c r="G414" s="667"/>
      <c r="H414" s="667"/>
      <c r="I414" s="667"/>
      <c r="J414" s="689"/>
      <c r="K414" s="96"/>
      <c r="L414" s="131"/>
      <c r="M414" s="131"/>
      <c r="N414" s="131"/>
      <c r="O414" s="131"/>
      <c r="P414" s="131"/>
      <c r="Q414" s="131"/>
    </row>
    <row r="415" spans="2:17" ht="20.100000000000001" customHeight="1">
      <c r="B415" s="3060" t="s">
        <v>912</v>
      </c>
      <c r="C415" s="3061"/>
      <c r="D415" s="3061"/>
      <c r="E415" s="3061"/>
      <c r="F415" s="3061"/>
      <c r="G415" s="3061"/>
      <c r="H415" s="3061"/>
      <c r="I415" s="3061"/>
      <c r="J415" s="3062"/>
      <c r="K415" s="96"/>
      <c r="L415" s="131"/>
      <c r="M415" s="131"/>
      <c r="N415" s="131"/>
      <c r="O415" s="131"/>
      <c r="P415" s="131"/>
      <c r="Q415" s="131"/>
    </row>
    <row r="416" spans="2:17" ht="20.100000000000001" customHeight="1">
      <c r="B416" s="3060"/>
      <c r="C416" s="3061"/>
      <c r="D416" s="3061"/>
      <c r="E416" s="3061"/>
      <c r="F416" s="3061"/>
      <c r="G416" s="3061"/>
      <c r="H416" s="3061"/>
      <c r="I416" s="3061"/>
      <c r="J416" s="3062"/>
      <c r="K416" s="96"/>
      <c r="L416" s="131"/>
      <c r="M416" s="131"/>
      <c r="N416" s="131"/>
      <c r="O416" s="131"/>
      <c r="P416" s="131"/>
      <c r="Q416" s="131"/>
    </row>
    <row r="417" spans="1:17" ht="20.100000000000001" customHeight="1">
      <c r="B417" s="692" t="s">
        <v>913</v>
      </c>
      <c r="C417" s="493"/>
      <c r="D417" s="493"/>
      <c r="E417" s="493"/>
      <c r="F417" s="493"/>
      <c r="G417" s="493"/>
      <c r="H417" s="493"/>
      <c r="I417" s="493"/>
      <c r="J417" s="593"/>
      <c r="K417" s="96"/>
      <c r="L417" s="131"/>
      <c r="M417" s="131"/>
      <c r="N417" s="131"/>
      <c r="O417" s="131"/>
      <c r="P417" s="131"/>
      <c r="Q417" s="131"/>
    </row>
    <row r="418" spans="1:17" ht="20.100000000000001" customHeight="1" thickBot="1">
      <c r="B418" s="526"/>
      <c r="C418" s="527"/>
      <c r="D418" s="527"/>
      <c r="E418" s="527"/>
      <c r="F418" s="527"/>
      <c r="G418" s="527"/>
      <c r="H418" s="527"/>
      <c r="I418" s="527"/>
      <c r="J418" s="528"/>
      <c r="K418" s="96"/>
      <c r="L418" s="131"/>
      <c r="M418" s="131"/>
      <c r="N418" s="131"/>
      <c r="O418" s="131"/>
      <c r="P418" s="131"/>
      <c r="Q418" s="131"/>
    </row>
    <row r="419" spans="1:17" ht="20.100000000000001" customHeight="1">
      <c r="B419" s="96"/>
      <c r="C419" s="96"/>
      <c r="D419" s="96"/>
      <c r="E419" s="478"/>
      <c r="F419" s="478"/>
      <c r="G419" s="96"/>
      <c r="H419" s="96"/>
      <c r="I419" s="96"/>
      <c r="J419" s="96"/>
      <c r="K419" s="96"/>
      <c r="L419" s="131"/>
      <c r="M419" s="131"/>
      <c r="N419" s="131"/>
      <c r="O419" s="131"/>
      <c r="P419" s="131"/>
      <c r="Q419" s="131"/>
    </row>
    <row r="420" spans="1:17">
      <c r="A420" s="475"/>
      <c r="B420" s="476"/>
      <c r="C420" s="477"/>
      <c r="D420" s="477"/>
      <c r="E420" s="477"/>
      <c r="F420" s="477"/>
      <c r="G420" s="477"/>
      <c r="H420" s="477"/>
      <c r="I420" s="477"/>
      <c r="J420" s="476"/>
      <c r="K420" s="476"/>
      <c r="L420" s="476"/>
      <c r="M420" s="475"/>
      <c r="N420" s="475"/>
      <c r="O420" s="475"/>
      <c r="P420" s="475"/>
      <c r="Q420" s="475"/>
    </row>
    <row r="421" spans="1:17" ht="20.100000000000001" customHeight="1">
      <c r="B421" s="96"/>
      <c r="C421" s="96"/>
      <c r="D421" s="96"/>
      <c r="E421" s="478"/>
      <c r="F421" s="478"/>
      <c r="G421" s="96"/>
      <c r="H421" s="96"/>
      <c r="I421" s="96"/>
      <c r="J421" s="96"/>
      <c r="K421" s="96"/>
      <c r="L421" s="131"/>
      <c r="M421" s="131"/>
      <c r="N421" s="131"/>
      <c r="O421" s="131"/>
      <c r="P421" s="131"/>
      <c r="Q421" s="131"/>
    </row>
    <row r="422" spans="1:17" ht="15.75" thickBot="1">
      <c r="A422" s="131"/>
      <c r="B422" s="157"/>
      <c r="C422" s="165"/>
      <c r="D422" s="165"/>
      <c r="E422" s="165"/>
      <c r="F422" s="165"/>
      <c r="G422" s="165"/>
      <c r="H422" s="165"/>
      <c r="I422" s="165"/>
      <c r="J422" s="157"/>
      <c r="K422" s="157"/>
      <c r="L422" s="157"/>
      <c r="M422" s="131"/>
      <c r="N422" s="131"/>
      <c r="O422" s="131"/>
      <c r="P422" s="131"/>
      <c r="Q422" s="131"/>
    </row>
    <row r="423" spans="1:17" ht="15.75">
      <c r="A423" s="131"/>
      <c r="B423" s="3063" t="s">
        <v>914</v>
      </c>
      <c r="C423" s="3064"/>
      <c r="D423" s="3064"/>
      <c r="E423" s="3064"/>
      <c r="F423" s="3064"/>
      <c r="G423" s="3065"/>
      <c r="H423" s="165"/>
      <c r="I423" s="3063" t="s">
        <v>914</v>
      </c>
      <c r="J423" s="3064"/>
      <c r="K423" s="3064"/>
      <c r="L423" s="3064"/>
      <c r="M423" s="3064"/>
      <c r="N423" s="3065"/>
      <c r="O423" s="131"/>
      <c r="P423" s="131"/>
      <c r="Q423" s="131"/>
    </row>
    <row r="424" spans="1:17">
      <c r="A424" s="131"/>
      <c r="B424" s="3049" t="s">
        <v>289</v>
      </c>
      <c r="C424" s="3050"/>
      <c r="D424" s="693" t="s">
        <v>915</v>
      </c>
      <c r="E424" s="694" t="s">
        <v>916</v>
      </c>
      <c r="F424" s="3051" t="s">
        <v>288</v>
      </c>
      <c r="G424" s="3052"/>
      <c r="H424" s="165"/>
      <c r="I424" s="3049" t="s">
        <v>289</v>
      </c>
      <c r="J424" s="3050"/>
      <c r="K424" s="693" t="s">
        <v>915</v>
      </c>
      <c r="L424" s="694" t="s">
        <v>916</v>
      </c>
      <c r="M424" s="3051" t="s">
        <v>288</v>
      </c>
      <c r="N424" s="3052"/>
      <c r="O424" s="131"/>
      <c r="P424" s="131"/>
      <c r="Q424" s="131"/>
    </row>
    <row r="425" spans="1:17">
      <c r="A425" s="131"/>
      <c r="B425" s="3053">
        <v>20</v>
      </c>
      <c r="C425" s="3055">
        <f>B425/100</f>
        <v>0.2</v>
      </c>
      <c r="D425" s="695" t="s">
        <v>423</v>
      </c>
      <c r="E425" s="696">
        <v>1</v>
      </c>
      <c r="F425" s="697">
        <f>(B425*E425)*10</f>
        <v>200</v>
      </c>
      <c r="G425" s="698">
        <f>F425/1000</f>
        <v>0.2</v>
      </c>
      <c r="H425" s="165"/>
      <c r="I425" s="3057">
        <v>10</v>
      </c>
      <c r="J425" s="3055">
        <f>I425/10</f>
        <v>1</v>
      </c>
      <c r="K425" s="695" t="s">
        <v>423</v>
      </c>
      <c r="L425" s="696">
        <v>1</v>
      </c>
      <c r="M425" s="697">
        <f>(I425*L425)*100</f>
        <v>1000</v>
      </c>
      <c r="N425" s="698">
        <f>M425/1000</f>
        <v>1</v>
      </c>
      <c r="O425" s="131"/>
      <c r="P425" s="131"/>
      <c r="Q425" s="131"/>
    </row>
    <row r="426" spans="1:17">
      <c r="A426" s="131"/>
      <c r="B426" s="3053"/>
      <c r="C426" s="3055"/>
      <c r="D426" s="695" t="s">
        <v>917</v>
      </c>
      <c r="E426" s="696">
        <v>1.03</v>
      </c>
      <c r="F426" s="697">
        <f>(B425*E426)*10</f>
        <v>206</v>
      </c>
      <c r="G426" s="698">
        <f>F426/1000</f>
        <v>0.20599999999999999</v>
      </c>
      <c r="H426" s="165"/>
      <c r="I426" s="3057"/>
      <c r="J426" s="3055"/>
      <c r="K426" s="695" t="s">
        <v>917</v>
      </c>
      <c r="L426" s="696">
        <v>1.03</v>
      </c>
      <c r="M426" s="697">
        <f>(I425*L426)*100</f>
        <v>1030</v>
      </c>
      <c r="N426" s="698">
        <f>M426/1000</f>
        <v>1.03</v>
      </c>
      <c r="O426" s="131"/>
      <c r="P426" s="131"/>
      <c r="Q426" s="131"/>
    </row>
    <row r="427" spans="1:17">
      <c r="A427" s="131"/>
      <c r="B427" s="3053"/>
      <c r="C427" s="3055"/>
      <c r="D427" s="695" t="s">
        <v>918</v>
      </c>
      <c r="E427" s="696">
        <v>1.0149999999999999</v>
      </c>
      <c r="F427" s="697">
        <f>(E427*B425)*10</f>
        <v>202.99999999999997</v>
      </c>
      <c r="G427" s="698">
        <f>F427/1000</f>
        <v>0.20299999999999996</v>
      </c>
      <c r="H427" s="165"/>
      <c r="I427" s="3057"/>
      <c r="J427" s="3055"/>
      <c r="K427" s="695" t="s">
        <v>918</v>
      </c>
      <c r="L427" s="696">
        <v>1.0149999999999999</v>
      </c>
      <c r="M427" s="697">
        <f>(L427*I425)*100</f>
        <v>1014.9999999999999</v>
      </c>
      <c r="N427" s="698">
        <f>M427/1000</f>
        <v>1.0149999999999999</v>
      </c>
      <c r="O427" s="131"/>
      <c r="P427" s="131"/>
      <c r="Q427" s="131"/>
    </row>
    <row r="428" spans="1:17">
      <c r="A428" s="131"/>
      <c r="B428" s="3053"/>
      <c r="C428" s="3055"/>
      <c r="D428" s="695" t="s">
        <v>919</v>
      </c>
      <c r="E428" s="696">
        <v>0.92</v>
      </c>
      <c r="F428" s="697">
        <f>(E428*B425)*10</f>
        <v>184.00000000000003</v>
      </c>
      <c r="G428" s="698">
        <f>F428/1000</f>
        <v>0.18400000000000002</v>
      </c>
      <c r="H428" s="165"/>
      <c r="I428" s="3057"/>
      <c r="J428" s="3055"/>
      <c r="K428" s="695" t="s">
        <v>919</v>
      </c>
      <c r="L428" s="696">
        <v>0.92</v>
      </c>
      <c r="M428" s="697">
        <f>(L428*I425)*100</f>
        <v>920.00000000000011</v>
      </c>
      <c r="N428" s="698">
        <f>M428/1000</f>
        <v>0.92000000000000015</v>
      </c>
      <c r="O428" s="131"/>
      <c r="P428" s="131"/>
      <c r="Q428" s="131"/>
    </row>
    <row r="429" spans="1:17" ht="15.75" thickBot="1">
      <c r="A429" s="131"/>
      <c r="B429" s="3054"/>
      <c r="C429" s="3056"/>
      <c r="D429" s="699" t="s">
        <v>920</v>
      </c>
      <c r="E429" s="700">
        <v>0.8</v>
      </c>
      <c r="F429" s="701">
        <f>(E429*B425)*10</f>
        <v>160</v>
      </c>
      <c r="G429" s="702">
        <f>F429/1000</f>
        <v>0.16</v>
      </c>
      <c r="H429" s="165"/>
      <c r="I429" s="3058"/>
      <c r="J429" s="3056"/>
      <c r="K429" s="699" t="s">
        <v>920</v>
      </c>
      <c r="L429" s="700">
        <v>0.8</v>
      </c>
      <c r="M429" s="701">
        <f>(L429*I425)*100</f>
        <v>800</v>
      </c>
      <c r="N429" s="702">
        <f>M429/1000</f>
        <v>0.8</v>
      </c>
      <c r="O429" s="131"/>
      <c r="P429" s="131"/>
      <c r="Q429" s="131"/>
    </row>
    <row r="430" spans="1:17">
      <c r="A430" s="131"/>
      <c r="B430" s="157"/>
      <c r="C430" s="165"/>
      <c r="D430" s="165"/>
      <c r="E430" s="165"/>
      <c r="F430" s="165"/>
      <c r="G430" s="165"/>
      <c r="H430" s="165"/>
      <c r="I430" s="165"/>
      <c r="J430" s="157"/>
      <c r="K430" s="157"/>
      <c r="L430" s="157"/>
      <c r="M430" s="131"/>
      <c r="N430" s="131"/>
      <c r="O430" s="131"/>
      <c r="P430" s="131"/>
      <c r="Q430" s="131"/>
    </row>
    <row r="431" spans="1:17">
      <c r="A431" s="131"/>
      <c r="B431" s="157"/>
      <c r="C431" s="165"/>
      <c r="D431" s="165"/>
      <c r="E431" s="165"/>
      <c r="F431" s="165"/>
      <c r="G431" s="165"/>
      <c r="H431" s="165"/>
      <c r="I431" s="165"/>
      <c r="J431" s="157"/>
      <c r="K431" s="157"/>
      <c r="L431" s="157"/>
      <c r="M431" s="131"/>
      <c r="N431" s="131"/>
      <c r="O431" s="131"/>
      <c r="P431" s="131"/>
      <c r="Q431" s="131"/>
    </row>
    <row r="432" spans="1:17" ht="20.25">
      <c r="A432" s="131"/>
      <c r="B432" s="1839" t="s">
        <v>1483</v>
      </c>
      <c r="C432" s="1840"/>
      <c r="D432" s="1840"/>
      <c r="E432" s="1840"/>
      <c r="F432" s="1840"/>
      <c r="G432" s="1840"/>
      <c r="H432" s="1840"/>
      <c r="I432" s="1840"/>
      <c r="J432" s="1840"/>
      <c r="K432" s="1840"/>
      <c r="L432" s="1840"/>
      <c r="M432" s="1841"/>
      <c r="N432" s="1841"/>
      <c r="O432" s="131"/>
      <c r="P432" s="131"/>
      <c r="Q432" s="131"/>
    </row>
    <row r="433" spans="1:17">
      <c r="A433" s="131"/>
      <c r="B433" s="157"/>
      <c r="C433" s="165"/>
      <c r="D433" s="165"/>
      <c r="E433" s="165"/>
      <c r="F433" s="165"/>
      <c r="G433" s="165"/>
      <c r="H433" s="165"/>
      <c r="I433" s="165"/>
      <c r="J433" s="157"/>
      <c r="K433" s="157"/>
      <c r="L433" s="157"/>
      <c r="M433" s="131"/>
      <c r="N433" s="131"/>
      <c r="O433" s="131"/>
      <c r="P433" s="131"/>
      <c r="Q433" s="131"/>
    </row>
    <row r="434" spans="1:17" ht="15.75" thickBot="1">
      <c r="A434" s="131"/>
      <c r="B434" s="157"/>
      <c r="C434" s="165"/>
      <c r="D434" s="165"/>
      <c r="E434" s="165"/>
      <c r="F434" s="165"/>
      <c r="G434" s="165"/>
      <c r="H434" s="165"/>
      <c r="I434" s="165"/>
      <c r="J434" s="157"/>
      <c r="K434" s="157"/>
      <c r="L434" s="157"/>
      <c r="M434" s="131"/>
      <c r="N434" s="131"/>
      <c r="O434" s="131"/>
      <c r="P434" s="131"/>
      <c r="Q434" s="131"/>
    </row>
    <row r="435" spans="1:17">
      <c r="A435" s="131"/>
      <c r="B435" s="157"/>
      <c r="C435" s="165"/>
      <c r="D435" s="165"/>
      <c r="E435" s="165"/>
      <c r="F435" s="3088" t="s">
        <v>921</v>
      </c>
      <c r="G435" s="3089"/>
      <c r="H435" s="3089"/>
      <c r="I435" s="3090"/>
      <c r="J435" s="157"/>
      <c r="K435" s="3088" t="s">
        <v>921</v>
      </c>
      <c r="L435" s="3089"/>
      <c r="M435" s="3089"/>
      <c r="N435" s="3090"/>
      <c r="O435" s="131"/>
      <c r="P435" s="131"/>
    </row>
    <row r="436" spans="1:17" ht="15.75" thickBot="1">
      <c r="A436" s="131"/>
      <c r="B436" s="157"/>
      <c r="C436" s="157"/>
      <c r="D436" s="157"/>
      <c r="E436" s="157"/>
      <c r="F436" s="3091"/>
      <c r="G436" s="3092"/>
      <c r="H436" s="3092"/>
      <c r="I436" s="3093"/>
      <c r="J436" s="96"/>
      <c r="K436" s="3091"/>
      <c r="L436" s="3092"/>
      <c r="M436" s="3092"/>
      <c r="N436" s="3093"/>
      <c r="O436" s="131"/>
      <c r="P436" s="131"/>
    </row>
    <row r="437" spans="1:17" ht="19.5" customHeight="1" thickBot="1">
      <c r="A437" s="131"/>
      <c r="B437" s="157"/>
      <c r="C437" s="157"/>
      <c r="D437" s="157"/>
      <c r="E437" s="157"/>
      <c r="F437" s="703" t="s">
        <v>37</v>
      </c>
      <c r="G437" s="704" t="s">
        <v>355</v>
      </c>
      <c r="H437" s="704" t="s">
        <v>356</v>
      </c>
      <c r="I437" s="705" t="s">
        <v>357</v>
      </c>
      <c r="J437" s="96"/>
      <c r="K437" s="3094" t="s">
        <v>922</v>
      </c>
      <c r="L437" s="3095"/>
      <c r="M437" s="3095"/>
      <c r="N437" s="3096"/>
      <c r="O437" s="131"/>
      <c r="P437" s="131"/>
    </row>
    <row r="438" spans="1:17" ht="15.75" customHeight="1">
      <c r="A438" s="131"/>
      <c r="B438" s="157"/>
      <c r="C438" s="157"/>
      <c r="D438" s="157"/>
      <c r="E438" s="157"/>
      <c r="F438" s="3097" t="s">
        <v>380</v>
      </c>
      <c r="G438" s="3098"/>
      <c r="H438" s="3098"/>
      <c r="I438" s="3099"/>
      <c r="J438" s="96"/>
      <c r="K438" s="3100" t="s">
        <v>350</v>
      </c>
      <c r="L438" s="3101"/>
      <c r="M438" s="3101"/>
      <c r="N438" s="3102"/>
      <c r="O438" s="131"/>
      <c r="P438" s="131"/>
    </row>
    <row r="439" spans="1:17" ht="18.75" customHeight="1">
      <c r="A439" s="131"/>
      <c r="B439" s="157"/>
      <c r="C439" s="157"/>
      <c r="D439" s="157"/>
      <c r="E439" s="157"/>
      <c r="F439" s="706" t="s">
        <v>358</v>
      </c>
      <c r="G439" s="707" t="s">
        <v>359</v>
      </c>
      <c r="H439" s="707" t="s">
        <v>360</v>
      </c>
      <c r="I439" s="708" t="s">
        <v>361</v>
      </c>
      <c r="J439" s="96"/>
      <c r="K439" s="3103" t="s">
        <v>351</v>
      </c>
      <c r="L439" s="3105" t="s">
        <v>352</v>
      </c>
      <c r="M439" s="3105" t="s">
        <v>353</v>
      </c>
      <c r="N439" s="3107" t="s">
        <v>354</v>
      </c>
      <c r="O439" s="131"/>
      <c r="P439" s="131"/>
    </row>
    <row r="440" spans="1:17" ht="15.75" customHeight="1">
      <c r="A440" s="131"/>
      <c r="B440" s="157"/>
      <c r="C440" s="157"/>
      <c r="D440" s="157"/>
      <c r="E440" s="157"/>
      <c r="F440" s="709">
        <v>1</v>
      </c>
      <c r="G440" s="710">
        <f>F440*10</f>
        <v>10</v>
      </c>
      <c r="H440" s="710">
        <f>G440*10</f>
        <v>100</v>
      </c>
      <c r="I440" s="711">
        <f>H440*10</f>
        <v>1000</v>
      </c>
      <c r="J440" s="96"/>
      <c r="K440" s="3104"/>
      <c r="L440" s="3106"/>
      <c r="M440" s="3106"/>
      <c r="N440" s="3108"/>
      <c r="O440" s="131"/>
      <c r="P440" s="131"/>
    </row>
    <row r="441" spans="1:17" ht="15.75" customHeight="1">
      <c r="A441" s="131"/>
      <c r="B441" s="157"/>
      <c r="C441" s="157"/>
      <c r="D441" s="157"/>
      <c r="E441" s="157"/>
      <c r="F441" s="712">
        <f>G441/10</f>
        <v>0.1</v>
      </c>
      <c r="G441" s="713">
        <v>1</v>
      </c>
      <c r="H441" s="710">
        <f>G441*10</f>
        <v>10</v>
      </c>
      <c r="I441" s="711">
        <f>G441*100</f>
        <v>100</v>
      </c>
      <c r="J441" s="96"/>
      <c r="K441" s="170" t="s">
        <v>362</v>
      </c>
      <c r="L441" s="171" t="s">
        <v>363</v>
      </c>
      <c r="M441" s="171" t="s">
        <v>364</v>
      </c>
      <c r="N441" s="172" t="s">
        <v>365</v>
      </c>
      <c r="O441" s="131"/>
      <c r="P441" s="131"/>
    </row>
    <row r="442" spans="1:17" ht="15.75" customHeight="1">
      <c r="A442" s="131"/>
      <c r="B442" s="157"/>
      <c r="C442" s="157"/>
      <c r="D442" s="157"/>
      <c r="E442" s="157"/>
      <c r="F442" s="712">
        <f t="shared" ref="F442:G442" si="1">G442/10</f>
        <v>0.01</v>
      </c>
      <c r="G442" s="710">
        <f t="shared" si="1"/>
        <v>0.1</v>
      </c>
      <c r="H442" s="713">
        <v>1</v>
      </c>
      <c r="I442" s="711">
        <f>G442*100</f>
        <v>10</v>
      </c>
      <c r="J442" s="96"/>
      <c r="K442" s="170" t="s">
        <v>366</v>
      </c>
      <c r="L442" s="171" t="s">
        <v>367</v>
      </c>
      <c r="M442" s="171" t="s">
        <v>368</v>
      </c>
      <c r="N442" s="172" t="s">
        <v>369</v>
      </c>
      <c r="O442" s="131"/>
      <c r="P442" s="131"/>
    </row>
    <row r="443" spans="1:17" ht="15.75" customHeight="1">
      <c r="A443" s="131"/>
      <c r="B443" s="157"/>
      <c r="C443" s="157"/>
      <c r="D443" s="157"/>
      <c r="E443" s="157"/>
      <c r="F443" s="714">
        <f>I443/1000</f>
        <v>1E-3</v>
      </c>
      <c r="G443" s="715">
        <f>I443/100</f>
        <v>0.01</v>
      </c>
      <c r="H443" s="715">
        <f>I443/10</f>
        <v>0.1</v>
      </c>
      <c r="I443" s="716">
        <v>1</v>
      </c>
      <c r="J443" s="96"/>
      <c r="K443" s="170" t="s">
        <v>370</v>
      </c>
      <c r="L443" s="171" t="s">
        <v>371</v>
      </c>
      <c r="M443" s="171" t="s">
        <v>372</v>
      </c>
      <c r="N443" s="172" t="s">
        <v>373</v>
      </c>
      <c r="O443" s="131"/>
      <c r="P443" s="131"/>
    </row>
    <row r="444" spans="1:17" ht="15" customHeight="1">
      <c r="A444" s="131"/>
      <c r="B444" s="157"/>
      <c r="C444" s="157"/>
      <c r="D444" s="157"/>
      <c r="E444" s="157"/>
      <c r="F444" s="3094" t="s">
        <v>922</v>
      </c>
      <c r="G444" s="3095"/>
      <c r="H444" s="3095"/>
      <c r="I444" s="3096"/>
      <c r="J444" s="96"/>
      <c r="K444" s="717" t="s">
        <v>374</v>
      </c>
      <c r="L444" s="718" t="s">
        <v>375</v>
      </c>
      <c r="M444" s="718" t="s">
        <v>376</v>
      </c>
      <c r="N444" s="719" t="s">
        <v>377</v>
      </c>
      <c r="O444" s="131"/>
      <c r="P444" s="131"/>
    </row>
    <row r="445" spans="1:17" ht="16.5" thickBot="1">
      <c r="A445" s="131"/>
      <c r="B445" s="157"/>
      <c r="C445" s="157"/>
      <c r="D445" s="157"/>
      <c r="E445" s="157"/>
      <c r="F445" s="3066" t="s">
        <v>378</v>
      </c>
      <c r="G445" s="3067"/>
      <c r="H445" s="3067"/>
      <c r="I445" s="3068"/>
      <c r="J445" s="96"/>
      <c r="K445" s="3066" t="s">
        <v>378</v>
      </c>
      <c r="L445" s="3067"/>
      <c r="M445" s="3067"/>
      <c r="N445" s="3068"/>
      <c r="O445" s="131"/>
      <c r="P445" s="131"/>
    </row>
    <row r="446" spans="1:17">
      <c r="A446" s="131"/>
      <c r="B446" s="157"/>
      <c r="C446" s="157"/>
      <c r="D446" s="157"/>
      <c r="F446" s="131"/>
      <c r="G446" s="131"/>
      <c r="H446" s="131"/>
      <c r="I446" s="131"/>
      <c r="J446" s="131"/>
      <c r="K446" s="131"/>
      <c r="L446" s="131"/>
      <c r="M446" s="131"/>
      <c r="N446" s="131"/>
      <c r="O446" s="131"/>
      <c r="P446" s="131"/>
    </row>
    <row r="447" spans="1:17">
      <c r="A447" s="131"/>
      <c r="B447" s="157"/>
      <c r="C447" s="157"/>
      <c r="D447" s="157"/>
      <c r="E447" s="96"/>
      <c r="F447" s="131"/>
      <c r="G447" s="131"/>
      <c r="H447" s="131"/>
      <c r="I447" s="131"/>
      <c r="J447" s="131"/>
      <c r="K447" s="131"/>
      <c r="L447" s="131"/>
      <c r="M447" s="131"/>
      <c r="N447" s="131"/>
      <c r="O447" s="131"/>
      <c r="P447" s="131"/>
    </row>
    <row r="448" spans="1:17" ht="21" customHeight="1">
      <c r="A448" s="131"/>
      <c r="B448" s="533" t="s">
        <v>589</v>
      </c>
      <c r="C448" s="720" t="s">
        <v>1485</v>
      </c>
      <c r="D448" s="157"/>
      <c r="E448" s="96"/>
      <c r="F448" s="131"/>
      <c r="G448" s="131"/>
      <c r="H448" s="131"/>
      <c r="I448" s="131"/>
      <c r="J448" s="131"/>
      <c r="K448" s="3069" t="s">
        <v>923</v>
      </c>
      <c r="L448" s="3070"/>
      <c r="M448" s="3071"/>
      <c r="N448" s="131"/>
      <c r="O448" s="131"/>
      <c r="P448" s="131"/>
    </row>
    <row r="449" spans="1:17" ht="21">
      <c r="A449" s="131"/>
      <c r="B449" s="478"/>
      <c r="C449" s="721"/>
      <c r="D449" s="157"/>
      <c r="E449" s="96"/>
      <c r="F449" s="131"/>
      <c r="G449" s="131"/>
      <c r="H449" s="131"/>
      <c r="I449" s="131"/>
      <c r="J449" s="131"/>
      <c r="K449" s="722" t="s">
        <v>924</v>
      </c>
      <c r="L449" s="723" t="s">
        <v>925</v>
      </c>
      <c r="M449" s="724" t="s">
        <v>926</v>
      </c>
      <c r="N449" s="131"/>
      <c r="O449" s="131"/>
      <c r="P449" s="131"/>
      <c r="Q449" s="131"/>
    </row>
    <row r="450" spans="1:17" ht="21">
      <c r="A450" s="131"/>
      <c r="B450" s="478" t="s">
        <v>343</v>
      </c>
      <c r="C450" s="725"/>
      <c r="D450" s="157"/>
      <c r="E450" s="96"/>
      <c r="F450" s="131"/>
      <c r="G450" s="131"/>
      <c r="H450" s="131"/>
      <c r="I450" s="131"/>
      <c r="J450" s="131"/>
      <c r="K450" s="726">
        <v>4.1666666666666664E-2</v>
      </c>
      <c r="L450" s="727">
        <v>60</v>
      </c>
      <c r="M450" s="728">
        <v>100</v>
      </c>
      <c r="N450" s="131"/>
      <c r="O450" s="131"/>
      <c r="P450" s="131"/>
      <c r="Q450" s="131"/>
    </row>
    <row r="451" spans="1:17" ht="21">
      <c r="A451" s="131"/>
      <c r="B451" s="478" t="s">
        <v>344</v>
      </c>
      <c r="C451" s="725"/>
      <c r="D451" s="157"/>
      <c r="E451" s="96"/>
      <c r="F451" s="131"/>
      <c r="G451" s="131"/>
      <c r="H451" s="131"/>
      <c r="I451" s="131"/>
      <c r="J451" s="131"/>
      <c r="K451" s="729">
        <v>4.1666666666666664E-2</v>
      </c>
      <c r="L451" s="730">
        <f>(L450/K450)*K451</f>
        <v>60</v>
      </c>
      <c r="M451" s="731">
        <f>(M450/K450)*K451</f>
        <v>100</v>
      </c>
      <c r="N451" s="131"/>
      <c r="O451" s="131"/>
      <c r="P451" s="131"/>
      <c r="Q451" s="131"/>
    </row>
    <row r="452" spans="1:17" ht="21">
      <c r="A452" s="131"/>
      <c r="B452" s="533" t="s">
        <v>589</v>
      </c>
      <c r="C452" s="720" t="s">
        <v>345</v>
      </c>
      <c r="D452" s="157"/>
      <c r="F452" s="131"/>
      <c r="G452" s="131"/>
      <c r="H452" s="131"/>
      <c r="I452" s="131"/>
      <c r="J452" s="131"/>
      <c r="K452" s="732">
        <f>(K450/L450)*L452</f>
        <v>6.2499999999999993E-2</v>
      </c>
      <c r="L452" s="733">
        <v>90</v>
      </c>
      <c r="M452" s="734">
        <f>(M450/L450)*L452</f>
        <v>150</v>
      </c>
      <c r="N452" s="131"/>
      <c r="O452" s="131"/>
      <c r="P452" s="131"/>
      <c r="Q452" s="131"/>
    </row>
    <row r="453" spans="1:17" ht="15.75">
      <c r="A453" s="131"/>
      <c r="B453" s="157"/>
      <c r="C453" s="157"/>
      <c r="D453" s="157"/>
      <c r="F453" s="131"/>
      <c r="G453" s="131"/>
      <c r="H453" s="131"/>
      <c r="I453" s="131"/>
      <c r="J453" s="131"/>
      <c r="K453" s="735">
        <f>(K450/M450)*M453</f>
        <v>1.6666666666666666E-2</v>
      </c>
      <c r="L453" s="736">
        <f>(L450/M450)*M453</f>
        <v>24</v>
      </c>
      <c r="M453" s="737">
        <v>40</v>
      </c>
      <c r="N453" s="131"/>
      <c r="O453" s="131"/>
      <c r="P453" s="131"/>
      <c r="Q453" s="131"/>
    </row>
    <row r="454" spans="1:17">
      <c r="A454" s="131"/>
      <c r="B454" s="157"/>
      <c r="C454" s="157"/>
      <c r="D454" s="157"/>
      <c r="E454" s="157"/>
      <c r="F454" s="157"/>
      <c r="G454" s="157"/>
      <c r="H454" s="131"/>
      <c r="I454" s="131"/>
      <c r="J454" s="131"/>
      <c r="K454" s="131"/>
      <c r="L454" s="131"/>
      <c r="M454" s="131"/>
      <c r="N454" s="131"/>
      <c r="O454" s="131"/>
      <c r="P454" s="131"/>
      <c r="Q454" s="131"/>
    </row>
    <row r="455" spans="1:17">
      <c r="A455" s="475"/>
      <c r="B455" s="476"/>
      <c r="C455" s="477"/>
      <c r="D455" s="477"/>
      <c r="E455" s="477"/>
      <c r="F455" s="477"/>
      <c r="G455" s="477"/>
      <c r="H455" s="477"/>
      <c r="I455" s="477"/>
      <c r="J455" s="476"/>
      <c r="K455" s="476"/>
      <c r="L455" s="476"/>
      <c r="M455" s="475"/>
      <c r="N455" s="475"/>
      <c r="O455" s="475"/>
      <c r="P455" s="475"/>
      <c r="Q455" s="475"/>
    </row>
    <row r="456" spans="1:17" ht="15.75" thickBot="1">
      <c r="A456" s="131"/>
      <c r="B456" s="157"/>
      <c r="C456" s="157"/>
      <c r="D456" s="157"/>
      <c r="E456" s="157"/>
      <c r="F456" s="157"/>
      <c r="G456" s="157"/>
      <c r="H456" s="131"/>
      <c r="I456" s="131"/>
      <c r="J456" s="131"/>
      <c r="K456" s="131"/>
      <c r="L456" s="131"/>
      <c r="M456" s="131"/>
      <c r="N456" s="131"/>
      <c r="O456" s="131"/>
      <c r="P456" s="131"/>
      <c r="Q456" s="131"/>
    </row>
    <row r="457" spans="1:17">
      <c r="A457" s="131"/>
      <c r="B457" s="3072" t="s">
        <v>379</v>
      </c>
      <c r="C457" s="3073"/>
      <c r="D457" s="3073"/>
      <c r="E457" s="3073"/>
      <c r="F457" s="3073"/>
      <c r="G457" s="3074"/>
      <c r="H457" s="131"/>
      <c r="I457" s="3078" t="s">
        <v>390</v>
      </c>
      <c r="J457" s="3079"/>
      <c r="K457" s="3082" t="s">
        <v>391</v>
      </c>
      <c r="L457" s="3082"/>
      <c r="M457" s="3084" t="s">
        <v>392</v>
      </c>
      <c r="N457" s="3086" t="s">
        <v>393</v>
      </c>
      <c r="O457" s="131"/>
      <c r="P457" s="131"/>
      <c r="Q457" s="131"/>
    </row>
    <row r="458" spans="1:17">
      <c r="A458" s="131"/>
      <c r="B458" s="3075"/>
      <c r="C458" s="3076"/>
      <c r="D458" s="3076"/>
      <c r="E458" s="3076"/>
      <c r="F458" s="3076"/>
      <c r="G458" s="3077"/>
      <c r="H458" s="131"/>
      <c r="I458" s="3080"/>
      <c r="J458" s="3081"/>
      <c r="K458" s="3083"/>
      <c r="L458" s="3083"/>
      <c r="M458" s="3085"/>
      <c r="N458" s="3087"/>
      <c r="O458" s="131"/>
      <c r="P458" s="131"/>
      <c r="Q458" s="131"/>
    </row>
    <row r="459" spans="1:17" ht="15.75" customHeight="1">
      <c r="A459" s="131"/>
      <c r="B459" s="3109" t="s">
        <v>381</v>
      </c>
      <c r="C459" s="3110"/>
      <c r="D459" s="3110"/>
      <c r="E459" s="3110"/>
      <c r="F459" s="3110"/>
      <c r="G459" s="3111"/>
      <c r="H459" s="131"/>
      <c r="I459" s="3112" t="s">
        <v>397</v>
      </c>
      <c r="J459" s="3113"/>
      <c r="K459" s="173" t="s">
        <v>398</v>
      </c>
      <c r="L459" s="173"/>
      <c r="M459" s="174"/>
      <c r="N459" s="175"/>
      <c r="O459" s="131"/>
      <c r="P459" s="131"/>
      <c r="Q459" s="131"/>
    </row>
    <row r="460" spans="1:17" ht="15.75" customHeight="1">
      <c r="A460" s="131"/>
      <c r="B460" s="3109"/>
      <c r="C460" s="3110"/>
      <c r="D460" s="3110"/>
      <c r="E460" s="3110"/>
      <c r="F460" s="3110"/>
      <c r="G460" s="3111"/>
      <c r="H460" s="131"/>
      <c r="I460" s="3114" t="s">
        <v>401</v>
      </c>
      <c r="J460" s="3115"/>
      <c r="K460" s="176" t="s">
        <v>402</v>
      </c>
      <c r="L460" s="176"/>
      <c r="M460" s="446" t="s">
        <v>403</v>
      </c>
      <c r="N460" s="177" t="s">
        <v>404</v>
      </c>
      <c r="O460" s="131"/>
      <c r="P460" s="131"/>
      <c r="Q460" s="131"/>
    </row>
    <row r="461" spans="1:17" ht="16.5" customHeight="1">
      <c r="A461" s="131"/>
      <c r="B461" s="444" t="s">
        <v>382</v>
      </c>
      <c r="C461" s="3116" t="s">
        <v>383</v>
      </c>
      <c r="D461" s="3116"/>
      <c r="E461" s="3116"/>
      <c r="F461" s="3116"/>
      <c r="G461" s="3117"/>
      <c r="H461" s="131"/>
      <c r="I461" s="3114" t="s">
        <v>405</v>
      </c>
      <c r="J461" s="3115"/>
      <c r="K461" s="176" t="s">
        <v>406</v>
      </c>
      <c r="L461" s="176"/>
      <c r="M461" s="446" t="s">
        <v>407</v>
      </c>
      <c r="N461" s="177" t="s">
        <v>408</v>
      </c>
      <c r="O461" s="131"/>
      <c r="P461" s="131"/>
      <c r="Q461" s="131"/>
    </row>
    <row r="462" spans="1:17">
      <c r="A462" s="131"/>
      <c r="B462" s="444" t="s">
        <v>382</v>
      </c>
      <c r="C462" s="3116" t="s">
        <v>384</v>
      </c>
      <c r="D462" s="3116"/>
      <c r="E462" s="3116"/>
      <c r="F462" s="3116"/>
      <c r="G462" s="3117"/>
      <c r="H462" s="131"/>
      <c r="I462" s="3114" t="s">
        <v>411</v>
      </c>
      <c r="J462" s="3115"/>
      <c r="K462" s="176" t="s">
        <v>412</v>
      </c>
      <c r="L462" s="176"/>
      <c r="M462" s="446" t="s">
        <v>413</v>
      </c>
      <c r="N462" s="177" t="s">
        <v>414</v>
      </c>
      <c r="O462" s="131"/>
      <c r="P462" s="131"/>
      <c r="Q462" s="131"/>
    </row>
    <row r="463" spans="1:17" ht="15.75" customHeight="1" thickBot="1">
      <c r="A463" s="131"/>
      <c r="B463" s="444" t="s">
        <v>382</v>
      </c>
      <c r="C463" s="3116" t="s">
        <v>385</v>
      </c>
      <c r="D463" s="3116"/>
      <c r="E463" s="3116"/>
      <c r="F463" s="3116"/>
      <c r="G463" s="3117"/>
      <c r="H463" s="131"/>
      <c r="I463" s="3132" t="s">
        <v>415</v>
      </c>
      <c r="J463" s="3133"/>
      <c r="K463" s="738" t="s">
        <v>416</v>
      </c>
      <c r="L463" s="738"/>
      <c r="M463" s="739" t="s">
        <v>417</v>
      </c>
      <c r="N463" s="740" t="s">
        <v>418</v>
      </c>
      <c r="O463" s="131"/>
      <c r="P463" s="131"/>
      <c r="Q463" s="131"/>
    </row>
    <row r="464" spans="1:17" ht="15.75" customHeight="1">
      <c r="A464" s="131"/>
      <c r="B464" s="444" t="s">
        <v>386</v>
      </c>
      <c r="C464" s="3116" t="s">
        <v>387</v>
      </c>
      <c r="D464" s="3116"/>
      <c r="E464" s="3116"/>
      <c r="F464" s="3116"/>
      <c r="G464" s="3117"/>
      <c r="H464" s="131"/>
      <c r="I464" s="131"/>
      <c r="J464" s="131"/>
      <c r="K464" s="131"/>
      <c r="L464" s="131"/>
      <c r="M464" s="131"/>
      <c r="N464" s="131"/>
      <c r="O464" s="131"/>
      <c r="P464" s="131"/>
      <c r="Q464" s="131"/>
    </row>
    <row r="465" spans="1:17" ht="15" customHeight="1">
      <c r="A465" s="131"/>
      <c r="B465" s="444" t="s">
        <v>388</v>
      </c>
      <c r="C465" s="3116" t="s">
        <v>389</v>
      </c>
      <c r="D465" s="3116"/>
      <c r="E465" s="3116"/>
      <c r="F465" s="3116"/>
      <c r="G465" s="3117"/>
      <c r="H465" s="157"/>
      <c r="I465" s="96"/>
      <c r="J465" s="96"/>
      <c r="K465" s="96"/>
      <c r="L465" s="96"/>
      <c r="M465" s="96"/>
      <c r="N465" s="96"/>
      <c r="O465" s="131"/>
      <c r="P465" s="131"/>
      <c r="Q465" s="131"/>
    </row>
    <row r="466" spans="1:17">
      <c r="A466" s="131"/>
      <c r="B466" s="444" t="s">
        <v>394</v>
      </c>
      <c r="C466" s="3116" t="s">
        <v>395</v>
      </c>
      <c r="D466" s="3116"/>
      <c r="E466" s="3116"/>
      <c r="F466" s="3116"/>
      <c r="G466" s="3117"/>
      <c r="H466" s="157"/>
      <c r="I466" s="96"/>
      <c r="J466" s="96"/>
      <c r="K466" s="96"/>
      <c r="L466" s="96"/>
      <c r="M466" s="96"/>
      <c r="N466" s="96"/>
      <c r="O466" s="131"/>
      <c r="P466" s="131"/>
      <c r="Q466" s="131"/>
    </row>
    <row r="467" spans="1:17">
      <c r="A467" s="131"/>
      <c r="B467" s="444" t="s">
        <v>394</v>
      </c>
      <c r="C467" s="3116" t="s">
        <v>396</v>
      </c>
      <c r="D467" s="3116"/>
      <c r="E467" s="3116"/>
      <c r="F467" s="3116"/>
      <c r="G467" s="3117"/>
      <c r="H467" s="157"/>
      <c r="I467" s="96"/>
      <c r="J467" s="96"/>
      <c r="K467" s="96"/>
      <c r="L467" s="96"/>
      <c r="M467" s="96"/>
      <c r="N467" s="96"/>
      <c r="O467" s="131"/>
      <c r="P467" s="131"/>
      <c r="Q467" s="131"/>
    </row>
    <row r="468" spans="1:17">
      <c r="A468" s="131"/>
      <c r="B468" s="3118" t="s">
        <v>399</v>
      </c>
      <c r="C468" s="3119" t="s">
        <v>400</v>
      </c>
      <c r="D468" s="3119"/>
      <c r="E468" s="3119"/>
      <c r="F468" s="3119"/>
      <c r="G468" s="3120"/>
      <c r="H468" s="157"/>
      <c r="I468" s="96"/>
      <c r="J468" s="96"/>
      <c r="K468" s="96"/>
      <c r="L468" s="96"/>
      <c r="M468" s="96"/>
      <c r="N468" s="96"/>
      <c r="O468" s="131"/>
      <c r="P468" s="131"/>
      <c r="Q468" s="131"/>
    </row>
    <row r="469" spans="1:17">
      <c r="A469" s="131"/>
      <c r="B469" s="3118"/>
      <c r="C469" s="3119"/>
      <c r="D469" s="3119"/>
      <c r="E469" s="3119"/>
      <c r="F469" s="3119"/>
      <c r="G469" s="3120"/>
      <c r="H469" s="157"/>
      <c r="I469" s="96"/>
      <c r="J469" s="96"/>
      <c r="K469" s="96"/>
      <c r="L469" s="96"/>
      <c r="M469" s="96"/>
      <c r="N469" s="96"/>
      <c r="O469" s="131"/>
      <c r="P469" s="131"/>
      <c r="Q469" s="131"/>
    </row>
    <row r="470" spans="1:17">
      <c r="A470" s="131"/>
      <c r="B470" s="3118" t="s">
        <v>409</v>
      </c>
      <c r="C470" s="3119" t="s">
        <v>410</v>
      </c>
      <c r="D470" s="3119"/>
      <c r="E470" s="3119"/>
      <c r="F470" s="3119"/>
      <c r="G470" s="3120"/>
      <c r="H470" s="157"/>
      <c r="I470" s="96"/>
      <c r="J470" s="96"/>
      <c r="K470" s="96"/>
      <c r="L470" s="96"/>
      <c r="M470" s="96"/>
      <c r="N470" s="96"/>
      <c r="O470" s="131"/>
      <c r="P470" s="131"/>
      <c r="Q470" s="131"/>
    </row>
    <row r="471" spans="1:17">
      <c r="A471" s="131"/>
      <c r="B471" s="3121"/>
      <c r="C471" s="3122"/>
      <c r="D471" s="3122"/>
      <c r="E471" s="3122"/>
      <c r="F471" s="3122"/>
      <c r="G471" s="3123"/>
      <c r="H471" s="157"/>
      <c r="I471" s="96"/>
      <c r="J471" s="96"/>
      <c r="K471" s="96"/>
      <c r="L471" s="96"/>
      <c r="M471" s="96"/>
      <c r="N471" s="96"/>
      <c r="O471" s="131"/>
      <c r="P471" s="131"/>
      <c r="Q471" s="131"/>
    </row>
    <row r="472" spans="1:17" ht="15.75" thickBot="1">
      <c r="A472" s="131"/>
      <c r="B472" s="445"/>
      <c r="C472" s="445"/>
      <c r="D472" s="445"/>
      <c r="E472" s="445"/>
      <c r="F472" s="445"/>
      <c r="G472" s="445"/>
      <c r="H472" s="157"/>
      <c r="I472" s="446"/>
      <c r="J472" s="446"/>
      <c r="K472" s="176"/>
      <c r="L472" s="176"/>
      <c r="M472" s="446"/>
      <c r="N472" s="446"/>
      <c r="O472" s="131"/>
      <c r="P472" s="131"/>
      <c r="Q472" s="131"/>
    </row>
    <row r="473" spans="1:17" ht="15.75">
      <c r="A473" s="110"/>
      <c r="B473" s="741" t="s">
        <v>927</v>
      </c>
      <c r="C473" s="742"/>
      <c r="D473" s="742"/>
      <c r="E473" s="743"/>
      <c r="F473" s="131"/>
      <c r="G473" s="131"/>
      <c r="H473" s="744" t="s">
        <v>419</v>
      </c>
      <c r="I473" s="745"/>
      <c r="J473" s="746"/>
      <c r="K473" s="746"/>
      <c r="L473" s="746"/>
      <c r="M473" s="746"/>
      <c r="N473" s="747"/>
      <c r="O473" s="131"/>
      <c r="P473" s="131"/>
      <c r="Q473" s="131"/>
    </row>
    <row r="474" spans="1:17" ht="25.5">
      <c r="A474" s="110"/>
      <c r="B474" s="3124" t="s">
        <v>420</v>
      </c>
      <c r="C474" s="3125"/>
      <c r="D474" s="3128" t="s">
        <v>421</v>
      </c>
      <c r="E474" s="3130">
        <f>(B476*B479)+(C476*C479)+(D476*D479)+(E476*E479)</f>
        <v>228.85000000000002</v>
      </c>
      <c r="F474" s="131"/>
      <c r="G474" s="131"/>
      <c r="H474" s="748" t="s">
        <v>422</v>
      </c>
      <c r="I474" s="178" t="s">
        <v>423</v>
      </c>
      <c r="J474" s="178" t="s">
        <v>424</v>
      </c>
      <c r="K474" s="178" t="s">
        <v>425</v>
      </c>
      <c r="L474" s="178" t="s">
        <v>426</v>
      </c>
      <c r="M474" s="178" t="s">
        <v>427</v>
      </c>
      <c r="N474" s="179" t="s">
        <v>428</v>
      </c>
      <c r="O474" s="131"/>
      <c r="P474" s="131"/>
      <c r="Q474" s="131"/>
    </row>
    <row r="475" spans="1:17">
      <c r="A475" s="110"/>
      <c r="B475" s="3126"/>
      <c r="C475" s="3127"/>
      <c r="D475" s="3129"/>
      <c r="E475" s="3131"/>
      <c r="F475" s="131"/>
      <c r="G475" s="131"/>
      <c r="H475" s="3143">
        <v>0.12</v>
      </c>
      <c r="I475" s="3144">
        <v>1</v>
      </c>
      <c r="J475" s="3144">
        <v>0.11</v>
      </c>
      <c r="K475" s="3144">
        <v>0</v>
      </c>
      <c r="L475" s="3144">
        <v>0.01</v>
      </c>
      <c r="M475" s="3144">
        <v>5.0000000000000001E-3</v>
      </c>
      <c r="N475" s="3134">
        <f>SUM(H475:M475)</f>
        <v>1.2450000000000001</v>
      </c>
      <c r="O475" s="131"/>
      <c r="P475" s="131"/>
      <c r="Q475" s="131"/>
    </row>
    <row r="476" spans="1:17">
      <c r="A476" s="110"/>
      <c r="B476" s="3135">
        <v>6.5000000000000002E-2</v>
      </c>
      <c r="C476" s="3137">
        <v>7.4999999999999997E-2</v>
      </c>
      <c r="D476" s="3137">
        <v>0.12</v>
      </c>
      <c r="E476" s="3139">
        <v>0.15</v>
      </c>
      <c r="F476" s="131"/>
      <c r="G476" s="131"/>
      <c r="H476" s="3143"/>
      <c r="I476" s="3144"/>
      <c r="J476" s="3144"/>
      <c r="K476" s="3144"/>
      <c r="L476" s="3144"/>
      <c r="M476" s="3144"/>
      <c r="N476" s="3134"/>
      <c r="O476" s="131"/>
      <c r="P476" s="131"/>
      <c r="Q476" s="131"/>
    </row>
    <row r="477" spans="1:17">
      <c r="A477" s="110"/>
      <c r="B477" s="3136"/>
      <c r="C477" s="3138"/>
      <c r="D477" s="3138"/>
      <c r="E477" s="3140"/>
      <c r="F477" s="131"/>
      <c r="G477" s="131"/>
      <c r="H477" s="3141">
        <f>(H475/N475)*N477</f>
        <v>2.1204819277108431</v>
      </c>
      <c r="I477" s="3142">
        <f>(I475/N475)*N477</f>
        <v>17.670682730923691</v>
      </c>
      <c r="J477" s="3142">
        <f>(J475/N475)*N477</f>
        <v>1.9437751004016062</v>
      </c>
      <c r="K477" s="3142">
        <f>(K475/N475)*N477</f>
        <v>0</v>
      </c>
      <c r="L477" s="3142">
        <f>(L475/N475)*N477</f>
        <v>0.17670682730923692</v>
      </c>
      <c r="M477" s="3142">
        <f>(M475/N475)*N477</f>
        <v>8.8353413654618462E-2</v>
      </c>
      <c r="N477" s="3145">
        <v>22</v>
      </c>
      <c r="O477" s="131"/>
      <c r="P477" s="131"/>
      <c r="Q477" s="131"/>
    </row>
    <row r="478" spans="1:17">
      <c r="A478" s="110"/>
      <c r="B478" s="749" t="s">
        <v>429</v>
      </c>
      <c r="C478" s="180" t="s">
        <v>430</v>
      </c>
      <c r="D478" s="180" t="s">
        <v>431</v>
      </c>
      <c r="E478" s="181" t="s">
        <v>432</v>
      </c>
      <c r="F478" s="131"/>
      <c r="G478" s="131"/>
      <c r="H478" s="3141"/>
      <c r="I478" s="3142"/>
      <c r="J478" s="3142"/>
      <c r="K478" s="3142"/>
      <c r="L478" s="3142"/>
      <c r="M478" s="3142"/>
      <c r="N478" s="3145"/>
      <c r="O478" s="131"/>
      <c r="P478" s="131"/>
      <c r="Q478" s="131"/>
    </row>
    <row r="479" spans="1:17">
      <c r="A479" s="110"/>
      <c r="B479" s="3146">
        <v>920</v>
      </c>
      <c r="C479" s="3148">
        <v>1700</v>
      </c>
      <c r="D479" s="3148">
        <v>240</v>
      </c>
      <c r="E479" s="3150">
        <v>85</v>
      </c>
      <c r="F479" s="131"/>
      <c r="G479" s="131"/>
      <c r="H479" s="3152" t="s">
        <v>433</v>
      </c>
      <c r="I479" s="3153"/>
      <c r="J479" s="3153"/>
      <c r="K479" s="3153"/>
      <c r="L479" s="3153"/>
      <c r="M479" s="3153"/>
      <c r="N479" s="3154"/>
      <c r="O479" s="131"/>
      <c r="P479" s="131"/>
      <c r="Q479" s="131"/>
    </row>
    <row r="480" spans="1:17">
      <c r="A480" s="110"/>
      <c r="B480" s="3147"/>
      <c r="C480" s="3149"/>
      <c r="D480" s="3149"/>
      <c r="E480" s="3151"/>
      <c r="F480" s="131"/>
      <c r="G480" s="131"/>
      <c r="H480" s="3155">
        <f t="shared" ref="H480:M480" si="2">ROUNDUP(H477,2)</f>
        <v>2.13</v>
      </c>
      <c r="I480" s="3156">
        <f t="shared" si="2"/>
        <v>17.680000000000003</v>
      </c>
      <c r="J480" s="3156">
        <f t="shared" si="2"/>
        <v>1.95</v>
      </c>
      <c r="K480" s="3156">
        <f t="shared" si="2"/>
        <v>0</v>
      </c>
      <c r="L480" s="3156">
        <f t="shared" si="2"/>
        <v>0.18000000000000002</v>
      </c>
      <c r="M480" s="3156">
        <f t="shared" si="2"/>
        <v>0.09</v>
      </c>
      <c r="N480" s="3157">
        <f>SUM(H480:M480)</f>
        <v>22.03</v>
      </c>
      <c r="O480" s="131"/>
      <c r="P480" s="131"/>
      <c r="Q480" s="131"/>
    </row>
    <row r="481" spans="1:17">
      <c r="A481" s="110"/>
      <c r="B481" s="3158" t="s">
        <v>434</v>
      </c>
      <c r="C481" s="3160">
        <f>SUM(B479:E479)</f>
        <v>2945</v>
      </c>
      <c r="D481" s="3162" t="s">
        <v>435</v>
      </c>
      <c r="E481" s="3164">
        <f>IF(E474=0,0,E474/D476)</f>
        <v>1907.0833333333335</v>
      </c>
      <c r="F481" s="131"/>
      <c r="G481" s="131"/>
      <c r="H481" s="3155"/>
      <c r="I481" s="3156"/>
      <c r="J481" s="3156"/>
      <c r="K481" s="3156"/>
      <c r="L481" s="3156"/>
      <c r="M481" s="3156"/>
      <c r="N481" s="3157"/>
      <c r="O481" s="131"/>
      <c r="P481" s="131"/>
      <c r="Q481" s="131"/>
    </row>
    <row r="482" spans="1:17" ht="15.75" thickBot="1">
      <c r="A482" s="110"/>
      <c r="B482" s="3159"/>
      <c r="C482" s="3161"/>
      <c r="D482" s="3163"/>
      <c r="E482" s="3165"/>
      <c r="F482" s="131"/>
      <c r="G482" s="131"/>
      <c r="H482" s="3166" t="s">
        <v>436</v>
      </c>
      <c r="I482" s="3167"/>
      <c r="J482" s="3167"/>
      <c r="K482" s="3167"/>
      <c r="L482" s="3167"/>
      <c r="M482" s="3167"/>
      <c r="N482" s="3168"/>
      <c r="O482" s="131"/>
      <c r="P482" s="131"/>
      <c r="Q482" s="131"/>
    </row>
    <row r="483" spans="1:17" ht="15.75" thickBot="1">
      <c r="A483" s="110"/>
      <c r="B483" s="3169" t="s">
        <v>436</v>
      </c>
      <c r="C483" s="3170"/>
      <c r="D483" s="3170"/>
      <c r="E483" s="3171"/>
      <c r="F483" s="131"/>
      <c r="G483" s="131"/>
      <c r="H483" s="131"/>
      <c r="I483" s="157"/>
      <c r="J483" s="157"/>
      <c r="K483" s="157"/>
      <c r="L483" s="157"/>
      <c r="M483" s="131"/>
      <c r="N483" s="131"/>
      <c r="O483" s="131"/>
      <c r="P483" s="131"/>
      <c r="Q483" s="131"/>
    </row>
    <row r="484" spans="1:17" ht="15.75" thickBot="1">
      <c r="A484" s="131"/>
      <c r="B484" s="445"/>
      <c r="C484" s="445"/>
      <c r="D484" s="445"/>
      <c r="E484" s="445"/>
      <c r="F484" s="445"/>
      <c r="G484" s="445"/>
      <c r="H484" s="157"/>
      <c r="I484" s="446"/>
      <c r="J484" s="446"/>
      <c r="K484" s="176"/>
      <c r="L484" s="157"/>
      <c r="M484" s="157"/>
      <c r="N484" s="157"/>
      <c r="O484" s="157"/>
      <c r="P484" s="157"/>
      <c r="Q484" s="157"/>
    </row>
    <row r="485" spans="1:17" ht="15" customHeight="1">
      <c r="B485" s="2496" t="s">
        <v>928</v>
      </c>
      <c r="C485" s="2497"/>
      <c r="D485" s="2497"/>
      <c r="E485" s="2497"/>
      <c r="F485" s="2497"/>
      <c r="G485" s="2497"/>
      <c r="H485" s="2497"/>
      <c r="I485" s="2497"/>
      <c r="J485" s="2497"/>
      <c r="K485" s="2497"/>
      <c r="L485" s="2497"/>
      <c r="M485" s="2497"/>
      <c r="N485" s="2497"/>
      <c r="O485" s="2497"/>
      <c r="P485" s="2497"/>
      <c r="Q485" s="2498"/>
    </row>
    <row r="486" spans="1:17" ht="15.75" customHeight="1" thickBot="1">
      <c r="B486" s="2499"/>
      <c r="C486" s="2500"/>
      <c r="D486" s="2500"/>
      <c r="E486" s="2500"/>
      <c r="F486" s="2500"/>
      <c r="G486" s="2500"/>
      <c r="H486" s="2500"/>
      <c r="I486" s="2500"/>
      <c r="J486" s="2500"/>
      <c r="K486" s="2500"/>
      <c r="L486" s="2500"/>
      <c r="M486" s="2500"/>
      <c r="N486" s="2500"/>
      <c r="O486" s="2500"/>
      <c r="P486" s="2500"/>
      <c r="Q486" s="2501"/>
    </row>
    <row r="487" spans="1:17">
      <c r="A487" s="96"/>
      <c r="B487" s="96"/>
      <c r="C487" s="96"/>
      <c r="D487" s="96"/>
      <c r="E487" s="96"/>
      <c r="F487" s="96"/>
      <c r="G487" s="96"/>
      <c r="H487" s="96"/>
      <c r="I487" s="96"/>
      <c r="J487" s="96"/>
      <c r="K487" s="96"/>
      <c r="L487" s="96"/>
      <c r="M487" s="96"/>
      <c r="N487" s="96"/>
      <c r="O487" s="96"/>
      <c r="P487" s="96"/>
      <c r="Q487" s="96"/>
    </row>
    <row r="488" spans="1:17" ht="15.75" thickBot="1">
      <c r="A488" s="592" t="s">
        <v>3</v>
      </c>
      <c r="B488" s="3172" t="str">
        <f>B489</f>
        <v>Gélatine alimentaire</v>
      </c>
      <c r="C488" s="3172"/>
      <c r="D488" s="3172"/>
      <c r="E488" s="3172"/>
      <c r="F488" s="3172"/>
      <c r="G488" s="3172"/>
      <c r="H488" s="3172"/>
      <c r="I488" s="3172"/>
      <c r="J488" s="3172"/>
      <c r="K488" s="3172"/>
      <c r="L488" s="3172"/>
      <c r="M488" s="3172"/>
      <c r="N488" s="3172"/>
      <c r="O488" s="96"/>
      <c r="P488" s="96"/>
      <c r="Q488" s="96"/>
    </row>
    <row r="489" spans="1:17" ht="15" customHeight="1">
      <c r="A489" s="3173" t="str">
        <f>B489</f>
        <v>Gélatine alimentaire</v>
      </c>
      <c r="B489" s="3174" t="s">
        <v>929</v>
      </c>
      <c r="C489" s="3175"/>
      <c r="D489" s="3175"/>
      <c r="E489" s="3175"/>
      <c r="F489" s="3175"/>
      <c r="G489" s="3175"/>
      <c r="H489" s="3175"/>
      <c r="I489" s="3175"/>
      <c r="J489" s="3175"/>
      <c r="K489" s="3175"/>
      <c r="L489" s="3175"/>
      <c r="M489" s="3175"/>
      <c r="N489" s="3176"/>
      <c r="O489" s="96"/>
      <c r="P489" s="96"/>
      <c r="Q489" s="96"/>
    </row>
    <row r="490" spans="1:17" ht="15" customHeight="1">
      <c r="A490" s="3173"/>
      <c r="B490" s="3177"/>
      <c r="C490" s="3178"/>
      <c r="D490" s="3178"/>
      <c r="E490" s="3178"/>
      <c r="F490" s="3178"/>
      <c r="G490" s="3178"/>
      <c r="H490" s="3178"/>
      <c r="I490" s="3178"/>
      <c r="J490" s="3178"/>
      <c r="K490" s="3178"/>
      <c r="L490" s="3178"/>
      <c r="M490" s="3178"/>
      <c r="N490" s="3179"/>
      <c r="O490" s="96"/>
      <c r="P490" s="96"/>
      <c r="Q490" s="96"/>
    </row>
    <row r="491" spans="1:17" ht="15" customHeight="1">
      <c r="A491" s="3173"/>
      <c r="B491" s="3180" t="s">
        <v>32</v>
      </c>
      <c r="C491" s="3181"/>
      <c r="D491" s="3181"/>
      <c r="E491" s="3181"/>
      <c r="F491" s="3181"/>
      <c r="G491" s="3181"/>
      <c r="H491" s="3181"/>
      <c r="I491" s="3181"/>
      <c r="J491" s="3181"/>
      <c r="K491" s="3181"/>
      <c r="L491" s="3181"/>
      <c r="M491" s="3181"/>
      <c r="N491" s="3182"/>
      <c r="O491" s="96"/>
      <c r="P491" s="96"/>
      <c r="Q491" s="96"/>
    </row>
    <row r="492" spans="1:17" ht="15.75" customHeight="1">
      <c r="A492" s="3173"/>
      <c r="B492" s="3183"/>
      <c r="C492" s="3184"/>
      <c r="D492" s="3184"/>
      <c r="E492" s="3184"/>
      <c r="F492" s="3184"/>
      <c r="G492" s="3184"/>
      <c r="H492" s="3184"/>
      <c r="I492" s="3184"/>
      <c r="J492" s="3184"/>
      <c r="K492" s="3184"/>
      <c r="L492" s="3184"/>
      <c r="M492" s="3184"/>
      <c r="N492" s="3185"/>
      <c r="O492" s="96"/>
      <c r="P492" s="96"/>
      <c r="Q492" s="96"/>
    </row>
    <row r="493" spans="1:17" ht="15.75" customHeight="1">
      <c r="A493" s="3173"/>
      <c r="B493" s="750"/>
      <c r="C493" s="95"/>
      <c r="D493" s="95"/>
      <c r="E493" s="95"/>
      <c r="F493" s="95"/>
      <c r="G493" s="95"/>
      <c r="H493" s="95"/>
      <c r="I493" s="95"/>
      <c r="J493" s="95"/>
      <c r="K493" s="95"/>
      <c r="L493" s="95"/>
      <c r="M493" s="95"/>
      <c r="N493" s="751" t="s">
        <v>930</v>
      </c>
      <c r="O493" s="96"/>
      <c r="P493" s="96"/>
      <c r="Q493" s="96"/>
    </row>
    <row r="494" spans="1:17" ht="16.5" customHeight="1">
      <c r="A494" s="3173"/>
      <c r="B494" s="750"/>
      <c r="C494" s="752" t="s">
        <v>931</v>
      </c>
      <c r="D494" s="95"/>
      <c r="E494" s="95"/>
      <c r="F494" s="95"/>
      <c r="G494" s="95"/>
      <c r="H494" s="95"/>
      <c r="I494" s="95"/>
      <c r="J494" s="95"/>
      <c r="K494" s="95"/>
      <c r="L494" s="95"/>
      <c r="M494" s="95"/>
      <c r="N494" s="753"/>
      <c r="O494" s="96"/>
      <c r="P494" s="96"/>
      <c r="Q494" s="96"/>
    </row>
    <row r="495" spans="1:17" ht="15.75" customHeight="1">
      <c r="A495" s="3173"/>
      <c r="B495" s="750"/>
      <c r="C495" s="752" t="s">
        <v>932</v>
      </c>
      <c r="D495" s="95"/>
      <c r="E495" s="95"/>
      <c r="F495" s="95"/>
      <c r="G495" s="95"/>
      <c r="H495" s="95"/>
      <c r="I495" s="95"/>
      <c r="J495" s="95"/>
      <c r="K495" s="95"/>
      <c r="L495" s="95"/>
      <c r="M495" s="95"/>
      <c r="N495" s="753"/>
      <c r="O495" s="96"/>
      <c r="P495" s="96"/>
      <c r="Q495" s="96"/>
    </row>
    <row r="496" spans="1:17" ht="15.75">
      <c r="A496" s="3173"/>
      <c r="B496" s="750"/>
      <c r="C496" s="752" t="s">
        <v>933</v>
      </c>
      <c r="D496" s="95"/>
      <c r="E496" s="95"/>
      <c r="F496" s="95"/>
      <c r="G496" s="95"/>
      <c r="H496" s="95"/>
      <c r="I496" s="95"/>
      <c r="J496" s="95"/>
      <c r="K496" s="95"/>
      <c r="L496" s="95"/>
      <c r="M496" s="95"/>
      <c r="N496" s="753"/>
      <c r="O496" s="96"/>
      <c r="P496" s="96"/>
      <c r="Q496" s="96"/>
    </row>
    <row r="497" spans="1:17" ht="15.75" customHeight="1">
      <c r="A497" s="3173"/>
      <c r="B497" s="750"/>
      <c r="C497" s="752" t="s">
        <v>934</v>
      </c>
      <c r="D497" s="95"/>
      <c r="E497" s="95"/>
      <c r="F497" s="95"/>
      <c r="G497" s="95"/>
      <c r="H497" s="95"/>
      <c r="I497" s="95"/>
      <c r="J497" s="95"/>
      <c r="K497" s="95"/>
      <c r="L497" s="95"/>
      <c r="M497" s="95"/>
      <c r="N497" s="753"/>
      <c r="O497" s="96"/>
      <c r="P497" s="96"/>
      <c r="Q497" s="96"/>
    </row>
    <row r="498" spans="1:17" ht="15.75">
      <c r="A498" s="3173"/>
      <c r="B498" s="750"/>
      <c r="C498" s="752" t="s">
        <v>935</v>
      </c>
      <c r="D498" s="95"/>
      <c r="E498" s="95"/>
      <c r="F498" s="95"/>
      <c r="G498" s="95"/>
      <c r="H498" s="95"/>
      <c r="I498" s="95"/>
      <c r="J498" s="95"/>
      <c r="K498" s="95"/>
      <c r="L498" s="95"/>
      <c r="M498" s="95"/>
      <c r="N498" s="753"/>
      <c r="O498" s="96"/>
      <c r="P498" s="96"/>
      <c r="Q498" s="96"/>
    </row>
    <row r="499" spans="1:17" ht="15.75">
      <c r="A499" s="3173"/>
      <c r="B499" s="750"/>
      <c r="C499" s="752" t="s">
        <v>936</v>
      </c>
      <c r="D499" s="95"/>
      <c r="E499" s="95"/>
      <c r="F499" s="95"/>
      <c r="G499" s="95"/>
      <c r="H499" s="95"/>
      <c r="I499" s="95"/>
      <c r="J499" s="95"/>
      <c r="K499" s="95"/>
      <c r="L499" s="95"/>
      <c r="M499" s="95"/>
      <c r="N499" s="753"/>
      <c r="O499" s="96"/>
      <c r="P499" s="96"/>
      <c r="Q499" s="96"/>
    </row>
    <row r="500" spans="1:17" ht="15.75">
      <c r="A500" s="3173"/>
      <c r="B500" s="750"/>
      <c r="C500" s="752" t="s">
        <v>937</v>
      </c>
      <c r="D500" s="95"/>
      <c r="E500" s="95"/>
      <c r="F500" s="95"/>
      <c r="G500" s="95"/>
      <c r="H500" s="95"/>
      <c r="I500" s="95"/>
      <c r="J500" s="95"/>
      <c r="K500" s="95"/>
      <c r="L500" s="95"/>
      <c r="M500" s="95"/>
      <c r="N500" s="753"/>
      <c r="O500" s="96"/>
      <c r="P500" s="96"/>
      <c r="Q500" s="96"/>
    </row>
    <row r="501" spans="1:17">
      <c r="A501" s="3173"/>
      <c r="B501" s="750"/>
      <c r="C501" s="95"/>
      <c r="D501" s="95"/>
      <c r="E501" s="95"/>
      <c r="F501" s="95"/>
      <c r="G501" s="95"/>
      <c r="H501" s="95"/>
      <c r="I501" s="95"/>
      <c r="J501" s="95"/>
      <c r="K501" s="95"/>
      <c r="L501" s="95"/>
      <c r="M501" s="95"/>
      <c r="N501" s="753"/>
      <c r="O501" s="96"/>
      <c r="P501" s="96"/>
      <c r="Q501" s="96"/>
    </row>
    <row r="502" spans="1:17">
      <c r="A502" s="3173"/>
      <c r="B502" s="750"/>
      <c r="C502" s="3186" t="s">
        <v>938</v>
      </c>
      <c r="D502" s="3187"/>
      <c r="E502" s="3187"/>
      <c r="F502" s="3187"/>
      <c r="G502" s="3187"/>
      <c r="H502" s="3187"/>
      <c r="I502" s="3187"/>
      <c r="J502" s="3187"/>
      <c r="K502" s="3187"/>
      <c r="L502" s="3187"/>
      <c r="M502" s="3188"/>
      <c r="N502" s="753"/>
      <c r="O502" s="96"/>
      <c r="P502" s="96"/>
      <c r="Q502" s="96"/>
    </row>
    <row r="503" spans="1:17">
      <c r="A503" s="3173"/>
      <c r="B503" s="750"/>
      <c r="C503" s="754"/>
      <c r="D503" s="755"/>
      <c r="E503" s="106"/>
      <c r="F503" s="97" t="s">
        <v>4</v>
      </c>
      <c r="G503" s="755"/>
      <c r="H503" s="3189" t="s">
        <v>939</v>
      </c>
      <c r="I503" s="3189"/>
      <c r="J503" s="3189"/>
      <c r="K503" s="3189"/>
      <c r="L503" s="3189"/>
      <c r="M503" s="3190"/>
      <c r="N503" s="753"/>
      <c r="O503" s="96"/>
      <c r="P503" s="96"/>
      <c r="Q503" s="96"/>
    </row>
    <row r="504" spans="1:17" ht="15.75">
      <c r="A504" s="3173"/>
      <c r="B504" s="750"/>
      <c r="C504" s="756" t="s">
        <v>6</v>
      </c>
      <c r="D504" s="3191" t="s">
        <v>940</v>
      </c>
      <c r="E504" s="3191"/>
      <c r="F504" s="757">
        <v>2</v>
      </c>
      <c r="G504" s="2"/>
      <c r="H504" s="758" t="s">
        <v>941</v>
      </c>
      <c r="I504" s="2"/>
      <c r="J504" s="2"/>
      <c r="K504" s="759"/>
      <c r="L504" s="759"/>
      <c r="M504" s="760"/>
      <c r="N504" s="753"/>
      <c r="O504" s="96"/>
      <c r="P504" s="96"/>
      <c r="Q504" s="96"/>
    </row>
    <row r="505" spans="1:17" ht="15.75">
      <c r="A505" s="3173"/>
      <c r="B505" s="750"/>
      <c r="C505" s="761">
        <v>10</v>
      </c>
      <c r="D505" s="89" t="s">
        <v>631</v>
      </c>
      <c r="E505" s="106"/>
      <c r="F505" s="762">
        <f>C505*F504</f>
        <v>20</v>
      </c>
      <c r="G505" s="430"/>
      <c r="H505" s="763" t="s">
        <v>942</v>
      </c>
      <c r="I505" s="2"/>
      <c r="J505" s="2"/>
      <c r="K505" s="759"/>
      <c r="L505" s="759"/>
      <c r="M505" s="760"/>
      <c r="N505" s="753"/>
      <c r="O505" s="96"/>
      <c r="P505" s="96"/>
      <c r="Q505" s="96"/>
    </row>
    <row r="506" spans="1:17" ht="15.75">
      <c r="A506" s="3173"/>
      <c r="B506" s="750"/>
      <c r="C506" s="764"/>
      <c r="D506" s="765"/>
      <c r="E506" s="759"/>
      <c r="F506" s="759"/>
      <c r="G506" s="759"/>
      <c r="H506" s="763" t="s">
        <v>943</v>
      </c>
      <c r="I506" s="766"/>
      <c r="J506" s="2"/>
      <c r="K506" s="759"/>
      <c r="L506" s="759"/>
      <c r="M506" s="760"/>
      <c r="N506" s="753"/>
      <c r="O506" s="96"/>
      <c r="P506" s="96"/>
      <c r="Q506" s="96"/>
    </row>
    <row r="507" spans="1:17" ht="15.75">
      <c r="A507" s="3173"/>
      <c r="B507" s="750"/>
      <c r="C507" s="756"/>
      <c r="D507" s="767"/>
      <c r="E507" s="759"/>
      <c r="F507" s="759"/>
      <c r="G507" s="759"/>
      <c r="H507" s="758" t="s">
        <v>944</v>
      </c>
      <c r="I507" s="2"/>
      <c r="J507" s="2"/>
      <c r="K507" s="759"/>
      <c r="L507" s="759"/>
      <c r="M507" s="760"/>
      <c r="N507" s="753"/>
      <c r="O507" s="96"/>
      <c r="P507" s="96"/>
      <c r="Q507" s="96"/>
    </row>
    <row r="508" spans="1:17" ht="15.75">
      <c r="A508" s="3173"/>
      <c r="B508" s="750"/>
      <c r="C508" s="768" t="s">
        <v>4</v>
      </c>
      <c r="D508" s="769" t="s">
        <v>945</v>
      </c>
      <c r="E508" s="770"/>
      <c r="F508" s="770"/>
      <c r="G508" s="770"/>
      <c r="H508" s="770"/>
      <c r="I508" s="770"/>
      <c r="J508" s="770"/>
      <c r="K508" s="770"/>
      <c r="L508" s="770"/>
      <c r="M508" s="771"/>
      <c r="N508" s="753"/>
      <c r="O508" s="96"/>
      <c r="P508" s="96"/>
      <c r="Q508" s="96"/>
    </row>
    <row r="509" spans="1:17" ht="15.75">
      <c r="A509" s="3173"/>
      <c r="B509" s="750"/>
      <c r="C509" s="772" t="s">
        <v>6</v>
      </c>
      <c r="D509" s="773" t="s">
        <v>946</v>
      </c>
      <c r="E509" s="774"/>
      <c r="F509" s="774"/>
      <c r="G509" s="774"/>
      <c r="H509" s="774"/>
      <c r="I509" s="774"/>
      <c r="J509" s="774"/>
      <c r="K509" s="774"/>
      <c r="L509" s="774"/>
      <c r="M509" s="775"/>
      <c r="N509" s="753"/>
      <c r="O509" s="96"/>
      <c r="P509" s="96"/>
      <c r="Q509" s="96"/>
    </row>
    <row r="510" spans="1:17">
      <c r="A510" s="3173"/>
      <c r="B510" s="776" t="str">
        <f ca="1">CELL("nomfichier",A506)</f>
        <v>E:\0-UPRT\1-UPRT.FR-SITE-WEB\ff-fiches-fabrications\ff-mickael-rabeau\[ff-mr-croissants-5-03-2016.xlsx]Formats-formules-pourcentages</v>
      </c>
      <c r="C510" s="95"/>
      <c r="D510" s="95"/>
      <c r="E510" s="95"/>
      <c r="F510" s="95"/>
      <c r="G510" s="95"/>
      <c r="H510" s="95"/>
      <c r="I510" s="95"/>
      <c r="J510" s="95"/>
      <c r="K510" s="95"/>
      <c r="L510" s="95"/>
      <c r="M510" s="95"/>
      <c r="N510" s="753"/>
      <c r="O510" s="96"/>
      <c r="P510" s="96"/>
      <c r="Q510" s="96"/>
    </row>
    <row r="511" spans="1:17" ht="15" customHeight="1">
      <c r="A511" s="3173"/>
      <c r="B511" s="3192" t="s">
        <v>947</v>
      </c>
      <c r="C511" s="3193"/>
      <c r="D511" s="3193"/>
      <c r="E511" s="3193"/>
      <c r="F511" s="3193"/>
      <c r="G511" s="3193"/>
      <c r="H511" s="3193"/>
      <c r="I511" s="3193"/>
      <c r="J511" s="3193"/>
      <c r="K511" s="3193"/>
      <c r="L511" s="3193"/>
      <c r="M511" s="3193"/>
      <c r="N511" s="3194"/>
      <c r="O511" s="96"/>
      <c r="P511" s="96"/>
      <c r="Q511" s="96"/>
    </row>
    <row r="512" spans="1:17" ht="15.75" thickBot="1">
      <c r="A512" s="3173"/>
      <c r="B512" s="2898"/>
      <c r="C512" s="2899"/>
      <c r="D512" s="2899"/>
      <c r="E512" s="2899"/>
      <c r="F512" s="2899"/>
      <c r="G512" s="2899"/>
      <c r="H512" s="2899"/>
      <c r="I512" s="2899"/>
      <c r="J512" s="2899"/>
      <c r="K512" s="2899"/>
      <c r="L512" s="2899"/>
      <c r="M512" s="2899"/>
      <c r="N512" s="2900"/>
      <c r="O512" s="96"/>
      <c r="P512" s="96"/>
      <c r="Q512" s="96"/>
    </row>
    <row r="513" spans="1:17">
      <c r="B513" s="96"/>
      <c r="C513" s="96"/>
      <c r="D513" s="96"/>
      <c r="E513" s="96"/>
      <c r="F513" s="96"/>
      <c r="G513" s="96"/>
      <c r="H513" s="96"/>
      <c r="I513" s="96"/>
      <c r="J513" s="96"/>
      <c r="K513" s="96"/>
      <c r="L513" s="96"/>
      <c r="M513" s="96"/>
      <c r="N513" s="96"/>
      <c r="O513" s="96"/>
      <c r="P513" s="96"/>
      <c r="Q513" s="96"/>
    </row>
    <row r="514" spans="1:17" ht="20.25">
      <c r="A514" s="131"/>
      <c r="B514" s="1839" t="s">
        <v>1483</v>
      </c>
      <c r="C514" s="1840"/>
      <c r="D514" s="1840"/>
      <c r="E514" s="1840"/>
      <c r="F514" s="1840"/>
      <c r="G514" s="1840"/>
      <c r="H514" s="1840"/>
      <c r="I514" s="1840"/>
      <c r="J514" s="1840"/>
      <c r="K514" s="1840"/>
      <c r="L514" s="1840"/>
      <c r="M514" s="1841"/>
      <c r="N514" s="1841"/>
      <c r="O514" s="131"/>
      <c r="P514" s="131"/>
      <c r="Q514" s="131"/>
    </row>
    <row r="515" spans="1:17" ht="15.75" thickBot="1">
      <c r="A515" s="592" t="s">
        <v>3</v>
      </c>
      <c r="B515" s="3172" t="str">
        <f>B516</f>
        <v>ŒUFS poids et %</v>
      </c>
      <c r="C515" s="3172"/>
      <c r="D515" s="3172"/>
      <c r="E515" s="3172"/>
      <c r="F515" s="3172"/>
      <c r="G515" s="3172"/>
      <c r="H515" s="3172"/>
      <c r="I515" s="3172"/>
      <c r="J515" s="3172"/>
      <c r="K515" s="3172"/>
      <c r="L515" s="3172"/>
      <c r="M515" s="3172"/>
      <c r="N515" s="3172"/>
      <c r="O515" s="96"/>
      <c r="P515" s="96"/>
      <c r="Q515" s="96"/>
    </row>
    <row r="516" spans="1:17" ht="15" customHeight="1">
      <c r="A516" s="3173" t="str">
        <f>B516</f>
        <v>ŒUFS poids et %</v>
      </c>
      <c r="B516" s="3174" t="s">
        <v>948</v>
      </c>
      <c r="C516" s="3175"/>
      <c r="D516" s="3175"/>
      <c r="E516" s="3175"/>
      <c r="F516" s="3175"/>
      <c r="G516" s="3175"/>
      <c r="H516" s="3175"/>
      <c r="I516" s="3175"/>
      <c r="J516" s="3175"/>
      <c r="K516" s="3175"/>
      <c r="L516" s="3175"/>
      <c r="M516" s="3175"/>
      <c r="N516" s="3176"/>
      <c r="O516" s="96"/>
      <c r="P516" s="96"/>
      <c r="Q516" s="96"/>
    </row>
    <row r="517" spans="1:17" ht="15" customHeight="1">
      <c r="A517" s="3173"/>
      <c r="B517" s="3177"/>
      <c r="C517" s="3178"/>
      <c r="D517" s="3178"/>
      <c r="E517" s="3178"/>
      <c r="F517" s="3178"/>
      <c r="G517" s="3178"/>
      <c r="H517" s="3178"/>
      <c r="I517" s="3178"/>
      <c r="J517" s="3178"/>
      <c r="K517" s="3178"/>
      <c r="L517" s="3178"/>
      <c r="M517" s="3178"/>
      <c r="N517" s="3179"/>
      <c r="O517" s="96"/>
      <c r="P517" s="96"/>
      <c r="Q517" s="96"/>
    </row>
    <row r="518" spans="1:17" ht="15" customHeight="1">
      <c r="A518" s="3173"/>
      <c r="B518" s="3180" t="s">
        <v>505</v>
      </c>
      <c r="C518" s="3181"/>
      <c r="D518" s="3181"/>
      <c r="E518" s="3181"/>
      <c r="F518" s="3181"/>
      <c r="G518" s="3181"/>
      <c r="H518" s="3181"/>
      <c r="I518" s="3181"/>
      <c r="J518" s="3181"/>
      <c r="K518" s="3181"/>
      <c r="L518" s="3181"/>
      <c r="M518" s="3181"/>
      <c r="N518" s="3182"/>
      <c r="O518" s="96"/>
      <c r="P518" s="96"/>
      <c r="Q518" s="96"/>
    </row>
    <row r="519" spans="1:17" ht="15.75" customHeight="1">
      <c r="A519" s="3173"/>
      <c r="B519" s="3183"/>
      <c r="C519" s="3184"/>
      <c r="D519" s="3184"/>
      <c r="E519" s="3184"/>
      <c r="F519" s="3184"/>
      <c r="G519" s="3184"/>
      <c r="H519" s="3184"/>
      <c r="I519" s="3184"/>
      <c r="J519" s="3184"/>
      <c r="K519" s="3184"/>
      <c r="L519" s="3184"/>
      <c r="M519" s="3184"/>
      <c r="N519" s="3185"/>
      <c r="O519" s="96"/>
      <c r="P519" s="96"/>
      <c r="Q519" s="96"/>
    </row>
    <row r="520" spans="1:17" ht="15" customHeight="1">
      <c r="A520" s="3173"/>
      <c r="B520" s="3208" t="s">
        <v>948</v>
      </c>
      <c r="C520" s="3209"/>
      <c r="D520" s="3209"/>
      <c r="E520" s="3209"/>
      <c r="F520" s="3209"/>
      <c r="G520" s="3209"/>
      <c r="H520" s="3209"/>
      <c r="I520" s="3209"/>
      <c r="J520" s="3209"/>
      <c r="K520" s="3209"/>
      <c r="L520" s="3209"/>
      <c r="M520" s="3209"/>
      <c r="N520" s="3210"/>
      <c r="O520" s="96"/>
      <c r="P520" s="96"/>
      <c r="Q520" s="96"/>
    </row>
    <row r="521" spans="1:17" ht="15.75" customHeight="1">
      <c r="A521" s="3173"/>
      <c r="B521" s="777" t="s">
        <v>6</v>
      </c>
      <c r="C521" s="778"/>
      <c r="D521" s="779" t="s">
        <v>4</v>
      </c>
      <c r="E521" s="778"/>
      <c r="F521" s="778"/>
      <c r="G521" s="780" t="s">
        <v>6</v>
      </c>
      <c r="H521" s="778"/>
      <c r="I521" s="779" t="s">
        <v>4</v>
      </c>
      <c r="J521" s="778"/>
      <c r="K521" s="780" t="s">
        <v>6</v>
      </c>
      <c r="L521" s="778"/>
      <c r="M521" s="779" t="s">
        <v>4</v>
      </c>
      <c r="N521" s="781"/>
      <c r="O521" s="96"/>
      <c r="P521" s="96"/>
      <c r="Q521" s="96"/>
    </row>
    <row r="522" spans="1:17" ht="18.75" customHeight="1">
      <c r="A522" s="3173"/>
      <c r="B522" s="3211" t="s">
        <v>949</v>
      </c>
      <c r="C522" s="3212"/>
      <c r="D522" s="782">
        <v>50</v>
      </c>
      <c r="E522" s="783">
        <v>1</v>
      </c>
      <c r="F522" s="784"/>
      <c r="G522" s="3213" t="s">
        <v>950</v>
      </c>
      <c r="H522" s="3214"/>
      <c r="I522" s="782">
        <v>20</v>
      </c>
      <c r="J522" s="785">
        <f>I522/D522</f>
        <v>0.4</v>
      </c>
      <c r="K522" s="3213" t="s">
        <v>951</v>
      </c>
      <c r="L522" s="3214"/>
      <c r="M522" s="782">
        <v>30</v>
      </c>
      <c r="N522" s="786">
        <f>M522/D522</f>
        <v>0.6</v>
      </c>
      <c r="O522" s="96"/>
      <c r="P522" s="96"/>
      <c r="Q522" s="96"/>
    </row>
    <row r="523" spans="1:17" ht="15.75">
      <c r="A523" s="3173"/>
      <c r="B523" s="787">
        <v>4</v>
      </c>
      <c r="C523" s="788" t="s">
        <v>952</v>
      </c>
      <c r="D523" s="788">
        <f>B523*D522</f>
        <v>200</v>
      </c>
      <c r="E523" s="89" t="s">
        <v>357</v>
      </c>
      <c r="F523" s="106"/>
      <c r="G523" s="787">
        <v>10</v>
      </c>
      <c r="H523" s="788" t="s">
        <v>953</v>
      </c>
      <c r="I523" s="788">
        <f>G523*I522</f>
        <v>200</v>
      </c>
      <c r="J523" s="89" t="s">
        <v>357</v>
      </c>
      <c r="K523" s="787">
        <v>12</v>
      </c>
      <c r="L523" s="788" t="s">
        <v>954</v>
      </c>
      <c r="M523" s="788">
        <f>K523*M522</f>
        <v>360</v>
      </c>
      <c r="N523" s="789" t="s">
        <v>357</v>
      </c>
      <c r="O523" s="96"/>
      <c r="P523" s="96"/>
      <c r="Q523" s="96"/>
    </row>
    <row r="524" spans="1:17" ht="15.75" customHeight="1">
      <c r="A524" s="3173"/>
      <c r="B524" s="790" t="s">
        <v>288</v>
      </c>
      <c r="C524" s="791" t="s">
        <v>955</v>
      </c>
      <c r="D524" s="791" t="s">
        <v>956</v>
      </c>
      <c r="E524" s="791" t="s">
        <v>846</v>
      </c>
      <c r="F524" s="106"/>
      <c r="G524" s="790" t="s">
        <v>288</v>
      </c>
      <c r="H524" s="791" t="s">
        <v>955</v>
      </c>
      <c r="I524" s="791" t="s">
        <v>956</v>
      </c>
      <c r="J524" s="791" t="s">
        <v>846</v>
      </c>
      <c r="K524" s="790" t="s">
        <v>288</v>
      </c>
      <c r="L524" s="791" t="s">
        <v>955</v>
      </c>
      <c r="M524" s="791" t="s">
        <v>956</v>
      </c>
      <c r="N524" s="792" t="s">
        <v>846</v>
      </c>
      <c r="O524" s="96"/>
      <c r="P524" s="96"/>
      <c r="Q524" s="96"/>
    </row>
    <row r="525" spans="1:17">
      <c r="A525" s="3173"/>
      <c r="B525" s="793">
        <f>D523</f>
        <v>200</v>
      </c>
      <c r="C525" s="794">
        <f>B525*C526</f>
        <v>24.489795918367346</v>
      </c>
      <c r="D525" s="794">
        <f>B525*D526</f>
        <v>22.448979591836736</v>
      </c>
      <c r="E525" s="794">
        <f>B525*E526</f>
        <v>153.0612244897959</v>
      </c>
      <c r="F525" s="106"/>
      <c r="G525" s="793">
        <f>I523</f>
        <v>200</v>
      </c>
      <c r="H525" s="795">
        <f>G525*H526</f>
        <v>34.4</v>
      </c>
      <c r="I525" s="795">
        <f>G525*I526</f>
        <v>64.600000000000009</v>
      </c>
      <c r="J525" s="795">
        <f>G525*J526</f>
        <v>101</v>
      </c>
      <c r="K525" s="793">
        <f>M523</f>
        <v>360</v>
      </c>
      <c r="L525" s="794">
        <f>K525*L526</f>
        <v>39.96</v>
      </c>
      <c r="M525" s="794">
        <f>K525*M526</f>
        <v>0</v>
      </c>
      <c r="N525" s="796">
        <f>K525*N526</f>
        <v>320</v>
      </c>
      <c r="O525" s="96"/>
      <c r="P525" s="96"/>
      <c r="Q525" s="96"/>
    </row>
    <row r="526" spans="1:17">
      <c r="A526" s="3173"/>
      <c r="B526" s="797">
        <f>C526+D526+E526</f>
        <v>1</v>
      </c>
      <c r="C526" s="798">
        <v>0.12244897959183673</v>
      </c>
      <c r="D526" s="798">
        <v>0.11224489795918367</v>
      </c>
      <c r="E526" s="798">
        <v>0.76530612244897955</v>
      </c>
      <c r="F526" s="106"/>
      <c r="G526" s="797">
        <f>H526+I526+J526</f>
        <v>1</v>
      </c>
      <c r="H526" s="798">
        <v>0.17199999999999999</v>
      </c>
      <c r="I526" s="798">
        <v>0.32300000000000001</v>
      </c>
      <c r="J526" s="798">
        <v>0.505</v>
      </c>
      <c r="K526" s="797">
        <f>L526+M526+N526</f>
        <v>0.99988888888888894</v>
      </c>
      <c r="L526" s="798">
        <v>0.111</v>
      </c>
      <c r="M526" s="799">
        <v>0</v>
      </c>
      <c r="N526" s="800">
        <v>0.88888888888888895</v>
      </c>
      <c r="O526" s="96"/>
      <c r="P526" s="96"/>
      <c r="Q526" s="96"/>
    </row>
    <row r="527" spans="1:17">
      <c r="A527" s="3173"/>
      <c r="B527" s="801"/>
      <c r="C527" s="779" t="s">
        <v>4</v>
      </c>
      <c r="D527" s="779" t="s">
        <v>4</v>
      </c>
      <c r="E527" s="779" t="s">
        <v>4</v>
      </c>
      <c r="F527" s="802"/>
      <c r="G527" s="801"/>
      <c r="H527" s="779" t="s">
        <v>4</v>
      </c>
      <c r="I527" s="779" t="s">
        <v>4</v>
      </c>
      <c r="J527" s="779" t="s">
        <v>4</v>
      </c>
      <c r="K527" s="801"/>
      <c r="L527" s="779" t="s">
        <v>4</v>
      </c>
      <c r="M527" s="803"/>
      <c r="N527" s="804" t="s">
        <v>4</v>
      </c>
      <c r="O527" s="96"/>
      <c r="P527" s="96"/>
      <c r="Q527" s="96"/>
    </row>
    <row r="528" spans="1:17">
      <c r="A528" s="3173"/>
      <c r="B528" s="805" t="s">
        <v>4</v>
      </c>
      <c r="C528" s="806" t="s">
        <v>957</v>
      </c>
      <c r="D528" s="807"/>
      <c r="E528" s="807"/>
      <c r="F528" s="807"/>
      <c r="G528" s="807"/>
      <c r="H528" s="807"/>
      <c r="I528" s="807"/>
      <c r="J528" s="807"/>
      <c r="K528" s="807"/>
      <c r="L528" s="807"/>
      <c r="M528" s="807"/>
      <c r="N528" s="808"/>
      <c r="O528" s="96"/>
      <c r="P528" s="96"/>
      <c r="Q528" s="96"/>
    </row>
    <row r="529" spans="1:17" ht="15.75">
      <c r="A529" s="3173"/>
      <c r="B529" s="809" t="s">
        <v>6</v>
      </c>
      <c r="C529" s="810" t="s">
        <v>958</v>
      </c>
      <c r="D529" s="807"/>
      <c r="E529" s="807"/>
      <c r="F529" s="807"/>
      <c r="G529" s="807"/>
      <c r="H529" s="807"/>
      <c r="I529" s="807"/>
      <c r="J529" s="807"/>
      <c r="K529" s="807"/>
      <c r="L529" s="807"/>
      <c r="M529" s="95"/>
      <c r="N529" s="811" t="s">
        <v>930</v>
      </c>
      <c r="O529" s="96"/>
      <c r="P529" s="96"/>
      <c r="Q529" s="96"/>
    </row>
    <row r="530" spans="1:17">
      <c r="A530" s="3173"/>
      <c r="B530" s="812"/>
      <c r="C530" s="97"/>
      <c r="D530" s="813" t="s">
        <v>959</v>
      </c>
      <c r="E530" s="814" t="s">
        <v>960</v>
      </c>
      <c r="F530" s="106"/>
      <c r="G530" s="799"/>
      <c r="H530" s="97"/>
      <c r="I530" s="97"/>
      <c r="J530" s="97"/>
      <c r="K530" s="807"/>
      <c r="L530" s="807"/>
      <c r="M530" s="95"/>
      <c r="N530" s="808"/>
      <c r="O530" s="96"/>
      <c r="P530" s="96"/>
      <c r="Q530" s="96"/>
    </row>
    <row r="531" spans="1:17" ht="15" customHeight="1">
      <c r="A531" s="3173"/>
      <c r="B531" s="3192" t="s">
        <v>947</v>
      </c>
      <c r="C531" s="3193"/>
      <c r="D531" s="3193"/>
      <c r="E531" s="3193"/>
      <c r="F531" s="3193"/>
      <c r="G531" s="3193"/>
      <c r="H531" s="3193"/>
      <c r="I531" s="3193"/>
      <c r="J531" s="3193"/>
      <c r="K531" s="3193"/>
      <c r="L531" s="3193"/>
      <c r="M531" s="3193"/>
      <c r="N531" s="3194"/>
      <c r="O531" s="96"/>
      <c r="P531" s="96"/>
      <c r="Q531" s="96"/>
    </row>
    <row r="532" spans="1:17" ht="15.75" thickBot="1">
      <c r="A532" s="3173"/>
      <c r="B532" s="2898"/>
      <c r="C532" s="2899"/>
      <c r="D532" s="2899"/>
      <c r="E532" s="2899"/>
      <c r="F532" s="2899"/>
      <c r="G532" s="2899"/>
      <c r="H532" s="2899"/>
      <c r="I532" s="2899"/>
      <c r="J532" s="2899"/>
      <c r="K532" s="2899"/>
      <c r="L532" s="2899"/>
      <c r="M532" s="2899"/>
      <c r="N532" s="2900"/>
      <c r="O532" s="96"/>
      <c r="P532" s="96"/>
      <c r="Q532" s="96"/>
    </row>
    <row r="533" spans="1:17">
      <c r="A533" s="131"/>
      <c r="B533" s="445"/>
      <c r="C533" s="445"/>
      <c r="D533" s="445"/>
      <c r="E533" s="445"/>
      <c r="F533" s="445"/>
      <c r="G533" s="445"/>
      <c r="H533" s="157"/>
      <c r="I533" s="446"/>
      <c r="J533" s="446"/>
      <c r="K533" s="176"/>
      <c r="L533" s="157"/>
      <c r="M533" s="157"/>
      <c r="N533" s="157"/>
      <c r="O533" s="157"/>
      <c r="P533" s="157"/>
      <c r="Q533" s="157"/>
    </row>
    <row r="534" spans="1:17">
      <c r="A534" s="475"/>
      <c r="B534" s="476"/>
      <c r="C534" s="477"/>
      <c r="D534" s="477"/>
      <c r="E534" s="477"/>
      <c r="F534" s="477"/>
      <c r="G534" s="477"/>
      <c r="H534" s="477"/>
      <c r="I534" s="477"/>
      <c r="J534" s="476"/>
      <c r="K534" s="476"/>
      <c r="L534" s="476"/>
      <c r="M534" s="475"/>
      <c r="N534" s="475"/>
      <c r="O534" s="475"/>
      <c r="P534" s="475"/>
      <c r="Q534" s="475"/>
    </row>
    <row r="535" spans="1:17" ht="16.5" thickBot="1">
      <c r="A535" s="131"/>
      <c r="B535" s="387"/>
      <c r="C535" s="388"/>
      <c r="D535" s="388"/>
      <c r="E535" s="388"/>
      <c r="F535" s="388"/>
      <c r="G535" s="388"/>
      <c r="H535" s="157"/>
      <c r="I535" s="157"/>
      <c r="J535" s="157"/>
      <c r="K535" s="157"/>
      <c r="L535" s="157"/>
      <c r="M535" s="157"/>
      <c r="N535" s="157"/>
      <c r="O535" s="157"/>
      <c r="P535" s="157"/>
      <c r="Q535" s="131"/>
    </row>
    <row r="536" spans="1:17" ht="15.75">
      <c r="A536" s="110"/>
      <c r="B536" s="389"/>
      <c r="C536" s="390"/>
      <c r="D536" s="390"/>
      <c r="E536" s="390"/>
      <c r="F536" s="390"/>
      <c r="G536" s="390"/>
      <c r="H536" s="390"/>
      <c r="I536" s="390"/>
      <c r="J536" s="391" t="s">
        <v>553</v>
      </c>
      <c r="K536" s="157"/>
      <c r="L536" s="157"/>
      <c r="M536" s="157"/>
      <c r="N536" s="157"/>
      <c r="O536" s="157"/>
      <c r="P536" s="157"/>
      <c r="Q536" s="131"/>
    </row>
    <row r="537" spans="1:17">
      <c r="A537" s="110"/>
      <c r="B537" s="392"/>
      <c r="C537" s="815" t="s">
        <v>554</v>
      </c>
      <c r="D537" s="393">
        <v>0.44</v>
      </c>
      <c r="E537" s="157"/>
      <c r="F537" s="394" t="s">
        <v>554</v>
      </c>
      <c r="G537" s="393">
        <v>100</v>
      </c>
      <c r="H537" s="157"/>
      <c r="I537" s="395" t="s">
        <v>555</v>
      </c>
      <c r="J537" s="396">
        <v>115</v>
      </c>
      <c r="K537" s="157"/>
      <c r="L537" s="157"/>
      <c r="M537" s="131"/>
      <c r="N537" s="131"/>
      <c r="O537" s="131"/>
      <c r="P537" s="131"/>
      <c r="Q537" s="131"/>
    </row>
    <row r="538" spans="1:17">
      <c r="A538" s="110"/>
      <c r="B538" s="816"/>
      <c r="C538" s="817" t="s">
        <v>556</v>
      </c>
      <c r="D538" s="398">
        <v>60</v>
      </c>
      <c r="E538" s="157"/>
      <c r="F538" s="817" t="s">
        <v>557</v>
      </c>
      <c r="G538" s="399">
        <v>10</v>
      </c>
      <c r="H538" s="157"/>
      <c r="I538" s="394" t="s">
        <v>554</v>
      </c>
      <c r="J538" s="400">
        <v>133</v>
      </c>
      <c r="K538" s="157"/>
      <c r="L538" s="157"/>
      <c r="M538" s="131"/>
      <c r="N538" s="131"/>
      <c r="O538" s="131"/>
      <c r="P538" s="131"/>
      <c r="Q538" s="131"/>
    </row>
    <row r="539" spans="1:17">
      <c r="A539" s="110"/>
      <c r="B539" s="401"/>
      <c r="C539" s="402" t="s">
        <v>557</v>
      </c>
      <c r="D539" s="403">
        <f>D537*D538%</f>
        <v>0.26400000000000001</v>
      </c>
      <c r="E539" s="157"/>
      <c r="F539" s="404" t="s">
        <v>555</v>
      </c>
      <c r="G539" s="403">
        <f>IF(G537=0,0,G537+G538)</f>
        <v>110</v>
      </c>
      <c r="H539" s="157"/>
      <c r="I539" s="402" t="s">
        <v>557</v>
      </c>
      <c r="J539" s="405">
        <f>IF(J537=0,0,IF(J538=0,0,J537-J538))</f>
        <v>-18</v>
      </c>
      <c r="K539" s="157"/>
      <c r="L539" s="157"/>
      <c r="M539" s="131"/>
      <c r="N539" s="131"/>
      <c r="O539" s="131"/>
      <c r="P539" s="131"/>
      <c r="Q539" s="131"/>
    </row>
    <row r="540" spans="1:17">
      <c r="A540" s="110"/>
      <c r="B540" s="818"/>
      <c r="C540" s="404" t="s">
        <v>555</v>
      </c>
      <c r="D540" s="403">
        <f>((D537*D538)/100)+D537</f>
        <v>0.70399999999999996</v>
      </c>
      <c r="E540" s="235"/>
      <c r="F540" s="406" t="s">
        <v>556</v>
      </c>
      <c r="G540" s="407">
        <f>IF(G537=0,0,IF(ISBLANK(G537),0,(G538/G537)*100))</f>
        <v>10</v>
      </c>
      <c r="H540" s="235"/>
      <c r="I540" s="406" t="s">
        <v>556</v>
      </c>
      <c r="J540" s="408">
        <f>IF(J538=0,0,IF(ISBLANK(J538),0,(J539/J538)*100))</f>
        <v>-13.533834586466165</v>
      </c>
      <c r="K540" s="157"/>
      <c r="L540" s="157"/>
      <c r="M540" s="131"/>
      <c r="N540" s="131"/>
      <c r="O540" s="131"/>
      <c r="P540" s="131"/>
      <c r="Q540" s="131"/>
    </row>
    <row r="541" spans="1:17">
      <c r="A541" s="110"/>
      <c r="B541" s="409"/>
      <c r="C541" s="410"/>
      <c r="D541" s="411"/>
      <c r="E541" s="412"/>
      <c r="F541" s="413"/>
      <c r="G541" s="414"/>
      <c r="H541" s="412"/>
      <c r="I541" s="413"/>
      <c r="J541" s="415"/>
      <c r="K541" s="157"/>
      <c r="L541" s="157"/>
      <c r="M541" s="131"/>
      <c r="N541" s="131"/>
      <c r="O541" s="131"/>
      <c r="P541" s="131"/>
      <c r="Q541" s="131"/>
    </row>
    <row r="542" spans="1:17">
      <c r="A542" s="110"/>
      <c r="B542" s="392"/>
      <c r="C542" s="394" t="s">
        <v>554</v>
      </c>
      <c r="D542" s="393">
        <v>5.8970000000000002</v>
      </c>
      <c r="E542" s="157"/>
      <c r="F542" s="395" t="s">
        <v>555</v>
      </c>
      <c r="G542" s="399">
        <v>9.64</v>
      </c>
      <c r="H542" s="157"/>
      <c r="I542" s="395" t="s">
        <v>555</v>
      </c>
      <c r="J542" s="396">
        <v>100</v>
      </c>
      <c r="K542" s="157"/>
      <c r="L542" s="157"/>
      <c r="M542" s="131"/>
      <c r="N542" s="131"/>
      <c r="O542" s="131"/>
      <c r="P542" s="131"/>
      <c r="Q542" s="131"/>
    </row>
    <row r="543" spans="1:17" ht="45">
      <c r="A543" s="110"/>
      <c r="B543" s="416"/>
      <c r="C543" s="395" t="s">
        <v>555</v>
      </c>
      <c r="D543" s="399">
        <v>9.64</v>
      </c>
      <c r="E543" s="157"/>
      <c r="F543" s="397" t="s">
        <v>556</v>
      </c>
      <c r="G543" s="417">
        <v>63.5</v>
      </c>
      <c r="H543" s="157"/>
      <c r="I543" s="397" t="s">
        <v>557</v>
      </c>
      <c r="J543" s="396">
        <v>50</v>
      </c>
      <c r="K543" s="157"/>
      <c r="L543" s="157"/>
      <c r="M543" s="131"/>
      <c r="N543" s="131"/>
      <c r="O543" s="131"/>
      <c r="P543" s="131"/>
      <c r="Q543" s="131"/>
    </row>
    <row r="544" spans="1:17">
      <c r="A544" s="110"/>
      <c r="B544" s="401"/>
      <c r="C544" s="402" t="s">
        <v>557</v>
      </c>
      <c r="D544" s="403">
        <f>IF(D542=0,0,IF(D543=0,0,D543-D542))</f>
        <v>3.7430000000000003</v>
      </c>
      <c r="E544" s="157"/>
      <c r="F544" s="402" t="s">
        <v>557</v>
      </c>
      <c r="G544" s="403">
        <f>G542-G545</f>
        <v>3.7439755351681958</v>
      </c>
      <c r="H544" s="157"/>
      <c r="I544" s="404" t="s">
        <v>554</v>
      </c>
      <c r="J544" s="405">
        <f>IF(J542=0,0,IF(ISBLANK(J542),0,J542-J543))</f>
        <v>50</v>
      </c>
      <c r="K544" s="157"/>
      <c r="L544" s="157"/>
      <c r="M544" s="131"/>
      <c r="N544" s="131"/>
      <c r="O544" s="131"/>
      <c r="P544" s="131"/>
      <c r="Q544" s="131"/>
    </row>
    <row r="545" spans="1:17">
      <c r="A545" s="110"/>
      <c r="B545" s="418"/>
      <c r="C545" s="419" t="s">
        <v>556</v>
      </c>
      <c r="D545" s="420">
        <f>IF(D542=0,0,IF(ISBLANK(D542),0,(D544/D542)*100))</f>
        <v>63.472952348651859</v>
      </c>
      <c r="E545" s="157"/>
      <c r="F545" s="421" t="s">
        <v>554</v>
      </c>
      <c r="G545" s="422">
        <f>(G542/(100+G543)*100)</f>
        <v>5.8960244648318048</v>
      </c>
      <c r="H545" s="157"/>
      <c r="I545" s="419" t="s">
        <v>556</v>
      </c>
      <c r="J545" s="423">
        <f>IF(J544=0,0,IF(ISBLANK(J543),0,(J543/J544)*100))</f>
        <v>100</v>
      </c>
      <c r="K545" s="157"/>
      <c r="L545" s="157"/>
      <c r="M545" s="131"/>
      <c r="N545" s="131"/>
      <c r="O545" s="131"/>
      <c r="P545" s="131"/>
      <c r="Q545" s="131"/>
    </row>
    <row r="546" spans="1:17">
      <c r="A546" s="110"/>
      <c r="B546" s="3195" t="s">
        <v>436</v>
      </c>
      <c r="C546" s="3196"/>
      <c r="D546" s="3196"/>
      <c r="E546" s="3196"/>
      <c r="F546" s="3196"/>
      <c r="G546" s="3196"/>
      <c r="H546" s="3196"/>
      <c r="I546" s="3196"/>
      <c r="J546" s="3196"/>
      <c r="K546" s="157"/>
      <c r="L546" s="157"/>
      <c r="M546" s="131"/>
      <c r="N546" s="131"/>
      <c r="O546" s="131"/>
      <c r="P546" s="131"/>
      <c r="Q546" s="131"/>
    </row>
    <row r="547" spans="1:17">
      <c r="A547" s="131"/>
      <c r="B547" s="445"/>
      <c r="C547" s="445"/>
      <c r="D547" s="445"/>
      <c r="E547" s="445"/>
      <c r="F547" s="445"/>
      <c r="G547" s="445"/>
      <c r="H547" s="157"/>
      <c r="I547" s="446"/>
      <c r="J547" s="446"/>
      <c r="K547" s="176"/>
      <c r="L547" s="176"/>
      <c r="M547" s="446"/>
      <c r="N547" s="446"/>
      <c r="O547" s="131"/>
      <c r="P547" s="131"/>
      <c r="Q547" s="157"/>
    </row>
    <row r="548" spans="1:17">
      <c r="A548" s="131"/>
      <c r="B548" s="445"/>
      <c r="C548" s="445"/>
      <c r="D548" s="445"/>
      <c r="E548" s="445"/>
      <c r="F548" s="445"/>
      <c r="G548" s="445"/>
      <c r="H548" s="157"/>
      <c r="I548" s="446"/>
      <c r="J548" s="446"/>
      <c r="K548" s="176"/>
      <c r="L548" s="176"/>
      <c r="M548" s="446"/>
      <c r="N548" s="446"/>
      <c r="O548" s="131"/>
      <c r="P548" s="131"/>
      <c r="Q548" s="157"/>
    </row>
    <row r="549" spans="1:17">
      <c r="A549" s="131"/>
      <c r="B549" s="819">
        <v>15</v>
      </c>
      <c r="C549" s="819">
        <v>15</v>
      </c>
      <c r="D549" s="819">
        <v>15</v>
      </c>
      <c r="E549" s="819">
        <v>15</v>
      </c>
      <c r="F549" s="819">
        <v>15</v>
      </c>
      <c r="G549" s="819">
        <v>15</v>
      </c>
      <c r="H549" s="820" t="s">
        <v>961</v>
      </c>
      <c r="I549" s="819">
        <v>15</v>
      </c>
      <c r="J549" s="819">
        <v>15</v>
      </c>
      <c r="K549" s="819">
        <v>15</v>
      </c>
      <c r="L549" s="819">
        <v>15</v>
      </c>
      <c r="M549" s="819">
        <v>15</v>
      </c>
      <c r="N549" s="819">
        <v>15</v>
      </c>
      <c r="O549" s="821" t="s">
        <v>961</v>
      </c>
      <c r="P549" s="131"/>
      <c r="Q549" s="157"/>
    </row>
    <row r="550" spans="1:17" ht="18">
      <c r="A550" s="131"/>
      <c r="B550" s="822" t="s">
        <v>962</v>
      </c>
      <c r="C550" s="823"/>
      <c r="D550" s="823"/>
      <c r="E550" s="823"/>
      <c r="F550" s="823"/>
      <c r="G550" s="824" t="s">
        <v>963</v>
      </c>
      <c r="H550" s="96"/>
      <c r="I550" s="822" t="s">
        <v>964</v>
      </c>
      <c r="J550" s="823"/>
      <c r="K550" s="823"/>
      <c r="L550" s="823"/>
      <c r="M550" s="823"/>
      <c r="N550" s="824" t="s">
        <v>963</v>
      </c>
      <c r="O550" s="96"/>
      <c r="P550" s="131"/>
      <c r="Q550" s="157"/>
    </row>
    <row r="551" spans="1:17" ht="15.75">
      <c r="A551" s="131"/>
      <c r="B551" s="825" t="s">
        <v>558</v>
      </c>
      <c r="C551" s="826">
        <v>1000</v>
      </c>
      <c r="D551" s="827" t="s">
        <v>558</v>
      </c>
      <c r="E551" s="826">
        <v>1000</v>
      </c>
      <c r="F551" s="825" t="s">
        <v>558</v>
      </c>
      <c r="G551" s="826">
        <v>100</v>
      </c>
      <c r="H551" s="96"/>
      <c r="I551" s="828" t="s">
        <v>558</v>
      </c>
      <c r="J551" s="829">
        <v>1</v>
      </c>
      <c r="K551" s="827" t="s">
        <v>558</v>
      </c>
      <c r="L551" s="829">
        <v>1</v>
      </c>
      <c r="M551" s="825" t="s">
        <v>558</v>
      </c>
      <c r="N551" s="829">
        <v>1</v>
      </c>
      <c r="O551" s="96"/>
      <c r="P551" s="131"/>
      <c r="Q551" s="157"/>
    </row>
    <row r="552" spans="1:17" ht="15.75">
      <c r="A552" s="131"/>
      <c r="B552" s="830" t="s">
        <v>559</v>
      </c>
      <c r="C552" s="831">
        <v>2000</v>
      </c>
      <c r="D552" s="832" t="s">
        <v>561</v>
      </c>
      <c r="E552" s="831">
        <v>327</v>
      </c>
      <c r="F552" s="830" t="s">
        <v>560</v>
      </c>
      <c r="G552" s="833">
        <v>40</v>
      </c>
      <c r="H552" s="96"/>
      <c r="I552" s="830" t="s">
        <v>559</v>
      </c>
      <c r="J552" s="834">
        <v>2</v>
      </c>
      <c r="K552" s="832" t="s">
        <v>561</v>
      </c>
      <c r="L552" s="834">
        <v>2</v>
      </c>
      <c r="M552" s="830" t="s">
        <v>560</v>
      </c>
      <c r="N552" s="833">
        <v>50</v>
      </c>
      <c r="O552" s="96"/>
      <c r="P552" s="131"/>
      <c r="Q552" s="157"/>
    </row>
    <row r="553" spans="1:17" ht="15.75">
      <c r="A553" s="131"/>
      <c r="B553" s="835" t="s">
        <v>965</v>
      </c>
      <c r="C553" s="836">
        <f>IF(C551=0,0,IF(C552=0,0,C552-C551))</f>
        <v>1000</v>
      </c>
      <c r="D553" s="835" t="s">
        <v>966</v>
      </c>
      <c r="E553" s="836">
        <f>IF(E551=0,0,E551+E552)</f>
        <v>1327</v>
      </c>
      <c r="F553" s="835" t="s">
        <v>965</v>
      </c>
      <c r="G553" s="837">
        <f>G554*G552%</f>
        <v>66.666666666666671</v>
      </c>
      <c r="H553" s="96"/>
      <c r="I553" s="835" t="s">
        <v>965</v>
      </c>
      <c r="J553" s="838">
        <f>IF(J551=0,0,IF(J552=0,0,J552-J551))</f>
        <v>1</v>
      </c>
      <c r="K553" s="835" t="s">
        <v>966</v>
      </c>
      <c r="L553" s="838">
        <f>IF(L551=0,0,L551+L552)</f>
        <v>3</v>
      </c>
      <c r="M553" s="835" t="s">
        <v>965</v>
      </c>
      <c r="N553" s="838">
        <f>N554*N552%</f>
        <v>1</v>
      </c>
      <c r="O553" s="96"/>
      <c r="P553" s="131"/>
      <c r="Q553" s="157"/>
    </row>
    <row r="554" spans="1:17" ht="15.75">
      <c r="A554" s="131"/>
      <c r="B554" s="839" t="s">
        <v>967</v>
      </c>
      <c r="C554" s="840">
        <f>IF(C551=0,0,IF(C552=0,0,C553/C552))</f>
        <v>0.5</v>
      </c>
      <c r="D554" s="839" t="s">
        <v>967</v>
      </c>
      <c r="E554" s="840">
        <f>IF(E551=0,0,E552/E553)</f>
        <v>0.24642049736247174</v>
      </c>
      <c r="F554" s="835" t="s">
        <v>966</v>
      </c>
      <c r="G554" s="837">
        <f>G551/(100-G552)*100</f>
        <v>166.66666666666669</v>
      </c>
      <c r="H554" s="96"/>
      <c r="I554" s="839" t="s">
        <v>967</v>
      </c>
      <c r="J554" s="840">
        <f>IF(J551=0,0,IF(J552=0,0,J553/J552))</f>
        <v>0.5</v>
      </c>
      <c r="K554" s="839" t="s">
        <v>967</v>
      </c>
      <c r="L554" s="840">
        <f>IF(L551=0,0,L552/L553)</f>
        <v>0.66666666666666663</v>
      </c>
      <c r="M554" s="835" t="s">
        <v>966</v>
      </c>
      <c r="N554" s="841">
        <f>N551/(100-N552)*100</f>
        <v>2</v>
      </c>
      <c r="O554" s="96"/>
      <c r="P554" s="131"/>
      <c r="Q554" s="157"/>
    </row>
    <row r="555" spans="1:17" ht="15.75">
      <c r="A555" s="131"/>
      <c r="B555" s="842" t="s">
        <v>559</v>
      </c>
      <c r="C555" s="831">
        <v>1780</v>
      </c>
      <c r="D555" s="843" t="s">
        <v>559</v>
      </c>
      <c r="E555" s="831">
        <v>2310</v>
      </c>
      <c r="F555" s="844" t="s">
        <v>559</v>
      </c>
      <c r="G555" s="845">
        <v>500</v>
      </c>
      <c r="H555" s="96"/>
      <c r="I555" s="842" t="s">
        <v>559</v>
      </c>
      <c r="J555" s="846">
        <v>2</v>
      </c>
      <c r="K555" s="843" t="s">
        <v>559</v>
      </c>
      <c r="L555" s="847">
        <v>2</v>
      </c>
      <c r="M555" s="843" t="s">
        <v>559</v>
      </c>
      <c r="N555" s="846">
        <v>1</v>
      </c>
      <c r="O555" s="96"/>
      <c r="P555" s="131"/>
      <c r="Q555" s="157"/>
    </row>
    <row r="556" spans="1:17" ht="15.75">
      <c r="A556" s="131"/>
      <c r="B556" s="848" t="s">
        <v>558</v>
      </c>
      <c r="C556" s="826">
        <v>1000</v>
      </c>
      <c r="D556" s="849" t="s">
        <v>561</v>
      </c>
      <c r="E556" s="826">
        <v>720</v>
      </c>
      <c r="F556" s="849" t="s">
        <v>560</v>
      </c>
      <c r="G556" s="850">
        <v>50</v>
      </c>
      <c r="H556" s="96"/>
      <c r="I556" s="848" t="s">
        <v>558</v>
      </c>
      <c r="J556" s="851">
        <v>1</v>
      </c>
      <c r="K556" s="849" t="s">
        <v>561</v>
      </c>
      <c r="L556" s="851">
        <v>1</v>
      </c>
      <c r="M556" s="849" t="s">
        <v>560</v>
      </c>
      <c r="N556" s="850">
        <v>50</v>
      </c>
      <c r="O556" s="96"/>
      <c r="P556" s="131"/>
      <c r="Q556" s="157"/>
    </row>
    <row r="557" spans="1:17" ht="15.75">
      <c r="A557" s="131"/>
      <c r="B557" s="835" t="s">
        <v>965</v>
      </c>
      <c r="C557" s="836">
        <f>IF(C555=0,0,IF(C556=0,0,C555-C556))</f>
        <v>780</v>
      </c>
      <c r="D557" s="835" t="s">
        <v>968</v>
      </c>
      <c r="E557" s="836">
        <f>IF(E555=0,0,IF(E556=0,0,E555-E556))</f>
        <v>1590</v>
      </c>
      <c r="F557" s="835" t="s">
        <v>965</v>
      </c>
      <c r="G557" s="836">
        <f>G555*G556%</f>
        <v>250</v>
      </c>
      <c r="H557" s="96"/>
      <c r="I557" s="835" t="s">
        <v>965</v>
      </c>
      <c r="J557" s="838">
        <f>IF(J555=0,0,IF(J556=0,0,J555-J556))</f>
        <v>1</v>
      </c>
      <c r="K557" s="835" t="s">
        <v>968</v>
      </c>
      <c r="L557" s="838">
        <f>IF(L555=0,0,IF(L556=0,0,L555-L556))</f>
        <v>1</v>
      </c>
      <c r="M557" s="835" t="s">
        <v>965</v>
      </c>
      <c r="N557" s="838">
        <f>N555*N556%</f>
        <v>0.5</v>
      </c>
      <c r="O557" s="96"/>
      <c r="P557" s="131"/>
      <c r="Q557" s="157"/>
    </row>
    <row r="558" spans="1:17" ht="15.75">
      <c r="A558" s="131"/>
      <c r="B558" s="839" t="s">
        <v>967</v>
      </c>
      <c r="C558" s="840">
        <f>IF(C555=0,0,C557/C555)</f>
        <v>0.43820224719101125</v>
      </c>
      <c r="D558" s="839" t="s">
        <v>967</v>
      </c>
      <c r="E558" s="840">
        <f>IF(E555=0,0,IF(E556=0,0,E556/E555))</f>
        <v>0.31168831168831168</v>
      </c>
      <c r="F558" s="839" t="s">
        <v>968</v>
      </c>
      <c r="G558" s="852">
        <f>G555-G557</f>
        <v>250</v>
      </c>
      <c r="H558" s="96"/>
      <c r="I558" s="839" t="s">
        <v>967</v>
      </c>
      <c r="J558" s="840">
        <f>IF(J555=0,0,J557/J555)</f>
        <v>0.5</v>
      </c>
      <c r="K558" s="839" t="s">
        <v>967</v>
      </c>
      <c r="L558" s="840">
        <f>IF(L555=0,0,IF(L556=0,0,L556/L555))</f>
        <v>0.5</v>
      </c>
      <c r="M558" s="839" t="s">
        <v>968</v>
      </c>
      <c r="N558" s="853">
        <f>N555-N557</f>
        <v>0.5</v>
      </c>
      <c r="O558" s="96"/>
      <c r="P558" s="131"/>
      <c r="Q558" s="157"/>
    </row>
    <row r="559" spans="1:17">
      <c r="A559" s="131"/>
      <c r="B559" s="3197" t="s">
        <v>436</v>
      </c>
      <c r="C559" s="3198"/>
      <c r="D559" s="3198"/>
      <c r="E559" s="3198"/>
      <c r="F559" s="3198"/>
      <c r="G559" s="3198"/>
      <c r="H559" s="96"/>
      <c r="I559" s="3197" t="s">
        <v>436</v>
      </c>
      <c r="J559" s="3198"/>
      <c r="K559" s="3198"/>
      <c r="L559" s="3198"/>
      <c r="M559" s="3198"/>
      <c r="N559" s="3198"/>
      <c r="O559" s="96"/>
      <c r="P559" s="131"/>
      <c r="Q559" s="157"/>
    </row>
    <row r="560" spans="1:17">
      <c r="A560" s="131"/>
      <c r="B560" s="445"/>
      <c r="C560" s="445"/>
      <c r="D560" s="445"/>
      <c r="E560" s="445"/>
      <c r="F560" s="445"/>
      <c r="G560" s="445"/>
      <c r="H560" s="157"/>
      <c r="I560" s="446"/>
      <c r="J560" s="446"/>
      <c r="K560" s="176"/>
      <c r="L560" s="176"/>
      <c r="M560" s="446"/>
      <c r="N560" s="446"/>
      <c r="O560" s="131"/>
      <c r="P560" s="131"/>
      <c r="Q560" s="157"/>
    </row>
    <row r="561" spans="1:17">
      <c r="A561" s="475"/>
      <c r="B561" s="476"/>
      <c r="C561" s="477"/>
      <c r="D561" s="477"/>
      <c r="E561" s="477"/>
      <c r="F561" s="477"/>
      <c r="G561" s="477"/>
      <c r="H561" s="477"/>
      <c r="I561" s="477"/>
      <c r="J561" s="476"/>
      <c r="K561" s="476"/>
      <c r="L561" s="476"/>
      <c r="M561" s="475"/>
      <c r="N561" s="475"/>
      <c r="O561" s="475"/>
      <c r="P561" s="475"/>
      <c r="Q561" s="475"/>
    </row>
    <row r="562" spans="1:17">
      <c r="A562" s="131"/>
      <c r="B562" s="445"/>
      <c r="C562" s="445"/>
      <c r="D562" s="445"/>
      <c r="E562" s="445"/>
      <c r="F562" s="445"/>
      <c r="G562" s="445"/>
      <c r="H562" s="157"/>
      <c r="I562" s="446"/>
      <c r="J562" s="446"/>
      <c r="K562" s="176"/>
      <c r="L562" s="176"/>
      <c r="M562" s="446"/>
      <c r="N562" s="446"/>
      <c r="O562" s="131"/>
      <c r="P562" s="131"/>
      <c r="Q562" s="157"/>
    </row>
    <row r="563" spans="1:17" ht="20.25">
      <c r="A563" s="131"/>
      <c r="B563" s="1839" t="s">
        <v>1483</v>
      </c>
      <c r="C563" s="1840"/>
      <c r="D563" s="1840"/>
      <c r="E563" s="1840"/>
      <c r="F563" s="1840"/>
      <c r="G563" s="1840"/>
      <c r="H563" s="1840"/>
      <c r="I563" s="1840"/>
      <c r="J563" s="1840"/>
      <c r="K563" s="1840"/>
      <c r="L563" s="1840"/>
      <c r="M563" s="1841"/>
      <c r="N563" s="1841"/>
      <c r="O563" s="131"/>
      <c r="P563" s="131"/>
      <c r="Q563" s="131"/>
    </row>
    <row r="564" spans="1:17">
      <c r="A564" s="131"/>
      <c r="B564" s="445"/>
      <c r="C564" s="445"/>
      <c r="D564" s="445"/>
      <c r="E564" s="445"/>
      <c r="F564" s="445"/>
      <c r="G564" s="445"/>
      <c r="H564" s="157"/>
      <c r="I564" s="446"/>
      <c r="J564" s="446"/>
      <c r="K564" s="176"/>
      <c r="L564" s="176"/>
      <c r="M564" s="446"/>
      <c r="N564" s="446"/>
      <c r="O564" s="131"/>
      <c r="P564" s="131"/>
      <c r="Q564" s="157"/>
    </row>
    <row r="565" spans="1:17" ht="15.75">
      <c r="A565" s="131"/>
      <c r="B565" s="445"/>
      <c r="C565" s="445"/>
      <c r="D565" s="445"/>
      <c r="E565" s="445"/>
      <c r="F565" s="445"/>
      <c r="G565" s="445"/>
      <c r="H565" s="157"/>
      <c r="I565" s="446"/>
      <c r="J565" s="854" t="s">
        <v>969</v>
      </c>
      <c r="K565" s="855"/>
      <c r="L565" s="855"/>
      <c r="M565" s="856"/>
      <c r="N565" s="856"/>
      <c r="O565" s="131"/>
      <c r="P565" s="131"/>
      <c r="Q565" s="157"/>
    </row>
    <row r="566" spans="1:17">
      <c r="A566" s="131"/>
      <c r="B566" s="445"/>
      <c r="C566" s="445"/>
      <c r="D566" s="445"/>
      <c r="E566" s="445"/>
      <c r="F566" s="445"/>
      <c r="G566" s="445"/>
      <c r="H566" s="157"/>
      <c r="I566" s="446"/>
      <c r="J566" s="446"/>
      <c r="K566" s="176"/>
      <c r="L566" s="176"/>
      <c r="M566" s="446"/>
      <c r="N566" s="446"/>
      <c r="O566" s="131"/>
      <c r="P566" s="131"/>
      <c r="Q566" s="157"/>
    </row>
    <row r="567" spans="1:17" ht="21">
      <c r="A567" s="131"/>
      <c r="B567" s="445"/>
      <c r="C567" s="445"/>
      <c r="D567" s="445"/>
      <c r="E567" s="445"/>
      <c r="F567" s="445"/>
      <c r="G567" s="445"/>
      <c r="H567" s="157"/>
      <c r="I567" s="446"/>
      <c r="J567" s="857" t="s">
        <v>970</v>
      </c>
      <c r="K567" s="131"/>
      <c r="L567" s="131"/>
      <c r="M567" s="131"/>
      <c r="N567" s="131"/>
      <c r="O567" s="131"/>
      <c r="P567" s="131"/>
      <c r="Q567" s="157"/>
    </row>
    <row r="568" spans="1:17" ht="23.25">
      <c r="A568" s="131"/>
      <c r="B568" s="445"/>
      <c r="C568" s="445"/>
      <c r="D568" s="445"/>
      <c r="E568" s="445"/>
      <c r="F568" s="445"/>
      <c r="G568" s="445"/>
      <c r="H568" s="157"/>
      <c r="I568" s="446"/>
      <c r="J568" s="3199" t="s">
        <v>971</v>
      </c>
      <c r="K568" s="3199"/>
      <c r="L568" s="3199"/>
      <c r="M568" s="3199"/>
      <c r="N568" s="3199"/>
      <c r="O568" s="131"/>
      <c r="P568" s="131"/>
      <c r="Q568" s="157"/>
    </row>
    <row r="569" spans="1:17" ht="21">
      <c r="A569" s="131"/>
      <c r="B569" s="445"/>
      <c r="C569" s="445"/>
      <c r="D569" s="445"/>
      <c r="E569" s="445"/>
      <c r="F569" s="445"/>
      <c r="G569" s="445"/>
      <c r="H569" s="157"/>
      <c r="I569" s="446"/>
      <c r="J569" s="858"/>
      <c r="K569" s="859" t="s">
        <v>972</v>
      </c>
      <c r="L569" s="860"/>
      <c r="M569" s="861"/>
      <c r="N569" s="446"/>
      <c r="O569" s="131"/>
      <c r="P569" s="131"/>
      <c r="Q569" s="157"/>
    </row>
    <row r="570" spans="1:17" ht="21">
      <c r="A570" s="131"/>
      <c r="B570" s="445"/>
      <c r="C570" s="445"/>
      <c r="D570" s="445"/>
      <c r="E570" s="445"/>
      <c r="F570" s="445"/>
      <c r="G570" s="445"/>
      <c r="H570" s="157"/>
      <c r="I570" s="446"/>
      <c r="J570" s="858"/>
      <c r="K570" s="859" t="s">
        <v>973</v>
      </c>
      <c r="L570" s="860"/>
      <c r="M570" s="861"/>
      <c r="N570" s="446"/>
      <c r="O570" s="131"/>
      <c r="P570" s="131"/>
      <c r="Q570" s="157"/>
    </row>
    <row r="571" spans="1:17" ht="21">
      <c r="A571" s="131"/>
      <c r="B571" s="445"/>
      <c r="C571" s="445"/>
      <c r="D571" s="445"/>
      <c r="E571" s="445"/>
      <c r="F571" s="445"/>
      <c r="G571" s="445"/>
      <c r="H571" s="157"/>
      <c r="I571" s="446"/>
      <c r="J571" s="858"/>
      <c r="K571" s="859" t="s">
        <v>974</v>
      </c>
      <c r="L571" s="860"/>
      <c r="M571" s="861"/>
      <c r="N571" s="446"/>
      <c r="O571" s="131"/>
      <c r="P571" s="131"/>
      <c r="Q571" s="157"/>
    </row>
    <row r="572" spans="1:17" ht="21">
      <c r="A572" s="131"/>
      <c r="B572" s="862" t="s">
        <v>975</v>
      </c>
      <c r="C572" s="445"/>
      <c r="D572" s="445"/>
      <c r="E572" s="445"/>
      <c r="F572" s="445"/>
      <c r="G572" s="445"/>
      <c r="H572" s="157"/>
      <c r="I572" s="446"/>
      <c r="J572" s="858"/>
      <c r="K572" s="859" t="s">
        <v>976</v>
      </c>
      <c r="L572" s="860"/>
      <c r="M572" s="861"/>
      <c r="N572" s="446"/>
      <c r="O572" s="131"/>
      <c r="P572" s="131"/>
      <c r="Q572" s="157"/>
    </row>
    <row r="573" spans="1:17" ht="21">
      <c r="A573" s="131"/>
      <c r="B573" s="862" t="s">
        <v>977</v>
      </c>
      <c r="C573" s="445"/>
      <c r="D573" s="445"/>
      <c r="E573" s="445"/>
      <c r="F573" s="445"/>
      <c r="G573" s="445"/>
      <c r="H573" s="157"/>
      <c r="I573" s="446"/>
      <c r="J573" s="858"/>
      <c r="K573" s="859" t="s">
        <v>978</v>
      </c>
      <c r="L573" s="860"/>
      <c r="M573" s="861"/>
      <c r="N573" s="446"/>
      <c r="O573" s="131"/>
      <c r="P573" s="131"/>
      <c r="Q573" s="157"/>
    </row>
    <row r="574" spans="1:17" ht="21">
      <c r="A574" s="131"/>
      <c r="B574" s="445"/>
      <c r="C574" s="445"/>
      <c r="D574" s="445"/>
      <c r="E574" s="445"/>
      <c r="F574" s="445"/>
      <c r="G574" s="445"/>
      <c r="H574" s="157"/>
      <c r="I574" s="446"/>
      <c r="J574" s="858"/>
      <c r="K574" s="859" t="s">
        <v>979</v>
      </c>
      <c r="L574" s="860"/>
      <c r="M574" s="861"/>
      <c r="N574" s="446"/>
      <c r="O574" s="131"/>
      <c r="P574" s="131"/>
      <c r="Q574" s="157"/>
    </row>
    <row r="575" spans="1:17" ht="21">
      <c r="A575" s="131"/>
      <c r="B575" s="863" t="s">
        <v>980</v>
      </c>
      <c r="C575" s="96"/>
      <c r="D575" s="96"/>
      <c r="E575" s="96"/>
      <c r="F575" s="445"/>
      <c r="G575" s="445"/>
      <c r="H575" s="157"/>
      <c r="I575" s="446"/>
      <c r="J575" s="858"/>
      <c r="K575" s="859" t="s">
        <v>981</v>
      </c>
      <c r="L575" s="860"/>
      <c r="M575" s="861"/>
      <c r="N575" s="446"/>
      <c r="O575" s="131"/>
      <c r="P575" s="131"/>
      <c r="Q575" s="157"/>
    </row>
    <row r="576" spans="1:17">
      <c r="A576" s="131"/>
      <c r="B576" s="864" t="s">
        <v>982</v>
      </c>
      <c r="C576" s="96"/>
      <c r="D576" s="96"/>
      <c r="E576" s="96"/>
      <c r="F576" s="445"/>
      <c r="G576" s="445"/>
      <c r="H576" s="157"/>
      <c r="I576" s="446"/>
      <c r="J576" s="446"/>
      <c r="K576" s="176"/>
      <c r="L576" s="176"/>
      <c r="M576" s="446"/>
      <c r="N576" s="446"/>
      <c r="O576" s="131"/>
      <c r="P576" s="131"/>
      <c r="Q576" s="157"/>
    </row>
    <row r="577" spans="1:17" ht="31.5" customHeight="1" thickBot="1">
      <c r="A577" s="131"/>
      <c r="B577" s="862"/>
      <c r="C577" s="865"/>
      <c r="D577" s="865"/>
      <c r="E577" s="865"/>
      <c r="F577" s="445"/>
      <c r="G577" s="445"/>
      <c r="H577" s="157"/>
      <c r="I577" s="446"/>
      <c r="J577" s="863"/>
      <c r="K577" s="176"/>
      <c r="L577" s="176"/>
      <c r="O577" s="131"/>
      <c r="P577" s="131"/>
      <c r="Q577" s="157"/>
    </row>
    <row r="578" spans="1:17" ht="16.5" customHeight="1" thickBot="1">
      <c r="A578" s="131"/>
      <c r="B578" s="540"/>
      <c r="C578" s="96"/>
      <c r="D578" s="96"/>
      <c r="E578" s="96"/>
      <c r="F578" s="445"/>
      <c r="G578" s="445"/>
      <c r="H578" s="157"/>
      <c r="I578" s="446"/>
      <c r="J578" s="864"/>
      <c r="K578" s="176"/>
      <c r="L578" s="176"/>
      <c r="M578" s="3200" t="s">
        <v>983</v>
      </c>
      <c r="N578" s="3201"/>
      <c r="O578" s="131"/>
      <c r="P578" s="131"/>
      <c r="Q578" s="157"/>
    </row>
    <row r="579" spans="1:17" ht="15.75">
      <c r="A579" s="131"/>
      <c r="B579" s="866" t="s">
        <v>984</v>
      </c>
      <c r="C579" s="96"/>
      <c r="D579" s="96"/>
      <c r="E579" s="96"/>
      <c r="F579" s="445"/>
      <c r="G579" s="3202" t="s">
        <v>985</v>
      </c>
      <c r="H579" s="3203"/>
      <c r="I579" s="446"/>
      <c r="J579" s="540"/>
      <c r="K579" s="540"/>
      <c r="L579" s="176"/>
      <c r="M579" s="3206" t="s">
        <v>986</v>
      </c>
      <c r="N579" s="3207"/>
      <c r="O579" s="131"/>
      <c r="P579" s="131"/>
      <c r="Q579" s="157"/>
    </row>
    <row r="580" spans="1:17" ht="15.75">
      <c r="A580" s="131"/>
      <c r="B580" s="867" t="s">
        <v>985</v>
      </c>
      <c r="C580" s="96"/>
      <c r="D580" s="96"/>
      <c r="E580" s="96" t="s">
        <v>987</v>
      </c>
      <c r="F580" s="445"/>
      <c r="G580" s="3204"/>
      <c r="H580" s="3205"/>
      <c r="I580" s="446"/>
      <c r="J580" s="540" t="s">
        <v>983</v>
      </c>
      <c r="K580" s="540"/>
      <c r="L580" s="176"/>
      <c r="M580" s="868" t="s">
        <v>559</v>
      </c>
      <c r="N580" s="869">
        <v>140</v>
      </c>
      <c r="O580" s="131"/>
      <c r="P580" s="131"/>
      <c r="Q580" s="157"/>
    </row>
    <row r="581" spans="1:17" ht="15.75" customHeight="1">
      <c r="A581" s="131"/>
      <c r="B581" s="540" t="s">
        <v>988</v>
      </c>
      <c r="C581" s="96"/>
      <c r="D581" s="96"/>
      <c r="E581" s="96"/>
      <c r="F581" s="445"/>
      <c r="G581" s="870" t="s">
        <v>559</v>
      </c>
      <c r="H581" s="871">
        <v>87</v>
      </c>
      <c r="I581" s="446"/>
      <c r="J581" s="540" t="s">
        <v>986</v>
      </c>
      <c r="K581" s="540"/>
      <c r="L581" s="176"/>
      <c r="M581" s="872" t="s">
        <v>560</v>
      </c>
      <c r="N581" s="873">
        <v>20</v>
      </c>
      <c r="O581" s="131"/>
      <c r="P581" s="96"/>
      <c r="Q581" s="96"/>
    </row>
    <row r="582" spans="1:17" ht="15.75">
      <c r="A582" s="131"/>
      <c r="B582" s="540" t="s">
        <v>989</v>
      </c>
      <c r="C582" s="96"/>
      <c r="D582" s="96"/>
      <c r="E582" s="96"/>
      <c r="F582" s="445"/>
      <c r="G582" s="874" t="s">
        <v>560</v>
      </c>
      <c r="H582" s="875">
        <v>5</v>
      </c>
      <c r="I582" s="446"/>
      <c r="J582" s="540" t="s">
        <v>990</v>
      </c>
      <c r="K582" s="540"/>
      <c r="L582" s="176"/>
      <c r="M582" s="876" t="s">
        <v>965</v>
      </c>
      <c r="N582" s="877">
        <f>(N580*N581)/100</f>
        <v>28</v>
      </c>
      <c r="O582" s="131"/>
      <c r="P582" s="96"/>
      <c r="Q582" s="96"/>
    </row>
    <row r="583" spans="1:17" ht="15.75">
      <c r="A583" s="131"/>
      <c r="B583" s="866" t="s">
        <v>991</v>
      </c>
      <c r="C583" s="96"/>
      <c r="D583" s="96"/>
      <c r="E583" s="96"/>
      <c r="F583" s="445"/>
      <c r="G583" s="878" t="s">
        <v>992</v>
      </c>
      <c r="H583" s="879">
        <f>H582/100</f>
        <v>0.05</v>
      </c>
      <c r="I583" s="446"/>
      <c r="J583" s="866" t="s">
        <v>993</v>
      </c>
      <c r="K583" s="540"/>
      <c r="L583" s="176"/>
      <c r="M583" s="876" t="s">
        <v>992</v>
      </c>
      <c r="N583" s="880">
        <f>N581/100</f>
        <v>0.2</v>
      </c>
      <c r="O583" s="131"/>
      <c r="P583" s="96"/>
      <c r="Q583" s="96"/>
    </row>
    <row r="584" spans="1:17" ht="16.5" thickBot="1">
      <c r="A584" s="131"/>
      <c r="B584" s="540" t="s">
        <v>994</v>
      </c>
      <c r="C584" s="96"/>
      <c r="D584" s="96"/>
      <c r="E584" s="96"/>
      <c r="F584" s="445"/>
      <c r="G584" s="881" t="s">
        <v>965</v>
      </c>
      <c r="H584" s="882">
        <f>H581*H583</f>
        <v>4.3500000000000005</v>
      </c>
      <c r="I584" s="446"/>
      <c r="J584" s="540" t="s">
        <v>995</v>
      </c>
      <c r="K584" s="540"/>
      <c r="L584" s="176"/>
      <c r="M584" s="878" t="s">
        <v>965</v>
      </c>
      <c r="N584" s="883">
        <f>N580*N583</f>
        <v>28</v>
      </c>
      <c r="O584" s="96"/>
      <c r="P584" s="96"/>
      <c r="Q584" s="96"/>
    </row>
    <row r="585" spans="1:17" ht="16.5" thickBot="1">
      <c r="A585" s="131"/>
      <c r="B585" s="540" t="s">
        <v>996</v>
      </c>
      <c r="C585" s="96"/>
      <c r="D585" s="96"/>
      <c r="E585" s="96"/>
      <c r="F585" s="445"/>
      <c r="G585" s="445"/>
      <c r="H585" s="157"/>
      <c r="I585" s="446"/>
      <c r="J585" s="866" t="s">
        <v>997</v>
      </c>
      <c r="K585" s="540"/>
      <c r="L585" s="176"/>
      <c r="M585" s="3222" t="s">
        <v>993</v>
      </c>
      <c r="N585" s="3223"/>
      <c r="O585" s="96"/>
      <c r="P585" s="96"/>
      <c r="Q585" s="96"/>
    </row>
    <row r="586" spans="1:17" ht="15.75">
      <c r="A586" s="131"/>
      <c r="B586" s="866" t="s">
        <v>998</v>
      </c>
      <c r="C586" s="96"/>
      <c r="D586" s="96"/>
      <c r="E586" s="96"/>
      <c r="F586" s="445"/>
      <c r="G586" s="3202" t="s">
        <v>999</v>
      </c>
      <c r="H586" s="3203"/>
      <c r="I586" s="446"/>
      <c r="J586" s="540" t="s">
        <v>1000</v>
      </c>
      <c r="K586" s="540"/>
      <c r="L586" s="176"/>
      <c r="M586" s="3224" t="s">
        <v>995</v>
      </c>
      <c r="N586" s="3225"/>
      <c r="O586" s="96"/>
      <c r="P586" s="96"/>
      <c r="Q586" s="96"/>
    </row>
    <row r="587" spans="1:17" ht="15.75">
      <c r="A587" s="131"/>
      <c r="B587" s="540"/>
      <c r="C587" s="96"/>
      <c r="D587" s="96"/>
      <c r="E587" s="96"/>
      <c r="F587" s="445"/>
      <c r="G587" s="3204"/>
      <c r="H587" s="3205"/>
      <c r="I587" s="446"/>
      <c r="J587" s="866" t="s">
        <v>1001</v>
      </c>
      <c r="K587" s="540"/>
      <c r="L587" s="176"/>
      <c r="M587" s="884">
        <f>N583</f>
        <v>0.2</v>
      </c>
      <c r="N587" s="885">
        <f>N580*M587</f>
        <v>28</v>
      </c>
      <c r="O587" s="886" t="s">
        <v>1002</v>
      </c>
      <c r="P587" s="96"/>
      <c r="Q587" s="96"/>
    </row>
    <row r="588" spans="1:17" ht="15.75">
      <c r="A588" s="131"/>
      <c r="B588" s="867" t="s">
        <v>999</v>
      </c>
      <c r="C588" s="96"/>
      <c r="D588" s="96"/>
      <c r="E588" s="96"/>
      <c r="F588" s="445"/>
      <c r="G588" s="870" t="s">
        <v>559</v>
      </c>
      <c r="H588" s="887">
        <v>87</v>
      </c>
      <c r="I588" s="446"/>
      <c r="J588" s="540"/>
      <c r="K588" s="540"/>
      <c r="L588" s="176"/>
      <c r="M588" s="3226" t="s">
        <v>997</v>
      </c>
      <c r="N588" s="3227"/>
      <c r="O588" s="131"/>
      <c r="P588" s="96"/>
      <c r="Q588" s="96"/>
    </row>
    <row r="589" spans="1:17" ht="15.75">
      <c r="A589" s="131"/>
      <c r="B589" s="540" t="s">
        <v>1003</v>
      </c>
      <c r="C589" s="96"/>
      <c r="D589" s="96"/>
      <c r="E589" s="96"/>
      <c r="F589" s="445"/>
      <c r="G589" s="874" t="s">
        <v>560</v>
      </c>
      <c r="H589" s="875">
        <v>5</v>
      </c>
      <c r="I589" s="446"/>
      <c r="J589" s="96"/>
      <c r="K589" s="540"/>
      <c r="L589" s="176"/>
      <c r="M589" s="888" t="s">
        <v>1000</v>
      </c>
      <c r="N589" s="12"/>
      <c r="O589" s="131"/>
      <c r="P589" s="96"/>
      <c r="Q589" s="96"/>
    </row>
    <row r="590" spans="1:17" ht="15.75">
      <c r="A590" s="131"/>
      <c r="B590" s="866" t="s">
        <v>1004</v>
      </c>
      <c r="C590" s="96"/>
      <c r="D590" s="96"/>
      <c r="E590" s="96"/>
      <c r="F590" s="445"/>
      <c r="G590" s="878" t="s">
        <v>992</v>
      </c>
      <c r="H590" s="879">
        <f>(100-H589)/100</f>
        <v>0.95</v>
      </c>
      <c r="I590" s="446"/>
      <c r="J590" s="96"/>
      <c r="K590" s="540"/>
      <c r="L590" s="176"/>
      <c r="M590" s="889" t="s">
        <v>560</v>
      </c>
      <c r="N590" s="890">
        <v>40</v>
      </c>
      <c r="O590" s="131"/>
      <c r="P590" s="96"/>
      <c r="Q590" s="96"/>
    </row>
    <row r="591" spans="1:17" ht="16.5" thickBot="1">
      <c r="A591" s="131"/>
      <c r="B591" s="540" t="s">
        <v>1005</v>
      </c>
      <c r="C591" s="96"/>
      <c r="D591" s="96"/>
      <c r="E591" s="96"/>
      <c r="F591" s="445"/>
      <c r="G591" s="881" t="s">
        <v>968</v>
      </c>
      <c r="H591" s="882">
        <f>H588*H590</f>
        <v>82.649999999999991</v>
      </c>
      <c r="I591" s="446"/>
      <c r="J591" s="96"/>
      <c r="K591" s="540"/>
      <c r="L591" s="176"/>
      <c r="M591" s="884">
        <f>N590/100</f>
        <v>0.4</v>
      </c>
      <c r="N591" s="885">
        <f>N580*M591</f>
        <v>56</v>
      </c>
      <c r="O591" s="131"/>
      <c r="P591" s="96"/>
      <c r="Q591" s="96"/>
    </row>
    <row r="592" spans="1:17" ht="15.75">
      <c r="A592" s="131"/>
      <c r="B592" s="866" t="s">
        <v>1006</v>
      </c>
      <c r="C592" s="96"/>
      <c r="D592" s="96"/>
      <c r="E592" s="96"/>
      <c r="F592" s="445"/>
      <c r="G592" s="445"/>
      <c r="H592" s="157"/>
      <c r="I592" s="446"/>
      <c r="J592" s="96"/>
      <c r="K592" s="540"/>
      <c r="L592" s="176"/>
      <c r="M592" s="889" t="s">
        <v>560</v>
      </c>
      <c r="N592" s="890">
        <v>90</v>
      </c>
      <c r="O592" s="131"/>
      <c r="P592" s="96"/>
      <c r="Q592" s="96"/>
    </row>
    <row r="593" spans="1:17" ht="15.75">
      <c r="A593" s="131"/>
      <c r="B593" s="540" t="s">
        <v>1007</v>
      </c>
      <c r="C593" s="96"/>
      <c r="D593" s="96"/>
      <c r="E593" s="96"/>
      <c r="F593" s="445"/>
      <c r="G593" s="445"/>
      <c r="H593" s="157"/>
      <c r="I593" s="446"/>
      <c r="J593" s="96"/>
      <c r="K593" s="540"/>
      <c r="L593" s="176"/>
      <c r="M593" s="3224" t="s">
        <v>1001</v>
      </c>
      <c r="N593" s="3225"/>
      <c r="O593" s="131"/>
      <c r="P593" s="96"/>
      <c r="Q593" s="96"/>
    </row>
    <row r="594" spans="1:17" ht="16.5" thickBot="1">
      <c r="A594" s="131"/>
      <c r="B594" s="540"/>
      <c r="C594" s="96"/>
      <c r="D594" s="96"/>
      <c r="E594" s="96"/>
      <c r="F594" s="445"/>
      <c r="G594" s="445"/>
      <c r="H594" s="157"/>
      <c r="I594" s="446"/>
      <c r="J594" s="96"/>
      <c r="K594" s="540"/>
      <c r="L594" s="176"/>
      <c r="M594" s="891">
        <f>N592/100</f>
        <v>0.9</v>
      </c>
      <c r="N594" s="892">
        <f>N580*M594</f>
        <v>126</v>
      </c>
      <c r="O594" s="131"/>
      <c r="P594" s="96"/>
      <c r="Q594" s="96"/>
    </row>
    <row r="595" spans="1:17" ht="15.75">
      <c r="A595" s="131"/>
      <c r="B595" s="540" t="s">
        <v>1008</v>
      </c>
      <c r="C595" s="540"/>
      <c r="D595" s="176"/>
      <c r="E595" s="540"/>
      <c r="F595" s="540"/>
      <c r="G595" s="3228" t="s">
        <v>1008</v>
      </c>
      <c r="H595" s="3229"/>
      <c r="I595" s="446"/>
      <c r="J595" s="540"/>
      <c r="K595" s="540"/>
      <c r="L595" s="540"/>
      <c r="M595" s="540"/>
      <c r="N595" s="540"/>
      <c r="O595" s="131"/>
      <c r="P595" s="96"/>
      <c r="Q595" s="96"/>
    </row>
    <row r="596" spans="1:17" ht="15.75">
      <c r="A596" s="131"/>
      <c r="B596" s="540" t="s">
        <v>1009</v>
      </c>
      <c r="C596" s="540"/>
      <c r="D596" s="176"/>
      <c r="E596" s="540"/>
      <c r="F596" s="540"/>
      <c r="G596" s="3230"/>
      <c r="H596" s="3231"/>
      <c r="I596" s="446"/>
      <c r="J596" s="540"/>
      <c r="K596" s="540"/>
      <c r="L596" s="540"/>
      <c r="M596" s="540"/>
      <c r="N596" s="540"/>
      <c r="O596" s="131"/>
      <c r="P596" s="96"/>
      <c r="Q596" s="96"/>
    </row>
    <row r="597" spans="1:17" ht="15.75">
      <c r="A597" s="131"/>
      <c r="B597" s="540" t="s">
        <v>1010</v>
      </c>
      <c r="C597" s="540"/>
      <c r="D597" s="176"/>
      <c r="E597" s="540"/>
      <c r="F597" s="540"/>
      <c r="G597" s="3215" t="s">
        <v>1009</v>
      </c>
      <c r="H597" s="3216"/>
      <c r="I597" s="446"/>
      <c r="J597" s="540"/>
      <c r="K597" s="540"/>
      <c r="L597" s="540"/>
      <c r="M597" s="540"/>
      <c r="N597" s="540"/>
      <c r="O597" s="131"/>
      <c r="P597" s="96"/>
      <c r="Q597" s="96"/>
    </row>
    <row r="598" spans="1:17" ht="15.75">
      <c r="A598" s="131"/>
      <c r="B598" s="540" t="s">
        <v>1011</v>
      </c>
      <c r="C598" s="540"/>
      <c r="D598" s="176"/>
      <c r="E598" s="540"/>
      <c r="F598" s="540"/>
      <c r="G598" s="3217" t="s">
        <v>1010</v>
      </c>
      <c r="H598" s="3218"/>
      <c r="I598" s="446"/>
      <c r="J598" s="540"/>
      <c r="K598" s="540"/>
      <c r="L598" s="540"/>
      <c r="M598" s="540"/>
      <c r="N598" s="540"/>
      <c r="O598" s="131"/>
      <c r="P598" s="96"/>
      <c r="Q598" s="96"/>
    </row>
    <row r="599" spans="1:17" ht="15.75">
      <c r="A599" s="131"/>
      <c r="B599" s="540" t="s">
        <v>1012</v>
      </c>
      <c r="C599" s="540"/>
      <c r="D599" s="176"/>
      <c r="E599" s="540"/>
      <c r="F599" s="540"/>
      <c r="G599" s="893" t="s">
        <v>559</v>
      </c>
      <c r="H599" s="894">
        <v>500</v>
      </c>
      <c r="I599" s="446"/>
      <c r="J599" s="540"/>
      <c r="K599" s="540"/>
      <c r="L599" s="540"/>
      <c r="M599" s="540"/>
      <c r="N599" s="540"/>
      <c r="O599" s="131"/>
      <c r="P599" s="96"/>
      <c r="Q599" s="96"/>
    </row>
    <row r="600" spans="1:17" ht="15.75">
      <c r="A600" s="131"/>
      <c r="B600" s="540" t="s">
        <v>1013</v>
      </c>
      <c r="C600" s="540"/>
      <c r="D600" s="176"/>
      <c r="E600" s="540"/>
      <c r="F600" s="540"/>
      <c r="G600" s="889" t="s">
        <v>560</v>
      </c>
      <c r="H600" s="890">
        <v>8</v>
      </c>
      <c r="I600" s="446"/>
      <c r="J600" s="540"/>
      <c r="K600" s="540"/>
      <c r="L600" s="540"/>
      <c r="M600" s="540"/>
      <c r="N600" s="540"/>
      <c r="O600" s="131"/>
      <c r="P600" s="96"/>
      <c r="Q600" s="96"/>
    </row>
    <row r="601" spans="1:17" ht="15.75">
      <c r="A601" s="131"/>
      <c r="B601" s="540"/>
      <c r="C601" s="540"/>
      <c r="D601" s="176"/>
      <c r="E601" s="540"/>
      <c r="F601" s="540"/>
      <c r="G601" s="878" t="s">
        <v>965</v>
      </c>
      <c r="H601" s="883">
        <f>H599*(H600/100)</f>
        <v>40</v>
      </c>
      <c r="I601" s="446"/>
      <c r="J601" s="540"/>
      <c r="K601" s="540"/>
      <c r="L601" s="540"/>
      <c r="M601" s="540"/>
      <c r="N601" s="540"/>
      <c r="O601" s="131"/>
      <c r="P601" s="96"/>
      <c r="Q601" s="96"/>
    </row>
    <row r="602" spans="1:17" ht="15.75">
      <c r="A602" s="131"/>
      <c r="B602" s="540"/>
      <c r="C602" s="540"/>
      <c r="D602" s="176"/>
      <c r="E602" s="540"/>
      <c r="F602" s="540"/>
      <c r="G602" s="3219" t="s">
        <v>1011</v>
      </c>
      <c r="H602" s="3220"/>
      <c r="I602" s="446"/>
      <c r="J602" s="540"/>
      <c r="K602" s="540"/>
      <c r="L602" s="540"/>
      <c r="M602" s="540"/>
      <c r="N602" s="540"/>
      <c r="O602" s="131"/>
      <c r="P602" s="96"/>
      <c r="Q602" s="96"/>
    </row>
    <row r="603" spans="1:17" ht="15.75">
      <c r="A603" s="131"/>
      <c r="B603" s="540"/>
      <c r="C603" s="540"/>
      <c r="D603" s="176"/>
      <c r="E603" s="540"/>
      <c r="F603" s="540"/>
      <c r="G603" s="3217" t="s">
        <v>1012</v>
      </c>
      <c r="H603" s="3218"/>
      <c r="I603" s="446"/>
      <c r="J603" s="540"/>
      <c r="K603" s="540"/>
      <c r="L603" s="540"/>
      <c r="M603" s="540"/>
      <c r="N603" s="540"/>
      <c r="O603" s="131"/>
      <c r="P603" s="96"/>
      <c r="Q603" s="96"/>
    </row>
    <row r="604" spans="1:17" ht="16.5" thickBot="1">
      <c r="A604" s="131"/>
      <c r="B604" s="540"/>
      <c r="C604" s="540"/>
      <c r="D604" s="176"/>
      <c r="E604" s="540"/>
      <c r="F604" s="540"/>
      <c r="G604" s="895">
        <f>H600/100</f>
        <v>0.08</v>
      </c>
      <c r="H604" s="892">
        <f>H599*G604</f>
        <v>40</v>
      </c>
      <c r="I604" s="446"/>
      <c r="J604" s="540"/>
      <c r="K604" s="540"/>
      <c r="L604" s="540"/>
      <c r="M604" s="540"/>
      <c r="N604" s="540"/>
      <c r="O604" s="131"/>
      <c r="P604" s="96"/>
      <c r="Q604" s="96"/>
    </row>
    <row r="605" spans="1:17" ht="15.75">
      <c r="A605" s="131"/>
      <c r="B605" s="896"/>
      <c r="C605" s="96"/>
      <c r="D605" s="96"/>
      <c r="E605" s="96"/>
      <c r="F605" s="445"/>
      <c r="G605" s="445"/>
      <c r="H605" s="157"/>
      <c r="I605" s="446"/>
      <c r="J605" s="540"/>
      <c r="K605" s="540"/>
      <c r="L605" s="540"/>
      <c r="M605" s="540"/>
      <c r="N605" s="540"/>
      <c r="O605" s="131"/>
      <c r="P605" s="96"/>
      <c r="Q605" s="96"/>
    </row>
    <row r="606" spans="1:17" ht="16.5" thickBot="1">
      <c r="A606" s="131"/>
      <c r="B606" s="896"/>
      <c r="C606" s="96"/>
      <c r="D606" s="96"/>
      <c r="E606" s="96"/>
      <c r="F606" s="445"/>
      <c r="G606" s="445"/>
      <c r="H606" s="157"/>
      <c r="I606" s="446"/>
      <c r="J606" s="540"/>
      <c r="K606" s="540"/>
      <c r="L606" s="540"/>
      <c r="M606" s="540"/>
      <c r="N606" s="540"/>
      <c r="O606" s="131"/>
      <c r="P606" s="96"/>
      <c r="Q606" s="96"/>
    </row>
    <row r="607" spans="1:17" ht="20.25">
      <c r="A607" s="131"/>
      <c r="B607" s="897"/>
      <c r="C607" s="898"/>
      <c r="D607" s="898"/>
      <c r="E607" s="898"/>
      <c r="F607" s="898"/>
      <c r="G607" s="898"/>
      <c r="H607" s="899" t="s">
        <v>1014</v>
      </c>
      <c r="I607" s="446"/>
      <c r="J607" s="540"/>
      <c r="K607" s="540"/>
      <c r="L607" s="540"/>
      <c r="M607" s="540"/>
      <c r="N607" s="540"/>
      <c r="O607" s="131"/>
      <c r="P607" s="96"/>
      <c r="Q607" s="96"/>
    </row>
    <row r="608" spans="1:17" ht="15.75">
      <c r="A608" s="131"/>
      <c r="B608" s="900" t="s">
        <v>1015</v>
      </c>
      <c r="C608" s="901"/>
      <c r="D608" s="902" t="str">
        <f>IF(B609&lt;G609,"Recette imcomplète,il manque",IF(B609&gt;G609,"Trop de produits dans le recette",IF(B609=G609,"")))</f>
        <v>Recette imcomplète,il manque</v>
      </c>
      <c r="E608" s="903">
        <f>IF(B609=G609,"",IF(B609&lt;G609,G609-B609,IF(B609&gt;G609,B609-G609)))</f>
        <v>2.9999999999999916E-2</v>
      </c>
      <c r="F608" s="904" t="s">
        <v>1016</v>
      </c>
      <c r="G608" s="905" t="s">
        <v>1017</v>
      </c>
      <c r="H608" s="906" t="s">
        <v>1018</v>
      </c>
      <c r="I608" s="446"/>
      <c r="J608" s="540"/>
      <c r="K608" s="540"/>
      <c r="L608" s="540"/>
      <c r="M608" s="540"/>
      <c r="N608" s="540"/>
      <c r="O608" s="131"/>
      <c r="P608" s="96"/>
      <c r="Q608" s="96"/>
    </row>
    <row r="609" spans="1:17" ht="15.75">
      <c r="A609" s="131"/>
      <c r="B609" s="907">
        <f>SUM(B610:B615)</f>
        <v>0.97000000000000008</v>
      </c>
      <c r="C609" s="908"/>
      <c r="D609" s="909"/>
      <c r="E609" s="910" t="s">
        <v>1019</v>
      </c>
      <c r="F609" s="911">
        <v>7</v>
      </c>
      <c r="G609" s="912">
        <v>1</v>
      </c>
      <c r="H609" s="913">
        <f>SUM(H610:H615)</f>
        <v>6.9300000000000006</v>
      </c>
      <c r="I609" s="446"/>
      <c r="J609" s="540"/>
      <c r="K609" s="540"/>
      <c r="L609" s="540"/>
      <c r="M609" s="540"/>
      <c r="N609" s="540"/>
      <c r="O609" s="131"/>
      <c r="P609" s="96"/>
      <c r="Q609" s="96"/>
    </row>
    <row r="610" spans="1:17" ht="15.75">
      <c r="A610" s="131"/>
      <c r="B610" s="914">
        <v>0.12</v>
      </c>
      <c r="C610" s="915" t="s">
        <v>1020</v>
      </c>
      <c r="D610" s="915"/>
      <c r="E610" s="915"/>
      <c r="F610" s="916">
        <f>F609*B610</f>
        <v>0.84</v>
      </c>
      <c r="G610" s="917">
        <v>0</v>
      </c>
      <c r="H610" s="918">
        <f t="shared" ref="H610:H615" si="3">IF(G610=0,F610,IF(F610="","",F610/(100-G610)*100))</f>
        <v>0.84</v>
      </c>
      <c r="I610" s="446"/>
      <c r="J610" s="540"/>
      <c r="K610" s="540"/>
      <c r="L610" s="540"/>
      <c r="M610" s="540"/>
      <c r="N610" s="540"/>
      <c r="O610" s="131"/>
      <c r="P610" s="96"/>
      <c r="Q610" s="96"/>
    </row>
    <row r="611" spans="1:17" ht="15.75">
      <c r="A611" s="131"/>
      <c r="B611" s="914">
        <v>0.08</v>
      </c>
      <c r="C611" s="915" t="s">
        <v>1021</v>
      </c>
      <c r="D611" s="915"/>
      <c r="E611" s="915"/>
      <c r="F611" s="919">
        <f>F609*B611</f>
        <v>0.56000000000000005</v>
      </c>
      <c r="G611" s="917">
        <v>0</v>
      </c>
      <c r="H611" s="918">
        <f t="shared" si="3"/>
        <v>0.56000000000000005</v>
      </c>
      <c r="I611" s="446"/>
      <c r="J611" s="540"/>
      <c r="K611" s="540"/>
      <c r="L611" s="540"/>
      <c r="M611" s="540"/>
      <c r="N611" s="540"/>
      <c r="O611" s="131"/>
      <c r="P611" s="96"/>
      <c r="Q611" s="96"/>
    </row>
    <row r="612" spans="1:17" ht="15.75">
      <c r="A612" s="131"/>
      <c r="B612" s="914">
        <v>0.2</v>
      </c>
      <c r="C612" s="915" t="s">
        <v>1022</v>
      </c>
      <c r="D612" s="915"/>
      <c r="E612" s="915"/>
      <c r="F612" s="919">
        <f>F609*B612</f>
        <v>1.4000000000000001</v>
      </c>
      <c r="G612" s="917">
        <v>0</v>
      </c>
      <c r="H612" s="918">
        <f t="shared" si="3"/>
        <v>1.4000000000000001</v>
      </c>
      <c r="I612" s="446"/>
      <c r="J612" s="540"/>
      <c r="K612" s="540"/>
      <c r="L612" s="540"/>
      <c r="M612" s="540"/>
      <c r="N612" s="540"/>
      <c r="O612" s="131"/>
      <c r="P612" s="96"/>
      <c r="Q612" s="96"/>
    </row>
    <row r="613" spans="1:17" ht="15.75">
      <c r="A613" s="131"/>
      <c r="B613" s="914">
        <v>0.55000000000000004</v>
      </c>
      <c r="C613" s="915" t="s">
        <v>1023</v>
      </c>
      <c r="D613" s="915"/>
      <c r="E613" s="915"/>
      <c r="F613" s="919">
        <f>F609*B613</f>
        <v>3.8500000000000005</v>
      </c>
      <c r="G613" s="917">
        <v>0</v>
      </c>
      <c r="H613" s="918">
        <f t="shared" si="3"/>
        <v>3.8500000000000005</v>
      </c>
      <c r="I613" s="446"/>
      <c r="J613" s="540"/>
      <c r="K613" s="540"/>
      <c r="L613" s="540"/>
      <c r="M613" s="540"/>
      <c r="N613" s="540"/>
      <c r="O613" s="131"/>
      <c r="P613" s="96"/>
      <c r="Q613" s="96"/>
    </row>
    <row r="614" spans="1:17" ht="15.75">
      <c r="A614" s="131"/>
      <c r="B614" s="914">
        <v>0.02</v>
      </c>
      <c r="C614" s="915" t="s">
        <v>1024</v>
      </c>
      <c r="D614" s="915"/>
      <c r="E614" s="915"/>
      <c r="F614" s="919">
        <f>F609*B614</f>
        <v>0.14000000000000001</v>
      </c>
      <c r="G614" s="917">
        <v>50</v>
      </c>
      <c r="H614" s="918">
        <f t="shared" si="3"/>
        <v>0.28000000000000003</v>
      </c>
      <c r="I614" s="446"/>
      <c r="J614" s="540"/>
      <c r="K614" s="540"/>
      <c r="L614" s="540"/>
      <c r="M614" s="540"/>
      <c r="N614" s="540"/>
      <c r="O614" s="131"/>
      <c r="P614" s="96"/>
      <c r="Q614" s="96"/>
    </row>
    <row r="615" spans="1:17" ht="16.5" thickBot="1">
      <c r="A615" s="131"/>
      <c r="B615" s="920"/>
      <c r="C615" s="921"/>
      <c r="D615" s="921"/>
      <c r="E615" s="921"/>
      <c r="F615" s="922">
        <f>F609*B615</f>
        <v>0</v>
      </c>
      <c r="G615" s="923">
        <v>0</v>
      </c>
      <c r="H615" s="924">
        <f t="shared" si="3"/>
        <v>0</v>
      </c>
      <c r="I615" s="446"/>
      <c r="J615" s="540"/>
      <c r="K615" s="540"/>
      <c r="L615" s="540"/>
      <c r="M615" s="540"/>
      <c r="N615" s="540"/>
      <c r="O615" s="131"/>
      <c r="P615" s="96"/>
      <c r="Q615" s="96"/>
    </row>
    <row r="616" spans="1:17" ht="15.75">
      <c r="A616" s="131"/>
      <c r="B616" s="896"/>
      <c r="C616" s="96"/>
      <c r="D616" s="96"/>
      <c r="E616" s="96"/>
      <c r="F616" s="445"/>
      <c r="G616" s="445"/>
      <c r="H616" s="157"/>
      <c r="I616" s="446"/>
      <c r="J616" s="540"/>
      <c r="K616" s="540"/>
      <c r="L616" s="540"/>
      <c r="M616" s="540"/>
      <c r="N616" s="540"/>
      <c r="O616" s="131"/>
      <c r="P616" s="96"/>
      <c r="Q616" s="96"/>
    </row>
    <row r="617" spans="1:17">
      <c r="A617" s="475"/>
      <c r="B617" s="476"/>
      <c r="C617" s="477"/>
      <c r="D617" s="477"/>
      <c r="E617" s="477"/>
      <c r="F617" s="477"/>
      <c r="G617" s="477"/>
      <c r="H617" s="477"/>
      <c r="I617" s="477"/>
      <c r="J617" s="476"/>
      <c r="K617" s="476"/>
      <c r="L617" s="476"/>
      <c r="M617" s="475"/>
      <c r="N617" s="475"/>
      <c r="O617" s="475"/>
      <c r="P617" s="475"/>
      <c r="Q617" s="475"/>
    </row>
    <row r="618" spans="1:17" ht="20.25">
      <c r="A618" s="131"/>
      <c r="B618" s="1839" t="s">
        <v>1483</v>
      </c>
      <c r="C618" s="1840"/>
      <c r="D618" s="1840"/>
      <c r="E618" s="1840"/>
      <c r="F618" s="1840"/>
      <c r="G618" s="1840"/>
      <c r="H618" s="1840"/>
      <c r="I618" s="1840"/>
      <c r="J618" s="1840"/>
      <c r="K618" s="1840"/>
      <c r="L618" s="1840"/>
      <c r="M618" s="1841"/>
      <c r="N618" s="1841"/>
      <c r="O618" s="131"/>
      <c r="P618" s="131"/>
      <c r="Q618" s="131"/>
    </row>
    <row r="619" spans="1:17" ht="15.75">
      <c r="A619" s="131"/>
      <c r="B619" s="896"/>
      <c r="C619" s="96"/>
      <c r="D619" s="96"/>
      <c r="E619" s="96"/>
      <c r="F619" s="445"/>
      <c r="G619" s="445"/>
      <c r="H619" s="157"/>
      <c r="I619" s="446"/>
      <c r="J619" s="540"/>
      <c r="K619" s="540"/>
      <c r="L619" s="540"/>
      <c r="M619" s="540"/>
      <c r="N619" s="540"/>
      <c r="O619" s="131"/>
      <c r="P619" s="96"/>
      <c r="Q619" s="96"/>
    </row>
    <row r="620" spans="1:17" ht="15.75">
      <c r="A620" s="131"/>
      <c r="B620" s="896" t="s">
        <v>1025</v>
      </c>
      <c r="C620" s="96"/>
      <c r="D620" s="96"/>
      <c r="E620" s="96"/>
      <c r="F620" s="445"/>
      <c r="G620" s="445"/>
      <c r="H620" s="157"/>
      <c r="I620" s="446"/>
      <c r="J620" s="540"/>
      <c r="K620" s="540"/>
      <c r="L620" s="176"/>
      <c r="M620" s="925"/>
      <c r="N620" s="926"/>
      <c r="O620" s="131"/>
      <c r="P620" s="96"/>
      <c r="Q620" s="96"/>
    </row>
    <row r="621" spans="1:17" ht="15.75">
      <c r="A621" s="131"/>
      <c r="B621" s="3221" t="s">
        <v>1026</v>
      </c>
      <c r="C621" s="3221"/>
      <c r="D621" s="3221"/>
      <c r="E621" s="3221"/>
      <c r="F621" s="3221"/>
      <c r="G621" s="3221"/>
      <c r="H621" s="157"/>
      <c r="I621" s="446"/>
      <c r="J621" s="540" t="s">
        <v>1027</v>
      </c>
      <c r="K621" s="540"/>
      <c r="L621" s="176"/>
      <c r="M621" s="446"/>
      <c r="N621" s="446"/>
      <c r="O621" s="131"/>
      <c r="P621" s="96"/>
      <c r="Q621" s="96"/>
    </row>
    <row r="622" spans="1:17" ht="15.75">
      <c r="A622" s="131"/>
      <c r="B622" s="540"/>
      <c r="C622" s="96"/>
      <c r="D622" s="96"/>
      <c r="E622" s="96"/>
      <c r="F622" s="445"/>
      <c r="G622" s="445"/>
      <c r="H622" s="157"/>
      <c r="I622" s="446"/>
      <c r="J622" s="862" t="s">
        <v>1028</v>
      </c>
      <c r="K622" s="540"/>
      <c r="L622" s="176"/>
      <c r="M622" s="446"/>
      <c r="N622" s="446"/>
      <c r="O622" s="131"/>
      <c r="P622" s="96"/>
      <c r="Q622" s="96"/>
    </row>
    <row r="623" spans="1:17" ht="15.75">
      <c r="A623" s="131"/>
      <c r="B623" s="540" t="s">
        <v>1029</v>
      </c>
      <c r="C623" s="96"/>
      <c r="D623" s="96"/>
      <c r="E623" s="96"/>
      <c r="F623" s="445"/>
      <c r="G623" s="445"/>
      <c r="H623" s="157"/>
      <c r="I623" s="446"/>
      <c r="J623" s="540"/>
      <c r="K623" s="540"/>
      <c r="L623" s="176"/>
      <c r="M623" s="446"/>
      <c r="N623" s="446"/>
      <c r="O623" s="131"/>
      <c r="P623" s="96"/>
      <c r="Q623" s="96"/>
    </row>
    <row r="624" spans="1:17" ht="15.75">
      <c r="A624" s="131"/>
      <c r="B624" s="540" t="s">
        <v>1030</v>
      </c>
      <c r="C624" s="96"/>
      <c r="D624" s="96"/>
      <c r="E624" s="96"/>
      <c r="F624" s="445"/>
      <c r="G624" s="445"/>
      <c r="H624" s="157"/>
      <c r="I624" s="446"/>
      <c r="J624" s="540" t="s">
        <v>1031</v>
      </c>
      <c r="K624" s="540"/>
      <c r="L624" s="176"/>
      <c r="M624" s="446"/>
      <c r="N624" s="446"/>
      <c r="O624" s="131"/>
      <c r="P624" s="96"/>
      <c r="Q624" s="96"/>
    </row>
    <row r="625" spans="1:17" ht="15.75">
      <c r="A625" s="131"/>
      <c r="B625" s="540" t="s">
        <v>1032</v>
      </c>
      <c r="C625" s="96"/>
      <c r="D625" s="96"/>
      <c r="E625" s="96"/>
      <c r="F625" s="445"/>
      <c r="G625" s="445"/>
      <c r="H625" s="157"/>
      <c r="I625" s="446"/>
      <c r="J625" s="540" t="s">
        <v>1033</v>
      </c>
      <c r="K625" s="540"/>
      <c r="L625" s="176"/>
      <c r="M625" s="446"/>
      <c r="N625" s="446"/>
      <c r="O625" s="131"/>
      <c r="P625" s="96"/>
      <c r="Q625" s="96"/>
    </row>
    <row r="626" spans="1:17" ht="15.75">
      <c r="A626" s="131"/>
      <c r="B626" s="540" t="s">
        <v>1034</v>
      </c>
      <c r="C626" s="96"/>
      <c r="D626" s="96"/>
      <c r="E626" s="96"/>
      <c r="F626" s="445"/>
      <c r="G626" s="445"/>
      <c r="H626" s="157"/>
      <c r="I626" s="446"/>
      <c r="J626" s="540" t="s">
        <v>1035</v>
      </c>
      <c r="K626" s="540"/>
      <c r="L626" s="176"/>
      <c r="M626" s="446"/>
      <c r="N626" s="446"/>
      <c r="O626" s="131"/>
      <c r="P626" s="131"/>
      <c r="Q626" s="157"/>
    </row>
    <row r="627" spans="1:17" ht="15.75">
      <c r="A627" s="131"/>
      <c r="B627" s="3221" t="s">
        <v>1036</v>
      </c>
      <c r="C627" s="3221"/>
      <c r="D627" s="3221"/>
      <c r="E627" s="3221"/>
      <c r="F627" s="445"/>
      <c r="G627" s="445"/>
      <c r="H627" s="157"/>
      <c r="I627" s="446"/>
      <c r="J627" s="540" t="s">
        <v>1037</v>
      </c>
      <c r="K627" s="540"/>
      <c r="L627" s="176"/>
      <c r="M627" s="446"/>
      <c r="N627" s="446"/>
      <c r="O627" s="131"/>
      <c r="P627" s="131"/>
      <c r="Q627" s="157"/>
    </row>
    <row r="628" spans="1:17" ht="15.75">
      <c r="A628" s="131"/>
      <c r="B628" s="540"/>
      <c r="C628" s="96"/>
      <c r="D628" s="96"/>
      <c r="E628" s="96"/>
      <c r="F628" s="445"/>
      <c r="G628" s="445"/>
      <c r="H628" s="157"/>
      <c r="I628" s="446"/>
      <c r="J628" s="862" t="s">
        <v>1038</v>
      </c>
      <c r="K628" s="540"/>
      <c r="L628" s="176"/>
      <c r="M628" s="446"/>
      <c r="N628" s="446"/>
      <c r="O628" s="131"/>
      <c r="P628" s="131"/>
      <c r="Q628" s="157"/>
    </row>
    <row r="629" spans="1:17" ht="15.75">
      <c r="A629" s="131"/>
      <c r="B629" s="866" t="s">
        <v>1039</v>
      </c>
      <c r="C629" s="96"/>
      <c r="D629" s="96"/>
      <c r="E629" s="96"/>
      <c r="F629" s="445"/>
      <c r="G629" s="445"/>
      <c r="H629" s="157"/>
      <c r="I629" s="446"/>
      <c r="J629" s="862" t="s">
        <v>1040</v>
      </c>
      <c r="K629" s="540"/>
      <c r="L629" s="176"/>
      <c r="M629" s="446"/>
      <c r="N629" s="446"/>
      <c r="O629" s="131"/>
      <c r="P629" s="131"/>
      <c r="Q629" s="157"/>
    </row>
    <row r="630" spans="1:17" ht="15.75">
      <c r="A630" s="131"/>
      <c r="B630" s="3221" t="s">
        <v>1041</v>
      </c>
      <c r="C630" s="3221"/>
      <c r="D630" s="3221"/>
      <c r="E630" s="3221"/>
      <c r="F630" s="3221"/>
      <c r="G630" s="445"/>
      <c r="H630" s="157"/>
      <c r="I630" s="446"/>
      <c r="J630" s="540"/>
      <c r="K630" s="540"/>
      <c r="L630" s="176"/>
      <c r="M630" s="446"/>
      <c r="N630" s="446"/>
      <c r="O630" s="131"/>
      <c r="P630" s="131"/>
      <c r="Q630" s="157"/>
    </row>
    <row r="631" spans="1:17" ht="15.75">
      <c r="A631" s="131"/>
      <c r="B631" s="540"/>
      <c r="C631" s="96"/>
      <c r="D631" s="96"/>
      <c r="E631" s="96"/>
      <c r="F631" s="445"/>
      <c r="G631" s="445"/>
      <c r="H631" s="157"/>
      <c r="I631" s="446"/>
      <c r="J631" s="866" t="s">
        <v>1042</v>
      </c>
      <c r="K631" s="540"/>
      <c r="L631" s="176"/>
      <c r="M631" s="446"/>
      <c r="N631" s="446"/>
      <c r="O631" s="131"/>
      <c r="P631" s="131"/>
      <c r="Q631" s="157"/>
    </row>
    <row r="632" spans="1:17" ht="15.75">
      <c r="A632" s="131"/>
      <c r="B632" s="540"/>
      <c r="C632" s="96"/>
      <c r="D632" s="96"/>
      <c r="E632" s="96"/>
      <c r="F632" s="445"/>
      <c r="G632" s="445"/>
      <c r="H632" s="157"/>
      <c r="I632" s="446"/>
      <c r="J632" s="862" t="s">
        <v>1043</v>
      </c>
      <c r="K632" s="540"/>
      <c r="L632" s="176"/>
      <c r="M632" s="446"/>
      <c r="N632" s="446"/>
      <c r="O632" s="131"/>
      <c r="P632" s="131"/>
      <c r="Q632" s="157"/>
    </row>
    <row r="633" spans="1:17" ht="15.75">
      <c r="A633" s="131"/>
      <c r="B633" s="866" t="s">
        <v>1044</v>
      </c>
      <c r="C633" s="96"/>
      <c r="D633" s="96"/>
      <c r="E633" s="96"/>
      <c r="F633" s="445"/>
      <c r="G633" s="445"/>
      <c r="H633" s="157"/>
      <c r="I633" s="446"/>
      <c r="J633" s="540"/>
      <c r="K633" s="540"/>
      <c r="L633" s="176"/>
      <c r="M633" s="446"/>
      <c r="N633" s="446"/>
      <c r="O633" s="131"/>
      <c r="P633" s="131"/>
      <c r="Q633" s="157"/>
    </row>
    <row r="634" spans="1:17" ht="15.75">
      <c r="A634" s="131"/>
      <c r="B634" s="3221" t="s">
        <v>1045</v>
      </c>
      <c r="C634" s="3221"/>
      <c r="D634" s="3221"/>
      <c r="E634" s="3221"/>
      <c r="F634" s="3221"/>
      <c r="G634" s="3221"/>
      <c r="H634" s="157"/>
      <c r="I634" s="446"/>
      <c r="J634" s="540" t="s">
        <v>1046</v>
      </c>
      <c r="K634" s="540"/>
      <c r="L634" s="176"/>
      <c r="M634" s="446"/>
      <c r="N634" s="446"/>
      <c r="O634" s="131"/>
      <c r="P634" s="131"/>
      <c r="Q634" s="157"/>
    </row>
    <row r="635" spans="1:17" ht="15.75">
      <c r="A635" s="131"/>
      <c r="B635" s="3221" t="s">
        <v>1047</v>
      </c>
      <c r="C635" s="3221"/>
      <c r="D635" s="3221"/>
      <c r="E635" s="3221"/>
      <c r="F635" s="3221"/>
      <c r="G635" s="3221"/>
      <c r="H635" s="157"/>
      <c r="I635" s="446"/>
      <c r="J635" s="862" t="s">
        <v>1048</v>
      </c>
      <c r="K635" s="540"/>
      <c r="L635" s="176"/>
      <c r="M635" s="446"/>
      <c r="N635" s="446"/>
      <c r="O635" s="131"/>
      <c r="P635" s="131"/>
      <c r="Q635" s="157"/>
    </row>
    <row r="636" spans="1:17" ht="15.75">
      <c r="A636" s="131"/>
      <c r="B636" s="540"/>
      <c r="C636" s="96"/>
      <c r="D636" s="96"/>
      <c r="E636" s="96"/>
      <c r="F636" s="445"/>
      <c r="G636" s="445"/>
      <c r="H636" s="157"/>
      <c r="I636" s="446"/>
      <c r="J636" s="540"/>
      <c r="K636" s="540"/>
      <c r="L636" s="176"/>
      <c r="M636" s="446"/>
      <c r="N636" s="446"/>
      <c r="O636" s="131"/>
      <c r="P636" s="131"/>
      <c r="Q636" s="157"/>
    </row>
    <row r="637" spans="1:17" ht="15.75">
      <c r="A637" s="131"/>
      <c r="B637" s="866" t="s">
        <v>1049</v>
      </c>
      <c r="C637" s="96"/>
      <c r="D637" s="96"/>
      <c r="E637" s="96"/>
      <c r="F637" s="445"/>
      <c r="G637" s="445"/>
      <c r="H637" s="157"/>
      <c r="I637" s="446"/>
      <c r="J637" s="540" t="s">
        <v>1050</v>
      </c>
      <c r="K637" s="540"/>
      <c r="L637" s="176"/>
      <c r="M637" s="446"/>
      <c r="N637" s="446"/>
      <c r="O637" s="131"/>
      <c r="P637" s="131"/>
      <c r="Q637" s="157"/>
    </row>
    <row r="638" spans="1:17" ht="15.75">
      <c r="A638" s="131"/>
      <c r="B638" s="540" t="s">
        <v>1051</v>
      </c>
      <c r="C638" s="96"/>
      <c r="D638" s="96"/>
      <c r="E638" s="96"/>
      <c r="F638" s="445"/>
      <c r="G638" s="445"/>
      <c r="H638" s="157"/>
      <c r="I638" s="446"/>
      <c r="J638" s="862" t="s">
        <v>1052</v>
      </c>
      <c r="K638" s="540"/>
      <c r="L638" s="176"/>
      <c r="M638" s="446"/>
      <c r="N638" s="446"/>
      <c r="O638" s="131"/>
      <c r="P638" s="131"/>
      <c r="Q638" s="157"/>
    </row>
    <row r="639" spans="1:17" ht="15.75">
      <c r="A639" s="131"/>
      <c r="B639" s="540" t="s">
        <v>1053</v>
      </c>
      <c r="C639" s="96"/>
      <c r="D639" s="96"/>
      <c r="E639" s="96"/>
      <c r="F639" s="445"/>
      <c r="G639" s="445"/>
      <c r="H639" s="157"/>
      <c r="I639" s="446"/>
      <c r="J639" s="540"/>
      <c r="K639" s="540"/>
      <c r="L639" s="176"/>
      <c r="M639" s="446"/>
      <c r="N639" s="446"/>
      <c r="O639" s="131"/>
      <c r="P639" s="131"/>
      <c r="Q639" s="157"/>
    </row>
    <row r="640" spans="1:17" ht="15.75">
      <c r="A640" s="131"/>
      <c r="B640" s="540" t="s">
        <v>1054</v>
      </c>
      <c r="C640" s="96"/>
      <c r="D640" s="96"/>
      <c r="E640" s="96"/>
      <c r="F640" s="445"/>
      <c r="G640" s="445"/>
      <c r="H640" s="157"/>
      <c r="I640" s="446"/>
      <c r="J640" s="867" t="s">
        <v>1055</v>
      </c>
      <c r="K640" s="540"/>
      <c r="L640" s="176"/>
      <c r="M640" s="446"/>
      <c r="N640" s="446"/>
      <c r="O640" s="131"/>
      <c r="P640" s="131"/>
      <c r="Q640" s="157"/>
    </row>
    <row r="641" spans="1:17" ht="15.75">
      <c r="A641" s="131"/>
      <c r="B641" s="3221" t="s">
        <v>1056</v>
      </c>
      <c r="C641" s="3221"/>
      <c r="D641" s="3221"/>
      <c r="E641" s="3221"/>
      <c r="F641" s="3221"/>
      <c r="G641" s="445"/>
      <c r="H641" s="157"/>
      <c r="I641" s="446"/>
      <c r="J641" s="862" t="s">
        <v>1057</v>
      </c>
      <c r="K641" s="540"/>
      <c r="L641" s="176"/>
      <c r="M641" s="446"/>
      <c r="N641" s="446"/>
      <c r="O641" s="131"/>
      <c r="P641" s="131"/>
      <c r="Q641" s="157"/>
    </row>
    <row r="642" spans="1:17" ht="15.75">
      <c r="A642" s="131"/>
      <c r="B642" s="540"/>
      <c r="C642" s="96"/>
      <c r="D642" s="96"/>
      <c r="E642" s="96"/>
      <c r="F642" s="445"/>
      <c r="G642" s="445"/>
      <c r="H642" s="157"/>
      <c r="I642" s="446"/>
      <c r="J642" s="862" t="s">
        <v>1058</v>
      </c>
      <c r="K642" s="540"/>
      <c r="L642" s="176"/>
      <c r="M642" s="446"/>
      <c r="N642" s="446"/>
      <c r="O642" s="131"/>
      <c r="P642" s="131"/>
      <c r="Q642" s="157"/>
    </row>
    <row r="643" spans="1:17" ht="15.75">
      <c r="A643" s="131"/>
      <c r="B643" s="540"/>
      <c r="C643" s="96"/>
      <c r="D643" s="96"/>
      <c r="E643" s="96"/>
      <c r="F643" s="445"/>
      <c r="G643" s="445"/>
      <c r="H643" s="157"/>
      <c r="I643" s="446"/>
      <c r="J643" s="862" t="s">
        <v>1059</v>
      </c>
      <c r="K643" s="540"/>
      <c r="L643" s="176"/>
      <c r="M643" s="446"/>
      <c r="N643" s="446"/>
      <c r="O643" s="131"/>
      <c r="P643" s="131"/>
      <c r="Q643" s="157"/>
    </row>
    <row r="644" spans="1:17" ht="15.75">
      <c r="A644" s="131"/>
      <c r="B644" s="540" t="s">
        <v>1060</v>
      </c>
      <c r="C644" s="96"/>
      <c r="D644" s="96"/>
      <c r="E644" s="96"/>
      <c r="F644" s="445"/>
      <c r="G644" s="445"/>
      <c r="H644" s="157"/>
      <c r="I644" s="446"/>
      <c r="J644" s="540"/>
      <c r="K644" s="540"/>
      <c r="L644" s="176"/>
      <c r="M644" s="446"/>
      <c r="N644" s="446"/>
      <c r="O644" s="131"/>
      <c r="P644" s="131"/>
      <c r="Q644" s="157"/>
    </row>
    <row r="645" spans="1:17" ht="15.75">
      <c r="A645" s="131"/>
      <c r="B645" s="3221" t="s">
        <v>1061</v>
      </c>
      <c r="C645" s="3221"/>
      <c r="D645" s="3221"/>
      <c r="E645" s="3221"/>
      <c r="F645" s="445"/>
      <c r="G645" s="445"/>
      <c r="H645" s="157"/>
      <c r="I645" s="446"/>
      <c r="J645" s="866" t="s">
        <v>1062</v>
      </c>
      <c r="K645" s="540"/>
      <c r="L645" s="176"/>
      <c r="M645" s="446"/>
      <c r="N645" s="446"/>
      <c r="O645" s="131"/>
      <c r="P645" s="131"/>
      <c r="Q645" s="157"/>
    </row>
    <row r="646" spans="1:17" ht="15.75">
      <c r="A646" s="131"/>
      <c r="B646" s="540"/>
      <c r="C646" s="96"/>
      <c r="D646" s="96"/>
      <c r="E646" s="96"/>
      <c r="F646" s="445"/>
      <c r="G646" s="445"/>
      <c r="H646" s="157"/>
      <c r="I646" s="446"/>
      <c r="J646" s="862" t="s">
        <v>1063</v>
      </c>
      <c r="K646" s="540"/>
      <c r="L646" s="176"/>
      <c r="M646" s="446"/>
      <c r="N646" s="446"/>
      <c r="O646" s="131"/>
      <c r="P646" s="131"/>
      <c r="Q646" s="157"/>
    </row>
    <row r="647" spans="1:17" ht="15.75">
      <c r="A647" s="131"/>
      <c r="B647" s="540"/>
      <c r="C647" s="96"/>
      <c r="D647" s="96"/>
      <c r="E647" s="96"/>
      <c r="F647" s="445"/>
      <c r="G647" s="445"/>
      <c r="H647" s="157"/>
      <c r="I647" s="446"/>
      <c r="J647" s="862"/>
      <c r="K647" s="540"/>
      <c r="L647" s="176"/>
      <c r="M647" s="446"/>
      <c r="N647" s="446"/>
      <c r="O647" s="131"/>
      <c r="P647" s="131"/>
      <c r="Q647" s="157"/>
    </row>
    <row r="648" spans="1:17">
      <c r="A648" s="475"/>
      <c r="B648" s="476"/>
      <c r="C648" s="477"/>
      <c r="D648" s="477"/>
      <c r="E648" s="477"/>
      <c r="F648" s="477"/>
      <c r="G648" s="477"/>
      <c r="H648" s="477"/>
      <c r="I648" s="477"/>
      <c r="J648" s="476"/>
      <c r="K648" s="476"/>
      <c r="L648" s="476"/>
      <c r="M648" s="475"/>
      <c r="N648" s="475"/>
      <c r="O648" s="475"/>
      <c r="P648" s="475"/>
      <c r="Q648" s="475"/>
    </row>
    <row r="649" spans="1:17">
      <c r="A649" s="131"/>
      <c r="B649" s="157"/>
      <c r="C649" s="157"/>
      <c r="D649" s="157"/>
      <c r="E649" s="157"/>
      <c r="F649" s="157"/>
      <c r="G649" s="157"/>
      <c r="H649" s="157"/>
      <c r="I649" s="157"/>
      <c r="J649" s="157"/>
      <c r="K649" s="157"/>
      <c r="L649" s="157"/>
      <c r="M649" s="157"/>
      <c r="N649" s="157"/>
      <c r="O649" s="157"/>
      <c r="P649" s="157"/>
      <c r="Q649" s="157"/>
    </row>
    <row r="650" spans="1:17">
      <c r="A650" s="131"/>
      <c r="B650" s="157"/>
      <c r="C650" s="157"/>
      <c r="D650" s="157"/>
      <c r="E650" s="157"/>
      <c r="F650" s="157"/>
      <c r="G650" s="157"/>
      <c r="H650" s="157"/>
      <c r="I650" s="157"/>
      <c r="J650" s="157"/>
      <c r="K650" s="157"/>
      <c r="L650" s="157"/>
      <c r="M650" s="157"/>
      <c r="N650" s="157"/>
      <c r="O650" s="157"/>
      <c r="P650" s="157"/>
      <c r="Q650" s="157"/>
    </row>
    <row r="651" spans="1:17" ht="15.75">
      <c r="A651" s="131"/>
      <c r="B651" s="157"/>
      <c r="C651" s="157"/>
      <c r="D651" s="157"/>
      <c r="E651" s="157"/>
      <c r="F651" s="157"/>
      <c r="G651" s="927" t="str">
        <f>SUBSTITUTE(ADDRESS(1,COLUMN(),4),"1","")</f>
        <v>G</v>
      </c>
      <c r="H651" s="157" t="s">
        <v>1064</v>
      </c>
      <c r="I651" s="157"/>
      <c r="J651" s="157"/>
      <c r="K651" s="157"/>
      <c r="L651" s="157"/>
      <c r="M651" s="157"/>
      <c r="N651" s="157"/>
      <c r="O651" s="157"/>
      <c r="P651" s="157"/>
      <c r="Q651" s="157"/>
    </row>
    <row r="652" spans="1:17" ht="15.75">
      <c r="A652" s="131"/>
      <c r="B652" s="157"/>
      <c r="C652" s="3242" t="s">
        <v>457</v>
      </c>
      <c r="D652" s="3243"/>
      <c r="E652" s="3243"/>
      <c r="F652" s="3243"/>
      <c r="G652" s="3243"/>
      <c r="H652" s="3243"/>
      <c r="I652" s="3243"/>
      <c r="J652" s="3243"/>
      <c r="K652" s="3243"/>
      <c r="L652" s="3244"/>
      <c r="M652" s="131"/>
      <c r="N652" s="131"/>
      <c r="O652" s="131"/>
      <c r="P652" s="131"/>
      <c r="Q652" s="131"/>
    </row>
    <row r="653" spans="1:17">
      <c r="A653" s="131"/>
      <c r="B653" s="157"/>
      <c r="C653" s="3232" t="s">
        <v>458</v>
      </c>
      <c r="D653" s="3233"/>
      <c r="E653" s="3233"/>
      <c r="F653" s="227">
        <v>1</v>
      </c>
      <c r="G653" s="228">
        <f>F653</f>
        <v>1</v>
      </c>
      <c r="H653" s="3234" t="s">
        <v>459</v>
      </c>
      <c r="I653" s="3234"/>
      <c r="J653" s="229" t="s">
        <v>460</v>
      </c>
      <c r="K653" s="3235" t="s">
        <v>461</v>
      </c>
      <c r="L653" s="3236"/>
      <c r="M653" s="131"/>
      <c r="N653" s="131"/>
      <c r="O653" s="131"/>
      <c r="P653" s="131"/>
      <c r="Q653" s="131"/>
    </row>
    <row r="654" spans="1:17">
      <c r="A654" s="131"/>
      <c r="B654" s="157"/>
      <c r="C654" s="3237" t="s">
        <v>462</v>
      </c>
      <c r="D654" s="3238"/>
      <c r="E654" s="3238"/>
      <c r="F654" s="230">
        <v>25</v>
      </c>
      <c r="G654" s="228">
        <f>G653</f>
        <v>1</v>
      </c>
      <c r="H654" s="3239">
        <f t="shared" ref="H654:H660" si="4">(G654*F654)/100</f>
        <v>0.25</v>
      </c>
      <c r="I654" s="3239"/>
      <c r="J654" s="231">
        <v>20</v>
      </c>
      <c r="K654" s="3240">
        <f t="shared" ref="K654:K660" si="5">H654/(100-J654)*100</f>
        <v>0.3125</v>
      </c>
      <c r="L654" s="3241"/>
      <c r="M654" s="131"/>
      <c r="N654" s="131"/>
      <c r="O654" s="131"/>
      <c r="P654" s="131"/>
      <c r="Q654" s="131"/>
    </row>
    <row r="655" spans="1:17">
      <c r="A655" s="131"/>
      <c r="B655" s="157"/>
      <c r="C655" s="3237" t="s">
        <v>463</v>
      </c>
      <c r="D655" s="3238"/>
      <c r="E655" s="3238"/>
      <c r="F655" s="230">
        <v>20</v>
      </c>
      <c r="G655" s="228">
        <f>G653</f>
        <v>1</v>
      </c>
      <c r="H655" s="3239">
        <f t="shared" si="4"/>
        <v>0.2</v>
      </c>
      <c r="I655" s="3239"/>
      <c r="J655" s="231">
        <v>25</v>
      </c>
      <c r="K655" s="3240">
        <f t="shared" si="5"/>
        <v>0.26666666666666672</v>
      </c>
      <c r="L655" s="3241"/>
      <c r="M655" s="131"/>
      <c r="N655" s="131"/>
      <c r="O655" s="131"/>
      <c r="P655" s="131"/>
      <c r="Q655" s="131"/>
    </row>
    <row r="656" spans="1:17">
      <c r="A656" s="131"/>
      <c r="B656" s="157"/>
      <c r="C656" s="3237" t="s">
        <v>464</v>
      </c>
      <c r="D656" s="3238"/>
      <c r="E656" s="3238"/>
      <c r="F656" s="230">
        <v>15</v>
      </c>
      <c r="G656" s="228">
        <f>G653</f>
        <v>1</v>
      </c>
      <c r="H656" s="3239">
        <f t="shared" si="4"/>
        <v>0.15</v>
      </c>
      <c r="I656" s="3239"/>
      <c r="J656" s="231">
        <v>20</v>
      </c>
      <c r="K656" s="3240">
        <f t="shared" si="5"/>
        <v>0.1875</v>
      </c>
      <c r="L656" s="3241"/>
      <c r="M656" s="131"/>
      <c r="N656" s="131"/>
      <c r="O656" s="131"/>
      <c r="P656" s="131"/>
      <c r="Q656" s="131"/>
    </row>
    <row r="657" spans="1:17">
      <c r="A657" s="131"/>
      <c r="B657" s="157"/>
      <c r="C657" s="3237" t="s">
        <v>465</v>
      </c>
      <c r="D657" s="3238"/>
      <c r="E657" s="3238"/>
      <c r="F657" s="230">
        <v>15</v>
      </c>
      <c r="G657" s="228">
        <f>G653</f>
        <v>1</v>
      </c>
      <c r="H657" s="3239">
        <f t="shared" si="4"/>
        <v>0.15</v>
      </c>
      <c r="I657" s="3239"/>
      <c r="J657" s="231">
        <v>0</v>
      </c>
      <c r="K657" s="3240">
        <f t="shared" si="5"/>
        <v>0.15</v>
      </c>
      <c r="L657" s="3241"/>
      <c r="M657" s="131"/>
      <c r="N657" s="131"/>
      <c r="O657" s="131"/>
      <c r="P657" s="131"/>
      <c r="Q657" s="131"/>
    </row>
    <row r="658" spans="1:17">
      <c r="A658" s="131"/>
      <c r="B658" s="157"/>
      <c r="C658" s="3237" t="s">
        <v>466</v>
      </c>
      <c r="D658" s="3238"/>
      <c r="E658" s="3238"/>
      <c r="F658" s="230">
        <v>10</v>
      </c>
      <c r="G658" s="228">
        <f>G653</f>
        <v>1</v>
      </c>
      <c r="H658" s="3239">
        <f t="shared" si="4"/>
        <v>0.1</v>
      </c>
      <c r="I658" s="3239"/>
      <c r="J658" s="231">
        <v>20</v>
      </c>
      <c r="K658" s="3240">
        <f t="shared" si="5"/>
        <v>0.125</v>
      </c>
      <c r="L658" s="3241"/>
      <c r="M658" s="131"/>
      <c r="N658" s="131"/>
      <c r="O658" s="131"/>
      <c r="P658" s="131"/>
      <c r="Q658" s="131"/>
    </row>
    <row r="659" spans="1:17">
      <c r="A659" s="131"/>
      <c r="B659" s="157"/>
      <c r="C659" s="3237" t="s">
        <v>467</v>
      </c>
      <c r="D659" s="3238"/>
      <c r="E659" s="3238"/>
      <c r="F659" s="230">
        <v>7.5</v>
      </c>
      <c r="G659" s="228">
        <f>G653</f>
        <v>1</v>
      </c>
      <c r="H659" s="3239">
        <f t="shared" si="4"/>
        <v>7.4999999999999997E-2</v>
      </c>
      <c r="I659" s="3239"/>
      <c r="J659" s="231">
        <v>20</v>
      </c>
      <c r="K659" s="3240">
        <f t="shared" si="5"/>
        <v>9.375E-2</v>
      </c>
      <c r="L659" s="3241"/>
      <c r="M659" s="131"/>
      <c r="N659" s="131"/>
      <c r="O659" s="131"/>
      <c r="P659" s="131"/>
      <c r="Q659" s="131"/>
    </row>
    <row r="660" spans="1:17">
      <c r="A660" s="131"/>
      <c r="B660" s="157"/>
      <c r="C660" s="3237" t="s">
        <v>468</v>
      </c>
      <c r="D660" s="3238"/>
      <c r="E660" s="3238"/>
      <c r="F660" s="230">
        <v>7.5</v>
      </c>
      <c r="G660" s="228">
        <f>G653</f>
        <v>1</v>
      </c>
      <c r="H660" s="3239">
        <f t="shared" si="4"/>
        <v>7.4999999999999997E-2</v>
      </c>
      <c r="I660" s="3239"/>
      <c r="J660" s="231">
        <v>20</v>
      </c>
      <c r="K660" s="3240">
        <f t="shared" si="5"/>
        <v>9.375E-2</v>
      </c>
      <c r="L660" s="3241"/>
      <c r="M660" s="131"/>
      <c r="N660" s="131"/>
      <c r="O660" s="131"/>
      <c r="P660" s="131"/>
      <c r="Q660" s="131"/>
    </row>
    <row r="661" spans="1:17">
      <c r="A661" s="131"/>
      <c r="B661" s="157"/>
      <c r="C661" s="3245" t="s">
        <v>469</v>
      </c>
      <c r="D661" s="3246"/>
      <c r="E661" s="3246"/>
      <c r="F661" s="232">
        <f>SUM(F654:F660)</f>
        <v>100</v>
      </c>
      <c r="G661" s="233"/>
      <c r="H661" s="234"/>
      <c r="I661" s="235"/>
      <c r="J661" s="234"/>
      <c r="K661" s="234"/>
      <c r="L661" s="236"/>
      <c r="M661" s="131"/>
      <c r="N661" s="131"/>
      <c r="O661" s="131"/>
      <c r="P661" s="131"/>
      <c r="Q661" s="131"/>
    </row>
    <row r="662" spans="1:17">
      <c r="A662" s="131"/>
      <c r="B662" s="157"/>
      <c r="C662" s="237"/>
      <c r="D662" s="238"/>
      <c r="E662" s="238"/>
      <c r="F662" s="239"/>
      <c r="G662" s="240"/>
      <c r="H662" s="240"/>
      <c r="I662" s="225"/>
      <c r="J662" s="240"/>
      <c r="K662" s="240"/>
      <c r="L662" s="226"/>
      <c r="M662" s="131"/>
      <c r="N662" s="131"/>
      <c r="O662" s="131"/>
      <c r="P662" s="131"/>
      <c r="Q662" s="131"/>
    </row>
    <row r="663" spans="1:17">
      <c r="A663" s="131"/>
      <c r="B663" s="157"/>
      <c r="C663" s="157"/>
      <c r="D663" s="157"/>
      <c r="E663" s="157"/>
      <c r="F663" s="157"/>
      <c r="G663" s="157"/>
      <c r="H663" s="157"/>
      <c r="I663" s="157"/>
      <c r="J663" s="157"/>
      <c r="K663" s="157"/>
      <c r="L663" s="157"/>
      <c r="M663" s="131"/>
      <c r="N663" s="131"/>
      <c r="O663" s="131"/>
      <c r="P663" s="131"/>
      <c r="Q663" s="131"/>
    </row>
    <row r="664" spans="1:17" ht="15.75" thickBot="1">
      <c r="A664" s="131"/>
      <c r="B664" s="157"/>
      <c r="C664" s="157"/>
      <c r="D664" s="157"/>
      <c r="E664" s="157"/>
      <c r="F664" s="157"/>
      <c r="G664" s="157"/>
      <c r="H664" s="157"/>
      <c r="I664" s="157"/>
      <c r="J664" s="157"/>
      <c r="K664" s="157"/>
      <c r="L664" s="157"/>
      <c r="M664" s="131"/>
      <c r="N664" s="131"/>
      <c r="O664" s="131"/>
      <c r="P664" s="131"/>
      <c r="Q664" s="131"/>
    </row>
    <row r="665" spans="1:17" ht="18.75">
      <c r="A665" s="131"/>
      <c r="B665" s="157"/>
      <c r="C665" s="3247" t="s">
        <v>470</v>
      </c>
      <c r="D665" s="3248"/>
      <c r="E665" s="3248"/>
      <c r="F665" s="3248"/>
      <c r="G665" s="3248"/>
      <c r="H665" s="3248"/>
      <c r="I665" s="3248"/>
      <c r="J665" s="3248"/>
      <c r="K665" s="3248"/>
      <c r="L665" s="3249"/>
      <c r="M665" s="131"/>
      <c r="N665" s="131"/>
      <c r="O665" s="131"/>
      <c r="P665" s="131"/>
      <c r="Q665" s="131"/>
    </row>
    <row r="666" spans="1:17">
      <c r="A666" s="131"/>
      <c r="B666" s="157"/>
      <c r="C666" s="3250" t="s">
        <v>471</v>
      </c>
      <c r="D666" s="3251"/>
      <c r="E666" s="3251"/>
      <c r="F666" s="3251"/>
      <c r="G666" s="3251"/>
      <c r="H666" s="3251"/>
      <c r="I666" s="3251"/>
      <c r="J666" s="3251"/>
      <c r="K666" s="3251"/>
      <c r="L666" s="3252"/>
      <c r="M666" s="131"/>
      <c r="N666" s="131"/>
      <c r="O666" s="131"/>
      <c r="P666" s="131"/>
      <c r="Q666" s="131"/>
    </row>
    <row r="667" spans="1:17" ht="18">
      <c r="A667" s="131"/>
      <c r="B667" s="157"/>
      <c r="C667" s="3253" t="s">
        <v>472</v>
      </c>
      <c r="D667" s="3254"/>
      <c r="E667" s="3254"/>
      <c r="F667" s="3254"/>
      <c r="G667" s="3254"/>
      <c r="H667" s="3254"/>
      <c r="I667" s="3254"/>
      <c r="J667" s="3254"/>
      <c r="K667" s="3254"/>
      <c r="L667" s="3255"/>
      <c r="M667" s="131"/>
      <c r="N667" s="131"/>
      <c r="O667" s="131"/>
      <c r="P667" s="131"/>
      <c r="Q667" s="131"/>
    </row>
    <row r="668" spans="1:17">
      <c r="A668" s="131"/>
      <c r="B668" s="157"/>
      <c r="C668" s="3256" t="str">
        <f ca="1">CELL("nomfichier")</f>
        <v>E:\0-UPRT\1-UPRT.FR-SITE-WEB\ff-fiches-fabrications\ff-mickael-rabeau\[ff-mr-croissants-5-03-2016.xlsx]Nota</v>
      </c>
      <c r="D668" s="3257"/>
      <c r="E668" s="3257"/>
      <c r="F668" s="3257"/>
      <c r="G668" s="3257"/>
      <c r="H668" s="3257"/>
      <c r="I668" s="3257"/>
      <c r="J668" s="3257"/>
      <c r="K668" s="3257"/>
      <c r="L668" s="3258"/>
      <c r="M668" s="131"/>
      <c r="N668" s="131"/>
      <c r="O668" s="131"/>
      <c r="P668" s="131"/>
      <c r="Q668" s="131"/>
    </row>
    <row r="669" spans="1:17" ht="26.25">
      <c r="A669" s="131"/>
      <c r="B669" s="157"/>
      <c r="C669" s="3259" t="s">
        <v>473</v>
      </c>
      <c r="D669" s="3260"/>
      <c r="E669" s="3260"/>
      <c r="F669" s="3260"/>
      <c r="G669" s="3260"/>
      <c r="H669" s="3260"/>
      <c r="I669" s="3260"/>
      <c r="J669" s="3260"/>
      <c r="K669" s="3260"/>
      <c r="L669" s="3261"/>
      <c r="M669" s="131"/>
      <c r="N669" s="131"/>
      <c r="O669" s="131"/>
      <c r="P669" s="131"/>
      <c r="Q669" s="131"/>
    </row>
    <row r="670" spans="1:17" ht="26.25">
      <c r="A670" s="131"/>
      <c r="B670" s="157"/>
      <c r="C670" s="241"/>
      <c r="D670" s="242"/>
      <c r="E670" s="242" t="s">
        <v>474</v>
      </c>
      <c r="F670" s="235"/>
      <c r="G670" s="243">
        <f ca="1">TODAY()</f>
        <v>44609</v>
      </c>
      <c r="H670" s="244"/>
      <c r="I670" s="245"/>
      <c r="J670" s="246">
        <f ca="1">NOW()</f>
        <v>44609.496947800922</v>
      </c>
      <c r="K670" s="246"/>
      <c r="L670" s="247"/>
      <c r="M670" s="131"/>
      <c r="N670" s="131"/>
      <c r="O670" s="131"/>
      <c r="P670" s="131"/>
      <c r="Q670" s="131"/>
    </row>
    <row r="671" spans="1:17" ht="15.75">
      <c r="A671" s="131"/>
      <c r="B671" s="157"/>
      <c r="C671" s="3273">
        <v>1</v>
      </c>
      <c r="D671" s="248" t="s">
        <v>475</v>
      </c>
      <c r="E671" s="193"/>
      <c r="F671" s="235"/>
      <c r="G671" s="249"/>
      <c r="H671" s="249"/>
      <c r="I671" s="249"/>
      <c r="J671" s="249"/>
      <c r="K671" s="249"/>
      <c r="L671" s="250"/>
      <c r="M671" s="131"/>
      <c r="N671" s="131"/>
      <c r="O671" s="131"/>
      <c r="P671" s="131"/>
      <c r="Q671" s="131"/>
    </row>
    <row r="672" spans="1:17">
      <c r="A672" s="131"/>
      <c r="B672" s="157"/>
      <c r="C672" s="3273"/>
      <c r="D672" s="3274" t="s">
        <v>476</v>
      </c>
      <c r="E672" s="3274"/>
      <c r="F672" s="3274"/>
      <c r="G672" s="251"/>
      <c r="H672" s="252" t="s">
        <v>445</v>
      </c>
      <c r="I672" s="253" t="s">
        <v>446</v>
      </c>
      <c r="J672" s="253" t="s">
        <v>447</v>
      </c>
      <c r="K672" s="253" t="s">
        <v>432</v>
      </c>
      <c r="L672" s="254" t="s">
        <v>477</v>
      </c>
      <c r="M672" s="131"/>
      <c r="N672" s="131"/>
      <c r="O672" s="131"/>
      <c r="P672" s="131"/>
      <c r="Q672" s="131"/>
    </row>
    <row r="673" spans="1:17" ht="15.75">
      <c r="A673" s="131"/>
      <c r="B673" s="157"/>
      <c r="C673" s="3273"/>
      <c r="D673" s="3274" t="s">
        <v>478</v>
      </c>
      <c r="E673" s="3274"/>
      <c r="F673" s="3274"/>
      <c r="G673" s="255">
        <f>SUM(H673:L673)</f>
        <v>2170</v>
      </c>
      <c r="H673" s="256">
        <v>550</v>
      </c>
      <c r="I673" s="256">
        <v>920</v>
      </c>
      <c r="J673" s="256">
        <v>340</v>
      </c>
      <c r="K673" s="256">
        <v>150</v>
      </c>
      <c r="L673" s="257">
        <v>210</v>
      </c>
      <c r="M673" s="131"/>
      <c r="N673" s="131"/>
      <c r="O673" s="131"/>
      <c r="P673" s="131"/>
      <c r="Q673" s="131"/>
    </row>
    <row r="674" spans="1:17" ht="15.75">
      <c r="A674" s="131"/>
      <c r="B674" s="157"/>
      <c r="C674" s="258"/>
      <c r="D674" s="442"/>
      <c r="E674" s="442"/>
      <c r="F674" s="442"/>
      <c r="G674" s="255"/>
      <c r="H674" s="259"/>
      <c r="I674" s="259"/>
      <c r="J674" s="259"/>
      <c r="K674" s="259"/>
      <c r="L674" s="260"/>
      <c r="M674" s="131"/>
      <c r="N674" s="131"/>
      <c r="O674" s="131"/>
      <c r="P674" s="131"/>
      <c r="Q674" s="131"/>
    </row>
    <row r="675" spans="1:17" ht="15.75">
      <c r="A675" s="131"/>
      <c r="B675" s="157"/>
      <c r="C675" s="3273">
        <v>2</v>
      </c>
      <c r="D675" s="248" t="s">
        <v>479</v>
      </c>
      <c r="E675" s="193"/>
      <c r="F675" s="235"/>
      <c r="G675" s="193"/>
      <c r="H675" s="193"/>
      <c r="I675" s="193"/>
      <c r="J675" s="193"/>
      <c r="K675" s="193"/>
      <c r="L675" s="261"/>
      <c r="M675" s="131"/>
      <c r="N675" s="131"/>
      <c r="O675" s="131"/>
      <c r="P675" s="131"/>
      <c r="Q675" s="131"/>
    </row>
    <row r="676" spans="1:17">
      <c r="A676" s="131"/>
      <c r="B676" s="157"/>
      <c r="C676" s="3273"/>
      <c r="D676" s="3262" t="s">
        <v>480</v>
      </c>
      <c r="E676" s="3262"/>
      <c r="F676" s="3262"/>
      <c r="G676" s="262">
        <f>(H676*H673)+(I676*I673)+(J676*J673)+(K676*K673)+(L676*L673)</f>
        <v>1470</v>
      </c>
      <c r="H676" s="263">
        <v>0</v>
      </c>
      <c r="I676" s="263">
        <v>1</v>
      </c>
      <c r="J676" s="263">
        <v>1</v>
      </c>
      <c r="K676" s="263">
        <v>0</v>
      </c>
      <c r="L676" s="264">
        <v>1</v>
      </c>
      <c r="M676" s="131"/>
      <c r="N676" s="131"/>
      <c r="O676" s="131"/>
      <c r="P676" s="131"/>
      <c r="Q676" s="131"/>
    </row>
    <row r="677" spans="1:17">
      <c r="A677" s="131"/>
      <c r="B677" s="157"/>
      <c r="C677" s="3273"/>
      <c r="D677" s="3262" t="s">
        <v>481</v>
      </c>
      <c r="E677" s="3262"/>
      <c r="F677" s="3262"/>
      <c r="G677" s="262">
        <f>(H677*H673)+(I677*I673)+(J677*J673)+(K677*K673)+(L677*L673)</f>
        <v>850</v>
      </c>
      <c r="H677" s="263">
        <v>1</v>
      </c>
      <c r="I677" s="263">
        <v>0</v>
      </c>
      <c r="J677" s="263">
        <v>0</v>
      </c>
      <c r="K677" s="263">
        <v>2</v>
      </c>
      <c r="L677" s="264">
        <v>0</v>
      </c>
      <c r="M677" s="131"/>
      <c r="N677" s="131"/>
      <c r="O677" s="131"/>
      <c r="P677" s="131"/>
      <c r="Q677" s="131"/>
    </row>
    <row r="678" spans="1:17">
      <c r="A678" s="131"/>
      <c r="B678" s="157"/>
      <c r="C678" s="3273"/>
      <c r="D678" s="3262" t="s">
        <v>482</v>
      </c>
      <c r="E678" s="3262"/>
      <c r="F678" s="3262"/>
      <c r="G678" s="262">
        <f>(H678*H673)+(I678*I673)+(J678*J673)+(K678*K673)+(L678*L673)</f>
        <v>1895</v>
      </c>
      <c r="H678" s="265">
        <v>0.5</v>
      </c>
      <c r="I678" s="263">
        <v>1</v>
      </c>
      <c r="J678" s="263">
        <v>1</v>
      </c>
      <c r="K678" s="263">
        <v>1</v>
      </c>
      <c r="L678" s="264">
        <v>1</v>
      </c>
      <c r="M678" s="131"/>
      <c r="N678" s="131"/>
      <c r="O678" s="131"/>
      <c r="P678" s="131"/>
      <c r="Q678" s="131"/>
    </row>
    <row r="679" spans="1:17">
      <c r="A679" s="131"/>
      <c r="B679" s="157"/>
      <c r="C679" s="3273"/>
      <c r="D679" s="3262" t="s">
        <v>483</v>
      </c>
      <c r="E679" s="3262"/>
      <c r="F679" s="3262"/>
      <c r="G679" s="262">
        <f>(H679*H673)+(I679*I673)+(J679*J673)+(K679*K673)+(L679*L673)</f>
        <v>1190</v>
      </c>
      <c r="H679" s="263">
        <v>0</v>
      </c>
      <c r="I679" s="263">
        <v>0</v>
      </c>
      <c r="J679" s="263">
        <v>2</v>
      </c>
      <c r="K679" s="263">
        <v>2</v>
      </c>
      <c r="L679" s="264">
        <v>1</v>
      </c>
      <c r="M679" s="131"/>
      <c r="N679" s="131"/>
      <c r="O679" s="131"/>
      <c r="P679" s="131"/>
      <c r="Q679" s="131"/>
    </row>
    <row r="680" spans="1:17">
      <c r="A680" s="131"/>
      <c r="B680" s="157"/>
      <c r="C680" s="3273"/>
      <c r="D680" s="3262" t="s">
        <v>484</v>
      </c>
      <c r="E680" s="3262"/>
      <c r="F680" s="3262"/>
      <c r="G680" s="262">
        <f>(H680*H673)+(I680*I673)+(J680*J673)+(K680*K673)+(L680*L673)</f>
        <v>2540</v>
      </c>
      <c r="H680" s="263">
        <v>1</v>
      </c>
      <c r="I680" s="263">
        <v>2</v>
      </c>
      <c r="J680" s="263">
        <v>0</v>
      </c>
      <c r="K680" s="263">
        <v>1</v>
      </c>
      <c r="L680" s="264">
        <v>0</v>
      </c>
      <c r="M680" s="131"/>
      <c r="N680" s="131"/>
      <c r="O680" s="131"/>
      <c r="P680" s="131"/>
      <c r="Q680" s="131"/>
    </row>
    <row r="681" spans="1:17" ht="15.75">
      <c r="A681" s="131"/>
      <c r="B681" s="157"/>
      <c r="C681" s="258"/>
      <c r="D681" s="266"/>
      <c r="E681" s="193"/>
      <c r="F681" s="235"/>
      <c r="G681" s="262"/>
      <c r="H681" s="252" t="s">
        <v>445</v>
      </c>
      <c r="I681" s="253" t="s">
        <v>446</v>
      </c>
      <c r="J681" s="253" t="s">
        <v>447</v>
      </c>
      <c r="K681" s="253" t="s">
        <v>432</v>
      </c>
      <c r="L681" s="254" t="s">
        <v>477</v>
      </c>
      <c r="M681" s="131"/>
      <c r="N681" s="131"/>
      <c r="O681" s="131"/>
      <c r="P681" s="131"/>
      <c r="Q681" s="131"/>
    </row>
    <row r="682" spans="1:17" ht="15.75">
      <c r="A682" s="131"/>
      <c r="B682" s="157"/>
      <c r="C682" s="258"/>
      <c r="D682" s="266"/>
      <c r="E682" s="193"/>
      <c r="F682" s="235"/>
      <c r="G682" s="267" t="s">
        <v>485</v>
      </c>
      <c r="H682" s="268">
        <f>SUM(H676:H681)</f>
        <v>2.5</v>
      </c>
      <c r="I682" s="268">
        <f>SUM(I676:I681)</f>
        <v>4</v>
      </c>
      <c r="J682" s="268">
        <f>SUM(J676:J681)</f>
        <v>4</v>
      </c>
      <c r="K682" s="268">
        <f>SUM(K676:K681)</f>
        <v>6</v>
      </c>
      <c r="L682" s="269">
        <f>SUM(L676:L681)</f>
        <v>3</v>
      </c>
      <c r="M682" s="131"/>
      <c r="N682" s="131"/>
      <c r="O682" s="131"/>
      <c r="P682" s="131"/>
      <c r="Q682" s="131"/>
    </row>
    <row r="683" spans="1:17">
      <c r="A683" s="131"/>
      <c r="B683" s="157"/>
      <c r="C683" s="270"/>
      <c r="D683" s="266"/>
      <c r="E683" s="193"/>
      <c r="F683" s="235"/>
      <c r="G683" s="443"/>
      <c r="H683" s="271"/>
      <c r="I683" s="271"/>
      <c r="J683" s="271"/>
      <c r="K683" s="271"/>
      <c r="L683" s="272"/>
      <c r="M683" s="131"/>
      <c r="N683" s="131"/>
      <c r="O683" s="131"/>
      <c r="P683" s="131"/>
      <c r="Q683" s="131"/>
    </row>
    <row r="684" spans="1:17" ht="15.75">
      <c r="A684" s="131"/>
      <c r="B684" s="157"/>
      <c r="C684" s="441">
        <v>3</v>
      </c>
      <c r="D684" s="3262" t="s">
        <v>486</v>
      </c>
      <c r="E684" s="3262"/>
      <c r="F684" s="3262"/>
      <c r="G684" s="273">
        <f>(H684*H673)+(I684*I673)+(J684*J673)+(K684*K673)+(L684*L673)</f>
        <v>208.60000000000002</v>
      </c>
      <c r="H684" s="274">
        <v>0.06</v>
      </c>
      <c r="I684" s="274">
        <v>0.08</v>
      </c>
      <c r="J684" s="274">
        <v>0.15</v>
      </c>
      <c r="K684" s="274">
        <v>0.2</v>
      </c>
      <c r="L684" s="275">
        <v>0.1</v>
      </c>
      <c r="M684" s="131"/>
      <c r="N684" s="131"/>
      <c r="O684" s="131"/>
      <c r="P684" s="131"/>
      <c r="Q684" s="131"/>
    </row>
    <row r="685" spans="1:17">
      <c r="A685" s="131"/>
      <c r="B685" s="157"/>
      <c r="C685" s="270"/>
      <c r="D685" s="276"/>
      <c r="E685" s="277"/>
      <c r="F685" s="278"/>
      <c r="G685" s="262"/>
      <c r="H685" s="271"/>
      <c r="I685" s="271"/>
      <c r="J685" s="271"/>
      <c r="K685" s="271"/>
      <c r="L685" s="272"/>
      <c r="M685" s="131"/>
      <c r="N685" s="131"/>
      <c r="O685" s="131"/>
      <c r="P685" s="131"/>
      <c r="Q685" s="131"/>
    </row>
    <row r="686" spans="1:17" ht="15.75">
      <c r="A686" s="131"/>
      <c r="B686" s="157"/>
      <c r="C686" s="441">
        <v>4</v>
      </c>
      <c r="D686" s="3262" t="s">
        <v>487</v>
      </c>
      <c r="E686" s="3262"/>
      <c r="F686" s="3262"/>
      <c r="G686" s="273">
        <f>(H686*H673)+(I686*I673)+(J686*J673)+(K686*K673)+(L686*L673)</f>
        <v>213.5</v>
      </c>
      <c r="H686" s="274">
        <v>0.06</v>
      </c>
      <c r="I686" s="274">
        <v>0.1</v>
      </c>
      <c r="J686" s="274">
        <v>0.12</v>
      </c>
      <c r="K686" s="274">
        <v>0.15</v>
      </c>
      <c r="L686" s="275">
        <v>0.12</v>
      </c>
      <c r="M686" s="131"/>
      <c r="N686" s="131"/>
      <c r="O686" s="131"/>
      <c r="P686" s="131"/>
      <c r="Q686" s="131"/>
    </row>
    <row r="687" spans="1:17">
      <c r="A687" s="131"/>
      <c r="B687" s="157"/>
      <c r="C687" s="270"/>
      <c r="D687" s="276"/>
      <c r="E687" s="277"/>
      <c r="F687" s="278"/>
      <c r="G687" s="262"/>
      <c r="H687" s="271"/>
      <c r="I687" s="271"/>
      <c r="J687" s="271"/>
      <c r="K687" s="271"/>
      <c r="L687" s="272"/>
      <c r="M687" s="131"/>
      <c r="N687" s="131"/>
      <c r="O687" s="131"/>
      <c r="P687" s="131"/>
      <c r="Q687" s="131"/>
    </row>
    <row r="688" spans="1:17" ht="15.75">
      <c r="A688" s="131"/>
      <c r="B688" s="157"/>
      <c r="C688" s="441">
        <v>5</v>
      </c>
      <c r="D688" s="3262" t="s">
        <v>415</v>
      </c>
      <c r="E688" s="3262"/>
      <c r="F688" s="3262"/>
      <c r="G688" s="273">
        <f>(H688*H673)+(I688*I673)+(J688*J673)+(K688*K673)+(L688*L673)</f>
        <v>237.5</v>
      </c>
      <c r="H688" s="274">
        <v>0.06</v>
      </c>
      <c r="I688" s="274">
        <v>0.1</v>
      </c>
      <c r="J688" s="274">
        <v>0.15</v>
      </c>
      <c r="K688" s="274">
        <v>0.2</v>
      </c>
      <c r="L688" s="275">
        <v>0.15</v>
      </c>
      <c r="M688" s="131"/>
      <c r="N688" s="131"/>
      <c r="O688" s="131"/>
      <c r="P688" s="131"/>
      <c r="Q688" s="131"/>
    </row>
    <row r="689" spans="1:17" ht="15.75" thickBot="1">
      <c r="A689" s="131"/>
      <c r="B689" s="157"/>
      <c r="C689" s="928"/>
      <c r="D689" s="929"/>
      <c r="E689" s="930"/>
      <c r="F689" s="931"/>
      <c r="G689" s="932"/>
      <c r="H689" s="933"/>
      <c r="I689" s="933"/>
      <c r="J689" s="930"/>
      <c r="K689" s="930"/>
      <c r="L689" s="934"/>
      <c r="M689" s="131"/>
      <c r="N689" s="131"/>
      <c r="O689" s="131"/>
      <c r="P689" s="131"/>
      <c r="Q689" s="131"/>
    </row>
    <row r="690" spans="1:17">
      <c r="A690" s="131"/>
      <c r="B690" s="157"/>
      <c r="C690" s="157"/>
      <c r="D690" s="157"/>
      <c r="E690" s="157"/>
      <c r="F690" s="157"/>
      <c r="G690" s="157"/>
      <c r="H690" s="157"/>
      <c r="I690" s="157"/>
      <c r="J690" s="157"/>
      <c r="K690" s="157"/>
      <c r="L690" s="157"/>
      <c r="M690" s="131"/>
      <c r="N690" s="131"/>
      <c r="O690" s="131"/>
      <c r="P690" s="131"/>
      <c r="Q690" s="131"/>
    </row>
    <row r="691" spans="1:17">
      <c r="A691" s="475"/>
      <c r="B691" s="476"/>
      <c r="C691" s="477"/>
      <c r="D691" s="477"/>
      <c r="E691" s="477"/>
      <c r="F691" s="477"/>
      <c r="G691" s="477"/>
      <c r="H691" s="477"/>
      <c r="I691" s="477"/>
      <c r="J691" s="476"/>
      <c r="K691" s="476"/>
      <c r="L691" s="476"/>
      <c r="M691" s="475"/>
      <c r="N691" s="475"/>
      <c r="O691" s="475"/>
      <c r="P691" s="475"/>
      <c r="Q691" s="475"/>
    </row>
    <row r="692" spans="1:17" ht="15.75" thickBot="1">
      <c r="A692" s="131"/>
      <c r="B692" s="157"/>
      <c r="C692" s="157"/>
      <c r="D692" s="157"/>
      <c r="E692" s="157"/>
      <c r="F692" s="157"/>
      <c r="G692" s="157"/>
      <c r="H692" s="157"/>
      <c r="I692" s="157"/>
      <c r="J692" s="157"/>
      <c r="K692" s="157"/>
      <c r="L692" s="157"/>
      <c r="M692" s="131"/>
      <c r="N692" s="131"/>
      <c r="O692" s="131"/>
      <c r="P692" s="131"/>
      <c r="Q692" s="131"/>
    </row>
    <row r="693" spans="1:17" ht="18">
      <c r="A693" s="131"/>
      <c r="B693" s="157"/>
      <c r="C693" s="3263" t="s">
        <v>488</v>
      </c>
      <c r="D693" s="3264"/>
      <c r="E693" s="3264"/>
      <c r="F693" s="3264"/>
      <c r="G693" s="3264"/>
      <c r="H693" s="3264"/>
      <c r="I693" s="3264"/>
      <c r="J693" s="3264"/>
      <c r="K693" s="3264"/>
      <c r="L693" s="3265"/>
      <c r="M693" s="131"/>
      <c r="N693" s="131"/>
      <c r="O693" s="131"/>
      <c r="P693" s="131"/>
      <c r="Q693" s="131"/>
    </row>
    <row r="694" spans="1:17">
      <c r="A694" s="131"/>
      <c r="B694" s="157"/>
      <c r="C694" s="279" t="s">
        <v>489</v>
      </c>
      <c r="D694" s="280"/>
      <c r="E694" s="280"/>
      <c r="F694" s="280"/>
      <c r="G694" s="280"/>
      <c r="H694" s="280"/>
      <c r="I694" s="280"/>
      <c r="J694" s="281"/>
      <c r="K694" s="281"/>
      <c r="L694" s="282"/>
      <c r="M694" s="131"/>
      <c r="N694" s="131"/>
      <c r="O694" s="131"/>
      <c r="P694" s="131"/>
      <c r="Q694" s="131"/>
    </row>
    <row r="695" spans="1:17">
      <c r="A695" s="131"/>
      <c r="B695" s="157"/>
      <c r="C695" s="3266" t="s">
        <v>490</v>
      </c>
      <c r="D695" s="3267"/>
      <c r="E695" s="3267"/>
      <c r="F695" s="3267"/>
      <c r="G695" s="3267"/>
      <c r="H695" s="3267"/>
      <c r="I695" s="3267"/>
      <c r="J695" s="3267"/>
      <c r="K695" s="3267"/>
      <c r="L695" s="3268"/>
      <c r="M695" s="131"/>
      <c r="N695" s="131"/>
      <c r="O695" s="131"/>
      <c r="P695" s="131"/>
      <c r="Q695" s="131"/>
    </row>
    <row r="696" spans="1:17">
      <c r="A696" s="131"/>
      <c r="B696" s="157"/>
      <c r="C696" s="3266"/>
      <c r="D696" s="3267"/>
      <c r="E696" s="3267"/>
      <c r="F696" s="3267"/>
      <c r="G696" s="3267"/>
      <c r="H696" s="3267"/>
      <c r="I696" s="3267"/>
      <c r="J696" s="3267"/>
      <c r="K696" s="3267"/>
      <c r="L696" s="3268"/>
      <c r="M696" s="131"/>
      <c r="N696" s="131"/>
      <c r="O696" s="131"/>
      <c r="P696" s="131"/>
      <c r="Q696" s="131"/>
    </row>
    <row r="697" spans="1:17">
      <c r="A697" s="131"/>
      <c r="B697" s="157"/>
      <c r="C697" s="3266"/>
      <c r="D697" s="3267"/>
      <c r="E697" s="3267"/>
      <c r="F697" s="3267"/>
      <c r="G697" s="3267"/>
      <c r="H697" s="3267"/>
      <c r="I697" s="3267"/>
      <c r="J697" s="3267"/>
      <c r="K697" s="3267"/>
      <c r="L697" s="3268"/>
      <c r="M697" s="131"/>
      <c r="N697" s="131"/>
      <c r="O697" s="131"/>
      <c r="P697" s="131"/>
      <c r="Q697" s="131"/>
    </row>
    <row r="698" spans="1:17">
      <c r="A698" s="131"/>
      <c r="B698" s="157"/>
      <c r="C698" s="3266"/>
      <c r="D698" s="3267"/>
      <c r="E698" s="3267"/>
      <c r="F698" s="3267"/>
      <c r="G698" s="3267"/>
      <c r="H698" s="3267"/>
      <c r="I698" s="3267"/>
      <c r="J698" s="3267"/>
      <c r="K698" s="3267"/>
      <c r="L698" s="3268"/>
      <c r="M698" s="131"/>
      <c r="N698" s="131"/>
      <c r="O698" s="131"/>
      <c r="P698" s="131"/>
      <c r="Q698" s="131"/>
    </row>
    <row r="699" spans="1:17">
      <c r="A699" s="131"/>
      <c r="B699" s="157"/>
      <c r="C699" s="3266" t="s">
        <v>491</v>
      </c>
      <c r="D699" s="3267"/>
      <c r="E699" s="3267"/>
      <c r="F699" s="3267"/>
      <c r="G699" s="3267"/>
      <c r="H699" s="3267"/>
      <c r="I699" s="3267"/>
      <c r="J699" s="3267"/>
      <c r="K699" s="3267"/>
      <c r="L699" s="3268"/>
      <c r="M699" s="131"/>
      <c r="N699" s="131"/>
      <c r="O699" s="131"/>
      <c r="P699" s="131"/>
      <c r="Q699" s="131"/>
    </row>
    <row r="700" spans="1:17">
      <c r="A700" s="131"/>
      <c r="B700" s="157"/>
      <c r="C700" s="3266"/>
      <c r="D700" s="3267"/>
      <c r="E700" s="3267"/>
      <c r="F700" s="3267"/>
      <c r="G700" s="3267"/>
      <c r="H700" s="3267"/>
      <c r="I700" s="3267"/>
      <c r="J700" s="3267"/>
      <c r="K700" s="3267"/>
      <c r="L700" s="3268"/>
      <c r="M700" s="131"/>
      <c r="N700" s="131"/>
      <c r="O700" s="131"/>
      <c r="P700" s="131"/>
      <c r="Q700" s="131"/>
    </row>
    <row r="701" spans="1:17">
      <c r="A701" s="131"/>
      <c r="B701" s="157"/>
      <c r="C701" s="3266"/>
      <c r="D701" s="3267"/>
      <c r="E701" s="3267"/>
      <c r="F701" s="3267"/>
      <c r="G701" s="3267"/>
      <c r="H701" s="3267"/>
      <c r="I701" s="3267"/>
      <c r="J701" s="3267"/>
      <c r="K701" s="3267"/>
      <c r="L701" s="3268"/>
      <c r="M701" s="131"/>
      <c r="N701" s="131"/>
      <c r="O701" s="131"/>
      <c r="P701" s="131"/>
      <c r="Q701" s="131"/>
    </row>
    <row r="702" spans="1:17">
      <c r="A702" s="131"/>
      <c r="B702" s="157"/>
      <c r="C702" s="3269"/>
      <c r="D702" s="3270"/>
      <c r="E702" s="3270"/>
      <c r="F702" s="3270"/>
      <c r="G702" s="3270"/>
      <c r="H702" s="3270"/>
      <c r="I702" s="3270"/>
      <c r="J702" s="3270"/>
      <c r="K702" s="3270"/>
      <c r="L702" s="3271"/>
      <c r="M702" s="131"/>
      <c r="N702" s="131"/>
      <c r="O702" s="131"/>
      <c r="P702" s="131"/>
      <c r="Q702" s="131"/>
    </row>
    <row r="703" spans="1:17">
      <c r="A703" s="131"/>
      <c r="B703" s="157"/>
      <c r="C703" s="3275" t="s">
        <v>492</v>
      </c>
      <c r="D703" s="3276"/>
      <c r="E703" s="3276"/>
      <c r="F703" s="3276"/>
      <c r="G703" s="3277" t="s">
        <v>493</v>
      </c>
      <c r="H703" s="3277"/>
      <c r="I703" s="3278">
        <v>0.09</v>
      </c>
      <c r="J703" s="3279" t="s">
        <v>494</v>
      </c>
      <c r="K703" s="3279"/>
      <c r="L703" s="3280">
        <v>0.12</v>
      </c>
      <c r="M703" s="131"/>
      <c r="N703" s="131"/>
      <c r="O703" s="131"/>
      <c r="P703" s="131"/>
      <c r="Q703" s="131"/>
    </row>
    <row r="704" spans="1:17">
      <c r="A704" s="131"/>
      <c r="B704" s="157"/>
      <c r="C704" s="3275"/>
      <c r="D704" s="3276"/>
      <c r="E704" s="3276"/>
      <c r="F704" s="3276"/>
      <c r="G704" s="3277"/>
      <c r="H704" s="3277"/>
      <c r="I704" s="3278"/>
      <c r="J704" s="3279"/>
      <c r="K704" s="3279"/>
      <c r="L704" s="3280"/>
      <c r="M704" s="131"/>
      <c r="N704" s="131"/>
      <c r="O704" s="131"/>
      <c r="P704" s="131"/>
      <c r="Q704" s="131"/>
    </row>
    <row r="705" spans="1:17" ht="18">
      <c r="A705" s="131"/>
      <c r="B705" s="157"/>
      <c r="C705" s="283"/>
      <c r="D705" s="284"/>
      <c r="E705" s="284"/>
      <c r="F705" s="284"/>
      <c r="G705" s="439"/>
      <c r="H705" s="439"/>
      <c r="I705" s="285"/>
      <c r="J705" s="440"/>
      <c r="K705" s="440"/>
      <c r="L705" s="286"/>
      <c r="M705" s="131"/>
      <c r="N705" s="131"/>
      <c r="O705" s="131"/>
      <c r="P705" s="131"/>
      <c r="Q705" s="131"/>
    </row>
    <row r="706" spans="1:17">
      <c r="A706" s="131"/>
      <c r="B706" s="157"/>
      <c r="C706" s="3281" t="str">
        <f>IF(E706="","produit à servir","produits entiers à couper en ")</f>
        <v xml:space="preserve">produits entiers à couper en </v>
      </c>
      <c r="D706" s="3282"/>
      <c r="E706" s="3283">
        <f>IF(K713=1,"",K713)</f>
        <v>1.5</v>
      </c>
      <c r="F706" s="3272">
        <f>LARGE(F714:F718,1)</f>
        <v>3</v>
      </c>
      <c r="G706" s="3272" t="s">
        <v>495</v>
      </c>
      <c r="H706" s="3272" t="s">
        <v>496</v>
      </c>
      <c r="I706" s="3272">
        <f>LARGE(G714:G718,1)</f>
        <v>2</v>
      </c>
      <c r="J706" s="3272" t="s">
        <v>497</v>
      </c>
      <c r="K706" s="287"/>
      <c r="L706" s="288"/>
      <c r="M706" s="131"/>
      <c r="N706" s="131"/>
      <c r="O706" s="131"/>
      <c r="P706" s="131"/>
      <c r="Q706" s="131"/>
    </row>
    <row r="707" spans="1:17">
      <c r="A707" s="131"/>
      <c r="B707" s="157"/>
      <c r="C707" s="3281"/>
      <c r="D707" s="3282"/>
      <c r="E707" s="3283"/>
      <c r="F707" s="3272"/>
      <c r="G707" s="3272"/>
      <c r="H707" s="3272"/>
      <c r="I707" s="3272"/>
      <c r="J707" s="3272"/>
      <c r="K707" s="287"/>
      <c r="L707" s="288"/>
      <c r="M707" s="131"/>
      <c r="N707" s="131"/>
      <c r="O707" s="131"/>
      <c r="P707" s="131"/>
      <c r="Q707" s="131"/>
    </row>
    <row r="708" spans="1:17" ht="15.75">
      <c r="A708" s="131"/>
      <c r="B708" s="157"/>
      <c r="C708" s="289"/>
      <c r="D708" s="290"/>
      <c r="E708" s="291"/>
      <c r="F708" s="190"/>
      <c r="G708" s="190"/>
      <c r="H708" s="190"/>
      <c r="I708" s="190"/>
      <c r="J708" s="292"/>
      <c r="K708" s="293"/>
      <c r="L708" s="294"/>
      <c r="M708" s="131"/>
      <c r="N708" s="131"/>
      <c r="O708" s="131"/>
      <c r="P708" s="131"/>
      <c r="Q708" s="131"/>
    </row>
    <row r="709" spans="1:17">
      <c r="A709" s="131"/>
      <c r="B709" s="157"/>
      <c r="C709" s="3300" t="str">
        <f>IF(D709="","MOINS","Servir ")</f>
        <v xml:space="preserve">Servir </v>
      </c>
      <c r="D709" s="3304">
        <f>IF(F706-1=0,"",F706-1)</f>
        <v>2</v>
      </c>
      <c r="E709" s="3302" t="str">
        <f>IF(D709="","",IF(G709=1,"produits entiers de","produits coupés en "))</f>
        <v>produits entiers de</v>
      </c>
      <c r="F709" s="3302"/>
      <c r="G709" s="3304">
        <f>IF(D709="","",I706/D709)</f>
        <v>1</v>
      </c>
      <c r="H709" s="3272" t="str">
        <f>IF(D709="","","parts")</f>
        <v>parts</v>
      </c>
      <c r="I709" s="3302" t="str">
        <f>IF(D709="","","grammage unitaire")</f>
        <v>grammage unitaire</v>
      </c>
      <c r="J709" s="3302"/>
      <c r="K709" s="3298">
        <f>IF(D709="","",I703/G709)</f>
        <v>0.09</v>
      </c>
      <c r="L709" s="3299"/>
      <c r="M709" s="131"/>
      <c r="N709" s="131"/>
      <c r="O709" s="131"/>
      <c r="P709" s="131"/>
      <c r="Q709" s="131"/>
    </row>
    <row r="710" spans="1:17">
      <c r="A710" s="131"/>
      <c r="B710" s="157"/>
      <c r="C710" s="3300"/>
      <c r="D710" s="3304"/>
      <c r="E710" s="3302"/>
      <c r="F710" s="3302"/>
      <c r="G710" s="3304"/>
      <c r="H710" s="3272"/>
      <c r="I710" s="3302"/>
      <c r="J710" s="3302"/>
      <c r="K710" s="3298"/>
      <c r="L710" s="3299"/>
      <c r="M710" s="131"/>
      <c r="N710" s="131"/>
      <c r="O710" s="131"/>
      <c r="P710" s="131"/>
      <c r="Q710" s="131"/>
    </row>
    <row r="711" spans="1:17">
      <c r="A711" s="131"/>
      <c r="B711" s="157"/>
      <c r="C711" s="3300" t="str">
        <f>IF(D709="","","plus")</f>
        <v>plus</v>
      </c>
      <c r="D711" s="3301">
        <f>IF(D709="","",F706-D709)</f>
        <v>1</v>
      </c>
      <c r="E711" s="3302" t="str">
        <f>IF(D711="","","produit coupé en ")</f>
        <v xml:space="preserve">produit coupé en </v>
      </c>
      <c r="F711" s="3302"/>
      <c r="G711" s="3301">
        <f>IF(E711="","",I706)</f>
        <v>2</v>
      </c>
      <c r="H711" s="3272" t="str">
        <f>IF(E711="","","parts")</f>
        <v>parts</v>
      </c>
      <c r="I711" s="295"/>
      <c r="J711" s="3303" t="str">
        <f>IF(D711="","moins"," de")</f>
        <v xml:space="preserve"> de</v>
      </c>
      <c r="K711" s="3298">
        <f>IF(E711="",I703-L703,I703/G711)</f>
        <v>4.4999999999999998E-2</v>
      </c>
      <c r="L711" s="3299"/>
      <c r="M711" s="131"/>
      <c r="N711" s="131"/>
      <c r="O711" s="131"/>
      <c r="P711" s="131"/>
      <c r="Q711" s="131"/>
    </row>
    <row r="712" spans="1:17">
      <c r="A712" s="131"/>
      <c r="B712" s="157"/>
      <c r="C712" s="3300"/>
      <c r="D712" s="3301"/>
      <c r="E712" s="3302"/>
      <c r="F712" s="3302"/>
      <c r="G712" s="3301"/>
      <c r="H712" s="3272"/>
      <c r="I712" s="295"/>
      <c r="J712" s="3303"/>
      <c r="K712" s="3298"/>
      <c r="L712" s="3299"/>
      <c r="M712" s="131"/>
      <c r="N712" s="131"/>
      <c r="O712" s="131"/>
      <c r="P712" s="131"/>
      <c r="Q712" s="131"/>
    </row>
    <row r="713" spans="1:17" ht="22.5">
      <c r="A713" s="131"/>
      <c r="B713" s="157"/>
      <c r="C713" s="296" t="s">
        <v>498</v>
      </c>
      <c r="D713" s="297" t="s">
        <v>499</v>
      </c>
      <c r="E713" s="297" t="s">
        <v>500</v>
      </c>
      <c r="F713" s="298" t="s">
        <v>501</v>
      </c>
      <c r="G713" s="298"/>
      <c r="H713" s="299" t="s">
        <v>502</v>
      </c>
      <c r="I713" s="300" t="s">
        <v>496</v>
      </c>
      <c r="J713" s="300"/>
      <c r="K713" s="301">
        <f>LARGE(L714:L718,1)</f>
        <v>1.5</v>
      </c>
      <c r="L713" s="302">
        <f>SMALL(E714:E718,COUNTIF(E714:E718,0)+1)</f>
        <v>3.0000000000000027E-2</v>
      </c>
      <c r="M713" s="131"/>
      <c r="N713" s="131"/>
      <c r="O713" s="131"/>
      <c r="P713" s="131"/>
      <c r="Q713" s="131"/>
    </row>
    <row r="714" spans="1:17">
      <c r="A714" s="131"/>
      <c r="B714" s="157"/>
      <c r="C714" s="303">
        <f>L703*I714</f>
        <v>0</v>
      </c>
      <c r="D714" s="304">
        <f>I703*H714</f>
        <v>0.09</v>
      </c>
      <c r="E714" s="304">
        <f>D714-C714</f>
        <v>0.09</v>
      </c>
      <c r="F714" s="305">
        <f>IF(E714=L713,H714,0)</f>
        <v>0</v>
      </c>
      <c r="G714" s="305">
        <f>IF(F714&gt;0,I714,0)</f>
        <v>0</v>
      </c>
      <c r="H714" s="301">
        <v>1</v>
      </c>
      <c r="I714" s="306">
        <f>INT(J714)</f>
        <v>0</v>
      </c>
      <c r="J714" s="306">
        <f>D714/L703</f>
        <v>0.75</v>
      </c>
      <c r="K714" s="301">
        <f>IF(F714=0,0,F714/G714)</f>
        <v>0</v>
      </c>
      <c r="L714" s="307">
        <f>ROUNDDOWN(K714,1)</f>
        <v>0</v>
      </c>
      <c r="M714" s="131"/>
      <c r="N714" s="131"/>
      <c r="O714" s="131"/>
      <c r="P714" s="131"/>
      <c r="Q714" s="131"/>
    </row>
    <row r="715" spans="1:17">
      <c r="A715" s="131"/>
      <c r="B715" s="157"/>
      <c r="C715" s="303">
        <f>L703*I715</f>
        <v>0.12</v>
      </c>
      <c r="D715" s="304">
        <f>I703*H715</f>
        <v>0.18</v>
      </c>
      <c r="E715" s="304">
        <f>D715-C715</f>
        <v>0.06</v>
      </c>
      <c r="F715" s="305">
        <f>IF(E715=L713,H715,0)</f>
        <v>0</v>
      </c>
      <c r="G715" s="305">
        <f>IF(F715&gt;0,I715,0)</f>
        <v>0</v>
      </c>
      <c r="H715" s="301">
        <v>2</v>
      </c>
      <c r="I715" s="306">
        <f>INT(J715)</f>
        <v>1</v>
      </c>
      <c r="J715" s="306">
        <f>D715/L703</f>
        <v>1.5</v>
      </c>
      <c r="K715" s="301">
        <f>IF(F715=0,0,F715/G715)</f>
        <v>0</v>
      </c>
      <c r="L715" s="307">
        <f>ROUNDDOWN(K715,1)</f>
        <v>0</v>
      </c>
      <c r="M715" s="131"/>
      <c r="N715" s="131"/>
      <c r="O715" s="131"/>
      <c r="P715" s="131"/>
      <c r="Q715" s="131"/>
    </row>
    <row r="716" spans="1:17">
      <c r="A716" s="131"/>
      <c r="B716" s="157"/>
      <c r="C716" s="303">
        <f>L703*I716</f>
        <v>0.24</v>
      </c>
      <c r="D716" s="304">
        <f>I703*H716</f>
        <v>0.27</v>
      </c>
      <c r="E716" s="304">
        <f>D716-C716</f>
        <v>3.0000000000000027E-2</v>
      </c>
      <c r="F716" s="305">
        <f>IF(E716=L713,H716,0)</f>
        <v>3</v>
      </c>
      <c r="G716" s="305">
        <f>IF(F716&gt;0,I716,0)</f>
        <v>2</v>
      </c>
      <c r="H716" s="301">
        <v>3</v>
      </c>
      <c r="I716" s="306">
        <f>INT(J716)</f>
        <v>2</v>
      </c>
      <c r="J716" s="306">
        <f>D716/L703</f>
        <v>2.2500000000000004</v>
      </c>
      <c r="K716" s="301">
        <f>IF(F716=0,0,F716/G716)</f>
        <v>1.5</v>
      </c>
      <c r="L716" s="307">
        <f>ROUNDDOWN(K716,1)</f>
        <v>1.5</v>
      </c>
      <c r="M716" s="131"/>
      <c r="N716" s="131"/>
      <c r="O716" s="131"/>
      <c r="P716" s="131"/>
      <c r="Q716" s="131"/>
    </row>
    <row r="717" spans="1:17">
      <c r="A717" s="131"/>
      <c r="B717" s="157"/>
      <c r="C717" s="303">
        <f>L703*I717</f>
        <v>0.36</v>
      </c>
      <c r="D717" s="304">
        <f>I703*H717</f>
        <v>0.36</v>
      </c>
      <c r="E717" s="304">
        <f>D717-C717</f>
        <v>0</v>
      </c>
      <c r="F717" s="305">
        <f>IF(E717=L713,H717,0)</f>
        <v>0</v>
      </c>
      <c r="G717" s="305">
        <f>IF(F717&gt;0,I717,0)</f>
        <v>0</v>
      </c>
      <c r="H717" s="301">
        <v>4</v>
      </c>
      <c r="I717" s="306">
        <f>INT(J717)</f>
        <v>3</v>
      </c>
      <c r="J717" s="306">
        <f>D717/L703</f>
        <v>3</v>
      </c>
      <c r="K717" s="301">
        <f>IF(F717=0,0,F717/G717)</f>
        <v>0</v>
      </c>
      <c r="L717" s="307">
        <f>ROUNDDOWN(K717,1)</f>
        <v>0</v>
      </c>
      <c r="M717" s="131"/>
      <c r="N717" s="131"/>
      <c r="O717" s="131"/>
      <c r="P717" s="131"/>
      <c r="Q717" s="131"/>
    </row>
    <row r="718" spans="1:17" ht="15.75" thickBot="1">
      <c r="A718" s="131"/>
      <c r="B718" s="157"/>
      <c r="C718" s="935">
        <f>L703*I718</f>
        <v>0.36</v>
      </c>
      <c r="D718" s="936">
        <f>I703*H718</f>
        <v>0.44999999999999996</v>
      </c>
      <c r="E718" s="936">
        <f>D718-C718</f>
        <v>8.9999999999999969E-2</v>
      </c>
      <c r="F718" s="937">
        <f>IF(E718=L713,H718,0)</f>
        <v>0</v>
      </c>
      <c r="G718" s="937">
        <f>IF(F718&gt;0,I718,0)</f>
        <v>0</v>
      </c>
      <c r="H718" s="938">
        <v>5</v>
      </c>
      <c r="I718" s="939">
        <f>INT(J718)</f>
        <v>3</v>
      </c>
      <c r="J718" s="939">
        <f>D718/L703</f>
        <v>3.7499999999999996</v>
      </c>
      <c r="K718" s="938">
        <f>IF(F718=0,0,F718/G718)</f>
        <v>0</v>
      </c>
      <c r="L718" s="940">
        <f>ROUNDDOWN(K718,1)</f>
        <v>0</v>
      </c>
      <c r="M718" s="131"/>
      <c r="N718" s="131"/>
      <c r="O718" s="131"/>
      <c r="P718" s="131"/>
      <c r="Q718" s="131"/>
    </row>
    <row r="719" spans="1:17">
      <c r="A719" s="131"/>
      <c r="B719" s="157"/>
      <c r="C719" s="157"/>
      <c r="D719" s="157"/>
      <c r="E719" s="157"/>
      <c r="F719" s="157"/>
      <c r="G719" s="157"/>
      <c r="H719" s="157"/>
      <c r="I719" s="157"/>
      <c r="J719" s="157"/>
      <c r="K719" s="157"/>
      <c r="L719" s="157"/>
      <c r="M719" s="131"/>
      <c r="N719" s="131"/>
      <c r="O719" s="131"/>
      <c r="P719" s="131"/>
      <c r="Q719" s="131"/>
    </row>
    <row r="720" spans="1:17">
      <c r="A720" s="131"/>
      <c r="B720" s="157"/>
      <c r="C720" s="157"/>
      <c r="D720" s="157"/>
      <c r="E720" s="157"/>
      <c r="F720" s="157"/>
      <c r="G720" s="157"/>
      <c r="H720" s="157"/>
      <c r="I720" s="157"/>
      <c r="J720" s="157"/>
      <c r="K720" s="157"/>
      <c r="L720" s="157"/>
      <c r="M720" s="131"/>
      <c r="N720" s="131"/>
      <c r="O720" s="131"/>
      <c r="P720" s="131"/>
      <c r="Q720" s="131"/>
    </row>
    <row r="721" spans="1:17" ht="18">
      <c r="A721" s="131"/>
      <c r="B721" s="157"/>
      <c r="C721" s="3284" t="s">
        <v>503</v>
      </c>
      <c r="D721" s="3285"/>
      <c r="E721" s="3285"/>
      <c r="F721" s="3285"/>
      <c r="G721" s="3285"/>
      <c r="H721" s="3285"/>
      <c r="I721" s="3285"/>
      <c r="J721" s="3285"/>
      <c r="K721" s="3285"/>
      <c r="L721" s="3285"/>
      <c r="M721" s="3286"/>
      <c r="N721" s="131"/>
      <c r="O721" s="131"/>
      <c r="P721" s="131"/>
      <c r="Q721" s="131"/>
    </row>
    <row r="722" spans="1:17" ht="15.75">
      <c r="A722" s="131"/>
      <c r="B722" s="157"/>
      <c r="C722" s="3287" t="s">
        <v>1065</v>
      </c>
      <c r="D722" s="3288"/>
      <c r="E722" s="3288"/>
      <c r="F722" s="3288"/>
      <c r="G722" s="3288"/>
      <c r="H722" s="3288"/>
      <c r="I722" s="3288"/>
      <c r="J722" s="3288"/>
      <c r="K722" s="3288"/>
      <c r="L722" s="3288"/>
      <c r="M722" s="3289"/>
      <c r="N722" s="131"/>
      <c r="O722" s="131"/>
      <c r="P722" s="131"/>
      <c r="Q722" s="131"/>
    </row>
    <row r="723" spans="1:17" ht="15.75">
      <c r="A723" s="131"/>
      <c r="B723" s="157"/>
      <c r="C723" s="438"/>
      <c r="D723" s="308"/>
      <c r="E723" s="3290" t="s">
        <v>504</v>
      </c>
      <c r="F723" s="3290"/>
      <c r="G723" s="3290"/>
      <c r="H723" s="3290"/>
      <c r="I723" s="3290"/>
      <c r="J723" s="3290"/>
      <c r="K723" s="3290"/>
      <c r="L723" s="3290"/>
      <c r="M723" s="3291"/>
      <c r="N723" s="131"/>
      <c r="O723" s="131"/>
      <c r="P723" s="131"/>
      <c r="Q723" s="131"/>
    </row>
    <row r="724" spans="1:17">
      <c r="A724" s="131"/>
      <c r="B724" s="157"/>
      <c r="C724" s="3292" t="s">
        <v>505</v>
      </c>
      <c r="D724" s="3293"/>
      <c r="E724" s="3293"/>
      <c r="F724" s="3293"/>
      <c r="G724" s="3293"/>
      <c r="H724" s="3293"/>
      <c r="I724" s="3293"/>
      <c r="J724" s="3293"/>
      <c r="K724" s="3293"/>
      <c r="L724" s="3293"/>
      <c r="M724" s="3294"/>
      <c r="N724" s="131"/>
      <c r="O724" s="131"/>
      <c r="P724" s="131"/>
      <c r="Q724" s="131"/>
    </row>
    <row r="725" spans="1:17">
      <c r="A725" s="131"/>
      <c r="B725" s="157"/>
      <c r="C725" s="3295" t="s">
        <v>506</v>
      </c>
      <c r="D725" s="3296"/>
      <c r="E725" s="3297" t="s">
        <v>507</v>
      </c>
      <c r="F725" s="3297"/>
      <c r="G725" s="193"/>
      <c r="H725" s="235"/>
      <c r="I725" s="235"/>
      <c r="J725" s="193"/>
      <c r="K725" s="309"/>
      <c r="L725" s="193"/>
      <c r="M725" s="210"/>
      <c r="N725" s="131"/>
      <c r="O725" s="131"/>
      <c r="P725" s="131"/>
      <c r="Q725" s="131"/>
    </row>
    <row r="726" spans="1:17">
      <c r="A726" s="131"/>
      <c r="B726" s="157"/>
      <c r="C726" s="3295"/>
      <c r="D726" s="3296"/>
      <c r="E726" s="3297"/>
      <c r="F726" s="3297"/>
      <c r="G726" s="193"/>
      <c r="H726" s="235"/>
      <c r="I726" s="235"/>
      <c r="J726" s="193"/>
      <c r="K726" s="309"/>
      <c r="L726" s="193"/>
      <c r="M726" s="210"/>
      <c r="N726" s="131"/>
      <c r="O726" s="131"/>
      <c r="P726" s="131"/>
      <c r="Q726" s="131"/>
    </row>
    <row r="727" spans="1:17">
      <c r="A727" s="131"/>
      <c r="B727" s="157"/>
      <c r="C727" s="3307">
        <v>10</v>
      </c>
      <c r="D727" s="3308"/>
      <c r="E727" s="3308">
        <v>0.1</v>
      </c>
      <c r="F727" s="3308"/>
      <c r="G727" s="193"/>
      <c r="H727" s="235"/>
      <c r="I727" s="235"/>
      <c r="J727" s="193"/>
      <c r="K727" s="436" t="s">
        <v>508</v>
      </c>
      <c r="L727" s="310">
        <f>C727/E727</f>
        <v>100</v>
      </c>
      <c r="M727" s="210"/>
      <c r="N727" s="131"/>
      <c r="O727" s="131"/>
      <c r="P727" s="131"/>
      <c r="Q727" s="131"/>
    </row>
    <row r="728" spans="1:17">
      <c r="A728" s="131"/>
      <c r="B728" s="157"/>
      <c r="C728" s="3307">
        <v>1</v>
      </c>
      <c r="D728" s="3308"/>
      <c r="E728" s="3308">
        <v>7.0000000000000007E-2</v>
      </c>
      <c r="F728" s="3308"/>
      <c r="G728" s="193"/>
      <c r="H728" s="235"/>
      <c r="I728" s="235"/>
      <c r="J728" s="193"/>
      <c r="K728" s="436" t="s">
        <v>508</v>
      </c>
      <c r="L728" s="310">
        <f>C728/E728</f>
        <v>14.285714285714285</v>
      </c>
      <c r="M728" s="210"/>
      <c r="N728" s="131"/>
      <c r="O728" s="131"/>
      <c r="P728" s="131"/>
      <c r="Q728" s="131"/>
    </row>
    <row r="729" spans="1:17">
      <c r="A729" s="131"/>
      <c r="B729" s="157"/>
      <c r="C729" s="311"/>
      <c r="D729" s="312"/>
      <c r="E729" s="313"/>
      <c r="F729" s="312"/>
      <c r="G729" s="193"/>
      <c r="H729" s="235"/>
      <c r="I729" s="235"/>
      <c r="J729" s="193"/>
      <c r="K729" s="193"/>
      <c r="L729" s="193"/>
      <c r="M729" s="210"/>
      <c r="N729" s="131"/>
      <c r="O729" s="131"/>
      <c r="P729" s="131"/>
      <c r="Q729" s="131"/>
    </row>
    <row r="730" spans="1:17" ht="15.75">
      <c r="A730" s="131"/>
      <c r="B730" s="157"/>
      <c r="C730" s="3311" t="s">
        <v>1065</v>
      </c>
      <c r="D730" s="3312"/>
      <c r="E730" s="3312"/>
      <c r="F730" s="3312"/>
      <c r="G730" s="3312"/>
      <c r="H730" s="3312"/>
      <c r="I730" s="3312"/>
      <c r="J730" s="3312"/>
      <c r="K730" s="3312"/>
      <c r="L730" s="3312"/>
      <c r="M730" s="3313"/>
      <c r="N730" s="131"/>
      <c r="O730" s="131"/>
      <c r="P730" s="131"/>
      <c r="Q730" s="131"/>
    </row>
    <row r="731" spans="1:17" ht="15.75">
      <c r="A731" s="131"/>
      <c r="B731" s="157"/>
      <c r="C731" s="437"/>
      <c r="D731" s="314"/>
      <c r="E731" s="3314" t="s">
        <v>509</v>
      </c>
      <c r="F731" s="3314"/>
      <c r="G731" s="3314"/>
      <c r="H731" s="3314"/>
      <c r="I731" s="3314"/>
      <c r="J731" s="3314"/>
      <c r="K731" s="3314"/>
      <c r="L731" s="3314"/>
      <c r="M731" s="3315"/>
      <c r="N731" s="131"/>
      <c r="O731" s="131"/>
      <c r="P731" s="131"/>
      <c r="Q731" s="131"/>
    </row>
    <row r="732" spans="1:17">
      <c r="A732" s="131"/>
      <c r="B732" s="157"/>
      <c r="C732" s="3295" t="s">
        <v>506</v>
      </c>
      <c r="D732" s="3296"/>
      <c r="E732" s="3297" t="s">
        <v>510</v>
      </c>
      <c r="F732" s="3297"/>
      <c r="G732" s="3305" t="s">
        <v>511</v>
      </c>
      <c r="H732" s="3305"/>
      <c r="I732" s="3305"/>
      <c r="J732" s="315"/>
      <c r="K732" s="315"/>
      <c r="L732" s="315"/>
      <c r="M732" s="3306" t="s">
        <v>512</v>
      </c>
      <c r="N732" s="131"/>
      <c r="O732" s="131"/>
      <c r="P732" s="131"/>
      <c r="Q732" s="131"/>
    </row>
    <row r="733" spans="1:17">
      <c r="A733" s="131"/>
      <c r="B733" s="157"/>
      <c r="C733" s="3295"/>
      <c r="D733" s="3296"/>
      <c r="E733" s="3297"/>
      <c r="F733" s="3297"/>
      <c r="G733" s="3305"/>
      <c r="H733" s="3305"/>
      <c r="I733" s="3305"/>
      <c r="J733" s="315"/>
      <c r="K733" s="315"/>
      <c r="L733" s="315"/>
      <c r="M733" s="3306"/>
      <c r="N733" s="131"/>
      <c r="O733" s="131"/>
      <c r="P733" s="131"/>
      <c r="Q733" s="131"/>
    </row>
    <row r="734" spans="1:17">
      <c r="A734" s="131"/>
      <c r="B734" s="157"/>
      <c r="C734" s="3307">
        <v>0.9</v>
      </c>
      <c r="D734" s="3308"/>
      <c r="E734" s="3309">
        <v>7</v>
      </c>
      <c r="F734" s="3309"/>
      <c r="G734" s="3310" t="s">
        <v>513</v>
      </c>
      <c r="H734" s="3310"/>
      <c r="I734" s="3310"/>
      <c r="J734" s="316">
        <f>C734</f>
        <v>0.9</v>
      </c>
      <c r="K734" s="262" t="s">
        <v>496</v>
      </c>
      <c r="L734" s="317">
        <f>E734</f>
        <v>7</v>
      </c>
      <c r="M734" s="318">
        <f>C734/E734</f>
        <v>0.12857142857142859</v>
      </c>
      <c r="N734" s="131"/>
      <c r="O734" s="131"/>
      <c r="P734" s="131"/>
      <c r="Q734" s="131"/>
    </row>
    <row r="735" spans="1:17">
      <c r="A735" s="131"/>
      <c r="B735" s="157"/>
      <c r="C735" s="3307">
        <v>3.5</v>
      </c>
      <c r="D735" s="3308"/>
      <c r="E735" s="3309">
        <v>20</v>
      </c>
      <c r="F735" s="3309"/>
      <c r="G735" s="3310" t="s">
        <v>514</v>
      </c>
      <c r="H735" s="3310"/>
      <c r="I735" s="3310"/>
      <c r="J735" s="316">
        <f>C735</f>
        <v>3.5</v>
      </c>
      <c r="K735" s="262" t="s">
        <v>496</v>
      </c>
      <c r="L735" s="317">
        <f>E735</f>
        <v>20</v>
      </c>
      <c r="M735" s="318">
        <f>C735/E735</f>
        <v>0.17499999999999999</v>
      </c>
      <c r="N735" s="131"/>
      <c r="O735" s="131"/>
      <c r="P735" s="131"/>
      <c r="Q735" s="131"/>
    </row>
    <row r="736" spans="1:17">
      <c r="A736" s="131"/>
      <c r="B736" s="157"/>
      <c r="C736" s="319"/>
      <c r="D736" s="320"/>
      <c r="E736" s="238"/>
      <c r="F736" s="320"/>
      <c r="G736" s="238"/>
      <c r="H736" s="320"/>
      <c r="I736" s="320"/>
      <c r="J736" s="238"/>
      <c r="K736" s="238"/>
      <c r="L736" s="238"/>
      <c r="M736" s="321"/>
      <c r="N736" s="131"/>
      <c r="O736" s="131"/>
      <c r="P736" s="131"/>
      <c r="Q736" s="131"/>
    </row>
    <row r="737" spans="1:17">
      <c r="A737" s="131"/>
      <c r="B737" s="157"/>
      <c r="C737" s="131"/>
      <c r="D737" s="131"/>
      <c r="E737" s="131"/>
      <c r="F737" s="131"/>
      <c r="G737" s="131"/>
      <c r="H737" s="131"/>
      <c r="I737" s="131"/>
      <c r="J737" s="131"/>
      <c r="K737" s="131"/>
      <c r="L737" s="157"/>
      <c r="M737" s="131"/>
      <c r="N737" s="131"/>
      <c r="O737" s="131"/>
      <c r="P737" s="131"/>
      <c r="Q737" s="131"/>
    </row>
    <row r="738" spans="1:17" ht="15.75" thickBot="1">
      <c r="A738" s="131"/>
      <c r="B738" s="157"/>
      <c r="C738" s="131"/>
      <c r="D738" s="131"/>
      <c r="E738" s="131"/>
      <c r="F738" s="131"/>
      <c r="G738" s="131"/>
      <c r="H738" s="131"/>
      <c r="I738" s="131"/>
      <c r="J738" s="131"/>
      <c r="K738" s="131"/>
      <c r="L738" s="157"/>
      <c r="M738" s="131"/>
      <c r="N738" s="131"/>
      <c r="O738" s="131"/>
      <c r="P738" s="131"/>
      <c r="Q738" s="131"/>
    </row>
    <row r="739" spans="1:17">
      <c r="A739" s="131"/>
      <c r="B739" s="157"/>
      <c r="C739" s="3328" t="s">
        <v>515</v>
      </c>
      <c r="D739" s="3329"/>
      <c r="E739" s="3332" t="s">
        <v>516</v>
      </c>
      <c r="F739" s="3332"/>
      <c r="G739" s="3334" t="s">
        <v>517</v>
      </c>
      <c r="H739" s="3336" t="s">
        <v>505</v>
      </c>
      <c r="I739" s="3336"/>
      <c r="J739" s="3336"/>
      <c r="K739" s="3336"/>
      <c r="L739" s="3336"/>
      <c r="M739" s="3337"/>
      <c r="N739" s="131"/>
      <c r="O739" s="131"/>
      <c r="P739" s="131"/>
      <c r="Q739" s="131"/>
    </row>
    <row r="740" spans="1:17">
      <c r="A740" s="131"/>
      <c r="B740" s="157"/>
      <c r="C740" s="3330"/>
      <c r="D740" s="3331"/>
      <c r="E740" s="3333"/>
      <c r="F740" s="3333"/>
      <c r="G740" s="3335"/>
      <c r="H740" s="322"/>
      <c r="I740" s="322"/>
      <c r="J740" s="322"/>
      <c r="K740" s="322"/>
      <c r="L740" s="322"/>
      <c r="M740" s="323"/>
      <c r="N740" s="131"/>
      <c r="O740" s="131"/>
      <c r="P740" s="131"/>
      <c r="Q740" s="131"/>
    </row>
    <row r="741" spans="1:17">
      <c r="A741" s="131"/>
      <c r="B741" s="157"/>
      <c r="C741" s="3316">
        <v>32</v>
      </c>
      <c r="D741" s="3317"/>
      <c r="E741" s="3318">
        <v>1.45</v>
      </c>
      <c r="F741" s="3318"/>
      <c r="G741" s="3319">
        <f>C741/E741</f>
        <v>22.068965517241381</v>
      </c>
      <c r="H741" s="3320" t="s">
        <v>518</v>
      </c>
      <c r="I741" s="3320"/>
      <c r="J741" s="3320"/>
      <c r="K741" s="3320"/>
      <c r="L741" s="3320"/>
      <c r="M741" s="3321"/>
      <c r="N741" s="131"/>
      <c r="O741" s="131"/>
      <c r="P741" s="131"/>
      <c r="Q741" s="131"/>
    </row>
    <row r="742" spans="1:17">
      <c r="A742" s="131"/>
      <c r="B742" s="157"/>
      <c r="C742" s="3316"/>
      <c r="D742" s="3317"/>
      <c r="E742" s="3318"/>
      <c r="F742" s="3318"/>
      <c r="G742" s="3319"/>
      <c r="H742" s="3320"/>
      <c r="I742" s="3320"/>
      <c r="J742" s="3320"/>
      <c r="K742" s="3320"/>
      <c r="L742" s="3320"/>
      <c r="M742" s="3321"/>
      <c r="N742" s="131"/>
      <c r="O742" s="131"/>
      <c r="P742" s="131"/>
      <c r="Q742" s="131"/>
    </row>
    <row r="743" spans="1:17" ht="15.75">
      <c r="A743" s="131"/>
      <c r="B743" s="157"/>
      <c r="C743" s="3322" t="s">
        <v>519</v>
      </c>
      <c r="D743" s="3323"/>
      <c r="E743" s="3323"/>
      <c r="F743" s="3323"/>
      <c r="G743" s="3323"/>
      <c r="H743" s="3323"/>
      <c r="I743" s="3323"/>
      <c r="J743" s="3323"/>
      <c r="K743" s="3323"/>
      <c r="L743" s="3323"/>
      <c r="M743" s="3324"/>
      <c r="N743" s="131"/>
      <c r="O743" s="131"/>
      <c r="P743" s="131"/>
      <c r="Q743" s="131"/>
    </row>
    <row r="744" spans="1:17" ht="15.75">
      <c r="A744" s="131"/>
      <c r="B744" s="157"/>
      <c r="C744" s="3325">
        <v>32</v>
      </c>
      <c r="D744" s="3326"/>
      <c r="E744" s="3327">
        <v>1.2</v>
      </c>
      <c r="F744" s="3327"/>
      <c r="G744" s="434">
        <f t="shared" ref="G744:G755" si="6">C744/E744</f>
        <v>26.666666666666668</v>
      </c>
      <c r="H744" s="435" t="s">
        <v>520</v>
      </c>
      <c r="I744" s="324"/>
      <c r="J744" s="324"/>
      <c r="K744" s="324"/>
      <c r="L744" s="325"/>
      <c r="M744" s="326"/>
      <c r="N744" s="131"/>
      <c r="O744" s="131"/>
      <c r="P744" s="131"/>
      <c r="Q744" s="131"/>
    </row>
    <row r="745" spans="1:17" ht="15.75">
      <c r="A745" s="131"/>
      <c r="B745" s="157"/>
      <c r="C745" s="3325">
        <v>12</v>
      </c>
      <c r="D745" s="3326"/>
      <c r="E745" s="3327">
        <v>1</v>
      </c>
      <c r="F745" s="3327"/>
      <c r="G745" s="434">
        <f t="shared" si="6"/>
        <v>12</v>
      </c>
      <c r="H745" s="435" t="s">
        <v>521</v>
      </c>
      <c r="I745" s="324"/>
      <c r="J745" s="324"/>
      <c r="K745" s="324"/>
      <c r="L745" s="325"/>
      <c r="M745" s="326"/>
      <c r="N745" s="131"/>
      <c r="O745" s="131"/>
      <c r="P745" s="131"/>
      <c r="Q745" s="131"/>
    </row>
    <row r="746" spans="1:17" ht="15.75">
      <c r="A746" s="131"/>
      <c r="B746" s="157"/>
      <c r="C746" s="3325">
        <v>32</v>
      </c>
      <c r="D746" s="3326"/>
      <c r="E746" s="3327">
        <v>2</v>
      </c>
      <c r="F746" s="3327"/>
      <c r="G746" s="434">
        <f t="shared" si="6"/>
        <v>16</v>
      </c>
      <c r="H746" s="435" t="s">
        <v>522</v>
      </c>
      <c r="I746" s="324"/>
      <c r="J746" s="324"/>
      <c r="K746" s="324"/>
      <c r="L746" s="325"/>
      <c r="M746" s="326"/>
      <c r="N746" s="131"/>
      <c r="O746" s="131"/>
      <c r="P746" s="131"/>
      <c r="Q746" s="131"/>
    </row>
    <row r="747" spans="1:17" ht="15.75">
      <c r="A747" s="131"/>
      <c r="B747" s="157"/>
      <c r="C747" s="3325">
        <v>32</v>
      </c>
      <c r="D747" s="3326"/>
      <c r="E747" s="3327">
        <v>1.2</v>
      </c>
      <c r="F747" s="3327"/>
      <c r="G747" s="434">
        <f t="shared" si="6"/>
        <v>26.666666666666668</v>
      </c>
      <c r="H747" s="435" t="s">
        <v>522</v>
      </c>
      <c r="I747" s="324"/>
      <c r="J747" s="324"/>
      <c r="K747" s="324"/>
      <c r="L747" s="325"/>
      <c r="M747" s="326"/>
      <c r="N747" s="131"/>
      <c r="O747" s="131"/>
      <c r="P747" s="131"/>
      <c r="Q747" s="131"/>
    </row>
    <row r="748" spans="1:17" ht="15.75">
      <c r="A748" s="131"/>
      <c r="B748" s="157"/>
      <c r="C748" s="3325">
        <v>33</v>
      </c>
      <c r="D748" s="3326"/>
      <c r="E748" s="3327">
        <v>1.3</v>
      </c>
      <c r="F748" s="3327"/>
      <c r="G748" s="434">
        <f t="shared" si="6"/>
        <v>25.384615384615383</v>
      </c>
      <c r="H748" s="435" t="s">
        <v>523</v>
      </c>
      <c r="I748" s="324"/>
      <c r="J748" s="324"/>
      <c r="K748" s="324"/>
      <c r="L748" s="325"/>
      <c r="M748" s="326"/>
      <c r="N748" s="131"/>
      <c r="O748" s="131"/>
      <c r="P748" s="131"/>
      <c r="Q748" s="131"/>
    </row>
    <row r="749" spans="1:17" ht="15.75">
      <c r="A749" s="131"/>
      <c r="B749" s="157"/>
      <c r="C749" s="3325">
        <v>33</v>
      </c>
      <c r="D749" s="3326"/>
      <c r="E749" s="3327">
        <v>1.5</v>
      </c>
      <c r="F749" s="3327"/>
      <c r="G749" s="434">
        <f t="shared" si="6"/>
        <v>22</v>
      </c>
      <c r="H749" s="435" t="s">
        <v>524</v>
      </c>
      <c r="I749" s="324"/>
      <c r="J749" s="324"/>
      <c r="K749" s="324"/>
      <c r="L749" s="325"/>
      <c r="M749" s="326"/>
      <c r="N749" s="131"/>
      <c r="O749" s="131"/>
      <c r="P749" s="131"/>
      <c r="Q749" s="131"/>
    </row>
    <row r="750" spans="1:17" ht="15.75">
      <c r="A750" s="131"/>
      <c r="B750" s="157"/>
      <c r="C750" s="3325">
        <v>30</v>
      </c>
      <c r="D750" s="3326"/>
      <c r="E750" s="3327">
        <v>1.2</v>
      </c>
      <c r="F750" s="3327"/>
      <c r="G750" s="434">
        <f t="shared" si="6"/>
        <v>25</v>
      </c>
      <c r="H750" s="435" t="s">
        <v>525</v>
      </c>
      <c r="I750" s="324"/>
      <c r="J750" s="324"/>
      <c r="K750" s="324"/>
      <c r="L750" s="325"/>
      <c r="M750" s="326"/>
      <c r="N750" s="131"/>
      <c r="O750" s="131"/>
      <c r="P750" s="131"/>
      <c r="Q750" s="131"/>
    </row>
    <row r="751" spans="1:17" ht="15.75">
      <c r="A751" s="131"/>
      <c r="B751" s="157"/>
      <c r="C751" s="3325">
        <v>33</v>
      </c>
      <c r="D751" s="3326"/>
      <c r="E751" s="3327">
        <v>1.6</v>
      </c>
      <c r="F751" s="3327"/>
      <c r="G751" s="434">
        <f t="shared" si="6"/>
        <v>20.625</v>
      </c>
      <c r="H751" s="435" t="s">
        <v>526</v>
      </c>
      <c r="I751" s="324"/>
      <c r="J751" s="324"/>
      <c r="K751" s="324"/>
      <c r="L751" s="325"/>
      <c r="M751" s="326"/>
      <c r="N751" s="131"/>
      <c r="O751" s="131"/>
      <c r="P751" s="131"/>
      <c r="Q751" s="131"/>
    </row>
    <row r="752" spans="1:17" ht="15.75">
      <c r="A752" s="131"/>
      <c r="B752" s="157"/>
      <c r="C752" s="3325">
        <v>33</v>
      </c>
      <c r="D752" s="3326"/>
      <c r="E752" s="3327">
        <v>2</v>
      </c>
      <c r="F752" s="3327"/>
      <c r="G752" s="434">
        <f t="shared" si="6"/>
        <v>16.5</v>
      </c>
      <c r="H752" s="435" t="s">
        <v>527</v>
      </c>
      <c r="I752" s="324"/>
      <c r="J752" s="324"/>
      <c r="K752" s="324"/>
      <c r="L752" s="325"/>
      <c r="M752" s="326"/>
      <c r="N752" s="131"/>
      <c r="O752" s="131"/>
      <c r="P752" s="131"/>
      <c r="Q752" s="131"/>
    </row>
    <row r="753" spans="1:17" ht="15.75">
      <c r="A753" s="131"/>
      <c r="B753" s="157"/>
      <c r="C753" s="3325">
        <v>48</v>
      </c>
      <c r="D753" s="3326"/>
      <c r="E753" s="3327">
        <v>6</v>
      </c>
      <c r="F753" s="3327"/>
      <c r="G753" s="434">
        <f t="shared" si="6"/>
        <v>8</v>
      </c>
      <c r="H753" s="435" t="s">
        <v>528</v>
      </c>
      <c r="I753" s="324"/>
      <c r="J753" s="324"/>
      <c r="K753" s="324"/>
      <c r="L753" s="325"/>
      <c r="M753" s="326"/>
      <c r="N753" s="131"/>
      <c r="O753" s="131"/>
      <c r="P753" s="131"/>
      <c r="Q753" s="131"/>
    </row>
    <row r="754" spans="1:17" ht="15.75">
      <c r="A754" s="131"/>
      <c r="B754" s="157"/>
      <c r="C754" s="3325">
        <v>1</v>
      </c>
      <c r="D754" s="3326"/>
      <c r="E754" s="3327">
        <v>0.25</v>
      </c>
      <c r="F754" s="3327"/>
      <c r="G754" s="434">
        <f t="shared" si="6"/>
        <v>4</v>
      </c>
      <c r="H754" s="435" t="s">
        <v>529</v>
      </c>
      <c r="I754" s="324"/>
      <c r="J754" s="324"/>
      <c r="K754" s="324"/>
      <c r="L754" s="325"/>
      <c r="M754" s="326"/>
      <c r="N754" s="131"/>
      <c r="O754" s="131"/>
      <c r="P754" s="131"/>
      <c r="Q754" s="131"/>
    </row>
    <row r="755" spans="1:17" ht="15.75">
      <c r="A755" s="131"/>
      <c r="B755" s="157"/>
      <c r="C755" s="3325">
        <v>25</v>
      </c>
      <c r="D755" s="3326"/>
      <c r="E755" s="3327">
        <v>1</v>
      </c>
      <c r="F755" s="3327"/>
      <c r="G755" s="434">
        <f t="shared" si="6"/>
        <v>25</v>
      </c>
      <c r="H755" s="435" t="s">
        <v>530</v>
      </c>
      <c r="I755" s="324"/>
      <c r="J755" s="324"/>
      <c r="K755" s="324"/>
      <c r="L755" s="325"/>
      <c r="M755" s="326"/>
      <c r="N755" s="131"/>
      <c r="O755" s="131"/>
      <c r="P755" s="131"/>
      <c r="Q755" s="131"/>
    </row>
    <row r="756" spans="1:17" ht="15.75">
      <c r="A756" s="131"/>
      <c r="B756" s="157"/>
      <c r="C756" s="431"/>
      <c r="D756" s="432"/>
      <c r="E756" s="433"/>
      <c r="F756" s="433"/>
      <c r="G756" s="434"/>
      <c r="H756" s="435"/>
      <c r="I756" s="324"/>
      <c r="J756" s="324"/>
      <c r="K756" s="324"/>
      <c r="L756" s="325"/>
      <c r="M756" s="326"/>
      <c r="N756" s="131"/>
      <c r="O756" s="131"/>
      <c r="P756" s="131"/>
      <c r="Q756" s="131"/>
    </row>
    <row r="757" spans="1:17" ht="15.75">
      <c r="A757" s="131"/>
      <c r="B757" s="157"/>
      <c r="C757" s="327" t="s">
        <v>1066</v>
      </c>
      <c r="D757" s="432"/>
      <c r="E757" s="433"/>
      <c r="F757" s="433"/>
      <c r="G757" s="434"/>
      <c r="H757" s="435"/>
      <c r="I757" s="324"/>
      <c r="J757" s="324"/>
      <c r="K757" s="324"/>
      <c r="L757" s="325"/>
      <c r="M757" s="326"/>
      <c r="N757" s="131"/>
      <c r="O757" s="131"/>
      <c r="P757" s="131"/>
      <c r="Q757" s="131"/>
    </row>
    <row r="758" spans="1:17">
      <c r="A758" s="131"/>
      <c r="B758" s="157"/>
      <c r="C758" s="3338" t="s">
        <v>531</v>
      </c>
      <c r="D758" s="3339"/>
      <c r="E758" s="3339"/>
      <c r="F758" s="3339"/>
      <c r="G758" s="3339"/>
      <c r="H758" s="3339"/>
      <c r="I758" s="3339"/>
      <c r="J758" s="3339"/>
      <c r="K758" s="3339"/>
      <c r="L758" s="3339"/>
      <c r="M758" s="3340"/>
      <c r="N758" s="131"/>
      <c r="O758" s="131"/>
      <c r="P758" s="131"/>
      <c r="Q758" s="131"/>
    </row>
    <row r="759" spans="1:17">
      <c r="A759" s="131"/>
      <c r="B759" s="157"/>
      <c r="C759" s="3338"/>
      <c r="D759" s="3339"/>
      <c r="E759" s="3339"/>
      <c r="F759" s="3339"/>
      <c r="G759" s="3339"/>
      <c r="H759" s="3339"/>
      <c r="I759" s="3339"/>
      <c r="J759" s="3339"/>
      <c r="K759" s="3339"/>
      <c r="L759" s="3339"/>
      <c r="M759" s="3340"/>
      <c r="N759" s="131"/>
      <c r="O759" s="131"/>
      <c r="P759" s="131"/>
      <c r="Q759" s="131"/>
    </row>
    <row r="760" spans="1:17" ht="15.75" thickBot="1">
      <c r="A760" s="131"/>
      <c r="B760" s="157"/>
      <c r="C760" s="3341"/>
      <c r="D760" s="3342"/>
      <c r="E760" s="3342"/>
      <c r="F760" s="3342"/>
      <c r="G760" s="3342"/>
      <c r="H760" s="3342"/>
      <c r="I760" s="3342"/>
      <c r="J760" s="3342"/>
      <c r="K760" s="3342"/>
      <c r="L760" s="3342"/>
      <c r="M760" s="3343"/>
      <c r="N760" s="131"/>
      <c r="O760" s="131"/>
      <c r="P760" s="131"/>
      <c r="Q760" s="131"/>
    </row>
    <row r="761" spans="1:17">
      <c r="A761" s="131"/>
      <c r="B761" s="157"/>
      <c r="C761" s="157"/>
      <c r="D761" s="157"/>
      <c r="E761" s="157"/>
      <c r="F761" s="157"/>
      <c r="G761" s="157"/>
      <c r="H761" s="157"/>
      <c r="I761" s="157"/>
      <c r="J761" s="157"/>
      <c r="K761" s="157"/>
      <c r="L761" s="157"/>
      <c r="M761" s="131"/>
      <c r="N761" s="131"/>
      <c r="O761" s="131"/>
      <c r="P761" s="131"/>
      <c r="Q761" s="131"/>
    </row>
    <row r="762" spans="1:17">
      <c r="A762" s="475"/>
      <c r="B762" s="476"/>
      <c r="C762" s="477"/>
      <c r="D762" s="477"/>
      <c r="E762" s="477"/>
      <c r="F762" s="477"/>
      <c r="G762" s="477"/>
      <c r="H762" s="477"/>
      <c r="I762" s="477"/>
      <c r="J762" s="476"/>
      <c r="K762" s="476"/>
      <c r="L762" s="476"/>
      <c r="M762" s="475"/>
      <c r="N762" s="475"/>
      <c r="O762" s="475"/>
      <c r="P762" s="475"/>
      <c r="Q762" s="475"/>
    </row>
    <row r="763" spans="1:17">
      <c r="A763" s="131"/>
      <c r="B763" s="157"/>
      <c r="C763" s="157"/>
      <c r="D763" s="157"/>
      <c r="E763" s="157"/>
      <c r="F763" s="157"/>
      <c r="G763" s="157"/>
      <c r="H763" s="157"/>
      <c r="I763" s="157"/>
      <c r="J763" s="157"/>
      <c r="K763" s="157"/>
      <c r="L763" s="157"/>
      <c r="M763" s="131"/>
      <c r="N763" s="131"/>
      <c r="O763" s="131"/>
      <c r="P763" s="131"/>
      <c r="Q763" s="131"/>
    </row>
    <row r="764" spans="1:17" ht="20.25">
      <c r="A764" s="131"/>
      <c r="B764" s="3344" t="s">
        <v>437</v>
      </c>
      <c r="C764" s="3344"/>
      <c r="D764" s="3344"/>
      <c r="E764" s="3344"/>
      <c r="F764" s="3344"/>
      <c r="G764" s="3344"/>
      <c r="H764" s="3344"/>
      <c r="I764" s="3344"/>
      <c r="J764" s="3344"/>
      <c r="K764" s="3344"/>
      <c r="L764" s="3344"/>
      <c r="M764" s="3344"/>
      <c r="N764" s="3344"/>
      <c r="O764" s="157"/>
      <c r="P764" s="157"/>
      <c r="Q764" s="157"/>
    </row>
    <row r="765" spans="1:17">
      <c r="A765" s="131"/>
      <c r="B765" s="941"/>
      <c r="C765" s="182"/>
      <c r="D765" s="182"/>
      <c r="E765" s="182"/>
      <c r="F765" s="182"/>
      <c r="G765" s="182"/>
      <c r="H765" s="182"/>
      <c r="I765" s="182"/>
      <c r="J765" s="182"/>
      <c r="K765" s="182"/>
      <c r="L765" s="182"/>
      <c r="M765" s="182"/>
      <c r="N765" s="942"/>
      <c r="O765" s="157"/>
      <c r="P765" s="157"/>
      <c r="Q765" s="157"/>
    </row>
    <row r="766" spans="1:17" ht="18">
      <c r="A766" s="131"/>
      <c r="B766" s="3345" t="s">
        <v>438</v>
      </c>
      <c r="C766" s="3346"/>
      <c r="D766" s="3346"/>
      <c r="E766" s="3346"/>
      <c r="F766" s="3346"/>
      <c r="G766" s="3346"/>
      <c r="H766" s="3346"/>
      <c r="I766" s="3346"/>
      <c r="J766" s="3346"/>
      <c r="K766" s="3346"/>
      <c r="L766" s="3346"/>
      <c r="M766" s="3346"/>
      <c r="N766" s="3347"/>
      <c r="O766" s="157"/>
      <c r="P766" s="157"/>
      <c r="Q766" s="157"/>
    </row>
    <row r="767" spans="1:17" ht="18">
      <c r="A767" s="131"/>
      <c r="B767" s="183"/>
      <c r="C767" s="184"/>
      <c r="D767" s="184"/>
      <c r="E767" s="184"/>
      <c r="F767" s="184"/>
      <c r="G767" s="184"/>
      <c r="H767" s="184"/>
      <c r="I767" s="184"/>
      <c r="J767" s="184"/>
      <c r="K767" s="184"/>
      <c r="L767" s="184"/>
      <c r="M767" s="184"/>
      <c r="N767" s="185"/>
      <c r="O767" s="157"/>
      <c r="P767" s="157"/>
      <c r="Q767" s="157"/>
    </row>
    <row r="768" spans="1:17" ht="15.75">
      <c r="A768" s="131"/>
      <c r="B768" s="186"/>
      <c r="C768" s="187"/>
      <c r="D768" s="187"/>
      <c r="E768" s="188" t="s">
        <v>439</v>
      </c>
      <c r="F768" s="189">
        <v>250</v>
      </c>
      <c r="G768" s="189">
        <v>620</v>
      </c>
      <c r="H768" s="189">
        <v>37</v>
      </c>
      <c r="I768" s="189">
        <v>14</v>
      </c>
      <c r="J768" s="190">
        <f>SUM(F768:I768)</f>
        <v>921</v>
      </c>
      <c r="K768" s="191" t="s">
        <v>440</v>
      </c>
      <c r="L768" s="192"/>
      <c r="M768" s="193"/>
      <c r="N768" s="194"/>
      <c r="O768" s="157"/>
      <c r="P768" s="157"/>
      <c r="Q768" s="157"/>
    </row>
    <row r="769" spans="1:17" ht="15.75">
      <c r="A769" s="131"/>
      <c r="B769" s="186"/>
      <c r="C769" s="187"/>
      <c r="D769" s="187"/>
      <c r="E769" s="195" t="s">
        <v>441</v>
      </c>
      <c r="F769" s="196">
        <v>4.4999999999999998E-2</v>
      </c>
      <c r="G769" s="196">
        <v>7.0000000000000007E-2</v>
      </c>
      <c r="H769" s="196">
        <v>0.11</v>
      </c>
      <c r="I769" s="197">
        <v>0.13</v>
      </c>
      <c r="J769" s="193"/>
      <c r="K769" s="198" t="s">
        <v>442</v>
      </c>
      <c r="L769" s="199">
        <v>25</v>
      </c>
      <c r="M769" s="200" t="s">
        <v>443</v>
      </c>
      <c r="N769" s="194"/>
      <c r="O769" s="157"/>
      <c r="P769" s="157"/>
      <c r="Q769" s="157"/>
    </row>
    <row r="770" spans="1:17" ht="15.75">
      <c r="A770" s="131"/>
      <c r="B770" s="186"/>
      <c r="C770" s="187"/>
      <c r="D770" s="187"/>
      <c r="E770" s="201" t="s">
        <v>444</v>
      </c>
      <c r="F770" s="202" t="s">
        <v>445</v>
      </c>
      <c r="G770" s="203" t="s">
        <v>446</v>
      </c>
      <c r="H770" s="204" t="s">
        <v>447</v>
      </c>
      <c r="I770" s="203" t="s">
        <v>432</v>
      </c>
      <c r="J770" s="3348" t="s">
        <v>448</v>
      </c>
      <c r="K770" s="3348"/>
      <c r="L770" s="3348"/>
      <c r="M770" s="193"/>
      <c r="N770" s="194"/>
      <c r="O770" s="157"/>
      <c r="P770" s="157"/>
      <c r="Q770" s="157"/>
    </row>
    <row r="771" spans="1:17">
      <c r="A771" s="131"/>
      <c r="B771" s="186"/>
      <c r="C771" s="187"/>
      <c r="D771" s="187"/>
      <c r="E771" s="205" t="s">
        <v>449</v>
      </c>
      <c r="F771" s="206">
        <f>F769*F768</f>
        <v>11.25</v>
      </c>
      <c r="G771" s="206">
        <f>G769*G768</f>
        <v>43.400000000000006</v>
      </c>
      <c r="H771" s="206">
        <f>H769*H768</f>
        <v>4.07</v>
      </c>
      <c r="I771" s="207">
        <f>I769*I768</f>
        <v>1.82</v>
      </c>
      <c r="J771" s="208">
        <f>SUM(F771:I771)</f>
        <v>60.540000000000006</v>
      </c>
      <c r="K771" s="208"/>
      <c r="L771" s="209" t="s">
        <v>450</v>
      </c>
      <c r="M771" s="193"/>
      <c r="N771" s="210"/>
      <c r="O771" s="157"/>
      <c r="P771" s="157"/>
      <c r="Q771" s="157"/>
    </row>
    <row r="772" spans="1:17" ht="18">
      <c r="A772" s="131"/>
      <c r="B772" s="186"/>
      <c r="C772" s="187"/>
      <c r="D772" s="187"/>
      <c r="E772" s="211" t="s">
        <v>451</v>
      </c>
      <c r="F772" s="212">
        <f>F771/(100-L769)*100</f>
        <v>15</v>
      </c>
      <c r="G772" s="212">
        <f>G771/(100-L769)*100</f>
        <v>57.866666666666674</v>
      </c>
      <c r="H772" s="212">
        <f>H771/(100-L769)*100</f>
        <v>5.4266666666666667</v>
      </c>
      <c r="I772" s="213">
        <f>I771/(100-L769)*100</f>
        <v>2.4266666666666667</v>
      </c>
      <c r="J772" s="214">
        <f>SUM(F772:I772)</f>
        <v>80.72</v>
      </c>
      <c r="K772" s="215"/>
      <c r="L772" s="216" t="s">
        <v>452</v>
      </c>
      <c r="M772" s="193"/>
      <c r="N772" s="210"/>
      <c r="O772" s="157"/>
      <c r="P772" s="157"/>
      <c r="Q772" s="157"/>
    </row>
    <row r="773" spans="1:17">
      <c r="A773" s="131"/>
      <c r="B773" s="186"/>
      <c r="C773" s="187"/>
      <c r="D773" s="187"/>
      <c r="E773" s="187"/>
      <c r="F773" s="187"/>
      <c r="G773" s="187"/>
      <c r="H773" s="187"/>
      <c r="I773" s="187"/>
      <c r="J773" s="217">
        <f>J772-J771</f>
        <v>20.179999999999993</v>
      </c>
      <c r="K773" s="217"/>
      <c r="L773" s="218" t="s">
        <v>453</v>
      </c>
      <c r="M773" s="219"/>
      <c r="N773" s="194"/>
      <c r="O773" s="157"/>
      <c r="P773" s="157"/>
      <c r="Q773" s="157"/>
    </row>
    <row r="774" spans="1:17">
      <c r="A774" s="131"/>
      <c r="B774" s="186"/>
      <c r="C774" s="187"/>
      <c r="D774" s="187"/>
      <c r="E774" s="187"/>
      <c r="F774" s="187"/>
      <c r="G774" s="187"/>
      <c r="H774" s="187"/>
      <c r="I774" s="187"/>
      <c r="J774" s="220">
        <f>(J773/J768)*1000</f>
        <v>21.910966340933761</v>
      </c>
      <c r="K774" s="217"/>
      <c r="L774" s="218" t="s">
        <v>454</v>
      </c>
      <c r="M774" s="219"/>
      <c r="N774" s="194"/>
      <c r="O774" s="157"/>
      <c r="P774" s="157"/>
      <c r="Q774" s="157"/>
    </row>
    <row r="775" spans="1:17">
      <c r="A775" s="131"/>
      <c r="B775" s="186"/>
      <c r="C775" s="221" t="s">
        <v>443</v>
      </c>
      <c r="D775" s="222" t="s">
        <v>455</v>
      </c>
      <c r="E775" s="187"/>
      <c r="F775" s="187"/>
      <c r="G775" s="187"/>
      <c r="H775" s="187"/>
      <c r="I775" s="187"/>
      <c r="J775" s="187"/>
      <c r="K775" s="187"/>
      <c r="L775" s="187"/>
      <c r="M775" s="187"/>
      <c r="N775" s="194"/>
      <c r="O775" s="157"/>
      <c r="P775" s="157"/>
      <c r="Q775" s="157"/>
    </row>
    <row r="776" spans="1:17">
      <c r="A776" s="131"/>
      <c r="B776" s="186"/>
      <c r="C776" s="223"/>
      <c r="D776" s="222" t="s">
        <v>456</v>
      </c>
      <c r="E776" s="187"/>
      <c r="F776" s="187"/>
      <c r="G776" s="187"/>
      <c r="H776" s="187"/>
      <c r="I776" s="187"/>
      <c r="J776" s="187"/>
      <c r="K776" s="187"/>
      <c r="L776" s="187"/>
      <c r="M776" s="187"/>
      <c r="N776" s="194"/>
      <c r="O776" s="157"/>
      <c r="P776" s="157"/>
      <c r="Q776" s="157"/>
    </row>
    <row r="777" spans="1:17">
      <c r="A777" s="131"/>
      <c r="B777" s="224"/>
      <c r="C777" s="225"/>
      <c r="D777" s="225"/>
      <c r="E777" s="225"/>
      <c r="F777" s="225"/>
      <c r="G777" s="225"/>
      <c r="H777" s="225"/>
      <c r="I777" s="225"/>
      <c r="J777" s="225"/>
      <c r="K777" s="225"/>
      <c r="L777" s="225"/>
      <c r="M777" s="225"/>
      <c r="N777" s="226"/>
      <c r="O777" s="157"/>
      <c r="P777" s="157"/>
      <c r="Q777" s="157"/>
    </row>
    <row r="778" spans="1:17">
      <c r="A778" s="131"/>
      <c r="B778" s="157"/>
      <c r="C778" s="157"/>
      <c r="D778" s="157"/>
      <c r="E778" s="157"/>
      <c r="F778" s="157"/>
      <c r="G778" s="157"/>
      <c r="H778" s="157"/>
      <c r="I778" s="157"/>
      <c r="J778" s="157"/>
      <c r="K778" s="157"/>
      <c r="L778" s="157"/>
      <c r="M778" s="131"/>
      <c r="N778" s="131"/>
      <c r="O778" s="131"/>
      <c r="P778" s="131"/>
      <c r="Q778" s="131"/>
    </row>
    <row r="779" spans="1:17" ht="15.75" thickBot="1">
      <c r="A779" s="131"/>
      <c r="B779" s="157"/>
      <c r="C779" s="157"/>
      <c r="D779" s="157"/>
      <c r="E779" s="157"/>
      <c r="F779" s="157"/>
      <c r="G779" s="157"/>
      <c r="H779" s="157"/>
      <c r="I779" s="157"/>
      <c r="J779" s="157"/>
      <c r="K779" s="157"/>
      <c r="L779" s="157"/>
      <c r="M779" s="131"/>
      <c r="N779" s="131"/>
      <c r="O779" s="131"/>
      <c r="P779" s="131"/>
      <c r="Q779" s="131"/>
    </row>
    <row r="780" spans="1:17">
      <c r="A780" s="3349" t="s">
        <v>3</v>
      </c>
      <c r="B780" s="3351" t="s">
        <v>532</v>
      </c>
      <c r="C780" s="3352"/>
      <c r="D780" s="3352"/>
      <c r="E780" s="3352"/>
      <c r="F780" s="3352"/>
      <c r="G780" s="3352"/>
      <c r="H780" s="3352"/>
      <c r="I780" s="3352"/>
      <c r="J780" s="3352"/>
      <c r="K780" s="3352"/>
      <c r="L780" s="3352"/>
      <c r="M780" s="3352"/>
      <c r="N780" s="3355">
        <v>1</v>
      </c>
      <c r="O780" s="131"/>
      <c r="P780" s="131"/>
      <c r="Q780" s="131"/>
    </row>
    <row r="781" spans="1:17">
      <c r="A781" s="3350"/>
      <c r="B781" s="3353"/>
      <c r="C781" s="3354"/>
      <c r="D781" s="3354"/>
      <c r="E781" s="3354"/>
      <c r="F781" s="3354"/>
      <c r="G781" s="3354"/>
      <c r="H781" s="3354"/>
      <c r="I781" s="3354"/>
      <c r="J781" s="3354"/>
      <c r="K781" s="3354"/>
      <c r="L781" s="3354"/>
      <c r="M781" s="3354"/>
      <c r="N781" s="3356"/>
      <c r="O781" s="131"/>
      <c r="P781" s="131"/>
      <c r="Q781" s="131"/>
    </row>
    <row r="782" spans="1:17" ht="20.25">
      <c r="A782" s="3357"/>
      <c r="B782" s="3358" t="s">
        <v>533</v>
      </c>
      <c r="C782" s="3359"/>
      <c r="D782" s="3359"/>
      <c r="E782" s="3359"/>
      <c r="F782" s="3359"/>
      <c r="G782" s="3359"/>
      <c r="H782" s="3359"/>
      <c r="I782" s="3359"/>
      <c r="J782" s="3359"/>
      <c r="K782" s="3359"/>
      <c r="L782" s="3359"/>
      <c r="M782" s="3359"/>
      <c r="N782" s="3360"/>
      <c r="O782" s="131"/>
      <c r="P782" s="131"/>
      <c r="Q782" s="131"/>
    </row>
    <row r="783" spans="1:17">
      <c r="A783" s="3357"/>
      <c r="B783" s="3361" t="s">
        <v>1067</v>
      </c>
      <c r="C783" s="3362"/>
      <c r="D783" s="3362"/>
      <c r="E783" s="3362"/>
      <c r="F783" s="3362"/>
      <c r="G783" s="3362"/>
      <c r="H783" s="3362"/>
      <c r="I783" s="3362"/>
      <c r="J783" s="3362"/>
      <c r="K783" s="3362"/>
      <c r="L783" s="3362"/>
      <c r="M783" s="3362"/>
      <c r="N783" s="3363"/>
      <c r="O783" s="131"/>
      <c r="P783" s="131"/>
      <c r="Q783" s="131"/>
    </row>
    <row r="784" spans="1:17">
      <c r="A784" s="3357"/>
      <c r="B784" s="3361"/>
      <c r="C784" s="3362"/>
      <c r="D784" s="3362"/>
      <c r="E784" s="3362"/>
      <c r="F784" s="3362"/>
      <c r="G784" s="3362"/>
      <c r="H784" s="3362"/>
      <c r="I784" s="3362"/>
      <c r="J784" s="3362"/>
      <c r="K784" s="3362"/>
      <c r="L784" s="3362"/>
      <c r="M784" s="3362"/>
      <c r="N784" s="3363"/>
      <c r="O784" s="131"/>
      <c r="P784" s="131"/>
      <c r="Q784" s="131"/>
    </row>
    <row r="785" spans="1:17">
      <c r="A785" s="3357"/>
      <c r="B785" s="3361"/>
      <c r="C785" s="3362"/>
      <c r="D785" s="3362"/>
      <c r="E785" s="3362"/>
      <c r="F785" s="3362"/>
      <c r="G785" s="3362"/>
      <c r="H785" s="3362"/>
      <c r="I785" s="3362"/>
      <c r="J785" s="3362"/>
      <c r="K785" s="3362"/>
      <c r="L785" s="3362"/>
      <c r="M785" s="3362"/>
      <c r="N785" s="3363"/>
      <c r="O785" s="131"/>
      <c r="P785" s="131"/>
      <c r="Q785" s="131"/>
    </row>
    <row r="786" spans="1:17">
      <c r="A786" s="3357"/>
      <c r="B786" s="3361"/>
      <c r="C786" s="3362"/>
      <c r="D786" s="3362"/>
      <c r="E786" s="3362"/>
      <c r="F786" s="3362"/>
      <c r="G786" s="3362"/>
      <c r="H786" s="3362"/>
      <c r="I786" s="3362"/>
      <c r="J786" s="3362"/>
      <c r="K786" s="3362"/>
      <c r="L786" s="3362"/>
      <c r="M786" s="3362"/>
      <c r="N786" s="3363"/>
      <c r="O786" s="131"/>
      <c r="P786" s="131"/>
      <c r="Q786" s="131"/>
    </row>
    <row r="787" spans="1:17">
      <c r="A787" s="3357"/>
      <c r="B787" s="3364"/>
      <c r="C787" s="3365"/>
      <c r="D787" s="3365"/>
      <c r="E787" s="3365"/>
      <c r="F787" s="3365"/>
      <c r="G787" s="3365"/>
      <c r="H787" s="3365"/>
      <c r="I787" s="3365"/>
      <c r="J787" s="3365"/>
      <c r="K787" s="3365"/>
      <c r="L787" s="3365"/>
      <c r="M787" s="3365"/>
      <c r="N787" s="3366"/>
      <c r="O787" s="131"/>
      <c r="P787" s="131"/>
      <c r="Q787" s="131"/>
    </row>
    <row r="788" spans="1:17">
      <c r="A788" s="3357"/>
      <c r="B788" s="328"/>
      <c r="C788" s="329"/>
      <c r="D788" s="329"/>
      <c r="E788" s="329"/>
      <c r="F788" s="329"/>
      <c r="G788" s="329"/>
      <c r="H788" s="329"/>
      <c r="I788" s="329"/>
      <c r="J788" s="329"/>
      <c r="K788" s="329"/>
      <c r="L788" s="3367" t="s">
        <v>4</v>
      </c>
      <c r="M788" s="3367"/>
      <c r="N788" s="330"/>
      <c r="O788" s="131"/>
      <c r="P788" s="131"/>
      <c r="Q788" s="131"/>
    </row>
    <row r="789" spans="1:17" ht="15.75">
      <c r="A789" s="3357"/>
      <c r="B789" s="329"/>
      <c r="C789" s="329"/>
      <c r="D789" s="329"/>
      <c r="E789" s="329"/>
      <c r="F789" s="329"/>
      <c r="G789" s="329"/>
      <c r="H789" s="329"/>
      <c r="I789" s="329"/>
      <c r="J789" s="329"/>
      <c r="K789" s="331" t="s">
        <v>1068</v>
      </c>
      <c r="L789" s="3375" t="s">
        <v>534</v>
      </c>
      <c r="M789" s="3376"/>
      <c r="N789" s="330"/>
      <c r="O789" s="131"/>
      <c r="P789" s="131"/>
      <c r="Q789" s="131"/>
    </row>
    <row r="790" spans="1:17">
      <c r="A790" s="3357"/>
      <c r="B790" s="328"/>
      <c r="C790" s="329"/>
      <c r="D790" s="329"/>
      <c r="E790" s="329"/>
      <c r="F790" s="329"/>
      <c r="G790" s="329"/>
      <c r="H790" s="329"/>
      <c r="I790" s="329"/>
      <c r="J790" s="329"/>
      <c r="K790" s="329"/>
      <c r="L790" s="329"/>
      <c r="M790" s="332"/>
      <c r="N790" s="330"/>
      <c r="O790" s="131"/>
      <c r="P790" s="131"/>
      <c r="Q790" s="131"/>
    </row>
    <row r="791" spans="1:17" ht="18">
      <c r="A791" s="3357"/>
      <c r="B791" s="328"/>
      <c r="C791" s="329"/>
      <c r="D791" s="329"/>
      <c r="E791" s="329"/>
      <c r="F791" s="333" t="s">
        <v>476</v>
      </c>
      <c r="G791" s="334" t="s">
        <v>445</v>
      </c>
      <c r="H791" s="335" t="s">
        <v>446</v>
      </c>
      <c r="I791" s="336" t="s">
        <v>447</v>
      </c>
      <c r="J791" s="335" t="s">
        <v>432</v>
      </c>
      <c r="K791" s="335" t="s">
        <v>535</v>
      </c>
      <c r="L791" s="329"/>
      <c r="M791" s="329"/>
      <c r="N791" s="330"/>
      <c r="O791" s="131"/>
      <c r="P791" s="131"/>
      <c r="Q791" s="131"/>
    </row>
    <row r="792" spans="1:17" ht="18.75">
      <c r="A792" s="3357"/>
      <c r="B792" s="328"/>
      <c r="C792" s="329"/>
      <c r="D792" s="329"/>
      <c r="E792" s="329"/>
      <c r="F792" s="337" t="s">
        <v>439</v>
      </c>
      <c r="G792" s="338">
        <v>50</v>
      </c>
      <c r="H792" s="338">
        <v>500</v>
      </c>
      <c r="I792" s="338">
        <v>150</v>
      </c>
      <c r="J792" s="338">
        <v>13</v>
      </c>
      <c r="K792" s="338">
        <v>13</v>
      </c>
      <c r="L792" s="190">
        <f>SUM(G792:K792)</f>
        <v>726</v>
      </c>
      <c r="M792" s="339" t="s">
        <v>440</v>
      </c>
      <c r="N792" s="330"/>
      <c r="O792" s="131"/>
      <c r="P792" s="131"/>
      <c r="Q792" s="131"/>
    </row>
    <row r="793" spans="1:17" ht="18.75">
      <c r="A793" s="3357"/>
      <c r="B793" s="328"/>
      <c r="C793" s="329"/>
      <c r="D793" s="329"/>
      <c r="E793" s="329"/>
      <c r="F793" s="340" t="s">
        <v>536</v>
      </c>
      <c r="G793" s="341">
        <v>0.5</v>
      </c>
      <c r="H793" s="341">
        <v>1</v>
      </c>
      <c r="I793" s="341">
        <v>1</v>
      </c>
      <c r="J793" s="341">
        <v>2</v>
      </c>
      <c r="K793" s="341">
        <v>1</v>
      </c>
      <c r="L793" s="342">
        <f>SUM(G793:K793)/COUNTIF(G793:K793,"&gt;0")</f>
        <v>1.1000000000000001</v>
      </c>
      <c r="M793" s="339" t="s">
        <v>537</v>
      </c>
      <c r="N793" s="330"/>
      <c r="O793" s="131"/>
      <c r="P793" s="131"/>
      <c r="Q793" s="131"/>
    </row>
    <row r="794" spans="1:17" ht="18">
      <c r="A794" s="3357"/>
      <c r="B794" s="328"/>
      <c r="C794" s="329"/>
      <c r="D794" s="329"/>
      <c r="E794" s="329"/>
      <c r="F794" s="343" t="s">
        <v>538</v>
      </c>
      <c r="G794" s="943">
        <f>G793*G792</f>
        <v>25</v>
      </c>
      <c r="H794" s="344">
        <f>H793*H792</f>
        <v>500</v>
      </c>
      <c r="I794" s="344">
        <f>I793*I792</f>
        <v>150</v>
      </c>
      <c r="J794" s="344">
        <f>J793*J792</f>
        <v>26</v>
      </c>
      <c r="K794" s="344">
        <f>K793*K792</f>
        <v>13</v>
      </c>
      <c r="L794" s="190">
        <f>SUM(G794:K794)</f>
        <v>714</v>
      </c>
      <c r="M794" s="339" t="str">
        <f>L789</f>
        <v>pommes</v>
      </c>
      <c r="N794" s="330"/>
      <c r="O794" s="131"/>
      <c r="P794" s="131"/>
      <c r="Q794" s="131"/>
    </row>
    <row r="795" spans="1:17">
      <c r="A795" s="3357"/>
      <c r="B795" s="328"/>
      <c r="C795" s="329"/>
      <c r="D795" s="329"/>
      <c r="E795" s="329"/>
      <c r="F795" s="329"/>
      <c r="G795" s="944" t="str">
        <f>L789</f>
        <v>pommes</v>
      </c>
      <c r="H795" s="944" t="str">
        <f>L789</f>
        <v>pommes</v>
      </c>
      <c r="I795" s="944" t="str">
        <f>L789</f>
        <v>pommes</v>
      </c>
      <c r="J795" s="944" t="str">
        <f>L789</f>
        <v>pommes</v>
      </c>
      <c r="K795" s="944" t="str">
        <f>L789</f>
        <v>pommes</v>
      </c>
      <c r="L795" s="329"/>
      <c r="M795" s="332"/>
      <c r="N795" s="330"/>
      <c r="O795" s="131"/>
      <c r="P795" s="131"/>
      <c r="Q795" s="131"/>
    </row>
    <row r="796" spans="1:17" ht="18">
      <c r="A796" s="3357"/>
      <c r="B796" s="345"/>
      <c r="C796" s="346" t="s">
        <v>442</v>
      </c>
      <c r="D796" s="347">
        <v>10</v>
      </c>
      <c r="E796" s="348" t="s">
        <v>6</v>
      </c>
      <c r="F796" s="349"/>
      <c r="G796" s="349"/>
      <c r="H796" s="329"/>
      <c r="I796" s="329"/>
      <c r="J796" s="329"/>
      <c r="K796" s="329"/>
      <c r="L796" s="329"/>
      <c r="M796" s="332"/>
      <c r="N796" s="330"/>
      <c r="O796" s="131"/>
      <c r="P796" s="131"/>
      <c r="Q796" s="131"/>
    </row>
    <row r="797" spans="1:17" ht="18">
      <c r="A797" s="3357"/>
      <c r="B797" s="328"/>
      <c r="C797" s="329"/>
      <c r="D797" s="329"/>
      <c r="E797" s="329"/>
      <c r="F797" s="343" t="s">
        <v>451</v>
      </c>
      <c r="G797" s="350">
        <f>G794/(100-D796)*100</f>
        <v>27.777777777777779</v>
      </c>
      <c r="H797" s="350">
        <f>H794/(100-D796)*100</f>
        <v>555.55555555555554</v>
      </c>
      <c r="I797" s="350">
        <f>I794/(100-D796)*100</f>
        <v>166.66666666666669</v>
      </c>
      <c r="J797" s="350">
        <f>J794/(100-D796)*100</f>
        <v>28.888888888888886</v>
      </c>
      <c r="K797" s="350">
        <f>K794/(100-D796)*100</f>
        <v>14.444444444444443</v>
      </c>
      <c r="L797" s="351">
        <f>SUM(G797:K797)</f>
        <v>793.33333333333337</v>
      </c>
      <c r="M797" s="339" t="str">
        <f>L789</f>
        <v>pommes</v>
      </c>
      <c r="N797" s="330"/>
      <c r="O797" s="131"/>
      <c r="P797" s="131"/>
      <c r="Q797" s="131"/>
    </row>
    <row r="798" spans="1:17" ht="18">
      <c r="A798" s="3357"/>
      <c r="B798" s="328"/>
      <c r="C798" s="329"/>
      <c r="D798" s="329"/>
      <c r="E798" s="329"/>
      <c r="F798" s="343"/>
      <c r="G798" s="945" t="str">
        <f>L789</f>
        <v>pommes</v>
      </c>
      <c r="H798" s="945" t="str">
        <f>L789</f>
        <v>pommes</v>
      </c>
      <c r="I798" s="945" t="str">
        <f>L789</f>
        <v>pommes</v>
      </c>
      <c r="J798" s="945" t="str">
        <f>L789</f>
        <v>pommes</v>
      </c>
      <c r="K798" s="945" t="str">
        <f>L789</f>
        <v>pommes</v>
      </c>
      <c r="L798" s="190"/>
      <c r="M798" s="339"/>
      <c r="N798" s="330"/>
      <c r="O798" s="131"/>
      <c r="P798" s="131"/>
      <c r="Q798" s="131"/>
    </row>
    <row r="799" spans="1:17">
      <c r="A799" s="3357"/>
      <c r="B799" s="352"/>
      <c r="C799" s="353"/>
      <c r="D799" s="353"/>
      <c r="E799" s="353"/>
      <c r="F799" s="353"/>
      <c r="G799" s="353"/>
      <c r="H799" s="353"/>
      <c r="I799" s="353"/>
      <c r="J799" s="353"/>
      <c r="K799" s="353"/>
      <c r="L799" s="353"/>
      <c r="M799" s="353"/>
      <c r="N799" s="354"/>
      <c r="O799" s="131"/>
      <c r="P799" s="131"/>
      <c r="Q799" s="131"/>
    </row>
    <row r="800" spans="1:17" ht="18.75">
      <c r="A800" s="3357"/>
      <c r="B800" s="355" t="s">
        <v>4</v>
      </c>
      <c r="C800" s="946" t="s">
        <v>539</v>
      </c>
      <c r="D800" s="356"/>
      <c r="E800" s="356"/>
      <c r="F800" s="356"/>
      <c r="G800" s="356"/>
      <c r="H800" s="356"/>
      <c r="I800" s="356"/>
      <c r="J800" s="356"/>
      <c r="K800" s="356"/>
      <c r="L800" s="356"/>
      <c r="M800" s="356"/>
      <c r="N800" s="357"/>
      <c r="O800" s="131"/>
      <c r="P800" s="131"/>
      <c r="Q800" s="131"/>
    </row>
    <row r="801" spans="1:17" ht="18.75">
      <c r="A801" s="3357"/>
      <c r="B801" s="358"/>
      <c r="C801" s="3375" t="s">
        <v>540</v>
      </c>
      <c r="D801" s="3376"/>
      <c r="E801" s="359"/>
      <c r="F801" s="3375" t="s">
        <v>37</v>
      </c>
      <c r="G801" s="3376"/>
      <c r="H801" s="359"/>
      <c r="I801" s="3375" t="s">
        <v>541</v>
      </c>
      <c r="J801" s="3376"/>
      <c r="K801" s="359"/>
      <c r="L801" s="3375" t="s">
        <v>542</v>
      </c>
      <c r="M801" s="3376"/>
      <c r="N801" s="360"/>
      <c r="O801" s="131"/>
      <c r="P801" s="131"/>
      <c r="Q801" s="131"/>
    </row>
    <row r="802" spans="1:17" ht="18.75">
      <c r="A802" s="3357"/>
      <c r="B802" s="361" t="s">
        <v>6</v>
      </c>
      <c r="C802" s="362" t="s">
        <v>543</v>
      </c>
      <c r="D802" s="359"/>
      <c r="E802" s="359"/>
      <c r="F802" s="359"/>
      <c r="G802" s="359"/>
      <c r="H802" s="359"/>
      <c r="I802" s="359"/>
      <c r="J802" s="359"/>
      <c r="K802" s="359"/>
      <c r="L802" s="359"/>
      <c r="M802" s="359"/>
      <c r="N802" s="360"/>
      <c r="O802" s="131"/>
      <c r="P802" s="131"/>
      <c r="Q802" s="131"/>
    </row>
    <row r="803" spans="1:17">
      <c r="A803" s="3357"/>
      <c r="B803" s="3377" t="s">
        <v>1069</v>
      </c>
      <c r="C803" s="3378"/>
      <c r="D803" s="3378"/>
      <c r="E803" s="3378"/>
      <c r="F803" s="3378"/>
      <c r="G803" s="3378"/>
      <c r="H803" s="3378"/>
      <c r="I803" s="3378"/>
      <c r="J803" s="3378"/>
      <c r="K803" s="3378"/>
      <c r="L803" s="3378"/>
      <c r="M803" s="3378"/>
      <c r="N803" s="3379"/>
      <c r="O803" s="131"/>
      <c r="P803" s="131"/>
      <c r="Q803" s="131"/>
    </row>
    <row r="804" spans="1:17">
      <c r="A804" s="3357"/>
      <c r="B804" s="3380"/>
      <c r="C804" s="3381"/>
      <c r="D804" s="3381"/>
      <c r="E804" s="3381"/>
      <c r="F804" s="3381"/>
      <c r="G804" s="3381"/>
      <c r="H804" s="3381"/>
      <c r="I804" s="3381"/>
      <c r="J804" s="3381"/>
      <c r="K804" s="3381"/>
      <c r="L804" s="3381"/>
      <c r="M804" s="3381"/>
      <c r="N804" s="3382"/>
      <c r="O804" s="131"/>
      <c r="P804" s="131"/>
      <c r="Q804" s="131"/>
    </row>
    <row r="805" spans="1:17">
      <c r="A805" s="3357"/>
      <c r="B805" s="363" t="s">
        <v>278</v>
      </c>
      <c r="C805" s="3368" t="str">
        <f ca="1">CELL("nomfichier")</f>
        <v>E:\0-UPRT\1-UPRT.FR-SITE-WEB\ff-fiches-fabrications\ff-mickael-rabeau\[ff-mr-croissants-5-03-2016.xlsx]Nota</v>
      </c>
      <c r="D805" s="3368"/>
      <c r="E805" s="3368"/>
      <c r="F805" s="3368"/>
      <c r="G805" s="3368"/>
      <c r="H805" s="3368"/>
      <c r="I805" s="3368"/>
      <c r="J805" s="3368"/>
      <c r="K805" s="3368"/>
      <c r="L805" s="3368"/>
      <c r="M805" s="3368"/>
      <c r="N805" s="3369"/>
      <c r="O805" s="131"/>
      <c r="P805" s="131"/>
      <c r="Q805" s="131"/>
    </row>
    <row r="806" spans="1:17">
      <c r="A806" s="3357"/>
      <c r="B806" s="364" t="s">
        <v>279</v>
      </c>
      <c r="C806" s="3370" t="s">
        <v>1070</v>
      </c>
      <c r="D806" s="3370"/>
      <c r="E806" s="3370"/>
      <c r="F806" s="3370"/>
      <c r="G806" s="3370"/>
      <c r="H806" s="3370"/>
      <c r="I806" s="3370"/>
      <c r="J806" s="3370"/>
      <c r="K806" s="3370"/>
      <c r="L806" s="3370"/>
      <c r="M806" s="3370"/>
      <c r="N806" s="3371"/>
      <c r="O806" s="131"/>
      <c r="P806" s="131"/>
      <c r="Q806" s="131"/>
    </row>
    <row r="807" spans="1:17" ht="15.75" thickBot="1">
      <c r="A807" s="3357"/>
      <c r="B807" s="3372" t="s">
        <v>17</v>
      </c>
      <c r="C807" s="3373"/>
      <c r="D807" s="3373"/>
      <c r="E807" s="3373"/>
      <c r="F807" s="3373"/>
      <c r="G807" s="3373"/>
      <c r="H807" s="3373"/>
      <c r="I807" s="3373"/>
      <c r="J807" s="3373"/>
      <c r="K807" s="3373"/>
      <c r="L807" s="3373"/>
      <c r="M807" s="3373"/>
      <c r="N807" s="3374"/>
      <c r="O807" s="131"/>
      <c r="P807" s="131"/>
      <c r="Q807" s="131"/>
    </row>
    <row r="808" spans="1:17" ht="39.75" customHeight="1" thickBot="1">
      <c r="A808" s="110"/>
      <c r="B808" s="110"/>
      <c r="C808" s="110"/>
      <c r="D808" s="110"/>
      <c r="E808" s="110"/>
      <c r="F808" s="110"/>
      <c r="G808" s="110"/>
      <c r="H808" s="110"/>
      <c r="I808" s="110"/>
      <c r="J808" s="110"/>
      <c r="K808" s="110"/>
      <c r="L808" s="110"/>
      <c r="M808" s="110"/>
      <c r="N808" s="110"/>
      <c r="O808" s="131"/>
      <c r="P808" s="131"/>
      <c r="Q808" s="131"/>
    </row>
    <row r="809" spans="1:17">
      <c r="A809" s="3349" t="s">
        <v>3</v>
      </c>
      <c r="B809" s="3351" t="s">
        <v>544</v>
      </c>
      <c r="C809" s="3352"/>
      <c r="D809" s="3352"/>
      <c r="E809" s="3352"/>
      <c r="F809" s="3352"/>
      <c r="G809" s="3352"/>
      <c r="H809" s="3352"/>
      <c r="I809" s="3352"/>
      <c r="J809" s="3352"/>
      <c r="K809" s="3352"/>
      <c r="L809" s="3352"/>
      <c r="M809" s="3352"/>
      <c r="N809" s="3355">
        <v>2</v>
      </c>
      <c r="O809" s="131"/>
      <c r="P809" s="131"/>
      <c r="Q809" s="131"/>
    </row>
    <row r="810" spans="1:17">
      <c r="A810" s="3350"/>
      <c r="B810" s="3353"/>
      <c r="C810" s="3354"/>
      <c r="D810" s="3354"/>
      <c r="E810" s="3354"/>
      <c r="F810" s="3354"/>
      <c r="G810" s="3354"/>
      <c r="H810" s="3354"/>
      <c r="I810" s="3354"/>
      <c r="J810" s="3354"/>
      <c r="K810" s="3354"/>
      <c r="L810" s="3354"/>
      <c r="M810" s="3354"/>
      <c r="N810" s="3356"/>
      <c r="O810" s="131"/>
      <c r="P810" s="131"/>
      <c r="Q810" s="131"/>
    </row>
    <row r="811" spans="1:17" ht="20.25">
      <c r="A811" s="3357"/>
      <c r="B811" s="3358" t="s">
        <v>533</v>
      </c>
      <c r="C811" s="3359"/>
      <c r="D811" s="3359"/>
      <c r="E811" s="3359"/>
      <c r="F811" s="3359"/>
      <c r="G811" s="3359"/>
      <c r="H811" s="3359"/>
      <c r="I811" s="3359"/>
      <c r="J811" s="3359"/>
      <c r="K811" s="3359"/>
      <c r="L811" s="3359"/>
      <c r="M811" s="3359"/>
      <c r="N811" s="3360"/>
      <c r="O811" s="131"/>
      <c r="P811" s="131"/>
      <c r="Q811" s="131"/>
    </row>
    <row r="812" spans="1:17">
      <c r="A812" s="3357"/>
      <c r="B812" s="3361" t="s">
        <v>545</v>
      </c>
      <c r="C812" s="3362"/>
      <c r="D812" s="3362"/>
      <c r="E812" s="3362"/>
      <c r="F812" s="3362"/>
      <c r="G812" s="3362"/>
      <c r="H812" s="3362"/>
      <c r="I812" s="3362"/>
      <c r="J812" s="3362"/>
      <c r="K812" s="3362"/>
      <c r="L812" s="3362"/>
      <c r="M812" s="3362"/>
      <c r="N812" s="3363"/>
      <c r="O812" s="131"/>
      <c r="P812" s="131"/>
      <c r="Q812" s="131"/>
    </row>
    <row r="813" spans="1:17">
      <c r="A813" s="3357"/>
      <c r="B813" s="3361"/>
      <c r="C813" s="3362"/>
      <c r="D813" s="3362"/>
      <c r="E813" s="3362"/>
      <c r="F813" s="3362"/>
      <c r="G813" s="3362"/>
      <c r="H813" s="3362"/>
      <c r="I813" s="3362"/>
      <c r="J813" s="3362"/>
      <c r="K813" s="3362"/>
      <c r="L813" s="3362"/>
      <c r="M813" s="3362"/>
      <c r="N813" s="3363"/>
      <c r="O813" s="131"/>
      <c r="P813" s="131"/>
      <c r="Q813" s="131"/>
    </row>
    <row r="814" spans="1:17">
      <c r="A814" s="3357"/>
      <c r="B814" s="3361"/>
      <c r="C814" s="3362"/>
      <c r="D814" s="3362"/>
      <c r="E814" s="3362"/>
      <c r="F814" s="3362"/>
      <c r="G814" s="3362"/>
      <c r="H814" s="3362"/>
      <c r="I814" s="3362"/>
      <c r="J814" s="3362"/>
      <c r="K814" s="3362"/>
      <c r="L814" s="3362"/>
      <c r="M814" s="3362"/>
      <c r="N814" s="3363"/>
      <c r="O814" s="131"/>
      <c r="P814" s="131"/>
      <c r="Q814" s="131"/>
    </row>
    <row r="815" spans="1:17">
      <c r="A815" s="3357"/>
      <c r="B815" s="3361"/>
      <c r="C815" s="3362"/>
      <c r="D815" s="3362"/>
      <c r="E815" s="3362"/>
      <c r="F815" s="3362"/>
      <c r="G815" s="3362"/>
      <c r="H815" s="3362"/>
      <c r="I815" s="3362"/>
      <c r="J815" s="3362"/>
      <c r="K815" s="3362"/>
      <c r="L815" s="3362"/>
      <c r="M815" s="3362"/>
      <c r="N815" s="3363"/>
      <c r="O815" s="131"/>
      <c r="P815" s="131"/>
      <c r="Q815" s="131"/>
    </row>
    <row r="816" spans="1:17">
      <c r="A816" s="3357"/>
      <c r="B816" s="3364"/>
      <c r="C816" s="3365"/>
      <c r="D816" s="3365"/>
      <c r="E816" s="3365"/>
      <c r="F816" s="3365"/>
      <c r="G816" s="3365"/>
      <c r="H816" s="3365"/>
      <c r="I816" s="3365"/>
      <c r="J816" s="3365"/>
      <c r="K816" s="3365"/>
      <c r="L816" s="3365"/>
      <c r="M816" s="3365"/>
      <c r="N816" s="3366"/>
      <c r="O816" s="131"/>
      <c r="P816" s="131"/>
      <c r="Q816" s="131"/>
    </row>
    <row r="817" spans="1:17">
      <c r="A817" s="3357"/>
      <c r="B817" s="365"/>
      <c r="C817" s="366"/>
      <c r="D817" s="366"/>
      <c r="E817" s="366"/>
      <c r="F817" s="366"/>
      <c r="G817" s="366"/>
      <c r="H817" s="366"/>
      <c r="I817" s="366"/>
      <c r="J817" s="366"/>
      <c r="K817" s="366"/>
      <c r="L817" s="3385" t="s">
        <v>4</v>
      </c>
      <c r="M817" s="3385"/>
      <c r="N817" s="367"/>
      <c r="O817" s="131"/>
      <c r="P817" s="131"/>
      <c r="Q817" s="131"/>
    </row>
    <row r="818" spans="1:17" ht="18">
      <c r="A818" s="3357"/>
      <c r="B818" s="365"/>
      <c r="C818" s="366"/>
      <c r="D818" s="366"/>
      <c r="E818" s="366"/>
      <c r="F818" s="366"/>
      <c r="G818" s="366"/>
      <c r="H818" s="366"/>
      <c r="I818" s="366"/>
      <c r="J818" s="143"/>
      <c r="K818" s="343" t="s">
        <v>546</v>
      </c>
      <c r="L818" s="3386">
        <v>2.4</v>
      </c>
      <c r="M818" s="3386"/>
      <c r="N818" s="367"/>
      <c r="O818" s="131"/>
      <c r="P818" s="131"/>
      <c r="Q818" s="131"/>
    </row>
    <row r="819" spans="1:17">
      <c r="A819" s="3357"/>
      <c r="B819" s="368"/>
      <c r="C819" s="369"/>
      <c r="D819" s="369"/>
      <c r="E819" s="369"/>
      <c r="F819" s="366"/>
      <c r="G819" s="366"/>
      <c r="H819" s="366"/>
      <c r="I819" s="366"/>
      <c r="J819" s="366"/>
      <c r="K819" s="370"/>
      <c r="L819" s="3386"/>
      <c r="M819" s="3386"/>
      <c r="N819" s="367"/>
      <c r="O819" s="131"/>
      <c r="P819" s="131"/>
      <c r="Q819" s="131"/>
    </row>
    <row r="820" spans="1:17">
      <c r="A820" s="3357"/>
      <c r="B820" s="365"/>
      <c r="C820" s="366"/>
      <c r="D820" s="366"/>
      <c r="E820" s="366"/>
      <c r="F820" s="366"/>
      <c r="G820" s="366"/>
      <c r="H820" s="366"/>
      <c r="I820" s="366"/>
      <c r="J820" s="366"/>
      <c r="K820" s="366"/>
      <c r="L820" s="366"/>
      <c r="M820" s="366"/>
      <c r="N820" s="367"/>
      <c r="O820" s="131"/>
      <c r="P820" s="131"/>
      <c r="Q820" s="131"/>
    </row>
    <row r="821" spans="1:17" ht="18">
      <c r="A821" s="3357"/>
      <c r="B821" s="365"/>
      <c r="C821" s="366"/>
      <c r="D821" s="366"/>
      <c r="E821" s="366"/>
      <c r="F821" s="371" t="s">
        <v>476</v>
      </c>
      <c r="G821" s="372" t="s">
        <v>445</v>
      </c>
      <c r="H821" s="372" t="s">
        <v>446</v>
      </c>
      <c r="I821" s="373" t="s">
        <v>447</v>
      </c>
      <c r="J821" s="372" t="s">
        <v>432</v>
      </c>
      <c r="K821" s="372" t="s">
        <v>535</v>
      </c>
      <c r="L821" s="366"/>
      <c r="M821" s="366"/>
      <c r="N821" s="367"/>
      <c r="O821" s="131"/>
      <c r="P821" s="131"/>
      <c r="Q821" s="131"/>
    </row>
    <row r="822" spans="1:17" ht="18">
      <c r="A822" s="3357"/>
      <c r="B822" s="365"/>
      <c r="C822" s="366"/>
      <c r="D822" s="366"/>
      <c r="E822" s="366"/>
      <c r="F822" s="340" t="s">
        <v>547</v>
      </c>
      <c r="G822" s="374">
        <v>0.05</v>
      </c>
      <c r="H822" s="374">
        <v>0.08</v>
      </c>
      <c r="I822" s="374">
        <v>0.11</v>
      </c>
      <c r="J822" s="374">
        <v>0.125</v>
      </c>
      <c r="K822" s="374">
        <v>7.0000000000000007E-2</v>
      </c>
      <c r="L822" s="342">
        <f>SUM(G822:K822)/COUNTIF(G822:K822,"&gt;0")</f>
        <v>8.6999999999999994E-2</v>
      </c>
      <c r="M822" s="339" t="s">
        <v>537</v>
      </c>
      <c r="N822" s="367"/>
      <c r="O822" s="131"/>
      <c r="P822" s="131"/>
      <c r="Q822" s="131"/>
    </row>
    <row r="823" spans="1:17" ht="18.75">
      <c r="A823" s="3357"/>
      <c r="B823" s="365"/>
      <c r="C823" s="366"/>
      <c r="D823" s="366"/>
      <c r="E823" s="366"/>
      <c r="F823" s="343" t="s">
        <v>548</v>
      </c>
      <c r="G823" s="947">
        <f>L818/G822</f>
        <v>47.999999999999993</v>
      </c>
      <c r="H823" s="947">
        <f>L818/H822</f>
        <v>30</v>
      </c>
      <c r="I823" s="947">
        <f>L818/I822</f>
        <v>21.818181818181817</v>
      </c>
      <c r="J823" s="947">
        <f>L818/J822</f>
        <v>19.2</v>
      </c>
      <c r="K823" s="947">
        <f>L818/K822</f>
        <v>34.285714285714285</v>
      </c>
      <c r="L823" s="292" t="s">
        <v>549</v>
      </c>
      <c r="M823" s="339"/>
      <c r="N823" s="367"/>
      <c r="O823" s="131"/>
      <c r="P823" s="131"/>
      <c r="Q823" s="131"/>
    </row>
    <row r="824" spans="1:17" ht="18.75">
      <c r="A824" s="3357"/>
      <c r="B824" s="375" t="s">
        <v>4</v>
      </c>
      <c r="C824" s="948" t="s">
        <v>550</v>
      </c>
      <c r="D824" s="366"/>
      <c r="E824" s="366"/>
      <c r="F824" s="343"/>
      <c r="G824" s="376"/>
      <c r="H824" s="376"/>
      <c r="I824" s="376"/>
      <c r="J824" s="376"/>
      <c r="K824" s="376"/>
      <c r="L824" s="292"/>
      <c r="M824" s="339"/>
      <c r="N824" s="367"/>
      <c r="O824" s="131"/>
      <c r="P824" s="131"/>
      <c r="Q824" s="131"/>
    </row>
    <row r="825" spans="1:17">
      <c r="A825" s="3357"/>
      <c r="B825" s="3387" t="s">
        <v>551</v>
      </c>
      <c r="C825" s="3388"/>
      <c r="D825" s="3388"/>
      <c r="E825" s="3388"/>
      <c r="F825" s="3388"/>
      <c r="G825" s="3388"/>
      <c r="H825" s="3388"/>
      <c r="I825" s="3388"/>
      <c r="J825" s="3388"/>
      <c r="K825" s="3388"/>
      <c r="L825" s="3388"/>
      <c r="M825" s="3388"/>
      <c r="N825" s="3389"/>
      <c r="O825" s="131"/>
      <c r="P825" s="131"/>
      <c r="Q825" s="131"/>
    </row>
    <row r="826" spans="1:17" ht="15.75">
      <c r="A826" s="3357"/>
      <c r="B826" s="377"/>
      <c r="C826" s="378"/>
      <c r="D826" s="378"/>
      <c r="E826" s="378"/>
      <c r="F826" s="366"/>
      <c r="G826" s="366"/>
      <c r="H826" s="190"/>
      <c r="I826" s="190"/>
      <c r="J826" s="190"/>
      <c r="K826" s="190"/>
      <c r="L826" s="3390" t="s">
        <v>6</v>
      </c>
      <c r="M826" s="3390"/>
      <c r="N826" s="367"/>
      <c r="O826" s="131"/>
      <c r="P826" s="131"/>
      <c r="Q826" s="131"/>
    </row>
    <row r="827" spans="1:17" ht="15.75">
      <c r="A827" s="3357"/>
      <c r="B827" s="377"/>
      <c r="C827" s="378"/>
      <c r="D827" s="378"/>
      <c r="E827" s="378"/>
      <c r="F827" s="366"/>
      <c r="G827" s="366"/>
      <c r="H827" s="190"/>
      <c r="I827" s="190"/>
      <c r="J827" s="190"/>
      <c r="K827" s="379" t="s">
        <v>1068</v>
      </c>
      <c r="L827" s="3383" t="s">
        <v>37</v>
      </c>
      <c r="M827" s="3384"/>
      <c r="N827" s="367"/>
      <c r="O827" s="131"/>
      <c r="P827" s="131"/>
      <c r="Q827" s="131"/>
    </row>
    <row r="828" spans="1:17" ht="18">
      <c r="A828" s="3357"/>
      <c r="B828" s="365"/>
      <c r="C828" s="366"/>
      <c r="D828" s="190"/>
      <c r="E828" s="190"/>
      <c r="F828" s="190"/>
      <c r="G828" s="190"/>
      <c r="H828" s="190"/>
      <c r="I828" s="190"/>
      <c r="J828" s="190"/>
      <c r="K828" s="190"/>
      <c r="L828" s="190"/>
      <c r="M828" s="339"/>
      <c r="N828" s="367"/>
      <c r="O828" s="131"/>
      <c r="P828" s="131"/>
      <c r="Q828" s="131"/>
    </row>
    <row r="829" spans="1:17" ht="18.75">
      <c r="A829" s="3357"/>
      <c r="B829" s="365"/>
      <c r="C829" s="366"/>
      <c r="D829" s="366"/>
      <c r="E829" s="366"/>
      <c r="F829" s="337" t="s">
        <v>439</v>
      </c>
      <c r="G829" s="338">
        <v>50</v>
      </c>
      <c r="H829" s="338">
        <v>500</v>
      </c>
      <c r="I829" s="338">
        <v>150</v>
      </c>
      <c r="J829" s="338">
        <v>13</v>
      </c>
      <c r="K829" s="338">
        <v>13</v>
      </c>
      <c r="L829" s="190">
        <f>SUM(G829:K829)</f>
        <v>726</v>
      </c>
      <c r="M829" s="339" t="s">
        <v>440</v>
      </c>
      <c r="N829" s="367"/>
      <c r="O829" s="131"/>
      <c r="P829" s="131"/>
      <c r="Q829" s="131"/>
    </row>
    <row r="830" spans="1:17" ht="18.75">
      <c r="A830" s="3357"/>
      <c r="B830" s="365"/>
      <c r="C830" s="366"/>
      <c r="D830" s="366"/>
      <c r="E830" s="366"/>
      <c r="F830" s="343" t="s">
        <v>552</v>
      </c>
      <c r="G830" s="380">
        <f>G822*G829</f>
        <v>2.5</v>
      </c>
      <c r="H830" s="380">
        <f>H822*H829</f>
        <v>40</v>
      </c>
      <c r="I830" s="380">
        <f>I822*I829</f>
        <v>16.5</v>
      </c>
      <c r="J830" s="380">
        <f>J822*J829</f>
        <v>1.625</v>
      </c>
      <c r="K830" s="380">
        <f>K822*K829</f>
        <v>0.91000000000000014</v>
      </c>
      <c r="L830" s="190">
        <f>SUM(G830:K830)</f>
        <v>61.534999999999997</v>
      </c>
      <c r="M830" s="339" t="str">
        <f>L827</f>
        <v>Kg</v>
      </c>
      <c r="N830" s="367"/>
      <c r="O830" s="131"/>
      <c r="P830" s="131"/>
      <c r="Q830" s="131"/>
    </row>
    <row r="831" spans="1:17">
      <c r="A831" s="3357"/>
      <c r="B831" s="365"/>
      <c r="C831" s="366"/>
      <c r="D831" s="366"/>
      <c r="E831" s="366"/>
      <c r="F831" s="366"/>
      <c r="G831" s="944" t="str">
        <f>L827</f>
        <v>Kg</v>
      </c>
      <c r="H831" s="944" t="str">
        <f>L827</f>
        <v>Kg</v>
      </c>
      <c r="I831" s="944" t="str">
        <f>L827</f>
        <v>Kg</v>
      </c>
      <c r="J831" s="944" t="str">
        <f>L827</f>
        <v>Kg</v>
      </c>
      <c r="K831" s="944" t="str">
        <f>L827</f>
        <v>Kg</v>
      </c>
      <c r="L831" s="366"/>
      <c r="M831" s="381"/>
      <c r="N831" s="367"/>
      <c r="O831" s="131"/>
      <c r="P831" s="131"/>
      <c r="Q831" s="131"/>
    </row>
    <row r="832" spans="1:17" ht="18">
      <c r="A832" s="3357"/>
      <c r="B832" s="241"/>
      <c r="C832" s="346" t="s">
        <v>442</v>
      </c>
      <c r="D832" s="347">
        <v>50</v>
      </c>
      <c r="E832" s="348" t="s">
        <v>7</v>
      </c>
      <c r="F832" s="143"/>
      <c r="G832" s="143"/>
      <c r="H832" s="366"/>
      <c r="I832" s="366"/>
      <c r="J832" s="366"/>
      <c r="K832" s="366"/>
      <c r="L832" s="366"/>
      <c r="M832" s="381"/>
      <c r="N832" s="367"/>
      <c r="O832" s="131"/>
      <c r="P832" s="131"/>
      <c r="Q832" s="131"/>
    </row>
    <row r="833" spans="1:19" ht="18">
      <c r="A833" s="3357"/>
      <c r="B833" s="365"/>
      <c r="C833" s="366"/>
      <c r="D833" s="366"/>
      <c r="E833" s="366"/>
      <c r="F833" s="343" t="s">
        <v>451</v>
      </c>
      <c r="G833" s="350">
        <f>G830/(100-D832)*100</f>
        <v>5</v>
      </c>
      <c r="H833" s="350">
        <f>H830/(100-D832)*100</f>
        <v>80</v>
      </c>
      <c r="I833" s="350">
        <f>I830/(100-D832)*100</f>
        <v>33</v>
      </c>
      <c r="J833" s="350">
        <f>J830/(100-D832)*100</f>
        <v>3.25</v>
      </c>
      <c r="K833" s="350">
        <f>K830/(100-D832)*100</f>
        <v>1.8200000000000005</v>
      </c>
      <c r="L833" s="190">
        <f>SUM(G833:K833)</f>
        <v>123.07000000000001</v>
      </c>
      <c r="M833" s="339" t="str">
        <f>L827</f>
        <v>Kg</v>
      </c>
      <c r="N833" s="367"/>
      <c r="O833" s="131"/>
      <c r="P833" s="131"/>
      <c r="Q833" s="131"/>
    </row>
    <row r="834" spans="1:19" ht="18">
      <c r="A834" s="3357"/>
      <c r="B834" s="365"/>
      <c r="C834" s="366"/>
      <c r="D834" s="366"/>
      <c r="E834" s="366"/>
      <c r="F834" s="343"/>
      <c r="G834" s="945" t="str">
        <f>L827</f>
        <v>Kg</v>
      </c>
      <c r="H834" s="945" t="str">
        <f>L827</f>
        <v>Kg</v>
      </c>
      <c r="I834" s="945" t="str">
        <f>L827</f>
        <v>Kg</v>
      </c>
      <c r="J834" s="945" t="str">
        <f>L827</f>
        <v>Kg</v>
      </c>
      <c r="K834" s="945" t="str">
        <f>L827</f>
        <v>Kg</v>
      </c>
      <c r="L834" s="190"/>
      <c r="M834" s="339"/>
      <c r="N834" s="367"/>
      <c r="O834" s="131"/>
      <c r="P834" s="131"/>
      <c r="Q834" s="131"/>
    </row>
    <row r="835" spans="1:19" ht="15.75">
      <c r="A835" s="3357"/>
      <c r="B835" s="382" t="s">
        <v>7</v>
      </c>
      <c r="C835" s="362" t="s">
        <v>543</v>
      </c>
      <c r="D835" s="383"/>
      <c r="E835" s="383"/>
      <c r="F835" s="383"/>
      <c r="G835" s="383"/>
      <c r="H835" s="383"/>
      <c r="I835" s="383"/>
      <c r="J835" s="383"/>
      <c r="K835" s="383"/>
      <c r="L835" s="383"/>
      <c r="M835" s="383"/>
      <c r="N835" s="384"/>
      <c r="O835" s="131"/>
      <c r="P835" s="131"/>
      <c r="Q835" s="131"/>
    </row>
    <row r="836" spans="1:19" ht="18.75">
      <c r="A836" s="3357"/>
      <c r="B836" s="385" t="s">
        <v>6</v>
      </c>
      <c r="C836" s="386" t="s">
        <v>539</v>
      </c>
      <c r="D836" s="356"/>
      <c r="E836" s="356"/>
      <c r="F836" s="356"/>
      <c r="G836" s="356"/>
      <c r="H836" s="356"/>
      <c r="I836" s="356"/>
      <c r="J836" s="356"/>
      <c r="K836" s="356"/>
      <c r="L836" s="356"/>
      <c r="M836" s="356"/>
      <c r="N836" s="357"/>
      <c r="O836" s="131"/>
      <c r="P836" s="131"/>
      <c r="Q836" s="131"/>
    </row>
    <row r="837" spans="1:19" ht="18.75">
      <c r="A837" s="3357"/>
      <c r="B837" s="358"/>
      <c r="C837" s="3383" t="s">
        <v>37</v>
      </c>
      <c r="D837" s="3384"/>
      <c r="E837" s="359"/>
      <c r="F837" s="3383" t="s">
        <v>541</v>
      </c>
      <c r="G837" s="3384"/>
      <c r="H837" s="359"/>
      <c r="I837" s="3383" t="s">
        <v>542</v>
      </c>
      <c r="J837" s="3384"/>
      <c r="K837" s="359"/>
      <c r="L837" s="3383" t="s">
        <v>540</v>
      </c>
      <c r="M837" s="3384"/>
      <c r="N837" s="360"/>
      <c r="O837" s="131"/>
      <c r="P837" s="131"/>
      <c r="Q837" s="131"/>
    </row>
    <row r="838" spans="1:19" ht="18.75">
      <c r="A838" s="3357"/>
      <c r="B838" s="358"/>
      <c r="C838" s="359"/>
      <c r="D838" s="359"/>
      <c r="E838" s="359"/>
      <c r="F838" s="359"/>
      <c r="G838" s="359"/>
      <c r="H838" s="359"/>
      <c r="I838" s="359"/>
      <c r="J838" s="359"/>
      <c r="K838" s="359"/>
      <c r="L838" s="359"/>
      <c r="M838" s="359"/>
      <c r="N838" s="360"/>
      <c r="O838" s="131"/>
      <c r="P838" s="131"/>
      <c r="Q838" s="131"/>
    </row>
    <row r="839" spans="1:19">
      <c r="A839" s="3357"/>
      <c r="B839" s="3377" t="s">
        <v>1069</v>
      </c>
      <c r="C839" s="3378"/>
      <c r="D839" s="3378"/>
      <c r="E839" s="3378"/>
      <c r="F839" s="3378"/>
      <c r="G839" s="3378"/>
      <c r="H839" s="3378"/>
      <c r="I839" s="3378"/>
      <c r="J839" s="3378"/>
      <c r="K839" s="3378"/>
      <c r="L839" s="3378"/>
      <c r="M839" s="3378"/>
      <c r="N839" s="3379"/>
      <c r="O839" s="131"/>
      <c r="P839" s="131"/>
      <c r="Q839" s="131"/>
    </row>
    <row r="840" spans="1:19">
      <c r="A840" s="3357"/>
      <c r="B840" s="3380"/>
      <c r="C840" s="3381"/>
      <c r="D840" s="3381"/>
      <c r="E840" s="3381"/>
      <c r="F840" s="3381"/>
      <c r="G840" s="3381"/>
      <c r="H840" s="3381"/>
      <c r="I840" s="3381"/>
      <c r="J840" s="3381"/>
      <c r="K840" s="3381"/>
      <c r="L840" s="3381"/>
      <c r="M840" s="3381"/>
      <c r="N840" s="3382"/>
      <c r="O840" s="131"/>
      <c r="P840" s="131"/>
      <c r="Q840" s="131"/>
    </row>
    <row r="841" spans="1:19">
      <c r="A841" s="3357"/>
      <c r="B841" s="363" t="s">
        <v>278</v>
      </c>
      <c r="C841" s="3368" t="str">
        <f ca="1">CELL("nomfichier")</f>
        <v>E:\0-UPRT\1-UPRT.FR-SITE-WEB\ff-fiches-fabrications\ff-mickael-rabeau\[ff-mr-croissants-5-03-2016.xlsx]Nota</v>
      </c>
      <c r="D841" s="3368"/>
      <c r="E841" s="3368"/>
      <c r="F841" s="3368"/>
      <c r="G841" s="3368"/>
      <c r="H841" s="3368"/>
      <c r="I841" s="3368"/>
      <c r="J841" s="3368"/>
      <c r="K841" s="3368"/>
      <c r="L841" s="3368"/>
      <c r="M841" s="3368"/>
      <c r="N841" s="3369"/>
      <c r="O841" s="131"/>
      <c r="P841" s="131"/>
      <c r="Q841" s="131"/>
    </row>
    <row r="842" spans="1:19">
      <c r="A842" s="3357"/>
      <c r="B842" s="364" t="s">
        <v>279</v>
      </c>
      <c r="C842" s="3370" t="s">
        <v>1070</v>
      </c>
      <c r="D842" s="3370"/>
      <c r="E842" s="3370"/>
      <c r="F842" s="3370"/>
      <c r="G842" s="3370"/>
      <c r="H842" s="3370"/>
      <c r="I842" s="3370"/>
      <c r="J842" s="3370"/>
      <c r="K842" s="3370"/>
      <c r="L842" s="3370"/>
      <c r="M842" s="3370"/>
      <c r="N842" s="3371"/>
      <c r="O842" s="131"/>
      <c r="P842" s="131"/>
      <c r="Q842" s="131"/>
    </row>
    <row r="843" spans="1:19" ht="15.75" thickBot="1">
      <c r="A843" s="3357"/>
      <c r="B843" s="3372" t="s">
        <v>17</v>
      </c>
      <c r="C843" s="3373"/>
      <c r="D843" s="3373"/>
      <c r="E843" s="3373"/>
      <c r="F843" s="3373"/>
      <c r="G843" s="3373"/>
      <c r="H843" s="3373"/>
      <c r="I843" s="3373"/>
      <c r="J843" s="3373"/>
      <c r="K843" s="3373"/>
      <c r="L843" s="3373"/>
      <c r="M843" s="3373"/>
      <c r="N843" s="3374"/>
      <c r="O843" s="131"/>
      <c r="P843" s="131"/>
      <c r="Q843" s="131"/>
    </row>
    <row r="844" spans="1:19">
      <c r="A844" s="131"/>
      <c r="B844" s="157"/>
      <c r="C844" s="157"/>
      <c r="D844" s="157"/>
      <c r="E844" s="157"/>
      <c r="F844" s="157"/>
      <c r="G844" s="157"/>
      <c r="H844" s="157"/>
      <c r="I844" s="157"/>
      <c r="J844" s="157"/>
      <c r="K844" s="157"/>
      <c r="L844" s="157"/>
      <c r="M844" s="131"/>
      <c r="N844" s="131"/>
      <c r="O844" s="131"/>
      <c r="P844" s="131"/>
      <c r="Q844" s="131"/>
    </row>
    <row r="845" spans="1:19">
      <c r="A845" s="131"/>
      <c r="B845" s="157"/>
      <c r="C845" s="157"/>
      <c r="D845" s="157"/>
      <c r="E845" s="157"/>
      <c r="F845" s="157"/>
      <c r="G845" s="157"/>
      <c r="H845" s="157"/>
      <c r="I845" s="157"/>
      <c r="J845" s="157"/>
      <c r="K845" s="157"/>
      <c r="L845" s="157"/>
      <c r="M845" s="131"/>
      <c r="N845" s="131"/>
      <c r="O845" s="131"/>
      <c r="P845" s="131"/>
      <c r="Q845" s="131"/>
    </row>
    <row r="846" spans="1:19" ht="46.5" customHeight="1">
      <c r="A846" s="949" t="s">
        <v>1071</v>
      </c>
      <c r="B846" s="950"/>
      <c r="C846" s="950"/>
      <c r="D846" s="951"/>
      <c r="E846" s="951"/>
      <c r="F846" s="951"/>
      <c r="G846" s="951"/>
      <c r="H846" s="951"/>
      <c r="I846" s="951"/>
      <c r="J846" s="951"/>
      <c r="K846" s="952"/>
      <c r="L846" s="953"/>
      <c r="M846" s="953"/>
      <c r="N846" s="953"/>
      <c r="O846" s="953"/>
      <c r="P846" s="953"/>
      <c r="Q846" s="953"/>
      <c r="R846" s="953"/>
      <c r="S846" s="954" t="s">
        <v>1072</v>
      </c>
    </row>
    <row r="847" spans="1:19" ht="46.5" customHeight="1">
      <c r="A847" s="955"/>
      <c r="B847" s="955"/>
      <c r="C847" s="955"/>
      <c r="D847" s="955"/>
      <c r="E847" s="955"/>
      <c r="F847" s="955"/>
      <c r="G847" s="955"/>
      <c r="H847" s="955"/>
      <c r="I847" s="955"/>
      <c r="J847" s="955"/>
      <c r="K847" s="955"/>
      <c r="L847" s="955"/>
      <c r="M847" s="955"/>
      <c r="N847" s="956"/>
      <c r="O847" s="955"/>
      <c r="P847" s="956"/>
      <c r="Q847" s="956"/>
      <c r="R847" s="956"/>
      <c r="S847" s="956"/>
    </row>
    <row r="848" spans="1:19" ht="20.100000000000001" customHeight="1">
      <c r="A848" s="3402" t="s">
        <v>1073</v>
      </c>
      <c r="B848" s="3403"/>
      <c r="C848" s="3403"/>
      <c r="D848" s="3403"/>
      <c r="E848" s="3403"/>
      <c r="F848" s="3403"/>
      <c r="G848" s="3403"/>
      <c r="H848" s="3403"/>
      <c r="I848" s="3403"/>
      <c r="J848" s="3403"/>
      <c r="K848" s="3404" t="s">
        <v>1074</v>
      </c>
      <c r="L848" s="3405"/>
      <c r="M848" s="3405"/>
      <c r="N848" s="3405"/>
      <c r="O848" s="3405"/>
      <c r="P848" s="3405"/>
      <c r="Q848" s="3405"/>
      <c r="R848" s="3405"/>
      <c r="S848" s="3406"/>
    </row>
    <row r="849" spans="1:19" ht="20.100000000000001" customHeight="1">
      <c r="A849" s="3407" t="s">
        <v>1075</v>
      </c>
      <c r="B849" s="3408"/>
      <c r="C849" s="3408"/>
      <c r="D849" s="3413" t="s">
        <v>1076</v>
      </c>
      <c r="E849" s="3416" t="s">
        <v>1077</v>
      </c>
      <c r="F849" s="3419" t="s">
        <v>1078</v>
      </c>
      <c r="G849" s="3420"/>
      <c r="H849" s="3420"/>
      <c r="I849" s="3420"/>
      <c r="J849" s="3421"/>
      <c r="K849" s="3422" t="s">
        <v>1079</v>
      </c>
      <c r="L849" s="3423"/>
      <c r="M849" s="3426" t="s">
        <v>1080</v>
      </c>
      <c r="N849" s="3427"/>
      <c r="O849" s="3427"/>
      <c r="P849" s="3427"/>
      <c r="Q849" s="3427"/>
      <c r="R849" s="3427"/>
      <c r="S849" s="3428"/>
    </row>
    <row r="850" spans="1:19" ht="20.100000000000001" customHeight="1">
      <c r="A850" s="3409"/>
      <c r="B850" s="3410"/>
      <c r="C850" s="3410"/>
      <c r="D850" s="3414"/>
      <c r="E850" s="3417"/>
      <c r="F850" s="957" t="s">
        <v>445</v>
      </c>
      <c r="G850" s="958" t="s">
        <v>446</v>
      </c>
      <c r="H850" s="959" t="s">
        <v>447</v>
      </c>
      <c r="I850" s="959" t="s">
        <v>432</v>
      </c>
      <c r="J850" s="959" t="s">
        <v>477</v>
      </c>
      <c r="K850" s="3424"/>
      <c r="L850" s="3425"/>
      <c r="M850" s="3429"/>
      <c r="N850" s="3430"/>
      <c r="O850" s="3430"/>
      <c r="P850" s="3430"/>
      <c r="Q850" s="3430"/>
      <c r="R850" s="3430"/>
      <c r="S850" s="3431"/>
    </row>
    <row r="851" spans="1:19" ht="20.100000000000001" customHeight="1">
      <c r="A851" s="3409"/>
      <c r="B851" s="3410"/>
      <c r="C851" s="3410"/>
      <c r="D851" s="3414"/>
      <c r="E851" s="3417"/>
      <c r="F851" s="960">
        <v>12</v>
      </c>
      <c r="G851" s="960">
        <v>25</v>
      </c>
      <c r="H851" s="960">
        <v>14</v>
      </c>
      <c r="I851" s="960">
        <v>7</v>
      </c>
      <c r="J851" s="960">
        <v>10</v>
      </c>
      <c r="K851" s="3435" t="s">
        <v>478</v>
      </c>
      <c r="L851" s="3436"/>
      <c r="M851" s="3429"/>
      <c r="N851" s="3430"/>
      <c r="O851" s="3430"/>
      <c r="P851" s="3430"/>
      <c r="Q851" s="3430"/>
      <c r="R851" s="3430"/>
      <c r="S851" s="3431"/>
    </row>
    <row r="852" spans="1:19" ht="20.100000000000001" customHeight="1" thickBot="1">
      <c r="A852" s="3411"/>
      <c r="B852" s="3412"/>
      <c r="C852" s="3412"/>
      <c r="D852" s="3415"/>
      <c r="E852" s="3418"/>
      <c r="F852" s="3437" t="s">
        <v>1081</v>
      </c>
      <c r="G852" s="3437"/>
      <c r="H852" s="3437"/>
      <c r="I852" s="3437"/>
      <c r="J852" s="3437"/>
      <c r="K852" s="3400">
        <f>SUM(F851:J851)</f>
        <v>68</v>
      </c>
      <c r="L852" s="3401"/>
      <c r="M852" s="3432"/>
      <c r="N852" s="3433"/>
      <c r="O852" s="3433"/>
      <c r="P852" s="3433"/>
      <c r="Q852" s="3433"/>
      <c r="R852" s="3433"/>
      <c r="S852" s="3434"/>
    </row>
    <row r="853" spans="1:19" ht="20.100000000000001" customHeight="1">
      <c r="A853" s="961"/>
      <c r="B853" s="962"/>
      <c r="C853" s="962"/>
      <c r="D853" s="962"/>
      <c r="E853" s="962"/>
      <c r="F853" s="962"/>
      <c r="G853" s="962"/>
      <c r="H853" s="962"/>
      <c r="I853" s="962"/>
      <c r="J853" s="962"/>
      <c r="K853" s="962"/>
      <c r="L853" s="962"/>
      <c r="M853" s="962"/>
      <c r="N853" s="962"/>
      <c r="O853" s="962"/>
      <c r="P853" s="962"/>
      <c r="Q853" s="962"/>
      <c r="R853" s="962"/>
      <c r="S853" s="963" t="s">
        <v>1082</v>
      </c>
    </row>
    <row r="854" spans="1:19" ht="20.100000000000001" customHeight="1">
      <c r="A854" s="3396" t="s">
        <v>1083</v>
      </c>
      <c r="B854" s="3397"/>
      <c r="C854" s="3397"/>
      <c r="D854" s="964">
        <v>25</v>
      </c>
      <c r="E854" s="965" t="s">
        <v>1084</v>
      </c>
      <c r="F854" s="966">
        <v>0.5</v>
      </c>
      <c r="G854" s="966">
        <v>1</v>
      </c>
      <c r="H854" s="966">
        <v>1</v>
      </c>
      <c r="I854" s="966">
        <v>1</v>
      </c>
      <c r="J854" s="966">
        <v>1</v>
      </c>
      <c r="K854" s="967">
        <f>(F854*F851)+(G854*G851)+(H854*H851)+(I854*I851)+(J854*J851)</f>
        <v>62</v>
      </c>
      <c r="L854" s="3398" t="str">
        <f t="shared" ref="L854:L861" si="7">E854</f>
        <v>paupiettes</v>
      </c>
      <c r="M854" s="3398"/>
      <c r="N854" s="968">
        <f t="shared" ref="N854:N857" si="8">IF(K854=0,0,INT(K854/D854))</f>
        <v>2</v>
      </c>
      <c r="O854" s="969">
        <f t="shared" ref="O854:O857" si="9">K854-(N854*D854)</f>
        <v>12</v>
      </c>
      <c r="P854" s="970" t="str">
        <f t="shared" ref="P854:P857" si="10">IF(O854=0,0,E854)</f>
        <v>paupiettes</v>
      </c>
      <c r="Q854" s="971">
        <f t="shared" ref="Q854:Q857" si="11">IF(O854=0,0,N854+1)</f>
        <v>3</v>
      </c>
      <c r="R854" s="969">
        <f t="shared" ref="R854:R857" si="12">IF(O854=0,0,K854-(Q854*D854))</f>
        <v>-13</v>
      </c>
      <c r="S854" s="972" t="str">
        <f t="shared" ref="S854:S857" si="13">IF(R854=0,0,E854)</f>
        <v>paupiettes</v>
      </c>
    </row>
    <row r="855" spans="1:19" ht="20.100000000000001" customHeight="1">
      <c r="A855" s="3396" t="s">
        <v>1085</v>
      </c>
      <c r="B855" s="3397"/>
      <c r="C855" s="3397"/>
      <c r="D855" s="964">
        <v>12</v>
      </c>
      <c r="E855" s="965" t="s">
        <v>1086</v>
      </c>
      <c r="F855" s="966">
        <v>1</v>
      </c>
      <c r="G855" s="966">
        <v>1</v>
      </c>
      <c r="H855" s="966">
        <v>1</v>
      </c>
      <c r="I855" s="966">
        <v>1</v>
      </c>
      <c r="J855" s="966">
        <v>1</v>
      </c>
      <c r="K855" s="967">
        <f>(F855*F851)+(G855*G851)+(H855*H851)+(I855*I851)+(J855*J851)</f>
        <v>68</v>
      </c>
      <c r="L855" s="3398" t="str">
        <f t="shared" si="7"/>
        <v>Cuisses</v>
      </c>
      <c r="M855" s="3398"/>
      <c r="N855" s="968">
        <f t="shared" si="8"/>
        <v>5</v>
      </c>
      <c r="O855" s="969">
        <f t="shared" si="9"/>
        <v>8</v>
      </c>
      <c r="P855" s="970" t="str">
        <f t="shared" si="10"/>
        <v>Cuisses</v>
      </c>
      <c r="Q855" s="971">
        <f t="shared" si="11"/>
        <v>6</v>
      </c>
      <c r="R855" s="969">
        <f t="shared" si="12"/>
        <v>-4</v>
      </c>
      <c r="S855" s="972" t="str">
        <f t="shared" si="13"/>
        <v>Cuisses</v>
      </c>
    </row>
    <row r="856" spans="1:19" ht="20.100000000000001" customHeight="1">
      <c r="A856" s="3396" t="s">
        <v>1087</v>
      </c>
      <c r="B856" s="3397"/>
      <c r="C856" s="3397"/>
      <c r="D856" s="964">
        <v>60</v>
      </c>
      <c r="E856" s="965" t="s">
        <v>1088</v>
      </c>
      <c r="F856" s="966">
        <v>1</v>
      </c>
      <c r="G856" s="966">
        <v>1.5</v>
      </c>
      <c r="H856" s="966">
        <v>2</v>
      </c>
      <c r="I856" s="966">
        <v>3</v>
      </c>
      <c r="J856" s="966">
        <v>2</v>
      </c>
      <c r="K856" s="967">
        <f>(F856*F851)+(G856*G851)+(H856*H851)+(I856*I851)+(J856*J851)</f>
        <v>118.5</v>
      </c>
      <c r="L856" s="3398" t="str">
        <f t="shared" si="7"/>
        <v>tranches</v>
      </c>
      <c r="M856" s="3398"/>
      <c r="N856" s="968">
        <f t="shared" si="8"/>
        <v>1</v>
      </c>
      <c r="O856" s="969">
        <f t="shared" si="9"/>
        <v>58.5</v>
      </c>
      <c r="P856" s="970" t="str">
        <f t="shared" si="10"/>
        <v>tranches</v>
      </c>
      <c r="Q856" s="971">
        <f t="shared" si="11"/>
        <v>2</v>
      </c>
      <c r="R856" s="969">
        <f t="shared" si="12"/>
        <v>-1.5</v>
      </c>
      <c r="S856" s="972" t="str">
        <f t="shared" si="13"/>
        <v>tranches</v>
      </c>
    </row>
    <row r="857" spans="1:19" ht="20.100000000000001" customHeight="1" thickBot="1">
      <c r="A857" s="3396" t="s">
        <v>1089</v>
      </c>
      <c r="B857" s="3397"/>
      <c r="C857" s="3397"/>
      <c r="D857" s="964">
        <v>20</v>
      </c>
      <c r="E857" s="965" t="s">
        <v>1090</v>
      </c>
      <c r="F857" s="966">
        <v>1</v>
      </c>
      <c r="G857" s="966">
        <v>1.5</v>
      </c>
      <c r="H857" s="966">
        <v>2</v>
      </c>
      <c r="I857" s="966">
        <v>3</v>
      </c>
      <c r="J857" s="966">
        <v>2</v>
      </c>
      <c r="K857" s="973">
        <f>(F857*F851)+(G857*G851)+(H857*H851)+(I857*I851)+(J857*J851)</f>
        <v>118.5</v>
      </c>
      <c r="L857" s="3393" t="str">
        <f t="shared" si="7"/>
        <v>tomates</v>
      </c>
      <c r="M857" s="3393"/>
      <c r="N857" s="974">
        <f t="shared" si="8"/>
        <v>5</v>
      </c>
      <c r="O857" s="975">
        <f t="shared" si="9"/>
        <v>18.5</v>
      </c>
      <c r="P857" s="976" t="str">
        <f t="shared" si="10"/>
        <v>tomates</v>
      </c>
      <c r="Q857" s="977">
        <f t="shared" si="11"/>
        <v>6</v>
      </c>
      <c r="R857" s="975">
        <f t="shared" si="12"/>
        <v>-1.5</v>
      </c>
      <c r="S857" s="978" t="str">
        <f t="shared" si="13"/>
        <v>tomates</v>
      </c>
    </row>
    <row r="858" spans="1:19" ht="20.100000000000001" customHeight="1">
      <c r="A858" s="961"/>
      <c r="B858" s="962"/>
      <c r="C858" s="962"/>
      <c r="D858" s="962"/>
      <c r="E858" s="962"/>
      <c r="F858" s="962"/>
      <c r="G858" s="962"/>
      <c r="H858" s="962"/>
      <c r="I858" s="962"/>
      <c r="J858" s="962"/>
      <c r="K858" s="962"/>
      <c r="L858" s="962"/>
      <c r="M858" s="962"/>
      <c r="N858" s="962"/>
      <c r="O858" s="962"/>
      <c r="P858" s="962"/>
      <c r="Q858" s="962"/>
      <c r="R858" s="962"/>
      <c r="S858" s="963" t="s">
        <v>1091</v>
      </c>
    </row>
    <row r="859" spans="1:19" ht="20.100000000000001" customHeight="1">
      <c r="A859" s="3399" t="s">
        <v>1092</v>
      </c>
      <c r="B859" s="3397"/>
      <c r="C859" s="3397"/>
      <c r="D859" s="964">
        <v>3</v>
      </c>
      <c r="E859" s="965" t="s">
        <v>37</v>
      </c>
      <c r="F859" s="966">
        <v>7.4999999999999997E-2</v>
      </c>
      <c r="G859" s="979">
        <v>0.09</v>
      </c>
      <c r="H859" s="979">
        <v>0.15</v>
      </c>
      <c r="I859" s="979">
        <v>0.18</v>
      </c>
      <c r="J859" s="979">
        <v>0.13</v>
      </c>
      <c r="K859" s="980">
        <f>(F859*F851)+(G859*G851)+(H859*H851)+(I859*I851)+(J859*J851)</f>
        <v>7.81</v>
      </c>
      <c r="L859" s="3398" t="str">
        <f>E859</f>
        <v>Kg</v>
      </c>
      <c r="M859" s="3398"/>
      <c r="N859" s="968">
        <f>IF(K859=0,0,INT(K859/D859))</f>
        <v>2</v>
      </c>
      <c r="O859" s="981">
        <f>K859-(N859*D859)</f>
        <v>1.8099999999999996</v>
      </c>
      <c r="P859" s="970" t="str">
        <f>IF(O859=0,0,E859)</f>
        <v>Kg</v>
      </c>
      <c r="Q859" s="971">
        <f>IF(O859=0,0,N859+1)</f>
        <v>3</v>
      </c>
      <c r="R859" s="969">
        <f>IF(O859=0,0,K859-(Q859*D859))</f>
        <v>-1.1900000000000004</v>
      </c>
      <c r="S859" s="982" t="str">
        <f>IF(R859=0,0,E859)</f>
        <v>Kg</v>
      </c>
    </row>
    <row r="860" spans="1:19" ht="20.100000000000001" customHeight="1">
      <c r="A860" s="3399" t="s">
        <v>1093</v>
      </c>
      <c r="B860" s="3397"/>
      <c r="C860" s="3397"/>
      <c r="D860" s="964">
        <v>7.2</v>
      </c>
      <c r="E860" s="983" t="s">
        <v>37</v>
      </c>
      <c r="F860" s="979">
        <v>0.2</v>
      </c>
      <c r="G860" s="979">
        <v>0.25</v>
      </c>
      <c r="H860" s="979">
        <v>0.35</v>
      </c>
      <c r="I860" s="979">
        <v>0.45</v>
      </c>
      <c r="J860" s="979">
        <v>0.35</v>
      </c>
      <c r="K860" s="980">
        <f>(F860*F851)+(G860*G851)+(H860*H851)+(I860*I851)+(J860*J851)</f>
        <v>20.2</v>
      </c>
      <c r="L860" s="3398" t="str">
        <f t="shared" si="7"/>
        <v>Kg</v>
      </c>
      <c r="M860" s="3398"/>
      <c r="N860" s="968">
        <f>IF(K860=0,0,INT(K860/D860))</f>
        <v>2</v>
      </c>
      <c r="O860" s="981">
        <f>K860-(N860*D860)</f>
        <v>5.7999999999999989</v>
      </c>
      <c r="P860" s="970" t="str">
        <f>IF(O860=0,0,E860)</f>
        <v>Kg</v>
      </c>
      <c r="Q860" s="971">
        <f>IF(O860=0,0,N860+1)</f>
        <v>3</v>
      </c>
      <c r="R860" s="969">
        <f>IF(O860=0,0,K860-(Q860*D860))</f>
        <v>-1.4000000000000021</v>
      </c>
      <c r="S860" s="982" t="str">
        <f>IF(R860=0,0,E860)</f>
        <v>Kg</v>
      </c>
    </row>
    <row r="861" spans="1:19" ht="20.100000000000001" customHeight="1" thickBot="1">
      <c r="A861" s="3391" t="s">
        <v>1094</v>
      </c>
      <c r="B861" s="3392"/>
      <c r="C861" s="3392"/>
      <c r="D861" s="984">
        <v>4</v>
      </c>
      <c r="E861" s="985" t="s">
        <v>37</v>
      </c>
      <c r="F861" s="986">
        <v>0.2</v>
      </c>
      <c r="G861" s="986">
        <v>0.25</v>
      </c>
      <c r="H861" s="986">
        <v>0.35</v>
      </c>
      <c r="I861" s="986">
        <v>0.45</v>
      </c>
      <c r="J861" s="986">
        <v>0.35</v>
      </c>
      <c r="K861" s="987">
        <f>(F861*F851)+(G861*G851)+(H861*H851)+(I861*I851)+(J861*J851)</f>
        <v>20.2</v>
      </c>
      <c r="L861" s="3393" t="str">
        <f t="shared" si="7"/>
        <v>Kg</v>
      </c>
      <c r="M861" s="3393"/>
      <c r="N861" s="974">
        <f>IF(K861=0,0,INT(K861/D861))</f>
        <v>5</v>
      </c>
      <c r="O861" s="988">
        <f>K861-(N861*D861)</f>
        <v>0.19999999999999929</v>
      </c>
      <c r="P861" s="976" t="str">
        <f>IF(O861=0,0,E861)</f>
        <v>Kg</v>
      </c>
      <c r="Q861" s="977">
        <f>IF(O861=0,0,N861+1)</f>
        <v>6</v>
      </c>
      <c r="R861" s="975">
        <f>IF(O861=0,0,K861-(Q861*D861))</f>
        <v>-3.8000000000000007</v>
      </c>
      <c r="S861" s="989" t="str">
        <f>IF(R861=0,0,E861)</f>
        <v>Kg</v>
      </c>
    </row>
    <row r="862" spans="1:19" ht="20.100000000000001" customHeight="1">
      <c r="A862" s="990"/>
      <c r="B862" s="990"/>
      <c r="C862" s="990"/>
      <c r="D862" s="990"/>
      <c r="E862" s="990"/>
      <c r="F862" s="990"/>
      <c r="G862" s="990"/>
      <c r="H862" s="990"/>
      <c r="I862" s="990"/>
      <c r="J862" s="990"/>
      <c r="K862" s="990"/>
      <c r="L862" s="990"/>
      <c r="M862" s="990"/>
      <c r="N862" s="990"/>
      <c r="O862" s="990"/>
      <c r="P862" s="990"/>
      <c r="Q862" s="990"/>
      <c r="R862" s="991"/>
      <c r="S862" s="992"/>
    </row>
    <row r="863" spans="1:19">
      <c r="A863" s="131"/>
      <c r="B863" s="157"/>
      <c r="C863" s="157"/>
      <c r="D863" s="157"/>
      <c r="E863" s="157"/>
      <c r="F863" s="157"/>
      <c r="G863" s="157"/>
      <c r="H863" s="157"/>
      <c r="I863" s="157"/>
      <c r="J863" s="157"/>
      <c r="K863" s="157"/>
      <c r="L863" s="157"/>
      <c r="M863" s="131"/>
      <c r="N863" s="131"/>
      <c r="O863" s="131"/>
      <c r="P863" s="131"/>
      <c r="Q863" s="131"/>
    </row>
    <row r="864" spans="1:19">
      <c r="A864" s="131"/>
      <c r="B864" s="157"/>
      <c r="C864" s="131"/>
      <c r="D864" s="131"/>
      <c r="E864" s="131"/>
      <c r="F864" s="131"/>
      <c r="G864" s="131"/>
      <c r="H864" s="131"/>
      <c r="I864" s="131"/>
      <c r="J864" s="131"/>
      <c r="K864" s="131"/>
      <c r="L864" s="131"/>
      <c r="M864" s="131"/>
      <c r="N864" s="131"/>
      <c r="O864" s="131"/>
      <c r="P864" s="131"/>
      <c r="Q864" s="131"/>
    </row>
    <row r="865" spans="1:17" ht="15" customHeight="1">
      <c r="A865" s="3394" t="s">
        <v>1095</v>
      </c>
      <c r="B865" s="3395"/>
      <c r="C865" s="3395"/>
      <c r="D865" s="3395"/>
      <c r="E865" s="3395"/>
      <c r="F865" s="3395"/>
      <c r="G865" s="3395"/>
      <c r="H865" s="3395"/>
      <c r="I865" s="3395"/>
      <c r="J865" s="3395"/>
      <c r="K865" s="3395"/>
      <c r="L865" s="3395"/>
      <c r="M865" s="3395"/>
      <c r="N865" s="3395"/>
      <c r="O865" s="3395"/>
      <c r="P865" s="3395"/>
      <c r="Q865" s="3395"/>
    </row>
    <row r="866" spans="1:17" ht="15.75" customHeight="1">
      <c r="A866" s="3394"/>
      <c r="B866" s="3395"/>
      <c r="C866" s="3395"/>
      <c r="D866" s="3395"/>
      <c r="E866" s="3395"/>
      <c r="F866" s="3395"/>
      <c r="G866" s="3395"/>
      <c r="H866" s="3395"/>
      <c r="I866" s="3395"/>
      <c r="J866" s="3395"/>
      <c r="K866" s="3395"/>
      <c r="L866" s="3395"/>
      <c r="M866" s="3395"/>
      <c r="N866" s="3395"/>
      <c r="O866" s="3395"/>
      <c r="P866" s="3395"/>
      <c r="Q866" s="3395"/>
    </row>
    <row r="867" spans="1:17" ht="20.100000000000001" customHeight="1">
      <c r="A867" s="131"/>
      <c r="B867" s="131"/>
      <c r="C867" s="131"/>
      <c r="D867" s="131"/>
      <c r="E867" s="131"/>
      <c r="F867" s="131"/>
      <c r="G867" s="131"/>
      <c r="H867" s="131"/>
      <c r="I867" s="131"/>
      <c r="J867" s="131"/>
      <c r="K867" s="131"/>
      <c r="L867" s="131"/>
      <c r="M867" s="131"/>
      <c r="N867" s="131"/>
      <c r="O867" s="131"/>
      <c r="P867" s="131"/>
      <c r="Q867" s="131"/>
    </row>
    <row r="868" spans="1:17" ht="20.100000000000001" customHeight="1">
      <c r="A868" s="131"/>
      <c r="B868" s="131"/>
      <c r="C868" s="131"/>
      <c r="D868" s="131"/>
      <c r="E868" s="424" t="s">
        <v>562</v>
      </c>
      <c r="F868" s="424"/>
      <c r="G868" s="424"/>
      <c r="H868" s="131"/>
      <c r="I868" s="131"/>
      <c r="J868" s="131"/>
      <c r="K868" s="131"/>
      <c r="L868" s="131"/>
      <c r="M868" s="131"/>
      <c r="N868" s="131"/>
      <c r="O868" s="131"/>
      <c r="P868" s="131"/>
      <c r="Q868" s="131"/>
    </row>
    <row r="869" spans="1:17" ht="20.100000000000001" customHeight="1">
      <c r="A869" s="131"/>
      <c r="B869" s="131"/>
      <c r="C869" s="131"/>
      <c r="D869" s="131"/>
      <c r="E869" s="424"/>
      <c r="F869" s="424" t="s">
        <v>563</v>
      </c>
      <c r="G869" s="424"/>
      <c r="H869" s="131"/>
      <c r="I869" s="131"/>
      <c r="J869" s="131"/>
      <c r="K869" s="131"/>
      <c r="L869" s="131"/>
      <c r="M869" s="131"/>
      <c r="N869" s="131"/>
      <c r="O869" s="131"/>
      <c r="P869" s="131"/>
      <c r="Q869" s="131"/>
    </row>
    <row r="870" spans="1:17" ht="20.100000000000001" customHeight="1">
      <c r="A870" s="131"/>
      <c r="B870" s="131"/>
      <c r="C870" s="131"/>
      <c r="D870" s="131"/>
      <c r="E870" s="424"/>
      <c r="F870" s="424" t="s">
        <v>564</v>
      </c>
      <c r="G870" s="424"/>
      <c r="H870" s="131"/>
      <c r="I870" s="131"/>
      <c r="J870" s="131"/>
      <c r="K870" s="131"/>
      <c r="L870" s="131"/>
      <c r="M870" s="131"/>
      <c r="N870" s="131"/>
      <c r="O870" s="131"/>
      <c r="P870" s="131"/>
      <c r="Q870" s="131"/>
    </row>
    <row r="871" spans="1:17" ht="20.100000000000001" customHeight="1">
      <c r="A871" s="131"/>
      <c r="B871" s="131"/>
      <c r="C871" s="131"/>
      <c r="D871" s="131"/>
      <c r="E871" s="424"/>
      <c r="F871" s="424" t="s">
        <v>565</v>
      </c>
      <c r="G871" s="424"/>
      <c r="H871" s="131"/>
      <c r="I871" s="131"/>
      <c r="J871" s="131"/>
      <c r="K871" s="131"/>
      <c r="L871" s="131"/>
      <c r="M871" s="131"/>
      <c r="N871" s="131"/>
      <c r="O871" s="131"/>
      <c r="P871" s="131"/>
      <c r="Q871" s="131"/>
    </row>
    <row r="872" spans="1:17" ht="20.100000000000001" customHeight="1">
      <c r="A872" s="131"/>
      <c r="B872" s="131"/>
      <c r="C872" s="131"/>
      <c r="D872" s="131"/>
      <c r="E872" s="131"/>
      <c r="F872" s="424" t="s">
        <v>566</v>
      </c>
      <c r="G872" s="131"/>
      <c r="H872" s="131"/>
      <c r="I872" s="131"/>
      <c r="J872" s="131"/>
      <c r="K872" s="131"/>
      <c r="L872" s="131"/>
      <c r="M872" s="131"/>
      <c r="N872" s="131"/>
      <c r="O872" s="131"/>
      <c r="P872" s="131"/>
      <c r="Q872" s="131"/>
    </row>
    <row r="873" spans="1:17" ht="20.100000000000001" customHeight="1">
      <c r="A873" s="131"/>
      <c r="B873" s="131"/>
      <c r="C873" s="131"/>
      <c r="D873" s="131"/>
      <c r="E873" s="424" t="s">
        <v>567</v>
      </c>
      <c r="F873" s="131"/>
      <c r="G873" s="131"/>
      <c r="H873" s="131"/>
      <c r="I873" s="131"/>
      <c r="J873" s="131"/>
      <c r="K873" s="131"/>
      <c r="L873" s="131"/>
      <c r="M873" s="131"/>
      <c r="N873" s="131"/>
      <c r="O873" s="131"/>
      <c r="P873" s="131"/>
      <c r="Q873" s="131"/>
    </row>
    <row r="874" spans="1:17" ht="20.100000000000001" customHeight="1">
      <c r="A874" s="131"/>
      <c r="B874" s="131"/>
      <c r="C874" s="131"/>
      <c r="D874" s="131"/>
      <c r="E874" s="131"/>
      <c r="F874" s="131"/>
      <c r="G874" s="131"/>
      <c r="H874" s="131"/>
      <c r="I874" s="131"/>
      <c r="J874" s="131"/>
      <c r="K874" s="131"/>
      <c r="L874" s="131"/>
      <c r="M874" s="131"/>
      <c r="N874" s="131"/>
      <c r="O874" s="131"/>
      <c r="P874" s="131"/>
      <c r="Q874" s="131"/>
    </row>
    <row r="875" spans="1:17" ht="20.100000000000001" customHeight="1">
      <c r="A875" s="131"/>
      <c r="B875" s="131"/>
      <c r="C875" s="131"/>
      <c r="D875" s="131"/>
      <c r="E875" s="131"/>
      <c r="F875" s="131"/>
      <c r="G875" s="131"/>
      <c r="H875" s="131"/>
      <c r="I875" s="131"/>
      <c r="J875" s="131"/>
      <c r="K875" s="131"/>
      <c r="L875" s="131"/>
      <c r="M875" s="131"/>
      <c r="N875" s="131"/>
      <c r="O875" s="131"/>
      <c r="P875" s="131"/>
      <c r="Q875" s="131"/>
    </row>
    <row r="876" spans="1:17" ht="20.100000000000001" customHeight="1">
      <c r="A876" s="131"/>
      <c r="B876" s="131"/>
      <c r="C876" s="131"/>
      <c r="D876" s="131"/>
      <c r="E876" s="131"/>
      <c r="F876" s="131"/>
      <c r="G876" s="131"/>
      <c r="H876" s="131"/>
      <c r="I876" s="131"/>
      <c r="J876" s="131"/>
      <c r="K876" s="131"/>
      <c r="L876" s="131"/>
      <c r="M876" s="131"/>
      <c r="N876" s="131"/>
      <c r="O876" s="131"/>
      <c r="P876" s="131"/>
      <c r="Q876" s="131"/>
    </row>
    <row r="877" spans="1:17" ht="20.100000000000001" customHeight="1">
      <c r="A877" s="131"/>
      <c r="B877" s="131"/>
      <c r="C877" s="131"/>
      <c r="D877" s="131"/>
      <c r="E877" s="131"/>
      <c r="F877" s="131"/>
      <c r="G877" s="131"/>
      <c r="H877" s="131"/>
      <c r="I877" s="131"/>
      <c r="J877" s="131"/>
      <c r="K877" s="131"/>
      <c r="L877" s="131"/>
      <c r="M877" s="131"/>
      <c r="N877" s="131"/>
      <c r="O877" s="131"/>
      <c r="P877" s="131"/>
      <c r="Q877" s="131"/>
    </row>
    <row r="878" spans="1:17" ht="20.100000000000001" customHeight="1">
      <c r="A878" s="131"/>
      <c r="B878" s="131"/>
      <c r="C878" s="425" t="s">
        <v>568</v>
      </c>
      <c r="D878" s="425"/>
      <c r="E878" s="425"/>
      <c r="F878" s="425"/>
      <c r="G878" s="425"/>
      <c r="H878" s="425"/>
      <c r="I878" s="425" t="s">
        <v>569</v>
      </c>
      <c r="J878" s="131"/>
      <c r="K878" s="131"/>
      <c r="L878" s="131"/>
      <c r="M878" s="131"/>
      <c r="N878" s="131"/>
      <c r="O878" s="131"/>
      <c r="P878" s="131"/>
      <c r="Q878" s="131"/>
    </row>
    <row r="879" spans="1:17" ht="20.100000000000001" customHeight="1">
      <c r="A879" s="131"/>
      <c r="B879" s="131"/>
      <c r="C879" s="131"/>
      <c r="D879" s="131"/>
      <c r="E879" s="131"/>
      <c r="F879" s="131"/>
      <c r="G879" s="131"/>
      <c r="H879" s="131"/>
      <c r="I879" s="131"/>
      <c r="J879" s="131"/>
      <c r="K879" s="131"/>
      <c r="L879" s="131"/>
      <c r="M879" s="131"/>
      <c r="N879" s="131"/>
      <c r="O879" s="131"/>
      <c r="P879" s="131"/>
      <c r="Q879" s="131"/>
    </row>
    <row r="880" spans="1:17" ht="20.100000000000001" customHeight="1">
      <c r="A880" s="131"/>
      <c r="B880" s="131"/>
      <c r="C880" s="131"/>
      <c r="D880" s="425" t="s">
        <v>570</v>
      </c>
      <c r="E880" s="131"/>
      <c r="F880" s="131"/>
      <c r="G880" s="131"/>
      <c r="H880" s="131"/>
      <c r="I880" s="425"/>
      <c r="J880" s="131"/>
      <c r="K880" s="131"/>
      <c r="L880" s="131"/>
      <c r="M880" s="131"/>
      <c r="N880" s="131"/>
      <c r="O880" s="131"/>
      <c r="P880" s="131"/>
      <c r="Q880" s="131"/>
    </row>
    <row r="881" spans="1:17" ht="20.100000000000001" customHeight="1">
      <c r="A881" s="131"/>
      <c r="B881" s="131"/>
      <c r="C881" s="131"/>
      <c r="D881" s="425" t="s">
        <v>21</v>
      </c>
      <c r="E881" s="131"/>
      <c r="F881" s="131"/>
      <c r="G881" s="131"/>
      <c r="H881" s="426" t="s">
        <v>23</v>
      </c>
      <c r="I881" s="425"/>
      <c r="J881" s="131"/>
      <c r="K881" s="131"/>
      <c r="L881" s="131"/>
      <c r="M881" s="131"/>
      <c r="N881" s="131"/>
      <c r="O881" s="131"/>
      <c r="P881" s="131"/>
      <c r="Q881" s="131"/>
    </row>
    <row r="882" spans="1:17" ht="20.100000000000001" customHeight="1">
      <c r="A882" s="131"/>
      <c r="B882" s="131"/>
      <c r="C882" s="131"/>
      <c r="D882" s="425" t="s">
        <v>22</v>
      </c>
      <c r="E882" s="131"/>
      <c r="F882" s="131"/>
      <c r="G882" s="131"/>
      <c r="H882" s="427"/>
      <c r="I882" s="427" t="s">
        <v>1096</v>
      </c>
      <c r="J882" s="131"/>
      <c r="K882" s="131"/>
      <c r="L882" s="131"/>
      <c r="M882" s="131"/>
      <c r="N882" s="131"/>
      <c r="O882" s="131"/>
      <c r="P882" s="131"/>
      <c r="Q882" s="131"/>
    </row>
    <row r="883" spans="1:17" ht="20.100000000000001" customHeight="1">
      <c r="A883" s="131"/>
      <c r="B883" s="131"/>
      <c r="C883" s="131"/>
      <c r="D883" s="425" t="s">
        <v>23</v>
      </c>
      <c r="E883" s="131"/>
      <c r="F883" s="131"/>
      <c r="G883" s="131"/>
      <c r="H883" s="427"/>
      <c r="I883" s="427" t="s">
        <v>1097</v>
      </c>
      <c r="J883" s="131"/>
      <c r="K883" s="131"/>
      <c r="L883" s="131"/>
      <c r="M883" s="131"/>
      <c r="N883" s="131"/>
      <c r="O883" s="131"/>
      <c r="P883" s="131"/>
      <c r="Q883" s="131"/>
    </row>
    <row r="884" spans="1:17" ht="20.100000000000001" customHeight="1">
      <c r="A884" s="131"/>
      <c r="B884" s="131"/>
      <c r="C884" s="131"/>
      <c r="D884" s="425" t="s">
        <v>571</v>
      </c>
      <c r="E884" s="131"/>
      <c r="F884" s="131"/>
      <c r="G884" s="131"/>
      <c r="H884" s="426" t="s">
        <v>572</v>
      </c>
      <c r="I884" s="131"/>
      <c r="J884" s="131"/>
      <c r="K884" s="131"/>
      <c r="L884" s="131"/>
      <c r="M884" s="131"/>
      <c r="N884" s="131"/>
      <c r="O884" s="131"/>
      <c r="P884" s="131"/>
      <c r="Q884" s="131"/>
    </row>
    <row r="885" spans="1:17" ht="20.100000000000001" customHeight="1">
      <c r="A885" s="131"/>
      <c r="B885" s="131"/>
      <c r="C885" s="131"/>
      <c r="D885" s="425" t="s">
        <v>573</v>
      </c>
      <c r="E885" s="131"/>
      <c r="F885" s="131"/>
      <c r="G885" s="131"/>
      <c r="H885" s="427"/>
      <c r="I885" s="427" t="s">
        <v>574</v>
      </c>
      <c r="J885" s="131"/>
      <c r="K885" s="131"/>
      <c r="L885" s="425"/>
      <c r="M885" s="131"/>
      <c r="N885" s="131"/>
      <c r="O885" s="131"/>
      <c r="P885" s="131"/>
      <c r="Q885" s="131"/>
    </row>
    <row r="886" spans="1:17" ht="20.100000000000001" customHeight="1">
      <c r="A886" s="131"/>
      <c r="B886" s="131"/>
      <c r="C886" s="131"/>
      <c r="D886" s="131"/>
      <c r="E886" s="131"/>
      <c r="F886" s="131"/>
      <c r="G886" s="131"/>
      <c r="H886" s="426" t="s">
        <v>575</v>
      </c>
      <c r="I886" s="425"/>
      <c r="J886" s="425"/>
      <c r="K886" s="131"/>
      <c r="L886" s="425"/>
      <c r="M886" s="131"/>
      <c r="N886" s="131"/>
      <c r="O886" s="131"/>
      <c r="P886" s="131"/>
      <c r="Q886" s="131"/>
    </row>
    <row r="887" spans="1:17" ht="20.100000000000001" customHeight="1">
      <c r="A887" s="131"/>
      <c r="B887" s="131"/>
      <c r="C887" s="131"/>
      <c r="D887" s="425" t="s">
        <v>576</v>
      </c>
      <c r="E887" s="131"/>
      <c r="F887" s="131"/>
      <c r="G887" s="131"/>
      <c r="H887" s="427"/>
      <c r="I887" s="427" t="s">
        <v>577</v>
      </c>
      <c r="J887" s="427"/>
      <c r="K887" s="131"/>
      <c r="L887" s="425"/>
      <c r="M887" s="131"/>
      <c r="N887" s="131"/>
      <c r="O887" s="131"/>
      <c r="P887" s="131"/>
      <c r="Q887" s="131"/>
    </row>
    <row r="888" spans="1:17" ht="20.100000000000001" customHeight="1">
      <c r="A888" s="131"/>
      <c r="B888" s="131"/>
      <c r="C888" s="131"/>
      <c r="D888" s="425" t="s">
        <v>21</v>
      </c>
      <c r="E888" s="131"/>
      <c r="F888" s="131"/>
      <c r="G888" s="131"/>
      <c r="H888" s="426" t="s">
        <v>578</v>
      </c>
      <c r="I888" s="425"/>
      <c r="J888" s="131"/>
      <c r="K888" s="131"/>
      <c r="L888" s="425"/>
      <c r="M888" s="131"/>
      <c r="N888" s="131"/>
      <c r="O888" s="131"/>
      <c r="P888" s="131"/>
      <c r="Q888" s="131"/>
    </row>
    <row r="889" spans="1:17" ht="20.100000000000001" customHeight="1">
      <c r="A889" s="131"/>
      <c r="B889" s="131"/>
      <c r="C889" s="131"/>
      <c r="D889" s="425" t="s">
        <v>22</v>
      </c>
      <c r="E889" s="131"/>
      <c r="F889" s="131"/>
      <c r="G889" s="131"/>
      <c r="H889" s="427"/>
      <c r="I889" s="427" t="s">
        <v>579</v>
      </c>
      <c r="J889" s="131"/>
      <c r="K889" s="131"/>
      <c r="L889" s="425"/>
      <c r="M889" s="131"/>
      <c r="N889" s="131"/>
      <c r="O889" s="131"/>
      <c r="P889" s="131"/>
      <c r="Q889" s="131"/>
    </row>
    <row r="890" spans="1:17" ht="20.100000000000001" customHeight="1">
      <c r="A890" s="131"/>
      <c r="B890" s="131"/>
      <c r="C890" s="131"/>
      <c r="D890" s="425" t="s">
        <v>23</v>
      </c>
      <c r="E890" s="131"/>
      <c r="F890" s="131"/>
      <c r="G890" s="131"/>
      <c r="H890" s="426" t="s">
        <v>580</v>
      </c>
      <c r="I890" s="425"/>
      <c r="J890" s="131"/>
      <c r="K890" s="131"/>
      <c r="L890" s="425"/>
      <c r="M890" s="131"/>
      <c r="N890" s="131"/>
      <c r="O890" s="131"/>
      <c r="P890" s="131"/>
      <c r="Q890" s="131"/>
    </row>
    <row r="891" spans="1:17" ht="20.100000000000001" customHeight="1">
      <c r="A891" s="131"/>
      <c r="B891" s="131"/>
      <c r="C891" s="131"/>
      <c r="D891" s="425" t="s">
        <v>571</v>
      </c>
      <c r="E891" s="131"/>
      <c r="F891" s="131"/>
      <c r="G891" s="131"/>
      <c r="H891" s="427"/>
      <c r="I891" s="427" t="s">
        <v>581</v>
      </c>
      <c r="J891" s="131"/>
      <c r="K891" s="131"/>
      <c r="L891" s="425"/>
      <c r="M891" s="131"/>
      <c r="N891" s="131"/>
      <c r="O891" s="131"/>
      <c r="P891" s="131"/>
      <c r="Q891" s="131"/>
    </row>
    <row r="892" spans="1:17" ht="20.100000000000001" customHeight="1">
      <c r="A892" s="131"/>
      <c r="B892" s="131"/>
      <c r="C892" s="131"/>
      <c r="D892" s="425" t="s">
        <v>573</v>
      </c>
      <c r="E892" s="131"/>
      <c r="F892" s="131"/>
      <c r="G892" s="131"/>
      <c r="H892" s="426" t="s">
        <v>582</v>
      </c>
      <c r="I892" s="425"/>
      <c r="J892" s="131"/>
      <c r="K892" s="131"/>
      <c r="L892" s="131"/>
      <c r="M892" s="131"/>
      <c r="N892" s="131"/>
      <c r="O892" s="131"/>
      <c r="P892" s="131"/>
      <c r="Q892" s="131"/>
    </row>
    <row r="893" spans="1:17" ht="20.100000000000001" customHeight="1">
      <c r="A893" s="131"/>
      <c r="B893" s="131"/>
      <c r="C893" s="131"/>
      <c r="D893" s="425"/>
      <c r="E893" s="131"/>
      <c r="F893" s="131"/>
      <c r="G893" s="131"/>
      <c r="H893" s="427"/>
      <c r="I893" s="427" t="s">
        <v>583</v>
      </c>
      <c r="J893" s="131"/>
      <c r="K893" s="131"/>
      <c r="L893" s="425"/>
      <c r="M893" s="131"/>
      <c r="N893" s="131"/>
      <c r="O893" s="131"/>
      <c r="P893" s="131"/>
      <c r="Q893" s="131"/>
    </row>
    <row r="894" spans="1:17" ht="20.100000000000001" customHeight="1">
      <c r="A894" s="131"/>
      <c r="B894" s="131"/>
      <c r="C894" s="131"/>
      <c r="D894" s="425" t="s">
        <v>584</v>
      </c>
      <c r="E894" s="131"/>
      <c r="F894" s="131"/>
      <c r="G894" s="131"/>
      <c r="H894" s="427"/>
      <c r="I894" s="427" t="s">
        <v>585</v>
      </c>
      <c r="J894" s="131"/>
      <c r="K894" s="131"/>
      <c r="L894" s="131"/>
      <c r="M894" s="131"/>
      <c r="N894" s="131"/>
      <c r="O894" s="131"/>
      <c r="P894" s="131"/>
      <c r="Q894" s="131"/>
    </row>
    <row r="895" spans="1:17" ht="20.100000000000001" customHeight="1">
      <c r="A895" s="131"/>
      <c r="B895" s="131"/>
      <c r="C895" s="131"/>
      <c r="D895" s="425" t="s">
        <v>21</v>
      </c>
      <c r="E895" s="131"/>
      <c r="F895" s="131"/>
      <c r="G895" s="131"/>
      <c r="H895" s="427"/>
      <c r="I895" s="427" t="s">
        <v>586</v>
      </c>
      <c r="J895" s="131"/>
      <c r="K895" s="131"/>
      <c r="L895" s="131"/>
      <c r="M895" s="131"/>
      <c r="N895" s="131"/>
      <c r="O895" s="131"/>
      <c r="P895" s="131"/>
      <c r="Q895" s="131"/>
    </row>
    <row r="896" spans="1:17" ht="20.100000000000001" customHeight="1">
      <c r="A896" s="131"/>
      <c r="B896" s="131"/>
      <c r="C896" s="131"/>
      <c r="D896" s="425" t="s">
        <v>22</v>
      </c>
      <c r="E896" s="131"/>
      <c r="F896" s="131"/>
      <c r="G896" s="131"/>
      <c r="H896" s="427"/>
      <c r="I896" s="427" t="s">
        <v>587</v>
      </c>
      <c r="J896" s="131"/>
      <c r="K896" s="131"/>
      <c r="L896" s="131"/>
      <c r="M896" s="131"/>
      <c r="N896" s="131"/>
      <c r="O896" s="131"/>
      <c r="P896" s="131"/>
      <c r="Q896" s="131"/>
    </row>
    <row r="897" spans="1:17" ht="20.100000000000001" customHeight="1">
      <c r="A897" s="131"/>
      <c r="B897" s="131"/>
      <c r="C897" s="131"/>
      <c r="D897" s="425" t="s">
        <v>23</v>
      </c>
      <c r="E897" s="131"/>
      <c r="F897" s="131"/>
      <c r="G897" s="131"/>
      <c r="H897" s="131"/>
      <c r="I897" s="131"/>
      <c r="J897" s="131"/>
      <c r="K897" s="131"/>
      <c r="L897" s="131"/>
      <c r="M897" s="131"/>
      <c r="N897" s="131"/>
      <c r="O897" s="131"/>
      <c r="P897" s="131"/>
      <c r="Q897" s="131"/>
    </row>
    <row r="898" spans="1:17" ht="20.100000000000001" customHeight="1">
      <c r="A898" s="131"/>
      <c r="B898" s="131"/>
      <c r="C898" s="131"/>
      <c r="D898" s="428" t="s">
        <v>1098</v>
      </c>
      <c r="E898" s="428"/>
      <c r="F898" s="131"/>
      <c r="G898" s="131"/>
      <c r="H898" s="131"/>
      <c r="I898" s="131"/>
      <c r="J898" s="131"/>
      <c r="K898" s="131"/>
      <c r="L898" s="131"/>
      <c r="M898" s="131"/>
      <c r="N898" s="131"/>
      <c r="O898" s="131"/>
      <c r="P898" s="131"/>
      <c r="Q898" s="131"/>
    </row>
    <row r="899" spans="1:17" ht="20.100000000000001" customHeight="1">
      <c r="A899" s="131"/>
      <c r="B899" s="131"/>
      <c r="C899" s="131"/>
      <c r="D899" s="425" t="s">
        <v>571</v>
      </c>
      <c r="E899" s="131"/>
      <c r="F899" s="131"/>
      <c r="G899" s="131"/>
      <c r="H899" s="131"/>
      <c r="I899" s="131"/>
      <c r="J899" s="131"/>
      <c r="K899" s="131"/>
      <c r="L899" s="131"/>
      <c r="M899" s="131"/>
      <c r="N899" s="131"/>
      <c r="O899" s="131"/>
      <c r="P899" s="131"/>
      <c r="Q899" s="131"/>
    </row>
    <row r="900" spans="1:17" ht="20.100000000000001" customHeight="1">
      <c r="A900" s="131"/>
      <c r="B900" s="131"/>
      <c r="C900" s="131"/>
      <c r="D900" s="425" t="s">
        <v>573</v>
      </c>
      <c r="E900" s="131"/>
      <c r="F900" s="131"/>
      <c r="G900" s="131"/>
      <c r="H900" s="131"/>
      <c r="I900" s="131"/>
      <c r="J900" s="131"/>
      <c r="K900" s="131"/>
      <c r="L900" s="131"/>
      <c r="M900" s="131"/>
      <c r="N900" s="131"/>
      <c r="O900" s="131"/>
      <c r="P900" s="131"/>
      <c r="Q900" s="131"/>
    </row>
    <row r="901" spans="1:17" ht="20.100000000000001" customHeight="1">
      <c r="A901" s="131"/>
      <c r="B901" s="131"/>
      <c r="C901" s="131"/>
      <c r="D901" s="425"/>
      <c r="E901" s="131"/>
      <c r="F901" s="131"/>
      <c r="G901" s="131"/>
      <c r="H901" s="131"/>
      <c r="I901" s="131"/>
      <c r="J901" s="131"/>
      <c r="K901" s="131"/>
      <c r="L901" s="131"/>
      <c r="M901" s="131"/>
      <c r="N901" s="131"/>
      <c r="O901" s="131"/>
      <c r="P901" s="131"/>
      <c r="Q901" s="131"/>
    </row>
    <row r="902" spans="1:17" ht="20.100000000000001" customHeight="1">
      <c r="A902" s="131"/>
      <c r="B902" s="131"/>
      <c r="C902" s="131"/>
      <c r="D902" s="425" t="s">
        <v>588</v>
      </c>
      <c r="E902" s="131"/>
      <c r="F902" s="131"/>
      <c r="G902" s="131"/>
      <c r="H902" s="131"/>
      <c r="I902" s="131"/>
      <c r="J902" s="131"/>
      <c r="K902" s="131"/>
      <c r="L902" s="131"/>
      <c r="M902" s="131"/>
      <c r="N902" s="131"/>
      <c r="O902" s="131"/>
      <c r="P902" s="131"/>
      <c r="Q902" s="131"/>
    </row>
    <row r="903" spans="1:17" ht="20.100000000000001" customHeight="1">
      <c r="A903" s="131"/>
      <c r="B903" s="131"/>
      <c r="C903" s="131"/>
      <c r="D903" s="425" t="s">
        <v>21</v>
      </c>
      <c r="E903" s="131"/>
      <c r="F903" s="131"/>
      <c r="G903" s="131"/>
      <c r="H903" s="131"/>
      <c r="I903" s="131"/>
      <c r="J903" s="131"/>
      <c r="K903" s="131"/>
      <c r="L903" s="131"/>
      <c r="M903" s="131"/>
      <c r="N903" s="131"/>
      <c r="O903" s="131"/>
      <c r="P903" s="131"/>
      <c r="Q903" s="131"/>
    </row>
    <row r="904" spans="1:17" ht="20.100000000000001" customHeight="1">
      <c r="A904" s="131"/>
      <c r="B904" s="131"/>
      <c r="C904" s="131"/>
      <c r="D904" s="425" t="s">
        <v>22</v>
      </c>
      <c r="E904" s="131"/>
      <c r="F904" s="131"/>
      <c r="G904" s="131"/>
      <c r="H904" s="131"/>
      <c r="I904" s="131"/>
      <c r="J904" s="131"/>
      <c r="K904" s="131"/>
      <c r="L904" s="131"/>
      <c r="M904" s="131"/>
      <c r="N904" s="131"/>
      <c r="O904" s="131"/>
      <c r="P904" s="131"/>
      <c r="Q904" s="131"/>
    </row>
    <row r="905" spans="1:17" ht="20.100000000000001" customHeight="1">
      <c r="A905" s="131"/>
      <c r="B905" s="131"/>
      <c r="C905" s="131"/>
      <c r="D905" s="425" t="s">
        <v>23</v>
      </c>
      <c r="E905" s="131"/>
      <c r="F905" s="131"/>
      <c r="G905" s="131"/>
      <c r="H905" s="131"/>
      <c r="I905" s="131"/>
      <c r="J905" s="131"/>
      <c r="K905" s="131"/>
      <c r="L905" s="131"/>
      <c r="M905" s="131"/>
      <c r="N905" s="131"/>
      <c r="O905" s="131"/>
      <c r="P905" s="131"/>
      <c r="Q905" s="131"/>
    </row>
    <row r="906" spans="1:17" ht="20.100000000000001" customHeight="1">
      <c r="A906" s="131"/>
      <c r="B906" s="131"/>
      <c r="C906" s="131"/>
      <c r="D906" s="425" t="s">
        <v>571</v>
      </c>
      <c r="E906" s="131"/>
      <c r="F906" s="131"/>
      <c r="G906" s="131"/>
      <c r="H906" s="131"/>
      <c r="I906" s="131"/>
      <c r="J906" s="131"/>
      <c r="K906" s="131"/>
      <c r="L906" s="131"/>
      <c r="M906" s="131"/>
      <c r="N906" s="131"/>
      <c r="O906" s="131"/>
      <c r="P906" s="131"/>
      <c r="Q906" s="131"/>
    </row>
    <row r="907" spans="1:17" ht="20.100000000000001" customHeight="1">
      <c r="A907" s="131"/>
      <c r="B907" s="131"/>
      <c r="C907" s="131"/>
      <c r="D907" s="425" t="s">
        <v>573</v>
      </c>
      <c r="E907" s="131"/>
      <c r="F907" s="131"/>
      <c r="G907" s="131"/>
      <c r="H907" s="131"/>
      <c r="I907" s="131"/>
      <c r="J907" s="131"/>
      <c r="K907" s="131"/>
      <c r="L907" s="131"/>
      <c r="M907" s="131"/>
      <c r="N907" s="131"/>
      <c r="O907" s="131"/>
      <c r="P907" s="131"/>
      <c r="Q907" s="131"/>
    </row>
    <row r="908" spans="1:17" ht="20.100000000000001" customHeight="1">
      <c r="A908" s="131"/>
      <c r="B908" s="131"/>
      <c r="C908" s="131"/>
      <c r="D908" s="425"/>
      <c r="E908" s="131"/>
      <c r="F908" s="131"/>
      <c r="G908" s="131"/>
      <c r="H908" s="131"/>
      <c r="I908" s="131"/>
      <c r="J908" s="131"/>
      <c r="K908" s="131"/>
      <c r="L908" s="131"/>
      <c r="M908" s="131"/>
      <c r="N908" s="131"/>
      <c r="O908" s="131"/>
      <c r="P908" s="131"/>
      <c r="Q908" s="131"/>
    </row>
    <row r="909" spans="1:17" s="110" customFormat="1">
      <c r="A909" s="156"/>
      <c r="B909" s="993"/>
      <c r="C909" s="993"/>
      <c r="D909" s="993"/>
      <c r="E909" s="993"/>
      <c r="F909" s="993"/>
      <c r="G909" s="993"/>
      <c r="H909" s="993"/>
      <c r="I909" s="993"/>
      <c r="J909" s="993"/>
      <c r="K909" s="993"/>
      <c r="L909" s="993"/>
      <c r="M909" s="993"/>
      <c r="N909" s="993"/>
      <c r="O909" s="993"/>
      <c r="P909" s="993"/>
      <c r="Q909" s="993"/>
    </row>
    <row r="910" spans="1:17" s="110" customFormat="1" ht="18">
      <c r="A910" s="131"/>
      <c r="B910" s="157"/>
      <c r="C910" s="429" t="s">
        <v>1099</v>
      </c>
      <c r="D910" s="157"/>
      <c r="E910" s="157"/>
      <c r="F910" s="157"/>
      <c r="G910" s="157"/>
      <c r="H910" s="157"/>
      <c r="I910" s="157"/>
      <c r="J910" s="157"/>
      <c r="K910" s="157"/>
      <c r="L910" s="157"/>
      <c r="M910" s="157"/>
      <c r="N910" s="157"/>
      <c r="O910" s="157"/>
      <c r="P910" s="157"/>
      <c r="Q910" s="157"/>
    </row>
    <row r="911" spans="1:17" s="110" customFormat="1">
      <c r="A911" s="131"/>
      <c r="B911" s="157"/>
      <c r="C911" s="157"/>
      <c r="D911" s="157"/>
      <c r="E911" s="157"/>
      <c r="F911" s="157"/>
      <c r="G911" s="157"/>
      <c r="H911" s="157"/>
      <c r="I911" s="157"/>
      <c r="J911" s="157"/>
      <c r="K911" s="157"/>
      <c r="L911" s="157"/>
      <c r="M911" s="131"/>
      <c r="N911" s="131"/>
      <c r="O911" s="131"/>
      <c r="P911" s="131"/>
      <c r="Q911" s="131"/>
    </row>
    <row r="912" spans="1:17" ht="18">
      <c r="A912" s="96"/>
      <c r="B912" s="96"/>
      <c r="C912" s="429" t="s">
        <v>1100</v>
      </c>
      <c r="D912" s="96"/>
      <c r="E912" s="96"/>
      <c r="F912" s="96"/>
      <c r="G912" s="96"/>
      <c r="H912" s="96"/>
      <c r="I912" s="96"/>
      <c r="J912" s="96"/>
      <c r="K912" s="96"/>
      <c r="L912" s="96"/>
      <c r="M912" s="96"/>
      <c r="N912" s="96"/>
      <c r="O912" s="96"/>
      <c r="P912" s="96"/>
      <c r="Q912" s="96"/>
    </row>
    <row r="913" spans="1:17">
      <c r="A913" s="96"/>
      <c r="B913" s="96"/>
      <c r="C913" s="96"/>
      <c r="D913" s="96"/>
      <c r="E913" s="96"/>
      <c r="F913" s="96"/>
      <c r="G913" s="96"/>
      <c r="H913" s="96"/>
      <c r="I913" s="96"/>
      <c r="J913" s="96"/>
      <c r="K913" s="96"/>
      <c r="L913" s="96"/>
      <c r="M913" s="96"/>
      <c r="N913" s="96"/>
      <c r="O913" s="96"/>
      <c r="P913" s="96"/>
      <c r="Q913" s="96"/>
    </row>
    <row r="914" spans="1:17">
      <c r="A914" s="475"/>
      <c r="B914" s="476"/>
      <c r="C914" s="477"/>
      <c r="D914" s="477"/>
      <c r="E914" s="477"/>
      <c r="F914" s="477"/>
      <c r="G914" s="477"/>
      <c r="H914" s="477"/>
      <c r="I914" s="477"/>
      <c r="J914" s="476"/>
      <c r="K914" s="476"/>
      <c r="L914" s="476"/>
      <c r="M914" s="475"/>
      <c r="N914" s="475"/>
      <c r="O914" s="475"/>
      <c r="P914" s="475"/>
      <c r="Q914" s="475"/>
    </row>
    <row r="916" spans="1:17" ht="20.100000000000001" customHeight="1">
      <c r="A916" s="131"/>
      <c r="B916" s="131"/>
      <c r="M916" s="131"/>
      <c r="N916" s="131"/>
      <c r="O916" s="131"/>
      <c r="P916" s="131"/>
      <c r="Q916" s="131"/>
    </row>
  </sheetData>
  <mergeCells count="601">
    <mergeCell ref="K852:L852"/>
    <mergeCell ref="A854:C854"/>
    <mergeCell ref="L854:M854"/>
    <mergeCell ref="A855:C855"/>
    <mergeCell ref="L855:M855"/>
    <mergeCell ref="B843:N843"/>
    <mergeCell ref="A848:J848"/>
    <mergeCell ref="K848:S848"/>
    <mergeCell ref="A860:C860"/>
    <mergeCell ref="L860:M860"/>
    <mergeCell ref="A849:C852"/>
    <mergeCell ref="D849:D852"/>
    <mergeCell ref="E849:E852"/>
    <mergeCell ref="F849:J849"/>
    <mergeCell ref="K849:L850"/>
    <mergeCell ref="M849:S852"/>
    <mergeCell ref="K851:L851"/>
    <mergeCell ref="F852:J852"/>
    <mergeCell ref="A861:C861"/>
    <mergeCell ref="L861:M861"/>
    <mergeCell ref="A865:Q866"/>
    <mergeCell ref="A856:C856"/>
    <mergeCell ref="L856:M856"/>
    <mergeCell ref="A857:C857"/>
    <mergeCell ref="L857:M857"/>
    <mergeCell ref="A859:C859"/>
    <mergeCell ref="L859:M859"/>
    <mergeCell ref="F837:G837"/>
    <mergeCell ref="I837:J837"/>
    <mergeCell ref="L837:M837"/>
    <mergeCell ref="B839:N840"/>
    <mergeCell ref="C841:N841"/>
    <mergeCell ref="C842:N842"/>
    <mergeCell ref="A811:A843"/>
    <mergeCell ref="B811:N811"/>
    <mergeCell ref="B812:N815"/>
    <mergeCell ref="B816:N816"/>
    <mergeCell ref="L817:M817"/>
    <mergeCell ref="L818:M819"/>
    <mergeCell ref="B825:N825"/>
    <mergeCell ref="L826:M826"/>
    <mergeCell ref="L827:M827"/>
    <mergeCell ref="C837:D837"/>
    <mergeCell ref="A809:A810"/>
    <mergeCell ref="B809:M810"/>
    <mergeCell ref="N809:N810"/>
    <mergeCell ref="L789:M789"/>
    <mergeCell ref="C801:D801"/>
    <mergeCell ref="F801:G801"/>
    <mergeCell ref="I801:J801"/>
    <mergeCell ref="L801:M801"/>
    <mergeCell ref="B803:N804"/>
    <mergeCell ref="B766:N766"/>
    <mergeCell ref="J770:L770"/>
    <mergeCell ref="A780:A781"/>
    <mergeCell ref="B780:M781"/>
    <mergeCell ref="N780:N781"/>
    <mergeCell ref="A782:A807"/>
    <mergeCell ref="B782:N782"/>
    <mergeCell ref="B783:N786"/>
    <mergeCell ref="B787:N787"/>
    <mergeCell ref="L788:M788"/>
    <mergeCell ref="C805:N805"/>
    <mergeCell ref="C806:N806"/>
    <mergeCell ref="B807:N807"/>
    <mergeCell ref="C754:D754"/>
    <mergeCell ref="E754:F754"/>
    <mergeCell ref="C755:D755"/>
    <mergeCell ref="E755:F755"/>
    <mergeCell ref="C758:M760"/>
    <mergeCell ref="B764:N764"/>
    <mergeCell ref="C751:D751"/>
    <mergeCell ref="E751:F751"/>
    <mergeCell ref="C752:D752"/>
    <mergeCell ref="E752:F752"/>
    <mergeCell ref="C753:D753"/>
    <mergeCell ref="E753:F753"/>
    <mergeCell ref="C748:D748"/>
    <mergeCell ref="E748:F748"/>
    <mergeCell ref="C749:D749"/>
    <mergeCell ref="E749:F749"/>
    <mergeCell ref="C750:D750"/>
    <mergeCell ref="E750:F750"/>
    <mergeCell ref="C745:D745"/>
    <mergeCell ref="E745:F745"/>
    <mergeCell ref="C746:D746"/>
    <mergeCell ref="E746:F746"/>
    <mergeCell ref="C747:D747"/>
    <mergeCell ref="E747:F747"/>
    <mergeCell ref="C741:D742"/>
    <mergeCell ref="E741:F742"/>
    <mergeCell ref="G741:G742"/>
    <mergeCell ref="H741:M742"/>
    <mergeCell ref="C743:M743"/>
    <mergeCell ref="C744:D744"/>
    <mergeCell ref="E744:F744"/>
    <mergeCell ref="C735:D735"/>
    <mergeCell ref="E735:F735"/>
    <mergeCell ref="G735:I735"/>
    <mergeCell ref="C739:D740"/>
    <mergeCell ref="E739:F740"/>
    <mergeCell ref="G739:G740"/>
    <mergeCell ref="H739:M739"/>
    <mergeCell ref="C732:D733"/>
    <mergeCell ref="E732:F733"/>
    <mergeCell ref="G732:I733"/>
    <mergeCell ref="M732:M733"/>
    <mergeCell ref="C734:D734"/>
    <mergeCell ref="E734:F734"/>
    <mergeCell ref="G734:I734"/>
    <mergeCell ref="C727:D727"/>
    <mergeCell ref="E727:F727"/>
    <mergeCell ref="C728:D728"/>
    <mergeCell ref="E728:F728"/>
    <mergeCell ref="C730:M730"/>
    <mergeCell ref="E731:M731"/>
    <mergeCell ref="F706:F707"/>
    <mergeCell ref="G706:G707"/>
    <mergeCell ref="H706:H707"/>
    <mergeCell ref="C721:M721"/>
    <mergeCell ref="C722:M722"/>
    <mergeCell ref="E723:M723"/>
    <mergeCell ref="C724:M724"/>
    <mergeCell ref="C725:D726"/>
    <mergeCell ref="E725:F726"/>
    <mergeCell ref="K709:L710"/>
    <mergeCell ref="C711:C712"/>
    <mergeCell ref="D711:D712"/>
    <mergeCell ref="E711:F712"/>
    <mergeCell ref="G711:G712"/>
    <mergeCell ref="H711:H712"/>
    <mergeCell ref="J711:J712"/>
    <mergeCell ref="K711:L712"/>
    <mergeCell ref="C709:C710"/>
    <mergeCell ref="D709:D710"/>
    <mergeCell ref="E709:F710"/>
    <mergeCell ref="G709:G710"/>
    <mergeCell ref="H709:H710"/>
    <mergeCell ref="I709:J710"/>
    <mergeCell ref="D684:F684"/>
    <mergeCell ref="D686:F686"/>
    <mergeCell ref="D688:F688"/>
    <mergeCell ref="C693:L693"/>
    <mergeCell ref="C695:L698"/>
    <mergeCell ref="C699:L702"/>
    <mergeCell ref="I706:I707"/>
    <mergeCell ref="J706:J707"/>
    <mergeCell ref="C671:C673"/>
    <mergeCell ref="D672:F672"/>
    <mergeCell ref="D673:F673"/>
    <mergeCell ref="C675:C680"/>
    <mergeCell ref="D676:F676"/>
    <mergeCell ref="D677:F677"/>
    <mergeCell ref="D678:F678"/>
    <mergeCell ref="D679:F679"/>
    <mergeCell ref="D680:F680"/>
    <mergeCell ref="C703:F704"/>
    <mergeCell ref="G703:H704"/>
    <mergeCell ref="I703:I704"/>
    <mergeCell ref="J703:K704"/>
    <mergeCell ref="L703:L704"/>
    <mergeCell ref="C706:D707"/>
    <mergeCell ref="E706:E707"/>
    <mergeCell ref="C661:E661"/>
    <mergeCell ref="C665:L665"/>
    <mergeCell ref="C666:L666"/>
    <mergeCell ref="C667:L667"/>
    <mergeCell ref="C668:L668"/>
    <mergeCell ref="C669:L669"/>
    <mergeCell ref="C659:E659"/>
    <mergeCell ref="H659:I659"/>
    <mergeCell ref="K659:L659"/>
    <mergeCell ref="C660:E660"/>
    <mergeCell ref="H660:I660"/>
    <mergeCell ref="K660:L660"/>
    <mergeCell ref="C657:E657"/>
    <mergeCell ref="H657:I657"/>
    <mergeCell ref="K657:L657"/>
    <mergeCell ref="C658:E658"/>
    <mergeCell ref="H658:I658"/>
    <mergeCell ref="K658:L658"/>
    <mergeCell ref="C655:E655"/>
    <mergeCell ref="H655:I655"/>
    <mergeCell ref="K655:L655"/>
    <mergeCell ref="C656:E656"/>
    <mergeCell ref="H656:I656"/>
    <mergeCell ref="K656:L656"/>
    <mergeCell ref="C653:E653"/>
    <mergeCell ref="H653:I653"/>
    <mergeCell ref="K653:L653"/>
    <mergeCell ref="C654:E654"/>
    <mergeCell ref="H654:I654"/>
    <mergeCell ref="K654:L654"/>
    <mergeCell ref="B630:F630"/>
    <mergeCell ref="B634:G634"/>
    <mergeCell ref="B635:G635"/>
    <mergeCell ref="B641:F641"/>
    <mergeCell ref="B645:E645"/>
    <mergeCell ref="C652:L652"/>
    <mergeCell ref="G597:H597"/>
    <mergeCell ref="G598:H598"/>
    <mergeCell ref="G602:H602"/>
    <mergeCell ref="G603:H603"/>
    <mergeCell ref="B621:G621"/>
    <mergeCell ref="B627:E627"/>
    <mergeCell ref="M585:N585"/>
    <mergeCell ref="G586:H587"/>
    <mergeCell ref="M586:N586"/>
    <mergeCell ref="M588:N588"/>
    <mergeCell ref="M593:N593"/>
    <mergeCell ref="G595:H596"/>
    <mergeCell ref="B546:J546"/>
    <mergeCell ref="B559:G559"/>
    <mergeCell ref="I559:N559"/>
    <mergeCell ref="J568:N568"/>
    <mergeCell ref="M578:N578"/>
    <mergeCell ref="G579:H580"/>
    <mergeCell ref="M579:N579"/>
    <mergeCell ref="B515:N515"/>
    <mergeCell ref="A516:A532"/>
    <mergeCell ref="B516:N517"/>
    <mergeCell ref="B518:N519"/>
    <mergeCell ref="B520:N520"/>
    <mergeCell ref="B522:C522"/>
    <mergeCell ref="G522:H522"/>
    <mergeCell ref="K522:L522"/>
    <mergeCell ref="B531:N532"/>
    <mergeCell ref="B483:E483"/>
    <mergeCell ref="B485:Q486"/>
    <mergeCell ref="B488:N488"/>
    <mergeCell ref="A489:A512"/>
    <mergeCell ref="B489:N490"/>
    <mergeCell ref="B491:N492"/>
    <mergeCell ref="C502:M502"/>
    <mergeCell ref="H503:M503"/>
    <mergeCell ref="D504:E504"/>
    <mergeCell ref="B511:N512"/>
    <mergeCell ref="B479:B480"/>
    <mergeCell ref="C479:C480"/>
    <mergeCell ref="D479:D480"/>
    <mergeCell ref="E479:E480"/>
    <mergeCell ref="H479:N479"/>
    <mergeCell ref="H480:H481"/>
    <mergeCell ref="I480:I481"/>
    <mergeCell ref="J480:J481"/>
    <mergeCell ref="K480:K481"/>
    <mergeCell ref="L480:L481"/>
    <mergeCell ref="M480:M481"/>
    <mergeCell ref="N480:N481"/>
    <mergeCell ref="B481:B482"/>
    <mergeCell ref="C481:C482"/>
    <mergeCell ref="D481:D482"/>
    <mergeCell ref="E481:E482"/>
    <mergeCell ref="H482:N482"/>
    <mergeCell ref="N475:N476"/>
    <mergeCell ref="B476:B477"/>
    <mergeCell ref="C476:C477"/>
    <mergeCell ref="D476:D477"/>
    <mergeCell ref="E476:E477"/>
    <mergeCell ref="H477:H478"/>
    <mergeCell ref="I477:I478"/>
    <mergeCell ref="J477:J478"/>
    <mergeCell ref="K477:K478"/>
    <mergeCell ref="L477:L478"/>
    <mergeCell ref="H475:H476"/>
    <mergeCell ref="I475:I476"/>
    <mergeCell ref="J475:J476"/>
    <mergeCell ref="K475:K476"/>
    <mergeCell ref="L475:L476"/>
    <mergeCell ref="M475:M476"/>
    <mergeCell ref="M477:M478"/>
    <mergeCell ref="N477:N478"/>
    <mergeCell ref="B468:B469"/>
    <mergeCell ref="C468:G469"/>
    <mergeCell ref="B470:B471"/>
    <mergeCell ref="C470:G471"/>
    <mergeCell ref="B474:C475"/>
    <mergeCell ref="D474:D475"/>
    <mergeCell ref="E474:E475"/>
    <mergeCell ref="C463:G463"/>
    <mergeCell ref="I463:J463"/>
    <mergeCell ref="C464:G464"/>
    <mergeCell ref="C465:G465"/>
    <mergeCell ref="C466:G466"/>
    <mergeCell ref="C467:G467"/>
    <mergeCell ref="B459:G460"/>
    <mergeCell ref="I459:J459"/>
    <mergeCell ref="I460:J460"/>
    <mergeCell ref="C461:G461"/>
    <mergeCell ref="I461:J461"/>
    <mergeCell ref="C462:G462"/>
    <mergeCell ref="I462:J462"/>
    <mergeCell ref="F444:I444"/>
    <mergeCell ref="F445:I445"/>
    <mergeCell ref="K445:N445"/>
    <mergeCell ref="K448:M448"/>
    <mergeCell ref="B457:G458"/>
    <mergeCell ref="I457:J458"/>
    <mergeCell ref="K457:L458"/>
    <mergeCell ref="M457:M458"/>
    <mergeCell ref="N457:N458"/>
    <mergeCell ref="F435:I436"/>
    <mergeCell ref="K435:N436"/>
    <mergeCell ref="K437:N437"/>
    <mergeCell ref="F438:I438"/>
    <mergeCell ref="K438:N438"/>
    <mergeCell ref="K439:K440"/>
    <mergeCell ref="L439:L440"/>
    <mergeCell ref="M439:M440"/>
    <mergeCell ref="N439:N440"/>
    <mergeCell ref="B424:C424"/>
    <mergeCell ref="F424:G424"/>
    <mergeCell ref="I424:J424"/>
    <mergeCell ref="M424:N424"/>
    <mergeCell ref="B425:B429"/>
    <mergeCell ref="C425:C429"/>
    <mergeCell ref="I425:I429"/>
    <mergeCell ref="J425:J429"/>
    <mergeCell ref="J397:J398"/>
    <mergeCell ref="B403:J405"/>
    <mergeCell ref="B406:J407"/>
    <mergeCell ref="B415:J416"/>
    <mergeCell ref="B423:G423"/>
    <mergeCell ref="I423:N423"/>
    <mergeCell ref="B389:J390"/>
    <mergeCell ref="B393:J394"/>
    <mergeCell ref="B395:J396"/>
    <mergeCell ref="B397:C398"/>
    <mergeCell ref="D397:D398"/>
    <mergeCell ref="E397:E398"/>
    <mergeCell ref="F397:F398"/>
    <mergeCell ref="G397:G398"/>
    <mergeCell ref="H397:H398"/>
    <mergeCell ref="I397:I398"/>
    <mergeCell ref="C368:M370"/>
    <mergeCell ref="C376:M377"/>
    <mergeCell ref="C383:M384"/>
    <mergeCell ref="B387:J387"/>
    <mergeCell ref="B388:J388"/>
    <mergeCell ref="I355:I356"/>
    <mergeCell ref="L355:L356"/>
    <mergeCell ref="M355:M356"/>
    <mergeCell ref="D357:I357"/>
    <mergeCell ref="J362:K363"/>
    <mergeCell ref="L362:M363"/>
    <mergeCell ref="D353:M353"/>
    <mergeCell ref="C354:L354"/>
    <mergeCell ref="C355:C356"/>
    <mergeCell ref="D355:D356"/>
    <mergeCell ref="E355:E356"/>
    <mergeCell ref="F355:F356"/>
    <mergeCell ref="G355:G356"/>
    <mergeCell ref="H355:H356"/>
    <mergeCell ref="D367:M367"/>
    <mergeCell ref="I344:I346"/>
    <mergeCell ref="L344:L346"/>
    <mergeCell ref="M344:M346"/>
    <mergeCell ref="C348:C349"/>
    <mergeCell ref="D348:D349"/>
    <mergeCell ref="E348:E349"/>
    <mergeCell ref="F348:F349"/>
    <mergeCell ref="G348:G349"/>
    <mergeCell ref="H348:H349"/>
    <mergeCell ref="I348:I349"/>
    <mergeCell ref="C344:C346"/>
    <mergeCell ref="D344:D346"/>
    <mergeCell ref="E344:E346"/>
    <mergeCell ref="F344:F346"/>
    <mergeCell ref="G344:G346"/>
    <mergeCell ref="H344:H346"/>
    <mergeCell ref="L348:L349"/>
    <mergeCell ref="M348:M349"/>
    <mergeCell ref="B333:K334"/>
    <mergeCell ref="B336:N338"/>
    <mergeCell ref="C339:M339"/>
    <mergeCell ref="C340:M340"/>
    <mergeCell ref="C341:M342"/>
    <mergeCell ref="D343:M343"/>
    <mergeCell ref="B331:C331"/>
    <mergeCell ref="E331:F331"/>
    <mergeCell ref="H331:I331"/>
    <mergeCell ref="B332:C332"/>
    <mergeCell ref="E332:F332"/>
    <mergeCell ref="H332:I332"/>
    <mergeCell ref="B325:K325"/>
    <mergeCell ref="C326:K326"/>
    <mergeCell ref="B327:B328"/>
    <mergeCell ref="C327:K328"/>
    <mergeCell ref="B329:K329"/>
    <mergeCell ref="B330:E330"/>
    <mergeCell ref="B322:K322"/>
    <mergeCell ref="B323:B324"/>
    <mergeCell ref="C323:D324"/>
    <mergeCell ref="E323:F324"/>
    <mergeCell ref="G323:H324"/>
    <mergeCell ref="I323:J324"/>
    <mergeCell ref="K323:K324"/>
    <mergeCell ref="B319:B320"/>
    <mergeCell ref="C319:D320"/>
    <mergeCell ref="E319:F320"/>
    <mergeCell ref="G319:H320"/>
    <mergeCell ref="I319:J320"/>
    <mergeCell ref="K319:K320"/>
    <mergeCell ref="I311:M311"/>
    <mergeCell ref="I312:M313"/>
    <mergeCell ref="B315:K316"/>
    <mergeCell ref="B317:K317"/>
    <mergeCell ref="C318:D318"/>
    <mergeCell ref="E318:F318"/>
    <mergeCell ref="G318:H318"/>
    <mergeCell ref="I318:J318"/>
    <mergeCell ref="B310:G311"/>
    <mergeCell ref="M307:M308"/>
    <mergeCell ref="B309:G309"/>
    <mergeCell ref="I309:I310"/>
    <mergeCell ref="J309:J310"/>
    <mergeCell ref="K309:K310"/>
    <mergeCell ref="L309:L310"/>
    <mergeCell ref="M309:M310"/>
    <mergeCell ref="M305:M306"/>
    <mergeCell ref="B307:B308"/>
    <mergeCell ref="C307:C308"/>
    <mergeCell ref="D307:D308"/>
    <mergeCell ref="E307:E308"/>
    <mergeCell ref="F307:G308"/>
    <mergeCell ref="I307:I308"/>
    <mergeCell ref="J307:J308"/>
    <mergeCell ref="K307:K308"/>
    <mergeCell ref="L307:L308"/>
    <mergeCell ref="B303:G304"/>
    <mergeCell ref="I303:I304"/>
    <mergeCell ref="J303:J304"/>
    <mergeCell ref="K303:K304"/>
    <mergeCell ref="L303:L304"/>
    <mergeCell ref="M303:M304"/>
    <mergeCell ref="B305:B306"/>
    <mergeCell ref="C305:C306"/>
    <mergeCell ref="D305:D306"/>
    <mergeCell ref="E305:E306"/>
    <mergeCell ref="F305:G306"/>
    <mergeCell ref="I305:I306"/>
    <mergeCell ref="J305:J306"/>
    <mergeCell ref="K305:K306"/>
    <mergeCell ref="L305:L306"/>
    <mergeCell ref="M289:M290"/>
    <mergeCell ref="N289:N290"/>
    <mergeCell ref="I293:N294"/>
    <mergeCell ref="I296:M298"/>
    <mergeCell ref="B299:F301"/>
    <mergeCell ref="I299:I300"/>
    <mergeCell ref="J299:J300"/>
    <mergeCell ref="K299:K300"/>
    <mergeCell ref="L299:L300"/>
    <mergeCell ref="M299:M300"/>
    <mergeCell ref="I301:I302"/>
    <mergeCell ref="J301:J302"/>
    <mergeCell ref="K301:K302"/>
    <mergeCell ref="L301:L302"/>
    <mergeCell ref="M301:M302"/>
    <mergeCell ref="M283:M284"/>
    <mergeCell ref="N283:N284"/>
    <mergeCell ref="B285:G287"/>
    <mergeCell ref="I285:N286"/>
    <mergeCell ref="I287:I288"/>
    <mergeCell ref="J287:J288"/>
    <mergeCell ref="K287:K288"/>
    <mergeCell ref="L287:L288"/>
    <mergeCell ref="M287:M288"/>
    <mergeCell ref="N287:N288"/>
    <mergeCell ref="A283:A301"/>
    <mergeCell ref="B283:G284"/>
    <mergeCell ref="I283:I284"/>
    <mergeCell ref="J283:J284"/>
    <mergeCell ref="K283:K284"/>
    <mergeCell ref="L283:L284"/>
    <mergeCell ref="I289:I290"/>
    <mergeCell ref="J289:J290"/>
    <mergeCell ref="K289:K290"/>
    <mergeCell ref="L289:L290"/>
    <mergeCell ref="E272:E273"/>
    <mergeCell ref="F272:F273"/>
    <mergeCell ref="I273:O273"/>
    <mergeCell ref="B279:G280"/>
    <mergeCell ref="I279:N280"/>
    <mergeCell ref="I281:I282"/>
    <mergeCell ref="J281:J282"/>
    <mergeCell ref="K281:K282"/>
    <mergeCell ref="L281:L282"/>
    <mergeCell ref="M281:M282"/>
    <mergeCell ref="N281:N282"/>
    <mergeCell ref="B282:G282"/>
    <mergeCell ref="A256:A280"/>
    <mergeCell ref="B263:G263"/>
    <mergeCell ref="I267:O267"/>
    <mergeCell ref="I268:I271"/>
    <mergeCell ref="J268:J271"/>
    <mergeCell ref="K268:L269"/>
    <mergeCell ref="M268:M269"/>
    <mergeCell ref="N268:N269"/>
    <mergeCell ref="O268:O269"/>
    <mergeCell ref="F269:G269"/>
    <mergeCell ref="I274:O275"/>
    <mergeCell ref="B275:B276"/>
    <mergeCell ref="C275:C276"/>
    <mergeCell ref="E275:E276"/>
    <mergeCell ref="F275:F276"/>
    <mergeCell ref="B277:G277"/>
    <mergeCell ref="I277:N278"/>
    <mergeCell ref="F270:G270"/>
    <mergeCell ref="K270:L271"/>
    <mergeCell ref="M270:M271"/>
    <mergeCell ref="N270:N271"/>
    <mergeCell ref="O270:O271"/>
    <mergeCell ref="B272:B273"/>
    <mergeCell ref="C272:C273"/>
    <mergeCell ref="B248:E248"/>
    <mergeCell ref="G248:I248"/>
    <mergeCell ref="K248:M248"/>
    <mergeCell ref="O248:Q248"/>
    <mergeCell ref="B251:D251"/>
    <mergeCell ref="B255:G256"/>
    <mergeCell ref="I255:O255"/>
    <mergeCell ref="B244:E244"/>
    <mergeCell ref="G244:I244"/>
    <mergeCell ref="K244:M244"/>
    <mergeCell ref="O244:P244"/>
    <mergeCell ref="O245:P245"/>
    <mergeCell ref="G247:I247"/>
    <mergeCell ref="B242:E242"/>
    <mergeCell ref="G242:I242"/>
    <mergeCell ref="K242:M242"/>
    <mergeCell ref="O242:P242"/>
    <mergeCell ref="B243:E243"/>
    <mergeCell ref="G243:I243"/>
    <mergeCell ref="K243:M243"/>
    <mergeCell ref="O243:P243"/>
    <mergeCell ref="B240:E240"/>
    <mergeCell ref="G240:I240"/>
    <mergeCell ref="K240:M240"/>
    <mergeCell ref="O240:P240"/>
    <mergeCell ref="B241:E241"/>
    <mergeCell ref="G241:I241"/>
    <mergeCell ref="K241:M241"/>
    <mergeCell ref="O241:P241"/>
    <mergeCell ref="B238:E238"/>
    <mergeCell ref="G238:I238"/>
    <mergeCell ref="K238:M239"/>
    <mergeCell ref="O238:P238"/>
    <mergeCell ref="B239:E239"/>
    <mergeCell ref="G239:I239"/>
    <mergeCell ref="O239:P239"/>
    <mergeCell ref="B236:E236"/>
    <mergeCell ref="G236:I236"/>
    <mergeCell ref="K236:M236"/>
    <mergeCell ref="O236:P236"/>
    <mergeCell ref="B237:E237"/>
    <mergeCell ref="G237:I237"/>
    <mergeCell ref="K237:M237"/>
    <mergeCell ref="O237:P237"/>
    <mergeCell ref="B231:Q231"/>
    <mergeCell ref="B232:Q233"/>
    <mergeCell ref="B234:Q234"/>
    <mergeCell ref="B235:E235"/>
    <mergeCell ref="G235:I235"/>
    <mergeCell ref="K235:M235"/>
    <mergeCell ref="O235:P235"/>
    <mergeCell ref="C146:F146"/>
    <mergeCell ref="C160:H160"/>
    <mergeCell ref="C162:F162"/>
    <mergeCell ref="C164:F164"/>
    <mergeCell ref="C166:F166"/>
    <mergeCell ref="C149:G149"/>
    <mergeCell ref="C152:G152"/>
    <mergeCell ref="C155:G155"/>
    <mergeCell ref="C130:F130"/>
    <mergeCell ref="C133:I133"/>
    <mergeCell ref="C135:D135"/>
    <mergeCell ref="C138:F138"/>
    <mergeCell ref="C141:F141"/>
    <mergeCell ref="C144:D144"/>
    <mergeCell ref="C126:H126"/>
    <mergeCell ref="C128:F128"/>
    <mergeCell ref="M75:P77"/>
    <mergeCell ref="M78:P80"/>
    <mergeCell ref="B92:L92"/>
    <mergeCell ref="E94:L98"/>
    <mergeCell ref="M71:P74"/>
    <mergeCell ref="B15:Q15"/>
    <mergeCell ref="M47:P52"/>
    <mergeCell ref="M54:P57"/>
    <mergeCell ref="M62:P65"/>
    <mergeCell ref="M66:P68"/>
    <mergeCell ref="C67:J67"/>
    <mergeCell ref="C70:F70"/>
    <mergeCell ref="B2:Q2"/>
    <mergeCell ref="B3:Q3"/>
    <mergeCell ref="B4:Q4"/>
    <mergeCell ref="B5:Q5"/>
    <mergeCell ref="C6:Q6"/>
    <mergeCell ref="B8:Q10"/>
    <mergeCell ref="M70:P70"/>
  </mergeCells>
  <conditionalFormatting sqref="A255">
    <cfRule type="expression" dxfId="2" priority="3" stopIfTrue="1">
      <formula>OR(ROW()=CELL("ligne"),COLUMN()=CELL("colonne"))</formula>
    </cfRule>
  </conditionalFormatting>
  <conditionalFormatting sqref="A282">
    <cfRule type="expression" dxfId="1" priority="2" stopIfTrue="1">
      <formula>OR(ROW()=CELL("ligne"),COLUMN()=CELL("colonne"))</formula>
    </cfRule>
  </conditionalFormatting>
  <conditionalFormatting sqref="C319">
    <cfRule type="cellIs" dxfId="0" priority="1" operator="greaterThan">
      <formula>1</formula>
    </cfRule>
  </conditionalFormatting>
  <hyperlinks>
    <hyperlink ref="C62" r:id="rId1" xr:uid="{00000000-0004-0000-0700-000000000000}"/>
    <hyperlink ref="B621" r:id="rId2" xr:uid="{00000000-0004-0000-0700-000001000000}"/>
    <hyperlink ref="B627" r:id="rId3" xr:uid="{00000000-0004-0000-0700-000002000000}"/>
    <hyperlink ref="B635" r:id="rId4" xr:uid="{00000000-0004-0000-0700-000003000000}"/>
    <hyperlink ref="B634" r:id="rId5" xr:uid="{00000000-0004-0000-0700-000004000000}"/>
    <hyperlink ref="B641" r:id="rId6" xr:uid="{00000000-0004-0000-0700-000005000000}"/>
    <hyperlink ref="B645" r:id="rId7" xr:uid="{00000000-0004-0000-0700-000006000000}"/>
    <hyperlink ref="B630" r:id="rId8" xr:uid="{00000000-0004-0000-0700-000007000000}"/>
    <hyperlink ref="J628" r:id="rId9" xr:uid="{00000000-0004-0000-0700-000008000000}"/>
    <hyperlink ref="J629" r:id="rId10" xr:uid="{00000000-0004-0000-0700-000009000000}"/>
    <hyperlink ref="J622" r:id="rId11" xr:uid="{00000000-0004-0000-0700-00000A000000}"/>
    <hyperlink ref="J635" r:id="rId12" xr:uid="{00000000-0004-0000-0700-00000B000000}"/>
    <hyperlink ref="J641" r:id="rId13" xr:uid="{00000000-0004-0000-0700-00000C000000}"/>
    <hyperlink ref="J632" r:id="rId14" xr:uid="{00000000-0004-0000-0700-00000D000000}"/>
    <hyperlink ref="J646" r:id="rId15" xr:uid="{00000000-0004-0000-0700-00000E000000}"/>
    <hyperlink ref="J642" r:id="rId16" xr:uid="{00000000-0004-0000-0700-00000F000000}"/>
    <hyperlink ref="J643" r:id="rId17" xr:uid="{00000000-0004-0000-0700-000010000000}"/>
    <hyperlink ref="J638" r:id="rId18" xr:uid="{00000000-0004-0000-0700-000011000000}"/>
    <hyperlink ref="J568" r:id="rId19" xr:uid="{00000000-0004-0000-0700-000012000000}"/>
    <hyperlink ref="K570" r:id="rId20" xr:uid="{00000000-0004-0000-0700-000013000000}"/>
    <hyperlink ref="K572" r:id="rId21" xr:uid="{00000000-0004-0000-0700-000014000000}"/>
    <hyperlink ref="K573" r:id="rId22" xr:uid="{00000000-0004-0000-0700-000015000000}"/>
    <hyperlink ref="K569" r:id="rId23" xr:uid="{00000000-0004-0000-0700-000016000000}"/>
    <hyperlink ref="K574" r:id="rId24" xr:uid="{00000000-0004-0000-0700-000017000000}"/>
    <hyperlink ref="K575" r:id="rId25" xr:uid="{00000000-0004-0000-0700-000018000000}"/>
    <hyperlink ref="K571" r:id="rId26" xr:uid="{00000000-0004-0000-0700-000019000000}"/>
    <hyperlink ref="C160" r:id="rId27" xr:uid="{00000000-0004-0000-0700-00001A000000}"/>
    <hyperlink ref="C162" r:id="rId28" xr:uid="{00000000-0004-0000-0700-00001B000000}"/>
    <hyperlink ref="C164" r:id="rId29" xr:uid="{00000000-0004-0000-0700-00001C000000}"/>
    <hyperlink ref="B572" r:id="rId30" xr:uid="{00000000-0004-0000-0700-00001D000000}"/>
    <hyperlink ref="B573" r:id="rId31" xr:uid="{00000000-0004-0000-0700-00001E000000}"/>
    <hyperlink ref="B576" r:id="rId32" xr:uid="{00000000-0004-0000-0700-00001F000000}"/>
    <hyperlink ref="C190" r:id="rId33" display="http://www.mdf-xlpages.com/modules/publisher/item.php?itemid=167" xr:uid="{00000000-0004-0000-0700-000020000000}"/>
    <hyperlink ref="C191" r:id="rId34" display="http://www.mdf-xlpages.com/modules/publisher/item.php?itemid=149" xr:uid="{00000000-0004-0000-0700-000021000000}"/>
    <hyperlink ref="C192" r:id="rId35" display="http://www.mdf-xlpages.com/modules/publisher/item.php?itemid=152" xr:uid="{00000000-0004-0000-0700-000022000000}"/>
    <hyperlink ref="C193" r:id="rId36" display="http://www.mdf-xlpages.com/modules/publisher/item.php?itemid=153" xr:uid="{00000000-0004-0000-0700-000023000000}"/>
    <hyperlink ref="C195" r:id="rId37" display="http://www.mdf-xlpages.com/modules/publisher/item.php?itemid=134" xr:uid="{00000000-0004-0000-0700-000024000000}"/>
    <hyperlink ref="C196" r:id="rId38" display="http://www.mdf-xlpages.com/modules/publisher/item.php?itemid=105" xr:uid="{00000000-0004-0000-0700-000025000000}"/>
    <hyperlink ref="C197" r:id="rId39" display="http://www.mdf-xlpages.com/modules/publisher/item.php?itemid=91" xr:uid="{00000000-0004-0000-0700-000026000000}"/>
    <hyperlink ref="C198" r:id="rId40" display="http://www.mdf-xlpages.com/modules/publisher/item.php?itemid=99" xr:uid="{00000000-0004-0000-0700-000027000000}"/>
    <hyperlink ref="C199" r:id="rId41" display="http://www.mdf-xlpages.com/modules/publisher/item.php?itemid=98" xr:uid="{00000000-0004-0000-0700-000028000000}"/>
    <hyperlink ref="C200" r:id="rId42" display="http://www.mdf-xlpages.com/modules/publisher/item.php?itemid=86" xr:uid="{00000000-0004-0000-0700-000029000000}"/>
    <hyperlink ref="C201" r:id="rId43" display="http://www.mdf-xlpages.com/modules/publisher/item.php?itemid=97" xr:uid="{00000000-0004-0000-0700-00002A000000}"/>
    <hyperlink ref="C202" r:id="rId44" display="http://www.mdf-xlpages.com/modules/publisher/item.php?itemid=93" xr:uid="{00000000-0004-0000-0700-00002B000000}"/>
    <hyperlink ref="C203" r:id="rId45" display="http://www.mdf-xlpages.com/modules/publisher/item.php?itemid=84" xr:uid="{00000000-0004-0000-0700-00002C000000}"/>
    <hyperlink ref="C204" r:id="rId46" display="http://www.mdf-xlpages.com/modules/publisher/item.php?itemid=94" xr:uid="{00000000-0004-0000-0700-00002D000000}"/>
    <hyperlink ref="C205" r:id="rId47" display="http://www.mdf-xlpages.com/modules/publisher/item.php?itemid=83" xr:uid="{00000000-0004-0000-0700-00002E000000}"/>
    <hyperlink ref="C206" r:id="rId48" display="http://www.mdf-xlpages.com/modules/publisher/item.php?itemid=87" xr:uid="{00000000-0004-0000-0700-00002F000000}"/>
    <hyperlink ref="C207" r:id="rId49" display="http://www.mdf-xlpages.com/modules/publisher/item.php?itemid=85" xr:uid="{00000000-0004-0000-0700-000030000000}"/>
    <hyperlink ref="C208" r:id="rId50" display="http://www.mdf-xlpages.com/modules/publisher/item.php?itemid=81" xr:uid="{00000000-0004-0000-0700-000031000000}"/>
    <hyperlink ref="C209" r:id="rId51" display="http://www.mdf-xlpages.com/modules/publisher/item.php?itemid=82" xr:uid="{00000000-0004-0000-0700-000032000000}"/>
    <hyperlink ref="C210" r:id="rId52" display="http://www.mdf-xlpages.com/modules/publisher/item.php?itemid=90" xr:uid="{00000000-0004-0000-0700-000033000000}"/>
    <hyperlink ref="C211" r:id="rId53" display="http://www.mdf-xlpages.com/modules/publisher/item.php?itemid=76" xr:uid="{00000000-0004-0000-0700-000034000000}"/>
    <hyperlink ref="C212" r:id="rId54" display="http://www.mdf-xlpages.com/modules/publisher/item.php?itemid=64" xr:uid="{00000000-0004-0000-0700-000035000000}"/>
    <hyperlink ref="C213" r:id="rId55" display="http://www.mdf-xlpages.com/modules/publisher/item.php?itemid=63" xr:uid="{00000000-0004-0000-0700-000036000000}"/>
    <hyperlink ref="C214" r:id="rId56" display="http://www.mdf-xlpages.com/modules/publisher/item.php?itemid=62" xr:uid="{00000000-0004-0000-0700-000037000000}"/>
    <hyperlink ref="C215" r:id="rId57" display="http://www.mdf-xlpages.com/modules/publisher/item.php?itemid=25" xr:uid="{00000000-0004-0000-0700-000038000000}"/>
    <hyperlink ref="D186" r:id="rId58" xr:uid="{00000000-0004-0000-0700-000039000000}"/>
    <hyperlink ref="C166" r:id="rId59" xr:uid="{00000000-0004-0000-0700-00003A000000}"/>
    <hyperlink ref="C67" r:id="rId60" xr:uid="{00000000-0004-0000-0700-00003B000000}"/>
    <hyperlink ref="K445" r:id="rId61" xr:uid="{00000000-0004-0000-0700-00003C000000}"/>
    <hyperlink ref="F445" r:id="rId62" xr:uid="{00000000-0004-0000-0700-00003D000000}"/>
    <hyperlink ref="C133" r:id="rId63" xr:uid="{00000000-0004-0000-0700-00003E000000}"/>
    <hyperlink ref="C135" r:id="rId64" xr:uid="{00000000-0004-0000-0700-00003F000000}"/>
    <hyperlink ref="C138" r:id="rId65" xr:uid="{00000000-0004-0000-0700-000040000000}"/>
    <hyperlink ref="C141" r:id="rId66" tooltip="Télécharger" display="http://joseph.larmarange.net/IMG/pdf/memo_caracteres_speciaux_windows.pdf" xr:uid="{00000000-0004-0000-0700-000041000000}"/>
    <hyperlink ref="C144" r:id="rId67" xr:uid="{00000000-0004-0000-0700-000042000000}"/>
    <hyperlink ref="C6" r:id="rId68" xr:uid="{00000000-0004-0000-0700-000043000000}"/>
    <hyperlink ref="C128" r:id="rId69" xr:uid="{00000000-0004-0000-0700-000044000000}"/>
    <hyperlink ref="C130:F130" r:id="rId70" display="visualiseur d'Emoji et de symboles" xr:uid="{00000000-0004-0000-0700-000045000000}"/>
    <hyperlink ref="C146" r:id="rId71" xr:uid="{00000000-0004-0000-0700-000046000000}"/>
    <hyperlink ref="C126:H126" r:id="rId72" display="caractères  Alphanumériques cerclés" xr:uid="{00000000-0004-0000-0700-000047000000}"/>
    <hyperlink ref="H504" r:id="rId73" display="http://www.google.fr/url?sa=t&amp;rct=j&amp;q=&amp;esrc=s&amp;source=web&amp;cd=6&amp;ved=0CF4QFjAF&amp;url=http%3A%2F%2Fwww.salondublogculinaire.com%2Ft111382_feuilles-de-gelatine.htm&amp;ei=8ImkUqfoKqeS0AW9sICACQ&amp;usg=AFQjCNEc6KKZUXYcSTgjAvrRt2f6csBBuQ&amp;sig2=nBOHIqhSlud28pCjSyBh9g&amp;cad=rja" xr:uid="{00000000-0004-0000-0700-000048000000}"/>
    <hyperlink ref="H505" r:id="rId74" xr:uid="{00000000-0004-0000-0700-000049000000}"/>
    <hyperlink ref="H506" r:id="rId75" xr:uid="{00000000-0004-0000-0700-00004A000000}"/>
    <hyperlink ref="H507" r:id="rId7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0000000-0004-0000-0700-00004B000000}"/>
    <hyperlink ref="E530" r:id="rId7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0000000-0004-0000-0700-00004C000000}"/>
    <hyperlink ref="B235" r:id="rId78" xr:uid="{00000000-0004-0000-0700-00004D000000}"/>
    <hyperlink ref="B240" r:id="rId79" location="6" display="http://matoumatheux.ac-rennes.fr/num/numeration/doigt.htm - 6" xr:uid="{00000000-0004-0000-0700-00004E000000}"/>
    <hyperlink ref="B241" r:id="rId80" location="6" display="http://matoumatheux.ac-rennes.fr/num/probleme/classer.htm - 6" xr:uid="{00000000-0004-0000-0700-00004F000000}"/>
    <hyperlink ref="B242" r:id="rId81" location="6" display="http://matoumatheux.ac-rennes.fr/num/probleme/seringue.htm - 6" xr:uid="{00000000-0004-0000-0700-000050000000}"/>
    <hyperlink ref="B243" r:id="rId82" location="6" display="http://matoumatheux.ac-rennes.fr/num/probleme/etiquettes.htm - 6" xr:uid="{00000000-0004-0000-0700-000051000000}"/>
    <hyperlink ref="G235" r:id="rId83" location="6" display="http://matoumatheux.ac-rennes.fr/num/fractions/6/menthe1.htm - 6" xr:uid="{00000000-0004-0000-0700-000052000000}"/>
    <hyperlink ref="G237" r:id="rId84" location="6" display="http://matoumatheux.ac-rennes.fr/num/fractions/6/cocktail2.htm - 6" xr:uid="{00000000-0004-0000-0700-000053000000}"/>
    <hyperlink ref="G236" r:id="rId85" location="6" display="http://matoumatheux.ac-rennes.fr/num/fractions/6/cocktail1.htm - 6" xr:uid="{00000000-0004-0000-0700-000054000000}"/>
    <hyperlink ref="G238" r:id="rId86" location="6" display="http://matoumatheux.ac-rennes.fr/num/fractions/6/cocktail3.htm - 6" xr:uid="{00000000-0004-0000-0700-000055000000}"/>
    <hyperlink ref="G239" r:id="rId87" location="6" display="http://matoumatheux.ac-rennes.fr/num/fractions/6/cocktail4.htm - 6" xr:uid="{00000000-0004-0000-0700-000056000000}"/>
    <hyperlink ref="G241" r:id="rId88" location="6" display="http://matoumatheux.ac-rennes.fr/num/fractions/6/fractionsM.htm - 6" xr:uid="{00000000-0004-0000-0700-000057000000}"/>
    <hyperlink ref="G242" r:id="rId89" location="6" display="http://matoumatheux.ac-rennes.fr/num/fractions/6/fractionsM2.htm - 6" xr:uid="{00000000-0004-0000-0700-000058000000}"/>
    <hyperlink ref="G240" r:id="rId90" location="6" display="http://matoumatheux.ac-rennes.fr/num/fractions/6/menthe.htm - 6" xr:uid="{00000000-0004-0000-0700-000059000000}"/>
    <hyperlink ref="G243" r:id="rId91" location="6" display="http://matoumatheux.ac-rennes.fr/num/fractions/6/poisson.htm - 6" xr:uid="{00000000-0004-0000-0700-00005A000000}"/>
    <hyperlink ref="G244" r:id="rId92" location="6" display="http://matoumatheux.ac-rennes.fr/num/proportionnalite/6/creme.htm - 6" xr:uid="{00000000-0004-0000-0700-00005B000000}"/>
    <hyperlink ref="K235" r:id="rId93" location="6" display="http://matoumatheux.ac-rennes.fr/num/proportionnalite/6/gateauriz.htm - 6" xr:uid="{00000000-0004-0000-0700-00005C000000}"/>
    <hyperlink ref="K236" r:id="rId94" location="6" display="http://matoumatheux.ac-rennes.fr/num/proportionnalite/6/far.htm - 6" xr:uid="{00000000-0004-0000-0700-00005D000000}"/>
    <hyperlink ref="K237" r:id="rId95" location="6" display="http://matoumatheux.ac-rennes.fr/num/proportionnalite/6/boulangerie.htm - 6" xr:uid="{00000000-0004-0000-0700-00005E000000}"/>
    <hyperlink ref="B244" r:id="rId96" location="6" display="http://matoumatheux.ac-rennes.fr/geom/unite/mesureur.htm - 6" xr:uid="{00000000-0004-0000-0700-00005F000000}"/>
    <hyperlink ref="K240" r:id="rId97" location="6" display="http://matoumatheux.ac-rennes.fr/cours/mesures/convlong.htm - 6" xr:uid="{00000000-0004-0000-0700-000060000000}"/>
    <hyperlink ref="K241" r:id="rId98" location="6" display="http://matoumatheux.ac-rennes.fr/cours/mesures/convmasse.htm - 6" xr:uid="{00000000-0004-0000-0700-000061000000}"/>
    <hyperlink ref="K242" r:id="rId99" location="6" display="http://matoumatheux.ac-rennes.fr/geom/cercle/Bebert11.htm - 6" xr:uid="{00000000-0004-0000-0700-000062000000}"/>
    <hyperlink ref="K243" r:id="rId100" location="6" display="http://matoumatheux.ac-rennes.fr/geom/cercle/Bebert21.htm - 6" xr:uid="{00000000-0004-0000-0700-000063000000}"/>
    <hyperlink ref="K244" r:id="rId101" location="6" display="http://matoumatheux.ac-rennes.fr/geom/cercle/chien.htm - 6" xr:uid="{00000000-0004-0000-0700-000064000000}"/>
    <hyperlink ref="O235" r:id="rId102" location="6" display="http://matoumatheux.ac-rennes.fr/geom/solides/6/ruban.htm - 6" xr:uid="{00000000-0004-0000-0700-000065000000}"/>
    <hyperlink ref="O236" r:id="rId103" location="5" display="http://matoumatheux.ac-rennes.fr/geom/cercle/5/aire.htm - 5" xr:uid="{00000000-0004-0000-0700-000066000000}"/>
    <hyperlink ref="O237" r:id="rId104" location="5" display="http://matoumatheux.ac-rennes.fr/geom/cercle/5/rayon.htm - 5" xr:uid="{00000000-0004-0000-0700-000067000000}"/>
    <hyperlink ref="O238" r:id="rId105" location="5" display="http://matoumatheux.ac-rennes.fr/geom/cercle/5/couronne.htm - 5" xr:uid="{00000000-0004-0000-0700-000068000000}"/>
    <hyperlink ref="O239" r:id="rId106" location="5" display="http://matoumatheux.ac-rennes.fr/geom/solides/5/airecylindre.htm - 5" xr:uid="{00000000-0004-0000-0700-000069000000}"/>
    <hyperlink ref="O240" r:id="rId107" location="5" display="http://matoumatheux.ac-rennes.fr/geom/solides/5/volcylindre.htm - 5" xr:uid="{00000000-0004-0000-0700-00006A000000}"/>
    <hyperlink ref="O242" r:id="rId108" location="4" display="http://matoumatheux.ac-rennes.fr/num/puissances/gateau.htm - 4" xr:uid="{00000000-0004-0000-0700-00006B000000}"/>
    <hyperlink ref="O241" r:id="rId109" location="4" display="http://matoumatheux.ac-rennes.fr/cours/volume/cylindre.htm - 4" xr:uid="{00000000-0004-0000-0700-00006C000000}"/>
    <hyperlink ref="O243" r:id="rId110" location="4" display="http://matoumatheux.ac-rennes.fr/cours/aire/airerect.htm - 4" xr:uid="{00000000-0004-0000-0700-00006D000000}"/>
    <hyperlink ref="O244" r:id="rId111" location="3" display="http://matoumatheux.ac-rennes.fr/num/diviseur/probleme1.htm - 3" xr:uid="{00000000-0004-0000-0700-00006E000000}"/>
    <hyperlink ref="O245" r:id="rId112" location="3" display="http://matoumatheux.ac-rennes.fr/num/courbe/casserole.htm - 3" xr:uid="{00000000-0004-0000-0700-00006F000000}"/>
    <hyperlink ref="B248" r:id="rId113" xr:uid="{00000000-0004-0000-0700-000070000000}"/>
    <hyperlink ref="G248" r:id="rId114" xr:uid="{00000000-0004-0000-0700-000071000000}"/>
    <hyperlink ref="K248" r:id="rId115" xr:uid="{00000000-0004-0000-0700-000072000000}"/>
    <hyperlink ref="O248" r:id="rId116" location="q=RECETTES+PATISSERIE" xr:uid="{00000000-0004-0000-0700-000073000000}"/>
    <hyperlink ref="E251" r:id="rId117" xr:uid="{00000000-0004-0000-0700-000074000000}"/>
    <hyperlink ref="G251" r:id="rId118" xr:uid="{00000000-0004-0000-0700-000075000000}"/>
    <hyperlink ref="J251" r:id="rId119" xr:uid="{00000000-0004-0000-0700-000076000000}"/>
    <hyperlink ref="M251" r:id="rId120" xr:uid="{00000000-0004-0000-0700-000077000000}"/>
    <hyperlink ref="J292" r:id="rId121" xr:uid="{00000000-0004-0000-0700-000078000000}"/>
    <hyperlink ref="B417" r:id="rId122" xr:uid="{00000000-0004-0000-0700-000079000000}"/>
    <hyperlink ref="D381" r:id="rId123" xr:uid="{00000000-0004-0000-0700-00007A000000}"/>
    <hyperlink ref="C64" r:id="rId124" xr:uid="{00000000-0004-0000-0700-00007B000000}"/>
    <hyperlink ref="C70" r:id="rId125" xr:uid="{00000000-0004-0000-0700-00007C000000}"/>
    <hyperlink ref="C152" r:id="rId126" xr:uid="{00000000-0004-0000-0700-00007D000000}"/>
    <hyperlink ref="C155" r:id="rId127" xr:uid="{00000000-0004-0000-0700-00007E000000}"/>
    <hyperlink ref="C448" r:id="rId128" xr:uid="{00000000-0004-0000-0700-00007F000000}"/>
    <hyperlink ref="C452" r:id="rId129" xr:uid="{00000000-0004-0000-0700-000080000000}"/>
  </hyperlinks>
  <pageMargins left="0.7" right="0.7" top="0.75" bottom="0.75" header="0.3" footer="0.3"/>
  <pageSetup paperSize="9" orientation="portrait" r:id="rId130"/>
  <drawing r:id="rId13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dimension ref="A1:AP287"/>
  <sheetViews>
    <sheetView zoomScale="75" zoomScaleNormal="75" workbookViewId="0">
      <selection activeCell="A222" sqref="A222:XFD223"/>
    </sheetView>
  </sheetViews>
  <sheetFormatPr baseColWidth="10" defaultColWidth="11.42578125" defaultRowHeight="12.75"/>
  <cols>
    <col min="1" max="2" width="15.7109375" style="572" customWidth="1"/>
    <col min="3" max="3" width="17.85546875" style="572" customWidth="1"/>
    <col min="4" max="27" width="15.7109375" style="572" customWidth="1"/>
    <col min="28" max="16384" width="11.42578125" style="572"/>
  </cols>
  <sheetData>
    <row r="1" spans="1:31" ht="30" customHeight="1">
      <c r="A1" s="1008">
        <f t="shared" ref="A1:AA1" ca="1" si="0">CELL("largeur",A1)</f>
        <v>15</v>
      </c>
      <c r="B1" s="1008">
        <f t="shared" ca="1" si="0"/>
        <v>15</v>
      </c>
      <c r="C1" s="1008">
        <f t="shared" ca="1" si="0"/>
        <v>17</v>
      </c>
      <c r="D1" s="1008">
        <f t="shared" ca="1" si="0"/>
        <v>15</v>
      </c>
      <c r="E1" s="1008">
        <f t="shared" ca="1" si="0"/>
        <v>15</v>
      </c>
      <c r="F1" s="1008">
        <f t="shared" ca="1" si="0"/>
        <v>15</v>
      </c>
      <c r="G1" s="1008">
        <f t="shared" ca="1" si="0"/>
        <v>15</v>
      </c>
      <c r="H1" s="1008">
        <f t="shared" ca="1" si="0"/>
        <v>15</v>
      </c>
      <c r="I1" s="1008">
        <f t="shared" ca="1" si="0"/>
        <v>15</v>
      </c>
      <c r="J1" s="1008">
        <f t="shared" ca="1" si="0"/>
        <v>15</v>
      </c>
      <c r="K1" s="1008">
        <f t="shared" ca="1" si="0"/>
        <v>15</v>
      </c>
      <c r="L1" s="1008">
        <f t="shared" ca="1" si="0"/>
        <v>15</v>
      </c>
      <c r="M1" s="1008">
        <f t="shared" ca="1" si="0"/>
        <v>15</v>
      </c>
      <c r="N1" s="1008">
        <f t="shared" ca="1" si="0"/>
        <v>15</v>
      </c>
      <c r="O1" s="1008">
        <f t="shared" ca="1" si="0"/>
        <v>15</v>
      </c>
      <c r="P1" s="1008">
        <f t="shared" ca="1" si="0"/>
        <v>15</v>
      </c>
      <c r="Q1" s="1008">
        <f t="shared" ca="1" si="0"/>
        <v>15</v>
      </c>
      <c r="R1" s="1008">
        <f t="shared" ca="1" si="0"/>
        <v>15</v>
      </c>
      <c r="S1" s="1008">
        <f t="shared" ca="1" si="0"/>
        <v>15</v>
      </c>
      <c r="T1" s="1008">
        <f t="shared" ca="1" si="0"/>
        <v>15</v>
      </c>
      <c r="U1" s="1008">
        <f t="shared" ca="1" si="0"/>
        <v>15</v>
      </c>
      <c r="V1" s="1008">
        <f t="shared" ca="1" si="0"/>
        <v>15</v>
      </c>
      <c r="W1" s="1008">
        <f t="shared" ca="1" si="0"/>
        <v>15</v>
      </c>
      <c r="X1" s="1008">
        <f t="shared" ca="1" si="0"/>
        <v>15</v>
      </c>
      <c r="Y1" s="1008">
        <f t="shared" ca="1" si="0"/>
        <v>15</v>
      </c>
      <c r="Z1" s="1008">
        <f t="shared" ca="1" si="0"/>
        <v>15</v>
      </c>
      <c r="AA1" s="1008">
        <f t="shared" ca="1" si="0"/>
        <v>15</v>
      </c>
    </row>
    <row r="2" spans="1:31" ht="30" customHeight="1">
      <c r="A2" s="1009"/>
      <c r="B2" s="1010"/>
      <c r="C2" s="1010"/>
      <c r="D2" s="1010"/>
      <c r="E2" s="1010"/>
      <c r="F2" s="1010"/>
      <c r="G2" s="1010"/>
      <c r="H2" s="1010"/>
      <c r="I2" s="1010"/>
      <c r="J2" s="1010"/>
      <c r="K2" s="1010"/>
      <c r="L2" s="1010"/>
      <c r="M2" s="1010"/>
      <c r="N2" s="1010"/>
      <c r="O2" s="1010"/>
      <c r="P2" s="1010"/>
      <c r="Q2" s="1010"/>
      <c r="R2" s="1010"/>
      <c r="S2" s="1010"/>
      <c r="T2" s="1010"/>
      <c r="U2" s="1010"/>
      <c r="V2" s="1010"/>
      <c r="W2" s="1010"/>
      <c r="X2" s="1010"/>
      <c r="Y2" s="1010"/>
      <c r="Z2" s="1010"/>
      <c r="AA2" s="1010"/>
    </row>
    <row r="3" spans="1:31" s="125" customFormat="1" ht="22.5" customHeight="1">
      <c r="A3" s="122"/>
      <c r="B3" s="122"/>
      <c r="C3" s="122"/>
      <c r="D3" s="122"/>
      <c r="E3" s="122"/>
      <c r="F3" s="122"/>
      <c r="G3" s="122"/>
      <c r="H3" s="122"/>
      <c r="I3" s="122"/>
      <c r="J3" s="122"/>
      <c r="K3" s="122"/>
      <c r="L3" s="109"/>
      <c r="M3" s="109"/>
      <c r="N3" s="109"/>
      <c r="O3" s="109"/>
      <c r="P3" s="109"/>
      <c r="Q3" s="123"/>
      <c r="R3" s="123"/>
      <c r="S3" s="123"/>
      <c r="T3" s="123"/>
      <c r="U3" s="123"/>
      <c r="V3" s="123"/>
      <c r="W3" s="123"/>
      <c r="X3" s="123"/>
      <c r="Y3" s="123"/>
      <c r="Z3" s="123"/>
      <c r="AA3" s="123"/>
      <c r="AB3" s="124"/>
      <c r="AC3" s="124"/>
    </row>
    <row r="4" spans="1:31" s="125" customFormat="1" ht="40.5" customHeight="1">
      <c r="A4" s="122"/>
      <c r="B4" s="1333" t="s">
        <v>262</v>
      </c>
      <c r="C4" s="1333"/>
      <c r="D4" s="1333"/>
      <c r="E4" s="1333"/>
      <c r="F4" s="1333"/>
      <c r="G4" s="1333"/>
      <c r="H4" s="1333"/>
      <c r="I4" s="1333"/>
      <c r="J4" s="1333"/>
      <c r="K4" s="1333"/>
      <c r="L4" s="1333"/>
      <c r="M4" s="1333"/>
      <c r="N4" s="1333"/>
      <c r="O4" s="1333"/>
      <c r="P4" s="1333"/>
      <c r="Q4" s="1333"/>
      <c r="R4" s="1333"/>
      <c r="S4" s="1333"/>
      <c r="T4" s="1333"/>
      <c r="U4" s="1333"/>
      <c r="V4" s="123"/>
      <c r="W4" s="123"/>
      <c r="X4" s="123"/>
      <c r="Y4" s="123"/>
      <c r="Z4" s="123"/>
      <c r="AA4" s="123"/>
      <c r="AB4" s="130"/>
      <c r="AC4" s="130"/>
      <c r="AD4" s="130"/>
      <c r="AE4" s="130"/>
    </row>
    <row r="5" spans="1:31" s="125" customFormat="1" ht="40.5" customHeight="1">
      <c r="A5" s="122"/>
      <c r="B5" s="1333" t="s">
        <v>268</v>
      </c>
      <c r="C5" s="1333"/>
      <c r="D5" s="1333"/>
      <c r="E5" s="1333"/>
      <c r="F5" s="1333"/>
      <c r="G5" s="1333"/>
      <c r="H5" s="1333"/>
      <c r="I5" s="1333"/>
      <c r="J5" s="1333"/>
      <c r="K5" s="1333"/>
      <c r="L5" s="1333"/>
      <c r="M5" s="1333"/>
      <c r="N5" s="1333"/>
      <c r="O5" s="1333"/>
      <c r="P5" s="1333"/>
      <c r="Q5" s="1333"/>
      <c r="R5" s="1333"/>
      <c r="S5" s="1333"/>
      <c r="T5" s="1333"/>
      <c r="U5" s="1333"/>
      <c r="V5" s="123"/>
      <c r="W5" s="123"/>
      <c r="X5" s="123"/>
      <c r="Y5" s="123"/>
      <c r="Z5" s="123"/>
      <c r="AA5" s="123"/>
      <c r="AB5" s="130"/>
      <c r="AC5" s="130"/>
      <c r="AD5" s="130"/>
      <c r="AE5" s="130"/>
    </row>
    <row r="6" spans="1:31" s="125" customFormat="1" ht="40.5" customHeight="1">
      <c r="A6" s="122"/>
      <c r="B6" s="1333" t="s">
        <v>269</v>
      </c>
      <c r="C6" s="1333"/>
      <c r="D6" s="1333"/>
      <c r="E6" s="1333"/>
      <c r="F6" s="1333"/>
      <c r="G6" s="1333"/>
      <c r="H6" s="1333"/>
      <c r="I6" s="1333"/>
      <c r="J6" s="1333"/>
      <c r="K6" s="1333"/>
      <c r="L6" s="1333"/>
      <c r="M6" s="1333"/>
      <c r="N6" s="1333"/>
      <c r="O6" s="1333"/>
      <c r="P6" s="1333"/>
      <c r="Q6" s="1333"/>
      <c r="R6" s="1333"/>
      <c r="S6" s="1333"/>
      <c r="T6" s="1333"/>
      <c r="U6" s="1333"/>
      <c r="V6" s="123"/>
      <c r="W6" s="123"/>
      <c r="X6" s="123"/>
      <c r="Y6" s="123"/>
      <c r="Z6" s="123"/>
      <c r="AA6" s="123"/>
      <c r="AB6" s="130"/>
      <c r="AC6" s="130"/>
      <c r="AD6" s="130"/>
      <c r="AE6" s="130"/>
    </row>
    <row r="7" spans="1:31" s="125" customFormat="1" ht="40.5" customHeight="1">
      <c r="A7" s="122"/>
      <c r="B7" s="1334" t="s">
        <v>270</v>
      </c>
      <c r="C7" s="1334"/>
      <c r="D7" s="1334"/>
      <c r="E7" s="1334"/>
      <c r="F7" s="1334"/>
      <c r="G7" s="1334"/>
      <c r="H7" s="1334"/>
      <c r="I7" s="1334"/>
      <c r="J7" s="1334"/>
      <c r="K7" s="1334"/>
      <c r="L7" s="1334"/>
      <c r="M7" s="1334"/>
      <c r="N7" s="1334"/>
      <c r="O7" s="1334"/>
      <c r="P7" s="1334"/>
      <c r="Q7" s="1334"/>
      <c r="R7" s="1334"/>
      <c r="S7" s="1334"/>
      <c r="T7" s="1334"/>
      <c r="U7" s="1334"/>
      <c r="V7" s="123"/>
      <c r="W7" s="123"/>
      <c r="X7" s="123"/>
      <c r="Y7" s="123"/>
      <c r="Z7" s="123"/>
      <c r="AA7" s="123"/>
      <c r="AB7" s="130"/>
      <c r="AC7" s="130"/>
      <c r="AD7" s="130"/>
      <c r="AE7" s="130"/>
    </row>
    <row r="8" spans="1:31" s="125" customFormat="1" ht="40.5" customHeight="1">
      <c r="A8" s="122"/>
      <c r="B8" s="1334" t="s">
        <v>271</v>
      </c>
      <c r="C8" s="1334"/>
      <c r="D8" s="1334"/>
      <c r="E8" s="1334"/>
      <c r="F8" s="1334"/>
      <c r="G8" s="1334"/>
      <c r="H8" s="1334"/>
      <c r="I8" s="1334"/>
      <c r="J8" s="1334"/>
      <c r="K8" s="1334"/>
      <c r="L8" s="1334"/>
      <c r="M8" s="1334"/>
      <c r="N8" s="1334"/>
      <c r="O8" s="1334"/>
      <c r="P8" s="1334"/>
      <c r="Q8" s="1334"/>
      <c r="R8" s="1334"/>
      <c r="S8" s="1334"/>
      <c r="T8" s="1334"/>
      <c r="U8" s="1334"/>
      <c r="V8" s="123"/>
      <c r="W8" s="123"/>
      <c r="X8" s="123"/>
      <c r="Y8" s="123"/>
      <c r="Z8" s="123"/>
      <c r="AA8" s="123"/>
      <c r="AB8" s="130"/>
      <c r="AC8" s="130"/>
      <c r="AD8" s="130"/>
      <c r="AE8" s="130"/>
    </row>
    <row r="9" spans="1:31" s="125" customFormat="1" ht="40.5" customHeight="1">
      <c r="A9" s="122"/>
      <c r="B9" s="128" t="s">
        <v>263</v>
      </c>
      <c r="C9" s="127"/>
      <c r="D9" s="122"/>
      <c r="E9" s="122"/>
      <c r="F9" s="122"/>
      <c r="G9" s="122"/>
      <c r="H9" s="122"/>
      <c r="I9" s="109"/>
      <c r="J9" s="122"/>
      <c r="K9" s="122"/>
      <c r="L9" s="109"/>
      <c r="M9" s="109"/>
      <c r="N9" s="109"/>
      <c r="O9" s="109"/>
      <c r="P9" s="109"/>
      <c r="Q9" s="123"/>
      <c r="R9" s="123"/>
      <c r="S9" s="123"/>
      <c r="T9" s="123"/>
      <c r="U9" s="123"/>
      <c r="V9" s="123"/>
      <c r="W9" s="123"/>
      <c r="X9" s="123"/>
      <c r="Y9" s="123"/>
      <c r="Z9" s="123"/>
      <c r="AA9" s="123"/>
      <c r="AB9" s="130"/>
      <c r="AC9" s="130"/>
      <c r="AD9" s="130"/>
      <c r="AE9" s="130"/>
    </row>
    <row r="10" spans="1:31" s="125" customFormat="1" ht="40.5" customHeight="1">
      <c r="A10" s="122"/>
      <c r="B10" s="126" t="s">
        <v>251</v>
      </c>
      <c r="C10" s="122"/>
      <c r="D10" s="122"/>
      <c r="E10" s="122"/>
      <c r="F10" s="122"/>
      <c r="G10" s="122"/>
      <c r="H10" s="122"/>
      <c r="I10" s="109"/>
      <c r="J10" s="122"/>
      <c r="K10" s="122"/>
      <c r="L10" s="109"/>
      <c r="M10" s="109"/>
      <c r="N10" s="109"/>
      <c r="O10" s="109"/>
      <c r="P10" s="109"/>
      <c r="Q10" s="123"/>
      <c r="R10" s="123"/>
      <c r="S10" s="123"/>
      <c r="T10" s="123"/>
      <c r="U10" s="123"/>
      <c r="V10" s="123"/>
      <c r="W10" s="123"/>
      <c r="X10" s="123"/>
      <c r="Y10" s="123"/>
      <c r="Z10" s="123"/>
      <c r="AA10" s="123"/>
      <c r="AB10" s="130"/>
      <c r="AC10" s="130"/>
      <c r="AD10" s="130"/>
      <c r="AE10" s="130"/>
    </row>
    <row r="11" spans="1:31" ht="30" customHeight="1">
      <c r="A11" s="1009"/>
      <c r="B11" s="1011" t="s">
        <v>1108</v>
      </c>
      <c r="C11" s="1009"/>
      <c r="D11" s="1009"/>
      <c r="E11" s="1009"/>
      <c r="F11" s="1009"/>
      <c r="G11" s="1009"/>
      <c r="H11" s="1009"/>
      <c r="I11" s="109"/>
      <c r="J11" s="1009"/>
      <c r="K11" s="1009"/>
      <c r="L11" s="109"/>
      <c r="M11" s="109"/>
      <c r="N11" s="109"/>
      <c r="O11" s="109"/>
      <c r="P11" s="1012" t="s">
        <v>1295</v>
      </c>
      <c r="Q11" s="1010"/>
      <c r="R11" s="1010"/>
      <c r="S11" s="1010"/>
      <c r="T11" s="1010"/>
      <c r="U11" s="1012"/>
      <c r="V11" s="1010"/>
      <c r="W11" s="1010"/>
      <c r="X11" s="1010"/>
      <c r="Y11" s="1010"/>
      <c r="Z11" s="1010"/>
      <c r="AA11" s="1010"/>
    </row>
    <row r="12" spans="1:31" ht="30" customHeight="1">
      <c r="A12" s="1009"/>
      <c r="B12" s="1011" t="s">
        <v>1294</v>
      </c>
      <c r="C12" s="1010"/>
      <c r="D12" s="1010"/>
      <c r="E12" s="1010"/>
      <c r="F12" s="1010"/>
      <c r="G12" s="1010"/>
      <c r="H12" s="1010"/>
      <c r="I12" s="1010"/>
      <c r="J12" s="1010"/>
      <c r="K12" s="1010"/>
      <c r="L12" s="1010"/>
      <c r="M12" s="1010"/>
      <c r="N12" s="1010"/>
      <c r="O12" s="1010"/>
      <c r="P12" s="1012" t="s">
        <v>1109</v>
      </c>
      <c r="Q12" s="1010"/>
      <c r="R12" s="1010"/>
      <c r="S12" s="1010"/>
      <c r="T12" s="1010"/>
      <c r="U12" s="1012"/>
      <c r="V12" s="1010"/>
      <c r="W12" s="1010"/>
      <c r="X12" s="1010"/>
      <c r="Y12" s="1010"/>
      <c r="Z12" s="1010"/>
      <c r="AA12" s="1010"/>
    </row>
    <row r="13" spans="1:31" ht="30" customHeight="1">
      <c r="A13" s="1009"/>
      <c r="B13" s="1010"/>
      <c r="C13" s="1010"/>
      <c r="D13" s="1010"/>
      <c r="E13" s="1010"/>
      <c r="F13" s="1010"/>
      <c r="G13" s="1010"/>
      <c r="H13" s="1010"/>
      <c r="I13" s="1010"/>
      <c r="J13" s="1010"/>
      <c r="K13" s="1010"/>
      <c r="L13" s="1010"/>
      <c r="M13" s="1010"/>
      <c r="N13" s="1010"/>
      <c r="O13" s="1010"/>
      <c r="P13" s="1010"/>
      <c r="Q13" s="1010"/>
      <c r="R13" s="1010"/>
      <c r="S13" s="1010"/>
      <c r="T13" s="1010"/>
      <c r="U13" s="1010"/>
      <c r="V13" s="1010"/>
      <c r="W13" s="1010"/>
      <c r="X13" s="1010"/>
      <c r="Y13" s="1010"/>
      <c r="Z13" s="1010"/>
      <c r="AA13" s="1010"/>
    </row>
    <row r="14" spans="1:31" s="1017" customFormat="1" ht="40.5" customHeight="1">
      <c r="A14" s="1013"/>
      <c r="B14" s="1014"/>
      <c r="C14" s="1015" t="s">
        <v>1110</v>
      </c>
      <c r="D14" s="1016"/>
      <c r="E14" s="1016"/>
      <c r="F14" s="1016"/>
      <c r="G14" s="1016"/>
      <c r="H14" s="1016"/>
      <c r="I14" s="1016"/>
      <c r="J14" s="1016"/>
      <c r="K14" s="1016"/>
      <c r="L14" s="1016"/>
      <c r="M14" s="109"/>
      <c r="N14" s="1016"/>
      <c r="O14" s="1016"/>
      <c r="P14" s="1016"/>
      <c r="Q14" s="1016"/>
      <c r="R14" s="1016"/>
      <c r="S14" s="1016"/>
      <c r="T14" s="1016"/>
      <c r="U14" s="1016"/>
      <c r="V14" s="1016"/>
      <c r="W14" s="1016"/>
      <c r="X14" s="1016"/>
      <c r="Y14" s="1016"/>
      <c r="Z14" s="1016"/>
      <c r="AA14" s="1016"/>
      <c r="AE14" s="572"/>
    </row>
    <row r="15" spans="1:31" s="1017" customFormat="1" ht="40.5" customHeight="1">
      <c r="A15" s="1013"/>
      <c r="B15" s="1014"/>
      <c r="C15" s="1018"/>
      <c r="D15" s="1016"/>
      <c r="E15" s="1019" t="s">
        <v>1111</v>
      </c>
      <c r="F15" s="1016"/>
      <c r="G15" s="1020" t="s">
        <v>1112</v>
      </c>
      <c r="H15" s="1016"/>
      <c r="I15" s="1016"/>
      <c r="J15" s="1016"/>
      <c r="K15" s="1016"/>
      <c r="L15" s="1019" t="s">
        <v>1111</v>
      </c>
      <c r="M15" s="1016"/>
      <c r="N15" s="1020" t="s">
        <v>1112</v>
      </c>
      <c r="O15" s="1016"/>
      <c r="P15" s="1016"/>
      <c r="Q15" s="1016"/>
      <c r="R15" s="1016"/>
      <c r="S15" s="1016"/>
      <c r="T15" s="1016"/>
      <c r="U15" s="1016"/>
      <c r="V15" s="1016"/>
      <c r="W15" s="1016"/>
      <c r="X15" s="1016"/>
      <c r="Y15" s="1016"/>
      <c r="Z15" s="1016"/>
      <c r="AA15" s="1016"/>
      <c r="AE15" s="572"/>
    </row>
    <row r="16" spans="1:31" s="1017" customFormat="1" ht="40.5" customHeight="1">
      <c r="A16" s="1013"/>
      <c r="B16" s="1014"/>
      <c r="C16" s="1021"/>
      <c r="D16" s="1022" t="s">
        <v>667</v>
      </c>
      <c r="E16" s="1023">
        <f>COLUMN()</f>
        <v>5</v>
      </c>
      <c r="F16" s="1016"/>
      <c r="G16" s="1024" t="str">
        <f ca="1">_xlfn.FORMULATEXT(E16)</f>
        <v>=COLONNE()</v>
      </c>
      <c r="H16" s="1025"/>
      <c r="I16" s="1016"/>
      <c r="J16" s="1022"/>
      <c r="K16" s="1022" t="s">
        <v>668</v>
      </c>
      <c r="L16" s="1026" t="str">
        <f>ADDRESS(ROW(),COLUMN(),4)</f>
        <v>L16</v>
      </c>
      <c r="M16" s="1016"/>
      <c r="N16" s="1024" t="str">
        <f ca="1">_xlfn.FORMULATEXT(L16)</f>
        <v>=ADRESSE(LIGNE();COLONNE();4)</v>
      </c>
      <c r="O16" s="1016"/>
      <c r="P16" s="1016"/>
      <c r="Q16" s="1016"/>
      <c r="R16" s="1025"/>
      <c r="S16" s="1025"/>
      <c r="T16" s="1025"/>
      <c r="U16" s="1016"/>
      <c r="V16" s="1016"/>
      <c r="W16" s="1016"/>
      <c r="X16" s="1016"/>
      <c r="Y16" s="1016"/>
      <c r="Z16" s="1016"/>
      <c r="AA16" s="1016"/>
      <c r="AE16" s="572"/>
    </row>
    <row r="17" spans="1:31" s="1017" customFormat="1" ht="40.5" customHeight="1">
      <c r="A17" s="1013"/>
      <c r="B17" s="1014"/>
      <c r="C17" s="1016"/>
      <c r="D17" s="1016"/>
      <c r="E17" s="1019" t="s">
        <v>1111</v>
      </c>
      <c r="F17" s="1016"/>
      <c r="G17" s="1020" t="s">
        <v>1112</v>
      </c>
      <c r="H17" s="1016"/>
      <c r="I17" s="1016"/>
      <c r="J17" s="109"/>
      <c r="K17" s="1016"/>
      <c r="L17" s="1019" t="s">
        <v>1111</v>
      </c>
      <c r="M17" s="1016"/>
      <c r="N17" s="1020" t="s">
        <v>1112</v>
      </c>
      <c r="O17" s="1016"/>
      <c r="P17" s="1016"/>
      <c r="Q17" s="1016"/>
      <c r="R17" s="1016"/>
      <c r="S17" s="1016"/>
      <c r="T17" s="1016"/>
      <c r="U17" s="1016"/>
      <c r="V17" s="1016"/>
      <c r="W17" s="1016"/>
      <c r="X17" s="1016"/>
      <c r="Y17" s="1016"/>
      <c r="Z17" s="1016"/>
      <c r="AA17" s="1016"/>
      <c r="AE17" s="572"/>
    </row>
    <row r="18" spans="1:31" s="1017" customFormat="1" ht="40.5" customHeight="1">
      <c r="A18" s="1013"/>
      <c r="B18" s="1014"/>
      <c r="C18" s="1021"/>
      <c r="D18" s="1022" t="s">
        <v>671</v>
      </c>
      <c r="E18" s="1027">
        <f>ROW()</f>
        <v>18</v>
      </c>
      <c r="F18" s="1016"/>
      <c r="G18" s="1024" t="str">
        <f ca="1">_xlfn.FORMULATEXT(E18)</f>
        <v>=LIGNE()</v>
      </c>
      <c r="H18" s="1025"/>
      <c r="I18" s="1016"/>
      <c r="J18" s="1021"/>
      <c r="K18" s="1022" t="s">
        <v>896</v>
      </c>
      <c r="L18" s="1008">
        <f t="shared" ref="L18" ca="1" si="1">CELL("largeur",L18)</f>
        <v>15</v>
      </c>
      <c r="M18" s="1016"/>
      <c r="N18" s="1024" t="str">
        <f ca="1">_xlfn.FORMULATEXT(L18)</f>
        <v>=CELLULE("largeur";L18)</v>
      </c>
      <c r="O18" s="1016"/>
      <c r="P18" s="1016"/>
      <c r="Q18" s="1016"/>
      <c r="R18" s="1025"/>
      <c r="S18" s="1025"/>
      <c r="T18" s="1025"/>
      <c r="U18" s="1016"/>
      <c r="V18" s="1016"/>
      <c r="W18" s="1016"/>
      <c r="X18" s="1016"/>
      <c r="Y18" s="1016"/>
      <c r="Z18" s="1016"/>
      <c r="AA18" s="1016"/>
      <c r="AE18" s="572"/>
    </row>
    <row r="19" spans="1:31" s="1017" customFormat="1" ht="40.5" customHeight="1">
      <c r="A19" s="1013"/>
      <c r="B19" s="1014"/>
      <c r="C19" s="1016"/>
      <c r="D19" s="1016"/>
      <c r="E19" s="1019" t="s">
        <v>1111</v>
      </c>
      <c r="F19" s="1016"/>
      <c r="G19" s="1020" t="s">
        <v>1112</v>
      </c>
      <c r="H19" s="1016"/>
      <c r="I19" s="1016"/>
      <c r="J19" s="1016"/>
      <c r="K19" s="1016"/>
      <c r="L19" s="1016"/>
      <c r="M19" s="109"/>
      <c r="N19" s="1016"/>
      <c r="O19" s="1016"/>
      <c r="P19" s="1016"/>
      <c r="Q19" s="1016"/>
      <c r="R19" s="1016"/>
      <c r="S19" s="1016"/>
      <c r="T19" s="1016"/>
      <c r="U19" s="1016"/>
      <c r="V19" s="1016"/>
      <c r="W19" s="1016"/>
      <c r="X19" s="1016"/>
      <c r="Y19" s="1016"/>
      <c r="Z19" s="1016"/>
      <c r="AA19" s="1016"/>
      <c r="AE19" s="572"/>
    </row>
    <row r="20" spans="1:31" s="1017" customFormat="1" ht="40.5" customHeight="1">
      <c r="A20" s="1013"/>
      <c r="B20" s="1014"/>
      <c r="C20" s="1022"/>
      <c r="D20" s="1022" t="s">
        <v>1113</v>
      </c>
      <c r="E20" s="1028" t="str">
        <f>LEFT(ADDRESS(1,COLUMN(),4),LEN(ADDRESS(1,COLUMN(),4))-1)</f>
        <v>E</v>
      </c>
      <c r="F20" s="1016"/>
      <c r="G20" s="1024" t="str">
        <f ca="1">_xlfn.FORMULATEXT(E20)</f>
        <v>=GAUCHE(ADRESSE(1;COLONNE();4);NBCAR(ADRESSE(1;COLONNE();4))-1)</v>
      </c>
      <c r="H20" s="1024"/>
      <c r="I20" s="1024"/>
      <c r="J20" s="1024"/>
      <c r="K20" s="1024"/>
      <c r="L20" s="1024"/>
      <c r="M20" s="1024"/>
      <c r="N20" s="1024"/>
      <c r="O20" s="1024"/>
      <c r="P20" s="1016"/>
      <c r="Q20" s="1016"/>
      <c r="R20" s="1016"/>
      <c r="S20" s="1016"/>
      <c r="T20" s="1016"/>
      <c r="U20" s="1016"/>
      <c r="V20" s="1016"/>
      <c r="W20" s="1016"/>
      <c r="X20" s="1016"/>
      <c r="Y20" s="1016"/>
      <c r="Z20" s="1016"/>
      <c r="AA20" s="1016"/>
      <c r="AE20" s="572"/>
    </row>
    <row r="21" spans="1:31" s="1034" customFormat="1" ht="40.5" customHeight="1">
      <c r="A21" s="1029"/>
      <c r="B21" s="1030"/>
      <c r="C21" s="1031"/>
      <c r="D21" s="1029"/>
      <c r="E21" s="1031"/>
      <c r="F21" s="1029"/>
      <c r="G21" s="1029"/>
      <c r="H21" s="109"/>
      <c r="I21" s="109"/>
      <c r="J21" s="109"/>
      <c r="K21" s="109"/>
      <c r="L21" s="109"/>
      <c r="M21" s="109"/>
      <c r="N21" s="1032"/>
      <c r="O21" s="1032"/>
      <c r="P21" s="1032"/>
      <c r="Q21" s="1032"/>
      <c r="R21" s="1032"/>
      <c r="S21" s="1032"/>
      <c r="T21" s="1032"/>
      <c r="U21" s="1032"/>
      <c r="V21" s="1032"/>
      <c r="W21" s="1032"/>
      <c r="X21" s="1032"/>
      <c r="Y21" s="1033"/>
      <c r="Z21" s="1032"/>
      <c r="AA21" s="1033"/>
      <c r="AE21" s="572"/>
    </row>
    <row r="22" spans="1:31" s="1017" customFormat="1" ht="40.5" customHeight="1">
      <c r="A22" s="1013"/>
      <c r="B22" s="1014"/>
      <c r="C22" s="1035"/>
      <c r="D22" s="1013"/>
      <c r="E22" s="1035"/>
      <c r="F22" s="1019" t="s">
        <v>1111</v>
      </c>
      <c r="G22" s="1013"/>
      <c r="H22" s="1013"/>
      <c r="I22" s="1013"/>
      <c r="J22" s="1013"/>
      <c r="K22" s="1013"/>
      <c r="L22" s="109"/>
      <c r="M22" s="109"/>
      <c r="N22" s="1016"/>
      <c r="O22" s="1016"/>
      <c r="P22" s="1016"/>
      <c r="Q22" s="1016"/>
      <c r="R22" s="1016"/>
      <c r="S22" s="1016"/>
      <c r="T22" s="1016"/>
      <c r="U22" s="1016"/>
      <c r="V22" s="1016"/>
      <c r="W22" s="1016"/>
      <c r="X22" s="1016"/>
      <c r="Y22" s="1016"/>
      <c r="Z22" s="1036"/>
      <c r="AA22" s="1036"/>
      <c r="AE22" s="572"/>
    </row>
    <row r="23" spans="1:31" s="1017" customFormat="1" ht="40.5" customHeight="1">
      <c r="A23" s="1013"/>
      <c r="B23" s="1014"/>
      <c r="C23" s="1037" t="s">
        <v>1114</v>
      </c>
      <c r="D23" s="1025"/>
      <c r="E23" s="1025"/>
      <c r="F23" s="1038" t="str">
        <f ca="1">CELL("nomfichier")</f>
        <v>E:\0-UPRT\1-UPRT.FR-SITE-WEB\ff-fiches-fabrications\ff-mickael-rabeau\[ff-mr-croissants-5-03-2016.xlsx]Nota</v>
      </c>
      <c r="G23" s="1039"/>
      <c r="H23" s="1039"/>
      <c r="I23" s="1039"/>
      <c r="J23" s="1039"/>
      <c r="K23" s="1039"/>
      <c r="L23" s="1040"/>
      <c r="M23" s="1040"/>
      <c r="N23" s="1041"/>
      <c r="O23" s="1041"/>
      <c r="P23" s="1041"/>
      <c r="Q23" s="1041"/>
      <c r="R23" s="1041"/>
      <c r="S23" s="1041"/>
      <c r="T23" s="1041"/>
      <c r="U23" s="1041"/>
      <c r="V23" s="1041"/>
      <c r="W23" s="1041"/>
      <c r="X23" s="1041"/>
      <c r="Y23" s="1016"/>
      <c r="Z23" s="1016"/>
      <c r="AA23" s="1016"/>
      <c r="AE23" s="572"/>
    </row>
    <row r="24" spans="1:31" s="1017" customFormat="1" ht="40.5" customHeight="1">
      <c r="A24" s="1013"/>
      <c r="B24" s="1014"/>
      <c r="C24" s="1013"/>
      <c r="D24" s="1013"/>
      <c r="E24" s="1013"/>
      <c r="F24" s="1024" t="str">
        <f ca="1">_xlfn.FORMULATEXT(F23)</f>
        <v>=CELLULE("nomfichier")</v>
      </c>
      <c r="G24" s="1024"/>
      <c r="H24" s="1024"/>
      <c r="I24" s="1024"/>
      <c r="J24" s="1013"/>
      <c r="K24" s="1013"/>
      <c r="L24" s="109"/>
      <c r="M24" s="109"/>
      <c r="N24" s="1016"/>
      <c r="O24" s="1016"/>
      <c r="P24" s="1016"/>
      <c r="Q24" s="1016"/>
      <c r="R24" s="1016"/>
      <c r="S24" s="1016"/>
      <c r="T24" s="1016"/>
      <c r="U24" s="1016"/>
      <c r="V24" s="1016"/>
      <c r="W24" s="1016"/>
      <c r="X24" s="1016"/>
      <c r="Y24" s="1016"/>
      <c r="Z24" s="1016"/>
      <c r="AA24" s="1016"/>
      <c r="AE24" s="572"/>
    </row>
    <row r="25" spans="1:31" s="1034" customFormat="1" ht="40.5" customHeight="1">
      <c r="A25" s="1029"/>
      <c r="B25" s="1030"/>
      <c r="C25" s="1031"/>
      <c r="D25" s="1029"/>
      <c r="E25" s="1031"/>
      <c r="F25" s="1042" t="s">
        <v>1112</v>
      </c>
      <c r="G25" s="1029"/>
      <c r="H25" s="109"/>
      <c r="I25" s="109"/>
      <c r="J25" s="109"/>
      <c r="K25" s="109"/>
      <c r="L25" s="109"/>
      <c r="M25" s="109"/>
      <c r="N25" s="1032"/>
      <c r="O25" s="1032"/>
      <c r="P25" s="1032"/>
      <c r="Q25" s="1032"/>
      <c r="R25" s="1032"/>
      <c r="S25" s="1032"/>
      <c r="T25" s="1032"/>
      <c r="U25" s="1032"/>
      <c r="V25" s="1032"/>
      <c r="W25" s="1032"/>
      <c r="X25" s="1032"/>
      <c r="Y25" s="1033"/>
      <c r="Z25" s="1032"/>
      <c r="AA25" s="1033"/>
      <c r="AE25" s="572"/>
    </row>
    <row r="26" spans="1:31" s="1017" customFormat="1" ht="40.5" customHeight="1">
      <c r="A26" s="1013"/>
      <c r="B26" s="1014"/>
      <c r="C26" s="1035"/>
      <c r="D26" s="1013"/>
      <c r="E26" s="1035"/>
      <c r="F26" s="1043"/>
      <c r="G26" s="1013"/>
      <c r="H26" s="1043" t="s">
        <v>1115</v>
      </c>
      <c r="I26" s="1044" t="s">
        <v>1116</v>
      </c>
      <c r="J26" s="1016"/>
      <c r="K26" s="1016"/>
      <c r="L26" s="1016"/>
      <c r="M26" s="1016"/>
      <c r="N26" s="1016"/>
      <c r="O26" s="1016"/>
      <c r="P26" s="1016"/>
      <c r="Q26" s="1016"/>
      <c r="R26" s="1016"/>
      <c r="S26" s="1036"/>
      <c r="T26" s="1036"/>
      <c r="U26" s="1036"/>
      <c r="V26" s="1036"/>
      <c r="W26" s="1036"/>
      <c r="X26" s="1036"/>
      <c r="Y26" s="1036"/>
      <c r="Z26" s="1036"/>
      <c r="AA26" s="1036"/>
      <c r="AE26" s="572"/>
    </row>
    <row r="27" spans="1:31" s="1017" customFormat="1" ht="40.5" customHeight="1">
      <c r="A27" s="1013"/>
      <c r="B27" s="1014"/>
      <c r="C27" s="1035"/>
      <c r="D27" s="1013"/>
      <c r="E27" s="1035"/>
      <c r="F27" s="1043"/>
      <c r="G27" s="1013"/>
      <c r="H27" s="1043"/>
      <c r="I27" s="1016"/>
      <c r="J27" s="1016"/>
      <c r="K27" s="1016"/>
      <c r="L27" s="1016"/>
      <c r="M27" s="1016"/>
      <c r="N27" s="1016"/>
      <c r="O27" s="1016"/>
      <c r="P27" s="1016"/>
      <c r="Q27" s="1016"/>
      <c r="R27" s="1016"/>
      <c r="S27" s="1045"/>
      <c r="T27" s="1036"/>
      <c r="U27" s="1036"/>
      <c r="V27" s="1036"/>
      <c r="W27" s="1036"/>
      <c r="X27" s="1036"/>
      <c r="Y27" s="1036"/>
      <c r="Z27" s="1036"/>
      <c r="AA27" s="1036"/>
      <c r="AE27" s="572"/>
    </row>
    <row r="28" spans="1:31" s="1017" customFormat="1" ht="40.5" customHeight="1">
      <c r="A28" s="1013"/>
      <c r="B28" s="1014"/>
      <c r="C28" s="1035"/>
      <c r="D28" s="1013"/>
      <c r="E28" s="1035"/>
      <c r="F28" s="1013"/>
      <c r="G28" s="1013"/>
      <c r="H28" s="1043" t="s">
        <v>1117</v>
      </c>
      <c r="I28" s="1046" t="s">
        <v>3</v>
      </c>
      <c r="J28" s="1013"/>
      <c r="K28" s="1013"/>
      <c r="L28" s="109"/>
      <c r="M28" s="109"/>
      <c r="N28" s="1016"/>
      <c r="O28" s="1016"/>
      <c r="P28" s="1016"/>
      <c r="Q28" s="1016"/>
      <c r="R28" s="1016"/>
      <c r="S28" s="1016"/>
      <c r="T28" s="1016"/>
      <c r="U28" s="1016"/>
      <c r="V28" s="1016"/>
      <c r="W28" s="1016"/>
      <c r="X28" s="1016"/>
      <c r="Y28" s="1033"/>
      <c r="Z28" s="1036"/>
      <c r="AA28" s="1036"/>
      <c r="AE28" s="572"/>
    </row>
    <row r="29" spans="1:31" s="1053" customFormat="1" ht="19.5" customHeight="1">
      <c r="A29" s="1047"/>
      <c r="B29" s="1048"/>
      <c r="C29" s="1049"/>
      <c r="D29" s="1050"/>
      <c r="E29" s="1050"/>
      <c r="F29" s="1051"/>
      <c r="G29" s="1051"/>
      <c r="H29" s="1051"/>
      <c r="I29" s="1051"/>
      <c r="J29" s="1052"/>
      <c r="K29" s="1049"/>
      <c r="L29" s="1049"/>
      <c r="M29" s="1049"/>
      <c r="N29" s="1049"/>
      <c r="O29" s="1049"/>
      <c r="P29" s="1049"/>
      <c r="Q29" s="1049"/>
      <c r="R29" s="1049"/>
      <c r="S29" s="1049"/>
      <c r="T29" s="1049"/>
      <c r="U29" s="1049"/>
      <c r="V29" s="1049"/>
      <c r="W29" s="1049"/>
      <c r="X29" s="1049"/>
      <c r="Y29" s="1049"/>
      <c r="Z29" s="1049"/>
      <c r="AA29" s="1049"/>
    </row>
    <row r="30" spans="1:31" s="1034" customFormat="1" ht="40.5" customHeight="1">
      <c r="A30" s="1029"/>
      <c r="B30" s="1030"/>
      <c r="C30" s="1031"/>
      <c r="D30" s="1029"/>
      <c r="E30" s="1031"/>
      <c r="F30" s="1029"/>
      <c r="G30" s="1029"/>
      <c r="H30" s="109"/>
      <c r="I30" s="109"/>
      <c r="J30" s="109"/>
      <c r="K30" s="109"/>
      <c r="L30" s="109"/>
      <c r="M30" s="109"/>
      <c r="N30" s="1032"/>
      <c r="O30" s="1032"/>
      <c r="P30" s="1032"/>
      <c r="Q30" s="1032"/>
      <c r="R30" s="1032"/>
      <c r="S30" s="1032"/>
      <c r="T30" s="1032"/>
      <c r="U30" s="1032"/>
      <c r="V30" s="1032"/>
      <c r="W30" s="1032"/>
      <c r="X30" s="1032"/>
      <c r="Y30" s="1033"/>
      <c r="Z30" s="1032"/>
      <c r="AA30" s="1033"/>
      <c r="AE30" s="572"/>
    </row>
    <row r="31" spans="1:31" s="130" customFormat="1" ht="39" customHeight="1">
      <c r="A31" s="1253"/>
      <c r="B31" s="1254" t="s">
        <v>1218</v>
      </c>
      <c r="C31" s="1253"/>
      <c r="D31" s="1253"/>
      <c r="E31" s="1253"/>
      <c r="F31" s="1253"/>
      <c r="G31" s="1253"/>
      <c r="H31" s="1253"/>
      <c r="I31" s="1255"/>
      <c r="J31" s="1253"/>
      <c r="K31" s="1253"/>
      <c r="L31" s="1255"/>
      <c r="M31" s="1255"/>
      <c r="N31" s="1255"/>
      <c r="O31" s="1255"/>
      <c r="P31" s="1255"/>
      <c r="Q31" s="1254" t="s">
        <v>1219</v>
      </c>
      <c r="R31" s="1256"/>
      <c r="S31" s="1256"/>
      <c r="T31" s="1256"/>
      <c r="U31" s="1256"/>
      <c r="V31" s="1256"/>
      <c r="W31" s="1256"/>
      <c r="X31" s="1256"/>
      <c r="Y31" s="1256"/>
      <c r="Z31" s="1256"/>
      <c r="AA31" s="1256"/>
    </row>
    <row r="32" spans="1:31" s="130" customFormat="1" ht="39" customHeight="1">
      <c r="A32" s="1253"/>
      <c r="B32" s="1257"/>
      <c r="C32" s="1258" t="s">
        <v>1220</v>
      </c>
      <c r="D32" s="1253"/>
      <c r="E32" s="1259" t="s">
        <v>1221</v>
      </c>
      <c r="F32" s="1255"/>
      <c r="G32" s="1260" t="s">
        <v>1222</v>
      </c>
      <c r="H32" s="1253"/>
      <c r="I32" s="1255"/>
      <c r="J32" s="1261" t="s">
        <v>1223</v>
      </c>
      <c r="K32" s="1253"/>
      <c r="L32" s="1255"/>
      <c r="M32" s="1255"/>
      <c r="N32" s="1255"/>
      <c r="O32" s="1255"/>
      <c r="P32" s="1255"/>
      <c r="Q32" s="1262" t="s">
        <v>1224</v>
      </c>
      <c r="R32" s="1258"/>
      <c r="S32" s="1263">
        <v>15.5</v>
      </c>
      <c r="T32" s="1256"/>
      <c r="U32" s="1264">
        <v>15.5</v>
      </c>
      <c r="V32" s="1256"/>
      <c r="W32" s="1265">
        <v>15.5</v>
      </c>
      <c r="X32" s="1256"/>
      <c r="Y32" s="1256"/>
      <c r="Z32" s="1256"/>
      <c r="AA32" s="1256"/>
    </row>
    <row r="33" spans="1:27" s="130" customFormat="1" ht="39" customHeight="1">
      <c r="A33" s="1253"/>
      <c r="B33" s="1257"/>
      <c r="C33" s="1258" t="s">
        <v>1225</v>
      </c>
      <c r="D33" s="1253"/>
      <c r="E33" s="1259" t="s">
        <v>1226</v>
      </c>
      <c r="F33" s="1255"/>
      <c r="G33" s="1260" t="s">
        <v>1227</v>
      </c>
      <c r="H33" s="1253"/>
      <c r="I33" s="1255"/>
      <c r="J33" s="1261" t="s">
        <v>1228</v>
      </c>
      <c r="K33" s="1253"/>
      <c r="L33" s="1255"/>
      <c r="M33" s="1255"/>
      <c r="N33" s="1255"/>
      <c r="O33" s="1255"/>
      <c r="P33" s="1255"/>
      <c r="Q33" s="1266" t="s">
        <v>1229</v>
      </c>
      <c r="R33" s="1258"/>
      <c r="S33" s="1259" t="s">
        <v>1230</v>
      </c>
      <c r="T33" s="1256"/>
      <c r="U33" s="1267" t="s">
        <v>1231</v>
      </c>
      <c r="V33" s="1256"/>
      <c r="W33" s="1259" t="s">
        <v>1232</v>
      </c>
      <c r="X33" s="1256"/>
      <c r="Y33" s="1256"/>
      <c r="Z33" s="1256"/>
      <c r="AA33" s="1256"/>
    </row>
    <row r="34" spans="1:27" s="130" customFormat="1" ht="30" customHeight="1">
      <c r="A34" s="1253"/>
      <c r="B34" s="1257"/>
      <c r="C34" s="1253"/>
      <c r="D34" s="1253"/>
      <c r="E34" s="1253"/>
      <c r="F34" s="1253"/>
      <c r="G34" s="1253"/>
      <c r="H34" s="1253"/>
      <c r="I34" s="1255"/>
      <c r="J34" s="1253"/>
      <c r="K34" s="1253"/>
      <c r="L34" s="1255"/>
      <c r="M34" s="1255"/>
      <c r="N34" s="1255"/>
      <c r="O34" s="1255"/>
      <c r="P34" s="1255"/>
      <c r="Q34" s="1256"/>
      <c r="R34" s="1256"/>
      <c r="S34" s="1256"/>
      <c r="T34" s="1256"/>
      <c r="U34" s="1256"/>
      <c r="V34" s="1256"/>
      <c r="W34" s="1256"/>
      <c r="X34" s="1256"/>
      <c r="Y34" s="1256"/>
      <c r="Z34" s="1256"/>
      <c r="AA34" s="1256"/>
    </row>
    <row r="35" spans="1:27" s="130" customFormat="1" ht="30" customHeight="1">
      <c r="A35" s="1253"/>
      <c r="B35" s="1254" t="s">
        <v>1233</v>
      </c>
      <c r="C35" s="1253"/>
      <c r="D35" s="1253"/>
      <c r="E35" s="1253"/>
      <c r="F35" s="1253"/>
      <c r="G35" s="1253"/>
      <c r="H35" s="1253"/>
      <c r="I35" s="1255"/>
      <c r="J35" s="1253"/>
      <c r="K35" s="1253"/>
      <c r="L35" s="1255"/>
      <c r="M35" s="1255"/>
      <c r="N35" s="1255"/>
      <c r="O35" s="1255"/>
      <c r="P35" s="1255"/>
      <c r="Q35" s="1256"/>
      <c r="R35" s="1256"/>
      <c r="S35" s="1256"/>
      <c r="T35" s="1256"/>
      <c r="U35" s="1256"/>
      <c r="V35" s="1256"/>
      <c r="W35" s="1256"/>
      <c r="X35" s="1256"/>
      <c r="Y35" s="1256"/>
      <c r="Z35" s="1256"/>
      <c r="AA35" s="1256"/>
    </row>
    <row r="36" spans="1:27" s="130" customFormat="1" ht="30" customHeight="1">
      <c r="A36" s="1253"/>
      <c r="B36" s="1257"/>
      <c r="C36" s="1268" t="s">
        <v>1234</v>
      </c>
      <c r="D36" s="1253"/>
      <c r="E36" s="1253"/>
      <c r="F36" s="1253"/>
      <c r="G36" s="1253"/>
      <c r="H36" s="1269" t="s">
        <v>1235</v>
      </c>
      <c r="I36" s="1269"/>
      <c r="J36" s="1253"/>
      <c r="K36" s="1253"/>
      <c r="L36" s="1255"/>
      <c r="M36" s="1255"/>
      <c r="N36" s="1255"/>
      <c r="O36" s="1255"/>
      <c r="P36" s="1270" t="s">
        <v>1236</v>
      </c>
      <c r="Q36" s="1270"/>
      <c r="R36" s="1256"/>
      <c r="S36" s="1256"/>
      <c r="T36" s="1256"/>
      <c r="U36" s="1256"/>
      <c r="V36" s="1271" t="s">
        <v>1237</v>
      </c>
      <c r="W36" s="1271"/>
      <c r="X36" s="1256"/>
      <c r="Y36" s="1256"/>
      <c r="Z36" s="1256"/>
      <c r="AA36" s="1256"/>
    </row>
    <row r="37" spans="1:27" s="130" customFormat="1" ht="30" customHeight="1">
      <c r="A37" s="1253"/>
      <c r="B37" s="1257"/>
      <c r="C37" s="1272" t="s">
        <v>1238</v>
      </c>
      <c r="D37" s="1253"/>
      <c r="E37" s="1253"/>
      <c r="F37" s="1253"/>
      <c r="G37" s="1253"/>
      <c r="H37" s="1273" t="s">
        <v>1239</v>
      </c>
      <c r="I37" s="1273"/>
      <c r="J37" s="1253"/>
      <c r="K37" s="1253"/>
      <c r="L37" s="1255"/>
      <c r="M37" s="1255"/>
      <c r="N37" s="1255"/>
      <c r="O37" s="1255"/>
      <c r="P37" s="1274" t="s">
        <v>1240</v>
      </c>
      <c r="Q37" s="1274"/>
      <c r="R37" s="1256"/>
      <c r="S37" s="1256"/>
      <c r="T37" s="1256"/>
      <c r="U37" s="1256"/>
      <c r="V37" s="1275" t="s">
        <v>1241</v>
      </c>
      <c r="W37" s="1275"/>
      <c r="X37" s="1256"/>
      <c r="Y37" s="1256"/>
      <c r="Z37" s="1256"/>
      <c r="AA37" s="1256"/>
    </row>
    <row r="38" spans="1:27" s="130" customFormat="1" ht="30" customHeight="1">
      <c r="A38" s="1253"/>
      <c r="B38" s="1257"/>
      <c r="C38" s="1276" t="s">
        <v>1242</v>
      </c>
      <c r="D38" s="1253"/>
      <c r="E38" s="1253"/>
      <c r="F38" s="1253"/>
      <c r="G38" s="1253"/>
      <c r="H38" s="1253"/>
      <c r="I38" s="1255"/>
      <c r="J38" s="1253"/>
      <c r="K38" s="1253"/>
      <c r="L38" s="1255"/>
      <c r="M38" s="1255"/>
      <c r="N38" s="1255"/>
      <c r="O38" s="1255"/>
      <c r="P38" s="1255"/>
      <c r="Q38" s="1256"/>
      <c r="R38" s="1256"/>
      <c r="S38" s="1256"/>
      <c r="T38" s="1256"/>
      <c r="U38" s="1256"/>
      <c r="V38" s="1256"/>
      <c r="W38" s="1256"/>
      <c r="X38" s="1256"/>
      <c r="Y38" s="1256"/>
      <c r="Z38" s="1256"/>
      <c r="AA38" s="1256"/>
    </row>
    <row r="39" spans="1:27" s="130" customFormat="1" ht="30" customHeight="1">
      <c r="A39" s="1253"/>
      <c r="B39" s="1254" t="s">
        <v>1243</v>
      </c>
      <c r="C39" s="1253"/>
      <c r="D39" s="1253"/>
      <c r="E39" s="1253"/>
      <c r="F39" s="1253"/>
      <c r="G39" s="1253"/>
      <c r="H39" s="1253"/>
      <c r="I39" s="1255"/>
      <c r="J39" s="1253"/>
      <c r="K39" s="1253"/>
      <c r="L39" s="1255"/>
      <c r="M39" s="1255"/>
      <c r="N39" s="1255"/>
      <c r="O39" s="1255"/>
      <c r="P39" s="1255"/>
      <c r="Q39" s="1256"/>
      <c r="R39" s="1256"/>
      <c r="S39" s="1256"/>
      <c r="T39" s="1256"/>
      <c r="U39" s="1256"/>
      <c r="V39" s="1256"/>
      <c r="W39" s="1256"/>
      <c r="X39" s="1256"/>
      <c r="Y39" s="1256"/>
      <c r="Z39" s="1256"/>
      <c r="AA39" s="1256"/>
    </row>
    <row r="40" spans="1:27" s="130" customFormat="1" ht="30" customHeight="1">
      <c r="A40" s="1253"/>
      <c r="B40" s="1257"/>
      <c r="C40" s="1277" t="s">
        <v>4</v>
      </c>
      <c r="D40" s="1278" t="s">
        <v>6</v>
      </c>
      <c r="E40" s="1279" t="s">
        <v>7</v>
      </c>
      <c r="F40" s="1280" t="s">
        <v>10</v>
      </c>
      <c r="G40" s="1281" t="s">
        <v>13</v>
      </c>
      <c r="H40" s="1282" t="s">
        <v>14</v>
      </c>
      <c r="I40" s="1283" t="s">
        <v>15</v>
      </c>
      <c r="J40" s="1284" t="s">
        <v>16</v>
      </c>
      <c r="K40" s="1285" t="s">
        <v>34</v>
      </c>
      <c r="L40" s="1286" t="s">
        <v>35</v>
      </c>
      <c r="M40" s="1287" t="s">
        <v>240</v>
      </c>
      <c r="N40" s="1288" t="s">
        <v>241</v>
      </c>
      <c r="O40" s="1289" t="s">
        <v>605</v>
      </c>
      <c r="P40" s="1280" t="s">
        <v>607</v>
      </c>
      <c r="Q40" s="1290" t="s">
        <v>608</v>
      </c>
      <c r="R40" s="1291" t="s">
        <v>609</v>
      </c>
      <c r="S40" s="1292" t="s">
        <v>610</v>
      </c>
      <c r="T40" s="1293" t="s">
        <v>611</v>
      </c>
      <c r="U40" s="1294" t="s">
        <v>613</v>
      </c>
      <c r="V40" s="1279" t="s">
        <v>614</v>
      </c>
      <c r="W40" s="1256"/>
      <c r="X40" s="1256"/>
      <c r="Y40" s="1256"/>
      <c r="Z40" s="1256"/>
      <c r="AA40" s="1256"/>
    </row>
    <row r="41" spans="1:27" s="130" customFormat="1" ht="30" customHeight="1">
      <c r="A41" s="1253"/>
      <c r="B41" s="1257"/>
      <c r="C41" s="1253"/>
      <c r="D41" s="1253"/>
      <c r="E41" s="1253"/>
      <c r="F41" s="1253"/>
      <c r="G41" s="1253"/>
      <c r="H41" s="1253"/>
      <c r="I41" s="1255"/>
      <c r="J41" s="1253"/>
      <c r="K41" s="1253"/>
      <c r="L41" s="1255"/>
      <c r="M41" s="1255"/>
      <c r="N41" s="1255"/>
      <c r="O41" s="1255"/>
      <c r="P41" s="1255"/>
      <c r="Q41" s="1256"/>
      <c r="R41" s="1256"/>
      <c r="S41" s="1256"/>
      <c r="T41" s="1256"/>
      <c r="U41" s="1256"/>
      <c r="V41" s="1256"/>
      <c r="W41" s="1256"/>
      <c r="X41" s="1256"/>
      <c r="Y41" s="1256"/>
      <c r="Z41" s="1256"/>
      <c r="AA41" s="1256"/>
    </row>
    <row r="42" spans="1:27" s="130" customFormat="1" ht="30" customHeight="1">
      <c r="A42" s="1253"/>
      <c r="B42" s="1257"/>
      <c r="C42" s="1295" t="s">
        <v>4</v>
      </c>
      <c r="D42" s="1295" t="s">
        <v>6</v>
      </c>
      <c r="E42" s="1295" t="s">
        <v>7</v>
      </c>
      <c r="F42" s="1295" t="s">
        <v>10</v>
      </c>
      <c r="G42" s="1295" t="s">
        <v>13</v>
      </c>
      <c r="H42" s="1295" t="s">
        <v>14</v>
      </c>
      <c r="I42" s="1295" t="s">
        <v>15</v>
      </c>
      <c r="J42" s="1295" t="s">
        <v>16</v>
      </c>
      <c r="K42" s="1295" t="s">
        <v>34</v>
      </c>
      <c r="L42" s="1295" t="s">
        <v>35</v>
      </c>
      <c r="M42" s="1295" t="s">
        <v>240</v>
      </c>
      <c r="N42" s="1295" t="s">
        <v>241</v>
      </c>
      <c r="O42" s="1295" t="s">
        <v>605</v>
      </c>
      <c r="P42" s="1295" t="s">
        <v>607</v>
      </c>
      <c r="Q42" s="1295" t="s">
        <v>608</v>
      </c>
      <c r="R42" s="1295" t="s">
        <v>609</v>
      </c>
      <c r="S42" s="1295" t="s">
        <v>610</v>
      </c>
      <c r="T42" s="1295" t="s">
        <v>611</v>
      </c>
      <c r="U42" s="1295" t="s">
        <v>613</v>
      </c>
      <c r="V42" s="1295" t="s">
        <v>614</v>
      </c>
      <c r="W42" s="1256"/>
      <c r="X42" s="1256"/>
      <c r="Y42" s="1256"/>
      <c r="Z42" s="1256"/>
      <c r="AA42" s="1256"/>
    </row>
    <row r="43" spans="1:27" s="130" customFormat="1" ht="30" customHeight="1">
      <c r="A43" s="1253"/>
      <c r="B43" s="1257"/>
      <c r="C43" s="1253"/>
      <c r="D43" s="1253"/>
      <c r="E43" s="1253"/>
      <c r="F43" s="1253"/>
      <c r="G43" s="1253"/>
      <c r="H43" s="1253"/>
      <c r="I43" s="1255"/>
      <c r="J43" s="1253"/>
      <c r="K43" s="1253"/>
      <c r="L43" s="1255"/>
      <c r="M43" s="1255"/>
      <c r="N43" s="1255"/>
      <c r="O43" s="1255"/>
      <c r="P43" s="1255"/>
      <c r="Q43" s="1256"/>
      <c r="R43" s="1256"/>
      <c r="S43" s="1256"/>
      <c r="T43" s="1256"/>
      <c r="U43" s="1256"/>
      <c r="V43" s="1256"/>
      <c r="W43" s="1256"/>
      <c r="X43" s="1256"/>
      <c r="Y43" s="1256"/>
      <c r="Z43" s="1256"/>
      <c r="AA43" s="1256"/>
    </row>
    <row r="44" spans="1:27" s="130" customFormat="1" ht="30" customHeight="1">
      <c r="A44" s="1253"/>
      <c r="B44" s="1257"/>
      <c r="C44" s="1296">
        <v>1</v>
      </c>
      <c r="D44" s="1296" t="s">
        <v>1244</v>
      </c>
      <c r="E44" s="1296" t="s">
        <v>1245</v>
      </c>
      <c r="F44" s="1296" t="s">
        <v>1246</v>
      </c>
      <c r="G44" s="1296" t="s">
        <v>1247</v>
      </c>
      <c r="H44" s="1296" t="s">
        <v>1248</v>
      </c>
      <c r="I44" s="1296" t="s">
        <v>1249</v>
      </c>
      <c r="J44" s="1296" t="s">
        <v>1250</v>
      </c>
      <c r="K44" s="1296" t="s">
        <v>1251</v>
      </c>
      <c r="L44" s="1296" t="s">
        <v>1252</v>
      </c>
      <c r="M44" s="1296" t="s">
        <v>1253</v>
      </c>
      <c r="N44" s="1296" t="s">
        <v>1254</v>
      </c>
      <c r="O44" s="1296" t="s">
        <v>1255</v>
      </c>
      <c r="P44" s="1296" t="s">
        <v>1256</v>
      </c>
      <c r="Q44" s="1296" t="s">
        <v>1257</v>
      </c>
      <c r="R44" s="1296" t="s">
        <v>1258</v>
      </c>
      <c r="S44" s="1296" t="s">
        <v>1259</v>
      </c>
      <c r="T44" s="1296" t="s">
        <v>1260</v>
      </c>
      <c r="U44" s="1296" t="s">
        <v>1261</v>
      </c>
      <c r="V44" s="1296" t="s">
        <v>1262</v>
      </c>
      <c r="W44" s="1256"/>
      <c r="X44" s="1256"/>
      <c r="Y44" s="1256"/>
      <c r="Z44" s="1256"/>
      <c r="AA44" s="1256"/>
    </row>
    <row r="45" spans="1:27" s="130" customFormat="1" ht="30" customHeight="1">
      <c r="A45" s="1253"/>
      <c r="B45" s="1257"/>
      <c r="C45" s="1253"/>
      <c r="D45" s="1253"/>
      <c r="E45" s="1253"/>
      <c r="F45" s="1253"/>
      <c r="G45" s="1253"/>
      <c r="H45" s="1253"/>
      <c r="I45" s="1255"/>
      <c r="J45" s="1253"/>
      <c r="K45" s="1253"/>
      <c r="L45" s="1255"/>
      <c r="M45" s="1255"/>
      <c r="N45" s="1255"/>
      <c r="O45" s="1255"/>
      <c r="P45" s="1255"/>
      <c r="Q45" s="1256"/>
      <c r="R45" s="1256"/>
      <c r="S45" s="1256"/>
      <c r="T45" s="1256"/>
      <c r="U45" s="1256"/>
      <c r="V45" s="1256"/>
      <c r="W45" s="1256"/>
      <c r="X45" s="1256"/>
      <c r="Y45" s="1256"/>
      <c r="Z45" s="1256"/>
      <c r="AA45" s="1256"/>
    </row>
    <row r="46" spans="1:27" s="130" customFormat="1" ht="30" customHeight="1">
      <c r="A46" s="1253"/>
      <c r="B46" s="1257"/>
      <c r="C46" s="1297">
        <v>1</v>
      </c>
      <c r="D46" s="1298">
        <v>2</v>
      </c>
      <c r="E46" s="1297">
        <v>3</v>
      </c>
      <c r="F46" s="1298">
        <v>4</v>
      </c>
      <c r="G46" s="1297">
        <v>5</v>
      </c>
      <c r="H46" s="1298">
        <v>6</v>
      </c>
      <c r="I46" s="1297">
        <v>7</v>
      </c>
      <c r="J46" s="1298">
        <v>8</v>
      </c>
      <c r="K46" s="1297">
        <v>9</v>
      </c>
      <c r="L46" s="1298">
        <v>10</v>
      </c>
      <c r="M46" s="1297">
        <v>11</v>
      </c>
      <c r="N46" s="1298">
        <v>12</v>
      </c>
      <c r="O46" s="1297">
        <v>13</v>
      </c>
      <c r="P46" s="1298">
        <v>14</v>
      </c>
      <c r="Q46" s="1297">
        <v>15</v>
      </c>
      <c r="R46" s="1298">
        <v>16</v>
      </c>
      <c r="S46" s="1297">
        <v>17</v>
      </c>
      <c r="T46" s="1298">
        <v>18</v>
      </c>
      <c r="U46" s="1297">
        <v>19</v>
      </c>
      <c r="V46" s="1298">
        <v>20</v>
      </c>
      <c r="W46" s="1256"/>
      <c r="X46" s="1256"/>
      <c r="Y46" s="1256"/>
      <c r="Z46" s="1256"/>
      <c r="AA46" s="1256"/>
    </row>
    <row r="47" spans="1:27" s="130" customFormat="1" ht="30" customHeight="1">
      <c r="A47" s="1253"/>
      <c r="B47" s="1257"/>
      <c r="C47" s="1253"/>
      <c r="D47" s="1253"/>
      <c r="E47" s="1253"/>
      <c r="F47" s="1253"/>
      <c r="G47" s="1253"/>
      <c r="H47" s="1253"/>
      <c r="I47" s="1255"/>
      <c r="J47" s="1253"/>
      <c r="K47" s="1253"/>
      <c r="L47" s="1255"/>
      <c r="M47" s="1255"/>
      <c r="N47" s="1255"/>
      <c r="O47" s="1255"/>
      <c r="P47" s="1255"/>
      <c r="Q47" s="1256"/>
      <c r="R47" s="1256"/>
      <c r="S47" s="1256"/>
      <c r="T47" s="1256"/>
      <c r="U47" s="1256"/>
      <c r="V47" s="1256"/>
      <c r="W47" s="1256"/>
      <c r="X47" s="1256"/>
      <c r="Y47" s="1256"/>
      <c r="Z47" s="1256"/>
      <c r="AA47" s="1256"/>
    </row>
    <row r="48" spans="1:27" s="130" customFormat="1" ht="30" customHeight="1">
      <c r="A48" s="1253"/>
      <c r="B48" s="1257"/>
      <c r="C48" s="1299" t="s">
        <v>1263</v>
      </c>
      <c r="D48" s="1253"/>
      <c r="E48" s="1253"/>
      <c r="F48" s="1253"/>
      <c r="G48" s="1255"/>
      <c r="H48" s="1255"/>
      <c r="I48" s="1255"/>
      <c r="J48" s="1255"/>
      <c r="K48" s="1255"/>
      <c r="L48" s="1259" t="s">
        <v>1264</v>
      </c>
      <c r="M48" s="1255"/>
      <c r="N48" s="1255"/>
      <c r="O48" s="1255"/>
      <c r="P48" s="1255"/>
      <c r="Q48" s="1256"/>
      <c r="R48" s="1259"/>
      <c r="S48" s="1256"/>
      <c r="T48" s="1256"/>
      <c r="U48" s="1256"/>
      <c r="V48" s="1256"/>
      <c r="W48" s="1256"/>
      <c r="X48" s="1256"/>
      <c r="Y48" s="1256"/>
      <c r="Z48" s="1256"/>
      <c r="AA48" s="1256"/>
    </row>
    <row r="49" spans="1:31" s="130" customFormat="1" ht="30" customHeight="1">
      <c r="A49" s="1253"/>
      <c r="B49" s="1257"/>
      <c r="C49" s="1300" t="s">
        <v>1265</v>
      </c>
      <c r="D49" s="1253"/>
      <c r="E49" s="1253"/>
      <c r="F49" s="1253"/>
      <c r="G49" s="1259"/>
      <c r="H49" s="1255"/>
      <c r="I49" s="1253"/>
      <c r="J49" s="1253"/>
      <c r="K49" s="1253"/>
      <c r="L49" s="1255"/>
      <c r="M49" s="1255"/>
      <c r="N49" s="1255"/>
      <c r="O49" s="1255"/>
      <c r="P49" s="1255"/>
      <c r="Q49" s="1256"/>
      <c r="R49" s="1256"/>
      <c r="S49" s="1256"/>
      <c r="T49" s="1256"/>
      <c r="U49" s="1256"/>
      <c r="V49" s="1256"/>
      <c r="W49" s="1256"/>
      <c r="X49" s="1256"/>
      <c r="Y49" s="1256"/>
      <c r="Z49" s="1256"/>
      <c r="AA49" s="1256"/>
    </row>
    <row r="50" spans="1:31" s="130" customFormat="1" ht="30" customHeight="1">
      <c r="A50" s="1253"/>
      <c r="B50" s="1257"/>
      <c r="C50" s="1301" t="s">
        <v>1266</v>
      </c>
      <c r="D50" s="1253"/>
      <c r="E50" s="1253"/>
      <c r="F50" s="1253"/>
      <c r="G50" s="1259"/>
      <c r="H50" s="1255"/>
      <c r="I50" s="1253"/>
      <c r="J50" s="1253"/>
      <c r="K50" s="1253"/>
      <c r="L50" s="1255"/>
      <c r="M50" s="1255"/>
      <c r="N50" s="1255"/>
      <c r="O50" s="1255"/>
      <c r="P50" s="1255"/>
      <c r="Q50" s="1256"/>
      <c r="R50" s="1256"/>
      <c r="S50" s="1256"/>
      <c r="T50" s="1256"/>
      <c r="U50" s="1256"/>
      <c r="V50" s="1256"/>
      <c r="W50" s="1256"/>
      <c r="X50" s="1256"/>
      <c r="Y50" s="1256"/>
      <c r="Z50" s="1256"/>
      <c r="AA50" s="1256"/>
    </row>
    <row r="51" spans="1:31" s="130" customFormat="1" ht="30" customHeight="1">
      <c r="A51" s="1253"/>
      <c r="B51" s="1257"/>
      <c r="C51" s="1253"/>
      <c r="D51" s="1253"/>
      <c r="E51" s="1253"/>
      <c r="F51" s="1253"/>
      <c r="G51" s="1253"/>
      <c r="H51" s="1253"/>
      <c r="I51" s="1255"/>
      <c r="J51" s="1253"/>
      <c r="K51" s="1253"/>
      <c r="L51" s="1255"/>
      <c r="M51" s="1255"/>
      <c r="N51" s="1255"/>
      <c r="O51" s="1255"/>
      <c r="P51" s="1255"/>
      <c r="Q51" s="1256"/>
      <c r="R51" s="1256"/>
      <c r="S51" s="1256"/>
      <c r="T51" s="1256"/>
      <c r="U51" s="1256"/>
      <c r="V51" s="1256"/>
      <c r="W51" s="1256"/>
      <c r="X51" s="1256"/>
      <c r="Y51" s="1256"/>
      <c r="Z51" s="1256"/>
      <c r="AA51" s="1256"/>
    </row>
    <row r="52" spans="1:31" s="130" customFormat="1" ht="30" customHeight="1">
      <c r="A52" s="1253"/>
      <c r="B52" s="1254" t="s">
        <v>1267</v>
      </c>
      <c r="C52" s="1253"/>
      <c r="D52" s="1253"/>
      <c r="E52" s="1253"/>
      <c r="F52" s="1253"/>
      <c r="G52" s="1253"/>
      <c r="H52" s="1253"/>
      <c r="I52" s="1255"/>
      <c r="J52" s="1253"/>
      <c r="K52" s="1253"/>
      <c r="L52" s="1255"/>
      <c r="M52" s="1255"/>
      <c r="N52" s="1255"/>
      <c r="O52" s="1255"/>
      <c r="P52" s="1255"/>
      <c r="Q52" s="1256"/>
      <c r="R52" s="1254"/>
      <c r="S52" s="1254"/>
      <c r="T52" s="1256"/>
      <c r="U52" s="1256"/>
      <c r="V52" s="1256"/>
      <c r="W52" s="1256"/>
      <c r="X52" s="1256"/>
      <c r="Y52" s="1256"/>
      <c r="Z52" s="1256"/>
      <c r="AA52" s="1256"/>
    </row>
    <row r="53" spans="1:31" s="130" customFormat="1" ht="30" customHeight="1">
      <c r="A53" s="1253"/>
      <c r="B53" s="1302" t="s">
        <v>1268</v>
      </c>
      <c r="C53" s="1302" t="s">
        <v>1269</v>
      </c>
      <c r="D53" s="1249" t="s">
        <v>1270</v>
      </c>
      <c r="E53" s="1302"/>
      <c r="F53" s="1302" t="s">
        <v>20</v>
      </c>
      <c r="G53" s="1302" t="s">
        <v>1271</v>
      </c>
      <c r="H53" s="1302" t="s">
        <v>443</v>
      </c>
      <c r="I53" s="1302" t="s">
        <v>1272</v>
      </c>
      <c r="J53" s="1302" t="s">
        <v>1273</v>
      </c>
      <c r="K53" s="1302" t="s">
        <v>1274</v>
      </c>
      <c r="L53" s="1302" t="s">
        <v>1275</v>
      </c>
      <c r="M53" s="1302" t="s">
        <v>1276</v>
      </c>
      <c r="N53" s="1302" t="s">
        <v>1277</v>
      </c>
      <c r="O53" s="1302" t="s">
        <v>1278</v>
      </c>
      <c r="P53" s="1302" t="s">
        <v>1279</v>
      </c>
      <c r="Q53" s="1302" t="s">
        <v>1280</v>
      </c>
      <c r="R53" s="1302" t="s">
        <v>1281</v>
      </c>
      <c r="S53" s="1302" t="s">
        <v>1282</v>
      </c>
      <c r="T53" s="1302" t="s">
        <v>1283</v>
      </c>
      <c r="U53" s="1302" t="s">
        <v>1284</v>
      </c>
      <c r="V53" s="1302"/>
      <c r="W53" s="1302"/>
      <c r="X53" s="1302"/>
      <c r="Y53" s="1302"/>
      <c r="Z53" s="1302"/>
      <c r="AA53" s="1302"/>
    </row>
    <row r="54" spans="1:31" s="130" customFormat="1" ht="30" customHeight="1">
      <c r="A54" s="1253"/>
      <c r="B54" s="1254"/>
      <c r="C54" s="1253"/>
      <c r="D54" s="1253"/>
      <c r="E54" s="1253"/>
      <c r="F54" s="1253"/>
      <c r="G54" s="1253"/>
      <c r="H54" s="1253"/>
      <c r="I54" s="1255"/>
      <c r="J54" s="1253"/>
      <c r="K54" s="1253"/>
      <c r="L54" s="1255"/>
      <c r="M54" s="1255"/>
      <c r="N54" s="1255"/>
      <c r="O54" s="1255"/>
      <c r="P54" s="1255"/>
      <c r="Q54" s="1256"/>
      <c r="R54" s="1254"/>
      <c r="S54" s="1303"/>
      <c r="T54" s="1302"/>
      <c r="U54" s="1302"/>
      <c r="V54" s="1302"/>
      <c r="W54" s="1302"/>
      <c r="X54" s="1302"/>
      <c r="Y54" s="1302"/>
      <c r="Z54" s="1302"/>
      <c r="AA54" s="1302"/>
    </row>
    <row r="55" spans="1:31" s="130" customFormat="1" ht="30" customHeight="1">
      <c r="A55" s="1253"/>
      <c r="B55" s="1257"/>
      <c r="C55" s="1304" t="s">
        <v>652</v>
      </c>
      <c r="D55" s="1305"/>
      <c r="E55" s="1256"/>
      <c r="F55" s="1306" t="s">
        <v>1285</v>
      </c>
      <c r="G55" s="1307"/>
      <c r="H55" s="1307"/>
      <c r="I55" s="1307"/>
      <c r="J55" s="1307"/>
      <c r="K55" s="1307"/>
      <c r="L55" s="1307"/>
      <c r="M55" s="1256"/>
      <c r="N55" s="1256"/>
      <c r="O55" s="1255"/>
      <c r="P55" s="1255"/>
      <c r="Q55" s="1256"/>
      <c r="R55" s="1256"/>
      <c r="S55" s="1303"/>
      <c r="T55" s="1302"/>
      <c r="U55" s="1302"/>
      <c r="V55" s="1302"/>
      <c r="W55" s="1302"/>
      <c r="X55" s="1302"/>
      <c r="Y55" s="1302"/>
      <c r="Z55" s="1302"/>
      <c r="AA55" s="1302"/>
    </row>
    <row r="56" spans="1:31" s="130" customFormat="1" ht="30" customHeight="1">
      <c r="A56" s="1253"/>
      <c r="B56" s="1257"/>
      <c r="C56" s="1248">
        <v>3</v>
      </c>
      <c r="D56" s="1305"/>
      <c r="E56" s="1253"/>
      <c r="F56" s="1253"/>
      <c r="G56" s="1253"/>
      <c r="H56" s="1255"/>
      <c r="I56" s="1255"/>
      <c r="J56" s="1255"/>
      <c r="K56" s="1255"/>
      <c r="L56" s="1255"/>
      <c r="M56" s="1255"/>
      <c r="N56" s="1255"/>
      <c r="O56" s="1255"/>
      <c r="P56" s="1255"/>
      <c r="Q56" s="1256"/>
      <c r="R56" s="1256"/>
      <c r="S56" s="1303"/>
      <c r="T56" s="1302"/>
      <c r="U56" s="1302"/>
      <c r="V56" s="1302"/>
      <c r="W56" s="1302"/>
      <c r="X56" s="1302"/>
      <c r="Y56" s="1302"/>
      <c r="Z56" s="1302"/>
      <c r="AA56" s="1302"/>
    </row>
    <row r="57" spans="1:31" s="125" customFormat="1" ht="30" customHeight="1">
      <c r="A57" s="1253"/>
      <c r="B57" s="1257"/>
      <c r="C57" s="1253"/>
      <c r="D57" s="1253"/>
      <c r="E57" s="1253"/>
      <c r="F57" s="1253"/>
      <c r="G57" s="1253"/>
      <c r="H57" s="1308" t="s">
        <v>1286</v>
      </c>
      <c r="I57" s="1309"/>
      <c r="J57" s="1309"/>
      <c r="K57" s="1253"/>
      <c r="L57" s="1255"/>
      <c r="M57" s="1255"/>
      <c r="N57" s="1310" t="s">
        <v>664</v>
      </c>
      <c r="O57" s="1311" t="s">
        <v>665</v>
      </c>
      <c r="P57" s="1312" t="s">
        <v>24</v>
      </c>
      <c r="Q57" s="1256"/>
      <c r="R57" s="1256"/>
      <c r="S57" s="1303"/>
      <c r="T57" s="1302"/>
      <c r="U57" s="1302"/>
      <c r="V57" s="1302"/>
      <c r="W57" s="1302"/>
      <c r="X57" s="1302"/>
      <c r="Y57" s="1302"/>
      <c r="Z57" s="1302"/>
      <c r="AA57" s="1302"/>
      <c r="AB57" s="130"/>
      <c r="AC57" s="130"/>
      <c r="AD57" s="130"/>
      <c r="AE57" s="130"/>
    </row>
    <row r="58" spans="1:31" s="125" customFormat="1" ht="30" customHeight="1">
      <c r="A58" s="1253"/>
      <c r="B58" s="1257"/>
      <c r="C58" s="1258" t="s">
        <v>655</v>
      </c>
      <c r="D58" s="1253"/>
      <c r="E58" s="1313"/>
      <c r="F58" s="1253"/>
      <c r="G58" s="1253"/>
      <c r="H58" s="1314" t="s">
        <v>657</v>
      </c>
      <c r="I58" s="1314" t="s">
        <v>658</v>
      </c>
      <c r="J58" s="1314" t="s">
        <v>661</v>
      </c>
      <c r="K58" s="1302" t="s">
        <v>1287</v>
      </c>
      <c r="L58" s="1256"/>
      <c r="M58" s="1256"/>
      <c r="N58" s="1258" t="s">
        <v>1288</v>
      </c>
      <c r="O58" s="1256"/>
      <c r="P58" s="1256"/>
      <c r="Q58" s="1256"/>
      <c r="R58" s="1256"/>
      <c r="S58" s="1303"/>
      <c r="T58" s="1302"/>
      <c r="U58" s="1302"/>
      <c r="V58" s="1302"/>
      <c r="W58" s="1302"/>
      <c r="X58" s="1302"/>
      <c r="Y58" s="1302"/>
      <c r="Z58" s="1302"/>
      <c r="AA58" s="1302"/>
      <c r="AB58" s="130"/>
      <c r="AC58" s="130"/>
      <c r="AD58" s="130"/>
      <c r="AE58" s="130"/>
    </row>
    <row r="59" spans="1:31" s="125" customFormat="1" ht="30" customHeight="1">
      <c r="A59" s="1253"/>
      <c r="B59" s="1257"/>
      <c r="C59" s="1258" t="s">
        <v>654</v>
      </c>
      <c r="D59" s="1253"/>
      <c r="E59" s="1313"/>
      <c r="F59" s="1253"/>
      <c r="G59" s="1253"/>
      <c r="H59" s="1314" t="s">
        <v>1289</v>
      </c>
      <c r="I59" s="1314" t="s">
        <v>1290</v>
      </c>
      <c r="J59" s="1314" t="s">
        <v>1291</v>
      </c>
      <c r="K59" s="1302" t="s">
        <v>1292</v>
      </c>
      <c r="L59" s="1255"/>
      <c r="M59" s="1255"/>
      <c r="N59" s="1310" t="s">
        <v>666</v>
      </c>
      <c r="O59" s="1311" t="s">
        <v>29</v>
      </c>
      <c r="P59" s="1311" t="s">
        <v>669</v>
      </c>
      <c r="Q59" s="1256"/>
      <c r="R59" s="1256"/>
      <c r="S59" s="1303"/>
      <c r="T59" s="1302"/>
      <c r="U59" s="1302"/>
      <c r="V59" s="1302"/>
      <c r="W59" s="1302"/>
      <c r="X59" s="1302"/>
      <c r="Y59" s="1302"/>
      <c r="Z59" s="1302"/>
      <c r="AA59" s="1302"/>
      <c r="AB59" s="130"/>
      <c r="AC59" s="130"/>
      <c r="AD59" s="130"/>
      <c r="AE59" s="130"/>
    </row>
    <row r="60" spans="1:31" s="125" customFormat="1" ht="30" customHeight="1">
      <c r="A60" s="1253"/>
      <c r="B60" s="1257"/>
      <c r="C60" s="1258"/>
      <c r="D60" s="1253"/>
      <c r="E60" s="1258"/>
      <c r="F60" s="1315"/>
      <c r="G60" s="1258"/>
      <c r="H60" s="1258"/>
      <c r="I60" s="1253"/>
      <c r="J60" s="1253"/>
      <c r="K60" s="1253"/>
      <c r="L60" s="1253"/>
      <c r="M60" s="1253"/>
      <c r="N60" s="1253"/>
      <c r="O60" s="1253"/>
      <c r="P60" s="1256"/>
      <c r="Q60" s="1256"/>
      <c r="R60" s="1256"/>
      <c r="S60" s="1303"/>
      <c r="T60" s="1302"/>
      <c r="U60" s="1302"/>
      <c r="V60" s="1302"/>
      <c r="W60" s="1302"/>
      <c r="X60" s="1302"/>
      <c r="Y60" s="1302"/>
      <c r="Z60" s="1302"/>
      <c r="AA60" s="1302"/>
      <c r="AB60" s="130"/>
      <c r="AC60" s="130"/>
      <c r="AD60" s="130"/>
      <c r="AE60" s="130"/>
    </row>
    <row r="61" spans="1:31" s="1053" customFormat="1" ht="19.5" customHeight="1">
      <c r="A61" s="1047"/>
      <c r="B61" s="1048"/>
      <c r="C61" s="1049"/>
      <c r="D61" s="1050"/>
      <c r="E61" s="1050"/>
      <c r="F61" s="1051"/>
      <c r="G61" s="1051"/>
      <c r="H61" s="1051"/>
      <c r="I61" s="1051"/>
      <c r="J61" s="1052"/>
      <c r="K61" s="1049"/>
      <c r="L61" s="1049"/>
      <c r="M61" s="1049"/>
      <c r="N61" s="1049"/>
      <c r="O61" s="1049"/>
      <c r="P61" s="1049"/>
      <c r="Q61" s="1049"/>
      <c r="R61" s="1049"/>
      <c r="S61" s="1049"/>
      <c r="T61" s="1049"/>
      <c r="U61" s="1049"/>
      <c r="V61" s="1049"/>
      <c r="W61" s="1049"/>
      <c r="X61" s="1049"/>
      <c r="Y61" s="1049"/>
      <c r="Z61" s="1049"/>
      <c r="AA61" s="1049"/>
    </row>
    <row r="62" spans="1:31" s="1053" customFormat="1" ht="24.95" customHeight="1">
      <c r="A62" s="1055"/>
      <c r="B62" s="1056"/>
      <c r="C62" s="1056"/>
      <c r="D62" s="1057"/>
      <c r="E62" s="1058"/>
      <c r="F62" s="1057"/>
      <c r="G62" s="1057"/>
      <c r="H62" s="1057"/>
      <c r="I62" s="1057"/>
      <c r="J62" s="1059"/>
      <c r="K62" s="1056"/>
      <c r="L62" s="1056"/>
      <c r="M62" s="1056"/>
      <c r="N62" s="1056"/>
      <c r="O62" s="1056"/>
      <c r="P62" s="1056"/>
      <c r="Q62" s="1016"/>
      <c r="R62" s="1016"/>
      <c r="S62" s="1016"/>
      <c r="T62" s="1016"/>
      <c r="U62" s="1016"/>
      <c r="V62" s="1016"/>
      <c r="W62" s="1016"/>
      <c r="X62" s="1016"/>
      <c r="Y62" s="1016"/>
      <c r="Z62" s="1016"/>
      <c r="AA62" s="1016"/>
    </row>
    <row r="63" spans="1:31" s="1053" customFormat="1" ht="24.95" customHeight="1">
      <c r="A63" s="1055"/>
      <c r="B63" s="1056"/>
      <c r="C63" s="1060" t="s">
        <v>1118</v>
      </c>
      <c r="D63" s="1057"/>
      <c r="E63" s="1058"/>
      <c r="F63" s="1057"/>
      <c r="G63" s="1057"/>
      <c r="H63" s="1057"/>
      <c r="I63" s="1057"/>
      <c r="J63" s="1059"/>
      <c r="K63" s="1056"/>
      <c r="L63" s="1056"/>
      <c r="M63" s="1056"/>
      <c r="N63" s="1056"/>
      <c r="O63" s="1056"/>
      <c r="P63" s="1056"/>
      <c r="Q63" s="1016"/>
      <c r="R63" s="1016"/>
      <c r="S63" s="1016"/>
      <c r="T63" s="1016"/>
      <c r="U63" s="1016"/>
      <c r="V63" s="1016"/>
      <c r="W63" s="1016"/>
      <c r="X63" s="1016"/>
      <c r="Y63" s="1016"/>
      <c r="Z63" s="1016"/>
      <c r="AA63" s="1016"/>
    </row>
    <row r="64" spans="1:31" s="1053" customFormat="1" ht="24.95" customHeight="1">
      <c r="A64" s="1055"/>
      <c r="B64" s="1056"/>
      <c r="C64" s="1061" t="s">
        <v>1119</v>
      </c>
      <c r="D64" s="1057"/>
      <c r="E64" s="1058"/>
      <c r="F64" s="1057"/>
      <c r="G64" s="1057"/>
      <c r="H64" s="1057"/>
      <c r="I64" s="1057"/>
      <c r="J64" s="1059"/>
      <c r="K64" s="1056"/>
      <c r="L64" s="1056"/>
      <c r="M64" s="1056"/>
      <c r="N64" s="1056"/>
      <c r="O64" s="1056"/>
      <c r="P64" s="1056"/>
      <c r="Q64" s="1016"/>
      <c r="R64" s="1016"/>
      <c r="S64" s="1016"/>
      <c r="T64" s="1016"/>
      <c r="U64" s="1016"/>
      <c r="V64" s="1016"/>
      <c r="W64" s="1016"/>
      <c r="X64" s="1016"/>
      <c r="Y64" s="1016"/>
      <c r="Z64" s="1016"/>
      <c r="AA64" s="1016"/>
    </row>
    <row r="65" spans="1:27" s="1053" customFormat="1" ht="24.95" customHeight="1">
      <c r="A65" s="1055"/>
      <c r="B65" s="1056"/>
      <c r="C65" s="1056"/>
      <c r="D65" s="1057"/>
      <c r="E65" s="1058"/>
      <c r="F65" s="1057"/>
      <c r="G65" s="1057"/>
      <c r="H65" s="1057"/>
      <c r="I65" s="1057"/>
      <c r="J65" s="1059"/>
      <c r="K65" s="1056"/>
      <c r="L65" s="1056"/>
      <c r="M65" s="1056"/>
      <c r="N65" s="1056"/>
      <c r="O65" s="1056"/>
      <c r="P65" s="1056"/>
      <c r="Q65" s="1016"/>
      <c r="R65" s="1016"/>
      <c r="S65" s="1016"/>
      <c r="T65" s="1016"/>
      <c r="U65" s="1016"/>
      <c r="V65" s="1016"/>
      <c r="W65" s="1016"/>
      <c r="X65" s="1016"/>
      <c r="Y65" s="1016"/>
      <c r="Z65" s="1016"/>
      <c r="AA65" s="1016"/>
    </row>
    <row r="66" spans="1:27" s="1053" customFormat="1" ht="24.95" customHeight="1">
      <c r="A66" s="1055"/>
      <c r="B66" s="1056"/>
      <c r="C66" s="1062" t="s">
        <v>1120</v>
      </c>
      <c r="D66" s="1063" t="s">
        <v>589</v>
      </c>
      <c r="E66" s="1064" t="s">
        <v>1121</v>
      </c>
      <c r="F66" s="1065"/>
      <c r="G66" s="1065"/>
      <c r="H66" s="1065"/>
      <c r="I66" s="1065"/>
      <c r="J66" s="1065"/>
      <c r="K66" s="1065"/>
      <c r="L66" s="1056"/>
      <c r="M66" s="1056"/>
      <c r="N66" s="1056"/>
      <c r="O66" s="1056"/>
      <c r="P66" s="1056"/>
      <c r="Q66" s="1016"/>
      <c r="R66" s="1066"/>
      <c r="S66" s="1016"/>
      <c r="T66" s="1016"/>
      <c r="U66" s="1016"/>
      <c r="V66" s="1016"/>
      <c r="W66" s="1016"/>
      <c r="X66" s="1016"/>
      <c r="Y66" s="1016"/>
      <c r="Z66" s="1016"/>
      <c r="AA66" s="1016"/>
    </row>
    <row r="67" spans="1:27" s="1053" customFormat="1" ht="24.95" customHeight="1">
      <c r="A67" s="1055"/>
      <c r="B67" s="1056"/>
      <c r="C67" s="1055"/>
      <c r="D67" s="1055"/>
      <c r="E67" s="1055"/>
      <c r="F67" s="1055"/>
      <c r="G67" s="1055"/>
      <c r="H67" s="1055"/>
      <c r="I67" s="1055"/>
      <c r="J67" s="1055"/>
      <c r="K67" s="1055"/>
      <c r="L67" s="1055"/>
      <c r="M67" s="1055"/>
      <c r="N67" s="1055"/>
      <c r="O67" s="1056"/>
      <c r="P67" s="1056"/>
      <c r="Q67" s="1016"/>
      <c r="R67" s="1066"/>
      <c r="S67" s="1016"/>
      <c r="T67" s="1016"/>
      <c r="U67" s="1016"/>
      <c r="V67" s="1016"/>
      <c r="W67" s="1016"/>
      <c r="X67" s="1016"/>
      <c r="Y67" s="1016"/>
      <c r="Z67" s="1016"/>
      <c r="AA67" s="1016"/>
    </row>
    <row r="68" spans="1:27" s="1053" customFormat="1" ht="24.95" customHeight="1" thickBot="1">
      <c r="A68" s="1067"/>
      <c r="B68" s="1067"/>
      <c r="C68" s="1067"/>
      <c r="D68" s="1067"/>
      <c r="E68" s="1067"/>
      <c r="F68" s="1067"/>
      <c r="G68" s="1067"/>
      <c r="H68" s="1067"/>
      <c r="I68" s="1067"/>
      <c r="J68" s="1067"/>
      <c r="K68" s="1067"/>
      <c r="L68" s="1067"/>
      <c r="M68" s="1067"/>
      <c r="N68" s="1067"/>
      <c r="O68" s="1067"/>
      <c r="P68" s="1067"/>
      <c r="Q68" s="1067"/>
      <c r="R68" s="1067"/>
      <c r="S68" s="1067"/>
      <c r="T68" s="1067"/>
      <c r="U68" s="1067"/>
      <c r="V68" s="1067"/>
      <c r="W68" s="1067"/>
      <c r="X68" s="1067"/>
      <c r="Y68" s="1067"/>
      <c r="Z68" s="1067"/>
      <c r="AA68" s="1067"/>
    </row>
    <row r="69" spans="1:27" s="1053" customFormat="1" ht="24.95" customHeight="1">
      <c r="A69" s="1055"/>
      <c r="B69" s="1068"/>
      <c r="C69" s="1069"/>
      <c r="D69" s="1070"/>
      <c r="E69" s="1070"/>
      <c r="F69" s="1070"/>
      <c r="G69" s="1070"/>
      <c r="H69" s="1070"/>
      <c r="I69" s="1070"/>
      <c r="J69" s="1071"/>
      <c r="K69" s="1069"/>
      <c r="L69" s="1069"/>
      <c r="M69" s="1069"/>
      <c r="N69" s="1072"/>
      <c r="O69" s="1067"/>
      <c r="P69" s="1067"/>
      <c r="Q69" s="1067"/>
      <c r="R69" s="1067"/>
      <c r="S69" s="1067"/>
      <c r="T69" s="1067"/>
      <c r="U69" s="1067"/>
      <c r="V69" s="1067"/>
      <c r="W69" s="1067"/>
      <c r="X69" s="1067"/>
      <c r="Y69" s="1067"/>
      <c r="Z69" s="1067"/>
      <c r="AA69" s="1067"/>
    </row>
    <row r="70" spans="1:27" s="1053" customFormat="1" ht="24.95" customHeight="1">
      <c r="A70" s="1055"/>
      <c r="B70" s="1073" t="s">
        <v>1122</v>
      </c>
      <c r="C70" s="1074" t="s">
        <v>1123</v>
      </c>
      <c r="D70" s="1075"/>
      <c r="E70" s="1075"/>
      <c r="F70" s="1075"/>
      <c r="G70" s="1075"/>
      <c r="H70" s="1075"/>
      <c r="I70" s="1075"/>
      <c r="J70" s="1076"/>
      <c r="K70" s="1077"/>
      <c r="L70" s="1077"/>
      <c r="M70" s="1077"/>
      <c r="N70" s="1078"/>
      <c r="O70" s="1067"/>
      <c r="P70" s="1067"/>
      <c r="Q70" s="1067"/>
      <c r="R70" s="1067"/>
      <c r="S70" s="1067"/>
      <c r="T70" s="1067"/>
      <c r="U70" s="1067"/>
      <c r="V70" s="1067"/>
      <c r="W70" s="1067"/>
      <c r="X70" s="1067"/>
      <c r="Y70" s="1067"/>
      <c r="Z70" s="1067"/>
      <c r="AA70" s="1067"/>
    </row>
    <row r="71" spans="1:27" s="1053" customFormat="1" ht="24.95" customHeight="1">
      <c r="A71" s="1055"/>
      <c r="B71" s="1073"/>
      <c r="C71" s="1079" t="str">
        <f ca="1">MID(LEFT(CELL("filename",A1),FIND("[",CELL("filename",A1))-2),SEARCH("µ",SUBSTITUTE(LEFT(CELL("filename",A1),FIND("[",CELL("filename",A1))-2),"\","µ",LEN(LEFT(CELL("filename",A1),FIND("[",CELL("filename",A1))-2))-LEN(SUBSTITUTE(LEFT(CELL("filename",A1),FIND("[",CELL("filename",A1))-2),"\",""))))+1,100)</f>
        <v>ff-mickael-rabeau</v>
      </c>
      <c r="D71" s="1080"/>
      <c r="E71" s="1080"/>
      <c r="F71" s="1080"/>
      <c r="G71" s="1080"/>
      <c r="H71" s="1080"/>
      <c r="I71" s="1080"/>
      <c r="J71" s="1081"/>
      <c r="K71" s="1081"/>
      <c r="L71" s="1082"/>
      <c r="M71" s="1082"/>
      <c r="N71" s="1083"/>
      <c r="O71" s="1082"/>
      <c r="P71" s="1067"/>
      <c r="Q71" s="1067"/>
      <c r="R71" s="1067"/>
      <c r="S71" s="1067"/>
      <c r="T71" s="1067"/>
      <c r="U71" s="1067"/>
      <c r="V71" s="1067"/>
      <c r="W71" s="1067"/>
      <c r="X71" s="1067"/>
      <c r="Y71" s="1067"/>
      <c r="Z71" s="1067"/>
      <c r="AA71" s="1067"/>
    </row>
    <row r="72" spans="1:27" s="1053" customFormat="1" ht="24.95" customHeight="1">
      <c r="A72" s="1055"/>
      <c r="B72" s="1073">
        <f>ROW()</f>
        <v>72</v>
      </c>
      <c r="C72" s="1084" t="str">
        <f ca="1">_xlfn.FORMULATEXT(C71)</f>
        <v>=STXT(GAUCHE(CELLULE("filename";A1);TROUVE("[";CELLULE("filename";A1))-2);CHERCHE("µ";SUBSTITUE(GAUCHE(CELLULE("filename";A1);TROUVE("[";CELLULE("filename";A1))-2);"\";"µ";NBCAR(GAUCHE(CELLULE("filename";A1);TROUVE("[";CELLULE("filename";A1))-2))-NBCAR(SUBSTITUE(GAUCHE(CELLULE("filename";A1);TROUVE("[";CELLULE("filename";A1))-2);"\";""))))+1;100)</v>
      </c>
      <c r="D72" s="1084"/>
      <c r="E72" s="1084"/>
      <c r="F72" s="1084"/>
      <c r="G72" s="1084"/>
      <c r="H72" s="1084"/>
      <c r="I72" s="1084"/>
      <c r="J72" s="1084"/>
      <c r="K72" s="1084"/>
      <c r="L72" s="1084"/>
      <c r="M72" s="1084"/>
      <c r="N72" s="1085"/>
      <c r="O72" s="1084" t="s">
        <v>1002</v>
      </c>
      <c r="P72" s="1067"/>
      <c r="Q72" s="1067"/>
      <c r="R72" s="1067"/>
      <c r="S72" s="1067"/>
      <c r="T72" s="1067"/>
      <c r="U72" s="1067"/>
      <c r="V72" s="1067"/>
      <c r="W72" s="1067"/>
      <c r="X72" s="1067"/>
      <c r="Y72" s="1067"/>
      <c r="Z72" s="1067"/>
      <c r="AA72" s="1067"/>
    </row>
    <row r="73" spans="1:27" s="1053" customFormat="1" ht="24.95" customHeight="1" thickBot="1">
      <c r="A73" s="1055"/>
      <c r="B73" s="1086"/>
      <c r="C73" s="1087" t="s">
        <v>1124</v>
      </c>
      <c r="D73" s="1088"/>
      <c r="E73" s="1088"/>
      <c r="F73" s="1088"/>
      <c r="G73" s="1088"/>
      <c r="H73" s="1088"/>
      <c r="I73" s="1088"/>
      <c r="J73" s="1089"/>
      <c r="K73" s="1090"/>
      <c r="L73" s="1090"/>
      <c r="M73" s="1090"/>
      <c r="N73" s="1091"/>
      <c r="O73" s="1067"/>
      <c r="P73" s="1067"/>
      <c r="Q73" s="1067"/>
      <c r="R73" s="1067"/>
      <c r="S73" s="1067"/>
      <c r="T73" s="1067"/>
      <c r="U73" s="1067"/>
      <c r="V73" s="1067"/>
      <c r="W73" s="1067"/>
      <c r="X73" s="1067"/>
      <c r="Y73" s="1067"/>
      <c r="Z73" s="1067"/>
      <c r="AA73" s="1067"/>
    </row>
    <row r="74" spans="1:27" s="1053" customFormat="1" ht="24.95" customHeight="1" thickBot="1">
      <c r="A74" s="1055"/>
      <c r="B74" s="1056"/>
      <c r="C74" s="1067"/>
      <c r="D74" s="1092"/>
      <c r="E74" s="1092"/>
      <c r="F74" s="1093"/>
      <c r="G74" s="1093"/>
      <c r="H74" s="1093"/>
      <c r="I74" s="1093"/>
      <c r="J74" s="1094"/>
      <c r="K74" s="1067"/>
      <c r="L74" s="1067"/>
      <c r="M74" s="1067"/>
      <c r="N74" s="1067"/>
      <c r="O74" s="1067"/>
      <c r="P74" s="1067"/>
      <c r="Q74" s="1067"/>
      <c r="R74" s="1067"/>
      <c r="S74" s="1067"/>
      <c r="T74" s="1067"/>
      <c r="U74" s="1067"/>
      <c r="V74" s="1067"/>
      <c r="W74" s="1067"/>
      <c r="X74" s="1067"/>
      <c r="Y74" s="1067"/>
      <c r="Z74" s="1067"/>
      <c r="AA74" s="1067"/>
    </row>
    <row r="75" spans="1:27" s="1053" customFormat="1" ht="24.95" customHeight="1">
      <c r="A75" s="1055"/>
      <c r="B75" s="1095"/>
      <c r="C75" s="1096"/>
      <c r="D75" s="1097"/>
      <c r="E75" s="1097"/>
      <c r="F75" s="1098"/>
      <c r="G75" s="1098"/>
      <c r="H75" s="1098"/>
      <c r="I75" s="1098"/>
      <c r="J75" s="1099"/>
      <c r="K75" s="1096"/>
      <c r="L75" s="1100"/>
      <c r="M75" s="1067"/>
      <c r="N75" s="1067"/>
      <c r="O75" s="1067"/>
      <c r="P75" s="1067"/>
      <c r="Q75" s="1067"/>
      <c r="R75" s="1067"/>
      <c r="S75" s="1067"/>
      <c r="T75" s="1067"/>
      <c r="U75" s="1067"/>
      <c r="V75" s="1067"/>
      <c r="W75" s="1067"/>
      <c r="X75" s="1067"/>
      <c r="Y75" s="1067"/>
      <c r="Z75" s="1067"/>
      <c r="AA75" s="1067"/>
    </row>
    <row r="76" spans="1:27" s="1053" customFormat="1" ht="24.95" customHeight="1">
      <c r="A76" s="1055"/>
      <c r="B76" s="1073" t="s">
        <v>1122</v>
      </c>
      <c r="C76" s="1101" t="s">
        <v>1125</v>
      </c>
      <c r="D76" s="1075"/>
      <c r="E76" s="1075"/>
      <c r="F76" s="1075"/>
      <c r="G76" s="1075"/>
      <c r="H76" s="1075"/>
      <c r="I76" s="1075"/>
      <c r="J76" s="1076"/>
      <c r="K76" s="1077"/>
      <c r="L76" s="1078"/>
      <c r="M76" s="1067"/>
      <c r="N76" s="1067"/>
      <c r="O76" s="1067"/>
      <c r="P76" s="1067"/>
      <c r="Q76" s="1067"/>
      <c r="R76" s="1067"/>
      <c r="S76" s="1067"/>
      <c r="T76" s="1067"/>
      <c r="U76" s="1067"/>
      <c r="V76" s="1067"/>
      <c r="W76" s="1067"/>
      <c r="X76" s="1067"/>
      <c r="Y76" s="1067"/>
      <c r="Z76" s="1067"/>
      <c r="AA76" s="1067"/>
    </row>
    <row r="77" spans="1:27" s="1053" customFormat="1" ht="24.95" customHeight="1">
      <c r="A77" s="1055"/>
      <c r="B77" s="1073"/>
      <c r="C77" s="1079" t="str">
        <f ca="1">RIGHT(CELL("filename",A1),LEN(CELL("filename",A1))-SEARCH("]",CELL("filename",A1)))</f>
        <v>Formats-Formules-Fonctions</v>
      </c>
      <c r="D77" s="1102"/>
      <c r="E77" s="1102"/>
      <c r="F77" s="1080"/>
      <c r="G77" s="1080"/>
      <c r="H77" s="1080"/>
      <c r="I77" s="1080"/>
      <c r="J77" s="1081"/>
      <c r="K77" s="1081"/>
      <c r="L77" s="1078"/>
      <c r="M77" s="1067"/>
      <c r="N77" s="1082"/>
      <c r="O77" s="1082"/>
      <c r="P77" s="1067"/>
      <c r="Q77" s="1067"/>
      <c r="R77" s="1067"/>
      <c r="S77" s="1067"/>
      <c r="T77" s="1067"/>
      <c r="U77" s="1067"/>
      <c r="V77" s="1067"/>
      <c r="W77" s="1067"/>
      <c r="X77" s="1067"/>
      <c r="Y77" s="1067"/>
      <c r="Z77" s="1067"/>
      <c r="AA77" s="1067"/>
    </row>
    <row r="78" spans="1:27" s="1053" customFormat="1" ht="24.95" customHeight="1">
      <c r="A78" s="1055"/>
      <c r="B78" s="1073">
        <f>ROW()</f>
        <v>78</v>
      </c>
      <c r="C78" s="1084" t="str">
        <f ca="1">_xlfn.FORMULATEXT(C77)</f>
        <v>=DROITE(CELLULE("filename";A1);NBCAR(CELLULE("filename";A1))-CHERCHE("]";CELLULE("filename";A1)))</v>
      </c>
      <c r="D78" s="1084"/>
      <c r="E78" s="1084"/>
      <c r="F78" s="1084"/>
      <c r="G78" s="1084"/>
      <c r="H78" s="1084"/>
      <c r="I78" s="1084"/>
      <c r="J78" s="1084"/>
      <c r="K78" s="1084"/>
      <c r="L78" s="1078"/>
      <c r="M78" s="1067"/>
      <c r="N78" s="1084"/>
      <c r="O78" s="1084"/>
      <c r="P78" s="1067"/>
      <c r="Q78" s="1067"/>
      <c r="R78" s="1067"/>
      <c r="S78" s="1067"/>
      <c r="T78" s="1067"/>
      <c r="U78" s="1067"/>
      <c r="V78" s="1067"/>
      <c r="W78" s="1067"/>
      <c r="X78" s="1067"/>
      <c r="Y78" s="1067"/>
      <c r="Z78" s="1067"/>
      <c r="AA78" s="1067"/>
    </row>
    <row r="79" spans="1:27" s="1053" customFormat="1" ht="24.95" customHeight="1" thickBot="1">
      <c r="A79" s="1055"/>
      <c r="B79" s="1103"/>
      <c r="C79" s="1087" t="s">
        <v>1124</v>
      </c>
      <c r="D79" s="1088"/>
      <c r="E79" s="1088"/>
      <c r="F79" s="1088"/>
      <c r="G79" s="1088"/>
      <c r="H79" s="1088"/>
      <c r="I79" s="1088"/>
      <c r="J79" s="1089"/>
      <c r="K79" s="1090"/>
      <c r="L79" s="1091"/>
      <c r="M79" s="1067"/>
      <c r="N79" s="1067"/>
      <c r="O79" s="1067"/>
      <c r="P79" s="1067"/>
      <c r="Q79" s="1067"/>
      <c r="R79" s="1067"/>
      <c r="S79" s="1067"/>
      <c r="T79" s="1067"/>
      <c r="U79" s="1067"/>
      <c r="V79" s="1067"/>
      <c r="W79" s="1067"/>
      <c r="X79" s="1067"/>
      <c r="Y79" s="1067"/>
      <c r="Z79" s="1067"/>
      <c r="AA79" s="1067"/>
    </row>
    <row r="80" spans="1:27" s="1053" customFormat="1" ht="24.95" customHeight="1" thickBot="1">
      <c r="A80" s="1055"/>
      <c r="B80" s="1056"/>
      <c r="C80" s="1067"/>
      <c r="D80" s="1092"/>
      <c r="E80" s="1092"/>
      <c r="F80" s="1093"/>
      <c r="G80" s="1093"/>
      <c r="H80" s="1093"/>
      <c r="I80" s="1093"/>
      <c r="J80" s="1094"/>
      <c r="K80" s="1067"/>
      <c r="L80" s="1067"/>
      <c r="M80" s="1067"/>
      <c r="N80" s="1067"/>
      <c r="O80" s="1067"/>
      <c r="P80" s="1067"/>
      <c r="Q80" s="1067"/>
      <c r="R80" s="1067"/>
      <c r="S80" s="1067"/>
      <c r="T80" s="1067"/>
      <c r="U80" s="1067"/>
      <c r="V80" s="1067"/>
      <c r="W80" s="1067"/>
      <c r="X80" s="1067"/>
      <c r="Y80" s="1067"/>
      <c r="Z80" s="1067"/>
      <c r="AA80" s="1067"/>
    </row>
    <row r="81" spans="1:27" s="1053" customFormat="1" ht="24.95" customHeight="1">
      <c r="A81" s="1055"/>
      <c r="B81" s="1068"/>
      <c r="C81" s="1069"/>
      <c r="D81" s="1070"/>
      <c r="E81" s="1070"/>
      <c r="F81" s="1070"/>
      <c r="G81" s="1070"/>
      <c r="H81" s="1070"/>
      <c r="I81" s="1070"/>
      <c r="J81" s="1071"/>
      <c r="K81" s="1069"/>
      <c r="L81" s="1069"/>
      <c r="M81" s="1069"/>
      <c r="N81" s="1072"/>
      <c r="O81" s="1067"/>
      <c r="P81" s="1067"/>
      <c r="Q81" s="1067"/>
      <c r="R81" s="1067"/>
      <c r="S81" s="1067"/>
      <c r="T81" s="1067"/>
      <c r="U81" s="1067"/>
      <c r="V81" s="1067"/>
      <c r="W81" s="1067"/>
      <c r="X81" s="1067"/>
      <c r="Y81" s="1067"/>
      <c r="Z81" s="1067"/>
      <c r="AA81" s="1067"/>
    </row>
    <row r="82" spans="1:27" s="1053" customFormat="1" ht="24.95" customHeight="1">
      <c r="A82" s="1055"/>
      <c r="B82" s="1073" t="s">
        <v>1122</v>
      </c>
      <c r="C82" s="1101" t="s">
        <v>1126</v>
      </c>
      <c r="D82" s="1075"/>
      <c r="E82" s="1075"/>
      <c r="F82" s="1075"/>
      <c r="G82" s="1075"/>
      <c r="H82" s="1075"/>
      <c r="I82" s="1075"/>
      <c r="J82" s="1076"/>
      <c r="K82" s="1077"/>
      <c r="L82" s="1077"/>
      <c r="M82" s="1077"/>
      <c r="N82" s="1078"/>
      <c r="O82" s="1067"/>
      <c r="P82" s="1067"/>
      <c r="Q82" s="1067"/>
      <c r="R82" s="1067"/>
      <c r="S82" s="1067"/>
      <c r="T82" s="1067"/>
      <c r="U82" s="1067"/>
      <c r="V82" s="1067"/>
      <c r="W82" s="1067"/>
      <c r="X82" s="1067"/>
      <c r="Y82" s="1067"/>
      <c r="Z82" s="1067"/>
      <c r="AA82" s="1067"/>
    </row>
    <row r="83" spans="1:27" s="1053" customFormat="1" ht="24.95" customHeight="1">
      <c r="A83" s="1055"/>
      <c r="B83" s="1073"/>
      <c r="C83" s="1079" t="str">
        <f t="array" aca="1" ref="C83" ca="1">MID(CELL("filename",A1),SEARCH("[",CELL("filename",A1))+1,SEARCH("]",CELL("filename",A1))-SEARCH("[",CELL("filename",A1))-1)</f>
        <v>ff-mr-croissants-5-03-2016.xlsx</v>
      </c>
      <c r="D83" s="1102"/>
      <c r="E83" s="1102"/>
      <c r="F83" s="1102"/>
      <c r="G83" s="1102"/>
      <c r="H83" s="1080"/>
      <c r="I83" s="1080"/>
      <c r="J83" s="1081"/>
      <c r="K83" s="1081"/>
      <c r="L83" s="1082"/>
      <c r="M83" s="1082"/>
      <c r="N83" s="1078"/>
      <c r="O83" s="1067"/>
      <c r="P83" s="1067"/>
      <c r="Q83" s="1067"/>
      <c r="R83" s="1067"/>
      <c r="S83" s="1067"/>
      <c r="T83" s="1067"/>
      <c r="U83" s="1067"/>
      <c r="V83" s="1067"/>
      <c r="W83" s="1067"/>
      <c r="X83" s="1067"/>
      <c r="Y83" s="1067"/>
      <c r="Z83" s="1067"/>
      <c r="AA83" s="1067"/>
    </row>
    <row r="84" spans="1:27" s="1053" customFormat="1" ht="24.95" customHeight="1">
      <c r="A84" s="1055"/>
      <c r="B84" s="1073">
        <f>ROW()</f>
        <v>84</v>
      </c>
      <c r="C84" s="1084" t="str">
        <f ca="1">_xlfn.FORMULATEXT(C83)</f>
        <v>{=STXT(CELLULE("filename";A1);CHERCHE("[";CELLULE("filename";A1))+1;CHERCHE("]";CELLULE("filename";A1))-CHERCHE("[";CELLULE("filename";A1))-1)}</v>
      </c>
      <c r="D84" s="1084"/>
      <c r="E84" s="1084"/>
      <c r="F84" s="1084"/>
      <c r="G84" s="1084"/>
      <c r="H84" s="1084"/>
      <c r="I84" s="1084"/>
      <c r="J84" s="1084"/>
      <c r="K84" s="1084"/>
      <c r="L84" s="1084"/>
      <c r="M84" s="1084"/>
      <c r="N84" s="1078"/>
      <c r="O84" s="1067" t="s">
        <v>1002</v>
      </c>
      <c r="P84" s="1067"/>
      <c r="Q84" s="1067"/>
      <c r="R84" s="1067"/>
      <c r="S84" s="1067"/>
      <c r="T84" s="1067"/>
      <c r="U84" s="1067"/>
      <c r="V84" s="1067"/>
      <c r="W84" s="1067"/>
      <c r="X84" s="1067"/>
      <c r="Y84" s="1067"/>
      <c r="Z84" s="1067"/>
      <c r="AA84" s="1067"/>
    </row>
    <row r="85" spans="1:27" s="1053" customFormat="1" ht="24.95" customHeight="1" thickBot="1">
      <c r="A85" s="1055"/>
      <c r="B85" s="1086"/>
      <c r="C85" s="1087" t="s">
        <v>1124</v>
      </c>
      <c r="D85" s="1104"/>
      <c r="E85" s="1104"/>
      <c r="F85" s="1104"/>
      <c r="G85" s="1104"/>
      <c r="H85" s="1104"/>
      <c r="I85" s="1104"/>
      <c r="J85" s="1104"/>
      <c r="K85" s="1104"/>
      <c r="L85" s="1104"/>
      <c r="M85" s="1104"/>
      <c r="N85" s="1105"/>
      <c r="O85" s="1067"/>
      <c r="P85" s="1067"/>
      <c r="Q85" s="1067"/>
      <c r="R85" s="1067"/>
      <c r="S85" s="1067"/>
      <c r="T85" s="1067"/>
      <c r="U85" s="1067"/>
      <c r="V85" s="1067"/>
      <c r="W85" s="1067"/>
      <c r="X85" s="1067"/>
      <c r="Y85" s="1067"/>
      <c r="Z85" s="1067"/>
      <c r="AA85" s="1067"/>
    </row>
    <row r="86" spans="1:27" s="1053" customFormat="1" ht="24.95" customHeight="1" thickBot="1">
      <c r="A86" s="1055"/>
      <c r="B86" s="1056"/>
      <c r="C86" s="1067"/>
      <c r="D86" s="1092"/>
      <c r="E86" s="1092"/>
      <c r="F86" s="1093"/>
      <c r="G86" s="1093"/>
      <c r="H86" s="1093"/>
      <c r="I86" s="1093"/>
      <c r="J86" s="1094"/>
      <c r="K86" s="1067"/>
      <c r="L86" s="1067"/>
      <c r="M86" s="1067"/>
      <c r="N86" s="1067"/>
      <c r="O86" s="1067"/>
      <c r="P86" s="1067"/>
      <c r="Q86" s="1067"/>
      <c r="R86" s="1067"/>
      <c r="S86" s="1067"/>
      <c r="T86" s="1067"/>
      <c r="U86" s="1067"/>
      <c r="V86" s="1067"/>
      <c r="W86" s="1067"/>
      <c r="X86" s="1067"/>
      <c r="Y86" s="1067"/>
      <c r="Z86" s="1067"/>
      <c r="AA86" s="1067"/>
    </row>
    <row r="87" spans="1:27" s="1053" customFormat="1" ht="24.95" customHeight="1">
      <c r="A87" s="1055"/>
      <c r="B87" s="1095"/>
      <c r="C87" s="1096"/>
      <c r="D87" s="1097"/>
      <c r="E87" s="1097"/>
      <c r="F87" s="1098"/>
      <c r="G87" s="1098"/>
      <c r="H87" s="1098"/>
      <c r="I87" s="1098"/>
      <c r="J87" s="1099"/>
      <c r="K87" s="1096"/>
      <c r="L87" s="1100"/>
      <c r="M87" s="1067"/>
      <c r="N87" s="1067"/>
      <c r="O87" s="1067"/>
      <c r="P87" s="1067"/>
      <c r="Q87" s="1067"/>
      <c r="R87" s="1067"/>
      <c r="S87" s="1067"/>
      <c r="T87" s="1067"/>
      <c r="U87" s="1067"/>
      <c r="V87" s="1067"/>
      <c r="W87" s="1067"/>
      <c r="X87" s="1067"/>
      <c r="Y87" s="1067"/>
      <c r="Z87" s="1067"/>
      <c r="AA87" s="1067"/>
    </row>
    <row r="88" spans="1:27" s="1053" customFormat="1" ht="24.95" customHeight="1">
      <c r="A88" s="1055"/>
      <c r="B88" s="1073" t="s">
        <v>1122</v>
      </c>
      <c r="C88" s="1101" t="s">
        <v>1127</v>
      </c>
      <c r="D88" s="1075"/>
      <c r="E88" s="1075"/>
      <c r="F88" s="1075"/>
      <c r="G88" s="1075"/>
      <c r="H88" s="1075"/>
      <c r="I88" s="1075"/>
      <c r="J88" s="1076"/>
      <c r="K88" s="1077"/>
      <c r="L88" s="1078"/>
      <c r="M88" s="1067"/>
      <c r="N88" s="1067"/>
      <c r="O88" s="1067"/>
      <c r="P88" s="1067"/>
      <c r="Q88" s="1067"/>
      <c r="R88" s="1067"/>
      <c r="S88" s="1067"/>
      <c r="T88" s="1067"/>
      <c r="U88" s="1067"/>
      <c r="V88" s="1067"/>
      <c r="W88" s="1067"/>
      <c r="X88" s="1067"/>
      <c r="Y88" s="1067"/>
      <c r="Z88" s="1067"/>
      <c r="AA88" s="1067"/>
    </row>
    <row r="89" spans="1:27" s="1053" customFormat="1" ht="24.95" customHeight="1">
      <c r="A89" s="1055"/>
      <c r="B89" s="1073"/>
      <c r="C89" s="1079" t="str">
        <f ca="1">RIGHT(CELL("filename",A1),LEN(CELL("filename",A1))-SEARCH("[",CELL("filename",A1))+1)</f>
        <v>[ff-mr-croissants-5-03-2016.xlsx]Formats-Formules-Fonctions</v>
      </c>
      <c r="D89" s="1102"/>
      <c r="E89" s="1102"/>
      <c r="F89" s="1102"/>
      <c r="G89" s="1102"/>
      <c r="H89" s="1102"/>
      <c r="I89" s="1102"/>
      <c r="J89" s="1081"/>
      <c r="K89" s="1081"/>
      <c r="L89" s="1078"/>
      <c r="M89" s="1067"/>
      <c r="N89" s="1082"/>
      <c r="O89" s="1082"/>
      <c r="P89" s="1067"/>
      <c r="Q89" s="1067"/>
      <c r="R89" s="1067"/>
      <c r="S89" s="1067"/>
      <c r="T89" s="1067"/>
      <c r="U89" s="1067"/>
      <c r="V89" s="1067"/>
      <c r="W89" s="1067"/>
      <c r="X89" s="1067"/>
      <c r="Y89" s="1067"/>
      <c r="Z89" s="1067"/>
      <c r="AA89" s="1067"/>
    </row>
    <row r="90" spans="1:27" s="1053" customFormat="1" ht="24.95" customHeight="1">
      <c r="A90" s="1055"/>
      <c r="B90" s="1073">
        <f>ROW()</f>
        <v>90</v>
      </c>
      <c r="C90" s="1084" t="str">
        <f ca="1">_xlfn.FORMULATEXT(C89)</f>
        <v>=DROITE(CELLULE("filename";A1);NBCAR(CELLULE("filename";A1))-CHERCHE("[";CELLULE("filename";A1))+1)</v>
      </c>
      <c r="D90" s="1084"/>
      <c r="E90" s="1084"/>
      <c r="F90" s="1084"/>
      <c r="G90" s="1084"/>
      <c r="H90" s="1084"/>
      <c r="I90" s="1084"/>
      <c r="J90" s="1084"/>
      <c r="K90" s="1084"/>
      <c r="L90" s="1078"/>
      <c r="M90" s="1067"/>
      <c r="N90" s="1084"/>
      <c r="O90" s="1084"/>
      <c r="P90" s="1067"/>
      <c r="Q90" s="1067"/>
      <c r="R90" s="1067"/>
      <c r="S90" s="1067"/>
      <c r="T90" s="1067"/>
      <c r="U90" s="1067"/>
      <c r="V90" s="1067"/>
      <c r="W90" s="1067"/>
      <c r="X90" s="1067"/>
      <c r="Y90" s="1067"/>
      <c r="Z90" s="1067"/>
      <c r="AA90" s="1067"/>
    </row>
    <row r="91" spans="1:27" s="1053" customFormat="1" ht="24.95" customHeight="1" thickBot="1">
      <c r="A91" s="1055"/>
      <c r="B91" s="1103"/>
      <c r="C91" s="1087" t="s">
        <v>1124</v>
      </c>
      <c r="D91" s="1088"/>
      <c r="E91" s="1088"/>
      <c r="F91" s="1088"/>
      <c r="G91" s="1088"/>
      <c r="H91" s="1088"/>
      <c r="I91" s="1088"/>
      <c r="J91" s="1089"/>
      <c r="K91" s="1090"/>
      <c r="L91" s="1091"/>
      <c r="M91" s="1067"/>
      <c r="N91" s="1067"/>
      <c r="O91" s="1067"/>
      <c r="P91" s="1067"/>
      <c r="Q91" s="1067"/>
      <c r="R91" s="1067"/>
      <c r="S91" s="1067"/>
      <c r="T91" s="1067"/>
      <c r="U91" s="1067"/>
      <c r="V91" s="1067"/>
      <c r="W91" s="1067"/>
      <c r="X91" s="1067"/>
      <c r="Y91" s="1067"/>
      <c r="Z91" s="1067"/>
      <c r="AA91" s="1067"/>
    </row>
    <row r="92" spans="1:27" s="1053" customFormat="1" ht="24.95" customHeight="1" thickBot="1">
      <c r="A92" s="1055"/>
      <c r="B92" s="1067"/>
      <c r="C92" s="1067"/>
      <c r="D92" s="1067"/>
      <c r="E92" s="1067"/>
      <c r="F92" s="1067"/>
      <c r="G92" s="1067"/>
      <c r="H92" s="1067"/>
      <c r="I92" s="1067"/>
      <c r="J92" s="1067"/>
      <c r="K92" s="1067"/>
      <c r="L92" s="1067"/>
      <c r="M92" s="1067"/>
      <c r="N92" s="1067"/>
      <c r="O92" s="1067"/>
      <c r="P92" s="1067"/>
      <c r="Q92" s="1067"/>
      <c r="R92" s="1067"/>
      <c r="S92" s="1067"/>
      <c r="T92" s="1067"/>
      <c r="U92" s="1067"/>
      <c r="V92" s="1067"/>
      <c r="W92" s="1067"/>
      <c r="X92" s="1067"/>
      <c r="Y92" s="1067"/>
      <c r="Z92" s="1067"/>
      <c r="AA92" s="1067"/>
    </row>
    <row r="93" spans="1:27" s="1053" customFormat="1" ht="24.95" customHeight="1">
      <c r="A93" s="1055"/>
      <c r="B93" s="1095"/>
      <c r="C93" s="1069"/>
      <c r="D93" s="1070"/>
      <c r="E93" s="1070"/>
      <c r="F93" s="1070"/>
      <c r="G93" s="1070"/>
      <c r="H93" s="1070"/>
      <c r="I93" s="1070"/>
      <c r="J93" s="1106"/>
      <c r="K93" s="1067"/>
      <c r="L93" s="1067"/>
      <c r="M93" s="1067"/>
      <c r="N93" s="1067"/>
      <c r="O93" s="1067"/>
      <c r="P93" s="1067"/>
      <c r="Q93" s="1067"/>
      <c r="R93" s="1067"/>
      <c r="S93" s="1067"/>
      <c r="T93" s="1067"/>
      <c r="U93" s="1067"/>
      <c r="V93" s="1067"/>
      <c r="W93" s="1067"/>
      <c r="X93" s="1067"/>
      <c r="Y93" s="1067"/>
      <c r="Z93" s="1067"/>
      <c r="AA93" s="1067"/>
    </row>
    <row r="94" spans="1:27" s="1053" customFormat="1" ht="24.95" customHeight="1">
      <c r="A94" s="1055"/>
      <c r="B94" s="1073" t="s">
        <v>1122</v>
      </c>
      <c r="C94" s="1101" t="s">
        <v>1128</v>
      </c>
      <c r="D94" s="1107"/>
      <c r="E94" s="1077"/>
      <c r="F94" s="1077"/>
      <c r="G94" s="1084"/>
      <c r="H94" s="1084"/>
      <c r="I94" s="1108"/>
      <c r="J94" s="1078"/>
      <c r="K94" s="1067"/>
      <c r="L94" s="1067"/>
      <c r="M94" s="1067"/>
      <c r="N94" s="1067"/>
      <c r="O94" s="1067"/>
      <c r="P94" s="1067"/>
      <c r="Q94" s="1067"/>
      <c r="R94" s="1067"/>
      <c r="S94" s="1067"/>
      <c r="T94" s="1067"/>
      <c r="U94" s="1067"/>
      <c r="V94" s="1067"/>
      <c r="W94" s="1067"/>
      <c r="X94" s="1067"/>
      <c r="Y94" s="1067"/>
      <c r="Z94" s="1067"/>
      <c r="AA94" s="1067"/>
    </row>
    <row r="95" spans="1:27" s="1053" customFormat="1" ht="24.95" customHeight="1">
      <c r="A95" s="1055"/>
      <c r="B95" s="1073"/>
      <c r="C95" s="1079" t="str">
        <f t="array" aca="1" ref="C95" ca="1">LEFT(CELL("filename",A1),SEARCH("[",CELL("filename",A1))-1)</f>
        <v>E:\0-UPRT\1-UPRT.FR-SITE-WEB\ff-fiches-fabrications\ff-mickael-rabeau\</v>
      </c>
      <c r="D95" s="1102"/>
      <c r="E95" s="1102"/>
      <c r="F95" s="1102"/>
      <c r="G95" s="1102"/>
      <c r="H95" s="1102"/>
      <c r="I95" s="1080"/>
      <c r="J95" s="1078"/>
      <c r="K95" s="1067"/>
      <c r="L95" s="1082"/>
      <c r="M95" s="1082"/>
      <c r="N95" s="1082"/>
      <c r="O95" s="1082"/>
      <c r="P95" s="1067"/>
      <c r="Q95" s="1067"/>
      <c r="R95" s="1067"/>
      <c r="S95" s="1067"/>
      <c r="T95" s="1067"/>
      <c r="U95" s="1067"/>
      <c r="V95" s="1067"/>
      <c r="W95" s="1067"/>
      <c r="X95" s="1067"/>
      <c r="Y95" s="1067"/>
      <c r="Z95" s="1067"/>
      <c r="AA95" s="1067"/>
    </row>
    <row r="96" spans="1:27" s="1053" customFormat="1" ht="24.95" customHeight="1">
      <c r="A96" s="1055"/>
      <c r="B96" s="1073">
        <f>ROW()</f>
        <v>96</v>
      </c>
      <c r="C96" s="1084" t="str">
        <f ca="1">_xlfn.FORMULATEXT(C95)</f>
        <v>{=GAUCHE(CELLULE("filename";A1);CHERCHE("[";CELLULE("filename";A1))-1)}</v>
      </c>
      <c r="D96" s="1084"/>
      <c r="E96" s="1084"/>
      <c r="F96" s="1084"/>
      <c r="G96" s="1084"/>
      <c r="H96" s="1084"/>
      <c r="I96" s="1084"/>
      <c r="J96" s="1078"/>
      <c r="K96" s="1067"/>
      <c r="L96" s="1084"/>
      <c r="M96" s="1084"/>
      <c r="N96" s="1084"/>
      <c r="O96" s="1082"/>
      <c r="P96" s="1067"/>
      <c r="Q96" s="1067"/>
      <c r="R96" s="1067"/>
      <c r="S96" s="1067"/>
      <c r="T96" s="1067"/>
      <c r="U96" s="1067"/>
      <c r="V96" s="1067"/>
      <c r="W96" s="1067"/>
      <c r="X96" s="1067"/>
      <c r="Y96" s="1067"/>
      <c r="Z96" s="1067"/>
      <c r="AA96" s="1067"/>
    </row>
    <row r="97" spans="1:27" s="1053" customFormat="1" ht="24.95" customHeight="1" thickBot="1">
      <c r="A97" s="1055"/>
      <c r="B97" s="1103"/>
      <c r="C97" s="1087" t="s">
        <v>1124</v>
      </c>
      <c r="D97" s="1090"/>
      <c r="E97" s="1090"/>
      <c r="F97" s="1090"/>
      <c r="G97" s="1090"/>
      <c r="H97" s="1090"/>
      <c r="I97" s="1090"/>
      <c r="J97" s="1091"/>
      <c r="K97" s="1067"/>
      <c r="L97" s="1067"/>
      <c r="M97" s="1067"/>
      <c r="N97" s="1067"/>
      <c r="O97" s="1067"/>
      <c r="P97" s="1067"/>
      <c r="Q97" s="1067"/>
      <c r="R97" s="1067"/>
      <c r="S97" s="1067"/>
      <c r="T97" s="1067"/>
      <c r="U97" s="1067"/>
      <c r="V97" s="1067"/>
      <c r="W97" s="1067"/>
      <c r="X97" s="1067"/>
      <c r="Y97" s="1067"/>
      <c r="Z97" s="1067"/>
      <c r="AA97" s="1067"/>
    </row>
    <row r="98" spans="1:27" s="1053" customFormat="1" ht="24.95" customHeight="1" thickBot="1">
      <c r="A98" s="1055"/>
      <c r="B98" s="1056"/>
      <c r="C98" s="1067"/>
      <c r="D98" s="1092"/>
      <c r="E98" s="1092"/>
      <c r="F98" s="1093"/>
      <c r="G98" s="1093"/>
      <c r="H98" s="1093"/>
      <c r="I98" s="1093"/>
      <c r="J98" s="1094"/>
      <c r="K98" s="1067"/>
      <c r="L98" s="1067"/>
      <c r="M98" s="1067"/>
      <c r="N98" s="1067"/>
      <c r="O98" s="1067"/>
      <c r="P98" s="1067"/>
      <c r="Q98" s="1067"/>
      <c r="R98" s="1067"/>
      <c r="S98" s="1067"/>
      <c r="T98" s="1067"/>
      <c r="U98" s="1067"/>
      <c r="V98" s="1067"/>
      <c r="W98" s="1067"/>
      <c r="X98" s="1067"/>
      <c r="Y98" s="1067"/>
      <c r="Z98" s="1067"/>
      <c r="AA98" s="1067"/>
    </row>
    <row r="99" spans="1:27" s="1053" customFormat="1" ht="24.95" customHeight="1">
      <c r="A99" s="1055"/>
      <c r="B99" s="1068"/>
      <c r="C99" s="1069"/>
      <c r="D99" s="1070"/>
      <c r="E99" s="1070"/>
      <c r="F99" s="1070"/>
      <c r="G99" s="1070"/>
      <c r="H99" s="1070"/>
      <c r="I99" s="1070"/>
      <c r="J99" s="1071"/>
      <c r="K99" s="1069"/>
      <c r="L99" s="1072"/>
      <c r="M99" s="1067"/>
      <c r="N99" s="1067"/>
      <c r="O99" s="1067"/>
      <c r="P99" s="1067"/>
      <c r="Q99" s="1067"/>
      <c r="R99" s="1067"/>
      <c r="S99" s="1067"/>
      <c r="T99" s="1067"/>
      <c r="U99" s="1067"/>
      <c r="V99" s="1067"/>
      <c r="W99" s="1067"/>
      <c r="X99" s="1067"/>
      <c r="Y99" s="1067"/>
      <c r="Z99" s="1067"/>
      <c r="AA99" s="1067"/>
    </row>
    <row r="100" spans="1:27" s="1053" customFormat="1" ht="24.95" customHeight="1">
      <c r="A100" s="1055"/>
      <c r="B100" s="1073" t="s">
        <v>1122</v>
      </c>
      <c r="C100" s="1101" t="s">
        <v>1129</v>
      </c>
      <c r="D100" s="1107"/>
      <c r="E100" s="1077"/>
      <c r="F100" s="1077"/>
      <c r="G100" s="1077"/>
      <c r="H100" s="1077"/>
      <c r="I100" s="1077"/>
      <c r="J100" s="1077"/>
      <c r="K100" s="1077"/>
      <c r="L100" s="1078"/>
      <c r="M100" s="1067"/>
      <c r="N100" s="1067"/>
      <c r="O100" s="1067"/>
      <c r="P100" s="1067"/>
      <c r="Q100" s="1067"/>
      <c r="R100" s="1067"/>
      <c r="S100" s="1067"/>
      <c r="T100" s="1067"/>
      <c r="U100" s="1067"/>
      <c r="V100" s="1067"/>
      <c r="W100" s="1067"/>
      <c r="X100" s="1067"/>
      <c r="Y100" s="1067"/>
      <c r="Z100" s="1067"/>
      <c r="AA100" s="1067"/>
    </row>
    <row r="101" spans="1:27" s="1053" customFormat="1" ht="24.95" customHeight="1">
      <c r="A101" s="1055"/>
      <c r="B101" s="1073"/>
      <c r="C101" s="1079" t="str">
        <f t="array" aca="1" ref="C101" ca="1">LEFT(CELL("filename",A1),SEARCH("]",CELL("filename",A1)))</f>
        <v>E:\0-UPRT\1-UPRT.FR-SITE-WEB\ff-fiches-fabrications\ff-mickael-rabeau\[ff-mr-croissants-5-03-2016.xlsx]</v>
      </c>
      <c r="D101" s="1102"/>
      <c r="E101" s="1109"/>
      <c r="F101" s="1109"/>
      <c r="G101" s="1109"/>
      <c r="H101" s="1109"/>
      <c r="I101" s="1109"/>
      <c r="J101" s="1110"/>
      <c r="K101" s="1110"/>
      <c r="L101" s="1111"/>
      <c r="M101" s="1067"/>
      <c r="N101" s="1082"/>
      <c r="O101" s="1082"/>
      <c r="P101" s="1067"/>
      <c r="Q101" s="1067"/>
      <c r="R101" s="1067"/>
      <c r="S101" s="1067"/>
      <c r="T101" s="1067"/>
      <c r="U101" s="1067"/>
      <c r="V101" s="1067"/>
      <c r="W101" s="1067"/>
      <c r="X101" s="1067"/>
      <c r="Y101" s="1067"/>
      <c r="Z101" s="1067"/>
      <c r="AA101" s="1067"/>
    </row>
    <row r="102" spans="1:27" s="1053" customFormat="1" ht="24.95" customHeight="1">
      <c r="A102" s="1055"/>
      <c r="B102" s="1073">
        <f>ROW()</f>
        <v>102</v>
      </c>
      <c r="C102" s="1084" t="str">
        <f ca="1">_xlfn.FORMULATEXT(C101)</f>
        <v>{=GAUCHE(CELLULE("filename";A1);CHERCHE("]";CELLULE("filename";A1)))}</v>
      </c>
      <c r="D102" s="1084"/>
      <c r="E102" s="1084"/>
      <c r="F102" s="1084"/>
      <c r="G102" s="1084"/>
      <c r="H102" s="1084"/>
      <c r="I102" s="1084"/>
      <c r="J102" s="1084"/>
      <c r="K102" s="1084"/>
      <c r="L102" s="1078"/>
      <c r="M102" s="1067"/>
      <c r="N102" s="1084"/>
      <c r="O102" s="1084"/>
      <c r="P102" s="1067"/>
      <c r="Q102" s="1067"/>
      <c r="R102" s="1067"/>
      <c r="S102" s="1067"/>
      <c r="T102" s="1067"/>
      <c r="U102" s="1067"/>
      <c r="V102" s="1067"/>
      <c r="W102" s="1067"/>
      <c r="X102" s="1067"/>
      <c r="Y102" s="1067"/>
      <c r="Z102" s="1067"/>
      <c r="AA102" s="1067"/>
    </row>
    <row r="103" spans="1:27" s="1053" customFormat="1" ht="24.95" customHeight="1" thickBot="1">
      <c r="A103" s="1055"/>
      <c r="B103" s="1086"/>
      <c r="C103" s="1087" t="s">
        <v>1124</v>
      </c>
      <c r="D103" s="1090"/>
      <c r="E103" s="1090"/>
      <c r="F103" s="1090"/>
      <c r="G103" s="1090"/>
      <c r="H103" s="1090"/>
      <c r="I103" s="1090"/>
      <c r="J103" s="1090"/>
      <c r="K103" s="1090"/>
      <c r="L103" s="1091"/>
      <c r="M103" s="1067"/>
      <c r="N103" s="1067"/>
      <c r="O103" s="1067"/>
      <c r="P103" s="1067"/>
      <c r="Q103" s="1067"/>
      <c r="R103" s="1067"/>
      <c r="S103" s="1067"/>
      <c r="T103" s="1067"/>
      <c r="U103" s="1067"/>
      <c r="V103" s="1067"/>
      <c r="W103" s="1067"/>
      <c r="X103" s="1067"/>
      <c r="Y103" s="1067"/>
      <c r="Z103" s="1067"/>
      <c r="AA103" s="1067"/>
    </row>
    <row r="104" spans="1:27" s="1053" customFormat="1" ht="24.95" customHeight="1" thickBot="1">
      <c r="A104" s="1055"/>
      <c r="B104" s="1056"/>
      <c r="C104" s="1067"/>
      <c r="D104" s="1092"/>
      <c r="E104" s="1092"/>
      <c r="F104" s="1093"/>
      <c r="G104" s="1093"/>
      <c r="H104" s="1093"/>
      <c r="I104" s="1093"/>
      <c r="J104" s="1094"/>
      <c r="K104" s="1067"/>
      <c r="L104" s="1067"/>
      <c r="M104" s="1067"/>
      <c r="N104" s="1067"/>
      <c r="O104" s="1067"/>
      <c r="P104" s="1067"/>
      <c r="Q104" s="1067"/>
      <c r="R104" s="1067"/>
      <c r="S104" s="1067"/>
      <c r="T104" s="1067"/>
      <c r="U104" s="1067"/>
      <c r="V104" s="1067"/>
      <c r="W104" s="1067"/>
      <c r="X104" s="1067"/>
      <c r="Y104" s="1067"/>
      <c r="Z104" s="1067"/>
      <c r="AA104" s="1067"/>
    </row>
    <row r="105" spans="1:27" s="1053" customFormat="1" ht="24.95" customHeight="1">
      <c r="A105" s="1055"/>
      <c r="B105" s="1095"/>
      <c r="C105" s="1096"/>
      <c r="D105" s="1097"/>
      <c r="E105" s="1097"/>
      <c r="F105" s="1098"/>
      <c r="G105" s="1098"/>
      <c r="H105" s="1098"/>
      <c r="I105" s="1112"/>
      <c r="J105" s="1094"/>
      <c r="K105" s="1067"/>
      <c r="L105" s="1067"/>
      <c r="M105" s="1067"/>
      <c r="N105" s="1067"/>
      <c r="O105" s="1067"/>
      <c r="P105" s="1067"/>
      <c r="Q105" s="1067"/>
      <c r="R105" s="1067"/>
      <c r="S105" s="1067"/>
      <c r="T105" s="1067"/>
      <c r="U105" s="1067"/>
      <c r="V105" s="1067"/>
      <c r="W105" s="1067"/>
      <c r="X105" s="1067"/>
      <c r="Y105" s="1067"/>
      <c r="Z105" s="1067"/>
      <c r="AA105" s="1067"/>
    </row>
    <row r="106" spans="1:27" s="1053" customFormat="1" ht="24.95" customHeight="1">
      <c r="A106" s="1055"/>
      <c r="B106" s="1073" t="s">
        <v>1122</v>
      </c>
      <c r="C106" s="1101" t="s">
        <v>1130</v>
      </c>
      <c r="D106" s="1067"/>
      <c r="E106" s="1092"/>
      <c r="F106" s="1093"/>
      <c r="G106" s="1093"/>
      <c r="H106" s="1093"/>
      <c r="I106" s="1113"/>
      <c r="J106" s="1094"/>
      <c r="K106" s="1067"/>
      <c r="L106" s="1067"/>
      <c r="M106" s="1067"/>
      <c r="N106" s="1067"/>
      <c r="O106" s="1067"/>
      <c r="P106" s="1067"/>
      <c r="Q106" s="1067"/>
      <c r="R106" s="1067"/>
      <c r="S106" s="1067"/>
      <c r="T106" s="1067"/>
      <c r="U106" s="1067"/>
      <c r="V106" s="1067"/>
      <c r="W106" s="1067"/>
      <c r="X106" s="1067"/>
      <c r="Y106" s="1067"/>
      <c r="Z106" s="1067"/>
      <c r="AA106" s="1067"/>
    </row>
    <row r="107" spans="1:27" s="1053" customFormat="1" ht="24.95" customHeight="1">
      <c r="A107" s="1055"/>
      <c r="B107" s="1073">
        <f>ROW()</f>
        <v>107</v>
      </c>
      <c r="C107" s="1114" t="s">
        <v>1131</v>
      </c>
      <c r="D107" s="1115"/>
      <c r="E107" s="1092"/>
      <c r="F107" s="1093"/>
      <c r="G107" s="1093"/>
      <c r="H107" s="1093"/>
      <c r="I107" s="1113"/>
      <c r="J107" s="1094"/>
      <c r="K107" s="1067"/>
      <c r="L107" s="1067"/>
      <c r="M107" s="1067"/>
      <c r="N107" s="1067"/>
      <c r="O107" s="1067"/>
      <c r="P107" s="1067"/>
      <c r="Q107" s="1067"/>
      <c r="R107" s="1067"/>
      <c r="S107" s="1067"/>
      <c r="T107" s="1067"/>
      <c r="U107" s="1067"/>
      <c r="V107" s="1067"/>
      <c r="W107" s="1067"/>
      <c r="X107" s="1067"/>
      <c r="Y107" s="1067"/>
      <c r="Z107" s="1067"/>
      <c r="AA107" s="1067"/>
    </row>
    <row r="108" spans="1:27" s="1053" customFormat="1" ht="24.95" customHeight="1" thickBot="1">
      <c r="A108" s="1055"/>
      <c r="B108" s="1103"/>
      <c r="C108" s="1087" t="s">
        <v>1132</v>
      </c>
      <c r="D108" s="1116"/>
      <c r="E108" s="1117"/>
      <c r="F108" s="1118"/>
      <c r="G108" s="1118"/>
      <c r="H108" s="1118"/>
      <c r="I108" s="1119"/>
      <c r="J108" s="1094"/>
      <c r="K108" s="1067"/>
      <c r="L108" s="1067"/>
      <c r="M108" s="1067"/>
      <c r="N108" s="1067"/>
      <c r="O108" s="1067"/>
      <c r="P108" s="1067"/>
      <c r="Q108" s="1067"/>
      <c r="R108" s="1067"/>
      <c r="S108" s="1067"/>
      <c r="T108" s="1067"/>
      <c r="U108" s="1067"/>
      <c r="V108" s="1067"/>
      <c r="W108" s="1067"/>
      <c r="X108" s="1067"/>
      <c r="Y108" s="1067"/>
      <c r="Z108" s="1067"/>
      <c r="AA108" s="1067"/>
    </row>
    <row r="109" spans="1:27" s="1053" customFormat="1" ht="24.95" customHeight="1">
      <c r="A109" s="1055"/>
      <c r="B109" s="1056"/>
      <c r="C109" s="1067"/>
      <c r="D109" s="1092"/>
      <c r="E109" s="1092"/>
      <c r="F109" s="1093"/>
      <c r="G109" s="1093"/>
      <c r="H109" s="1093"/>
      <c r="I109" s="1093"/>
      <c r="J109" s="1094"/>
      <c r="K109" s="1067"/>
      <c r="L109" s="1067"/>
      <c r="M109" s="1067"/>
      <c r="N109" s="1067"/>
      <c r="O109" s="1067"/>
      <c r="P109" s="1067"/>
      <c r="Q109" s="1067"/>
      <c r="R109" s="1067"/>
      <c r="S109" s="1067"/>
      <c r="T109" s="1067"/>
      <c r="U109" s="1067"/>
      <c r="V109" s="1067"/>
      <c r="W109" s="1067"/>
      <c r="X109" s="1067"/>
      <c r="Y109" s="1067"/>
      <c r="Z109" s="1067"/>
      <c r="AA109" s="1067"/>
    </row>
    <row r="110" spans="1:27" s="1053" customFormat="1" ht="24.95" customHeight="1">
      <c r="A110" s="1047"/>
      <c r="B110" s="1048"/>
      <c r="C110" s="1049"/>
      <c r="D110" s="1050"/>
      <c r="E110" s="1050"/>
      <c r="F110" s="1051"/>
      <c r="G110" s="1051"/>
      <c r="H110" s="1051"/>
      <c r="I110" s="1051"/>
      <c r="J110" s="1052"/>
      <c r="K110" s="1049"/>
      <c r="L110" s="1049"/>
      <c r="M110" s="1049"/>
      <c r="N110" s="1049"/>
      <c r="O110" s="1049"/>
      <c r="P110" s="1049"/>
      <c r="Q110" s="1049"/>
      <c r="R110" s="1049"/>
      <c r="S110" s="1049"/>
      <c r="T110" s="1049"/>
      <c r="U110" s="1049"/>
      <c r="V110" s="1049"/>
      <c r="W110" s="1049"/>
      <c r="X110" s="1049"/>
      <c r="Y110" s="1049"/>
      <c r="Z110" s="1049"/>
      <c r="AA110" s="1049"/>
    </row>
    <row r="111" spans="1:27" s="1053" customFormat="1" ht="24.95" customHeight="1" thickBot="1">
      <c r="A111" s="1055"/>
      <c r="B111" s="1056"/>
      <c r="C111" s="1067"/>
      <c r="D111" s="1092"/>
      <c r="E111" s="1092"/>
      <c r="F111" s="1093"/>
      <c r="G111" s="1093"/>
      <c r="H111" s="1093"/>
      <c r="I111" s="1093"/>
      <c r="J111" s="1094"/>
      <c r="K111" s="1067"/>
      <c r="L111" s="1067"/>
      <c r="M111" s="1067"/>
      <c r="N111" s="1067"/>
      <c r="O111" s="1067"/>
      <c r="P111" s="1067"/>
      <c r="Q111" s="1067"/>
      <c r="R111" s="1067"/>
      <c r="S111" s="1067"/>
      <c r="T111" s="1067"/>
      <c r="U111" s="1067"/>
      <c r="V111" s="1067"/>
      <c r="W111" s="1067"/>
      <c r="X111" s="1067"/>
      <c r="Y111" s="1067"/>
      <c r="Z111" s="1067"/>
      <c r="AA111" s="1067"/>
    </row>
    <row r="112" spans="1:27" s="1053" customFormat="1" ht="24.95" customHeight="1">
      <c r="A112" s="1055"/>
      <c r="B112" s="1068"/>
      <c r="C112" s="1069"/>
      <c r="D112" s="1070"/>
      <c r="E112" s="1070"/>
      <c r="F112" s="1070"/>
      <c r="G112" s="1070"/>
      <c r="H112" s="1070"/>
      <c r="I112" s="1070"/>
      <c r="J112" s="1071"/>
      <c r="K112" s="1069"/>
      <c r="L112" s="1069"/>
      <c r="M112" s="1072"/>
      <c r="N112" s="1067"/>
      <c r="O112" s="1067"/>
      <c r="P112" s="1067"/>
      <c r="Q112" s="1067"/>
      <c r="R112" s="1067"/>
      <c r="S112" s="1067"/>
      <c r="T112" s="1067"/>
      <c r="U112" s="1067"/>
      <c r="V112" s="1067"/>
      <c r="W112" s="1067"/>
      <c r="X112" s="1067"/>
      <c r="Y112" s="1067"/>
      <c r="Z112" s="1067"/>
      <c r="AA112" s="1067"/>
    </row>
    <row r="113" spans="1:27" s="1053" customFormat="1" ht="24.95" customHeight="1">
      <c r="A113" s="1055"/>
      <c r="B113" s="1073" t="s">
        <v>1122</v>
      </c>
      <c r="C113" s="1101" t="s">
        <v>1133</v>
      </c>
      <c r="D113" s="1075"/>
      <c r="E113" s="1075"/>
      <c r="F113" s="1075"/>
      <c r="G113" s="1075"/>
      <c r="H113" s="1075"/>
      <c r="I113" s="1075"/>
      <c r="J113" s="1076"/>
      <c r="K113" s="1077"/>
      <c r="L113" s="1077"/>
      <c r="M113" s="1078"/>
      <c r="N113" s="1067"/>
      <c r="O113" s="1067"/>
      <c r="P113" s="1067"/>
      <c r="Q113" s="1067"/>
      <c r="R113" s="1067"/>
      <c r="S113" s="1067"/>
      <c r="T113" s="1067"/>
      <c r="U113" s="1067"/>
      <c r="V113" s="1067"/>
      <c r="W113" s="1067"/>
      <c r="X113" s="1067"/>
      <c r="Y113" s="1067"/>
      <c r="Z113" s="1067"/>
      <c r="AA113" s="1067"/>
    </row>
    <row r="114" spans="1:27" s="1053" customFormat="1" ht="24.95" customHeight="1">
      <c r="A114" s="1055"/>
      <c r="B114" s="1073">
        <f>ROW()</f>
        <v>114</v>
      </c>
      <c r="C114" s="1079" t="str">
        <f ca="1">CELL("nomfichier")</f>
        <v>E:\0-UPRT\1-UPRT.FR-SITE-WEB\ff-fiches-fabrications\ff-mickael-rabeau\[ff-mr-croissants-5-03-2016.xlsx]Nota</v>
      </c>
      <c r="D114" s="1102"/>
      <c r="E114" s="1102"/>
      <c r="F114" s="1102"/>
      <c r="G114" s="1102"/>
      <c r="H114" s="1102"/>
      <c r="I114" s="1102"/>
      <c r="J114" s="1120"/>
      <c r="K114" s="1120"/>
      <c r="L114" s="1121"/>
      <c r="M114" s="1122"/>
      <c r="N114" s="1067" t="s">
        <v>1002</v>
      </c>
      <c r="O114" s="1082"/>
      <c r="P114" s="1067"/>
      <c r="Q114" s="1067"/>
      <c r="R114" s="1067"/>
      <c r="S114" s="1067"/>
      <c r="T114" s="1067"/>
      <c r="U114" s="1067"/>
      <c r="V114" s="1067"/>
      <c r="W114" s="1067"/>
      <c r="X114" s="1067"/>
      <c r="Y114" s="1067"/>
      <c r="Z114" s="1067"/>
      <c r="AA114" s="1067"/>
    </row>
    <row r="115" spans="1:27" s="1053" customFormat="1" ht="24.95" customHeight="1">
      <c r="A115" s="1055"/>
      <c r="B115" s="1123"/>
      <c r="C115" s="1084" t="str">
        <f ca="1">_xlfn.FORMULATEXT(C114)</f>
        <v>=CELLULE("nomfichier")</v>
      </c>
      <c r="D115" s="1084"/>
      <c r="E115" s="1084"/>
      <c r="F115" s="1084"/>
      <c r="G115" s="1084"/>
      <c r="H115" s="1084"/>
      <c r="I115" s="1084"/>
      <c r="J115" s="1084"/>
      <c r="K115" s="1084"/>
      <c r="L115" s="1084"/>
      <c r="M115" s="1078"/>
      <c r="N115" s="1067"/>
      <c r="O115" s="1084"/>
      <c r="P115" s="1067"/>
      <c r="Q115" s="1067"/>
      <c r="R115" s="1067"/>
      <c r="S115" s="1067"/>
      <c r="T115" s="1067"/>
      <c r="U115" s="1067"/>
      <c r="V115" s="1067"/>
      <c r="W115" s="1067"/>
      <c r="X115" s="1067"/>
      <c r="Y115" s="1067"/>
      <c r="Z115" s="1067"/>
      <c r="AA115" s="1067"/>
    </row>
    <row r="116" spans="1:27" s="1053" customFormat="1" ht="24.95" customHeight="1" thickBot="1">
      <c r="A116" s="1055"/>
      <c r="B116" s="1086"/>
      <c r="C116" s="1124" t="s">
        <v>1134</v>
      </c>
      <c r="D116" s="1088"/>
      <c r="E116" s="1088"/>
      <c r="F116" s="1088"/>
      <c r="G116" s="1088"/>
      <c r="H116" s="1088"/>
      <c r="I116" s="1088"/>
      <c r="J116" s="1089"/>
      <c r="K116" s="1090"/>
      <c r="L116" s="1090"/>
      <c r="M116" s="1091"/>
      <c r="N116" s="1067"/>
      <c r="O116" s="1067"/>
      <c r="P116" s="1067"/>
      <c r="Q116" s="1067"/>
      <c r="R116" s="1067"/>
      <c r="S116" s="1067"/>
      <c r="T116" s="1067"/>
      <c r="U116" s="1067"/>
      <c r="V116" s="1067"/>
      <c r="W116" s="1067"/>
      <c r="X116" s="1067"/>
      <c r="Y116" s="1067"/>
      <c r="Z116" s="1067"/>
      <c r="AA116" s="1067"/>
    </row>
    <row r="117" spans="1:27" s="1053" customFormat="1" ht="24.95" customHeight="1" thickBot="1">
      <c r="A117" s="1055"/>
      <c r="B117" s="1056"/>
      <c r="C117" s="1067"/>
      <c r="D117" s="1092"/>
      <c r="E117" s="1092"/>
      <c r="F117" s="1093"/>
      <c r="G117" s="1093"/>
      <c r="H117" s="1093"/>
      <c r="I117" s="1093"/>
      <c r="J117" s="1094"/>
      <c r="K117" s="1067"/>
      <c r="L117" s="1067"/>
      <c r="M117" s="1067"/>
      <c r="N117" s="1067"/>
      <c r="O117" s="1067"/>
      <c r="P117" s="1067"/>
      <c r="Q117" s="1067"/>
      <c r="R117" s="1067"/>
      <c r="S117" s="1067"/>
      <c r="T117" s="1067"/>
      <c r="U117" s="1067"/>
      <c r="V117" s="1067"/>
      <c r="W117" s="1067"/>
      <c r="X117" s="1067"/>
      <c r="Y117" s="1067"/>
      <c r="Z117" s="1067"/>
      <c r="AA117" s="1067"/>
    </row>
    <row r="118" spans="1:27" s="1053" customFormat="1" ht="24.95" customHeight="1">
      <c r="A118" s="1055"/>
      <c r="B118" s="1068"/>
      <c r="C118" s="1069"/>
      <c r="D118" s="1070"/>
      <c r="E118" s="1070"/>
      <c r="F118" s="1070"/>
      <c r="G118" s="1070"/>
      <c r="H118" s="1070"/>
      <c r="I118" s="1070"/>
      <c r="J118" s="1071"/>
      <c r="K118" s="1072"/>
      <c r="L118" s="1067"/>
      <c r="M118" s="1067"/>
      <c r="N118" s="1067"/>
      <c r="O118" s="1067"/>
      <c r="P118" s="1067"/>
      <c r="Q118" s="1067"/>
      <c r="R118" s="1067"/>
      <c r="S118" s="1067"/>
      <c r="T118" s="1067"/>
      <c r="U118" s="1067"/>
      <c r="V118" s="1067"/>
      <c r="W118" s="1067"/>
      <c r="X118" s="1067"/>
      <c r="Y118" s="1067"/>
      <c r="Z118" s="1067"/>
      <c r="AA118" s="1067"/>
    </row>
    <row r="119" spans="1:27" s="1053" customFormat="1" ht="24.95" customHeight="1">
      <c r="A119" s="1055"/>
      <c r="B119" s="1073" t="s">
        <v>1122</v>
      </c>
      <c r="C119" s="1101" t="s">
        <v>1135</v>
      </c>
      <c r="D119" s="1075"/>
      <c r="E119" s="1075"/>
      <c r="F119" s="1075"/>
      <c r="G119" s="1075"/>
      <c r="H119" s="1075"/>
      <c r="I119" s="1075"/>
      <c r="J119" s="1076"/>
      <c r="K119" s="1078"/>
      <c r="L119" s="1067"/>
      <c r="M119" s="1067"/>
      <c r="N119" s="1067"/>
      <c r="O119" s="1067"/>
      <c r="P119" s="1067"/>
      <c r="Q119" s="1067"/>
      <c r="R119" s="1067"/>
      <c r="S119" s="1067"/>
      <c r="T119" s="1067"/>
      <c r="U119" s="1067"/>
      <c r="V119" s="1067"/>
      <c r="W119" s="1067"/>
      <c r="X119" s="1067"/>
      <c r="Y119" s="1067"/>
      <c r="Z119" s="1067"/>
      <c r="AA119" s="1067"/>
    </row>
    <row r="120" spans="1:27" s="1053" customFormat="1" ht="24.95" customHeight="1">
      <c r="A120" s="1055"/>
      <c r="B120" s="1073">
        <f>ROW()</f>
        <v>120</v>
      </c>
      <c r="C120" s="1125" t="s">
        <v>1136</v>
      </c>
      <c r="D120" s="1126"/>
      <c r="E120" s="1126"/>
      <c r="F120" s="1126"/>
      <c r="G120" s="1126"/>
      <c r="H120" s="1126"/>
      <c r="I120" s="1126"/>
      <c r="J120" s="1126"/>
      <c r="K120" s="1078"/>
      <c r="L120" s="1067"/>
      <c r="M120" s="1067"/>
      <c r="N120" s="1067"/>
      <c r="O120" s="1067"/>
      <c r="P120" s="1067"/>
      <c r="Q120" s="1067"/>
      <c r="R120" s="1067"/>
      <c r="S120" s="1067"/>
      <c r="T120" s="1067"/>
      <c r="U120" s="1067"/>
      <c r="V120" s="1067"/>
      <c r="W120" s="1067"/>
      <c r="X120" s="1067"/>
      <c r="Y120" s="1067"/>
      <c r="Z120" s="1067"/>
      <c r="AA120" s="1067"/>
    </row>
    <row r="121" spans="1:27" s="1053" customFormat="1" ht="24.95" customHeight="1" thickBot="1">
      <c r="A121" s="1055"/>
      <c r="B121" s="1086"/>
      <c r="C121" s="1124" t="s">
        <v>1137</v>
      </c>
      <c r="D121" s="1088"/>
      <c r="E121" s="1088"/>
      <c r="F121" s="1088"/>
      <c r="G121" s="1088"/>
      <c r="H121" s="1088"/>
      <c r="I121" s="1088"/>
      <c r="J121" s="1089"/>
      <c r="K121" s="1091"/>
      <c r="L121" s="1067"/>
      <c r="M121" s="1067"/>
      <c r="N121" s="1067"/>
      <c r="O121" s="1067"/>
      <c r="P121" s="1067"/>
      <c r="Q121" s="1067"/>
      <c r="R121" s="1067"/>
      <c r="S121" s="1067"/>
      <c r="T121" s="1067"/>
      <c r="U121" s="1067"/>
      <c r="V121" s="1067"/>
      <c r="W121" s="1067"/>
      <c r="X121" s="1067"/>
      <c r="Y121" s="1067"/>
      <c r="Z121" s="1067"/>
      <c r="AA121" s="1067"/>
    </row>
    <row r="122" spans="1:27" s="1053" customFormat="1" ht="24.95" customHeight="1" thickBot="1">
      <c r="A122" s="1055"/>
      <c r="B122" s="1056"/>
      <c r="C122" s="1067"/>
      <c r="D122" s="1092"/>
      <c r="E122" s="1092"/>
      <c r="F122" s="1093"/>
      <c r="G122" s="1093"/>
      <c r="H122" s="1093"/>
      <c r="I122" s="1093"/>
      <c r="J122" s="1094"/>
      <c r="K122" s="1067"/>
      <c r="L122" s="1067"/>
      <c r="M122" s="1067"/>
      <c r="N122" s="1067"/>
      <c r="O122" s="1067"/>
      <c r="P122" s="1067"/>
      <c r="Q122" s="1067"/>
      <c r="R122" s="1067"/>
      <c r="S122" s="1067"/>
      <c r="T122" s="1067"/>
      <c r="U122" s="1067"/>
      <c r="V122" s="1067"/>
      <c r="W122" s="1067"/>
      <c r="X122" s="1067"/>
      <c r="Y122" s="1067"/>
      <c r="Z122" s="1067"/>
      <c r="AA122" s="1067"/>
    </row>
    <row r="123" spans="1:27" s="1053" customFormat="1" ht="24.95" customHeight="1">
      <c r="A123" s="1055"/>
      <c r="B123" s="1068"/>
      <c r="C123" s="1069"/>
      <c r="D123" s="1070"/>
      <c r="E123" s="1070"/>
      <c r="F123" s="1070"/>
      <c r="G123" s="1070"/>
      <c r="H123" s="1070"/>
      <c r="I123" s="1070"/>
      <c r="J123" s="1071"/>
      <c r="K123" s="1069"/>
      <c r="L123" s="1069"/>
      <c r="M123" s="1069"/>
      <c r="N123" s="1069"/>
      <c r="O123" s="1069"/>
      <c r="P123" s="1072"/>
      <c r="Q123" s="1067"/>
      <c r="R123" s="1067"/>
      <c r="S123" s="1067"/>
      <c r="T123" s="1067"/>
      <c r="U123" s="1067"/>
      <c r="V123" s="1067"/>
      <c r="W123" s="1067"/>
      <c r="X123" s="1067"/>
      <c r="Y123" s="1067"/>
      <c r="Z123" s="1067"/>
      <c r="AA123" s="1067"/>
    </row>
    <row r="124" spans="1:27" s="1053" customFormat="1" ht="24.95" customHeight="1">
      <c r="A124" s="1055"/>
      <c r="B124" s="1073" t="s">
        <v>1122</v>
      </c>
      <c r="C124" s="1101" t="s">
        <v>1138</v>
      </c>
      <c r="D124" s="1107"/>
      <c r="E124" s="1077"/>
      <c r="F124" s="1077"/>
      <c r="G124" s="1077"/>
      <c r="H124" s="1077"/>
      <c r="I124" s="1077"/>
      <c r="J124" s="1077"/>
      <c r="K124" s="1077"/>
      <c r="L124" s="1077"/>
      <c r="M124" s="1077"/>
      <c r="N124" s="1077"/>
      <c r="O124" s="1077"/>
      <c r="P124" s="1078"/>
      <c r="Q124" s="1127"/>
      <c r="R124" s="1067"/>
      <c r="S124" s="1067"/>
      <c r="T124" s="1067"/>
      <c r="U124" s="1067"/>
      <c r="V124" s="1067"/>
      <c r="W124" s="1067"/>
      <c r="X124" s="1067"/>
      <c r="Y124" s="1067"/>
      <c r="Z124" s="1067"/>
      <c r="AA124" s="1067"/>
    </row>
    <row r="125" spans="1:27" s="1053" customFormat="1" ht="24.95" customHeight="1">
      <c r="A125" s="1055"/>
      <c r="B125" s="1073"/>
      <c r="C125" s="1079" t="str">
        <f ca="1">SUBSTITUTE(SUBSTITUTE(RIGHT(CELL("filename",A1),LEN(CELL("filename",A1))-SEARCH("[",CELL("filename",A1))+1),"[",""),"]"," ")</f>
        <v>ff-mr-croissants-5-03-2016.xlsx Formats-Formules-Fonctions</v>
      </c>
      <c r="D125" s="1102"/>
      <c r="E125" s="1102"/>
      <c r="F125" s="1102"/>
      <c r="G125" s="1102"/>
      <c r="H125" s="1102"/>
      <c r="I125" s="1102"/>
      <c r="J125" s="1081"/>
      <c r="K125" s="1081"/>
      <c r="L125" s="1082"/>
      <c r="M125" s="1082"/>
      <c r="N125" s="1082"/>
      <c r="O125" s="1082"/>
      <c r="P125" s="1128"/>
      <c r="Q125" s="1127"/>
      <c r="R125" s="1067"/>
      <c r="S125" s="1067"/>
      <c r="T125" s="1067"/>
      <c r="U125" s="1067"/>
      <c r="V125" s="1067"/>
      <c r="W125" s="1067"/>
      <c r="X125" s="1067"/>
      <c r="Y125" s="1067"/>
      <c r="Z125" s="1067"/>
      <c r="AA125" s="1067"/>
    </row>
    <row r="126" spans="1:27" s="1053" customFormat="1" ht="24.95" customHeight="1">
      <c r="A126" s="1055"/>
      <c r="B126" s="1073">
        <f>ROW()</f>
        <v>126</v>
      </c>
      <c r="C126" s="1084" t="str">
        <f ca="1">_xlfn.FORMULATEXT(C125)</f>
        <v>=SUBSTITUE(SUBSTITUE(DROITE(CELLULE("filename";A1);NBCAR(CELLULE("filename";A1))-CHERCHE("[";CELLULE("filename";A1))+1);"[";"");"]";" ")</v>
      </c>
      <c r="D126" s="1084"/>
      <c r="E126" s="1084"/>
      <c r="F126" s="1084"/>
      <c r="G126" s="1084"/>
      <c r="H126" s="1084"/>
      <c r="I126" s="1084"/>
      <c r="J126" s="1084"/>
      <c r="K126" s="1084"/>
      <c r="L126" s="1084"/>
      <c r="M126" s="1084"/>
      <c r="N126" s="1084"/>
      <c r="O126" s="1084"/>
      <c r="P126" s="1129"/>
      <c r="Q126" s="1127"/>
      <c r="R126" s="1067"/>
      <c r="S126" s="1067"/>
      <c r="T126" s="1067"/>
      <c r="U126" s="1067"/>
      <c r="V126" s="1067"/>
      <c r="W126" s="1067"/>
      <c r="X126" s="1067"/>
      <c r="Y126" s="1067"/>
      <c r="Z126" s="1067"/>
      <c r="AA126" s="1067"/>
    </row>
    <row r="127" spans="1:27" s="1053" customFormat="1" ht="24.95" customHeight="1" thickBot="1">
      <c r="A127" s="1055"/>
      <c r="B127" s="1086"/>
      <c r="C127" s="1087" t="s">
        <v>1124</v>
      </c>
      <c r="D127" s="1130"/>
      <c r="E127" s="1088"/>
      <c r="F127" s="1088"/>
      <c r="G127" s="1088"/>
      <c r="H127" s="1088"/>
      <c r="I127" s="1088"/>
      <c r="J127" s="1090"/>
      <c r="K127" s="1090"/>
      <c r="L127" s="1090"/>
      <c r="M127" s="1090"/>
      <c r="N127" s="1090"/>
      <c r="O127" s="1090"/>
      <c r="P127" s="1091"/>
      <c r="Q127" s="1127"/>
      <c r="R127" s="1067"/>
      <c r="S127" s="1067"/>
      <c r="T127" s="1067"/>
      <c r="U127" s="1067"/>
      <c r="V127" s="1067"/>
      <c r="W127" s="1067"/>
      <c r="X127" s="1067"/>
      <c r="Y127" s="1067"/>
      <c r="Z127" s="1067"/>
      <c r="AA127" s="1067"/>
    </row>
    <row r="128" spans="1:27" s="1053" customFormat="1" ht="24.95" customHeight="1" thickBot="1">
      <c r="A128" s="1055"/>
      <c r="B128" s="1056"/>
      <c r="C128" s="1067"/>
      <c r="D128" s="1092"/>
      <c r="E128" s="1092"/>
      <c r="F128" s="1093"/>
      <c r="G128" s="1093"/>
      <c r="H128" s="1093"/>
      <c r="I128" s="1093"/>
      <c r="J128" s="1094"/>
      <c r="K128" s="1067"/>
      <c r="L128" s="1067"/>
      <c r="M128" s="1067"/>
      <c r="N128" s="1067"/>
      <c r="O128" s="1067"/>
      <c r="P128" s="1067"/>
      <c r="Q128" s="1067"/>
      <c r="R128" s="1067"/>
      <c r="S128" s="1067"/>
      <c r="T128" s="1067"/>
      <c r="U128" s="1067"/>
      <c r="V128" s="1067"/>
      <c r="W128" s="1067"/>
      <c r="X128" s="1067"/>
      <c r="Y128" s="1067"/>
      <c r="Z128" s="1067"/>
      <c r="AA128" s="1067"/>
    </row>
    <row r="129" spans="1:27" s="1053" customFormat="1" ht="24.95" customHeight="1">
      <c r="A129" s="1055"/>
      <c r="B129" s="1095"/>
      <c r="C129" s="1096"/>
      <c r="D129" s="1097"/>
      <c r="E129" s="1097"/>
      <c r="F129" s="1098"/>
      <c r="G129" s="1098"/>
      <c r="H129" s="1098"/>
      <c r="I129" s="1098"/>
      <c r="J129" s="1099"/>
      <c r="K129" s="1096"/>
      <c r="L129" s="1096"/>
      <c r="M129" s="1100"/>
      <c r="N129" s="1067"/>
      <c r="O129" s="1067"/>
      <c r="P129" s="1067"/>
      <c r="Q129" s="1067"/>
      <c r="R129" s="1067"/>
      <c r="S129" s="1067"/>
      <c r="T129" s="1067"/>
      <c r="U129" s="1067"/>
      <c r="V129" s="1067"/>
      <c r="W129" s="1067"/>
      <c r="X129" s="1067"/>
      <c r="Y129" s="1067"/>
      <c r="Z129" s="1067"/>
      <c r="AA129" s="1067"/>
    </row>
    <row r="130" spans="1:27" s="1053" customFormat="1" ht="24.95" customHeight="1">
      <c r="A130" s="1055"/>
      <c r="B130" s="1073" t="s">
        <v>1122</v>
      </c>
      <c r="C130" s="1101" t="s">
        <v>1139</v>
      </c>
      <c r="D130" s="1131"/>
      <c r="E130" s="1067"/>
      <c r="F130" s="1067"/>
      <c r="G130" s="1067"/>
      <c r="H130" s="1067"/>
      <c r="I130" s="1067"/>
      <c r="J130" s="1067"/>
      <c r="K130" s="1067"/>
      <c r="L130" s="1067"/>
      <c r="M130" s="1078"/>
      <c r="N130" s="1067"/>
      <c r="O130" s="1067"/>
      <c r="P130" s="1067"/>
      <c r="Q130" s="1067"/>
      <c r="R130" s="1067"/>
      <c r="S130" s="1067"/>
      <c r="T130" s="1067"/>
      <c r="U130" s="1067"/>
      <c r="V130" s="1067"/>
      <c r="W130" s="1067"/>
      <c r="X130" s="1067"/>
      <c r="Y130" s="1067"/>
      <c r="Z130" s="1067"/>
      <c r="AA130" s="1067"/>
    </row>
    <row r="131" spans="1:27" s="1053" customFormat="1" ht="24.95" customHeight="1">
      <c r="A131" s="1055"/>
      <c r="B131" s="1073"/>
      <c r="C131" s="1079" t="str">
        <f ca="1">SUBSTITUTE(SUBSTITUTE(LEFT(CELL("filename",A1),SEARCH("]",CELL("filename",A1))),"[",""),"]","")</f>
        <v>E:\0-UPRT\1-UPRT.FR-SITE-WEB\ff-fiches-fabrications\ff-mickael-rabeau\ff-mr-croissants-5-03-2016.xlsx</v>
      </c>
      <c r="D131" s="1102"/>
      <c r="E131" s="1102"/>
      <c r="F131" s="1102"/>
      <c r="G131" s="1102"/>
      <c r="H131" s="1102"/>
      <c r="I131" s="1102"/>
      <c r="J131" s="1102"/>
      <c r="K131" s="1102"/>
      <c r="L131" s="1102"/>
      <c r="M131" s="1078"/>
      <c r="N131" s="1067"/>
      <c r="O131" s="1082"/>
      <c r="P131" s="1067"/>
      <c r="Q131" s="1067"/>
      <c r="R131" s="1067"/>
      <c r="S131" s="1067"/>
      <c r="T131" s="1067"/>
      <c r="U131" s="1067"/>
      <c r="V131" s="1067"/>
      <c r="W131" s="1067"/>
      <c r="X131" s="1067"/>
      <c r="Y131" s="1067"/>
      <c r="Z131" s="1067"/>
      <c r="AA131" s="1067"/>
    </row>
    <row r="132" spans="1:27" s="1053" customFormat="1" ht="24.95" customHeight="1">
      <c r="A132" s="1055"/>
      <c r="B132" s="1073">
        <f>ROW()</f>
        <v>132</v>
      </c>
      <c r="C132" s="1084" t="str">
        <f ca="1">_xlfn.FORMULATEXT(C131)</f>
        <v>=SUBSTITUE(SUBSTITUE(GAUCHE(CELLULE("filename";A1);CHERCHE("]";CELLULE("filename";A1)));"[";"");"]";"")</v>
      </c>
      <c r="D132" s="1084"/>
      <c r="E132" s="1084"/>
      <c r="F132" s="1084"/>
      <c r="G132" s="1084"/>
      <c r="H132" s="1084"/>
      <c r="I132" s="1084"/>
      <c r="J132" s="1084"/>
      <c r="K132" s="1084"/>
      <c r="L132" s="1084"/>
      <c r="M132" s="1078"/>
      <c r="N132" s="1067"/>
      <c r="O132" s="1084"/>
      <c r="P132" s="1067"/>
      <c r="Q132" s="1067"/>
      <c r="R132" s="1067"/>
      <c r="S132" s="1067"/>
      <c r="T132" s="1067"/>
      <c r="U132" s="1067"/>
      <c r="V132" s="1067"/>
      <c r="W132" s="1067"/>
      <c r="X132" s="1067"/>
      <c r="Y132" s="1067"/>
      <c r="Z132" s="1067"/>
      <c r="AA132" s="1067"/>
    </row>
    <row r="133" spans="1:27" s="1053" customFormat="1" ht="24.95" customHeight="1" thickBot="1">
      <c r="A133" s="1055"/>
      <c r="B133" s="1103"/>
      <c r="C133" s="1087" t="s">
        <v>1124</v>
      </c>
      <c r="D133" s="1130"/>
      <c r="E133" s="1088"/>
      <c r="F133" s="1088"/>
      <c r="G133" s="1088"/>
      <c r="H133" s="1088"/>
      <c r="I133" s="1088"/>
      <c r="J133" s="1132"/>
      <c r="K133" s="1116"/>
      <c r="L133" s="1116"/>
      <c r="M133" s="1133"/>
      <c r="N133" s="1067"/>
      <c r="O133" s="1067"/>
      <c r="P133" s="1067"/>
      <c r="Q133" s="1067"/>
      <c r="R133" s="1067"/>
      <c r="S133" s="1067"/>
      <c r="T133" s="1067"/>
      <c r="U133" s="1067"/>
      <c r="V133" s="1067"/>
      <c r="W133" s="1067"/>
      <c r="X133" s="1067"/>
      <c r="Y133" s="1067"/>
      <c r="Z133" s="1067"/>
      <c r="AA133" s="1067"/>
    </row>
    <row r="134" spans="1:27" s="1053" customFormat="1" ht="24.95" customHeight="1" thickBot="1">
      <c r="A134" s="1055"/>
      <c r="B134" s="1056"/>
      <c r="C134" s="1067"/>
      <c r="D134" s="1092"/>
      <c r="E134" s="1092"/>
      <c r="F134" s="1093"/>
      <c r="G134" s="1093"/>
      <c r="H134" s="1093"/>
      <c r="I134" s="1093"/>
      <c r="J134" s="1094"/>
      <c r="K134" s="1067"/>
      <c r="L134" s="1067"/>
      <c r="M134" s="1067"/>
      <c r="N134" s="1067"/>
      <c r="O134" s="1067"/>
      <c r="P134" s="1067"/>
      <c r="Q134" s="1067"/>
      <c r="R134" s="1067"/>
      <c r="S134" s="1067"/>
      <c r="T134" s="1067"/>
      <c r="U134" s="1067"/>
      <c r="V134" s="1067"/>
      <c r="W134" s="1067"/>
      <c r="X134" s="1067"/>
      <c r="Y134" s="1067"/>
      <c r="Z134" s="1067"/>
      <c r="AA134" s="1067"/>
    </row>
    <row r="135" spans="1:27" s="1053" customFormat="1" ht="24.95" customHeight="1">
      <c r="A135" s="1055"/>
      <c r="B135" s="1134"/>
      <c r="C135" s="1135"/>
      <c r="D135" s="1136"/>
      <c r="E135" s="1136"/>
      <c r="F135" s="1137"/>
      <c r="G135" s="1137"/>
      <c r="H135" s="1137"/>
      <c r="I135" s="1137"/>
      <c r="J135" s="1138"/>
      <c r="K135" s="1135"/>
      <c r="L135" s="1135"/>
      <c r="M135" s="1135"/>
      <c r="N135" s="1135"/>
      <c r="O135" s="1135"/>
      <c r="P135" s="1139"/>
      <c r="Q135" s="1067"/>
      <c r="R135" s="1067"/>
      <c r="S135" s="1067"/>
      <c r="T135" s="1067"/>
      <c r="U135" s="1067"/>
      <c r="V135" s="1067"/>
      <c r="W135" s="1067"/>
      <c r="X135" s="1067"/>
      <c r="Y135" s="1067"/>
      <c r="Z135" s="1067"/>
      <c r="AA135" s="1067"/>
    </row>
    <row r="136" spans="1:27" s="1053" customFormat="1" ht="24.95" customHeight="1">
      <c r="A136" s="1055"/>
      <c r="B136" s="1073" t="s">
        <v>1122</v>
      </c>
      <c r="C136" s="1101" t="s">
        <v>1140</v>
      </c>
      <c r="D136" s="1075"/>
      <c r="E136" s="1075"/>
      <c r="F136" s="1140"/>
      <c r="G136" s="1140"/>
      <c r="H136" s="1140"/>
      <c r="I136" s="1140"/>
      <c r="J136" s="1141"/>
      <c r="K136" s="1082"/>
      <c r="L136" s="1082"/>
      <c r="M136" s="1082"/>
      <c r="N136" s="1082"/>
      <c r="O136" s="1082"/>
      <c r="P136" s="1128"/>
      <c r="Q136" s="1067"/>
      <c r="R136" s="1067"/>
      <c r="S136" s="1067"/>
      <c r="T136" s="1067"/>
      <c r="U136" s="1067"/>
      <c r="V136" s="1067"/>
      <c r="W136" s="1067"/>
      <c r="X136" s="1067"/>
      <c r="Y136" s="1067"/>
      <c r="Z136" s="1067"/>
      <c r="AA136" s="1067"/>
    </row>
    <row r="137" spans="1:27" s="1053" customFormat="1" ht="24.95" customHeight="1">
      <c r="A137" s="1055"/>
      <c r="B137" s="1073"/>
      <c r="C137" s="1079" t="str">
        <f ca="1">IF(CELL("nomfichier",C93)="\\rcg006bur\usei_cartographie\[ff-29-formats-formules-pourcentages.xlsx]sites","","ff-29-formats-formules-pourcentages COPIE")</f>
        <v>ff-29-formats-formules-pourcentages COPIE</v>
      </c>
      <c r="D137" s="1102"/>
      <c r="E137" s="1102"/>
      <c r="F137" s="1102"/>
      <c r="G137" s="1080"/>
      <c r="H137" s="1080"/>
      <c r="I137" s="1080"/>
      <c r="J137" s="1081"/>
      <c r="K137" s="1081"/>
      <c r="L137" s="1082"/>
      <c r="M137" s="1082"/>
      <c r="N137" s="1082"/>
      <c r="O137" s="1082"/>
      <c r="P137" s="1128"/>
      <c r="Q137" s="1067"/>
      <c r="R137" s="1067"/>
      <c r="S137" s="1067"/>
      <c r="T137" s="1067"/>
      <c r="U137" s="1067"/>
      <c r="V137" s="1067"/>
      <c r="W137" s="1067"/>
      <c r="X137" s="1067"/>
      <c r="Y137" s="1067"/>
      <c r="Z137" s="1067"/>
      <c r="AA137" s="1067"/>
    </row>
    <row r="138" spans="1:27" s="1053" customFormat="1" ht="24.95" customHeight="1">
      <c r="A138" s="1055"/>
      <c r="B138" s="1073">
        <f>ROW()</f>
        <v>138</v>
      </c>
      <c r="C138" s="1084" t="str">
        <f ca="1">_xlfn.FORMULATEXT(C137)</f>
        <v>=SI(CELLULE("nomfichier";C93)="\\rcg006bur\usei_cartographie\[ff-29-formats-formules-pourcentages.xlsx]sites";"";"ff-29-formats-formules-pourcentages COPIE")</v>
      </c>
      <c r="D138" s="1084"/>
      <c r="E138" s="1084"/>
      <c r="F138" s="1084"/>
      <c r="G138" s="1084"/>
      <c r="H138" s="1084"/>
      <c r="I138" s="1084"/>
      <c r="J138" s="1084"/>
      <c r="K138" s="1084"/>
      <c r="L138" s="1084"/>
      <c r="M138" s="1084"/>
      <c r="N138" s="1084"/>
      <c r="O138" s="1084"/>
      <c r="P138" s="1129"/>
      <c r="Q138" s="1067"/>
      <c r="R138" s="1067"/>
      <c r="S138" s="1067"/>
      <c r="T138" s="1067"/>
      <c r="U138" s="1067"/>
      <c r="V138" s="1067"/>
      <c r="W138" s="1067"/>
      <c r="X138" s="1067"/>
      <c r="Y138" s="1067"/>
      <c r="Z138" s="1067"/>
      <c r="AA138" s="1067"/>
    </row>
    <row r="139" spans="1:27" s="1053" customFormat="1" ht="24.95" customHeight="1" thickBot="1">
      <c r="A139" s="1055"/>
      <c r="B139" s="1142"/>
      <c r="C139" s="1143" t="s">
        <v>1141</v>
      </c>
      <c r="D139" s="1144"/>
      <c r="E139" s="1144"/>
      <c r="F139" s="1145"/>
      <c r="G139" s="1145"/>
      <c r="H139" s="1145"/>
      <c r="I139" s="1145"/>
      <c r="J139" s="1146"/>
      <c r="K139" s="1146"/>
      <c r="L139" s="1146"/>
      <c r="M139" s="1146"/>
      <c r="N139" s="1146"/>
      <c r="O139" s="1146"/>
      <c r="P139" s="1147"/>
      <c r="Q139" s="1067"/>
      <c r="R139" s="1067"/>
      <c r="S139" s="1067"/>
      <c r="T139" s="1067"/>
      <c r="U139" s="1067"/>
      <c r="V139" s="1067"/>
      <c r="W139" s="1067"/>
      <c r="X139" s="1067"/>
      <c r="Y139" s="1067"/>
      <c r="Z139" s="1067"/>
      <c r="AA139" s="1067"/>
    </row>
    <row r="140" spans="1:27" s="1053" customFormat="1" ht="24.95" customHeight="1" thickBot="1">
      <c r="A140" s="1055"/>
      <c r="B140" s="1056"/>
      <c r="C140" s="1067"/>
      <c r="D140" s="1092"/>
      <c r="E140" s="1092"/>
      <c r="F140" s="1093"/>
      <c r="G140" s="1093"/>
      <c r="H140" s="1093"/>
      <c r="I140" s="1093"/>
      <c r="J140" s="1094"/>
      <c r="K140" s="1067"/>
      <c r="L140" s="1067"/>
      <c r="M140" s="1067"/>
      <c r="N140" s="1067"/>
      <c r="O140" s="1067"/>
      <c r="P140" s="1067"/>
      <c r="Q140" s="1067"/>
      <c r="R140" s="1067"/>
      <c r="S140" s="1067"/>
      <c r="T140" s="1067"/>
      <c r="U140" s="1067"/>
      <c r="V140" s="1067"/>
      <c r="W140" s="1067"/>
      <c r="X140" s="1067"/>
      <c r="Y140" s="1067"/>
      <c r="Z140" s="1067"/>
      <c r="AA140" s="1067"/>
    </row>
    <row r="141" spans="1:27" s="1053" customFormat="1" ht="24.95" customHeight="1">
      <c r="A141" s="1055"/>
      <c r="B141" s="1068"/>
      <c r="C141" s="1069"/>
      <c r="D141" s="1070"/>
      <c r="E141" s="1070"/>
      <c r="F141" s="1070"/>
      <c r="G141" s="1070"/>
      <c r="H141" s="1070"/>
      <c r="I141" s="1070"/>
      <c r="J141" s="1071"/>
      <c r="K141" s="1069"/>
      <c r="L141" s="1072"/>
      <c r="M141" s="1067"/>
      <c r="N141" s="1067"/>
      <c r="O141" s="1067"/>
      <c r="P141" s="1067"/>
      <c r="Q141" s="1067"/>
      <c r="R141" s="1067"/>
      <c r="S141" s="1067"/>
      <c r="T141" s="1067"/>
      <c r="U141" s="1067"/>
      <c r="V141" s="1067"/>
      <c r="W141" s="1067"/>
      <c r="X141" s="1067"/>
      <c r="Y141" s="1067"/>
      <c r="Z141" s="1067"/>
      <c r="AA141" s="1067"/>
    </row>
    <row r="142" spans="1:27" s="1053" customFormat="1" ht="24.95" customHeight="1">
      <c r="A142" s="1055"/>
      <c r="B142" s="1123"/>
      <c r="C142" s="1101" t="s">
        <v>1142</v>
      </c>
      <c r="D142" s="1148"/>
      <c r="E142" s="1149"/>
      <c r="F142" s="1075"/>
      <c r="G142" s="1075"/>
      <c r="H142" s="1075"/>
      <c r="I142" s="1075"/>
      <c r="J142" s="1076"/>
      <c r="K142" s="1077"/>
      <c r="L142" s="1078"/>
      <c r="M142" s="1067"/>
      <c r="N142" s="1067"/>
      <c r="O142" s="1067"/>
      <c r="P142" s="1067"/>
      <c r="Q142" s="1067"/>
      <c r="R142" s="1067"/>
      <c r="S142" s="1067"/>
      <c r="T142" s="1067"/>
      <c r="U142" s="1067"/>
      <c r="V142" s="1067"/>
      <c r="W142" s="1067"/>
      <c r="X142" s="1067"/>
      <c r="Y142" s="1067"/>
      <c r="Z142" s="1067"/>
      <c r="AA142" s="1067"/>
    </row>
    <row r="143" spans="1:27" s="1053" customFormat="1" ht="24.95" customHeight="1" thickBot="1">
      <c r="A143" s="1055"/>
      <c r="B143" s="1073" t="s">
        <v>1122</v>
      </c>
      <c r="C143" s="1150" t="s">
        <v>1143</v>
      </c>
      <c r="D143" s="1148"/>
      <c r="E143" s="1149"/>
      <c r="F143" s="1075"/>
      <c r="G143" s="1075"/>
      <c r="H143" s="1075"/>
      <c r="I143" s="1075"/>
      <c r="J143" s="1076"/>
      <c r="K143" s="1077"/>
      <c r="L143" s="1078"/>
      <c r="M143" s="1067"/>
      <c r="N143" s="1067"/>
      <c r="O143" s="1067"/>
      <c r="P143" s="1067"/>
      <c r="Q143" s="1067"/>
      <c r="R143" s="1067"/>
      <c r="S143" s="1067"/>
      <c r="T143" s="1067"/>
      <c r="U143" s="1067"/>
      <c r="V143" s="1067"/>
      <c r="W143" s="1067"/>
      <c r="X143" s="1067"/>
      <c r="Y143" s="1067"/>
      <c r="Z143" s="1067"/>
      <c r="AA143" s="1067"/>
    </row>
    <row r="144" spans="1:27" s="1053" customFormat="1" ht="24.95" customHeight="1" thickBot="1">
      <c r="A144" s="1055"/>
      <c r="B144" s="1073">
        <f>ROW()</f>
        <v>144</v>
      </c>
      <c r="C144" s="1151" t="s">
        <v>1144</v>
      </c>
      <c r="D144" s="1152"/>
      <c r="E144" s="1153" t="str">
        <f>RIGHT(C144,LEN(C144)-SEARCH(" ",C144))&amp;" "&amp;LEFT(C144,SEARCH(" ",C144))</f>
        <v xml:space="preserve">paul  legendre </v>
      </c>
      <c r="F144" s="1154"/>
      <c r="G144" s="1080"/>
      <c r="H144" s="1080"/>
      <c r="I144" s="1080"/>
      <c r="J144" s="1080"/>
      <c r="K144" s="1080"/>
      <c r="L144" s="1078"/>
      <c r="M144" s="1067"/>
      <c r="N144" s="1082"/>
      <c r="O144" s="1082"/>
      <c r="P144" s="1082"/>
      <c r="Q144" s="1082"/>
      <c r="R144" s="1067"/>
      <c r="S144" s="1067"/>
      <c r="T144" s="1067"/>
      <c r="U144" s="1067"/>
      <c r="V144" s="1067"/>
      <c r="W144" s="1067"/>
      <c r="X144" s="1067"/>
      <c r="Y144" s="1067"/>
      <c r="Z144" s="1067"/>
      <c r="AA144" s="1067"/>
    </row>
    <row r="145" spans="1:27" s="1053" customFormat="1" ht="24.95" customHeight="1">
      <c r="A145" s="1055"/>
      <c r="B145" s="1123"/>
      <c r="C145" s="1077"/>
      <c r="D145" s="1075"/>
      <c r="E145" s="1084" t="str">
        <f ca="1">_xlfn.FORMULATEXT(E144)</f>
        <v>=DROITE(C144;NBCAR(C144)-CHERCHE(" ";C144))&amp;" "&amp;GAUCHE(C144;CHERCHE(" ";C144))</v>
      </c>
      <c r="F145" s="1084"/>
      <c r="G145" s="1084"/>
      <c r="H145" s="1084"/>
      <c r="I145" s="1084"/>
      <c r="J145" s="1084"/>
      <c r="K145" s="1084"/>
      <c r="L145" s="1078"/>
      <c r="M145" s="1067"/>
      <c r="N145" s="1084"/>
      <c r="O145" s="1084"/>
      <c r="P145" s="1084"/>
      <c r="Q145" s="1084"/>
      <c r="R145" s="1067"/>
      <c r="S145" s="1067"/>
      <c r="T145" s="1067"/>
      <c r="U145" s="1067"/>
      <c r="V145" s="1067"/>
      <c r="W145" s="1067"/>
      <c r="X145" s="1067"/>
      <c r="Y145" s="1067"/>
      <c r="Z145" s="1067"/>
      <c r="AA145" s="1067"/>
    </row>
    <row r="146" spans="1:27" s="1053" customFormat="1" ht="24.95" customHeight="1" thickBot="1">
      <c r="A146" s="1055"/>
      <c r="B146" s="1086"/>
      <c r="C146" s="1090"/>
      <c r="D146" s="1088"/>
      <c r="E146" s="1087" t="s">
        <v>1145</v>
      </c>
      <c r="F146" s="1088"/>
      <c r="G146" s="1088"/>
      <c r="H146" s="1088"/>
      <c r="I146" s="1088"/>
      <c r="J146" s="1089"/>
      <c r="K146" s="1090"/>
      <c r="L146" s="1091"/>
      <c r="M146" s="1067"/>
      <c r="N146" s="1067"/>
      <c r="O146" s="1067"/>
      <c r="P146" s="1067"/>
      <c r="Q146" s="1067"/>
      <c r="R146" s="1067"/>
      <c r="S146" s="1067"/>
      <c r="T146" s="1067"/>
      <c r="U146" s="1067"/>
      <c r="V146" s="1067"/>
      <c r="W146" s="1067"/>
      <c r="X146" s="1067"/>
      <c r="Y146" s="1067"/>
      <c r="Z146" s="1067"/>
      <c r="AA146" s="1067"/>
    </row>
    <row r="147" spans="1:27" s="1053" customFormat="1" ht="24.95" customHeight="1" thickBot="1">
      <c r="A147" s="1055"/>
      <c r="B147" s="1056"/>
      <c r="C147" s="1067"/>
      <c r="D147" s="1092"/>
      <c r="E147" s="1092"/>
      <c r="F147" s="1093"/>
      <c r="G147" s="1093"/>
      <c r="H147" s="1093"/>
      <c r="I147" s="1093"/>
      <c r="J147" s="1094"/>
      <c r="K147" s="1067"/>
      <c r="L147" s="1067"/>
      <c r="M147" s="1067"/>
      <c r="N147" s="1067"/>
      <c r="O147" s="1067"/>
      <c r="P147" s="1067"/>
      <c r="Q147" s="1067"/>
      <c r="R147" s="1067"/>
      <c r="S147" s="1067"/>
      <c r="T147" s="1067"/>
      <c r="U147" s="1067"/>
      <c r="V147" s="1067"/>
      <c r="W147" s="1067"/>
      <c r="X147" s="1067"/>
      <c r="Y147" s="1067"/>
      <c r="Z147" s="1067"/>
      <c r="AA147" s="1067"/>
    </row>
    <row r="148" spans="1:27" s="1053" customFormat="1" ht="24.95" customHeight="1">
      <c r="A148" s="1055"/>
      <c r="B148" s="1068"/>
      <c r="C148" s="1069"/>
      <c r="D148" s="1070"/>
      <c r="E148" s="1070"/>
      <c r="F148" s="1070"/>
      <c r="G148" s="1070"/>
      <c r="H148" s="1070"/>
      <c r="I148" s="1070"/>
      <c r="J148" s="1099"/>
      <c r="K148" s="1100"/>
      <c r="L148" s="1067"/>
      <c r="M148" s="1067"/>
      <c r="N148" s="1067"/>
      <c r="O148" s="1067"/>
      <c r="P148" s="1067"/>
      <c r="Q148" s="1067"/>
      <c r="R148" s="1067"/>
      <c r="S148" s="1067"/>
      <c r="T148" s="1067"/>
      <c r="U148" s="1067"/>
      <c r="V148" s="1067"/>
      <c r="W148" s="1067"/>
      <c r="X148" s="1067"/>
      <c r="Y148" s="1067"/>
      <c r="Z148" s="1067"/>
      <c r="AA148" s="1067"/>
    </row>
    <row r="149" spans="1:27" s="1053" customFormat="1" ht="24.95" customHeight="1">
      <c r="A149" s="1055"/>
      <c r="B149" s="1123"/>
      <c r="C149" s="1101" t="s">
        <v>1146</v>
      </c>
      <c r="D149" s="1075"/>
      <c r="E149" s="1075"/>
      <c r="F149" s="1075"/>
      <c r="G149" s="1075"/>
      <c r="H149" s="1075"/>
      <c r="I149" s="1075"/>
      <c r="J149" s="1094"/>
      <c r="K149" s="1155"/>
      <c r="L149" s="1067"/>
      <c r="M149" s="1067"/>
      <c r="N149" s="1067"/>
      <c r="O149" s="1067"/>
      <c r="P149" s="1067"/>
      <c r="Q149" s="1067"/>
      <c r="R149" s="1067"/>
      <c r="S149" s="1067"/>
      <c r="T149" s="1067"/>
      <c r="U149" s="1067"/>
      <c r="V149" s="1067"/>
      <c r="W149" s="1067"/>
      <c r="X149" s="1067"/>
      <c r="Y149" s="1067"/>
      <c r="Z149" s="1067"/>
      <c r="AA149" s="1067"/>
    </row>
    <row r="150" spans="1:27" s="1053" customFormat="1" ht="24.95" customHeight="1">
      <c r="A150" s="1055"/>
      <c r="B150" s="1073" t="s">
        <v>1122</v>
      </c>
      <c r="C150" s="1075"/>
      <c r="D150" s="1075"/>
      <c r="E150" s="1075"/>
      <c r="F150" s="1075"/>
      <c r="G150" s="1075"/>
      <c r="H150" s="1075"/>
      <c r="I150" s="1075"/>
      <c r="J150" s="1094"/>
      <c r="K150" s="1155"/>
      <c r="L150" s="1067"/>
      <c r="M150" s="1067"/>
      <c r="N150" s="1067"/>
      <c r="O150" s="1067"/>
      <c r="P150" s="1067"/>
      <c r="Q150" s="1067"/>
      <c r="R150" s="1067"/>
      <c r="S150" s="1067"/>
      <c r="T150" s="1067"/>
      <c r="U150" s="1067"/>
      <c r="V150" s="1067"/>
      <c r="W150" s="1067"/>
      <c r="X150" s="1067"/>
      <c r="Y150" s="1067"/>
      <c r="Z150" s="1067"/>
      <c r="AA150" s="1067"/>
    </row>
    <row r="151" spans="1:27" s="1053" customFormat="1" ht="24.95" customHeight="1">
      <c r="A151" s="1055"/>
      <c r="B151" s="1073">
        <f>ROW()</f>
        <v>151</v>
      </c>
      <c r="C151" s="1156">
        <v>5</v>
      </c>
      <c r="D151" s="1157">
        <f>RANK(C151,C151:C155,0)</f>
        <v>3</v>
      </c>
      <c r="E151" s="1084" t="str">
        <f ca="1">_xlfn.FORMULATEXT(D151)</f>
        <v>=RANG(C151;C151:C155;0)</v>
      </c>
      <c r="F151" s="1149"/>
      <c r="G151" s="1075"/>
      <c r="H151" s="1092"/>
      <c r="I151" s="1075"/>
      <c r="J151" s="1094"/>
      <c r="K151" s="1155"/>
      <c r="L151" s="1067"/>
      <c r="M151" s="1067"/>
      <c r="N151" s="1067"/>
      <c r="O151" s="1067"/>
      <c r="P151" s="1067"/>
      <c r="Q151" s="1067"/>
      <c r="R151" s="1067"/>
      <c r="S151" s="1067"/>
      <c r="T151" s="1067"/>
      <c r="U151" s="1067"/>
      <c r="V151" s="1067"/>
      <c r="W151" s="1067"/>
      <c r="X151" s="1067"/>
      <c r="Y151" s="1067"/>
      <c r="Z151" s="1067"/>
      <c r="AA151" s="1067"/>
    </row>
    <row r="152" spans="1:27" s="1053" customFormat="1" ht="24.95" customHeight="1">
      <c r="A152" s="1055"/>
      <c r="B152" s="1123"/>
      <c r="C152" s="1156">
        <v>8</v>
      </c>
      <c r="D152" s="1157">
        <f>RANK(C152,C151:C155,0)</f>
        <v>1</v>
      </c>
      <c r="E152" s="1158" t="s">
        <v>1147</v>
      </c>
      <c r="F152" s="1149"/>
      <c r="G152" s="1075"/>
      <c r="H152" s="1075"/>
      <c r="I152" s="1075"/>
      <c r="J152" s="1094"/>
      <c r="K152" s="1155"/>
      <c r="L152" s="1067"/>
      <c r="M152" s="1067"/>
      <c r="N152" s="1067"/>
      <c r="O152" s="1067"/>
      <c r="P152" s="1067"/>
      <c r="Q152" s="1067"/>
      <c r="R152" s="1067"/>
      <c r="S152" s="1067"/>
      <c r="T152" s="1067"/>
      <c r="U152" s="1067"/>
      <c r="V152" s="1067"/>
      <c r="W152" s="1067"/>
      <c r="X152" s="1067"/>
      <c r="Y152" s="1067"/>
      <c r="Z152" s="1067"/>
      <c r="AA152" s="1067"/>
    </row>
    <row r="153" spans="1:27" s="1053" customFormat="1" ht="24.95" customHeight="1">
      <c r="A153" s="1055"/>
      <c r="B153" s="1123"/>
      <c r="C153" s="1156">
        <v>4</v>
      </c>
      <c r="D153" s="1157">
        <f>RANK(C153,C151:C155,0)</f>
        <v>4</v>
      </c>
      <c r="E153" s="1148"/>
      <c r="F153" s="1149"/>
      <c r="G153" s="1075"/>
      <c r="H153" s="1075"/>
      <c r="I153" s="1075"/>
      <c r="J153" s="1094"/>
      <c r="K153" s="1155"/>
      <c r="L153" s="1067"/>
      <c r="M153" s="1067"/>
      <c r="N153" s="1067"/>
      <c r="O153" s="1067"/>
      <c r="P153" s="1067"/>
      <c r="Q153" s="1067"/>
      <c r="R153" s="1067"/>
      <c r="S153" s="1067"/>
      <c r="T153" s="1067"/>
      <c r="U153" s="1067"/>
      <c r="V153" s="1067"/>
      <c r="W153" s="1067"/>
      <c r="X153" s="1067"/>
      <c r="Y153" s="1067"/>
      <c r="Z153" s="1067"/>
      <c r="AA153" s="1067"/>
    </row>
    <row r="154" spans="1:27" s="1053" customFormat="1" ht="24.95" customHeight="1">
      <c r="A154" s="1055"/>
      <c r="B154" s="1123"/>
      <c r="C154" s="1156">
        <v>1</v>
      </c>
      <c r="D154" s="1157">
        <f>RANK(C154,C151:C155,0)</f>
        <v>5</v>
      </c>
      <c r="E154" s="1148"/>
      <c r="F154" s="1149"/>
      <c r="G154" s="1075"/>
      <c r="H154" s="1075"/>
      <c r="I154" s="1075"/>
      <c r="J154" s="1094"/>
      <c r="K154" s="1155"/>
      <c r="L154" s="1067"/>
      <c r="M154" s="1067"/>
      <c r="N154" s="1067"/>
      <c r="O154" s="1067"/>
      <c r="P154" s="1067"/>
      <c r="Q154" s="1067"/>
      <c r="R154" s="1067"/>
      <c r="S154" s="1067"/>
      <c r="T154" s="1067"/>
      <c r="U154" s="1067"/>
      <c r="V154" s="1067"/>
      <c r="W154" s="1067"/>
      <c r="X154" s="1067"/>
      <c r="Y154" s="1067"/>
      <c r="Z154" s="1067"/>
      <c r="AA154" s="1067"/>
    </row>
    <row r="155" spans="1:27" s="1053" customFormat="1" ht="24.95" customHeight="1">
      <c r="A155" s="1055"/>
      <c r="B155" s="1123"/>
      <c r="C155" s="1156">
        <v>7</v>
      </c>
      <c r="D155" s="1157">
        <f>RANK(C155,C151:C155,0)</f>
        <v>2</v>
      </c>
      <c r="E155" s="1148"/>
      <c r="F155" s="1149"/>
      <c r="G155" s="1075"/>
      <c r="H155" s="1075"/>
      <c r="I155" s="1075"/>
      <c r="J155" s="1094"/>
      <c r="K155" s="1155"/>
      <c r="L155" s="1067"/>
      <c r="M155" s="1067"/>
      <c r="N155" s="1067"/>
      <c r="O155" s="1067"/>
      <c r="P155" s="1067"/>
      <c r="Q155" s="1067"/>
      <c r="R155" s="1067"/>
      <c r="S155" s="1067"/>
      <c r="T155" s="1067"/>
      <c r="U155" s="1067"/>
      <c r="V155" s="1067"/>
      <c r="W155" s="1067"/>
      <c r="X155" s="1067"/>
      <c r="Y155" s="1067"/>
      <c r="Z155" s="1067"/>
      <c r="AA155" s="1067"/>
    </row>
    <row r="156" spans="1:27" s="1053" customFormat="1" ht="24.95" customHeight="1" thickBot="1">
      <c r="A156" s="1055"/>
      <c r="B156" s="1159" t="s">
        <v>1148</v>
      </c>
      <c r="C156" s="1090"/>
      <c r="D156" s="1088"/>
      <c r="E156" s="1088"/>
      <c r="F156" s="1088"/>
      <c r="G156" s="1088"/>
      <c r="H156" s="1088"/>
      <c r="I156" s="1088"/>
      <c r="J156" s="1132"/>
      <c r="K156" s="1133"/>
      <c r="L156" s="1067"/>
      <c r="M156" s="1067"/>
      <c r="N156" s="1067"/>
      <c r="O156" s="1067"/>
      <c r="P156" s="1067"/>
      <c r="Q156" s="1067"/>
      <c r="R156" s="1067"/>
      <c r="S156" s="1067"/>
      <c r="T156" s="1067"/>
      <c r="U156" s="1067"/>
      <c r="V156" s="1067"/>
      <c r="W156" s="1067"/>
      <c r="X156" s="1067"/>
      <c r="Y156" s="1067"/>
      <c r="Z156" s="1067"/>
      <c r="AA156" s="1067"/>
    </row>
    <row r="157" spans="1:27" s="1053" customFormat="1" ht="24.95" customHeight="1" thickBot="1">
      <c r="A157" s="1055"/>
      <c r="B157" s="1056"/>
      <c r="C157" s="1067"/>
      <c r="D157" s="1092"/>
      <c r="E157" s="1092"/>
      <c r="F157" s="1093"/>
      <c r="G157" s="1093"/>
      <c r="H157" s="1093"/>
      <c r="I157" s="1093"/>
      <c r="J157" s="1094"/>
      <c r="K157" s="1067"/>
      <c r="L157" s="1067"/>
      <c r="M157" s="1067"/>
      <c r="N157" s="1067"/>
      <c r="O157" s="1067"/>
      <c r="P157" s="1067"/>
      <c r="Q157" s="1067"/>
      <c r="R157" s="1067"/>
      <c r="S157" s="1067"/>
      <c r="T157" s="1067"/>
      <c r="U157" s="1067"/>
      <c r="V157" s="1067"/>
      <c r="W157" s="1067"/>
      <c r="X157" s="1067"/>
      <c r="Y157" s="1067"/>
      <c r="Z157" s="1067"/>
      <c r="AA157" s="1067"/>
    </row>
    <row r="158" spans="1:27" s="1053" customFormat="1" ht="24.95" customHeight="1">
      <c r="A158" s="1055"/>
      <c r="B158" s="1068"/>
      <c r="C158" s="1069"/>
      <c r="D158" s="1070"/>
      <c r="E158" s="1070"/>
      <c r="F158" s="1070"/>
      <c r="G158" s="1070"/>
      <c r="H158" s="1070"/>
      <c r="I158" s="1070"/>
      <c r="J158" s="1071"/>
      <c r="K158" s="1072"/>
      <c r="L158" s="1067"/>
      <c r="M158" s="1067"/>
      <c r="N158" s="1067"/>
      <c r="O158" s="1067"/>
      <c r="P158" s="1067"/>
      <c r="Q158" s="1067"/>
      <c r="R158" s="1067"/>
      <c r="S158" s="1067"/>
      <c r="T158" s="1067"/>
      <c r="U158" s="1067"/>
      <c r="V158" s="1067"/>
      <c r="W158" s="1067"/>
      <c r="X158" s="1067"/>
      <c r="Y158" s="1067"/>
      <c r="Z158" s="1067"/>
      <c r="AA158" s="1067"/>
    </row>
    <row r="159" spans="1:27" s="1053" customFormat="1" ht="24.95" customHeight="1">
      <c r="A159" s="1055"/>
      <c r="B159" s="1123"/>
      <c r="C159" s="1101" t="s">
        <v>1149</v>
      </c>
      <c r="D159" s="1160"/>
      <c r="E159" s="1148"/>
      <c r="F159" s="1149"/>
      <c r="G159" s="1075"/>
      <c r="H159" s="1075"/>
      <c r="I159" s="1075"/>
      <c r="J159" s="1076"/>
      <c r="K159" s="1078"/>
      <c r="L159" s="1067"/>
      <c r="M159" s="1067"/>
      <c r="N159" s="1067"/>
      <c r="O159" s="1067"/>
      <c r="P159" s="1067"/>
      <c r="Q159" s="1067"/>
      <c r="R159" s="1067"/>
      <c r="S159" s="1067"/>
      <c r="T159" s="1067"/>
      <c r="U159" s="1067"/>
      <c r="V159" s="1067"/>
      <c r="W159" s="1067"/>
      <c r="X159" s="1067"/>
      <c r="Y159" s="1067"/>
      <c r="Z159" s="1067"/>
      <c r="AA159" s="1067"/>
    </row>
    <row r="160" spans="1:27" s="1053" customFormat="1" ht="24.95" customHeight="1">
      <c r="A160" s="1055"/>
      <c r="B160" s="1123"/>
      <c r="C160" s="1150" t="s">
        <v>1150</v>
      </c>
      <c r="D160" s="1077"/>
      <c r="E160" s="1148"/>
      <c r="F160" s="1149"/>
      <c r="G160" s="1075"/>
      <c r="H160" s="1075"/>
      <c r="I160" s="1075"/>
      <c r="J160" s="1076"/>
      <c r="K160" s="1078"/>
      <c r="L160" s="1067"/>
      <c r="M160" s="1067"/>
      <c r="N160" s="1067"/>
      <c r="O160" s="1067"/>
      <c r="P160" s="1067"/>
      <c r="Q160" s="1067"/>
      <c r="R160" s="1067"/>
      <c r="S160" s="1067"/>
      <c r="T160" s="1067"/>
      <c r="U160" s="1067"/>
      <c r="V160" s="1067"/>
      <c r="W160" s="1067"/>
      <c r="X160" s="1067"/>
      <c r="Y160" s="1067"/>
      <c r="Z160" s="1067"/>
      <c r="AA160" s="1067"/>
    </row>
    <row r="161" spans="1:27" s="1053" customFormat="1" ht="24.95" customHeight="1">
      <c r="A161" s="1055"/>
      <c r="B161" s="1123"/>
      <c r="C161" s="1150" t="s">
        <v>1151</v>
      </c>
      <c r="D161" s="1077"/>
      <c r="E161" s="1148"/>
      <c r="F161" s="1149"/>
      <c r="G161" s="1075"/>
      <c r="H161" s="1075"/>
      <c r="I161" s="1075"/>
      <c r="J161" s="1076"/>
      <c r="K161" s="1078"/>
      <c r="L161" s="1067"/>
      <c r="M161" s="1067"/>
      <c r="N161" s="1067"/>
      <c r="O161" s="1067"/>
      <c r="P161" s="1067"/>
      <c r="Q161" s="1067"/>
      <c r="R161" s="1067"/>
      <c r="S161" s="1067"/>
      <c r="T161" s="1067"/>
      <c r="U161" s="1067"/>
      <c r="V161" s="1067"/>
      <c r="W161" s="1067"/>
      <c r="X161" s="1067"/>
      <c r="Y161" s="1067"/>
      <c r="Z161" s="1067"/>
      <c r="AA161" s="1067"/>
    </row>
    <row r="162" spans="1:27" s="1053" customFormat="1" ht="24.95" customHeight="1">
      <c r="A162" s="1055"/>
      <c r="B162" s="1123"/>
      <c r="C162" s="1160" t="s">
        <v>1152</v>
      </c>
      <c r="D162" s="1077"/>
      <c r="E162" s="1148"/>
      <c r="F162" s="1149"/>
      <c r="G162" s="1075"/>
      <c r="H162" s="1075"/>
      <c r="I162" s="1075"/>
      <c r="J162" s="1076"/>
      <c r="K162" s="1078"/>
      <c r="L162" s="1067"/>
      <c r="M162" s="1067"/>
      <c r="N162" s="1067"/>
      <c r="O162" s="1067"/>
      <c r="P162" s="1067"/>
      <c r="Q162" s="1067"/>
      <c r="R162" s="1067"/>
      <c r="S162" s="1067"/>
      <c r="T162" s="1067"/>
      <c r="U162" s="1067"/>
      <c r="V162" s="1067"/>
      <c r="W162" s="1067"/>
      <c r="X162" s="1067"/>
      <c r="Y162" s="1067"/>
      <c r="Z162" s="1067"/>
      <c r="AA162" s="1067"/>
    </row>
    <row r="163" spans="1:27" s="1053" customFormat="1" ht="24.95" customHeight="1">
      <c r="A163" s="1055"/>
      <c r="B163" s="1073" t="s">
        <v>1122</v>
      </c>
      <c r="C163" s="1075"/>
      <c r="D163" s="1075"/>
      <c r="E163" s="1075"/>
      <c r="F163" s="1075"/>
      <c r="G163" s="1075"/>
      <c r="H163" s="1075"/>
      <c r="I163" s="1075"/>
      <c r="J163" s="1076"/>
      <c r="K163" s="1078"/>
      <c r="L163" s="1067"/>
      <c r="M163" s="1067"/>
      <c r="N163" s="1067"/>
      <c r="O163" s="1067"/>
      <c r="P163" s="1067"/>
      <c r="Q163" s="1067"/>
      <c r="R163" s="1067"/>
      <c r="S163" s="1067"/>
      <c r="T163" s="1067"/>
      <c r="U163" s="1067"/>
      <c r="V163" s="1067"/>
      <c r="W163" s="1067"/>
      <c r="X163" s="1067"/>
      <c r="Y163" s="1067"/>
      <c r="Z163" s="1067"/>
      <c r="AA163" s="1067"/>
    </row>
    <row r="164" spans="1:27" s="1053" customFormat="1" ht="24.95" customHeight="1">
      <c r="A164" s="1055"/>
      <c r="B164" s="1073">
        <f>ROW()</f>
        <v>164</v>
      </c>
      <c r="C164" s="1156">
        <v>5</v>
      </c>
      <c r="D164" s="1161" t="str">
        <f>REPT(CHAR(7),RANK(C164,C164:C168,1))</f>
        <v>_x0007__x0007__x0007_</v>
      </c>
      <c r="E164" s="1084" t="str">
        <f ca="1">_xlfn.FORMULATEXT(D164)</f>
        <v>=REPT(CAR(7);RANG(C164;C164:C168;1))</v>
      </c>
      <c r="F164" s="1149"/>
      <c r="G164" s="1149"/>
      <c r="H164" s="1149"/>
      <c r="I164" s="1075"/>
      <c r="J164" s="1076"/>
      <c r="K164" s="1078"/>
      <c r="L164" s="1067"/>
      <c r="M164" s="1067"/>
      <c r="N164" s="1067"/>
      <c r="O164" s="1067"/>
      <c r="P164" s="1067"/>
      <c r="Q164" s="1067"/>
      <c r="R164" s="1067"/>
      <c r="S164" s="1067"/>
      <c r="T164" s="1067"/>
      <c r="U164" s="1067"/>
      <c r="V164" s="1067"/>
      <c r="W164" s="1067"/>
      <c r="X164" s="1067"/>
      <c r="Y164" s="1067"/>
      <c r="Z164" s="1067"/>
      <c r="AA164" s="1067"/>
    </row>
    <row r="165" spans="1:27" s="1053" customFormat="1" ht="24.95" customHeight="1">
      <c r="A165" s="1055"/>
      <c r="B165" s="1123"/>
      <c r="C165" s="1156">
        <v>8</v>
      </c>
      <c r="D165" s="1161" t="str">
        <f>REPT(CHAR(7),RANK(C165,C164:C168,1))</f>
        <v>_x0007__x0007__x0007__x0007__x0007_</v>
      </c>
      <c r="E165" s="1148"/>
      <c r="F165" s="1149"/>
      <c r="G165" s="1075"/>
      <c r="H165" s="1075"/>
      <c r="I165" s="1075"/>
      <c r="J165" s="1076"/>
      <c r="K165" s="1078"/>
      <c r="L165" s="1067"/>
      <c r="M165" s="1067"/>
      <c r="N165" s="1067"/>
      <c r="O165" s="1067"/>
      <c r="P165" s="1067"/>
      <c r="Q165" s="1067"/>
      <c r="R165" s="1067"/>
      <c r="S165" s="1067"/>
      <c r="T165" s="1067"/>
      <c r="U165" s="1067"/>
      <c r="V165" s="1067"/>
      <c r="W165" s="1067"/>
      <c r="X165" s="1067"/>
      <c r="Y165" s="1067"/>
      <c r="Z165" s="1067"/>
      <c r="AA165" s="1067"/>
    </row>
    <row r="166" spans="1:27" s="1053" customFormat="1" ht="24.95" customHeight="1">
      <c r="A166" s="1055"/>
      <c r="B166" s="1123"/>
      <c r="C166" s="1156">
        <v>4</v>
      </c>
      <c r="D166" s="1161" t="str">
        <f>REPT(CHAR(7),RANK(C166,C164:C168,1))</f>
        <v>_x0007__x0007_</v>
      </c>
      <c r="E166" s="1148"/>
      <c r="F166" s="1149"/>
      <c r="G166" s="1075"/>
      <c r="H166" s="1075"/>
      <c r="I166" s="1075"/>
      <c r="J166" s="1076"/>
      <c r="K166" s="1078"/>
      <c r="L166" s="1067"/>
      <c r="M166" s="1067"/>
      <c r="N166" s="1067"/>
      <c r="O166" s="1067"/>
      <c r="P166" s="1067"/>
      <c r="Q166" s="1067"/>
      <c r="R166" s="1067"/>
      <c r="S166" s="1067"/>
      <c r="T166" s="1067"/>
      <c r="U166" s="1067"/>
      <c r="V166" s="1067"/>
      <c r="W166" s="1067"/>
      <c r="X166" s="1067"/>
      <c r="Y166" s="1067"/>
      <c r="Z166" s="1067"/>
      <c r="AA166" s="1067"/>
    </row>
    <row r="167" spans="1:27" s="1053" customFormat="1" ht="24.95" customHeight="1">
      <c r="A167" s="1055"/>
      <c r="B167" s="1123"/>
      <c r="C167" s="1156">
        <v>1</v>
      </c>
      <c r="D167" s="1161" t="str">
        <f>REPT(CHAR(7),RANK(C167,C164:C168,1))</f>
        <v>_x0007_</v>
      </c>
      <c r="E167" s="1148"/>
      <c r="F167" s="1149"/>
      <c r="G167" s="1075"/>
      <c r="H167" s="1075"/>
      <c r="I167" s="1075"/>
      <c r="J167" s="1076"/>
      <c r="K167" s="1078"/>
      <c r="L167" s="1067"/>
      <c r="M167" s="1067"/>
      <c r="N167" s="1067"/>
      <c r="O167" s="1067"/>
      <c r="P167" s="1067"/>
      <c r="Q167" s="1067"/>
      <c r="R167" s="1067"/>
      <c r="S167" s="1067"/>
      <c r="T167" s="1067"/>
      <c r="U167" s="1067"/>
      <c r="V167" s="1067"/>
      <c r="W167" s="1067"/>
      <c r="X167" s="1067"/>
      <c r="Y167" s="1067"/>
      <c r="Z167" s="1067"/>
      <c r="AA167" s="1067"/>
    </row>
    <row r="168" spans="1:27" s="1053" customFormat="1" ht="24.95" customHeight="1">
      <c r="A168" s="1055"/>
      <c r="B168" s="1123"/>
      <c r="C168" s="1156">
        <v>7</v>
      </c>
      <c r="D168" s="1161" t="str">
        <f>REPT(CHAR(7),RANK(C168,C164:C168,1))</f>
        <v>_x0007__x0007__x0007__x0007_</v>
      </c>
      <c r="E168" s="1148"/>
      <c r="F168" s="1149"/>
      <c r="G168" s="1075"/>
      <c r="H168" s="1075"/>
      <c r="I168" s="1075"/>
      <c r="J168" s="1076"/>
      <c r="K168" s="1078"/>
      <c r="L168" s="1067"/>
      <c r="M168" s="1067"/>
      <c r="N168" s="1067"/>
      <c r="O168" s="1067"/>
      <c r="P168" s="1067"/>
      <c r="Q168" s="1067"/>
      <c r="R168" s="1067"/>
      <c r="S168" s="1067"/>
      <c r="T168" s="1067"/>
      <c r="U168" s="1067"/>
      <c r="V168" s="1067"/>
      <c r="W168" s="1067"/>
      <c r="X168" s="1067"/>
      <c r="Y168" s="1067"/>
      <c r="Z168" s="1067"/>
      <c r="AA168" s="1067"/>
    </row>
    <row r="169" spans="1:27" s="1053" customFormat="1" ht="24.95" customHeight="1" thickBot="1">
      <c r="A169" s="1055"/>
      <c r="B169" s="1159" t="s">
        <v>1148</v>
      </c>
      <c r="C169" s="1090"/>
      <c r="D169" s="1162"/>
      <c r="E169" s="1162"/>
      <c r="F169" s="1162"/>
      <c r="G169" s="1088"/>
      <c r="H169" s="1088"/>
      <c r="I169" s="1088"/>
      <c r="J169" s="1089"/>
      <c r="K169" s="1091"/>
      <c r="L169" s="1067"/>
      <c r="M169" s="1067"/>
      <c r="N169" s="1067"/>
      <c r="O169" s="1067"/>
      <c r="P169" s="1067"/>
      <c r="Q169" s="1067"/>
      <c r="R169" s="1067"/>
      <c r="S169" s="1067"/>
      <c r="T169" s="1067"/>
      <c r="U169" s="1067"/>
      <c r="V169" s="1067"/>
      <c r="W169" s="1067"/>
      <c r="X169" s="1067"/>
      <c r="Y169" s="1067"/>
      <c r="Z169" s="1067"/>
      <c r="AA169" s="1067"/>
    </row>
    <row r="170" spans="1:27" s="1053" customFormat="1" ht="24.95" customHeight="1" thickBot="1">
      <c r="A170" s="1055"/>
      <c r="B170" s="1056"/>
      <c r="C170" s="1067"/>
      <c r="D170" s="1092"/>
      <c r="E170" s="1092"/>
      <c r="F170" s="1093"/>
      <c r="G170" s="1093"/>
      <c r="H170" s="1093"/>
      <c r="I170" s="1093"/>
      <c r="J170" s="1094"/>
      <c r="K170" s="1067"/>
      <c r="L170" s="1067"/>
      <c r="M170" s="1067"/>
      <c r="N170" s="1067"/>
      <c r="O170" s="1067"/>
      <c r="P170" s="1067"/>
      <c r="Q170" s="1067"/>
      <c r="R170" s="1067"/>
      <c r="S170" s="1067"/>
      <c r="T170" s="1067"/>
      <c r="U170" s="1067"/>
      <c r="V170" s="1067"/>
      <c r="W170" s="1067"/>
      <c r="X170" s="1067"/>
      <c r="Y170" s="1067"/>
      <c r="Z170" s="1067"/>
      <c r="AA170" s="1067"/>
    </row>
    <row r="171" spans="1:27" s="1053" customFormat="1" ht="24.95" customHeight="1">
      <c r="A171" s="1163"/>
      <c r="B171" s="1164"/>
      <c r="C171" s="1165"/>
      <c r="D171" s="1136"/>
      <c r="E171" s="1136"/>
      <c r="F171" s="1136"/>
      <c r="G171" s="1136"/>
      <c r="H171" s="1136"/>
      <c r="I171" s="1166"/>
      <c r="J171" s="1076"/>
      <c r="K171" s="1077"/>
      <c r="L171" s="1077"/>
      <c r="M171" s="1067"/>
      <c r="N171" s="1067"/>
      <c r="O171" s="1067"/>
      <c r="P171" s="1067"/>
      <c r="Q171" s="1067"/>
      <c r="R171" s="1067"/>
      <c r="S171" s="1067"/>
      <c r="T171" s="1067"/>
      <c r="U171" s="1067"/>
      <c r="V171" s="1067"/>
      <c r="W171" s="1067"/>
      <c r="X171" s="1067"/>
      <c r="Y171" s="1067"/>
      <c r="Z171" s="1067"/>
      <c r="AA171" s="1067"/>
    </row>
    <row r="172" spans="1:27" s="1053" customFormat="1" ht="24.95" customHeight="1">
      <c r="A172" s="1163"/>
      <c r="B172" s="1167"/>
      <c r="C172" s="1101" t="s">
        <v>1153</v>
      </c>
      <c r="D172" s="1075"/>
      <c r="E172" s="1075"/>
      <c r="F172" s="1075"/>
      <c r="G172" s="1075"/>
      <c r="H172" s="1075"/>
      <c r="I172" s="1168"/>
      <c r="J172" s="1076"/>
      <c r="K172" s="1077"/>
      <c r="L172" s="1077"/>
      <c r="M172" s="1067"/>
      <c r="N172" s="1067"/>
      <c r="O172" s="1067"/>
      <c r="P172" s="1067"/>
      <c r="Q172" s="1067"/>
      <c r="R172" s="1067"/>
      <c r="S172" s="1067"/>
      <c r="T172" s="1067"/>
      <c r="U172" s="1067"/>
      <c r="V172" s="1067"/>
      <c r="W172" s="1067"/>
      <c r="X172" s="1067"/>
      <c r="Y172" s="1067"/>
      <c r="Z172" s="1067"/>
      <c r="AA172" s="1067"/>
    </row>
    <row r="173" spans="1:27" s="1053" customFormat="1" ht="24.95" customHeight="1">
      <c r="A173" s="1163"/>
      <c r="B173" s="1073" t="s">
        <v>1154</v>
      </c>
      <c r="C173" s="1077"/>
      <c r="D173" s="1077"/>
      <c r="E173" s="1075"/>
      <c r="F173" s="1075"/>
      <c r="G173" s="1169"/>
      <c r="H173" s="1077"/>
      <c r="I173" s="1170"/>
      <c r="J173" s="1077"/>
      <c r="K173" s="1077"/>
      <c r="L173" s="1077"/>
      <c r="M173" s="1067"/>
      <c r="N173" s="1067"/>
      <c r="O173" s="1067"/>
      <c r="P173" s="1067"/>
      <c r="Q173" s="1067"/>
      <c r="R173" s="1067"/>
      <c r="S173" s="1067"/>
      <c r="T173" s="1067"/>
      <c r="U173" s="1067"/>
      <c r="V173" s="1067"/>
      <c r="W173" s="1067"/>
      <c r="X173" s="1067"/>
      <c r="Y173" s="1067"/>
      <c r="Z173" s="1067"/>
      <c r="AA173" s="1067"/>
    </row>
    <row r="174" spans="1:27" s="1053" customFormat="1" ht="24.95" customHeight="1">
      <c r="A174" s="1163"/>
      <c r="B174" s="1171">
        <f>ROW()</f>
        <v>174</v>
      </c>
      <c r="C174" s="3438">
        <f ca="1">TODAY()</f>
        <v>44609</v>
      </c>
      <c r="D174" s="3438"/>
      <c r="E174" s="3438"/>
      <c r="F174" s="1158"/>
      <c r="G174" s="1084" t="str">
        <f ca="1">_xlfn.FORMULATEXT(C174)</f>
        <v>=AUJOURDHUI()</v>
      </c>
      <c r="H174" s="1077"/>
      <c r="I174" s="1170"/>
      <c r="J174" s="1077"/>
      <c r="K174" s="1077"/>
      <c r="L174" s="1077"/>
      <c r="M174" s="1067"/>
      <c r="N174" s="1067"/>
      <c r="O174" s="1067"/>
      <c r="P174" s="1067"/>
      <c r="Q174" s="1067"/>
      <c r="R174" s="1067"/>
      <c r="S174" s="1067"/>
      <c r="T174" s="1067"/>
      <c r="U174" s="1067"/>
      <c r="V174" s="1067"/>
      <c r="W174" s="1067"/>
      <c r="X174" s="1067"/>
      <c r="Y174" s="1067"/>
      <c r="Z174" s="1067"/>
      <c r="AA174" s="1067"/>
    </row>
    <row r="175" spans="1:27" s="1053" customFormat="1" ht="24.95" customHeight="1">
      <c r="A175" s="1163"/>
      <c r="B175" s="1167"/>
      <c r="C175" s="1158" t="s">
        <v>1155</v>
      </c>
      <c r="D175" s="1149"/>
      <c r="E175" s="1149"/>
      <c r="F175" s="1149"/>
      <c r="G175" s="1149"/>
      <c r="H175" s="1077"/>
      <c r="I175" s="1170"/>
      <c r="J175" s="1077"/>
      <c r="K175" s="1077"/>
      <c r="L175" s="1077"/>
      <c r="M175" s="1067"/>
      <c r="N175" s="1067"/>
      <c r="O175" s="1067"/>
      <c r="P175" s="1067"/>
      <c r="Q175" s="1067"/>
      <c r="R175" s="1067"/>
      <c r="S175" s="1067"/>
      <c r="T175" s="1067"/>
      <c r="U175" s="1067"/>
      <c r="V175" s="1067"/>
      <c r="W175" s="1067"/>
      <c r="X175" s="1067"/>
      <c r="Y175" s="1067"/>
      <c r="Z175" s="1067"/>
      <c r="AA175" s="1067"/>
    </row>
    <row r="176" spans="1:27" s="1053" customFormat="1" ht="24.95" customHeight="1">
      <c r="A176" s="1163"/>
      <c r="B176" s="1167"/>
      <c r="C176" s="1158"/>
      <c r="D176" s="1149"/>
      <c r="E176" s="1149"/>
      <c r="F176" s="1149"/>
      <c r="G176" s="1149"/>
      <c r="H176" s="1077"/>
      <c r="I176" s="1170"/>
      <c r="J176" s="1077"/>
      <c r="K176" s="1077"/>
      <c r="L176" s="1077"/>
      <c r="M176" s="1067"/>
      <c r="N176" s="1067"/>
      <c r="O176" s="1067"/>
      <c r="P176" s="1067"/>
      <c r="Q176" s="1067"/>
      <c r="R176" s="1067"/>
      <c r="S176" s="1067"/>
      <c r="T176" s="1067"/>
      <c r="U176" s="1067"/>
      <c r="V176" s="1067"/>
      <c r="W176" s="1067"/>
      <c r="X176" s="1067"/>
      <c r="Y176" s="1067"/>
      <c r="Z176" s="1067"/>
      <c r="AA176" s="1067"/>
    </row>
    <row r="177" spans="1:27" s="1053" customFormat="1" ht="24.95" customHeight="1">
      <c r="A177" s="1163"/>
      <c r="B177" s="1171">
        <f>ROW()</f>
        <v>177</v>
      </c>
      <c r="C177" s="3438">
        <f ca="1">NOW()</f>
        <v>44609.496947800922</v>
      </c>
      <c r="D177" s="3438"/>
      <c r="E177" s="3438"/>
      <c r="F177" s="1158"/>
      <c r="G177" s="1084" t="str">
        <f ca="1">_xlfn.FORMULATEXT(C177)</f>
        <v>=MAINTENANT()</v>
      </c>
      <c r="H177" s="1077"/>
      <c r="I177" s="1170"/>
      <c r="J177" s="1077"/>
      <c r="K177" s="1077"/>
      <c r="L177" s="1077"/>
      <c r="M177" s="1067"/>
      <c r="N177" s="1067"/>
      <c r="O177" s="1067"/>
      <c r="P177" s="1067"/>
      <c r="Q177" s="1067"/>
      <c r="R177" s="1067"/>
      <c r="S177" s="1067"/>
      <c r="T177" s="1067"/>
      <c r="U177" s="1067"/>
      <c r="V177" s="1067"/>
      <c r="W177" s="1067"/>
      <c r="X177" s="1067"/>
      <c r="Y177" s="1067"/>
      <c r="Z177" s="1067"/>
      <c r="AA177" s="1067"/>
    </row>
    <row r="178" spans="1:27" s="1053" customFormat="1" ht="24.95" customHeight="1">
      <c r="A178" s="1163"/>
      <c r="B178" s="1167"/>
      <c r="C178" s="1158" t="s">
        <v>1155</v>
      </c>
      <c r="D178" s="1149"/>
      <c r="E178" s="1149"/>
      <c r="F178" s="1149"/>
      <c r="G178" s="1149"/>
      <c r="H178" s="1077"/>
      <c r="I178" s="1170"/>
      <c r="J178" s="1077"/>
      <c r="K178" s="1077"/>
      <c r="L178" s="1077"/>
      <c r="M178" s="1067"/>
      <c r="N178" s="1067"/>
      <c r="O178" s="1067"/>
      <c r="P178" s="1067"/>
      <c r="Q178" s="1067"/>
      <c r="R178" s="1067"/>
      <c r="S178" s="1067"/>
      <c r="T178" s="1067"/>
      <c r="U178" s="1067"/>
      <c r="V178" s="1067"/>
      <c r="W178" s="1067"/>
      <c r="X178" s="1067"/>
      <c r="Y178" s="1067"/>
      <c r="Z178" s="1067"/>
      <c r="AA178" s="1067"/>
    </row>
    <row r="179" spans="1:27" s="1053" customFormat="1" ht="24.95" customHeight="1">
      <c r="A179" s="1163"/>
      <c r="B179" s="1167"/>
      <c r="C179" s="1149"/>
      <c r="D179" s="1149"/>
      <c r="E179" s="1149"/>
      <c r="F179" s="1149"/>
      <c r="G179" s="1149"/>
      <c r="H179" s="1077"/>
      <c r="I179" s="1170"/>
      <c r="J179" s="1077"/>
      <c r="K179" s="1077"/>
      <c r="L179" s="1077"/>
      <c r="M179" s="1067"/>
      <c r="N179" s="1067"/>
      <c r="O179" s="1067"/>
      <c r="P179" s="1067"/>
      <c r="Q179" s="1067"/>
      <c r="R179" s="1067"/>
      <c r="S179" s="1067"/>
      <c r="T179" s="1067"/>
      <c r="U179" s="1067"/>
      <c r="V179" s="1067"/>
      <c r="W179" s="1067"/>
      <c r="X179" s="1067"/>
      <c r="Y179" s="1067"/>
      <c r="Z179" s="1067"/>
      <c r="AA179" s="1067"/>
    </row>
    <row r="180" spans="1:27" s="1053" customFormat="1" ht="24.95" customHeight="1">
      <c r="A180" s="1163"/>
      <c r="B180" s="1171">
        <f>ROW()</f>
        <v>180</v>
      </c>
      <c r="C180" s="3439">
        <f ca="1">NOW()</f>
        <v>44609.496947800922</v>
      </c>
      <c r="D180" s="3439"/>
      <c r="E180" s="3439"/>
      <c r="F180" s="1158"/>
      <c r="G180" s="1084" t="str">
        <f ca="1">_xlfn.FORMULATEXT(C180)</f>
        <v>=MAINTENANT()</v>
      </c>
      <c r="H180" s="1077"/>
      <c r="I180" s="1170"/>
      <c r="J180" s="1077"/>
      <c r="K180" s="1077"/>
      <c r="L180" s="1077"/>
      <c r="M180" s="1067"/>
      <c r="N180" s="1067"/>
      <c r="O180" s="1067"/>
      <c r="P180" s="1067"/>
      <c r="Q180" s="1067"/>
      <c r="R180" s="1067"/>
      <c r="S180" s="1067"/>
      <c r="T180" s="1067"/>
      <c r="U180" s="1067"/>
      <c r="V180" s="1067"/>
      <c r="W180" s="1067"/>
      <c r="X180" s="1067"/>
      <c r="Y180" s="1067"/>
      <c r="Z180" s="1067"/>
      <c r="AA180" s="1067"/>
    </row>
    <row r="181" spans="1:27" s="1053" customFormat="1" ht="24.95" customHeight="1">
      <c r="A181" s="1163"/>
      <c r="B181" s="1167"/>
      <c r="C181" s="1158"/>
      <c r="D181" s="1172" t="s">
        <v>1156</v>
      </c>
      <c r="E181" s="1173" t="s">
        <v>1157</v>
      </c>
      <c r="F181" s="1149"/>
      <c r="G181" s="1149"/>
      <c r="H181" s="1077"/>
      <c r="I181" s="1170"/>
      <c r="J181" s="1077"/>
      <c r="K181" s="1077"/>
      <c r="L181" s="1077"/>
      <c r="M181" s="1067"/>
      <c r="N181" s="1067"/>
      <c r="O181" s="1067"/>
      <c r="P181" s="1067"/>
      <c r="Q181" s="1067"/>
      <c r="R181" s="1067"/>
      <c r="S181" s="1067"/>
      <c r="T181" s="1067"/>
      <c r="U181" s="1067"/>
      <c r="V181" s="1067"/>
      <c r="W181" s="1067"/>
      <c r="X181" s="1067"/>
      <c r="Y181" s="1067"/>
      <c r="Z181" s="1067"/>
      <c r="AA181" s="1067"/>
    </row>
    <row r="182" spans="1:27" s="1053" customFormat="1" ht="24.95" customHeight="1">
      <c r="A182" s="1163"/>
      <c r="B182" s="1167"/>
      <c r="C182" s="1158"/>
      <c r="D182" s="1149"/>
      <c r="E182" s="1149"/>
      <c r="F182" s="1149"/>
      <c r="G182" s="1149"/>
      <c r="H182" s="1077"/>
      <c r="I182" s="1170"/>
      <c r="J182" s="1077"/>
      <c r="K182" s="1077"/>
      <c r="L182" s="1077"/>
      <c r="M182" s="1067"/>
      <c r="N182" s="1067"/>
      <c r="O182" s="1067"/>
      <c r="P182" s="1067"/>
      <c r="Q182" s="1067"/>
      <c r="R182" s="1067"/>
      <c r="S182" s="1067"/>
      <c r="T182" s="1067"/>
      <c r="U182" s="1067"/>
      <c r="V182" s="1067"/>
      <c r="W182" s="1067"/>
      <c r="X182" s="1067"/>
      <c r="Y182" s="1067"/>
      <c r="Z182" s="1067"/>
      <c r="AA182" s="1067"/>
    </row>
    <row r="183" spans="1:27" s="1053" customFormat="1" ht="24.95" customHeight="1">
      <c r="A183" s="1163"/>
      <c r="B183" s="1171">
        <f>ROW()</f>
        <v>183</v>
      </c>
      <c r="C183" s="1174">
        <f ca="1">NOW()</f>
        <v>44609.496947800922</v>
      </c>
      <c r="D183" s="1148"/>
      <c r="E183" s="1077"/>
      <c r="F183" s="1158"/>
      <c r="G183" s="1084" t="str">
        <f ca="1">_xlfn.FORMULATEXT(C183)</f>
        <v>=MAINTENANT()</v>
      </c>
      <c r="H183" s="1077"/>
      <c r="I183" s="1170"/>
      <c r="J183" s="1077"/>
      <c r="K183" s="1077"/>
      <c r="L183" s="1077"/>
      <c r="M183" s="1067"/>
      <c r="N183" s="1067"/>
      <c r="O183" s="1067"/>
      <c r="P183" s="1067"/>
      <c r="Q183" s="1067"/>
      <c r="R183" s="1067"/>
      <c r="S183" s="1067"/>
      <c r="T183" s="1067"/>
      <c r="U183" s="1067"/>
      <c r="V183" s="1067"/>
      <c r="W183" s="1067"/>
      <c r="X183" s="1067"/>
      <c r="Y183" s="1067"/>
      <c r="Z183" s="1067"/>
      <c r="AA183" s="1067"/>
    </row>
    <row r="184" spans="1:27" s="1053" customFormat="1" ht="24.95" customHeight="1">
      <c r="A184" s="1163"/>
      <c r="B184" s="1167"/>
      <c r="C184" s="1158" t="s">
        <v>1158</v>
      </c>
      <c r="D184" s="1148"/>
      <c r="E184" s="1149"/>
      <c r="F184" s="1175"/>
      <c r="G184" s="1175"/>
      <c r="H184" s="1077"/>
      <c r="I184" s="1170"/>
      <c r="J184" s="1077"/>
      <c r="K184" s="1077"/>
      <c r="L184" s="1077"/>
      <c r="M184" s="1067"/>
      <c r="N184" s="1067"/>
      <c r="O184" s="1067"/>
      <c r="P184" s="1067"/>
      <c r="Q184" s="1067"/>
      <c r="R184" s="1067"/>
      <c r="S184" s="1067"/>
      <c r="T184" s="1067"/>
      <c r="U184" s="1067"/>
      <c r="V184" s="1067"/>
      <c r="W184" s="1067"/>
      <c r="X184" s="1067"/>
      <c r="Y184" s="1067"/>
      <c r="Z184" s="1067"/>
      <c r="AA184" s="1067"/>
    </row>
    <row r="185" spans="1:27" s="1053" customFormat="1" ht="24.95" customHeight="1">
      <c r="A185" s="1163"/>
      <c r="B185" s="1167"/>
      <c r="C185" s="1163"/>
      <c r="D185" s="1163"/>
      <c r="E185" s="1163"/>
      <c r="F185" s="1163"/>
      <c r="G185" s="1163"/>
      <c r="H185" s="1163"/>
      <c r="I185" s="1176"/>
      <c r="J185" s="1163"/>
      <c r="K185" s="1163"/>
      <c r="L185" s="1163"/>
      <c r="M185" s="1055"/>
      <c r="N185" s="1055"/>
      <c r="O185" s="1055"/>
      <c r="P185" s="1055"/>
      <c r="Q185" s="1055"/>
      <c r="R185" s="1067"/>
      <c r="S185" s="1067"/>
      <c r="T185" s="1067"/>
      <c r="U185" s="1067"/>
      <c r="V185" s="1067"/>
      <c r="W185" s="1067"/>
      <c r="X185" s="1067"/>
      <c r="Y185" s="1067"/>
      <c r="Z185" s="1067"/>
      <c r="AA185" s="1067"/>
    </row>
    <row r="186" spans="1:27" s="1053" customFormat="1" ht="24.95" customHeight="1">
      <c r="A186" s="1163"/>
      <c r="B186" s="1171">
        <f>ROW()</f>
        <v>186</v>
      </c>
      <c r="C186" s="3440">
        <f ca="1">TODAY()</f>
        <v>44609</v>
      </c>
      <c r="D186" s="3440"/>
      <c r="E186" s="1163"/>
      <c r="F186" s="1163"/>
      <c r="G186" s="1084" t="str">
        <f ca="1">_xlfn.FORMULATEXT(C186)</f>
        <v>=AUJOURDHUI()</v>
      </c>
      <c r="H186" s="1077"/>
      <c r="I186" s="1170"/>
      <c r="J186" s="1077"/>
      <c r="K186" s="1077"/>
      <c r="L186" s="1077"/>
      <c r="M186" s="1067"/>
      <c r="N186" s="1127"/>
      <c r="O186" s="1127"/>
      <c r="P186" s="1127"/>
      <c r="Q186" s="1127"/>
      <c r="R186" s="1067"/>
      <c r="S186" s="1067"/>
      <c r="T186" s="1067"/>
      <c r="U186" s="1067"/>
      <c r="V186" s="1067"/>
      <c r="W186" s="1067"/>
      <c r="X186" s="1067"/>
      <c r="Y186" s="1067"/>
      <c r="Z186" s="1067"/>
      <c r="AA186" s="1067"/>
    </row>
    <row r="187" spans="1:27" s="1053" customFormat="1" ht="24.95" customHeight="1">
      <c r="A187" s="1163"/>
      <c r="B187" s="1167"/>
      <c r="C187" s="1158" t="s">
        <v>1155</v>
      </c>
      <c r="D187" s="1076"/>
      <c r="E187" s="1158"/>
      <c r="F187" s="1076"/>
      <c r="G187" s="1076"/>
      <c r="H187" s="1076"/>
      <c r="I187" s="1177"/>
      <c r="J187" s="1077"/>
      <c r="K187" s="1077"/>
      <c r="L187" s="1077"/>
      <c r="M187" s="1067"/>
      <c r="N187" s="1127"/>
      <c r="O187" s="1127"/>
      <c r="P187" s="1127"/>
      <c r="Q187" s="1127"/>
      <c r="R187" s="1067"/>
      <c r="S187" s="1067"/>
      <c r="T187" s="1067"/>
      <c r="U187" s="1067"/>
      <c r="V187" s="1067"/>
      <c r="W187" s="1067"/>
      <c r="X187" s="1067"/>
      <c r="Y187" s="1067"/>
      <c r="Z187" s="1067"/>
      <c r="AA187" s="1067"/>
    </row>
    <row r="188" spans="1:27" s="1053" customFormat="1" ht="24.95" customHeight="1" thickBot="1">
      <c r="A188" s="1163"/>
      <c r="B188" s="1178"/>
      <c r="C188" s="1179"/>
      <c r="D188" s="1180"/>
      <c r="E188" s="1179"/>
      <c r="F188" s="1180"/>
      <c r="G188" s="1180"/>
      <c r="H188" s="1180"/>
      <c r="I188" s="1181"/>
      <c r="J188" s="1077"/>
      <c r="K188" s="1077"/>
      <c r="L188" s="1077"/>
      <c r="M188" s="1067"/>
      <c r="N188" s="1127"/>
      <c r="O188" s="1127"/>
      <c r="P188" s="1127"/>
      <c r="Q188" s="1127"/>
      <c r="R188" s="1067"/>
      <c r="S188" s="1067"/>
      <c r="T188" s="1067"/>
      <c r="U188" s="1067"/>
      <c r="V188" s="1067"/>
      <c r="W188" s="1067"/>
      <c r="X188" s="1067"/>
      <c r="Y188" s="1067"/>
      <c r="Z188" s="1067"/>
      <c r="AA188" s="1067"/>
    </row>
    <row r="189" spans="1:27" s="1053" customFormat="1" ht="24.95" customHeight="1" thickBot="1">
      <c r="A189" s="1163"/>
      <c r="B189" s="1163"/>
      <c r="C189" s="1158"/>
      <c r="D189" s="1076"/>
      <c r="E189" s="1158"/>
      <c r="F189" s="1076"/>
      <c r="G189" s="1076"/>
      <c r="H189" s="1076"/>
      <c r="I189" s="1076"/>
      <c r="J189" s="1077"/>
      <c r="K189" s="1077"/>
      <c r="L189" s="1077"/>
      <c r="M189" s="1067"/>
      <c r="N189" s="1127"/>
      <c r="O189" s="1127"/>
      <c r="P189" s="1127"/>
      <c r="Q189" s="1127"/>
      <c r="R189" s="1067"/>
      <c r="S189" s="1067"/>
      <c r="T189" s="1067"/>
      <c r="U189" s="1067"/>
      <c r="V189" s="1067"/>
      <c r="W189" s="1067"/>
      <c r="X189" s="1067"/>
      <c r="Y189" s="1067"/>
      <c r="Z189" s="1067"/>
      <c r="AA189" s="1067"/>
    </row>
    <row r="190" spans="1:27" s="1053" customFormat="1" ht="24.95" customHeight="1">
      <c r="A190" s="1163"/>
      <c r="B190" s="1068"/>
      <c r="C190" s="1069"/>
      <c r="D190" s="1071"/>
      <c r="E190" s="1071"/>
      <c r="F190" s="1071"/>
      <c r="G190" s="1071"/>
      <c r="H190" s="1071"/>
      <c r="I190" s="1071"/>
      <c r="J190" s="1069"/>
      <c r="K190" s="1069"/>
      <c r="L190" s="1072"/>
      <c r="M190" s="1067"/>
      <c r="N190" s="1127"/>
      <c r="O190" s="1127"/>
      <c r="P190" s="1127"/>
      <c r="Q190" s="1127"/>
      <c r="R190" s="1067"/>
      <c r="S190" s="1067"/>
      <c r="T190" s="1067"/>
      <c r="U190" s="1067"/>
      <c r="V190" s="1067"/>
      <c r="W190" s="1067"/>
      <c r="X190" s="1067"/>
      <c r="Y190" s="1067"/>
      <c r="Z190" s="1067"/>
      <c r="AA190" s="1067"/>
    </row>
    <row r="191" spans="1:27" s="1053" customFormat="1" ht="24.95" customHeight="1">
      <c r="A191" s="1163"/>
      <c r="B191" s="1123"/>
      <c r="C191" s="1101" t="s">
        <v>1159</v>
      </c>
      <c r="D191" s="1182"/>
      <c r="E191" s="1075"/>
      <c r="F191" s="1075"/>
      <c r="G191" s="1075"/>
      <c r="H191" s="1075"/>
      <c r="I191" s="1075"/>
      <c r="J191" s="1077"/>
      <c r="K191" s="1077"/>
      <c r="L191" s="1078"/>
      <c r="M191" s="1067"/>
      <c r="N191" s="1127"/>
      <c r="O191" s="1127"/>
      <c r="P191" s="1127"/>
      <c r="Q191" s="1127"/>
      <c r="R191" s="1067"/>
      <c r="S191" s="1067"/>
      <c r="T191" s="1067"/>
      <c r="U191" s="1067"/>
      <c r="V191" s="1067"/>
      <c r="W191" s="1067"/>
      <c r="X191" s="1067"/>
      <c r="Y191" s="1067"/>
      <c r="Z191" s="1067"/>
      <c r="AA191" s="1067"/>
    </row>
    <row r="192" spans="1:27" s="1053" customFormat="1" ht="24.95" customHeight="1">
      <c r="A192" s="1163"/>
      <c r="B192" s="1073" t="s">
        <v>1154</v>
      </c>
      <c r="C192" s="1183" t="s">
        <v>1160</v>
      </c>
      <c r="D192" s="1182"/>
      <c r="E192" s="1075"/>
      <c r="F192" s="1075"/>
      <c r="G192" s="1075"/>
      <c r="H192" s="1075"/>
      <c r="I192" s="1075"/>
      <c r="J192" s="1077"/>
      <c r="K192" s="1077"/>
      <c r="L192" s="1078"/>
      <c r="M192" s="1067"/>
      <c r="N192" s="1127"/>
      <c r="O192" s="1127"/>
      <c r="P192" s="1127"/>
      <c r="Q192" s="1127"/>
      <c r="R192" s="1067"/>
      <c r="S192" s="1067"/>
      <c r="T192" s="1067"/>
      <c r="U192" s="1067"/>
      <c r="V192" s="1067"/>
      <c r="W192" s="1067"/>
      <c r="X192" s="1067"/>
      <c r="Y192" s="1067"/>
      <c r="Z192" s="1067"/>
      <c r="AA192" s="1067"/>
    </row>
    <row r="193" spans="1:27" s="1053" customFormat="1" ht="24.95" customHeight="1">
      <c r="A193" s="1163"/>
      <c r="B193" s="1073">
        <f>ROW()</f>
        <v>193</v>
      </c>
      <c r="C193" s="1184">
        <f ca="1">INT((C186-(DATE(YEAR(C186-WEEKDAY(C186-1)+4),1,3)-WEEKDAY(DATE(YEAR(C186-WEEKDAY(C186-1)+4),1,3)))+5)/7)</f>
        <v>7</v>
      </c>
      <c r="D193" s="1185"/>
      <c r="E193" s="1075"/>
      <c r="F193" s="1075"/>
      <c r="G193" s="1075"/>
      <c r="H193" s="1075"/>
      <c r="I193" s="1075"/>
      <c r="J193" s="1077"/>
      <c r="K193" s="1077"/>
      <c r="L193" s="1078"/>
      <c r="M193" s="1067"/>
      <c r="N193" s="1127"/>
      <c r="O193" s="1127"/>
      <c r="P193" s="1127"/>
      <c r="Q193" s="1127"/>
      <c r="R193" s="1067"/>
      <c r="S193" s="1067"/>
      <c r="T193" s="1067"/>
      <c r="U193" s="1067"/>
      <c r="V193" s="1067"/>
      <c r="W193" s="1067"/>
      <c r="X193" s="1067"/>
      <c r="Y193" s="1067"/>
      <c r="Z193" s="1067"/>
      <c r="AA193" s="1067"/>
    </row>
    <row r="194" spans="1:27" s="1053" customFormat="1" ht="24.95" customHeight="1">
      <c r="A194" s="1163"/>
      <c r="B194" s="1123"/>
      <c r="C194" s="1084" t="str">
        <f ca="1">_xlfn.FORMULATEXT(C193)</f>
        <v>=ENT((C186-(DATE(ANNEE(C186-JOURSEM(C186-1)+4);1;3)-JOURSEM(DATE(ANNEE(C186-JOURSEM(C186-1)+4);1;3)))+5)/7)</v>
      </c>
      <c r="D194" s="1075"/>
      <c r="E194" s="1075"/>
      <c r="F194" s="1075"/>
      <c r="G194" s="1075"/>
      <c r="H194" s="1075"/>
      <c r="I194" s="1075"/>
      <c r="J194" s="1077"/>
      <c r="K194" s="1077"/>
      <c r="L194" s="1078"/>
      <c r="M194" s="1067"/>
      <c r="N194" s="1127"/>
      <c r="O194" s="1127"/>
      <c r="P194" s="1127"/>
      <c r="Q194" s="1127"/>
      <c r="R194" s="1067"/>
      <c r="S194" s="1067"/>
      <c r="T194" s="1067"/>
      <c r="U194" s="1067"/>
      <c r="V194" s="1067"/>
      <c r="W194" s="1067"/>
      <c r="X194" s="1067"/>
      <c r="Y194" s="1067"/>
      <c r="Z194" s="1067"/>
      <c r="AA194" s="1067"/>
    </row>
    <row r="195" spans="1:27" s="1053" customFormat="1" ht="24.95" customHeight="1">
      <c r="A195" s="1163"/>
      <c r="B195" s="1123"/>
      <c r="C195" s="1163"/>
      <c r="D195" s="1163"/>
      <c r="E195" s="1075"/>
      <c r="F195" s="1075"/>
      <c r="G195" s="1075"/>
      <c r="H195" s="1075"/>
      <c r="I195" s="1075"/>
      <c r="J195" s="1077"/>
      <c r="K195" s="1077"/>
      <c r="L195" s="1078"/>
      <c r="M195" s="1067"/>
      <c r="N195" s="1067"/>
      <c r="O195" s="1067"/>
      <c r="P195" s="1067"/>
      <c r="Q195" s="1067"/>
      <c r="R195" s="1067"/>
      <c r="S195" s="1067"/>
      <c r="T195" s="1067"/>
      <c r="U195" s="1067"/>
      <c r="V195" s="1067"/>
      <c r="W195" s="1067"/>
      <c r="X195" s="1067"/>
      <c r="Y195" s="1067"/>
      <c r="Z195" s="1067"/>
      <c r="AA195" s="1067"/>
    </row>
    <row r="196" spans="1:27" s="1053" customFormat="1" ht="24.95" customHeight="1">
      <c r="A196" s="1163"/>
      <c r="B196" s="1073">
        <f>ROW()</f>
        <v>196</v>
      </c>
      <c r="C196" s="3441">
        <f ca="1">C193</f>
        <v>7</v>
      </c>
      <c r="D196" s="3441"/>
      <c r="E196" s="1075"/>
      <c r="F196" s="1075"/>
      <c r="G196" s="1075"/>
      <c r="H196" s="1075"/>
      <c r="I196" s="1075"/>
      <c r="J196" s="1076"/>
      <c r="K196" s="1077"/>
      <c r="L196" s="1078"/>
      <c r="M196" s="1067"/>
      <c r="N196" s="1067"/>
      <c r="O196" s="1067"/>
      <c r="P196" s="1067"/>
      <c r="Q196" s="1067"/>
      <c r="R196" s="1067"/>
      <c r="S196" s="1067"/>
      <c r="T196" s="1067"/>
      <c r="U196" s="1067"/>
      <c r="V196" s="1067"/>
      <c r="W196" s="1067"/>
      <c r="X196" s="1067"/>
      <c r="Y196" s="1067"/>
      <c r="Z196" s="1067"/>
      <c r="AA196" s="1067"/>
    </row>
    <row r="197" spans="1:27" s="1053" customFormat="1" ht="24.95" customHeight="1">
      <c r="A197" s="1163"/>
      <c r="B197" s="1123"/>
      <c r="C197" s="1084" t="str">
        <f ca="1">_xlfn.FORMULATEXT(C196)</f>
        <v>=C193</v>
      </c>
      <c r="D197" s="1158" t="s">
        <v>1161</v>
      </c>
      <c r="E197" s="1075"/>
      <c r="F197" s="1075"/>
      <c r="G197" s="1075"/>
      <c r="H197" s="1075"/>
      <c r="I197" s="1075"/>
      <c r="J197" s="1076"/>
      <c r="K197" s="1077"/>
      <c r="L197" s="1078"/>
      <c r="M197" s="1067"/>
      <c r="N197" s="1067"/>
      <c r="O197" s="1067"/>
      <c r="P197" s="1067"/>
      <c r="Q197" s="1067"/>
      <c r="R197" s="1067"/>
      <c r="S197" s="1067"/>
      <c r="T197" s="1067"/>
      <c r="U197" s="1067"/>
      <c r="V197" s="1067"/>
      <c r="W197" s="1067"/>
      <c r="X197" s="1067"/>
      <c r="Y197" s="1067"/>
      <c r="Z197" s="1067"/>
      <c r="AA197" s="1067"/>
    </row>
    <row r="198" spans="1:27" s="1053" customFormat="1" ht="24.95" customHeight="1" thickBot="1">
      <c r="A198" s="1163"/>
      <c r="B198" s="1086"/>
      <c r="C198" s="1090"/>
      <c r="D198" s="1088"/>
      <c r="E198" s="1088"/>
      <c r="F198" s="1088"/>
      <c r="G198" s="1088"/>
      <c r="H198" s="1088"/>
      <c r="I198" s="1088"/>
      <c r="J198" s="1089"/>
      <c r="K198" s="1090"/>
      <c r="L198" s="1091"/>
      <c r="M198" s="1067"/>
      <c r="N198" s="1067"/>
      <c r="O198" s="1067"/>
      <c r="P198" s="1067"/>
      <c r="Q198" s="1067"/>
      <c r="R198" s="1067"/>
      <c r="S198" s="1067"/>
      <c r="T198" s="1067"/>
      <c r="U198" s="1067"/>
      <c r="V198" s="1067"/>
      <c r="W198" s="1067"/>
      <c r="X198" s="1067"/>
      <c r="Y198" s="1067"/>
      <c r="Z198" s="1067"/>
      <c r="AA198" s="1067"/>
    </row>
    <row r="199" spans="1:27" s="1053" customFormat="1" ht="24.95" customHeight="1" thickBot="1">
      <c r="A199" s="1163"/>
      <c r="B199" s="1163"/>
      <c r="C199" s="1077"/>
      <c r="D199" s="1075"/>
      <c r="E199" s="1075"/>
      <c r="F199" s="1075"/>
      <c r="G199" s="1075"/>
      <c r="H199" s="1075"/>
      <c r="I199" s="1075"/>
      <c r="J199" s="1076"/>
      <c r="K199" s="1077"/>
      <c r="L199" s="1077"/>
      <c r="M199" s="1067"/>
      <c r="N199" s="1067"/>
      <c r="O199" s="1067"/>
      <c r="P199" s="1067"/>
      <c r="Q199" s="1067"/>
      <c r="R199" s="1067"/>
      <c r="S199" s="1067"/>
      <c r="T199" s="1067"/>
      <c r="U199" s="1067"/>
      <c r="V199" s="1067"/>
      <c r="W199" s="1067"/>
      <c r="X199" s="1067"/>
      <c r="Y199" s="1067"/>
      <c r="Z199" s="1067"/>
      <c r="AA199" s="1067"/>
    </row>
    <row r="200" spans="1:27" s="1053" customFormat="1" ht="24.95" customHeight="1">
      <c r="A200" s="1163"/>
      <c r="B200" s="1068"/>
      <c r="C200" s="1069"/>
      <c r="D200" s="1070"/>
      <c r="E200" s="1070"/>
      <c r="F200" s="1070"/>
      <c r="G200" s="1070"/>
      <c r="H200" s="1070"/>
      <c r="I200" s="1070"/>
      <c r="J200" s="1106"/>
      <c r="K200" s="1077"/>
      <c r="L200" s="1077"/>
      <c r="M200" s="1067"/>
      <c r="N200" s="1067"/>
      <c r="O200" s="1067"/>
      <c r="P200" s="1067"/>
      <c r="Q200" s="1067"/>
      <c r="R200" s="1067"/>
      <c r="S200" s="1067"/>
      <c r="T200" s="1067"/>
      <c r="U200" s="1067"/>
      <c r="V200" s="1067"/>
      <c r="W200" s="1067"/>
      <c r="X200" s="1067"/>
      <c r="Y200" s="1067"/>
      <c r="Z200" s="1067"/>
      <c r="AA200" s="1067"/>
    </row>
    <row r="201" spans="1:27" s="1053" customFormat="1" ht="24.95" customHeight="1">
      <c r="A201" s="1163"/>
      <c r="B201" s="1123"/>
      <c r="C201" s="1101" t="s">
        <v>1162</v>
      </c>
      <c r="D201" s="1077"/>
      <c r="E201" s="1077"/>
      <c r="F201" s="1077"/>
      <c r="G201" s="1077"/>
      <c r="H201" s="1077"/>
      <c r="I201" s="1077"/>
      <c r="J201" s="1078"/>
      <c r="K201" s="1077"/>
      <c r="L201" s="1077"/>
      <c r="M201" s="1067"/>
      <c r="N201" s="1067"/>
      <c r="O201" s="1067"/>
      <c r="P201" s="1067"/>
      <c r="Q201" s="1067"/>
      <c r="R201" s="1067"/>
      <c r="S201" s="1067"/>
      <c r="T201" s="1067"/>
      <c r="U201" s="1067"/>
      <c r="V201" s="1067"/>
      <c r="W201" s="1067"/>
      <c r="X201" s="1067"/>
      <c r="Y201" s="1067"/>
      <c r="Z201" s="1067"/>
      <c r="AA201" s="1067"/>
    </row>
    <row r="202" spans="1:27" s="1053" customFormat="1" ht="24.95" customHeight="1">
      <c r="A202" s="1163"/>
      <c r="B202" s="1073" t="s">
        <v>1154</v>
      </c>
      <c r="C202" s="1183" t="s">
        <v>1160</v>
      </c>
      <c r="D202" s="1075"/>
      <c r="E202" s="1077"/>
      <c r="F202" s="1077"/>
      <c r="G202" s="1077"/>
      <c r="H202" s="1077"/>
      <c r="I202" s="1077"/>
      <c r="J202" s="1078"/>
      <c r="K202" s="1077"/>
      <c r="L202" s="1077"/>
      <c r="M202" s="1067"/>
      <c r="N202" s="1067"/>
      <c r="O202" s="1067"/>
      <c r="P202" s="1067"/>
      <c r="Q202" s="1067"/>
      <c r="R202" s="1067"/>
      <c r="S202" s="1067"/>
      <c r="T202" s="1067"/>
      <c r="U202" s="1067"/>
      <c r="V202" s="1067"/>
      <c r="W202" s="1067"/>
      <c r="X202" s="1067"/>
      <c r="Y202" s="1067"/>
      <c r="Z202" s="1067"/>
      <c r="AA202" s="1067"/>
    </row>
    <row r="203" spans="1:27" s="1053" customFormat="1" ht="24.95" customHeight="1">
      <c r="A203" s="1163"/>
      <c r="B203" s="1073">
        <f>ROW()</f>
        <v>203</v>
      </c>
      <c r="C203" s="3444">
        <v>44140</v>
      </c>
      <c r="D203" s="3444"/>
      <c r="E203" s="1077"/>
      <c r="F203" s="1077"/>
      <c r="G203" s="1077"/>
      <c r="H203" s="1077"/>
      <c r="I203" s="1077"/>
      <c r="J203" s="1078"/>
      <c r="K203" s="1077"/>
      <c r="L203" s="1077"/>
      <c r="M203" s="1067"/>
      <c r="N203" s="1067"/>
      <c r="O203" s="1067"/>
      <c r="P203" s="1067"/>
      <c r="Q203" s="1067"/>
      <c r="R203" s="1067"/>
      <c r="S203" s="1067"/>
      <c r="T203" s="1067"/>
      <c r="U203" s="1067"/>
      <c r="V203" s="1067"/>
      <c r="W203" s="1067"/>
      <c r="X203" s="1067"/>
      <c r="Y203" s="1067"/>
      <c r="Z203" s="1067"/>
      <c r="AA203" s="1067"/>
    </row>
    <row r="204" spans="1:27" s="1053" customFormat="1" ht="24.95" customHeight="1">
      <c r="A204" s="1163"/>
      <c r="B204" s="1073">
        <f>ROW()</f>
        <v>204</v>
      </c>
      <c r="C204" s="3445">
        <f>DATE(YEAR(C203),MONTH(C203)+1,1)-WEEKDAY(DATE(YEAR(C203),MONTH(C203)+1,2))</f>
        <v>44162</v>
      </c>
      <c r="D204" s="3445"/>
      <c r="E204" s="1077"/>
      <c r="F204" s="1077"/>
      <c r="G204" s="1077"/>
      <c r="H204" s="1077"/>
      <c r="I204" s="1077"/>
      <c r="J204" s="1078"/>
      <c r="K204" s="1077"/>
      <c r="L204" s="1077"/>
      <c r="M204" s="1067"/>
      <c r="N204" s="1067"/>
      <c r="O204" s="1067"/>
      <c r="P204" s="1067"/>
      <c r="Q204" s="1067"/>
      <c r="R204" s="1067"/>
      <c r="S204" s="1067"/>
      <c r="T204" s="1067"/>
      <c r="U204" s="1067"/>
      <c r="V204" s="1067"/>
      <c r="W204" s="1067"/>
      <c r="X204" s="1067"/>
      <c r="Y204" s="1067"/>
      <c r="Z204" s="1067"/>
      <c r="AA204" s="1067"/>
    </row>
    <row r="205" spans="1:27" s="1053" customFormat="1" ht="24.95" customHeight="1">
      <c r="A205" s="1163"/>
      <c r="B205" s="1123"/>
      <c r="C205" s="1084" t="str">
        <f ca="1">_xlfn.FORMULATEXT(C204)</f>
        <v>=DATE(ANNEE(C203);MOIS(C203)+1;1)-JOURSEM(DATE(ANNEE(C203);MOIS(C203)+1;2))</v>
      </c>
      <c r="D205" s="1186"/>
      <c r="E205" s="1075"/>
      <c r="F205" s="1075"/>
      <c r="G205" s="1084"/>
      <c r="H205" s="1075"/>
      <c r="I205" s="1075"/>
      <c r="J205" s="1187"/>
      <c r="K205" s="1077"/>
      <c r="L205" s="1077"/>
      <c r="M205" s="1067"/>
      <c r="N205" s="1067"/>
      <c r="O205" s="1067"/>
      <c r="P205" s="1067"/>
      <c r="Q205" s="1067"/>
      <c r="R205" s="1067"/>
      <c r="S205" s="1067"/>
      <c r="T205" s="1067"/>
      <c r="U205" s="1067"/>
      <c r="V205" s="1067"/>
      <c r="W205" s="1067"/>
      <c r="X205" s="1067"/>
      <c r="Y205" s="1067"/>
      <c r="Z205" s="1067"/>
      <c r="AA205" s="1067"/>
    </row>
    <row r="206" spans="1:27" s="1053" customFormat="1" ht="24.95" customHeight="1">
      <c r="A206" s="1163"/>
      <c r="B206" s="1123"/>
      <c r="C206" s="1077"/>
      <c r="D206" s="1077"/>
      <c r="E206" s="1077"/>
      <c r="F206" s="1077"/>
      <c r="G206" s="1077"/>
      <c r="H206" s="1077"/>
      <c r="I206" s="1077"/>
      <c r="J206" s="1078"/>
      <c r="K206" s="1077"/>
      <c r="L206" s="1077"/>
      <c r="M206" s="1067"/>
      <c r="N206" s="1067"/>
      <c r="O206" s="1067"/>
      <c r="P206" s="1067"/>
      <c r="Q206" s="1067"/>
      <c r="R206" s="1067"/>
      <c r="S206" s="1067"/>
      <c r="T206" s="1067"/>
      <c r="U206" s="1067"/>
      <c r="V206" s="1067"/>
      <c r="W206" s="1067"/>
      <c r="X206" s="1067"/>
      <c r="Y206" s="1067"/>
      <c r="Z206" s="1067"/>
      <c r="AA206" s="1067"/>
    </row>
    <row r="207" spans="1:27" s="1053" customFormat="1" ht="24.95" customHeight="1">
      <c r="A207" s="1163"/>
      <c r="B207" s="1073">
        <f>ROW()</f>
        <v>207</v>
      </c>
      <c r="C207" s="3446">
        <f>DATE(YEAR(C203),MONTH(C203)+1,1)-WEEKDAY(DATE(YEAR(C203),MONTH(C203)+1,2))</f>
        <v>44162</v>
      </c>
      <c r="D207" s="3446"/>
      <c r="E207" s="3446"/>
      <c r="F207" s="3446"/>
      <c r="G207" s="1077"/>
      <c r="H207" s="1077"/>
      <c r="I207" s="1077"/>
      <c r="J207" s="1078"/>
      <c r="K207" s="1077"/>
      <c r="L207" s="1077"/>
      <c r="M207" s="1067"/>
      <c r="N207" s="1067"/>
      <c r="O207" s="1067"/>
      <c r="P207" s="1067"/>
      <c r="Q207" s="1067"/>
      <c r="R207" s="1067"/>
      <c r="S207" s="1067"/>
      <c r="T207" s="1067"/>
      <c r="U207" s="1067"/>
      <c r="V207" s="1067"/>
      <c r="W207" s="1067"/>
      <c r="X207" s="1067"/>
      <c r="Y207" s="1067"/>
      <c r="Z207" s="1067"/>
      <c r="AA207" s="1067"/>
    </row>
    <row r="208" spans="1:27" s="1053" customFormat="1" ht="24.95" customHeight="1">
      <c r="A208" s="1163"/>
      <c r="B208" s="1123"/>
      <c r="C208" s="1084" t="str">
        <f ca="1">_xlfn.FORMULATEXT(C207)</f>
        <v>=DATE(ANNEE(C203);MOIS(C203)+1;1)-JOURSEM(DATE(ANNEE(C203);MOIS(C203)+1;2))</v>
      </c>
      <c r="D208" s="1075"/>
      <c r="E208" s="1075"/>
      <c r="F208" s="1075"/>
      <c r="G208" s="1084"/>
      <c r="H208" s="1075"/>
      <c r="I208" s="1075"/>
      <c r="J208" s="1187"/>
      <c r="K208" s="1077"/>
      <c r="L208" s="1077"/>
      <c r="M208" s="1067"/>
      <c r="N208" s="1067"/>
      <c r="O208" s="1067"/>
      <c r="P208" s="1067"/>
      <c r="Q208" s="1067"/>
      <c r="R208" s="1067"/>
      <c r="S208" s="1067"/>
      <c r="T208" s="1067"/>
      <c r="U208" s="1067"/>
      <c r="V208" s="1067"/>
      <c r="W208" s="1067"/>
      <c r="X208" s="1067"/>
      <c r="Y208" s="1067"/>
      <c r="Z208" s="1067"/>
      <c r="AA208" s="1067"/>
    </row>
    <row r="209" spans="1:27" s="1053" customFormat="1" ht="24.95" customHeight="1">
      <c r="A209" s="1163"/>
      <c r="B209" s="1123"/>
      <c r="C209" s="1175" t="s">
        <v>1163</v>
      </c>
      <c r="D209" s="1175"/>
      <c r="E209" s="1175" t="s">
        <v>1164</v>
      </c>
      <c r="F209" s="1175"/>
      <c r="G209" s="1075"/>
      <c r="H209" s="1075"/>
      <c r="I209" s="1075"/>
      <c r="J209" s="1187"/>
      <c r="K209" s="1077"/>
      <c r="L209" s="1077"/>
      <c r="M209" s="1067"/>
      <c r="N209" s="1067"/>
      <c r="O209" s="1067"/>
      <c r="P209" s="1067"/>
      <c r="Q209" s="1067"/>
      <c r="R209" s="1067"/>
      <c r="S209" s="1067"/>
      <c r="T209" s="1067"/>
      <c r="U209" s="1067"/>
      <c r="V209" s="1067"/>
      <c r="W209" s="1067"/>
      <c r="X209" s="1067"/>
      <c r="Y209" s="1067"/>
      <c r="Z209" s="1067"/>
      <c r="AA209" s="1067"/>
    </row>
    <row r="210" spans="1:27" s="1053" customFormat="1" ht="24.95" customHeight="1">
      <c r="A210" s="1163"/>
      <c r="B210" s="1123"/>
      <c r="C210" s="1175" t="s">
        <v>1165</v>
      </c>
      <c r="D210" s="1175"/>
      <c r="E210" s="1175" t="s">
        <v>1166</v>
      </c>
      <c r="F210" s="1175"/>
      <c r="G210" s="1077"/>
      <c r="H210" s="1077"/>
      <c r="I210" s="1077"/>
      <c r="J210" s="1078"/>
      <c r="K210" s="1077"/>
      <c r="L210" s="1077"/>
      <c r="M210" s="1067"/>
      <c r="N210" s="1067"/>
      <c r="O210" s="1067"/>
      <c r="P210" s="1067"/>
      <c r="Q210" s="1067"/>
      <c r="R210" s="1067"/>
      <c r="S210" s="1067"/>
      <c r="T210" s="1067"/>
      <c r="U210" s="1067"/>
      <c r="V210" s="1067"/>
      <c r="W210" s="1067"/>
      <c r="X210" s="1067"/>
      <c r="Y210" s="1067"/>
      <c r="Z210" s="1067"/>
      <c r="AA210" s="1067"/>
    </row>
    <row r="211" spans="1:27" s="1053" customFormat="1" ht="24.95" customHeight="1">
      <c r="A211" s="1163"/>
      <c r="B211" s="1123"/>
      <c r="C211" s="1175" t="s">
        <v>1167</v>
      </c>
      <c r="D211" s="1175"/>
      <c r="E211" s="1175" t="s">
        <v>1168</v>
      </c>
      <c r="F211" s="1175"/>
      <c r="G211" s="1077"/>
      <c r="H211" s="1077"/>
      <c r="I211" s="1077"/>
      <c r="J211" s="1078"/>
      <c r="K211" s="1077"/>
      <c r="L211" s="1077"/>
      <c r="M211" s="1067"/>
      <c r="N211" s="1067"/>
      <c r="O211" s="1067"/>
      <c r="P211" s="1067"/>
      <c r="Q211" s="1067"/>
      <c r="R211" s="1067"/>
      <c r="S211" s="1067"/>
      <c r="T211" s="1067"/>
      <c r="U211" s="1067"/>
      <c r="V211" s="1067"/>
      <c r="W211" s="1067"/>
      <c r="X211" s="1067"/>
      <c r="Y211" s="1067"/>
      <c r="Z211" s="1067"/>
      <c r="AA211" s="1067"/>
    </row>
    <row r="212" spans="1:27" s="1053" customFormat="1" ht="24.95" customHeight="1">
      <c r="A212" s="1163"/>
      <c r="B212" s="1123"/>
      <c r="C212" s="1175" t="s">
        <v>1169</v>
      </c>
      <c r="D212" s="1175"/>
      <c r="E212" s="1175"/>
      <c r="F212" s="1175"/>
      <c r="G212" s="1077"/>
      <c r="H212" s="1077"/>
      <c r="I212" s="1077"/>
      <c r="J212" s="1078"/>
      <c r="K212" s="1077"/>
      <c r="L212" s="1077"/>
      <c r="M212" s="1067"/>
      <c r="N212" s="1067"/>
      <c r="O212" s="1067"/>
      <c r="P212" s="1067"/>
      <c r="Q212" s="1067"/>
      <c r="R212" s="1067"/>
      <c r="S212" s="1067"/>
      <c r="T212" s="1067"/>
      <c r="U212" s="1067"/>
      <c r="V212" s="1067"/>
      <c r="W212" s="1067"/>
      <c r="X212" s="1067"/>
      <c r="Y212" s="1067"/>
      <c r="Z212" s="1067"/>
      <c r="AA212" s="1067"/>
    </row>
    <row r="213" spans="1:27" s="1053" customFormat="1" ht="24.95" customHeight="1" thickBot="1">
      <c r="A213" s="1163"/>
      <c r="B213" s="1086"/>
      <c r="C213" s="1090"/>
      <c r="D213" s="1090"/>
      <c r="E213" s="1090"/>
      <c r="F213" s="1090"/>
      <c r="G213" s="1090"/>
      <c r="H213" s="1090"/>
      <c r="I213" s="1090"/>
      <c r="J213" s="1091"/>
      <c r="K213" s="1077"/>
      <c r="L213" s="1077"/>
      <c r="M213" s="1067"/>
      <c r="N213" s="1067"/>
      <c r="O213" s="1067"/>
      <c r="P213" s="1067"/>
      <c r="Q213" s="1067"/>
      <c r="R213" s="1067"/>
      <c r="S213" s="1067"/>
      <c r="T213" s="1067"/>
      <c r="U213" s="1067"/>
      <c r="V213" s="1067"/>
      <c r="W213" s="1067"/>
      <c r="X213" s="1067"/>
      <c r="Y213" s="1067"/>
      <c r="Z213" s="1067"/>
      <c r="AA213" s="1067"/>
    </row>
    <row r="214" spans="1:27" s="1053" customFormat="1" ht="24.95" customHeight="1" thickBot="1">
      <c r="A214" s="1163"/>
      <c r="B214" s="1163"/>
      <c r="C214" s="1077"/>
      <c r="D214" s="1077"/>
      <c r="E214" s="1077"/>
      <c r="F214" s="1077"/>
      <c r="G214" s="1077"/>
      <c r="H214" s="1077"/>
      <c r="I214" s="1077"/>
      <c r="J214" s="1077"/>
      <c r="K214" s="1077"/>
      <c r="L214" s="1077"/>
      <c r="M214" s="1067"/>
      <c r="N214" s="1067"/>
      <c r="O214" s="1067"/>
      <c r="P214" s="1067"/>
      <c r="Q214" s="1067"/>
      <c r="R214" s="1067"/>
      <c r="S214" s="1067"/>
      <c r="T214" s="1067"/>
      <c r="U214" s="1067"/>
      <c r="V214" s="1067"/>
      <c r="W214" s="1067"/>
      <c r="X214" s="1067"/>
      <c r="Y214" s="1067"/>
      <c r="Z214" s="1067"/>
      <c r="AA214" s="1067"/>
    </row>
    <row r="215" spans="1:27" s="1053" customFormat="1" ht="24.95" customHeight="1">
      <c r="A215" s="1163"/>
      <c r="B215" s="1068"/>
      <c r="C215" s="1069"/>
      <c r="D215" s="1069"/>
      <c r="E215" s="1069"/>
      <c r="F215" s="1069"/>
      <c r="G215" s="1069"/>
      <c r="H215" s="1069"/>
      <c r="I215" s="1069"/>
      <c r="J215" s="1069"/>
      <c r="K215" s="1069"/>
      <c r="L215" s="1069"/>
      <c r="M215" s="1096"/>
      <c r="N215" s="1100"/>
      <c r="O215" s="1067"/>
      <c r="P215" s="1067"/>
      <c r="Q215" s="1067"/>
      <c r="R215" s="1067"/>
      <c r="S215" s="1067"/>
      <c r="T215" s="1067"/>
      <c r="U215" s="1067"/>
      <c r="V215" s="1067"/>
      <c r="W215" s="1067"/>
      <c r="X215" s="1067"/>
      <c r="Y215" s="1067"/>
      <c r="Z215" s="1067"/>
      <c r="AA215" s="1067"/>
    </row>
    <row r="216" spans="1:27" s="1053" customFormat="1" ht="24.95" customHeight="1">
      <c r="A216" s="1163"/>
      <c r="B216" s="1073" t="s">
        <v>1154</v>
      </c>
      <c r="C216" s="1101" t="s">
        <v>1170</v>
      </c>
      <c r="D216" s="1067"/>
      <c r="E216" s="1067"/>
      <c r="F216" s="1067"/>
      <c r="G216" s="1067"/>
      <c r="H216" s="1067"/>
      <c r="I216" s="1067"/>
      <c r="J216" s="1067"/>
      <c r="K216" s="1067"/>
      <c r="L216" s="1077"/>
      <c r="M216" s="1067"/>
      <c r="N216" s="1188"/>
      <c r="O216" s="1032"/>
      <c r="P216" s="1032"/>
      <c r="Q216" s="1032"/>
      <c r="R216" s="1032"/>
      <c r="S216" s="1032"/>
      <c r="T216" s="1032"/>
      <c r="U216" s="1033"/>
      <c r="V216" s="1032"/>
      <c r="W216" s="1067"/>
      <c r="X216" s="1067"/>
      <c r="Y216" s="1067"/>
      <c r="Z216" s="1067"/>
      <c r="AA216" s="1067"/>
    </row>
    <row r="217" spans="1:27" s="1053" customFormat="1" ht="24.95" customHeight="1">
      <c r="A217" s="1055"/>
      <c r="B217" s="1073">
        <f>ROW()</f>
        <v>217</v>
      </c>
      <c r="C217" s="3447">
        <v>44190</v>
      </c>
      <c r="D217" s="3447"/>
      <c r="E217" s="1092"/>
      <c r="F217" s="1093"/>
      <c r="G217" s="1093"/>
      <c r="H217" s="1093"/>
      <c r="I217" s="1093"/>
      <c r="J217" s="1094"/>
      <c r="K217" s="1067"/>
      <c r="L217" s="1067"/>
      <c r="M217" s="1067"/>
      <c r="N217" s="1155"/>
      <c r="O217" s="1067"/>
      <c r="P217" s="1067"/>
      <c r="Q217" s="1067"/>
      <c r="R217" s="1067"/>
      <c r="S217" s="1067"/>
      <c r="T217" s="1067"/>
      <c r="U217" s="1067"/>
      <c r="V217" s="1067"/>
      <c r="W217" s="1067"/>
      <c r="X217" s="1067"/>
      <c r="Y217" s="1067"/>
      <c r="Z217" s="1067"/>
      <c r="AA217" s="1067"/>
    </row>
    <row r="218" spans="1:27" s="1053" customFormat="1" ht="24.95" customHeight="1">
      <c r="A218" s="1055"/>
      <c r="B218" s="1073">
        <f>ROW()</f>
        <v>218</v>
      </c>
      <c r="C218" s="3448">
        <f>DATE(YEAR(C217),MONTH(C217)+1,1)-MOD(DATE(YEAR(C217),MONTH(C217)+1,1)+5,7)-3</f>
        <v>44190</v>
      </c>
      <c r="D218" s="3448"/>
      <c r="E218" s="1092"/>
      <c r="F218" s="1093"/>
      <c r="G218" s="1084" t="str">
        <f t="shared" ref="G218:G219" ca="1" si="2">_xlfn.FORMULATEXT(C218)</f>
        <v>=DATE(ANNEE(C217);MOIS(C217)+1;1)-MOD(DATE(ANNEE(C217);MOIS(C217)+1;1)+5;7)-3</v>
      </c>
      <c r="H218" s="1093"/>
      <c r="I218" s="1093"/>
      <c r="J218" s="1094"/>
      <c r="K218" s="1067"/>
      <c r="L218" s="1067"/>
      <c r="M218" s="1067"/>
      <c r="N218" s="1155"/>
      <c r="O218" s="1067"/>
      <c r="P218" s="1067"/>
      <c r="Q218" s="1067"/>
      <c r="R218" s="1067"/>
      <c r="S218" s="1067"/>
      <c r="T218" s="1067"/>
      <c r="U218" s="1067"/>
      <c r="V218" s="1067"/>
      <c r="W218" s="1067"/>
      <c r="X218" s="1067"/>
      <c r="Y218" s="1067"/>
      <c r="Z218" s="1067"/>
      <c r="AA218" s="1067"/>
    </row>
    <row r="219" spans="1:27" s="1053" customFormat="1" ht="24.95" customHeight="1">
      <c r="A219" s="1055"/>
      <c r="B219" s="1073">
        <f>ROW()</f>
        <v>219</v>
      </c>
      <c r="C219" s="3449">
        <f>DATE(YEAR(C217),MONTH(C217)+1,1)-MOD(DATE(YEAR(C217),MONTH(C217)+1,1)+5,7)-3</f>
        <v>44190</v>
      </c>
      <c r="D219" s="3449"/>
      <c r="E219" s="3449"/>
      <c r="F219" s="1093"/>
      <c r="G219" s="1084" t="str">
        <f t="shared" ca="1" si="2"/>
        <v>=DATE(ANNEE(C217);MOIS(C217)+1;1)-MOD(DATE(ANNEE(C217);MOIS(C217)+1;1)+5;7)-3</v>
      </c>
      <c r="H219" s="1093"/>
      <c r="I219" s="1093"/>
      <c r="J219" s="1094"/>
      <c r="K219" s="1067"/>
      <c r="L219" s="1067"/>
      <c r="M219" s="1067"/>
      <c r="N219" s="1155"/>
      <c r="O219" s="1067"/>
      <c r="P219" s="1067"/>
      <c r="Q219" s="1067"/>
      <c r="R219" s="1067"/>
      <c r="S219" s="1067"/>
      <c r="T219" s="1067"/>
      <c r="U219" s="1067"/>
      <c r="V219" s="1067"/>
      <c r="W219" s="1067"/>
      <c r="X219" s="1067"/>
      <c r="Y219" s="1067"/>
      <c r="Z219" s="1067"/>
      <c r="AA219" s="1067"/>
    </row>
    <row r="220" spans="1:27" s="1053" customFormat="1" ht="24.95" customHeight="1" thickBot="1">
      <c r="A220" s="1055"/>
      <c r="B220" s="1103"/>
      <c r="C220" s="1189" t="s">
        <v>1160</v>
      </c>
      <c r="D220" s="1117"/>
      <c r="E220" s="1117"/>
      <c r="F220" s="1118"/>
      <c r="G220" s="1118"/>
      <c r="H220" s="1118"/>
      <c r="I220" s="1118"/>
      <c r="J220" s="1132"/>
      <c r="K220" s="1116"/>
      <c r="L220" s="1116"/>
      <c r="M220" s="1116"/>
      <c r="N220" s="1133"/>
      <c r="O220" s="1067"/>
      <c r="P220" s="1067"/>
      <c r="Q220" s="1067"/>
      <c r="R220" s="1067"/>
      <c r="S220" s="1067"/>
      <c r="T220" s="1067"/>
      <c r="U220" s="1067"/>
      <c r="V220" s="1067"/>
      <c r="W220" s="1067"/>
      <c r="X220" s="1067"/>
      <c r="Y220" s="1067"/>
      <c r="Z220" s="1067"/>
      <c r="AA220" s="1067"/>
    </row>
    <row r="221" spans="1:27" s="1053" customFormat="1" ht="24.95" customHeight="1">
      <c r="A221" s="1055"/>
      <c r="B221" s="1056"/>
      <c r="C221" s="1067"/>
      <c r="D221" s="1092"/>
      <c r="E221" s="1092"/>
      <c r="F221" s="1093"/>
      <c r="G221" s="1093"/>
      <c r="H221" s="1093"/>
      <c r="I221" s="1093"/>
      <c r="J221" s="1094"/>
      <c r="K221" s="1067"/>
      <c r="L221" s="1067"/>
      <c r="M221" s="1067"/>
      <c r="N221" s="1067"/>
      <c r="O221" s="1067"/>
      <c r="P221" s="1067"/>
      <c r="Q221" s="1067"/>
      <c r="R221" s="1067"/>
      <c r="S221" s="1067"/>
      <c r="T221" s="1067"/>
      <c r="U221" s="1067"/>
      <c r="V221" s="1067"/>
      <c r="W221" s="1067"/>
      <c r="X221" s="1067"/>
      <c r="Y221" s="1067"/>
      <c r="Z221" s="1067"/>
      <c r="AA221" s="1067"/>
    </row>
    <row r="222" spans="1:27" s="1053" customFormat="1" ht="24.95" customHeight="1">
      <c r="A222" s="1047"/>
      <c r="B222" s="1048"/>
      <c r="C222" s="1049"/>
      <c r="D222" s="1050"/>
      <c r="E222" s="1050"/>
      <c r="F222" s="1051"/>
      <c r="G222" s="1051"/>
      <c r="H222" s="1051"/>
      <c r="I222" s="1051"/>
      <c r="J222" s="1052"/>
      <c r="K222" s="1049"/>
      <c r="L222" s="1049"/>
      <c r="M222" s="1049"/>
      <c r="N222" s="1049"/>
      <c r="O222" s="1049"/>
      <c r="P222" s="1049"/>
      <c r="Q222" s="1049"/>
      <c r="R222" s="1049"/>
      <c r="S222" s="1049"/>
      <c r="T222" s="1049"/>
      <c r="U222" s="1049"/>
      <c r="V222" s="1049"/>
      <c r="W222" s="1049"/>
      <c r="X222" s="1049"/>
      <c r="Y222" s="1049"/>
      <c r="Z222" s="1049"/>
      <c r="AA222" s="1049"/>
    </row>
    <row r="223" spans="1:27" s="1053" customFormat="1" ht="24.95" customHeight="1">
      <c r="A223" s="1055"/>
      <c r="B223" s="1056"/>
      <c r="C223" s="1067"/>
      <c r="D223" s="1092"/>
      <c r="E223" s="1092"/>
      <c r="F223" s="1093"/>
      <c r="G223" s="1093"/>
      <c r="H223" s="1093"/>
      <c r="I223" s="1093"/>
      <c r="J223" s="1094"/>
      <c r="K223" s="1067"/>
      <c r="L223" s="1067"/>
      <c r="M223" s="1067"/>
      <c r="N223" s="1067"/>
      <c r="O223" s="1067"/>
      <c r="P223" s="1067"/>
      <c r="Q223" s="1067"/>
      <c r="R223" s="1032"/>
      <c r="S223" s="1032"/>
      <c r="T223" s="1032"/>
      <c r="U223" s="1032"/>
      <c r="V223" s="1032"/>
      <c r="W223" s="1032"/>
      <c r="X223" s="1032"/>
      <c r="Y223" s="1033"/>
      <c r="Z223" s="1032"/>
      <c r="AA223" s="1033"/>
    </row>
    <row r="224" spans="1:27" s="1034" customFormat="1" ht="24.95" customHeight="1">
      <c r="A224" s="1029"/>
      <c r="B224" s="1030"/>
      <c r="C224" s="1031"/>
      <c r="D224" s="1029"/>
      <c r="E224" s="1031"/>
      <c r="F224" s="1029"/>
      <c r="G224" s="1029"/>
      <c r="H224" s="1054"/>
      <c r="I224" s="1054"/>
      <c r="J224" s="1054"/>
      <c r="K224" s="1054"/>
      <c r="L224" s="1054"/>
      <c r="M224" s="1054"/>
      <c r="N224" s="1032"/>
      <c r="O224" s="1032"/>
      <c r="P224" s="1032"/>
      <c r="Q224" s="1032"/>
      <c r="R224" s="1032"/>
      <c r="S224" s="1032"/>
      <c r="T224" s="1032"/>
      <c r="U224" s="1032"/>
      <c r="V224" s="1032"/>
      <c r="W224" s="1032"/>
      <c r="X224" s="1032"/>
      <c r="Y224" s="1033"/>
      <c r="Z224" s="1032"/>
      <c r="AA224" s="1033"/>
    </row>
    <row r="225" spans="1:27" s="1034" customFormat="1" ht="24.95" customHeight="1">
      <c r="A225" s="1029"/>
      <c r="B225" s="1030"/>
      <c r="C225" s="1031"/>
      <c r="D225" s="1029"/>
      <c r="E225" s="1031"/>
      <c r="F225" s="1029"/>
      <c r="G225" s="1029"/>
      <c r="H225" s="1054"/>
      <c r="I225" s="1054"/>
      <c r="J225" s="1054"/>
      <c r="K225" s="1054"/>
      <c r="L225" s="1054"/>
      <c r="M225" s="1054"/>
      <c r="N225" s="1032"/>
      <c r="O225" s="1032"/>
      <c r="P225" s="1032"/>
      <c r="Q225" s="1032"/>
      <c r="R225" s="1032"/>
      <c r="S225" s="1032"/>
      <c r="T225" s="1032"/>
      <c r="U225" s="1032"/>
      <c r="V225" s="1032"/>
      <c r="W225" s="1032"/>
      <c r="X225" s="1032"/>
      <c r="Y225" s="1033"/>
      <c r="Z225" s="1032"/>
      <c r="AA225" s="1033"/>
    </row>
    <row r="226" spans="1:27" s="1034" customFormat="1" ht="24.95" customHeight="1">
      <c r="A226" s="1029"/>
      <c r="B226" s="1030"/>
      <c r="C226" s="1031"/>
      <c r="D226" s="1029"/>
      <c r="E226" s="1031"/>
      <c r="F226" s="1029"/>
      <c r="G226" s="1029"/>
      <c r="H226" s="1054"/>
      <c r="I226" s="1054"/>
      <c r="J226" s="1054"/>
      <c r="K226" s="1054"/>
      <c r="L226" s="1054"/>
      <c r="M226" s="1054"/>
      <c r="N226" s="1032"/>
      <c r="O226" s="1032"/>
      <c r="P226" s="1032"/>
      <c r="Q226" s="1032"/>
      <c r="R226" s="1032"/>
      <c r="S226" s="1032"/>
      <c r="T226" s="1032"/>
      <c r="U226" s="1032"/>
      <c r="V226" s="1032"/>
      <c r="W226" s="1032"/>
      <c r="X226" s="1032"/>
      <c r="Y226" s="1033"/>
      <c r="Z226" s="1032"/>
      <c r="AA226" s="1033"/>
    </row>
    <row r="227" spans="1:27" s="1034" customFormat="1" ht="24.95" customHeight="1">
      <c r="A227" s="1029"/>
      <c r="B227" s="1030"/>
      <c r="C227" s="1031"/>
      <c r="D227" s="1029"/>
      <c r="E227" s="1031"/>
      <c r="F227" s="1029"/>
      <c r="G227" s="1029"/>
      <c r="H227" s="1054"/>
      <c r="I227" s="1054"/>
      <c r="J227" s="1054"/>
      <c r="K227" s="1054"/>
      <c r="L227" s="1054"/>
      <c r="M227" s="1054"/>
      <c r="N227" s="1032"/>
      <c r="O227" s="1032"/>
      <c r="P227" s="1032"/>
      <c r="Q227" s="1032"/>
      <c r="R227" s="1032"/>
      <c r="S227" s="1032"/>
      <c r="T227" s="1032"/>
      <c r="U227" s="1032"/>
      <c r="V227" s="1032"/>
      <c r="W227" s="1032"/>
      <c r="X227" s="1032"/>
      <c r="Y227" s="1033"/>
      <c r="Z227" s="1032"/>
      <c r="AA227" s="1033"/>
    </row>
    <row r="228" spans="1:27" s="1034" customFormat="1" ht="24.95" customHeight="1">
      <c r="A228" s="1029"/>
      <c r="B228" s="1030"/>
      <c r="C228" s="1031"/>
      <c r="D228" s="1029"/>
      <c r="E228" s="1031"/>
      <c r="F228" s="1029"/>
      <c r="G228" s="1029"/>
      <c r="H228" s="1054"/>
      <c r="I228" s="1054"/>
      <c r="J228" s="1054"/>
      <c r="K228" s="1054"/>
      <c r="L228" s="1054"/>
      <c r="M228" s="1054"/>
      <c r="N228" s="1032"/>
      <c r="O228" s="1032"/>
      <c r="P228" s="1032"/>
      <c r="Q228" s="1032"/>
      <c r="R228" s="1032"/>
      <c r="S228" s="1032"/>
      <c r="T228" s="1032"/>
      <c r="U228" s="1032"/>
      <c r="V228" s="1032"/>
      <c r="W228" s="1032"/>
      <c r="X228" s="1032"/>
      <c r="Y228" s="1033"/>
      <c r="Z228" s="1032"/>
      <c r="AA228" s="1033"/>
    </row>
    <row r="229" spans="1:27" s="1034" customFormat="1" ht="24.95" customHeight="1">
      <c r="A229" s="1029"/>
      <c r="B229" s="1030"/>
      <c r="C229" s="1031"/>
      <c r="D229" s="1029"/>
      <c r="E229" s="1031"/>
      <c r="F229" s="1029"/>
      <c r="G229" s="1029"/>
      <c r="H229" s="1054"/>
      <c r="I229" s="1054"/>
      <c r="J229" s="1054"/>
      <c r="K229" s="1054"/>
      <c r="L229" s="1054"/>
      <c r="M229" s="1054"/>
      <c r="N229" s="1032"/>
      <c r="O229" s="1032"/>
      <c r="P229" s="1032"/>
      <c r="Q229" s="1032"/>
      <c r="R229" s="1032"/>
      <c r="S229" s="1032"/>
      <c r="T229" s="1032"/>
      <c r="U229" s="1032"/>
      <c r="V229" s="1032"/>
      <c r="W229" s="1032"/>
      <c r="X229" s="1032"/>
      <c r="Y229" s="1033"/>
      <c r="Z229" s="1032"/>
      <c r="AA229" s="1033"/>
    </row>
    <row r="230" spans="1:27" s="1034" customFormat="1" ht="24.95" customHeight="1">
      <c r="A230" s="1029"/>
      <c r="B230" s="1030"/>
      <c r="C230" s="1031" t="s">
        <v>1171</v>
      </c>
      <c r="D230" s="1029"/>
      <c r="E230" s="1031"/>
      <c r="F230" s="1029"/>
      <c r="G230" s="1029"/>
      <c r="H230" s="1054"/>
      <c r="I230" s="1054"/>
      <c r="J230" s="1054"/>
      <c r="K230" s="1054"/>
      <c r="L230" s="1054"/>
      <c r="M230" s="1054"/>
      <c r="N230" s="1032"/>
      <c r="O230" s="1032"/>
      <c r="P230" s="1032"/>
      <c r="Q230" s="1032"/>
      <c r="R230" s="1032"/>
      <c r="S230" s="1032"/>
      <c r="T230" s="1032"/>
      <c r="U230" s="1032"/>
      <c r="V230" s="1032"/>
      <c r="W230" s="1032"/>
      <c r="X230" s="1032"/>
      <c r="Y230" s="1033"/>
      <c r="Z230" s="1032"/>
      <c r="AA230" s="1033"/>
    </row>
    <row r="231" spans="1:27" s="1034" customFormat="1" ht="24.95" customHeight="1">
      <c r="A231" s="1029"/>
      <c r="B231" s="1030"/>
      <c r="C231" s="1031" t="s">
        <v>1172</v>
      </c>
      <c r="D231" s="1029"/>
      <c r="E231" s="1031"/>
      <c r="F231" s="1029"/>
      <c r="G231" s="1029"/>
      <c r="H231" s="1054"/>
      <c r="I231" s="1054"/>
      <c r="J231" s="1054"/>
      <c r="K231" s="1054"/>
      <c r="L231" s="1054"/>
      <c r="M231" s="1054"/>
      <c r="N231" s="1032"/>
      <c r="O231" s="1032"/>
      <c r="P231" s="1032"/>
      <c r="Q231" s="1032"/>
      <c r="R231" s="1032"/>
      <c r="S231" s="1032"/>
      <c r="T231" s="1032"/>
      <c r="U231" s="1032"/>
      <c r="V231" s="1032"/>
      <c r="W231" s="1032"/>
      <c r="X231" s="1032"/>
      <c r="Y231" s="1033"/>
      <c r="Z231" s="1032"/>
      <c r="AA231" s="1033"/>
    </row>
    <row r="232" spans="1:27" s="1034" customFormat="1" ht="24.95" customHeight="1">
      <c r="A232" s="1029"/>
      <c r="B232" s="1030"/>
      <c r="C232" s="1031" t="s">
        <v>1173</v>
      </c>
      <c r="D232" s="1029"/>
      <c r="E232" s="1031"/>
      <c r="F232" s="1029"/>
      <c r="G232" s="1029"/>
      <c r="H232" s="1054"/>
      <c r="I232" s="1054"/>
      <c r="J232" s="1054"/>
      <c r="K232" s="1054"/>
      <c r="L232" s="1054"/>
      <c r="M232" s="1054"/>
      <c r="N232" s="1032"/>
      <c r="O232" s="1032"/>
      <c r="P232" s="1032"/>
      <c r="Q232" s="1032"/>
      <c r="R232" s="1032"/>
      <c r="S232" s="1032"/>
      <c r="T232" s="1032"/>
      <c r="U232" s="1032"/>
      <c r="V232" s="1032"/>
      <c r="W232" s="1032"/>
      <c r="X232" s="1032"/>
      <c r="Y232" s="1033"/>
      <c r="Z232" s="1032"/>
      <c r="AA232" s="1033"/>
    </row>
    <row r="233" spans="1:27" s="1034" customFormat="1" ht="24.95" customHeight="1">
      <c r="A233" s="1029"/>
      <c r="B233" s="1030"/>
      <c r="C233" s="1031" t="s">
        <v>1174</v>
      </c>
      <c r="D233" s="1029"/>
      <c r="E233" s="1031"/>
      <c r="F233" s="1029"/>
      <c r="G233" s="1029"/>
      <c r="H233" s="1054"/>
      <c r="I233" s="1054"/>
      <c r="J233" s="1054"/>
      <c r="K233" s="1054"/>
      <c r="L233" s="1054"/>
      <c r="M233" s="1054"/>
      <c r="N233" s="1032"/>
      <c r="O233" s="1032"/>
      <c r="P233" s="1032"/>
      <c r="Q233" s="1032"/>
      <c r="R233" s="1032"/>
      <c r="S233" s="1032"/>
      <c r="T233" s="1032"/>
      <c r="U233" s="1032"/>
      <c r="V233" s="1032"/>
      <c r="W233" s="1032"/>
      <c r="X233" s="1032"/>
      <c r="Y233" s="1033"/>
      <c r="Z233" s="1032"/>
      <c r="AA233" s="1033"/>
    </row>
    <row r="234" spans="1:27" s="1053" customFormat="1" ht="24.95" customHeight="1">
      <c r="A234" s="1055"/>
      <c r="B234" s="1056"/>
      <c r="C234" s="1190"/>
      <c r="D234" s="1191"/>
      <c r="E234" s="1192"/>
      <c r="F234" s="1193"/>
      <c r="G234" s="1194"/>
      <c r="H234" s="1194"/>
      <c r="I234" s="1194"/>
      <c r="J234" s="1195"/>
      <c r="K234" s="1196"/>
      <c r="L234" s="1127"/>
      <c r="M234" s="1127"/>
      <c r="N234" s="1127"/>
      <c r="O234" s="1127"/>
      <c r="P234" s="1127"/>
      <c r="Q234" s="1197"/>
      <c r="R234" s="1198"/>
      <c r="S234" s="1199"/>
      <c r="T234" s="1200"/>
      <c r="U234" s="1198"/>
      <c r="V234" s="1054"/>
      <c r="W234" s="1054"/>
      <c r="X234" s="1055"/>
      <c r="Y234" s="1055"/>
      <c r="Z234" s="1055"/>
      <c r="AA234" s="1055"/>
    </row>
    <row r="235" spans="1:27" s="1053" customFormat="1" ht="24.95" customHeight="1">
      <c r="A235" s="1055"/>
      <c r="B235" s="1056"/>
      <c r="C235" s="1190"/>
      <c r="D235" s="1191"/>
      <c r="E235" s="1192"/>
      <c r="F235" s="1193"/>
      <c r="G235" s="1194"/>
      <c r="H235" s="1194"/>
      <c r="I235" s="1194"/>
      <c r="J235" s="1195"/>
      <c r="K235" s="1196"/>
      <c r="L235" s="1127"/>
      <c r="M235" s="1127"/>
      <c r="N235" s="1127"/>
      <c r="O235" s="1127"/>
      <c r="P235" s="1127"/>
      <c r="Q235" s="1197"/>
      <c r="R235" s="1198"/>
      <c r="S235" s="1199"/>
      <c r="T235" s="1200"/>
      <c r="U235" s="1198"/>
      <c r="V235" s="1054"/>
      <c r="W235" s="1054"/>
      <c r="X235" s="1055"/>
      <c r="Y235" s="1055"/>
      <c r="Z235" s="1055"/>
      <c r="AA235" s="1055"/>
    </row>
    <row r="236" spans="1:27" s="1053" customFormat="1" ht="24.95" customHeight="1">
      <c r="A236" s="1055"/>
      <c r="B236" s="1056"/>
      <c r="C236" s="1190"/>
      <c r="D236" s="1191"/>
      <c r="E236" s="1192"/>
      <c r="F236" s="1193"/>
      <c r="G236" s="1194"/>
      <c r="H236" s="1194"/>
      <c r="I236" s="1194"/>
      <c r="J236" s="1195"/>
      <c r="K236" s="1196"/>
      <c r="L236" s="1127"/>
      <c r="M236" s="1127"/>
      <c r="N236" s="1127"/>
      <c r="O236" s="1127"/>
      <c r="P236" s="1127"/>
      <c r="Q236" s="1197"/>
      <c r="R236" s="1198"/>
      <c r="S236" s="1199"/>
      <c r="T236" s="1200"/>
      <c r="U236" s="1198"/>
      <c r="V236" s="1054"/>
      <c r="W236" s="1054"/>
      <c r="X236" s="1055"/>
      <c r="Y236" s="1055"/>
      <c r="Z236" s="1055"/>
      <c r="AA236" s="1055"/>
    </row>
    <row r="237" spans="1:27" s="1053" customFormat="1" ht="24.95" customHeight="1">
      <c r="A237" s="1055"/>
      <c r="B237" s="1056"/>
      <c r="C237" s="1190"/>
      <c r="D237" s="1191"/>
      <c r="E237" s="1192"/>
      <c r="F237" s="1193"/>
      <c r="G237" s="1194"/>
      <c r="H237" s="1194"/>
      <c r="I237" s="1194"/>
      <c r="J237" s="1195"/>
      <c r="K237" s="1196"/>
      <c r="L237" s="1127"/>
      <c r="M237" s="1127"/>
      <c r="N237" s="1127"/>
      <c r="O237" s="1127"/>
      <c r="P237" s="1127"/>
      <c r="Q237" s="1197"/>
      <c r="R237" s="1198"/>
      <c r="S237" s="1199"/>
      <c r="T237" s="1200"/>
      <c r="U237" s="1198"/>
      <c r="V237" s="1054"/>
      <c r="W237" s="1054"/>
      <c r="X237" s="1055"/>
      <c r="Y237" s="1055"/>
      <c r="Z237" s="1055"/>
      <c r="AA237" s="1055"/>
    </row>
    <row r="238" spans="1:27" s="1053" customFormat="1" ht="24.95" customHeight="1">
      <c r="A238" s="1055"/>
      <c r="B238" s="1056"/>
      <c r="C238" s="1190"/>
      <c r="D238" s="1191"/>
      <c r="E238" s="1192"/>
      <c r="F238" s="1193"/>
      <c r="G238" s="1194"/>
      <c r="H238" s="1194"/>
      <c r="I238" s="1194"/>
      <c r="J238" s="1195"/>
      <c r="K238" s="1196"/>
      <c r="L238" s="1127"/>
      <c r="M238" s="1127"/>
      <c r="N238" s="1127"/>
      <c r="O238" s="1127"/>
      <c r="P238" s="1127"/>
      <c r="Q238" s="1197"/>
      <c r="R238" s="1198"/>
      <c r="S238" s="1199"/>
      <c r="T238" s="1200"/>
      <c r="U238" s="1198"/>
      <c r="V238" s="1054"/>
      <c r="W238" s="1054"/>
      <c r="X238" s="1055"/>
      <c r="Y238" s="1055"/>
      <c r="Z238" s="1055"/>
      <c r="AA238" s="1055"/>
    </row>
    <row r="239" spans="1:27" s="1053" customFormat="1" ht="24.95" customHeight="1">
      <c r="A239" s="1055"/>
      <c r="B239" s="1056"/>
      <c r="C239" s="1190"/>
      <c r="D239" s="1191"/>
      <c r="E239" s="1192"/>
      <c r="F239" s="1193"/>
      <c r="G239" s="1194"/>
      <c r="H239" s="1194"/>
      <c r="I239" s="1194"/>
      <c r="J239" s="1195"/>
      <c r="K239" s="1196"/>
      <c r="L239" s="1127"/>
      <c r="M239" s="1127"/>
      <c r="N239" s="1127"/>
      <c r="O239" s="1127"/>
      <c r="P239" s="1127"/>
      <c r="Q239" s="1197"/>
      <c r="R239" s="1198"/>
      <c r="S239" s="1199"/>
      <c r="T239" s="1200"/>
      <c r="U239" s="1198"/>
      <c r="V239" s="1054"/>
      <c r="W239" s="1054"/>
      <c r="X239" s="1055"/>
      <c r="Y239" s="1055"/>
      <c r="Z239" s="1055"/>
      <c r="AA239" s="1055"/>
    </row>
    <row r="240" spans="1:27" s="1053" customFormat="1" ht="24.95" customHeight="1">
      <c r="A240" s="1055"/>
      <c r="B240" s="1056"/>
      <c r="C240" s="1190"/>
      <c r="D240" s="1191"/>
      <c r="E240" s="1192"/>
      <c r="F240" s="1193"/>
      <c r="G240" s="1194"/>
      <c r="H240" s="1194"/>
      <c r="I240" s="1194"/>
      <c r="J240" s="1195"/>
      <c r="K240" s="1196"/>
      <c r="L240" s="1127"/>
      <c r="M240" s="1127"/>
      <c r="N240" s="1127"/>
      <c r="O240" s="1127"/>
      <c r="P240" s="1127"/>
      <c r="Q240" s="1197"/>
      <c r="R240" s="1198"/>
      <c r="S240" s="1199"/>
      <c r="T240" s="1200"/>
      <c r="U240" s="1198"/>
      <c r="V240" s="1054"/>
      <c r="W240" s="1054"/>
      <c r="X240" s="1055"/>
      <c r="Y240" s="1055"/>
      <c r="Z240" s="1055"/>
      <c r="AA240" s="1055"/>
    </row>
    <row r="241" spans="1:27" s="1053" customFormat="1" ht="24.95" customHeight="1">
      <c r="A241" s="1055"/>
      <c r="B241" s="1056"/>
      <c r="C241" s="1190"/>
      <c r="D241" s="1191"/>
      <c r="E241" s="1192"/>
      <c r="F241" s="1193"/>
      <c r="G241" s="1194"/>
      <c r="H241" s="1194"/>
      <c r="I241" s="1194"/>
      <c r="J241" s="1195"/>
      <c r="K241" s="1201" t="s">
        <v>1175</v>
      </c>
      <c r="L241" s="1202"/>
      <c r="M241" s="1203"/>
      <c r="N241" s="1127"/>
      <c r="O241" s="1127"/>
      <c r="P241" s="1127"/>
      <c r="Q241" s="1197"/>
      <c r="R241" s="1198"/>
      <c r="S241" s="1199"/>
      <c r="T241" s="1200"/>
      <c r="U241" s="1198"/>
      <c r="V241" s="1054"/>
      <c r="W241" s="1054"/>
      <c r="X241" s="1055"/>
      <c r="Y241" s="1055"/>
      <c r="Z241" s="1055"/>
      <c r="AA241" s="1055"/>
    </row>
    <row r="242" spans="1:27" s="1053" customFormat="1" ht="24.95" customHeight="1">
      <c r="A242" s="1055"/>
      <c r="B242" s="1056"/>
      <c r="C242" s="1190"/>
      <c r="D242" s="1191"/>
      <c r="E242" s="1192"/>
      <c r="F242" s="1193"/>
      <c r="G242" s="1194"/>
      <c r="H242" s="1194"/>
      <c r="I242" s="1194"/>
      <c r="J242" s="1195"/>
      <c r="K242" s="1127"/>
      <c r="L242" s="1127"/>
      <c r="M242" s="1127"/>
      <c r="N242" s="1127"/>
      <c r="O242" s="1127"/>
      <c r="P242" s="1127"/>
      <c r="Q242" s="1197"/>
      <c r="R242" s="1198"/>
      <c r="S242" s="1199"/>
      <c r="T242" s="1200"/>
      <c r="U242" s="1198"/>
      <c r="V242" s="1054"/>
      <c r="W242" s="1054"/>
      <c r="X242" s="1055"/>
      <c r="Y242" s="1055"/>
      <c r="Z242" s="1055"/>
      <c r="AA242" s="1055"/>
    </row>
    <row r="243" spans="1:27" s="1053" customFormat="1" ht="24.95" customHeight="1">
      <c r="A243" s="1055"/>
      <c r="B243" s="1056"/>
      <c r="C243" s="1190"/>
      <c r="D243" s="1191"/>
      <c r="E243" s="1192"/>
      <c r="F243" s="1193"/>
      <c r="G243" s="1194"/>
      <c r="H243" s="1194"/>
      <c r="I243" s="1194"/>
      <c r="J243" s="1195"/>
      <c r="K243" s="1204" t="s">
        <v>589</v>
      </c>
      <c r="L243" s="1205" t="s">
        <v>1176</v>
      </c>
      <c r="M243" s="1203"/>
      <c r="N243" s="1203"/>
      <c r="O243" s="1203"/>
      <c r="P243" s="1203"/>
      <c r="Q243" s="1206"/>
      <c r="R243" s="1198"/>
      <c r="S243" s="1199"/>
      <c r="T243" s="1200"/>
      <c r="U243" s="1198"/>
      <c r="V243" s="1054"/>
      <c r="W243" s="1054"/>
      <c r="X243" s="1055"/>
      <c r="Y243" s="1055"/>
      <c r="Z243" s="1055"/>
      <c r="AA243" s="1055"/>
    </row>
    <row r="244" spans="1:27" s="1053" customFormat="1" ht="24.95" customHeight="1">
      <c r="A244" s="1055"/>
      <c r="B244" s="1056"/>
      <c r="C244" s="1190"/>
      <c r="D244" s="1191"/>
      <c r="E244" s="1192"/>
      <c r="F244" s="1193"/>
      <c r="G244" s="1194"/>
      <c r="H244" s="1194"/>
      <c r="I244" s="1194"/>
      <c r="J244" s="1195"/>
      <c r="K244" s="1196"/>
      <c r="L244" s="1127"/>
      <c r="M244" s="1198"/>
      <c r="N244" s="1198"/>
      <c r="O244" s="1198"/>
      <c r="P244" s="1198"/>
      <c r="Q244" s="1198"/>
      <c r="R244" s="1198"/>
      <c r="S244" s="1198"/>
      <c r="T244" s="1198"/>
      <c r="U244" s="1198"/>
      <c r="V244" s="1054"/>
      <c r="W244" s="1054"/>
      <c r="X244" s="1055"/>
      <c r="Y244" s="1055"/>
      <c r="Z244" s="1055"/>
      <c r="AA244" s="1055"/>
    </row>
    <row r="245" spans="1:27" s="1053" customFormat="1" ht="24.95" customHeight="1">
      <c r="A245" s="1055"/>
      <c r="B245" s="1056"/>
      <c r="C245" s="1190"/>
      <c r="D245" s="1191"/>
      <c r="E245" s="1192"/>
      <c r="F245" s="1193"/>
      <c r="G245" s="1194"/>
      <c r="H245" s="1194"/>
      <c r="I245" s="1194"/>
      <c r="J245" s="1195"/>
      <c r="K245" s="1196"/>
      <c r="L245" s="1127"/>
      <c r="M245" s="1198"/>
      <c r="N245" s="1198"/>
      <c r="O245" s="1198"/>
      <c r="P245" s="1198"/>
      <c r="Q245" s="1198"/>
      <c r="R245" s="1198"/>
      <c r="S245" s="1198"/>
      <c r="T245" s="1198"/>
      <c r="U245" s="1198"/>
      <c r="V245" s="1054"/>
      <c r="W245" s="1054"/>
      <c r="X245" s="1055"/>
      <c r="Y245" s="1055"/>
      <c r="Z245" s="1055"/>
      <c r="AA245" s="1055"/>
    </row>
    <row r="246" spans="1:27" s="1053" customFormat="1" ht="24.95" customHeight="1">
      <c r="A246" s="1055"/>
      <c r="B246" s="1056"/>
      <c r="C246" s="1190"/>
      <c r="D246" s="1191"/>
      <c r="E246" s="1192"/>
      <c r="F246" s="1193"/>
      <c r="G246" s="1194"/>
      <c r="H246" s="1194"/>
      <c r="I246" s="1194"/>
      <c r="J246" s="1195"/>
      <c r="K246" s="1196"/>
      <c r="L246" s="1127"/>
      <c r="M246" s="1198"/>
      <c r="N246" s="1198"/>
      <c r="O246" s="1198"/>
      <c r="P246" s="1198"/>
      <c r="Q246" s="1198"/>
      <c r="R246" s="1198"/>
      <c r="S246" s="1198"/>
      <c r="T246" s="1198"/>
      <c r="U246" s="1198"/>
      <c r="V246" s="1054"/>
      <c r="W246" s="1054"/>
      <c r="X246" s="1055"/>
      <c r="Y246" s="1055"/>
      <c r="Z246" s="1055"/>
      <c r="AA246" s="1055"/>
    </row>
    <row r="247" spans="1:27" s="1053" customFormat="1" ht="24.95" customHeight="1">
      <c r="A247" s="1055"/>
      <c r="B247" s="1056"/>
      <c r="C247" s="1190"/>
      <c r="D247" s="1191"/>
      <c r="E247" s="1192"/>
      <c r="F247" s="1193"/>
      <c r="G247" s="1194"/>
      <c r="H247" s="1194"/>
      <c r="I247" s="1194"/>
      <c r="J247" s="1195"/>
      <c r="K247" s="1196"/>
      <c r="L247" s="1127"/>
      <c r="M247" s="1198"/>
      <c r="N247" s="1198"/>
      <c r="O247" s="1198"/>
      <c r="P247" s="1198"/>
      <c r="Q247" s="1198"/>
      <c r="R247" s="1198"/>
      <c r="S247" s="1198"/>
      <c r="T247" s="1198"/>
      <c r="U247" s="1198"/>
      <c r="V247" s="1054"/>
      <c r="W247" s="1054"/>
      <c r="X247" s="1055"/>
      <c r="Y247" s="1055"/>
      <c r="Z247" s="1055"/>
      <c r="AA247" s="1055"/>
    </row>
    <row r="248" spans="1:27" s="1053" customFormat="1" ht="24.95" customHeight="1">
      <c r="A248" s="1055"/>
      <c r="B248" s="1056"/>
      <c r="C248" s="1190"/>
      <c r="D248" s="1191"/>
      <c r="E248" s="1192"/>
      <c r="F248" s="1193"/>
      <c r="G248" s="1194"/>
      <c r="H248" s="1194"/>
      <c r="I248" s="1194"/>
      <c r="J248" s="1195"/>
      <c r="K248" s="1196"/>
      <c r="L248" s="1127"/>
      <c r="M248" s="1198"/>
      <c r="N248" s="1198"/>
      <c r="O248" s="1198"/>
      <c r="P248" s="1198"/>
      <c r="Q248" s="1198"/>
      <c r="R248" s="1198"/>
      <c r="S248" s="1198"/>
      <c r="T248" s="1198"/>
      <c r="U248" s="1198"/>
      <c r="V248" s="1054"/>
      <c r="W248" s="1054"/>
      <c r="X248" s="1055"/>
      <c r="Y248" s="1055"/>
      <c r="Z248" s="1055"/>
      <c r="AA248" s="1055"/>
    </row>
    <row r="249" spans="1:27" s="1053" customFormat="1" ht="24.95" customHeight="1">
      <c r="A249" s="1055"/>
      <c r="B249" s="1056"/>
      <c r="C249" s="1190"/>
      <c r="D249" s="1191"/>
      <c r="E249" s="1192"/>
      <c r="F249" s="1193"/>
      <c r="G249" s="1194"/>
      <c r="H249" s="1194"/>
      <c r="I249" s="1194"/>
      <c r="J249" s="1195"/>
      <c r="K249" s="1196"/>
      <c r="L249" s="1127"/>
      <c r="M249" s="1127"/>
      <c r="N249" s="1127"/>
      <c r="O249" s="1127"/>
      <c r="P249" s="1127"/>
      <c r="Q249" s="1197"/>
      <c r="R249" s="1198"/>
      <c r="S249" s="1199"/>
      <c r="T249" s="1200"/>
      <c r="U249" s="1198"/>
      <c r="V249" s="1054"/>
      <c r="W249" s="1054"/>
      <c r="X249" s="1055"/>
      <c r="Y249" s="1055"/>
      <c r="Z249" s="1055"/>
      <c r="AA249" s="1055"/>
    </row>
    <row r="250" spans="1:27" s="1053" customFormat="1" ht="24.95" customHeight="1">
      <c r="A250" s="1055"/>
      <c r="B250" s="1056"/>
      <c r="C250" s="1190"/>
      <c r="D250" s="1191"/>
      <c r="E250" s="1192"/>
      <c r="F250" s="1193"/>
      <c r="G250" s="1194"/>
      <c r="H250" s="1194"/>
      <c r="I250" s="1194"/>
      <c r="J250" s="1195"/>
      <c r="K250" s="1196"/>
      <c r="L250" s="1127"/>
      <c r="M250" s="1127"/>
      <c r="N250" s="1127"/>
      <c r="O250" s="1127"/>
      <c r="P250" s="1127"/>
      <c r="Q250" s="1197"/>
      <c r="R250" s="1198"/>
      <c r="S250" s="1199"/>
      <c r="T250" s="1200"/>
      <c r="U250" s="1198"/>
      <c r="V250" s="1054"/>
      <c r="W250" s="1054"/>
      <c r="X250" s="1055"/>
      <c r="Y250" s="1055"/>
      <c r="Z250" s="1055"/>
      <c r="AA250" s="1055"/>
    </row>
    <row r="251" spans="1:27" s="1053" customFormat="1" ht="24.95" customHeight="1">
      <c r="A251" s="1055"/>
      <c r="B251" s="1056"/>
      <c r="C251" s="1190"/>
      <c r="D251" s="1191"/>
      <c r="E251" s="1192"/>
      <c r="F251" s="1193"/>
      <c r="G251" s="1194"/>
      <c r="H251" s="1194"/>
      <c r="I251" s="1194"/>
      <c r="J251" s="1195"/>
      <c r="K251" s="1196"/>
      <c r="L251" s="1127"/>
      <c r="M251" s="1127"/>
      <c r="N251" s="1127"/>
      <c r="O251" s="1127"/>
      <c r="P251" s="1127"/>
      <c r="Q251" s="1197"/>
      <c r="R251" s="1198"/>
      <c r="S251" s="1199"/>
      <c r="T251" s="1200"/>
      <c r="U251" s="1198"/>
      <c r="V251" s="1054"/>
      <c r="W251" s="1054"/>
      <c r="X251" s="1055"/>
      <c r="Y251" s="1055"/>
      <c r="Z251" s="1055"/>
      <c r="AA251" s="1055"/>
    </row>
    <row r="252" spans="1:27" s="1053" customFormat="1" ht="24.95" customHeight="1">
      <c r="A252" s="1055"/>
      <c r="B252" s="1056"/>
      <c r="C252" s="1190"/>
      <c r="D252" s="1191"/>
      <c r="E252" s="1192"/>
      <c r="F252" s="1193"/>
      <c r="G252" s="1194"/>
      <c r="H252" s="1194"/>
      <c r="I252" s="1194"/>
      <c r="J252" s="1195"/>
      <c r="K252" s="1196"/>
      <c r="L252" s="1127"/>
      <c r="M252" s="1127"/>
      <c r="N252" s="1127"/>
      <c r="O252" s="1127"/>
      <c r="P252" s="1127"/>
      <c r="Q252" s="1197"/>
      <c r="R252" s="1198"/>
      <c r="S252" s="1199"/>
      <c r="T252" s="1200"/>
      <c r="U252" s="1198"/>
      <c r="V252" s="1054"/>
      <c r="W252" s="1054"/>
      <c r="X252" s="1055"/>
      <c r="Y252" s="1055"/>
      <c r="Z252" s="1055"/>
      <c r="AA252" s="1055"/>
    </row>
    <row r="253" spans="1:27" s="1053" customFormat="1" ht="24.95" customHeight="1">
      <c r="A253" s="1055"/>
      <c r="B253" s="1056"/>
      <c r="C253" s="1190"/>
      <c r="D253" s="1191"/>
      <c r="E253" s="1192"/>
      <c r="F253" s="1193"/>
      <c r="G253" s="1194"/>
      <c r="H253" s="1194"/>
      <c r="I253" s="1194"/>
      <c r="J253" s="1195"/>
      <c r="K253" s="1196"/>
      <c r="L253" s="1127"/>
      <c r="M253" s="1127"/>
      <c r="N253" s="1127"/>
      <c r="O253" s="1127"/>
      <c r="P253" s="1127"/>
      <c r="Q253" s="1197"/>
      <c r="R253" s="1198"/>
      <c r="S253" s="1199"/>
      <c r="T253" s="1200"/>
      <c r="U253" s="1198"/>
      <c r="V253" s="1054"/>
      <c r="W253" s="1054"/>
      <c r="X253" s="1055"/>
      <c r="Y253" s="1055"/>
      <c r="Z253" s="1055"/>
      <c r="AA253" s="1055"/>
    </row>
    <row r="254" spans="1:27" s="1053" customFormat="1" ht="24.95" customHeight="1">
      <c r="A254" s="1055"/>
      <c r="B254" s="1056"/>
      <c r="C254" s="1190"/>
      <c r="D254" s="1191"/>
      <c r="E254" s="1192"/>
      <c r="F254" s="1193"/>
      <c r="G254" s="1194"/>
      <c r="H254" s="1194"/>
      <c r="I254" s="1194"/>
      <c r="J254" s="1195"/>
      <c r="K254" s="1196"/>
      <c r="L254" s="1127"/>
      <c r="M254" s="1127"/>
      <c r="N254" s="1127"/>
      <c r="O254" s="1127"/>
      <c r="P254" s="1127"/>
      <c r="Q254" s="1197"/>
      <c r="R254" s="1198"/>
      <c r="S254" s="1199"/>
      <c r="T254" s="1200"/>
      <c r="U254" s="1198"/>
      <c r="V254" s="1054"/>
      <c r="W254" s="1054"/>
      <c r="X254" s="1055"/>
      <c r="Y254" s="1055"/>
      <c r="Z254" s="1055"/>
      <c r="AA254" s="1055"/>
    </row>
    <row r="255" spans="1:27" s="1053" customFormat="1" ht="24.95" customHeight="1">
      <c r="A255" s="1055"/>
      <c r="B255" s="1056"/>
      <c r="C255" s="1190"/>
      <c r="D255" s="1191"/>
      <c r="E255" s="1192"/>
      <c r="F255" s="1193"/>
      <c r="G255" s="1194"/>
      <c r="H255" s="1194"/>
      <c r="I255" s="1194"/>
      <c r="J255" s="1195"/>
      <c r="K255" s="1196"/>
      <c r="L255" s="1127"/>
      <c r="M255" s="1127"/>
      <c r="N255" s="1127"/>
      <c r="O255" s="1127"/>
      <c r="P255" s="1127"/>
      <c r="Q255" s="1197"/>
      <c r="R255" s="1198"/>
      <c r="S255" s="1199"/>
      <c r="T255" s="1200"/>
      <c r="U255" s="1198"/>
      <c r="V255" s="1054"/>
      <c r="W255" s="1054"/>
      <c r="X255" s="1055"/>
      <c r="Y255" s="1055"/>
      <c r="Z255" s="1055"/>
      <c r="AA255" s="1055"/>
    </row>
    <row r="256" spans="1:27" s="1053" customFormat="1" ht="24.95" customHeight="1">
      <c r="A256" s="1055"/>
      <c r="B256" s="1056"/>
      <c r="C256" s="1190"/>
      <c r="D256" s="1191"/>
      <c r="E256" s="1192"/>
      <c r="F256" s="1193"/>
      <c r="G256" s="1194"/>
      <c r="H256" s="1194"/>
      <c r="I256" s="1194"/>
      <c r="J256" s="1195"/>
      <c r="K256" s="1196"/>
      <c r="L256" s="1127"/>
      <c r="M256" s="1127"/>
      <c r="N256" s="1127"/>
      <c r="O256" s="1127"/>
      <c r="P256" s="1127"/>
      <c r="Q256" s="1197"/>
      <c r="R256" s="1198"/>
      <c r="S256" s="1199"/>
      <c r="T256" s="1200"/>
      <c r="U256" s="1198"/>
      <c r="V256" s="1054"/>
      <c r="W256" s="1054"/>
      <c r="X256" s="1055"/>
      <c r="Y256" s="1055"/>
      <c r="Z256" s="1055"/>
      <c r="AA256" s="1055"/>
    </row>
    <row r="257" spans="1:42" s="1017" customFormat="1" ht="24.95" customHeight="1">
      <c r="A257" s="1013"/>
      <c r="B257" s="1014"/>
      <c r="C257" s="1013"/>
      <c r="D257" s="1013"/>
      <c r="E257" s="1013"/>
      <c r="F257" s="1013"/>
      <c r="G257" s="1013"/>
      <c r="H257" s="1013"/>
      <c r="I257" s="1054"/>
      <c r="J257" s="1013"/>
      <c r="K257" s="1013"/>
      <c r="L257" s="1054"/>
      <c r="M257" s="1054"/>
      <c r="N257" s="1054"/>
      <c r="O257" s="1054"/>
      <c r="P257" s="1054"/>
      <c r="Q257" s="1016"/>
      <c r="R257" s="1016"/>
      <c r="S257" s="1016"/>
      <c r="T257" s="1016"/>
      <c r="U257" s="1016"/>
      <c r="V257" s="1016"/>
      <c r="W257" s="1016"/>
      <c r="X257" s="1016"/>
      <c r="Y257" s="1016"/>
      <c r="Z257" s="1016"/>
      <c r="AA257" s="1016"/>
      <c r="AB257" s="1053"/>
      <c r="AC257" s="1053"/>
      <c r="AD257" s="1053"/>
      <c r="AE257" s="1053"/>
      <c r="AF257" s="1053"/>
      <c r="AG257" s="1053"/>
      <c r="AH257" s="1053"/>
      <c r="AI257" s="1053"/>
      <c r="AJ257" s="1053"/>
      <c r="AK257" s="1053"/>
      <c r="AL257" s="1053"/>
      <c r="AM257" s="1053"/>
      <c r="AN257" s="1053"/>
      <c r="AO257" s="1053"/>
      <c r="AP257" s="1053"/>
    </row>
    <row r="258" spans="1:42" s="125" customFormat="1" ht="40.5" customHeight="1">
      <c r="A258" s="122"/>
      <c r="B258" s="3443" t="s">
        <v>252</v>
      </c>
      <c r="C258" s="3443"/>
      <c r="D258" s="3443"/>
      <c r="E258" s="3443"/>
      <c r="F258" s="3443"/>
      <c r="G258" s="3443"/>
      <c r="H258" s="3443"/>
      <c r="I258" s="3443"/>
      <c r="J258" s="3443"/>
      <c r="K258" s="3443"/>
      <c r="L258" s="3443"/>
      <c r="M258" s="3443"/>
      <c r="N258" s="109"/>
      <c r="O258" s="109"/>
      <c r="P258" s="109"/>
      <c r="Q258" s="123"/>
      <c r="R258" s="123"/>
      <c r="S258" s="123"/>
      <c r="T258" s="123"/>
      <c r="U258" s="123"/>
      <c r="V258" s="123"/>
      <c r="W258" s="123"/>
      <c r="X258" s="123"/>
      <c r="Y258" s="123"/>
      <c r="Z258" s="123"/>
      <c r="AA258" s="123"/>
      <c r="AB258" s="130"/>
      <c r="AC258" s="130"/>
      <c r="AD258" s="130"/>
      <c r="AE258" s="130"/>
    </row>
    <row r="259" spans="1:42" s="125" customFormat="1" ht="40.5" customHeight="1">
      <c r="A259" s="122"/>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30"/>
      <c r="AC259" s="130"/>
      <c r="AD259" s="130"/>
      <c r="AE259" s="130"/>
    </row>
    <row r="260" spans="1:42" s="130" customFormat="1" ht="35.1" customHeight="1">
      <c r="A260" s="1332" t="s">
        <v>1186</v>
      </c>
      <c r="B260" s="3450" t="s">
        <v>315</v>
      </c>
      <c r="C260" s="3450"/>
      <c r="D260" s="3450"/>
      <c r="E260" s="3450"/>
      <c r="F260" s="3450"/>
      <c r="G260" s="3450"/>
      <c r="H260" s="3450"/>
      <c r="I260" s="3450"/>
      <c r="J260" s="3450"/>
      <c r="K260" s="3450"/>
      <c r="L260" s="3450"/>
      <c r="M260" s="3450"/>
      <c r="N260" s="3450"/>
      <c r="O260" s="3450"/>
      <c r="P260" s="3450"/>
      <c r="Q260" s="3450"/>
      <c r="R260" s="3450"/>
      <c r="S260" s="3450"/>
      <c r="T260" s="3450"/>
      <c r="U260" s="3450"/>
      <c r="V260" s="3450"/>
      <c r="W260" s="3450"/>
      <c r="X260" s="145"/>
      <c r="Y260" s="123"/>
      <c r="Z260" s="123"/>
      <c r="AA260" s="123"/>
    </row>
    <row r="261" spans="1:42" s="130" customFormat="1" ht="35.1" customHeight="1">
      <c r="A261" s="1332" t="s">
        <v>1186</v>
      </c>
      <c r="B261" s="3451" t="s">
        <v>316</v>
      </c>
      <c r="C261" s="3451"/>
      <c r="D261" s="3451"/>
      <c r="E261" s="3451"/>
      <c r="F261" s="3451"/>
      <c r="G261" s="3451"/>
      <c r="H261" s="3451"/>
      <c r="I261" s="3451"/>
      <c r="J261" s="3451"/>
      <c r="K261" s="3451"/>
      <c r="L261" s="3451"/>
      <c r="M261" s="3451"/>
      <c r="N261" s="3451"/>
      <c r="O261" s="3451"/>
      <c r="P261" s="3451"/>
      <c r="Q261" s="3451"/>
      <c r="R261" s="3451"/>
      <c r="S261" s="3451"/>
      <c r="T261" s="3451"/>
      <c r="U261" s="3451"/>
      <c r="V261" s="3451"/>
      <c r="W261" s="3451"/>
      <c r="X261" s="145"/>
      <c r="Y261" s="123"/>
      <c r="Z261" s="123"/>
      <c r="AA261" s="123"/>
    </row>
    <row r="262" spans="1:42" s="130" customFormat="1" ht="35.1" customHeight="1">
      <c r="A262" s="1332" t="s">
        <v>1186</v>
      </c>
      <c r="B262" s="3451" t="s">
        <v>317</v>
      </c>
      <c r="C262" s="3451"/>
      <c r="D262" s="3451"/>
      <c r="E262" s="3451"/>
      <c r="F262" s="3451"/>
      <c r="G262" s="3451"/>
      <c r="H262" s="3451"/>
      <c r="I262" s="3451"/>
      <c r="J262" s="3451"/>
      <c r="K262" s="3451"/>
      <c r="L262" s="3451"/>
      <c r="M262" s="3451"/>
      <c r="N262" s="3451"/>
      <c r="O262" s="3451"/>
      <c r="P262" s="3451"/>
      <c r="Q262" s="3451"/>
      <c r="R262" s="3451"/>
      <c r="S262" s="3451"/>
      <c r="T262" s="3451"/>
      <c r="U262" s="3451"/>
      <c r="V262" s="3451"/>
      <c r="W262" s="3451"/>
      <c r="X262" s="145"/>
      <c r="Y262" s="123"/>
      <c r="Z262" s="123"/>
      <c r="AA262" s="123"/>
    </row>
    <row r="263" spans="1:42" s="130" customFormat="1" ht="35.1" customHeight="1">
      <c r="A263" s="1332" t="s">
        <v>1186</v>
      </c>
      <c r="B263" s="3451" t="s">
        <v>318</v>
      </c>
      <c r="C263" s="3451"/>
      <c r="D263" s="3451"/>
      <c r="E263" s="3451"/>
      <c r="F263" s="3451"/>
      <c r="G263" s="3451"/>
      <c r="H263" s="3451"/>
      <c r="I263" s="3451"/>
      <c r="J263" s="3451"/>
      <c r="K263" s="3451"/>
      <c r="L263" s="3451"/>
      <c r="M263" s="3451"/>
      <c r="N263" s="3451"/>
      <c r="O263" s="3451"/>
      <c r="P263" s="3451"/>
      <c r="Q263" s="3451"/>
      <c r="R263" s="3451"/>
      <c r="S263" s="3451"/>
      <c r="T263" s="3451"/>
      <c r="U263" s="3451"/>
      <c r="V263" s="3451"/>
      <c r="W263" s="3451"/>
      <c r="X263" s="145"/>
      <c r="Y263" s="123"/>
      <c r="Z263" s="123"/>
      <c r="AA263" s="123"/>
    </row>
    <row r="264" spans="1:42" s="130" customFormat="1" ht="35.1" customHeight="1">
      <c r="A264" s="144"/>
      <c r="B264" s="3442" t="s">
        <v>319</v>
      </c>
      <c r="C264" s="3442"/>
      <c r="D264" s="3442"/>
      <c r="E264" s="3442"/>
      <c r="F264" s="3442"/>
      <c r="G264" s="3442"/>
      <c r="H264" s="3442"/>
      <c r="I264" s="3442"/>
      <c r="J264" s="3442"/>
      <c r="K264" s="3442"/>
      <c r="L264" s="3442"/>
      <c r="M264" s="3442"/>
      <c r="N264" s="3442"/>
      <c r="O264" s="3442"/>
      <c r="P264" s="3442"/>
      <c r="Q264" s="3442"/>
      <c r="R264" s="3442"/>
      <c r="S264" s="3442"/>
      <c r="T264" s="3442"/>
      <c r="U264" s="3442"/>
      <c r="V264" s="3442"/>
      <c r="W264" s="3442"/>
      <c r="X264" s="145"/>
      <c r="Y264" s="123"/>
      <c r="Z264" s="123"/>
      <c r="AA264" s="123"/>
    </row>
    <row r="265" spans="1:42" s="130" customFormat="1" ht="35.1" customHeight="1">
      <c r="A265" s="144"/>
      <c r="B265" s="994"/>
      <c r="C265" s="994"/>
      <c r="D265" s="994"/>
      <c r="E265" s="994"/>
      <c r="F265" s="994"/>
      <c r="G265" s="994"/>
      <c r="H265" s="994"/>
      <c r="I265" s="994"/>
      <c r="J265" s="994"/>
      <c r="K265" s="994"/>
      <c r="L265" s="994"/>
      <c r="M265" s="994"/>
      <c r="N265" s="994"/>
      <c r="O265" s="994"/>
      <c r="P265" s="994"/>
      <c r="Q265" s="994"/>
      <c r="R265" s="994"/>
      <c r="S265" s="994"/>
      <c r="T265" s="994"/>
      <c r="U265" s="994"/>
      <c r="V265" s="994"/>
      <c r="W265" s="994"/>
      <c r="X265" s="145"/>
      <c r="Y265" s="123"/>
      <c r="Z265" s="123"/>
      <c r="AA265" s="123"/>
    </row>
    <row r="266" spans="1:42" s="130" customFormat="1" ht="35.1" customHeight="1">
      <c r="A266" s="144"/>
      <c r="B266" s="3453" t="s">
        <v>320</v>
      </c>
      <c r="C266" s="3453"/>
      <c r="D266" s="3453"/>
      <c r="E266" s="3453"/>
      <c r="F266" s="3453"/>
      <c r="G266" s="3453"/>
      <c r="H266" s="3453"/>
      <c r="I266" s="3453"/>
      <c r="J266" s="3453"/>
      <c r="K266" s="3453"/>
      <c r="L266" s="3453"/>
      <c r="M266" s="3453"/>
      <c r="N266" s="3453"/>
      <c r="O266" s="3453"/>
      <c r="P266" s="3453"/>
      <c r="Q266" s="3453"/>
      <c r="R266" s="3453"/>
      <c r="S266" s="3453"/>
      <c r="T266" s="3453"/>
      <c r="U266" s="3453"/>
      <c r="V266" s="3453"/>
      <c r="W266" s="3453"/>
      <c r="X266" s="145"/>
      <c r="Y266" s="123"/>
      <c r="Z266" s="123"/>
      <c r="AA266" s="123"/>
    </row>
    <row r="267" spans="1:42" s="130" customFormat="1" ht="35.1" customHeight="1">
      <c r="A267" s="144"/>
      <c r="B267" s="995"/>
      <c r="C267" s="995"/>
      <c r="D267" s="995"/>
      <c r="E267" s="995"/>
      <c r="F267" s="995"/>
      <c r="G267" s="995"/>
      <c r="H267" s="995"/>
      <c r="I267" s="995"/>
      <c r="J267" s="995"/>
      <c r="K267" s="995"/>
      <c r="L267" s="995"/>
      <c r="M267" s="995"/>
      <c r="N267" s="995"/>
      <c r="O267" s="995"/>
      <c r="P267" s="995"/>
      <c r="Q267" s="995"/>
      <c r="R267" s="995"/>
      <c r="S267" s="995"/>
      <c r="T267" s="995"/>
      <c r="U267" s="995"/>
      <c r="V267" s="995"/>
      <c r="W267" s="995"/>
      <c r="X267" s="145"/>
      <c r="Y267" s="123"/>
      <c r="Z267" s="123"/>
      <c r="AA267" s="123"/>
    </row>
    <row r="268" spans="1:42" s="125" customFormat="1" ht="35.1" customHeight="1">
      <c r="A268" s="144"/>
      <c r="B268" s="3454" t="s">
        <v>321</v>
      </c>
      <c r="C268" s="3454"/>
      <c r="D268" s="3454"/>
      <c r="E268" s="3454"/>
      <c r="F268" s="3454"/>
      <c r="G268" s="3454"/>
      <c r="H268" s="3454"/>
      <c r="I268" s="3454"/>
      <c r="J268" s="3454"/>
      <c r="K268" s="3454"/>
      <c r="L268" s="3454"/>
      <c r="M268" s="3454"/>
      <c r="N268" s="3454"/>
      <c r="O268" s="3454"/>
      <c r="P268" s="3455" t="s">
        <v>322</v>
      </c>
      <c r="Q268" s="3455"/>
      <c r="R268" s="3455"/>
      <c r="S268" s="3455"/>
      <c r="T268" s="3455"/>
      <c r="U268" s="3455"/>
      <c r="V268" s="3455"/>
      <c r="W268" s="3455"/>
      <c r="X268" s="145"/>
      <c r="Y268" s="123"/>
      <c r="Z268" s="123"/>
      <c r="AA268" s="123"/>
      <c r="AB268" s="130"/>
      <c r="AC268" s="130"/>
      <c r="AD268" s="130"/>
      <c r="AE268" s="130"/>
    </row>
    <row r="269" spans="1:42" s="125" customFormat="1" ht="35.1" customHeight="1">
      <c r="A269" s="1332" t="s">
        <v>1186</v>
      </c>
      <c r="B269" s="3456" t="s">
        <v>323</v>
      </c>
      <c r="C269" s="3456"/>
      <c r="D269" s="3456"/>
      <c r="E269" s="3456"/>
      <c r="F269" s="3456"/>
      <c r="G269" s="3456"/>
      <c r="H269" s="3456"/>
      <c r="I269" s="3456"/>
      <c r="J269" s="3456"/>
      <c r="K269" s="3456"/>
      <c r="L269" s="3456"/>
      <c r="M269" s="3456"/>
      <c r="N269" s="3456"/>
      <c r="O269" s="3456"/>
      <c r="P269" s="3456"/>
      <c r="Q269" s="3456"/>
      <c r="R269" s="3456"/>
      <c r="S269" s="3456"/>
      <c r="T269" s="3456"/>
      <c r="U269" s="3456"/>
      <c r="V269" s="3456"/>
      <c r="W269" s="3456"/>
      <c r="X269" s="145"/>
      <c r="Y269" s="123"/>
      <c r="Z269" s="123"/>
      <c r="AA269" s="123"/>
      <c r="AB269" s="130"/>
      <c r="AC269" s="130"/>
      <c r="AD269" s="130"/>
      <c r="AE269" s="130"/>
    </row>
    <row r="270" spans="1:42" s="125" customFormat="1" ht="35.1" customHeight="1">
      <c r="A270" s="144"/>
      <c r="B270" s="146"/>
      <c r="C270" s="146"/>
      <c r="D270" s="146"/>
      <c r="E270" s="146"/>
      <c r="F270" s="146"/>
      <c r="G270" s="146"/>
      <c r="H270" s="146"/>
      <c r="I270" s="146"/>
      <c r="J270" s="146"/>
      <c r="K270" s="146"/>
      <c r="L270" s="146"/>
      <c r="M270" s="146"/>
      <c r="N270" s="146"/>
      <c r="O270" s="146"/>
      <c r="P270" s="146"/>
      <c r="Q270" s="123"/>
      <c r="R270" s="123"/>
      <c r="S270" s="123"/>
      <c r="T270" s="123"/>
      <c r="U270" s="123"/>
      <c r="V270" s="123"/>
      <c r="W270" s="123"/>
      <c r="X270" s="123"/>
      <c r="Y270" s="123"/>
      <c r="Z270" s="123"/>
      <c r="AA270" s="123"/>
      <c r="AB270" s="130"/>
      <c r="AC270" s="130"/>
      <c r="AD270" s="130"/>
      <c r="AE270" s="130"/>
    </row>
    <row r="271" spans="1:42" s="125" customFormat="1" ht="35.1" customHeight="1">
      <c r="A271" s="144"/>
      <c r="B271" s="147" t="s">
        <v>264</v>
      </c>
      <c r="C271" s="146"/>
      <c r="D271" s="146"/>
      <c r="E271" s="146"/>
      <c r="F271" s="146"/>
      <c r="G271" s="146"/>
      <c r="H271" s="146"/>
      <c r="I271" s="146"/>
      <c r="J271" s="146"/>
      <c r="K271" s="146"/>
      <c r="L271" s="146"/>
      <c r="M271" s="146"/>
      <c r="N271" s="146"/>
      <c r="O271" s="146"/>
      <c r="P271" s="146"/>
      <c r="Q271" s="123"/>
      <c r="R271" s="123"/>
      <c r="S271" s="123"/>
      <c r="T271" s="129" t="s">
        <v>3</v>
      </c>
      <c r="U271" s="123"/>
      <c r="V271" s="123"/>
      <c r="W271" s="123"/>
      <c r="X271" s="123"/>
      <c r="Y271" s="123"/>
      <c r="Z271" s="123"/>
      <c r="AA271" s="123"/>
      <c r="AB271" s="130"/>
      <c r="AC271" s="130"/>
      <c r="AD271" s="130"/>
      <c r="AE271" s="130"/>
    </row>
    <row r="272" spans="1:42" s="125" customFormat="1" ht="35.1" customHeight="1">
      <c r="A272" s="144"/>
      <c r="B272" s="147"/>
      <c r="C272" s="146"/>
      <c r="D272" s="146"/>
      <c r="E272" s="146"/>
      <c r="F272" s="146"/>
      <c r="G272" s="146"/>
      <c r="H272" s="146"/>
      <c r="I272" s="146"/>
      <c r="J272" s="146"/>
      <c r="K272" s="146"/>
      <c r="L272" s="146"/>
      <c r="M272" s="146"/>
      <c r="N272" s="146"/>
      <c r="O272" s="146"/>
      <c r="P272" s="146"/>
      <c r="Q272" s="123"/>
      <c r="R272" s="123"/>
      <c r="S272" s="123"/>
      <c r="T272" s="123"/>
      <c r="U272" s="123"/>
      <c r="V272" s="123"/>
      <c r="W272" s="123"/>
      <c r="X272" s="123"/>
      <c r="Y272" s="123"/>
      <c r="Z272" s="123"/>
      <c r="AA272" s="123"/>
      <c r="AB272" s="130"/>
      <c r="AC272" s="130"/>
      <c r="AD272" s="130"/>
      <c r="AE272" s="130"/>
    </row>
    <row r="273" spans="1:31" s="125" customFormat="1" ht="35.1" customHeight="1">
      <c r="A273" s="144"/>
      <c r="B273" s="147" t="s">
        <v>265</v>
      </c>
      <c r="C273" s="146"/>
      <c r="D273" s="146"/>
      <c r="E273" s="146"/>
      <c r="F273" s="146"/>
      <c r="G273" s="146"/>
      <c r="H273" s="146"/>
      <c r="I273" s="146"/>
      <c r="J273" s="146"/>
      <c r="K273" s="146"/>
      <c r="L273" s="146"/>
      <c r="M273" s="146"/>
      <c r="N273" s="146"/>
      <c r="O273" s="146"/>
      <c r="P273" s="148">
        <v>3</v>
      </c>
      <c r="Q273" s="149" t="s">
        <v>266</v>
      </c>
      <c r="R273" s="123"/>
      <c r="S273" s="123"/>
      <c r="T273" s="148">
        <v>11</v>
      </c>
      <c r="U273" s="149" t="s">
        <v>267</v>
      </c>
      <c r="V273" s="123"/>
      <c r="W273" s="123"/>
      <c r="X273" s="123"/>
      <c r="Y273" s="123"/>
      <c r="Z273" s="123"/>
      <c r="AA273" s="123"/>
      <c r="AB273" s="130"/>
      <c r="AC273" s="130"/>
      <c r="AD273" s="130"/>
      <c r="AE273" s="130"/>
    </row>
    <row r="274" spans="1:31" s="125" customFormat="1" ht="35.1" customHeight="1">
      <c r="A274" s="144"/>
      <c r="B274" s="147"/>
      <c r="C274" s="146"/>
      <c r="D274" s="146"/>
      <c r="E274" s="146"/>
      <c r="F274" s="146"/>
      <c r="G274" s="146"/>
      <c r="H274" s="146"/>
      <c r="I274" s="146"/>
      <c r="J274" s="146"/>
      <c r="K274" s="146"/>
      <c r="L274" s="146"/>
      <c r="M274" s="123"/>
      <c r="N274" s="123"/>
      <c r="O274" s="123"/>
      <c r="P274" s="123"/>
      <c r="Q274" s="123"/>
      <c r="R274" s="123"/>
      <c r="S274" s="123"/>
      <c r="T274" s="123"/>
      <c r="U274" s="123"/>
      <c r="V274" s="123"/>
      <c r="W274" s="123"/>
      <c r="X274" s="123"/>
      <c r="Y274" s="123"/>
      <c r="Z274" s="123"/>
      <c r="AA274" s="123"/>
      <c r="AB274" s="130"/>
      <c r="AC274" s="130"/>
      <c r="AD274" s="130"/>
      <c r="AE274" s="130"/>
    </row>
    <row r="275" spans="1:31" s="125" customFormat="1" ht="35.1" customHeight="1">
      <c r="A275" s="144"/>
      <c r="B275" s="150" t="s">
        <v>324</v>
      </c>
      <c r="C275" s="144"/>
      <c r="D275" s="144"/>
      <c r="E275" s="144"/>
      <c r="F275" s="144"/>
      <c r="G275" s="144"/>
      <c r="H275" s="144"/>
      <c r="I275" s="146"/>
      <c r="J275" s="144"/>
      <c r="K275" s="144"/>
      <c r="L275" s="146"/>
      <c r="M275" s="146"/>
      <c r="N275" s="146"/>
      <c r="O275" s="146"/>
      <c r="P275" s="146"/>
      <c r="Q275" s="123"/>
      <c r="R275" s="123"/>
      <c r="S275" s="123"/>
      <c r="T275" s="123"/>
      <c r="U275" s="123"/>
      <c r="V275" s="123"/>
      <c r="W275" s="123"/>
      <c r="X275" s="123"/>
      <c r="Y275" s="123"/>
      <c r="Z275" s="123"/>
      <c r="AA275" s="123"/>
      <c r="AB275" s="130"/>
      <c r="AC275" s="130"/>
      <c r="AD275" s="130"/>
      <c r="AE275" s="130"/>
    </row>
    <row r="276" spans="1:31" s="125" customFormat="1" ht="35.1" customHeight="1">
      <c r="A276" s="144"/>
      <c r="B276" s="1332" t="s">
        <v>1186</v>
      </c>
      <c r="C276" s="3452" t="s">
        <v>325</v>
      </c>
      <c r="D276" s="3452"/>
      <c r="E276" s="3452"/>
      <c r="F276" s="3452"/>
      <c r="G276" s="3452"/>
      <c r="H276" s="3452"/>
      <c r="I276" s="3452"/>
      <c r="J276" s="3452"/>
      <c r="K276" s="3452"/>
      <c r="L276" s="3452"/>
      <c r="M276" s="3452"/>
      <c r="N276" s="3452"/>
      <c r="O276" s="3452"/>
      <c r="P276" s="3452"/>
      <c r="Q276" s="3452"/>
      <c r="R276" s="3452"/>
      <c r="S276" s="3452"/>
      <c r="T276" s="3452"/>
      <c r="U276" s="3452"/>
      <c r="V276" s="3452"/>
      <c r="W276" s="3452"/>
      <c r="X276" s="151"/>
      <c r="Y276" s="151"/>
      <c r="Z276" s="123"/>
      <c r="AA276" s="123"/>
      <c r="AB276" s="130"/>
      <c r="AC276" s="130"/>
      <c r="AD276" s="130"/>
      <c r="AE276" s="130"/>
    </row>
    <row r="277" spans="1:31" s="125" customFormat="1" ht="35.1" customHeight="1">
      <c r="A277" s="144"/>
      <c r="B277" s="1332" t="s">
        <v>1186</v>
      </c>
      <c r="C277" s="3452" t="s">
        <v>326</v>
      </c>
      <c r="D277" s="3452"/>
      <c r="E277" s="3452"/>
      <c r="F277" s="3452"/>
      <c r="G277" s="3452"/>
      <c r="H277" s="3452"/>
      <c r="I277" s="3452"/>
      <c r="J277" s="3452"/>
      <c r="K277" s="3452"/>
      <c r="L277" s="3452"/>
      <c r="M277" s="3452"/>
      <c r="N277" s="152"/>
      <c r="O277" s="153"/>
      <c r="P277" s="153"/>
      <c r="Q277" s="145"/>
      <c r="R277" s="145"/>
      <c r="S277" s="145"/>
      <c r="T277" s="145"/>
      <c r="U277" s="145"/>
      <c r="V277" s="145"/>
      <c r="W277" s="145"/>
      <c r="X277" s="145"/>
      <c r="Y277" s="145"/>
      <c r="Z277" s="123"/>
      <c r="AA277" s="123"/>
      <c r="AB277" s="130"/>
      <c r="AC277" s="130"/>
      <c r="AD277" s="130"/>
      <c r="AE277" s="130"/>
    </row>
    <row r="278" spans="1:31" s="130" customFormat="1" ht="39" customHeight="1">
      <c r="A278" s="1250"/>
      <c r="B278" s="1250"/>
      <c r="C278" s="1250"/>
      <c r="D278" s="1250"/>
      <c r="E278" s="1250"/>
      <c r="F278" s="1250"/>
      <c r="G278" s="1250"/>
      <c r="H278" s="1250"/>
      <c r="I278" s="1250"/>
      <c r="J278" s="1250"/>
      <c r="K278" s="1250"/>
      <c r="L278" s="1250"/>
      <c r="M278" s="1250"/>
      <c r="N278" s="1250"/>
      <c r="O278" s="1251"/>
      <c r="P278" s="1251"/>
      <c r="Q278" s="1251"/>
      <c r="R278" s="1250"/>
      <c r="S278" s="1252"/>
      <c r="T278" s="1252"/>
      <c r="U278" s="1252"/>
      <c r="V278" s="1252"/>
      <c r="W278" s="1252"/>
      <c r="X278" s="1252"/>
      <c r="Y278" s="1252"/>
      <c r="Z278" s="1252"/>
      <c r="AA278" s="1252"/>
    </row>
    <row r="279" spans="1:31" s="125" customFormat="1" ht="30" customHeight="1">
      <c r="A279" s="1316"/>
      <c r="B279" s="1316"/>
      <c r="C279" s="1317"/>
      <c r="D279" s="1318"/>
      <c r="E279" s="1318"/>
      <c r="F279" s="1319"/>
      <c r="G279" s="1319"/>
      <c r="H279" s="1319"/>
      <c r="I279" s="1319"/>
      <c r="J279" s="1320"/>
      <c r="K279" s="1317"/>
      <c r="L279" s="1317"/>
      <c r="M279" s="1317"/>
      <c r="N279" s="1317"/>
      <c r="O279" s="1317"/>
      <c r="P279" s="1317"/>
      <c r="Q279" s="1317"/>
      <c r="R279" s="1317"/>
      <c r="S279" s="1317"/>
      <c r="T279" s="1317"/>
      <c r="U279" s="1317"/>
      <c r="V279" s="1317"/>
      <c r="W279" s="1317"/>
      <c r="X279" s="1317"/>
      <c r="Y279" s="1317"/>
      <c r="Z279" s="1317"/>
      <c r="AA279" s="1317"/>
      <c r="AB279" s="130"/>
      <c r="AC279" s="130"/>
      <c r="AD279" s="130"/>
      <c r="AE279" s="130"/>
    </row>
    <row r="280" spans="1:31" s="125" customFormat="1" ht="30" customHeight="1">
      <c r="A280" s="1253"/>
      <c r="B280" s="1321"/>
      <c r="C280" s="1258"/>
      <c r="D280" s="1322"/>
      <c r="E280" s="1322"/>
      <c r="F280" s="1322"/>
      <c r="G280" s="1322"/>
      <c r="H280" s="1322"/>
      <c r="I280" s="1322"/>
      <c r="J280" s="1322"/>
      <c r="K280" s="1322"/>
      <c r="L280" s="1255"/>
      <c r="M280" s="1255"/>
      <c r="N280" s="1255"/>
      <c r="O280" s="1255"/>
      <c r="P280" s="1255"/>
      <c r="Q280" s="1256"/>
      <c r="R280" s="1256"/>
      <c r="S280" s="1256"/>
      <c r="T280" s="1256"/>
      <c r="U280" s="1256"/>
      <c r="V280" s="1256"/>
      <c r="W280" s="1256"/>
      <c r="X280" s="1256"/>
      <c r="Y280" s="1256"/>
      <c r="Z280" s="1256"/>
      <c r="AA280" s="1256"/>
      <c r="AB280" s="130"/>
      <c r="AC280" s="130"/>
      <c r="AD280" s="130"/>
      <c r="AE280" s="130"/>
    </row>
    <row r="281" spans="1:31" s="125" customFormat="1" ht="30" customHeight="1">
      <c r="A281" s="1253"/>
      <c r="B281" s="1323"/>
      <c r="C281" s="1324" t="s">
        <v>589</v>
      </c>
      <c r="D281" s="1325" t="s">
        <v>590</v>
      </c>
      <c r="E281" s="1326"/>
      <c r="F281" s="1326"/>
      <c r="G281" s="1326"/>
      <c r="H281" s="1326"/>
      <c r="I281" s="1326"/>
      <c r="J281" s="1326"/>
      <c r="K281" s="1326"/>
      <c r="L281" s="1326"/>
      <c r="M281" s="1326"/>
      <c r="N281" s="1256"/>
      <c r="O281" s="1256"/>
      <c r="P281" s="1256"/>
      <c r="Q281" s="1256"/>
      <c r="R281" s="1256"/>
      <c r="S281" s="1256"/>
      <c r="T281" s="1256"/>
      <c r="U281" s="1256"/>
      <c r="V281" s="1256"/>
      <c r="W281" s="1256"/>
      <c r="X281" s="1256"/>
      <c r="Y281" s="1256"/>
      <c r="Z281" s="1256"/>
      <c r="AA281" s="1256"/>
      <c r="AB281" s="130"/>
      <c r="AC281" s="130"/>
      <c r="AD281" s="130"/>
      <c r="AE281" s="130"/>
    </row>
    <row r="282" spans="1:31" s="125" customFormat="1" ht="30" customHeight="1">
      <c r="A282" s="1253"/>
      <c r="B282" s="1321"/>
      <c r="C282" s="1327" t="s">
        <v>1293</v>
      </c>
      <c r="D282" s="1327"/>
      <c r="E282" s="1256"/>
      <c r="F282" s="1256"/>
      <c r="G282" s="1256"/>
      <c r="H282" s="1256"/>
      <c r="I282" s="1256"/>
      <c r="J282" s="1256"/>
      <c r="K282" s="1256"/>
      <c r="L282" s="1256"/>
      <c r="M282" s="1256"/>
      <c r="N282" s="1256"/>
      <c r="O282" s="1256"/>
      <c r="P282" s="1256"/>
      <c r="Q282" s="1256"/>
      <c r="R282" s="1256"/>
      <c r="S282" s="1256"/>
      <c r="T282" s="1256"/>
      <c r="U282" s="1256"/>
      <c r="V282" s="1256"/>
      <c r="W282" s="1256"/>
      <c r="X282" s="1256"/>
      <c r="Y282" s="1256"/>
      <c r="Z282" s="1256"/>
      <c r="AA282" s="1256"/>
      <c r="AB282" s="130"/>
      <c r="AC282" s="130"/>
      <c r="AD282" s="130"/>
      <c r="AE282" s="130"/>
    </row>
    <row r="283" spans="1:31" s="125" customFormat="1" ht="30" customHeight="1">
      <c r="A283" s="1253"/>
      <c r="B283" s="1321"/>
      <c r="C283" s="1258"/>
      <c r="D283" s="1322"/>
      <c r="E283" s="1322"/>
      <c r="F283" s="1322"/>
      <c r="G283" s="1322"/>
      <c r="H283" s="1322"/>
      <c r="I283" s="1322"/>
      <c r="J283" s="1322"/>
      <c r="K283" s="1322"/>
      <c r="L283" s="1255"/>
      <c r="M283" s="1255"/>
      <c r="N283" s="1255"/>
      <c r="O283" s="1255"/>
      <c r="P283" s="1255"/>
      <c r="Q283" s="1256"/>
      <c r="R283" s="1256"/>
      <c r="S283" s="1256"/>
      <c r="T283" s="1256"/>
      <c r="U283" s="1256"/>
      <c r="V283" s="1256"/>
      <c r="W283" s="1256"/>
      <c r="X283" s="1256"/>
      <c r="Y283" s="1256"/>
      <c r="Z283" s="1256"/>
      <c r="AA283" s="1256"/>
      <c r="AB283" s="130"/>
      <c r="AC283" s="130"/>
      <c r="AD283" s="130"/>
      <c r="AE283" s="130"/>
    </row>
    <row r="284" spans="1:31" s="125" customFormat="1" ht="30" customHeight="1">
      <c r="A284" s="1253"/>
      <c r="B284" s="1328" t="s">
        <v>253</v>
      </c>
      <c r="C284" s="1253"/>
      <c r="D284" s="1253"/>
      <c r="E284" s="1253"/>
      <c r="F284" s="1253"/>
      <c r="G284" s="1253"/>
      <c r="H284" s="1253"/>
      <c r="I284" s="1253"/>
      <c r="J284" s="1253"/>
      <c r="K284" s="1253"/>
      <c r="L284" s="1253"/>
      <c r="M284" s="1253"/>
      <c r="N284" s="1253"/>
      <c r="O284" s="1253"/>
      <c r="P284" s="1253"/>
      <c r="Q284" s="1253"/>
      <c r="R284" s="1253"/>
      <c r="S284" s="1256"/>
      <c r="T284" s="1256"/>
      <c r="U284" s="1256"/>
      <c r="V284" s="1256"/>
      <c r="W284" s="1256"/>
      <c r="X284" s="1256"/>
      <c r="Y284" s="1256"/>
      <c r="Z284" s="1256"/>
      <c r="AA284" s="1256"/>
      <c r="AB284" s="130"/>
      <c r="AC284" s="130"/>
      <c r="AD284" s="130"/>
      <c r="AE284" s="130"/>
    </row>
    <row r="285" spans="1:31" s="125" customFormat="1" ht="30" customHeight="1">
      <c r="A285" s="1253"/>
      <c r="B285" s="1329" t="s">
        <v>254</v>
      </c>
      <c r="C285" s="1253"/>
      <c r="D285" s="1253"/>
      <c r="E285" s="1253"/>
      <c r="F285" s="1253"/>
      <c r="G285" s="1253"/>
      <c r="H285" s="1253"/>
      <c r="I285" s="1253"/>
      <c r="J285" s="1253"/>
      <c r="K285" s="1253"/>
      <c r="L285" s="1253"/>
      <c r="M285" s="1253"/>
      <c r="N285" s="1253"/>
      <c r="O285" s="1253"/>
      <c r="P285" s="1253"/>
      <c r="Q285" s="1253"/>
      <c r="R285" s="1253"/>
      <c r="S285" s="1256"/>
      <c r="T285" s="1256"/>
      <c r="U285" s="1256"/>
      <c r="V285" s="1256"/>
      <c r="W285" s="1256"/>
      <c r="X285" s="1256"/>
      <c r="Y285" s="1256"/>
      <c r="Z285" s="1256"/>
      <c r="AA285" s="1256"/>
      <c r="AB285" s="130"/>
      <c r="AC285" s="130"/>
      <c r="AD285" s="130"/>
      <c r="AE285" s="130"/>
    </row>
    <row r="286" spans="1:31" s="125" customFormat="1" ht="30" customHeight="1">
      <c r="A286" s="1253"/>
      <c r="B286" s="1330" t="s">
        <v>1177</v>
      </c>
      <c r="C286" s="1331"/>
      <c r="D286" s="1253"/>
      <c r="E286" s="1253"/>
      <c r="F286" s="1253"/>
      <c r="G286" s="1253"/>
      <c r="H286" s="1253"/>
      <c r="I286" s="1255"/>
      <c r="J286" s="1253"/>
      <c r="K286" s="1253"/>
      <c r="L286" s="1255"/>
      <c r="M286" s="1255"/>
      <c r="N286" s="1255"/>
      <c r="O286" s="1255"/>
      <c r="P286" s="1255"/>
      <c r="Q286" s="1256"/>
      <c r="R286" s="1256"/>
      <c r="S286" s="1256"/>
      <c r="T286" s="1256"/>
      <c r="U286" s="1256"/>
      <c r="V286" s="1256"/>
      <c r="W286" s="1258"/>
      <c r="X286" s="1256"/>
      <c r="Y286" s="1302"/>
      <c r="Z286" s="1256"/>
      <c r="AA286" s="1256"/>
      <c r="AB286" s="130"/>
      <c r="AC286" s="130"/>
      <c r="AD286" s="130"/>
      <c r="AE286" s="130"/>
    </row>
    <row r="287" spans="1:31" s="125" customFormat="1" ht="30" customHeight="1">
      <c r="A287" s="1253"/>
      <c r="B287" s="1257"/>
      <c r="C287" s="1253"/>
      <c r="D287" s="1253"/>
      <c r="E287" s="1253"/>
      <c r="F287" s="1253"/>
      <c r="G287" s="1253"/>
      <c r="H287" s="1253"/>
      <c r="I287" s="1255"/>
      <c r="J287" s="1253"/>
      <c r="K287" s="1253"/>
      <c r="L287" s="1255"/>
      <c r="M287" s="1255"/>
      <c r="N287" s="1255"/>
      <c r="O287" s="1255"/>
      <c r="P287" s="1255"/>
      <c r="Q287" s="1256"/>
      <c r="R287" s="1256"/>
      <c r="S287" s="1256"/>
      <c r="T287" s="1256"/>
      <c r="U287" s="1256"/>
      <c r="V287" s="1256"/>
      <c r="W287" s="1256"/>
      <c r="X287" s="1256"/>
      <c r="Y287" s="1256"/>
      <c r="Z287" s="1256"/>
      <c r="AA287" s="1256"/>
      <c r="AB287" s="130"/>
      <c r="AC287" s="130"/>
      <c r="AD287" s="130"/>
      <c r="AE287" s="130"/>
    </row>
  </sheetData>
  <mergeCells count="23">
    <mergeCell ref="C277:M277"/>
    <mergeCell ref="B266:W266"/>
    <mergeCell ref="B268:O268"/>
    <mergeCell ref="P268:W268"/>
    <mergeCell ref="B269:W269"/>
    <mergeCell ref="C276:W276"/>
    <mergeCell ref="B264:W264"/>
    <mergeCell ref="B258:M258"/>
    <mergeCell ref="C203:D203"/>
    <mergeCell ref="C204:D204"/>
    <mergeCell ref="C207:F207"/>
    <mergeCell ref="C217:D217"/>
    <mergeCell ref="C218:D218"/>
    <mergeCell ref="C219:E219"/>
    <mergeCell ref="B260:W260"/>
    <mergeCell ref="B261:W261"/>
    <mergeCell ref="B262:W262"/>
    <mergeCell ref="B263:W263"/>
    <mergeCell ref="C174:E174"/>
    <mergeCell ref="C177:E177"/>
    <mergeCell ref="C180:E180"/>
    <mergeCell ref="C186:D186"/>
    <mergeCell ref="C196:D196"/>
  </mergeCells>
  <hyperlinks>
    <hyperlink ref="E66" r:id="rId1" xr:uid="{00000000-0004-0000-0800-000000000000}"/>
    <hyperlink ref="L243" r:id="rId2" xr:uid="{00000000-0004-0000-0800-000001000000}"/>
    <hyperlink ref="I28" r:id="rId3" xr:uid="{00000000-0004-0000-0800-000002000000}"/>
    <hyperlink ref="I26" r:id="rId4" xr:uid="{00000000-0004-0000-0800-000003000000}"/>
    <hyperlink ref="B258:M258" r:id="rId5" location="q=xlsm" display="Différence entre un fichier XLS et XLSX (ou XLSM)" xr:uid="{00000000-0004-0000-0800-000004000000}"/>
    <hyperlink ref="B269" r:id="rId6" location="ID0EBABAAA=Excel%C2%A02016-2013" xr:uid="{00000000-0004-0000-0800-000005000000}"/>
    <hyperlink ref="B261:E261" r:id="rId7" display="Enregistrer un classeur dans un autre format de fichier" xr:uid="{00000000-0004-0000-0800-000006000000}"/>
    <hyperlink ref="B262:E262" r:id="rId8" display="Utiliser Excel avec des versions antérieures d’Excel" xr:uid="{00000000-0004-0000-0800-000007000000}"/>
    <hyperlink ref="B263:E263" r:id="rId9" display="Enregistrer un classeur Excel pour garantir la compatibilité avec les versions antérieures d’Excel" xr:uid="{00000000-0004-0000-0800-000008000000}"/>
    <hyperlink ref="B260:E260" r:id="rId10" display="Comment lire un fichier excel enregistré au format xlsx?" xr:uid="{00000000-0004-0000-0800-000009000000}"/>
    <hyperlink ref="C276" r:id="rId11" xr:uid="{00000000-0004-0000-0800-00000A000000}"/>
    <hyperlink ref="C277" r:id="rId12" xr:uid="{00000000-0004-0000-0800-00000B000000}"/>
    <hyperlink ref="B281" r:id="rId13" display="https://www.google.fr/search?q=piffom%C3%A9trie&amp;ie=utf-8&amp;oe=utf-8&amp;client=firefox-b&amp;gfe_rd=cr&amp;dcr=0&amp;ei=yYrYWZrKMYfAaMTIipgK" xr:uid="{00000000-0004-0000-0800-00000C000000}"/>
    <hyperlink ref="D281" r:id="rId14" display="https://www.google.fr/search?q=piffom%C3%A9trie&amp;ie=utf-8&amp;oe=utf-8&amp;client=firefox-b&amp;gfe_rd=cr&amp;dcr=0&amp;ei=yYrYWZrKMYfAaMTIipgK" xr:uid="{00000000-0004-0000-0800-00000D000000}"/>
  </hyperlinks>
  <pageMargins left="0.7" right="0.7" top="0.75" bottom="0.75" header="0.3" footer="0.3"/>
  <pageSetup paperSize="9" orientation="portrait"/>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AA84"/>
  <sheetViews>
    <sheetView zoomScale="75" zoomScaleNormal="75" workbookViewId="0">
      <selection activeCell="J34" sqref="J34"/>
    </sheetView>
  </sheetViews>
  <sheetFormatPr baseColWidth="10" defaultRowHeight="15"/>
  <cols>
    <col min="1" max="1" width="3.7109375" style="105" customWidth="1"/>
    <col min="2" max="17" width="11.7109375" style="105" customWidth="1"/>
    <col min="18" max="18" width="11.42578125" style="105" customWidth="1"/>
    <col min="19" max="26" width="18.7109375" style="1246" customWidth="1"/>
    <col min="27" max="16384" width="11.42578125" style="105"/>
  </cols>
  <sheetData>
    <row r="1" spans="1:26" ht="18.75">
      <c r="A1" s="1210">
        <v>3</v>
      </c>
      <c r="B1" s="1211">
        <f t="shared" ref="B1:P1" ca="1" si="0">CELL("largeur",B1)</f>
        <v>11</v>
      </c>
      <c r="C1" s="1211">
        <f t="shared" ca="1" si="0"/>
        <v>11</v>
      </c>
      <c r="D1" s="1211">
        <f t="shared" ca="1" si="0"/>
        <v>11</v>
      </c>
      <c r="E1" s="1211">
        <f t="shared" ca="1" si="0"/>
        <v>11</v>
      </c>
      <c r="F1" s="1211">
        <f t="shared" ca="1" si="0"/>
        <v>11</v>
      </c>
      <c r="G1" s="1211">
        <f t="shared" ca="1" si="0"/>
        <v>11</v>
      </c>
      <c r="H1" s="1211">
        <f t="shared" ca="1" si="0"/>
        <v>11</v>
      </c>
      <c r="I1" s="1211">
        <f t="shared" ca="1" si="0"/>
        <v>11</v>
      </c>
      <c r="J1" s="1211">
        <f t="shared" ca="1" si="0"/>
        <v>11</v>
      </c>
      <c r="K1" s="1211">
        <f t="shared" ca="1" si="0"/>
        <v>11</v>
      </c>
      <c r="L1" s="1211">
        <f t="shared" ca="1" si="0"/>
        <v>11</v>
      </c>
      <c r="M1" s="1211">
        <f t="shared" ca="1" si="0"/>
        <v>11</v>
      </c>
      <c r="N1" s="1211">
        <f t="shared" ca="1" si="0"/>
        <v>11</v>
      </c>
      <c r="O1" s="1211">
        <f t="shared" ca="1" si="0"/>
        <v>11</v>
      </c>
      <c r="P1" s="1211">
        <f t="shared" ca="1" si="0"/>
        <v>11</v>
      </c>
      <c r="Q1" s="1211">
        <f ca="1">CELL("largeur",Q1)</f>
        <v>11</v>
      </c>
      <c r="R1" s="566" t="s">
        <v>1181</v>
      </c>
      <c r="S1" s="1212"/>
      <c r="T1" s="1212"/>
      <c r="U1" s="1212"/>
      <c r="V1" s="1212"/>
      <c r="W1" s="1212"/>
      <c r="X1" s="1212"/>
      <c r="Y1" s="1212"/>
      <c r="Z1" s="1212"/>
    </row>
    <row r="2" spans="1:26" ht="15" customHeight="1">
      <c r="A2" s="3459" t="s">
        <v>1182</v>
      </c>
      <c r="B2" s="3459"/>
      <c r="C2" s="3459"/>
      <c r="D2" s="3459"/>
      <c r="E2" s="3459"/>
      <c r="F2" s="3459"/>
      <c r="G2" s="3459"/>
      <c r="H2" s="3459"/>
      <c r="I2" s="3459"/>
      <c r="J2" s="3459"/>
      <c r="K2" s="3459"/>
      <c r="L2" s="3459"/>
      <c r="M2" s="3459"/>
      <c r="N2" s="3459"/>
      <c r="O2" s="3459"/>
      <c r="P2" s="3459"/>
      <c r="Q2" s="3459"/>
      <c r="S2" s="1212"/>
      <c r="T2" s="1212"/>
      <c r="U2" s="1212"/>
      <c r="V2" s="1212"/>
      <c r="W2" s="1212"/>
      <c r="X2" s="1212"/>
      <c r="Y2" s="1212"/>
      <c r="Z2" s="1212"/>
    </row>
    <row r="3" spans="1:26" ht="15" customHeight="1">
      <c r="A3" s="3459"/>
      <c r="B3" s="3459"/>
      <c r="C3" s="3459"/>
      <c r="D3" s="3459"/>
      <c r="E3" s="3459"/>
      <c r="F3" s="3459"/>
      <c r="G3" s="3459"/>
      <c r="H3" s="3459"/>
      <c r="I3" s="3459"/>
      <c r="J3" s="3459"/>
      <c r="K3" s="3459"/>
      <c r="L3" s="3459"/>
      <c r="M3" s="3459"/>
      <c r="N3" s="3459"/>
      <c r="O3" s="3459"/>
      <c r="P3" s="3459"/>
      <c r="Q3" s="3459"/>
      <c r="S3" s="1212"/>
      <c r="T3" s="1212"/>
      <c r="U3" s="1212"/>
      <c r="V3" s="1212"/>
      <c r="W3" s="1212"/>
      <c r="X3" s="1212"/>
      <c r="Y3" s="1212"/>
      <c r="Z3" s="1212"/>
    </row>
    <row r="4" spans="1:26" ht="18.75">
      <c r="A4" s="156"/>
      <c r="B4" s="156"/>
      <c r="C4" s="156"/>
      <c r="D4" s="156"/>
      <c r="E4" s="156"/>
      <c r="F4" s="156"/>
      <c r="G4" s="156"/>
      <c r="H4" s="156"/>
      <c r="I4" s="156"/>
      <c r="J4" s="156"/>
      <c r="K4" s="156"/>
      <c r="L4" s="156"/>
      <c r="M4" s="156"/>
      <c r="N4" s="156"/>
      <c r="O4" s="110"/>
      <c r="P4" s="1923" t="str">
        <f ca="1">"Page "&amp;_xlfn.SHEET()&amp;" sur "&amp;_xlfn.SHEETS()</f>
        <v>Page 13 sur 13</v>
      </c>
      <c r="Q4" s="1923"/>
      <c r="S4" s="1212"/>
      <c r="T4" s="1212"/>
      <c r="U4" s="1212"/>
      <c r="V4" s="1212"/>
      <c r="W4" s="1212"/>
      <c r="X4" s="1212"/>
      <c r="Y4" s="1212"/>
      <c r="Z4" s="1212"/>
    </row>
    <row r="5" spans="1:26">
      <c r="S5" s="1212"/>
      <c r="T5" s="1212"/>
      <c r="U5" s="1212"/>
      <c r="V5" s="1212"/>
      <c r="W5" s="1212"/>
      <c r="X5" s="1212"/>
      <c r="Y5" s="1212"/>
      <c r="Z5" s="1212"/>
    </row>
    <row r="6" spans="1:26" ht="15.75" thickBot="1">
      <c r="B6" s="1213"/>
      <c r="C6" s="1924"/>
      <c r="D6" s="1924"/>
      <c r="E6" s="1924"/>
      <c r="F6" s="1924"/>
      <c r="G6" s="1924"/>
      <c r="H6" s="1924"/>
      <c r="I6" s="1924"/>
      <c r="J6" s="1924"/>
      <c r="K6" s="1924"/>
      <c r="L6" s="1924"/>
      <c r="M6" s="1924"/>
      <c r="N6" s="1924"/>
      <c r="O6" s="1924"/>
      <c r="P6" s="1924"/>
      <c r="Q6" s="1214"/>
      <c r="S6" s="1212"/>
      <c r="T6" s="1212"/>
      <c r="U6" s="1212"/>
      <c r="V6" s="1212"/>
      <c r="W6" s="1212"/>
      <c r="X6" s="1212"/>
      <c r="Y6" s="1212"/>
      <c r="Z6" s="1212"/>
    </row>
    <row r="7" spans="1:26" ht="26.25">
      <c r="B7" s="1216"/>
      <c r="C7" s="1925" t="s">
        <v>1183</v>
      </c>
      <c r="D7" s="1926"/>
      <c r="E7" s="1926"/>
      <c r="F7" s="1926"/>
      <c r="G7" s="1926"/>
      <c r="H7" s="1926"/>
      <c r="I7" s="1926"/>
      <c r="J7" s="1926"/>
      <c r="K7" s="1926"/>
      <c r="L7" s="1926"/>
      <c r="M7" s="1926"/>
      <c r="N7" s="1926"/>
      <c r="O7" s="1926"/>
      <c r="P7" s="1926"/>
      <c r="Q7" s="1217"/>
      <c r="S7" s="3460" t="s">
        <v>1184</v>
      </c>
      <c r="T7" s="3461"/>
      <c r="U7" s="3461"/>
      <c r="V7" s="3461"/>
      <c r="W7" s="1927"/>
      <c r="X7" s="1927"/>
      <c r="Y7" s="1927"/>
      <c r="Z7" s="1928"/>
    </row>
    <row r="8" spans="1:26" ht="23.25">
      <c r="B8" s="1218"/>
      <c r="C8" s="1929" t="s">
        <v>1185</v>
      </c>
      <c r="D8" s="1930"/>
      <c r="E8" s="1930"/>
      <c r="F8" s="1930"/>
      <c r="G8" s="1930"/>
      <c r="H8" s="1930"/>
      <c r="I8" s="1930"/>
      <c r="J8" s="1930"/>
      <c r="K8" s="1930"/>
      <c r="L8" s="1930"/>
      <c r="M8" s="1930"/>
      <c r="N8" s="1930"/>
      <c r="O8" s="1930"/>
      <c r="P8" s="1930"/>
      <c r="Q8" s="1219"/>
      <c r="S8" s="1231"/>
      <c r="T8" s="1931"/>
      <c r="U8" s="1931"/>
      <c r="V8" s="1931"/>
      <c r="W8" s="1931"/>
      <c r="X8" s="1931"/>
      <c r="Y8" s="1931"/>
      <c r="Z8" s="1232"/>
    </row>
    <row r="9" spans="1:26" ht="23.25">
      <c r="B9" s="1218"/>
      <c r="C9" s="1932" t="s">
        <v>1186</v>
      </c>
      <c r="D9" s="1220" t="s">
        <v>1187</v>
      </c>
      <c r="E9" s="1930"/>
      <c r="F9" s="1930"/>
      <c r="G9" s="1930"/>
      <c r="H9" s="1930"/>
      <c r="I9" s="1930"/>
      <c r="J9" s="1930"/>
      <c r="K9" s="1930"/>
      <c r="L9" s="1930"/>
      <c r="M9" s="1930"/>
      <c r="N9" s="1930"/>
      <c r="O9" s="1930"/>
      <c r="P9" s="1930"/>
      <c r="Q9" s="1219"/>
      <c r="S9" s="1231"/>
      <c r="T9" s="1933" t="s">
        <v>1188</v>
      </c>
      <c r="U9" s="1931"/>
      <c r="V9" s="1931"/>
      <c r="W9" s="1931"/>
      <c r="X9" s="1931"/>
      <c r="Y9" s="1931"/>
      <c r="Z9" s="1232"/>
    </row>
    <row r="10" spans="1:26" ht="23.25">
      <c r="B10" s="1221"/>
      <c r="C10" s="1925" t="s">
        <v>1189</v>
      </c>
      <c r="D10" s="1926"/>
      <c r="E10" s="1926"/>
      <c r="F10" s="1926"/>
      <c r="G10" s="1926"/>
      <c r="H10" s="1926"/>
      <c r="I10" s="1926"/>
      <c r="J10" s="1926"/>
      <c r="K10" s="1926"/>
      <c r="L10" s="1926"/>
      <c r="M10" s="1926"/>
      <c r="N10" s="1926"/>
      <c r="O10" s="1926"/>
      <c r="P10" s="1926"/>
      <c r="Q10" s="1217"/>
      <c r="S10" s="1231"/>
      <c r="T10" s="1934" t="s">
        <v>1190</v>
      </c>
      <c r="U10" s="1931"/>
      <c r="V10" s="1931"/>
      <c r="W10" s="1931"/>
      <c r="X10" s="1931"/>
      <c r="Y10" s="1931"/>
      <c r="Z10" s="1232"/>
    </row>
    <row r="11" spans="1:26" ht="23.25">
      <c r="B11" s="1222"/>
      <c r="C11" s="1929" t="s">
        <v>2215</v>
      </c>
      <c r="D11" s="1930"/>
      <c r="E11" s="1930"/>
      <c r="F11" s="1930"/>
      <c r="G11" s="1935"/>
      <c r="H11" s="1930"/>
      <c r="I11" s="1930"/>
      <c r="J11" s="1930"/>
      <c r="K11" s="1930"/>
      <c r="L11" s="1935"/>
      <c r="M11" s="1935"/>
      <c r="N11" s="1930"/>
      <c r="O11" s="1930"/>
      <c r="P11" s="1930"/>
      <c r="Q11" s="1223"/>
      <c r="S11" s="1231"/>
      <c r="T11" s="1936" t="s">
        <v>2216</v>
      </c>
      <c r="U11" s="1931"/>
      <c r="V11" s="1937"/>
      <c r="W11" s="1938"/>
      <c r="X11" s="1939"/>
      <c r="Y11" s="1933"/>
      <c r="Z11" s="1232"/>
    </row>
    <row r="12" spans="1:26" ht="23.25">
      <c r="B12" s="1222"/>
      <c r="C12" s="1929" t="s">
        <v>2217</v>
      </c>
      <c r="D12" s="1930"/>
      <c r="E12" s="1930"/>
      <c r="F12" s="1930"/>
      <c r="G12" s="1935"/>
      <c r="H12" s="1930"/>
      <c r="I12" s="1930"/>
      <c r="J12" s="1930"/>
      <c r="K12" s="1930"/>
      <c r="L12" s="1935"/>
      <c r="M12" s="1935"/>
      <c r="N12" s="1930"/>
      <c r="O12" s="1930"/>
      <c r="P12" s="1930"/>
      <c r="Q12" s="1223"/>
      <c r="S12" s="1231"/>
      <c r="T12" s="1934" t="s">
        <v>2218</v>
      </c>
      <c r="U12" s="1931"/>
      <c r="V12" s="1931"/>
      <c r="W12" s="1931"/>
      <c r="X12" s="1931"/>
      <c r="Y12" s="1931"/>
      <c r="Z12" s="1232"/>
    </row>
    <row r="13" spans="1:26" ht="23.25">
      <c r="B13" s="1224"/>
      <c r="C13" s="1940" t="s">
        <v>2219</v>
      </c>
      <c r="D13" s="1941"/>
      <c r="E13" s="1941"/>
      <c r="F13" s="1941"/>
      <c r="G13" s="1941"/>
      <c r="H13" s="1941"/>
      <c r="I13" s="1941"/>
      <c r="J13" s="1941"/>
      <c r="K13" s="1941"/>
      <c r="L13" s="1941"/>
      <c r="M13" s="1941"/>
      <c r="N13" s="1941"/>
      <c r="O13" s="1941"/>
      <c r="P13" s="1941"/>
      <c r="Q13" s="1225"/>
      <c r="S13" s="1231"/>
      <c r="T13" s="1942"/>
      <c r="U13" s="1931"/>
      <c r="V13" s="1931"/>
      <c r="W13" s="1931"/>
      <c r="X13" s="1931"/>
      <c r="Y13" s="1931"/>
      <c r="Z13" s="1232"/>
    </row>
    <row r="14" spans="1:26" ht="23.25">
      <c r="B14" s="1224"/>
      <c r="C14" s="1940" t="s">
        <v>2220</v>
      </c>
      <c r="D14" s="1941"/>
      <c r="E14" s="1941"/>
      <c r="F14" s="1941"/>
      <c r="G14" s="1943"/>
      <c r="H14" s="1941"/>
      <c r="I14" s="1941"/>
      <c r="J14" s="1941"/>
      <c r="K14" s="1941"/>
      <c r="L14" s="1943"/>
      <c r="M14" s="1943"/>
      <c r="N14" s="1941"/>
      <c r="O14" s="1941"/>
      <c r="P14" s="1941"/>
      <c r="Q14" s="1226"/>
      <c r="S14" s="1227"/>
      <c r="T14" s="1944" t="s">
        <v>1191</v>
      </c>
      <c r="U14" s="1945"/>
      <c r="V14" s="1942"/>
      <c r="W14" s="1942"/>
      <c r="X14" s="1931"/>
      <c r="Y14" s="1931"/>
      <c r="Z14" s="1228"/>
    </row>
    <row r="15" spans="1:26" ht="24" thickBot="1">
      <c r="B15" s="1224"/>
      <c r="C15" s="1940" t="s">
        <v>2221</v>
      </c>
      <c r="D15" s="1941"/>
      <c r="E15" s="1941"/>
      <c r="F15" s="1941"/>
      <c r="G15" s="1943"/>
      <c r="H15" s="1941"/>
      <c r="I15" s="1941"/>
      <c r="J15" s="1941"/>
      <c r="K15" s="1941"/>
      <c r="L15" s="1943"/>
      <c r="M15" s="1943"/>
      <c r="N15" s="1941"/>
      <c r="O15" s="1941"/>
      <c r="P15" s="1941"/>
      <c r="Q15" s="1226"/>
      <c r="S15" s="1227"/>
      <c r="T15" s="3462" t="s">
        <v>1192</v>
      </c>
      <c r="U15" s="3462"/>
      <c r="V15" s="3462"/>
      <c r="W15" s="1942" t="s">
        <v>1193</v>
      </c>
      <c r="X15" s="1931"/>
      <c r="Y15" s="1931"/>
      <c r="Z15" s="1228"/>
    </row>
    <row r="16" spans="1:26" ht="23.25">
      <c r="B16" s="1229"/>
      <c r="C16" s="1946" t="s">
        <v>2222</v>
      </c>
      <c r="D16" s="1947"/>
      <c r="E16" s="1947"/>
      <c r="F16" s="1947"/>
      <c r="G16" s="1947"/>
      <c r="H16" s="1947"/>
      <c r="I16" s="1947"/>
      <c r="J16" s="1947"/>
      <c r="K16" s="1947"/>
      <c r="L16" s="1947"/>
      <c r="M16" s="1947"/>
      <c r="N16" s="1947"/>
      <c r="O16" s="1947"/>
      <c r="P16" s="1947"/>
      <c r="Q16" s="1230"/>
      <c r="S16" s="1227"/>
      <c r="T16" s="3463" t="s">
        <v>1194</v>
      </c>
      <c r="U16" s="3463"/>
      <c r="V16" s="3463"/>
      <c r="W16" s="1931"/>
      <c r="X16" s="1931"/>
      <c r="Y16" s="1931"/>
      <c r="Z16" s="1228"/>
    </row>
    <row r="17" spans="2:26" ht="23.25">
      <c r="B17" s="1229"/>
      <c r="C17" s="1946" t="s">
        <v>328</v>
      </c>
      <c r="D17" s="1947"/>
      <c r="E17" s="1947"/>
      <c r="F17" s="1947"/>
      <c r="G17" s="1947"/>
      <c r="H17" s="1947"/>
      <c r="I17" s="1947"/>
      <c r="J17" s="1947"/>
      <c r="K17" s="1947"/>
      <c r="L17" s="1947"/>
      <c r="M17" s="1947"/>
      <c r="N17" s="1947"/>
      <c r="O17" s="1947"/>
      <c r="P17" s="1947"/>
      <c r="Q17" s="1230"/>
      <c r="S17" s="1227"/>
      <c r="T17" s="1942"/>
      <c r="U17" s="1942"/>
      <c r="V17" s="1942"/>
      <c r="W17" s="1942"/>
      <c r="X17" s="1942"/>
      <c r="Y17" s="1942"/>
      <c r="Z17" s="1228"/>
    </row>
    <row r="18" spans="2:26" ht="23.25">
      <c r="B18" s="1229"/>
      <c r="C18" s="1946" t="s">
        <v>329</v>
      </c>
      <c r="D18" s="1947"/>
      <c r="E18" s="1947"/>
      <c r="F18" s="1947"/>
      <c r="G18" s="1947"/>
      <c r="H18" s="1947"/>
      <c r="I18" s="1947"/>
      <c r="J18" s="1947"/>
      <c r="K18" s="1947"/>
      <c r="L18" s="1947"/>
      <c r="M18" s="1947"/>
      <c r="N18" s="1947"/>
      <c r="O18" s="1947"/>
      <c r="P18" s="1947"/>
      <c r="Q18" s="1230"/>
      <c r="S18" s="1231"/>
      <c r="T18" s="1948" t="s">
        <v>340</v>
      </c>
      <c r="U18" s="1931"/>
      <c r="V18" s="1931"/>
      <c r="W18" s="1931"/>
      <c r="X18" s="1931"/>
      <c r="Y18" s="1931"/>
      <c r="Z18" s="1232"/>
    </row>
    <row r="19" spans="2:26" ht="23.25">
      <c r="B19" s="1229"/>
      <c r="C19" s="1946" t="s">
        <v>2223</v>
      </c>
      <c r="D19" s="1947"/>
      <c r="E19" s="1947"/>
      <c r="F19" s="1947"/>
      <c r="G19" s="1947"/>
      <c r="H19" s="1947"/>
      <c r="I19" s="1947"/>
      <c r="J19" s="1947"/>
      <c r="K19" s="1947"/>
      <c r="L19" s="1947"/>
      <c r="M19" s="1947"/>
      <c r="N19" s="1947"/>
      <c r="O19" s="1947"/>
      <c r="P19" s="1947"/>
      <c r="Q19" s="1230"/>
      <c r="S19" s="1227"/>
      <c r="T19" s="1949" t="s">
        <v>2224</v>
      </c>
      <c r="U19" s="1942"/>
      <c r="V19" s="1942"/>
      <c r="W19" s="1942"/>
      <c r="X19" s="1942"/>
      <c r="Y19" s="1942"/>
      <c r="Z19" s="1228"/>
    </row>
    <row r="20" spans="2:26" ht="23.25">
      <c r="B20" s="1229"/>
      <c r="C20" s="1946" t="s">
        <v>2225</v>
      </c>
      <c r="D20" s="1947"/>
      <c r="E20" s="1947"/>
      <c r="F20" s="1947"/>
      <c r="G20" s="1950"/>
      <c r="H20" s="1947"/>
      <c r="I20" s="1947"/>
      <c r="J20" s="1947"/>
      <c r="K20" s="1947"/>
      <c r="L20" s="1950"/>
      <c r="M20" s="1950"/>
      <c r="N20" s="1947"/>
      <c r="O20" s="1947"/>
      <c r="P20" s="1947"/>
      <c r="Q20" s="1233"/>
      <c r="S20" s="1227"/>
      <c r="T20" s="1949" t="s">
        <v>1195</v>
      </c>
      <c r="U20" s="1942"/>
      <c r="V20" s="1942"/>
      <c r="W20" s="1942"/>
      <c r="X20" s="1942"/>
      <c r="Y20" s="1942"/>
      <c r="Z20" s="1228"/>
    </row>
    <row r="21" spans="2:26" ht="23.25">
      <c r="B21" s="1229"/>
      <c r="C21" s="1951" t="s">
        <v>2226</v>
      </c>
      <c r="D21" s="1952"/>
      <c r="E21" s="1953"/>
      <c r="F21" s="1953"/>
      <c r="G21" s="1953"/>
      <c r="H21" s="1953"/>
      <c r="I21" s="1953"/>
      <c r="J21" s="1953"/>
      <c r="K21" s="1953"/>
      <c r="L21" s="1953"/>
      <c r="M21" s="1953"/>
      <c r="N21" s="1953"/>
      <c r="O21" s="1953"/>
      <c r="P21" s="1953"/>
      <c r="Q21" s="1234"/>
      <c r="S21" s="1227"/>
      <c r="T21" s="1931" t="s">
        <v>1196</v>
      </c>
      <c r="U21" s="1942"/>
      <c r="V21" s="1942"/>
      <c r="W21" s="1942"/>
      <c r="X21" s="1942"/>
      <c r="Y21" s="1942"/>
      <c r="Z21" s="1228"/>
    </row>
    <row r="22" spans="2:26" ht="23.25">
      <c r="B22" s="1229"/>
      <c r="C22" s="1951" t="s">
        <v>2227</v>
      </c>
      <c r="D22" s="1952"/>
      <c r="E22" s="1953"/>
      <c r="F22" s="1953"/>
      <c r="G22" s="1953"/>
      <c r="H22" s="1953"/>
      <c r="I22" s="1953"/>
      <c r="J22" s="1953"/>
      <c r="K22" s="1953"/>
      <c r="L22" s="1953"/>
      <c r="M22" s="1953"/>
      <c r="N22" s="1953"/>
      <c r="O22" s="1953"/>
      <c r="P22" s="1953"/>
      <c r="Q22" s="1234"/>
      <c r="S22" s="1227"/>
      <c r="T22" s="3464" t="s">
        <v>1197</v>
      </c>
      <c r="U22" s="3464"/>
      <c r="V22" s="1931"/>
      <c r="W22" s="1931"/>
      <c r="X22" s="1931"/>
      <c r="Y22" s="1931"/>
      <c r="Z22" s="1232"/>
    </row>
    <row r="23" spans="2:26" ht="23.25">
      <c r="B23" s="1229"/>
      <c r="C23" s="1235"/>
      <c r="D23" s="1236"/>
      <c r="E23" s="1236"/>
      <c r="F23" s="1236"/>
      <c r="G23" s="1236"/>
      <c r="H23" s="1236"/>
      <c r="I23" s="1236"/>
      <c r="J23" s="1236"/>
      <c r="K23" s="1237"/>
      <c r="N23" s="1237"/>
      <c r="O23" s="1238" t="s">
        <v>1198</v>
      </c>
      <c r="P23" s="1954" t="s">
        <v>3</v>
      </c>
      <c r="Q23" s="1239" t="s">
        <v>3</v>
      </c>
      <c r="S23" s="1227"/>
      <c r="T23" s="1955" t="s">
        <v>275</v>
      </c>
      <c r="U23" s="1956" t="s">
        <v>1101</v>
      </c>
      <c r="V23" s="1942"/>
      <c r="W23" s="1931"/>
      <c r="X23" s="1957" t="s">
        <v>1103</v>
      </c>
      <c r="Y23" s="1942"/>
      <c r="Z23" s="1958" t="s">
        <v>276</v>
      </c>
    </row>
    <row r="24" spans="2:26" ht="21">
      <c r="B24" s="1222"/>
      <c r="C24" s="3457" t="s">
        <v>1199</v>
      </c>
      <c r="D24" s="1240" t="s">
        <v>1200</v>
      </c>
      <c r="E24" s="1935"/>
      <c r="F24" s="1935"/>
      <c r="G24" s="1935"/>
      <c r="H24" s="1935"/>
      <c r="I24" s="1935"/>
      <c r="J24" s="1935"/>
      <c r="K24" s="1935"/>
      <c r="L24" s="1935"/>
      <c r="M24" s="1935"/>
      <c r="N24" s="1935"/>
      <c r="O24" s="1935"/>
      <c r="P24" s="1935"/>
      <c r="Q24" s="1223"/>
      <c r="S24" s="1241"/>
      <c r="T24" s="3458" t="s">
        <v>1104</v>
      </c>
      <c r="U24" s="3458"/>
      <c r="V24" s="1944"/>
      <c r="W24" s="1931"/>
      <c r="X24" s="1959" t="s">
        <v>1105</v>
      </c>
      <c r="Y24" s="1944"/>
      <c r="Z24" s="1242" t="s">
        <v>1106</v>
      </c>
    </row>
    <row r="25" spans="2:26" ht="21">
      <c r="B25" s="1222"/>
      <c r="C25" s="3457"/>
      <c r="D25" s="1240" t="s">
        <v>1201</v>
      </c>
      <c r="E25" s="1935"/>
      <c r="F25" s="1935"/>
      <c r="G25" s="1935"/>
      <c r="H25" s="1935"/>
      <c r="I25" s="1935"/>
      <c r="J25" s="1935"/>
      <c r="K25" s="1935"/>
      <c r="L25" s="1935"/>
      <c r="M25" s="1935"/>
      <c r="N25" s="1935"/>
      <c r="O25" s="1935"/>
      <c r="P25" s="1935"/>
      <c r="Q25" s="1223"/>
      <c r="S25" s="1241"/>
      <c r="T25" s="1960">
        <v>0.25</v>
      </c>
      <c r="U25" s="1961"/>
      <c r="V25" s="1962"/>
      <c r="W25" s="1944"/>
      <c r="X25" s="1963" t="s">
        <v>1202</v>
      </c>
      <c r="Y25" s="1964">
        <f>IF(ISBLANK(T25),U25,IF(ISBLANK(U25),T25,T25*U25))</f>
        <v>0.25</v>
      </c>
      <c r="Z25" s="1243" t="s">
        <v>1203</v>
      </c>
    </row>
    <row r="26" spans="2:26" ht="21">
      <c r="B26" s="1222"/>
      <c r="C26" s="3457"/>
      <c r="D26" s="1240" t="s">
        <v>1204</v>
      </c>
      <c r="E26" s="1935"/>
      <c r="F26" s="1935"/>
      <c r="G26" s="1935"/>
      <c r="H26" s="1935"/>
      <c r="I26" s="1935"/>
      <c r="J26" s="1935"/>
      <c r="K26" s="1935"/>
      <c r="L26" s="1935"/>
      <c r="M26" s="1935"/>
      <c r="N26" s="1935"/>
      <c r="O26" s="1935"/>
      <c r="P26" s="1935"/>
      <c r="Q26" s="1223"/>
      <c r="S26" s="1227"/>
      <c r="T26" s="1960">
        <v>0.5</v>
      </c>
      <c r="U26" s="1961"/>
      <c r="V26" s="1962"/>
      <c r="W26" s="1942"/>
      <c r="X26" s="1963" t="s">
        <v>1205</v>
      </c>
      <c r="Y26" s="1964">
        <f t="shared" ref="Y26:Y30" si="1">IF(ISBLANK(T26),U26,IF(ISBLANK(U26),T26,T26*U26))</f>
        <v>0.5</v>
      </c>
      <c r="Z26" s="1243" t="s">
        <v>1206</v>
      </c>
    </row>
    <row r="27" spans="2:26" ht="21">
      <c r="B27" s="1222"/>
      <c r="C27" s="3457"/>
      <c r="D27" s="1240" t="s">
        <v>1207</v>
      </c>
      <c r="E27" s="1935"/>
      <c r="F27" s="1935"/>
      <c r="G27" s="1935"/>
      <c r="H27" s="1935"/>
      <c r="I27" s="1935"/>
      <c r="J27" s="1935"/>
      <c r="K27" s="1935"/>
      <c r="L27" s="1935"/>
      <c r="M27" s="1935"/>
      <c r="N27" s="1935"/>
      <c r="O27" s="1935"/>
      <c r="P27" s="1935"/>
      <c r="Q27" s="1223"/>
      <c r="S27" s="1244"/>
      <c r="T27" s="1960">
        <v>0.75</v>
      </c>
      <c r="U27" s="1961"/>
      <c r="V27" s="1962"/>
      <c r="W27" s="1942"/>
      <c r="X27" s="1963" t="s">
        <v>1208</v>
      </c>
      <c r="Y27" s="1964">
        <f t="shared" si="1"/>
        <v>0.75</v>
      </c>
      <c r="Z27" s="1243" t="s">
        <v>540</v>
      </c>
    </row>
    <row r="28" spans="2:26" ht="23.25">
      <c r="B28" s="1222"/>
      <c r="C28" s="1929"/>
      <c r="D28" s="1930"/>
      <c r="E28" s="1935"/>
      <c r="F28" s="1935"/>
      <c r="G28" s="1935"/>
      <c r="H28" s="1935"/>
      <c r="I28" s="1935"/>
      <c r="J28" s="1935"/>
      <c r="K28" s="1935"/>
      <c r="L28" s="1935"/>
      <c r="M28" s="1935"/>
      <c r="N28" s="1935"/>
      <c r="O28" s="1935"/>
      <c r="P28" s="1935"/>
      <c r="Q28" s="1223"/>
      <c r="S28" s="1244"/>
      <c r="T28" s="1961">
        <v>10</v>
      </c>
      <c r="U28" s="1961"/>
      <c r="V28" s="1962"/>
      <c r="W28" s="1942"/>
      <c r="X28" s="1963" t="s">
        <v>1209</v>
      </c>
      <c r="Y28" s="1965">
        <f t="shared" si="1"/>
        <v>10</v>
      </c>
      <c r="Z28" s="1243" t="s">
        <v>1210</v>
      </c>
    </row>
    <row r="29" spans="2:26" ht="23.25">
      <c r="B29" s="1222"/>
      <c r="C29" s="1929" t="s">
        <v>2228</v>
      </c>
      <c r="D29" s="1930"/>
      <c r="E29" s="1935"/>
      <c r="F29" s="1935"/>
      <c r="G29" s="1935"/>
      <c r="H29" s="1935"/>
      <c r="I29" s="1935"/>
      <c r="J29" s="1935"/>
      <c r="K29" s="1935"/>
      <c r="L29" s="1935"/>
      <c r="M29" s="1935"/>
      <c r="N29" s="1935"/>
      <c r="O29" s="1935"/>
      <c r="P29" s="1935"/>
      <c r="Q29" s="1223"/>
      <c r="S29" s="1244"/>
      <c r="T29" s="1961">
        <v>15</v>
      </c>
      <c r="U29" s="1966">
        <v>0.03</v>
      </c>
      <c r="V29" s="1962"/>
      <c r="W29" s="1942"/>
      <c r="X29" s="1963" t="s">
        <v>1211</v>
      </c>
      <c r="Y29" s="1967">
        <f t="shared" si="1"/>
        <v>0.44999999999999996</v>
      </c>
      <c r="Z29" s="1243" t="s">
        <v>1102</v>
      </c>
    </row>
    <row r="30" spans="2:26" ht="23.25">
      <c r="B30" s="1222"/>
      <c r="C30" s="1929" t="s">
        <v>2229</v>
      </c>
      <c r="D30" s="1930"/>
      <c r="E30" s="1935"/>
      <c r="F30" s="1935"/>
      <c r="G30" s="1935"/>
      <c r="H30" s="1935"/>
      <c r="I30" s="1935"/>
      <c r="J30" s="1935"/>
      <c r="K30" s="1935"/>
      <c r="L30" s="1935"/>
      <c r="M30" s="1935"/>
      <c r="N30" s="1935"/>
      <c r="O30" s="1935"/>
      <c r="P30" s="1935"/>
      <c r="Q30" s="1223"/>
      <c r="S30" s="1244"/>
      <c r="T30" s="1966"/>
      <c r="U30" s="1966">
        <v>0.2</v>
      </c>
      <c r="V30" s="1962"/>
      <c r="W30" s="1942"/>
      <c r="X30" s="1963" t="s">
        <v>1212</v>
      </c>
      <c r="Y30" s="1967">
        <f t="shared" si="1"/>
        <v>0.2</v>
      </c>
      <c r="Z30" s="1243" t="s">
        <v>1102</v>
      </c>
    </row>
    <row r="31" spans="2:26" ht="23.25">
      <c r="B31" s="1245"/>
      <c r="C31" s="1968" t="s">
        <v>330</v>
      </c>
      <c r="D31" s="1935"/>
      <c r="E31" s="1935"/>
      <c r="F31" s="1935"/>
      <c r="G31" s="1935"/>
      <c r="H31" s="1935"/>
      <c r="I31" s="1935"/>
      <c r="J31" s="1935"/>
      <c r="K31" s="1935"/>
      <c r="L31" s="1935"/>
      <c r="M31" s="1935"/>
      <c r="N31" s="1935"/>
      <c r="O31" s="1935"/>
      <c r="P31" s="1935"/>
      <c r="Q31" s="1223"/>
      <c r="S31" s="1231"/>
      <c r="T31" s="1966"/>
      <c r="U31" s="1966">
        <v>0.125</v>
      </c>
      <c r="V31" s="1969"/>
      <c r="W31" s="1942"/>
      <c r="X31" s="1970" t="s">
        <v>844</v>
      </c>
      <c r="Y31" s="1967">
        <f>IF(ISBLANK(T31),U31,IF(ISBLANK(U31),T31,T31*U31))</f>
        <v>0.125</v>
      </c>
      <c r="Z31" s="1243" t="s">
        <v>1102</v>
      </c>
    </row>
    <row r="32" spans="2:26" ht="21">
      <c r="B32" s="1971"/>
      <c r="C32" s="1972" t="s">
        <v>327</v>
      </c>
      <c r="D32" s="1972"/>
      <c r="E32" s="1972"/>
      <c r="F32" s="1972"/>
      <c r="G32" s="1972"/>
      <c r="H32" s="1972"/>
      <c r="I32" s="1972"/>
      <c r="J32" s="1972"/>
      <c r="K32" s="1972"/>
      <c r="L32" s="1972"/>
      <c r="M32" s="1972"/>
      <c r="N32" s="1972"/>
      <c r="O32" s="1972"/>
      <c r="P32" s="1972"/>
      <c r="Q32" s="1973"/>
      <c r="S32" s="1231"/>
      <c r="T32" s="1931"/>
      <c r="U32" s="1931"/>
      <c r="V32" s="1931"/>
      <c r="W32" s="1931"/>
      <c r="X32" s="1931"/>
      <c r="Y32" s="1931"/>
      <c r="Z32" s="1232"/>
    </row>
    <row r="33" spans="19:26" ht="21">
      <c r="S33" s="1231"/>
      <c r="T33" s="1974" t="s">
        <v>1214</v>
      </c>
      <c r="U33" s="1931"/>
      <c r="V33" s="1931"/>
      <c r="W33" s="1931"/>
      <c r="X33" s="1931"/>
      <c r="Y33" s="1931"/>
      <c r="Z33" s="1232"/>
    </row>
    <row r="34" spans="19:26" ht="21" customHeight="1">
      <c r="S34" s="1231"/>
      <c r="T34" s="3478" t="s">
        <v>2230</v>
      </c>
      <c r="U34" s="3478"/>
      <c r="V34" s="3478"/>
      <c r="W34" s="3478"/>
      <c r="X34" s="3478"/>
      <c r="Y34" s="3478"/>
      <c r="Z34" s="3479"/>
    </row>
    <row r="35" spans="19:26" ht="21">
      <c r="S35" s="1231"/>
      <c r="T35" s="3478"/>
      <c r="U35" s="3478"/>
      <c r="V35" s="3478"/>
      <c r="W35" s="3478"/>
      <c r="X35" s="3478"/>
      <c r="Y35" s="3478"/>
      <c r="Z35" s="3479"/>
    </row>
    <row r="36" spans="19:26" ht="21">
      <c r="S36" s="1244"/>
      <c r="T36" s="1933" t="s">
        <v>2231</v>
      </c>
      <c r="U36" s="1931"/>
      <c r="V36" s="1931"/>
      <c r="W36" s="1931"/>
      <c r="X36" s="1931"/>
      <c r="Y36" s="1931"/>
      <c r="Z36" s="1232"/>
    </row>
    <row r="37" spans="19:26" ht="21">
      <c r="S37" s="1244"/>
      <c r="T37" s="1974" t="s">
        <v>1214</v>
      </c>
      <c r="U37" s="1975"/>
      <c r="V37" s="1931"/>
      <c r="W37" s="1976" t="s">
        <v>1215</v>
      </c>
      <c r="X37" s="1977"/>
      <c r="Y37" s="1931"/>
      <c r="Z37" s="1232"/>
    </row>
    <row r="38" spans="19:26" ht="21">
      <c r="S38" s="1244"/>
      <c r="T38" s="1978">
        <v>0.125</v>
      </c>
      <c r="U38" s="1979" t="s">
        <v>127</v>
      </c>
      <c r="V38" s="1931"/>
      <c r="W38" s="3480">
        <v>1</v>
      </c>
      <c r="X38" s="3481" t="str">
        <f>U38</f>
        <v>Kg de farine</v>
      </c>
      <c r="Y38" s="1931"/>
      <c r="Z38" s="1232"/>
    </row>
    <row r="39" spans="19:26" ht="21">
      <c r="S39" s="1244"/>
      <c r="T39" s="1931"/>
      <c r="U39" s="1931"/>
      <c r="V39" s="1931"/>
      <c r="W39" s="3480"/>
      <c r="X39" s="3482"/>
      <c r="Y39" s="1931"/>
      <c r="Z39" s="1232"/>
    </row>
    <row r="40" spans="19:26" ht="21">
      <c r="S40" s="1244"/>
      <c r="T40" s="1933" t="s">
        <v>1216</v>
      </c>
      <c r="U40" s="1942"/>
      <c r="V40" s="1942"/>
      <c r="W40" s="1942"/>
      <c r="X40" s="1942"/>
      <c r="Y40" s="1942"/>
      <c r="Z40" s="1228"/>
    </row>
    <row r="41" spans="19:26" ht="21">
      <c r="S41" s="1244"/>
      <c r="T41" s="1944"/>
      <c r="U41" s="1944"/>
      <c r="V41" s="1944"/>
      <c r="W41" s="1944"/>
      <c r="X41" s="1944"/>
      <c r="Y41" s="1944"/>
      <c r="Z41" s="1247"/>
    </row>
    <row r="42" spans="19:26" ht="21">
      <c r="S42" s="1241"/>
      <c r="T42" s="1980" t="s">
        <v>2232</v>
      </c>
      <c r="U42" s="1981"/>
      <c r="V42" s="1982"/>
      <c r="W42" s="1981"/>
      <c r="X42" s="1944"/>
      <c r="Y42" s="1944"/>
      <c r="Z42" s="1247"/>
    </row>
    <row r="43" spans="19:26" ht="21" customHeight="1">
      <c r="S43" s="1227"/>
      <c r="T43" s="3483" t="s">
        <v>2233</v>
      </c>
      <c r="U43" s="3483"/>
      <c r="V43" s="1983" t="s">
        <v>2234</v>
      </c>
      <c r="W43" s="1984" t="s">
        <v>2235</v>
      </c>
      <c r="X43" s="1944"/>
      <c r="Y43" s="1942"/>
      <c r="Z43" s="1228"/>
    </row>
    <row r="44" spans="19:26" ht="21">
      <c r="S44" s="1227"/>
      <c r="T44" s="3483"/>
      <c r="U44" s="3483"/>
      <c r="V44" s="1985" t="s">
        <v>2236</v>
      </c>
      <c r="W44" s="1986"/>
      <c r="X44" s="1944"/>
      <c r="Y44" s="1942"/>
      <c r="Z44" s="1228"/>
    </row>
    <row r="45" spans="19:26" ht="21">
      <c r="S45" s="1987"/>
      <c r="T45" s="1988"/>
      <c r="U45" s="1988"/>
      <c r="V45" s="1988"/>
      <c r="W45" s="1988"/>
      <c r="X45" s="1988"/>
      <c r="Y45" s="1988"/>
      <c r="Z45" s="1989"/>
    </row>
    <row r="46" spans="19:26" ht="21">
      <c r="S46" s="1244"/>
      <c r="T46" s="3484" t="s">
        <v>2237</v>
      </c>
      <c r="U46" s="3484"/>
      <c r="V46" s="3484"/>
      <c r="W46" s="3485" t="s">
        <v>2238</v>
      </c>
      <c r="X46" s="3485"/>
      <c r="Y46" s="3485"/>
      <c r="Z46" s="3486"/>
    </row>
    <row r="47" spans="19:26" ht="21">
      <c r="S47" s="1244"/>
      <c r="T47" s="1931"/>
      <c r="U47" s="1931"/>
      <c r="V47" s="1937" t="s">
        <v>2239</v>
      </c>
      <c r="W47" s="1990" t="s">
        <v>1329</v>
      </c>
      <c r="X47" s="1931"/>
      <c r="Y47" s="1931"/>
      <c r="Z47" s="1232"/>
    </row>
    <row r="48" spans="19:26" ht="21">
      <c r="S48" s="1244"/>
      <c r="T48" s="1931"/>
      <c r="U48" s="1931"/>
      <c r="V48" s="1991" t="s">
        <v>2240</v>
      </c>
      <c r="W48" s="1992" t="s">
        <v>2241</v>
      </c>
      <c r="X48" s="1931"/>
      <c r="Y48" s="1931"/>
      <c r="Z48" s="1993"/>
    </row>
    <row r="49" spans="19:26" ht="21">
      <c r="S49" s="1244"/>
      <c r="T49" s="1931"/>
      <c r="U49" s="1931"/>
      <c r="V49" s="1991" t="s">
        <v>2242</v>
      </c>
      <c r="W49" s="1942"/>
      <c r="X49" s="1942"/>
      <c r="Y49" s="1942"/>
      <c r="Z49" s="1994"/>
    </row>
    <row r="50" spans="19:26" ht="21">
      <c r="S50" s="1227"/>
      <c r="T50" s="1931"/>
      <c r="U50" s="1931"/>
      <c r="V50" s="1931"/>
      <c r="W50" s="1995" t="s">
        <v>1341</v>
      </c>
      <c r="X50" s="1996">
        <v>2</v>
      </c>
      <c r="Y50" s="1997" t="s">
        <v>1342</v>
      </c>
      <c r="Z50" s="1998">
        <v>2</v>
      </c>
    </row>
    <row r="51" spans="19:26" ht="21">
      <c r="S51" s="1227"/>
      <c r="T51" s="1942"/>
      <c r="U51" s="1988"/>
      <c r="V51" s="1988"/>
      <c r="W51" s="1988"/>
      <c r="X51" s="1999" t="s">
        <v>2243</v>
      </c>
      <c r="Y51" s="1988"/>
      <c r="Z51" s="2000"/>
    </row>
    <row r="52" spans="19:26" ht="21">
      <c r="S52" s="2001"/>
      <c r="T52" s="1942"/>
      <c r="U52" s="1942"/>
      <c r="V52" s="1942"/>
      <c r="W52" s="1942"/>
      <c r="X52" s="1942"/>
      <c r="Y52" s="1942"/>
      <c r="Z52" s="1994"/>
    </row>
    <row r="53" spans="19:26" ht="21">
      <c r="S53" s="2001" t="s">
        <v>2244</v>
      </c>
      <c r="T53" s="1942"/>
      <c r="U53" s="1942"/>
      <c r="V53" s="1942"/>
      <c r="W53" s="1942"/>
      <c r="X53" s="1942"/>
      <c r="Y53" s="1942"/>
      <c r="Z53" s="1994"/>
    </row>
    <row r="54" spans="19:26" ht="21" customHeight="1">
      <c r="S54" s="2001" t="s">
        <v>2245</v>
      </c>
      <c r="T54" s="1942"/>
      <c r="U54" s="1942"/>
      <c r="V54" s="1942"/>
      <c r="W54" s="1942"/>
      <c r="X54" s="1942"/>
      <c r="Y54" s="1942"/>
      <c r="Z54" s="1994"/>
    </row>
    <row r="55" spans="19:26" ht="21">
      <c r="S55" s="1227"/>
      <c r="T55" s="1942"/>
      <c r="U55" s="1942"/>
      <c r="V55" s="1942"/>
      <c r="W55" s="1942"/>
      <c r="X55" s="1942"/>
      <c r="Y55" s="1942"/>
      <c r="Z55" s="1994"/>
    </row>
    <row r="56" spans="19:26" ht="21" customHeight="1">
      <c r="S56" s="3465" t="s">
        <v>2246</v>
      </c>
      <c r="T56" s="3466"/>
      <c r="U56" s="3466"/>
      <c r="V56" s="3466"/>
      <c r="W56" s="2002" t="s">
        <v>2247</v>
      </c>
      <c r="X56" s="2002"/>
      <c r="Y56" s="2002"/>
      <c r="Z56" s="2003"/>
    </row>
    <row r="57" spans="19:26" ht="21">
      <c r="S57" s="3465"/>
      <c r="T57" s="3466"/>
      <c r="U57" s="3466"/>
      <c r="V57" s="3466"/>
      <c r="W57" s="2002" t="s">
        <v>2248</v>
      </c>
      <c r="X57" s="2002"/>
      <c r="Y57" s="2002"/>
      <c r="Z57" s="2003"/>
    </row>
    <row r="58" spans="19:26" ht="21" customHeight="1">
      <c r="S58" s="1227"/>
      <c r="T58" s="1942"/>
      <c r="U58" s="1942"/>
      <c r="V58" s="1942"/>
      <c r="W58" s="1942"/>
      <c r="X58" s="1942"/>
      <c r="Y58" s="1942"/>
      <c r="Z58" s="1994"/>
    </row>
    <row r="59" spans="19:26" ht="21">
      <c r="S59" s="1241"/>
      <c r="T59" s="1944"/>
      <c r="U59" s="1944"/>
      <c r="V59" s="1944"/>
      <c r="W59" s="1944"/>
      <c r="X59" s="1942"/>
      <c r="Y59" s="1942"/>
      <c r="Z59" s="1994"/>
    </row>
    <row r="60" spans="19:26" ht="21" customHeight="1">
      <c r="S60" s="1227"/>
      <c r="T60" s="3467" t="s">
        <v>2249</v>
      </c>
      <c r="U60" s="3468"/>
      <c r="V60" s="3468"/>
      <c r="W60" s="3468"/>
      <c r="X60" s="3468"/>
      <c r="Y60" s="3469"/>
      <c r="Z60" s="1994"/>
    </row>
    <row r="61" spans="19:26" ht="21">
      <c r="S61" s="1227"/>
      <c r="T61" s="3470"/>
      <c r="U61" s="3471"/>
      <c r="V61" s="3471"/>
      <c r="W61" s="3471"/>
      <c r="X61" s="3471"/>
      <c r="Y61" s="3472"/>
      <c r="Z61" s="1228"/>
    </row>
    <row r="62" spans="19:26" ht="21">
      <c r="S62" s="1227"/>
      <c r="T62" s="3470"/>
      <c r="U62" s="3471"/>
      <c r="V62" s="3471"/>
      <c r="W62" s="3471"/>
      <c r="X62" s="3471"/>
      <c r="Y62" s="3472"/>
      <c r="Z62" s="1228"/>
    </row>
    <row r="63" spans="19:26" ht="21">
      <c r="S63" s="1227"/>
      <c r="T63" s="3473"/>
      <c r="U63" s="3474"/>
      <c r="V63" s="3474"/>
      <c r="W63" s="3474"/>
      <c r="X63" s="3474"/>
      <c r="Y63" s="3475"/>
      <c r="Z63" s="1228"/>
    </row>
    <row r="64" spans="19:26" ht="21">
      <c r="S64" s="1227"/>
      <c r="T64" s="1942"/>
      <c r="U64" s="1942"/>
      <c r="V64" s="1942"/>
      <c r="W64" s="1942"/>
      <c r="X64" s="1942"/>
      <c r="Y64" s="1942"/>
      <c r="Z64" s="1228"/>
    </row>
    <row r="65" spans="19:26" ht="21">
      <c r="S65" s="1227"/>
      <c r="T65" s="858" t="s">
        <v>1217</v>
      </c>
      <c r="U65" s="1942"/>
      <c r="V65" s="1942"/>
      <c r="W65" s="1942"/>
      <c r="X65" s="1942"/>
      <c r="Y65" s="1942"/>
      <c r="Z65" s="1228"/>
    </row>
    <row r="66" spans="19:26" ht="21">
      <c r="S66" s="1227"/>
      <c r="T66" s="1942"/>
      <c r="U66" s="1942"/>
      <c r="V66" s="1942"/>
      <c r="W66" s="1942"/>
      <c r="X66" s="1942"/>
      <c r="Y66" s="1942"/>
      <c r="Z66" s="1228"/>
    </row>
    <row r="67" spans="19:26" ht="21">
      <c r="S67" s="1227"/>
      <c r="T67" s="1942"/>
      <c r="U67" s="1942"/>
      <c r="V67" s="1942"/>
      <c r="W67" s="1942"/>
      <c r="X67" s="1942"/>
      <c r="Y67" s="1942"/>
      <c r="Z67" s="1228"/>
    </row>
    <row r="68" spans="19:26" ht="21">
      <c r="S68" s="1241"/>
      <c r="T68" s="1944"/>
      <c r="U68" s="1944"/>
      <c r="V68" s="1944"/>
      <c r="W68" s="1944"/>
      <c r="X68" s="1944"/>
      <c r="Y68" s="1944"/>
      <c r="Z68" s="1247"/>
    </row>
    <row r="69" spans="19:26" ht="21">
      <c r="S69" s="1241"/>
      <c r="T69" s="1944"/>
      <c r="U69" s="1944"/>
      <c r="V69" s="1944"/>
      <c r="W69" s="1944"/>
      <c r="X69" s="1944"/>
      <c r="Y69" s="1944"/>
      <c r="Z69" s="1247"/>
    </row>
    <row r="70" spans="19:26" ht="21">
      <c r="S70" s="1241"/>
      <c r="T70" s="1944"/>
      <c r="U70" s="1944"/>
      <c r="V70" s="1944"/>
      <c r="W70" s="1944"/>
      <c r="X70" s="1944"/>
      <c r="Y70" s="1944"/>
      <c r="Z70" s="1247"/>
    </row>
    <row r="71" spans="19:26" ht="21">
      <c r="S71" s="1241"/>
      <c r="T71" s="1944"/>
      <c r="U71" s="1944"/>
      <c r="V71" s="1944"/>
      <c r="W71" s="1944"/>
      <c r="X71" s="1944"/>
      <c r="Y71" s="1944"/>
      <c r="Z71" s="1247"/>
    </row>
    <row r="72" spans="19:26" ht="21">
      <c r="S72" s="1241"/>
      <c r="T72" s="1944"/>
      <c r="U72" s="1944"/>
      <c r="V72" s="1944"/>
      <c r="W72" s="1944"/>
      <c r="X72" s="1944"/>
      <c r="Y72" s="1944"/>
      <c r="Z72" s="1247"/>
    </row>
    <row r="73" spans="19:26" ht="21">
      <c r="S73" s="1241"/>
      <c r="T73" s="1944"/>
      <c r="U73" s="1944"/>
      <c r="V73" s="1944"/>
      <c r="W73" s="1944"/>
      <c r="X73" s="1944"/>
      <c r="Y73" s="1944"/>
      <c r="Z73" s="1247"/>
    </row>
    <row r="74" spans="19:26" ht="21">
      <c r="S74" s="1241"/>
      <c r="T74" s="1944"/>
      <c r="U74" s="1944"/>
      <c r="V74" s="1944"/>
      <c r="W74" s="1944"/>
      <c r="X74" s="1944"/>
      <c r="Y74" s="1944"/>
      <c r="Z74" s="1247"/>
    </row>
    <row r="75" spans="19:26" ht="21">
      <c r="S75" s="1241"/>
      <c r="T75" s="1944"/>
      <c r="U75" s="1944"/>
      <c r="V75" s="1944"/>
      <c r="W75" s="1944"/>
      <c r="X75" s="1944"/>
      <c r="Y75" s="1944"/>
      <c r="Z75" s="1247"/>
    </row>
    <row r="76" spans="19:26" ht="21">
      <c r="S76" s="3476" t="s">
        <v>2250</v>
      </c>
      <c r="T76" s="3477"/>
      <c r="U76" s="3477"/>
      <c r="V76" s="3477"/>
      <c r="W76" s="2004"/>
      <c r="X76" s="2004"/>
      <c r="Y76" s="2004"/>
      <c r="Z76" s="2005"/>
    </row>
    <row r="77" spans="19:26" ht="21">
      <c r="S77" s="1227"/>
      <c r="T77" s="1942"/>
      <c r="U77" s="1942"/>
      <c r="V77" s="1942"/>
      <c r="W77" s="1942"/>
      <c r="X77" s="1942"/>
      <c r="Y77" s="1942"/>
      <c r="Z77" s="1228"/>
    </row>
    <row r="78" spans="19:26" ht="21">
      <c r="S78" s="1231"/>
      <c r="T78" s="1933" t="s">
        <v>2251</v>
      </c>
      <c r="U78" s="1931"/>
      <c r="V78" s="1931"/>
      <c r="W78" s="1931"/>
      <c r="X78" s="1931"/>
      <c r="Y78" s="1931"/>
      <c r="Z78" s="1232"/>
    </row>
    <row r="79" spans="19:26" ht="21">
      <c r="S79" s="1227"/>
      <c r="T79" s="1974" t="s">
        <v>2252</v>
      </c>
      <c r="U79" s="1942"/>
      <c r="V79" s="1942"/>
      <c r="W79" s="1942"/>
      <c r="X79" s="1942"/>
      <c r="Y79" s="1942"/>
      <c r="Z79" s="1228"/>
    </row>
    <row r="80" spans="19:26" ht="21">
      <c r="S80" s="1227"/>
      <c r="T80" s="1974" t="s">
        <v>2253</v>
      </c>
      <c r="U80" s="1942"/>
      <c r="V80" s="1942"/>
      <c r="W80" s="1942"/>
      <c r="X80" s="1942"/>
      <c r="Y80" s="1942"/>
      <c r="Z80" s="1228"/>
    </row>
    <row r="81" spans="19:27" ht="21">
      <c r="S81" s="1227"/>
      <c r="T81" s="2006" t="s">
        <v>2254</v>
      </c>
      <c r="U81" s="1942"/>
      <c r="V81" s="1942"/>
      <c r="W81" s="1942"/>
      <c r="X81" s="1942"/>
      <c r="Y81" s="1942"/>
      <c r="Z81" s="1228"/>
    </row>
    <row r="82" spans="19:27" ht="21">
      <c r="S82" s="1227"/>
      <c r="T82" s="1942"/>
      <c r="U82" s="1942"/>
      <c r="V82" s="1942"/>
      <c r="W82" s="1942"/>
      <c r="X82" s="1942"/>
      <c r="Y82" s="1942"/>
      <c r="Z82" s="1228"/>
    </row>
    <row r="83" spans="19:27" ht="15.75" thickBot="1">
      <c r="S83" s="2007">
        <v>12</v>
      </c>
      <c r="T83" s="2008">
        <v>12</v>
      </c>
      <c r="U83" s="2008">
        <v>12</v>
      </c>
      <c r="V83" s="2008">
        <v>12</v>
      </c>
      <c r="W83" s="2008">
        <v>12</v>
      </c>
      <c r="X83" s="2008">
        <v>12</v>
      </c>
      <c r="Y83" s="2008">
        <v>12</v>
      </c>
      <c r="Z83" s="2009">
        <v>12</v>
      </c>
      <c r="AA83" s="2010" t="s">
        <v>2255</v>
      </c>
    </row>
    <row r="84" spans="19:27">
      <c r="AA84" s="2011" t="str">
        <f t="shared" ref="AA84" si="2">ADDRESS(ROW(),COLUMN(),4)</f>
        <v>AA84</v>
      </c>
    </row>
  </sheetData>
  <mergeCells count="16">
    <mergeCell ref="S56:V57"/>
    <mergeCell ref="T60:Y63"/>
    <mergeCell ref="S76:V76"/>
    <mergeCell ref="T34:Z35"/>
    <mergeCell ref="W38:W39"/>
    <mergeCell ref="X38:X39"/>
    <mergeCell ref="T43:U44"/>
    <mergeCell ref="T46:V46"/>
    <mergeCell ref="W46:Z46"/>
    <mergeCell ref="C24:C27"/>
    <mergeCell ref="T24:U24"/>
    <mergeCell ref="A2:Q3"/>
    <mergeCell ref="S7:V7"/>
    <mergeCell ref="T15:V15"/>
    <mergeCell ref="T16:V16"/>
    <mergeCell ref="T22:U22"/>
  </mergeCells>
  <hyperlinks>
    <hyperlink ref="D9" r:id="rId1" xr:uid="{00000000-0004-0000-0900-000000000000}"/>
    <hyperlink ref="D24" r:id="rId2" xr:uid="{00000000-0004-0000-0900-000001000000}"/>
    <hyperlink ref="D25" r:id="rId3" xr:uid="{00000000-0004-0000-0900-000002000000}"/>
    <hyperlink ref="D26" r:id="rId4" xr:uid="{00000000-0004-0000-0900-000003000000}"/>
    <hyperlink ref="D27" r:id="rId5" xr:uid="{00000000-0004-0000-0900-000004000000}"/>
  </hyperlinks>
  <pageMargins left="0.7" right="0.7" top="0.75" bottom="0.75" header="0.3" footer="0.3"/>
  <pageSetup paperSize="9"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ATV225"/>
  <sheetViews>
    <sheetView showZeros="0" workbookViewId="0">
      <selection activeCell="N16" sqref="N16"/>
    </sheetView>
  </sheetViews>
  <sheetFormatPr baseColWidth="10" defaultRowHeight="15"/>
  <cols>
    <col min="1" max="1" width="3.7109375" style="1630" customWidth="1"/>
    <col min="2" max="4" width="8.7109375" style="1630" customWidth="1"/>
    <col min="5" max="6" width="12.7109375" style="1630" customWidth="1"/>
    <col min="7" max="7" width="7.7109375" style="1630" customWidth="1"/>
    <col min="8" max="8" width="6.7109375" style="1630" customWidth="1"/>
    <col min="9" max="9" width="8.7109375" style="1630" customWidth="1"/>
    <col min="10" max="11" width="11.7109375" style="1630" customWidth="1"/>
    <col min="12" max="18" width="11.42578125" style="1630"/>
    <col min="19" max="19" width="19.5703125" style="1630" customWidth="1"/>
    <col min="20" max="16384" width="11.42578125" style="1630"/>
  </cols>
  <sheetData>
    <row r="1" spans="1:11" s="1629" customFormat="1" ht="15" customHeight="1" thickBot="1">
      <c r="A1" s="1628">
        <f t="shared" ref="A1:K1" ca="1" si="0">CELL("largeur",A1)</f>
        <v>3</v>
      </c>
      <c r="B1" s="1628">
        <f t="shared" ca="1" si="0"/>
        <v>8</v>
      </c>
      <c r="C1" s="1628">
        <f t="shared" ca="1" si="0"/>
        <v>8</v>
      </c>
      <c r="D1" s="1628">
        <f t="shared" ca="1" si="0"/>
        <v>8</v>
      </c>
      <c r="E1" s="1628">
        <f t="shared" ca="1" si="0"/>
        <v>12</v>
      </c>
      <c r="F1" s="1628">
        <f t="shared" ca="1" si="0"/>
        <v>12</v>
      </c>
      <c r="G1" s="1628">
        <f t="shared" ca="1" si="0"/>
        <v>7</v>
      </c>
      <c r="H1" s="1628">
        <f t="shared" ca="1" si="0"/>
        <v>6</v>
      </c>
      <c r="I1" s="1628">
        <f t="shared" ca="1" si="0"/>
        <v>8</v>
      </c>
      <c r="J1" s="1628">
        <f t="shared" ca="1" si="0"/>
        <v>11</v>
      </c>
      <c r="K1" s="1628">
        <f t="shared" ca="1" si="0"/>
        <v>11</v>
      </c>
    </row>
    <row r="2" spans="1:11" ht="20.25" customHeight="1">
      <c r="B2" s="2435" t="s">
        <v>40</v>
      </c>
      <c r="C2" s="2436"/>
      <c r="D2" s="2436"/>
      <c r="E2" s="2436"/>
      <c r="F2" s="2436"/>
      <c r="G2" s="2436"/>
      <c r="H2" s="2436"/>
      <c r="I2" s="2436"/>
      <c r="J2" s="2436"/>
      <c r="K2" s="2437"/>
    </row>
    <row r="3" spans="1:11" ht="20.25" customHeight="1">
      <c r="B3" s="2438"/>
      <c r="C3" s="2439"/>
      <c r="D3" s="2439"/>
      <c r="E3" s="2439"/>
      <c r="F3" s="2439"/>
      <c r="G3" s="2439"/>
      <c r="H3" s="2439"/>
      <c r="I3" s="2439"/>
      <c r="J3" s="2439"/>
      <c r="K3" s="2440"/>
    </row>
    <row r="4" spans="1:11" ht="20.25" customHeight="1">
      <c r="B4" s="2441" t="s">
        <v>1396</v>
      </c>
      <c r="C4" s="2442"/>
      <c r="D4" s="2442"/>
      <c r="E4" s="2442"/>
      <c r="F4" s="2442"/>
      <c r="G4" s="2442"/>
      <c r="H4" s="2442"/>
      <c r="I4" s="2442"/>
      <c r="J4" s="1732" t="s">
        <v>1459</v>
      </c>
      <c r="K4" s="1733">
        <f>ROW(A19)</f>
        <v>19</v>
      </c>
    </row>
    <row r="5" spans="1:11" ht="15.75" customHeight="1">
      <c r="B5" s="2443" t="s">
        <v>1397</v>
      </c>
      <c r="C5" s="2444"/>
      <c r="D5" s="2444"/>
      <c r="E5" s="2444"/>
      <c r="F5" s="2444"/>
      <c r="G5" s="2444"/>
      <c r="H5" s="2444"/>
      <c r="I5" s="2444"/>
      <c r="J5" s="1734" t="s">
        <v>1459</v>
      </c>
      <c r="K5" s="1735">
        <f>ROW(A124)</f>
        <v>124</v>
      </c>
    </row>
    <row r="6" spans="1:11" ht="15.75" customHeight="1" thickBot="1">
      <c r="B6" s="1728"/>
      <c r="C6" s="1729"/>
      <c r="D6" s="1729"/>
      <c r="E6" s="1729"/>
      <c r="F6" s="1729"/>
      <c r="G6" s="1729"/>
      <c r="H6" s="1729"/>
      <c r="I6" s="1729"/>
      <c r="J6" s="1730"/>
      <c r="K6" s="1731"/>
    </row>
    <row r="7" spans="1:11" ht="15.75" customHeight="1">
      <c r="A7" s="9" t="str">
        <f ca="1">CELL("nomfichier",A1)</f>
        <v>E:\0-UPRT\1-UPRT.FR-SITE-WEB\ff-fiches-fabrications\ff-mickael-rabeau\[ff-mr-croissants-5-03-2016.xlsx]croissants,Mickael,Rabeau</v>
      </c>
      <c r="B7" s="1631"/>
      <c r="C7" s="1631"/>
      <c r="D7" s="1631"/>
      <c r="E7" s="1631"/>
      <c r="F7" s="1631"/>
      <c r="G7" s="1631"/>
      <c r="H7" s="1631"/>
      <c r="I7" s="1631"/>
      <c r="J7" s="1631"/>
      <c r="K7" s="1631"/>
    </row>
    <row r="8" spans="1:11" ht="15.75" customHeight="1">
      <c r="B8" s="2432" t="s">
        <v>33</v>
      </c>
      <c r="C8" s="2432"/>
      <c r="D8" s="2432"/>
      <c r="E8" s="2432"/>
      <c r="F8" s="2432"/>
      <c r="G8" s="2432"/>
      <c r="H8" s="2432"/>
      <c r="I8" s="2432"/>
      <c r="J8" s="2432"/>
      <c r="K8" s="2432"/>
    </row>
    <row r="9" spans="1:11" ht="15.75" customHeight="1">
      <c r="B9" s="2433" t="s">
        <v>0</v>
      </c>
      <c r="C9" s="2433"/>
      <c r="D9" s="2433"/>
      <c r="E9" s="2433"/>
      <c r="F9" s="2433"/>
      <c r="G9" s="2433"/>
      <c r="H9" s="2433"/>
      <c r="I9" s="2433"/>
      <c r="J9" s="2433"/>
      <c r="K9" s="2433"/>
    </row>
    <row r="10" spans="1:11" ht="15.75" customHeight="1">
      <c r="B10" s="2433" t="s">
        <v>1</v>
      </c>
      <c r="C10" s="2433"/>
      <c r="D10" s="2433"/>
      <c r="E10" s="2433"/>
      <c r="F10" s="2433"/>
      <c r="G10" s="2433"/>
      <c r="H10" s="2433"/>
      <c r="I10" s="2433"/>
      <c r="J10" s="2433"/>
      <c r="K10" s="2433"/>
    </row>
    <row r="11" spans="1:11" ht="15.75" customHeight="1">
      <c r="B11" s="2433" t="s">
        <v>2</v>
      </c>
      <c r="C11" s="2433"/>
      <c r="D11" s="2433"/>
      <c r="E11" s="2433"/>
      <c r="F11" s="2433"/>
      <c r="G11" s="2433"/>
      <c r="H11" s="2433"/>
      <c r="I11" s="2433"/>
      <c r="J11" s="2433"/>
      <c r="K11" s="2433"/>
    </row>
    <row r="12" spans="1:11" ht="15.75" customHeight="1">
      <c r="B12" s="2434" t="s">
        <v>249</v>
      </c>
      <c r="C12" s="2434"/>
      <c r="D12" s="2434"/>
      <c r="E12" s="2434"/>
      <c r="F12" s="2434"/>
      <c r="G12" s="2434"/>
      <c r="H12" s="2434"/>
      <c r="I12" s="2434"/>
      <c r="J12" s="2434"/>
      <c r="K12" s="2434"/>
    </row>
    <row r="13" spans="1:11" ht="15.75" customHeight="1">
      <c r="B13" s="2434"/>
      <c r="C13" s="2434"/>
      <c r="D13" s="2434"/>
      <c r="E13" s="2434"/>
      <c r="F13" s="2434"/>
      <c r="G13" s="2434"/>
      <c r="H13" s="2434"/>
      <c r="I13" s="2434"/>
      <c r="J13" s="2434"/>
      <c r="K13" s="2434"/>
    </row>
    <row r="14" spans="1:11" ht="15.75" customHeight="1">
      <c r="B14" s="2434"/>
      <c r="C14" s="2434"/>
      <c r="D14" s="2434"/>
      <c r="E14" s="2434"/>
      <c r="F14" s="2434"/>
      <c r="G14" s="2434"/>
      <c r="H14" s="2434"/>
      <c r="I14" s="2434"/>
      <c r="J14" s="2434"/>
      <c r="K14" s="2434"/>
    </row>
    <row r="15" spans="1:11" s="1629" customFormat="1" ht="15" customHeight="1">
      <c r="A15" s="1628"/>
      <c r="B15" s="1628"/>
      <c r="C15" s="1628"/>
      <c r="D15" s="1628"/>
      <c r="E15" s="1628"/>
      <c r="F15" s="1628"/>
      <c r="G15" s="1628"/>
      <c r="H15" s="1628"/>
      <c r="I15" s="1628"/>
      <c r="J15" s="1628"/>
      <c r="K15" s="1628"/>
    </row>
    <row r="16" spans="1:11" ht="18.75" customHeight="1">
      <c r="A16" s="1632"/>
      <c r="B16" s="2298" t="s">
        <v>312</v>
      </c>
      <c r="C16" s="2298"/>
      <c r="D16" s="2299" t="s">
        <v>313</v>
      </c>
      <c r="E16" s="2299"/>
      <c r="F16" s="2299"/>
      <c r="G16" s="2299"/>
      <c r="H16" s="2299"/>
      <c r="I16" s="2299"/>
      <c r="J16" s="2299"/>
      <c r="K16" s="2299"/>
    </row>
    <row r="17" spans="1:23" ht="15.75" customHeight="1">
      <c r="A17" s="1632"/>
      <c r="B17" s="2298"/>
      <c r="C17" s="2298"/>
      <c r="D17" s="2299" t="s">
        <v>314</v>
      </c>
      <c r="E17" s="2299"/>
      <c r="F17" s="2299"/>
      <c r="G17" s="2299"/>
      <c r="H17" s="2299"/>
      <c r="I17" s="2299"/>
      <c r="J17" s="2299"/>
      <c r="K17" s="2299"/>
    </row>
    <row r="18" spans="1:23" ht="15.75">
      <c r="A18" s="1632"/>
      <c r="B18" s="2298"/>
      <c r="C18" s="2298"/>
      <c r="D18" s="132"/>
      <c r="E18" s="132"/>
      <c r="F18" s="133"/>
      <c r="G18" s="133"/>
      <c r="H18" s="133"/>
      <c r="I18" s="133"/>
      <c r="J18" s="133"/>
      <c r="K18" s="133"/>
    </row>
    <row r="19" spans="1:23" ht="15.75" thickBot="1">
      <c r="A19" s="1633" t="s">
        <v>3</v>
      </c>
      <c r="B19" s="2418" t="str">
        <f>B20</f>
        <v>LES CROISSANTS A L'UNITÉ</v>
      </c>
      <c r="C19" s="2418"/>
      <c r="D19" s="2418"/>
      <c r="E19" s="2418"/>
      <c r="F19" s="2418"/>
      <c r="G19" s="2418"/>
      <c r="H19" s="2418"/>
      <c r="I19" s="2418"/>
      <c r="J19" s="2418"/>
      <c r="K19" s="2418"/>
    </row>
    <row r="20" spans="1:23" ht="21" customHeight="1">
      <c r="A20" s="2411" t="str">
        <f>B20</f>
        <v>LES CROISSANTS A L'UNITÉ</v>
      </c>
      <c r="B20" s="2419" t="s">
        <v>1396</v>
      </c>
      <c r="C20" s="2419"/>
      <c r="D20" s="2419"/>
      <c r="E20" s="2419"/>
      <c r="F20" s="2419"/>
      <c r="G20" s="2419"/>
      <c r="H20" s="2419"/>
      <c r="I20" s="2419"/>
      <c r="J20" s="2419"/>
      <c r="K20" s="2421" t="s">
        <v>23</v>
      </c>
      <c r="M20" s="2344" t="s">
        <v>1178</v>
      </c>
      <c r="N20" s="2345"/>
      <c r="O20" s="2346"/>
      <c r="P20" s="105"/>
      <c r="Q20" s="2350" t="s">
        <v>1409</v>
      </c>
      <c r="R20" s="2350"/>
      <c r="S20" s="2350"/>
      <c r="T20" s="2350"/>
      <c r="U20" s="2350"/>
      <c r="V20" s="2350"/>
      <c r="W20" s="2350"/>
    </row>
    <row r="21" spans="1:23" ht="15" customHeight="1">
      <c r="A21" s="2411"/>
      <c r="B21" s="2420"/>
      <c r="C21" s="2420"/>
      <c r="D21" s="2420"/>
      <c r="E21" s="2420"/>
      <c r="F21" s="2420"/>
      <c r="G21" s="2420"/>
      <c r="H21" s="2420"/>
      <c r="I21" s="2420"/>
      <c r="J21" s="2420"/>
      <c r="K21" s="2422"/>
      <c r="M21" s="2347"/>
      <c r="N21" s="2348"/>
      <c r="O21" s="2349"/>
      <c r="P21" s="105"/>
      <c r="Q21" s="2350" t="s">
        <v>1407</v>
      </c>
      <c r="R21" s="2350"/>
      <c r="S21" s="2350"/>
      <c r="T21" s="2350"/>
      <c r="U21" s="2350"/>
      <c r="V21" s="2350"/>
      <c r="W21" s="2350"/>
    </row>
    <row r="22" spans="1:23" ht="15" customHeight="1">
      <c r="A22" s="2411"/>
      <c r="B22" s="2420"/>
      <c r="C22" s="2420"/>
      <c r="D22" s="2420"/>
      <c r="E22" s="2420"/>
      <c r="F22" s="2420"/>
      <c r="G22" s="2420"/>
      <c r="H22" s="2420"/>
      <c r="I22" s="2420"/>
      <c r="J22" s="2420"/>
      <c r="K22" s="2422"/>
      <c r="M22" s="2347"/>
      <c r="N22" s="2348"/>
      <c r="O22" s="2349"/>
      <c r="P22" s="105"/>
      <c r="Q22" s="1602"/>
      <c r="R22" s="1603" t="s">
        <v>1408</v>
      </c>
      <c r="S22" s="1602"/>
      <c r="T22" s="1603" t="s">
        <v>21</v>
      </c>
      <c r="U22" s="1602"/>
      <c r="V22" s="1601"/>
      <c r="W22" s="1601"/>
    </row>
    <row r="23" spans="1:23" ht="15" customHeight="1">
      <c r="A23" s="2411"/>
      <c r="B23" s="1634"/>
      <c r="C23" s="2367" t="s">
        <v>1421</v>
      </c>
      <c r="D23" s="2367"/>
      <c r="E23" s="2367"/>
      <c r="F23" s="2367"/>
      <c r="G23" s="2367"/>
      <c r="H23" s="2367"/>
      <c r="I23" s="2367"/>
      <c r="J23" s="2367"/>
      <c r="K23" s="2368"/>
      <c r="M23" s="2351" t="s">
        <v>1179</v>
      </c>
      <c r="N23" s="2352"/>
      <c r="O23" s="2353"/>
      <c r="P23" s="105"/>
      <c r="Q23" s="1601" t="s">
        <v>1420</v>
      </c>
      <c r="R23" s="1602"/>
      <c r="S23" s="1602"/>
      <c r="T23" s="1602"/>
      <c r="U23" s="1602"/>
      <c r="V23" s="1601"/>
      <c r="W23" s="1601"/>
    </row>
    <row r="24" spans="1:23" ht="15" customHeight="1">
      <c r="A24" s="2411"/>
      <c r="B24" s="1590" t="s">
        <v>10</v>
      </c>
      <c r="C24" s="2369" t="s">
        <v>259</v>
      </c>
      <c r="D24" s="2369"/>
      <c r="E24" s="2369"/>
      <c r="F24" s="2369"/>
      <c r="G24" s="2369"/>
      <c r="H24" s="2369"/>
      <c r="I24" s="2369"/>
      <c r="J24" s="2369"/>
      <c r="K24" s="2370"/>
      <c r="M24" s="2354"/>
      <c r="N24" s="2355"/>
      <c r="O24" s="2356"/>
      <c r="P24" s="105"/>
      <c r="Q24" s="1601" t="s">
        <v>1415</v>
      </c>
      <c r="R24" s="1602"/>
      <c r="S24" s="1602"/>
      <c r="T24" s="1602"/>
      <c r="U24" s="1602"/>
      <c r="V24" s="1601"/>
      <c r="W24" s="1601"/>
    </row>
    <row r="25" spans="1:23" ht="15" customHeight="1">
      <c r="A25" s="2411"/>
      <c r="B25" s="1574" t="s">
        <v>273</v>
      </c>
      <c r="C25" s="2371"/>
      <c r="D25" s="2371"/>
      <c r="E25" s="2371"/>
      <c r="F25" s="2371"/>
      <c r="G25" s="2371"/>
      <c r="H25" s="2371"/>
      <c r="I25" s="2371"/>
      <c r="J25" s="2371"/>
      <c r="K25" s="2372"/>
      <c r="M25" s="2357" t="s">
        <v>1307</v>
      </c>
      <c r="N25" s="2358"/>
      <c r="O25" s="2359"/>
      <c r="P25" s="105"/>
      <c r="Q25" s="1601"/>
      <c r="R25" s="1602"/>
      <c r="S25" s="1602"/>
      <c r="T25" s="1602"/>
      <c r="U25" s="1602"/>
      <c r="V25" s="1601"/>
      <c r="W25" s="1601"/>
    </row>
    <row r="26" spans="1:23" ht="15.75" customHeight="1">
      <c r="A26" s="2411"/>
      <c r="B26" s="2423">
        <v>20</v>
      </c>
      <c r="C26" s="2375" t="s">
        <v>1442</v>
      </c>
      <c r="D26" s="2375"/>
      <c r="E26" s="2375"/>
      <c r="F26" s="1670"/>
      <c r="G26" s="2278" t="s">
        <v>1306</v>
      </c>
      <c r="H26" s="2278"/>
      <c r="I26" s="2278"/>
      <c r="J26" s="2276">
        <v>30</v>
      </c>
      <c r="K26" s="2382" t="s">
        <v>1391</v>
      </c>
      <c r="M26" s="2357"/>
      <c r="N26" s="2358"/>
      <c r="O26" s="2359"/>
      <c r="P26" s="105"/>
      <c r="Q26" s="1601" t="s">
        <v>1419</v>
      </c>
      <c r="R26" s="1601"/>
      <c r="S26" s="1601"/>
      <c r="T26" s="1601"/>
      <c r="U26" s="1601"/>
      <c r="V26" s="1601"/>
      <c r="W26" s="1601"/>
    </row>
    <row r="27" spans="1:23" ht="15.75" customHeight="1">
      <c r="A27" s="2411"/>
      <c r="B27" s="2423"/>
      <c r="C27" s="2376"/>
      <c r="D27" s="2376"/>
      <c r="E27" s="2376"/>
      <c r="F27" s="1670"/>
      <c r="G27" s="2279"/>
      <c r="H27" s="2279"/>
      <c r="I27" s="2279"/>
      <c r="J27" s="2277"/>
      <c r="K27" s="2382"/>
      <c r="M27" s="2357"/>
      <c r="N27" s="2358"/>
      <c r="O27" s="2359"/>
      <c r="P27" s="105"/>
      <c r="Q27" s="1601" t="s">
        <v>1416</v>
      </c>
      <c r="R27" s="1601"/>
      <c r="S27" s="1601"/>
      <c r="T27" s="1601"/>
      <c r="U27" s="1601"/>
      <c r="V27" s="1601"/>
      <c r="W27" s="1601"/>
    </row>
    <row r="28" spans="1:23" ht="18.75" customHeight="1">
      <c r="A28" s="2411"/>
      <c r="B28" s="1578">
        <f>(B31*1000)/B26</f>
        <v>58.500000000000014</v>
      </c>
      <c r="C28" s="1554" t="s">
        <v>1444</v>
      </c>
      <c r="D28" s="1635"/>
      <c r="E28" s="1636"/>
      <c r="F28" s="1582"/>
      <c r="G28" s="1582"/>
      <c r="H28" s="1670"/>
      <c r="I28" s="1593" t="s">
        <v>1305</v>
      </c>
      <c r="J28" s="1667">
        <v>70</v>
      </c>
      <c r="K28" s="1553">
        <v>2.5</v>
      </c>
      <c r="M28" s="2357"/>
      <c r="N28" s="2358"/>
      <c r="O28" s="2359"/>
      <c r="P28" s="105"/>
      <c r="Q28" s="1601" t="s">
        <v>1417</v>
      </c>
      <c r="R28" s="1601"/>
      <c r="S28" s="1601"/>
      <c r="T28" s="1601"/>
      <c r="U28" s="1601"/>
      <c r="V28" s="1601"/>
      <c r="W28" s="1601"/>
    </row>
    <row r="29" spans="1:23" ht="18.75" customHeight="1">
      <c r="A29" s="2411"/>
      <c r="B29" s="1708">
        <f>C54/B26</f>
        <v>4.4500000000000005E-2</v>
      </c>
      <c r="C29" s="1674" t="s">
        <v>45</v>
      </c>
      <c r="D29" s="1675"/>
      <c r="E29" s="1677"/>
      <c r="F29" s="1677"/>
      <c r="G29" s="1677"/>
      <c r="H29" s="1677"/>
      <c r="I29" s="1709" t="s">
        <v>45</v>
      </c>
      <c r="J29" s="1710">
        <f>J54</f>
        <v>1.5974358974358973</v>
      </c>
      <c r="K29" s="1711"/>
      <c r="M29" s="2357"/>
      <c r="N29" s="2358"/>
      <c r="O29" s="2359"/>
      <c r="P29" s="105"/>
      <c r="Q29" s="1601" t="s">
        <v>1418</v>
      </c>
      <c r="R29" s="1601"/>
      <c r="S29" s="1601"/>
      <c r="T29" s="1601"/>
      <c r="U29" s="1601"/>
      <c r="V29" s="1601"/>
      <c r="W29" s="1601"/>
    </row>
    <row r="30" spans="1:23" ht="18.75" customHeight="1">
      <c r="A30" s="2411"/>
      <c r="B30" s="1694">
        <f>C55/B26</f>
        <v>1.4000000000000002E-2</v>
      </c>
      <c r="C30" s="1684" t="s">
        <v>44</v>
      </c>
      <c r="D30" s="1707"/>
      <c r="E30" s="1690"/>
      <c r="F30" s="1690"/>
      <c r="G30" s="1690"/>
      <c r="H30" s="1690"/>
      <c r="I30" s="1688" t="s">
        <v>44</v>
      </c>
      <c r="J30" s="1695">
        <f>J55</f>
        <v>0.50256410256410255</v>
      </c>
      <c r="K30" s="1700" t="s">
        <v>1454</v>
      </c>
      <c r="M30" s="2341" t="s">
        <v>1394</v>
      </c>
      <c r="N30" s="2342"/>
      <c r="O30" s="2343"/>
      <c r="P30" s="105"/>
      <c r="Q30" s="105"/>
      <c r="R30" s="105"/>
      <c r="S30" s="105"/>
      <c r="T30" s="105"/>
      <c r="U30" s="105"/>
      <c r="V30" s="105"/>
      <c r="W30" s="105"/>
    </row>
    <row r="31" spans="1:23" ht="18" customHeight="1">
      <c r="A31" s="2411"/>
      <c r="B31" s="1712">
        <f>C56</f>
        <v>1.1700000000000002</v>
      </c>
      <c r="C31" s="1684" t="s">
        <v>1455</v>
      </c>
      <c r="D31" s="1707"/>
      <c r="E31" s="1686"/>
      <c r="F31" s="1691"/>
      <c r="G31" s="1691"/>
      <c r="H31" s="1713"/>
      <c r="I31" s="1692" t="s">
        <v>274</v>
      </c>
      <c r="J31" s="1714">
        <f>(J28*J26)/1000</f>
        <v>2.1</v>
      </c>
      <c r="K31" s="1562">
        <f>K56*K28</f>
        <v>17.010000000000002</v>
      </c>
      <c r="M31" s="2341"/>
      <c r="N31" s="2342"/>
      <c r="O31" s="2343"/>
      <c r="P31" s="105"/>
      <c r="Q31" s="105"/>
      <c r="R31" s="105"/>
      <c r="S31" s="105"/>
      <c r="T31" s="105"/>
      <c r="U31" s="105"/>
      <c r="V31" s="105"/>
      <c r="W31" s="105"/>
    </row>
    <row r="32" spans="1:23" ht="15" customHeight="1">
      <c r="A32" s="2411"/>
      <c r="B32" s="2424"/>
      <c r="C32" s="2424"/>
      <c r="D32" s="2424"/>
      <c r="E32" s="2424"/>
      <c r="F32" s="2424"/>
      <c r="G32" s="2424"/>
      <c r="H32" s="2424"/>
      <c r="I32" s="2424"/>
      <c r="J32" s="2424"/>
      <c r="K32" s="2425"/>
      <c r="M32" s="2341" t="s">
        <v>1393</v>
      </c>
      <c r="N32" s="2342"/>
      <c r="O32" s="2343"/>
      <c r="P32" s="105"/>
      <c r="Q32" s="105"/>
      <c r="R32" s="105"/>
      <c r="S32" s="105"/>
      <c r="T32" s="105"/>
      <c r="U32" s="105"/>
      <c r="V32" s="105"/>
      <c r="W32" s="105"/>
    </row>
    <row r="33" spans="1:23" ht="15.75" customHeight="1">
      <c r="A33" s="2411"/>
      <c r="B33" s="2395" t="s">
        <v>6</v>
      </c>
      <c r="C33" s="2395"/>
      <c r="D33" s="2395"/>
      <c r="E33" s="2426" t="s">
        <v>1395</v>
      </c>
      <c r="F33" s="2426"/>
      <c r="G33" s="2426"/>
      <c r="H33" s="2426"/>
      <c r="I33" s="2426"/>
      <c r="J33" s="2426"/>
      <c r="K33" s="2427"/>
      <c r="M33" s="2341"/>
      <c r="N33" s="2342"/>
      <c r="O33" s="2343"/>
      <c r="P33" s="105"/>
      <c r="Q33" s="105"/>
      <c r="R33" s="105"/>
      <c r="S33" s="105"/>
      <c r="T33" s="105"/>
      <c r="U33" s="105"/>
      <c r="V33" s="105"/>
      <c r="W33" s="105"/>
    </row>
    <row r="34" spans="1:23" ht="18" customHeight="1">
      <c r="A34" s="2411"/>
      <c r="B34" s="2428" t="s">
        <v>275</v>
      </c>
      <c r="C34" s="2429" t="s">
        <v>277</v>
      </c>
      <c r="D34" s="2429" t="s">
        <v>276</v>
      </c>
      <c r="E34" s="2426"/>
      <c r="F34" s="2426"/>
      <c r="G34" s="2426"/>
      <c r="H34" s="2426"/>
      <c r="I34" s="2426"/>
      <c r="J34" s="2426"/>
      <c r="K34" s="2427"/>
      <c r="M34" s="2341"/>
      <c r="N34" s="2342"/>
      <c r="O34" s="2343"/>
      <c r="P34" s="105"/>
      <c r="Q34" s="105"/>
      <c r="R34" s="105"/>
      <c r="S34" s="105"/>
      <c r="T34" s="105"/>
      <c r="U34" s="105"/>
      <c r="V34" s="105"/>
      <c r="W34" s="105"/>
    </row>
    <row r="35" spans="1:23" ht="18.75" customHeight="1">
      <c r="A35" s="2411"/>
      <c r="B35" s="2428"/>
      <c r="C35" s="2429"/>
      <c r="D35" s="2429"/>
      <c r="E35" s="1666" t="s">
        <v>4</v>
      </c>
      <c r="F35" s="139"/>
      <c r="G35" s="1556" t="s">
        <v>14</v>
      </c>
      <c r="H35" s="139"/>
      <c r="I35" s="139"/>
      <c r="J35" s="139"/>
      <c r="K35" s="1557"/>
      <c r="M35" s="2338" t="s">
        <v>1392</v>
      </c>
      <c r="N35" s="2339"/>
      <c r="O35" s="2340"/>
      <c r="P35" s="105"/>
      <c r="Q35" s="105"/>
      <c r="R35" s="105"/>
      <c r="S35" s="105"/>
      <c r="T35" s="105"/>
      <c r="U35" s="105"/>
      <c r="V35" s="105"/>
      <c r="W35" s="105"/>
    </row>
    <row r="36" spans="1:23" ht="15.75">
      <c r="A36" s="2411"/>
      <c r="B36" s="2428"/>
      <c r="C36" s="2430"/>
      <c r="D36" s="2429"/>
      <c r="E36" s="1637" t="s">
        <v>280</v>
      </c>
      <c r="F36" s="1736" t="s">
        <v>53</v>
      </c>
      <c r="G36" s="1737" t="s">
        <v>28</v>
      </c>
      <c r="H36" s="2296" t="s">
        <v>15</v>
      </c>
      <c r="I36" s="2296"/>
      <c r="J36" s="2296"/>
      <c r="K36" s="2297"/>
      <c r="M36" s="2341" t="s">
        <v>272</v>
      </c>
      <c r="N36" s="2342"/>
      <c r="O36" s="2343"/>
      <c r="P36" s="105"/>
      <c r="Q36" s="105"/>
      <c r="R36" s="105"/>
      <c r="S36" s="105"/>
      <c r="T36" s="105"/>
      <c r="U36" s="105"/>
      <c r="V36" s="105"/>
      <c r="W36" s="105"/>
    </row>
    <row r="37" spans="1:23" ht="18.75" customHeight="1">
      <c r="A37" s="2411"/>
      <c r="B37" s="1580"/>
      <c r="C37" s="1581">
        <v>0.25</v>
      </c>
      <c r="D37" s="1559"/>
      <c r="E37" s="1585" t="s">
        <v>41</v>
      </c>
      <c r="F37" s="135"/>
      <c r="G37" s="1550">
        <v>3.24</v>
      </c>
      <c r="H37" s="1560">
        <f>IF(ISTEXT(B37),B37,IF(ISBLANK(B37),0,(B37/B31)*J31))</f>
        <v>0</v>
      </c>
      <c r="I37" s="1561">
        <f t="shared" ref="I37:I46" si="1">D37</f>
        <v>0</v>
      </c>
      <c r="J37" s="1620">
        <f>IF(ISBLANK(B37),C37/B31*J31,IF(ISBLANK(C37),0,(C37*B37)/B31*J31))</f>
        <v>0.44871794871794868</v>
      </c>
      <c r="K37" s="1562">
        <f t="shared" ref="K37:K43" si="2">IF(J37=0,H37*G37,G37*J37)</f>
        <v>1.4538461538461538</v>
      </c>
      <c r="M37" s="2341"/>
      <c r="N37" s="2342"/>
      <c r="O37" s="2343"/>
      <c r="P37" s="105"/>
      <c r="Q37" s="105"/>
      <c r="R37" s="105"/>
      <c r="S37" s="105"/>
      <c r="T37" s="105"/>
      <c r="U37" s="105"/>
      <c r="V37" s="105"/>
      <c r="W37" s="105"/>
    </row>
    <row r="38" spans="1:23" ht="18.75" customHeight="1">
      <c r="A38" s="2411"/>
      <c r="B38" s="1580"/>
      <c r="C38" s="1581">
        <v>0.25</v>
      </c>
      <c r="D38" s="1559"/>
      <c r="E38" s="1585" t="s">
        <v>26</v>
      </c>
      <c r="F38" s="135"/>
      <c r="G38" s="1550">
        <v>3.24</v>
      </c>
      <c r="H38" s="1560">
        <f>IF(ISTEXT(B38),B38,IF(ISBLANK(B38),0,(B38/B31)*J31))</f>
        <v>0</v>
      </c>
      <c r="I38" s="1561">
        <f t="shared" si="1"/>
        <v>0</v>
      </c>
      <c r="J38" s="1620">
        <f>IF(ISBLANK(B38),C38/B31*J31,IF(ISBLANK(C38),0,(C38*B38)/B31*J31))</f>
        <v>0.44871794871794868</v>
      </c>
      <c r="K38" s="1562">
        <f t="shared" si="2"/>
        <v>1.4538461538461538</v>
      </c>
      <c r="M38" s="2341"/>
      <c r="N38" s="2342"/>
      <c r="O38" s="2343"/>
      <c r="P38" s="105"/>
      <c r="Q38" s="105"/>
      <c r="R38" s="105"/>
      <c r="S38" s="105"/>
      <c r="T38" s="105"/>
      <c r="U38" s="105"/>
      <c r="V38" s="105"/>
      <c r="W38" s="105"/>
    </row>
    <row r="39" spans="1:23" ht="18.75">
      <c r="A39" s="2411"/>
      <c r="B39" s="1580"/>
      <c r="C39" s="1581">
        <v>0.01</v>
      </c>
      <c r="D39" s="1559"/>
      <c r="E39" s="1585" t="s">
        <v>9</v>
      </c>
      <c r="F39" s="135"/>
      <c r="G39" s="1550">
        <v>3.24</v>
      </c>
      <c r="H39" s="1560">
        <f>IF(ISTEXT(B39),B39,IF(ISBLANK(B39),0,(B39/B31)*J31))</f>
        <v>0</v>
      </c>
      <c r="I39" s="1561">
        <f t="shared" si="1"/>
        <v>0</v>
      </c>
      <c r="J39" s="1620">
        <f>IF(ISBLANK(B39),C39/B31*J31,IF(ISBLANK(C39),0,(C39*B39)/B31*J31))</f>
        <v>1.7948717948717947E-2</v>
      </c>
      <c r="K39" s="1562">
        <f t="shared" si="2"/>
        <v>5.8153846153846153E-2</v>
      </c>
      <c r="M39" s="2311" t="s">
        <v>1308</v>
      </c>
      <c r="N39" s="2312"/>
      <c r="O39" s="2313"/>
      <c r="P39" s="105"/>
      <c r="Q39" s="105"/>
      <c r="R39" s="105"/>
      <c r="S39" s="105"/>
      <c r="T39" s="105"/>
      <c r="U39" s="105"/>
      <c r="V39" s="105"/>
      <c r="W39" s="105"/>
    </row>
    <row r="40" spans="1:23" ht="18.75" customHeight="1">
      <c r="A40" s="2411"/>
      <c r="B40" s="1580"/>
      <c r="C40" s="1581">
        <v>0.05</v>
      </c>
      <c r="D40" s="1559"/>
      <c r="E40" s="1585" t="s">
        <v>11</v>
      </c>
      <c r="F40" s="135"/>
      <c r="G40" s="1550">
        <v>3.24</v>
      </c>
      <c r="H40" s="1560">
        <f>IF(ISTEXT(B40),B40,IF(ISBLANK(B40),0,(B40/B31)*J31))</f>
        <v>0</v>
      </c>
      <c r="I40" s="1561">
        <f t="shared" si="1"/>
        <v>0</v>
      </c>
      <c r="J40" s="1620">
        <f>IF(ISBLANK(B40),C40/B31*J31,IF(ISBLANK(C40),0,(C40*B40)/B31*J31))</f>
        <v>8.974358974358973E-2</v>
      </c>
      <c r="K40" s="1562">
        <f t="shared" si="2"/>
        <v>0.29076923076923072</v>
      </c>
      <c r="M40" s="2311"/>
      <c r="N40" s="2312"/>
      <c r="O40" s="2313"/>
      <c r="P40" s="105"/>
      <c r="Q40" s="105"/>
      <c r="R40" s="105"/>
      <c r="S40" s="105"/>
      <c r="T40" s="105"/>
      <c r="U40" s="105"/>
      <c r="V40" s="105"/>
      <c r="W40" s="105"/>
    </row>
    <row r="41" spans="1:23" ht="18.75" customHeight="1">
      <c r="A41" s="2411"/>
      <c r="B41" s="1580"/>
      <c r="C41" s="1581">
        <v>0.03</v>
      </c>
      <c r="D41" s="1559"/>
      <c r="E41" s="1585" t="s">
        <v>42</v>
      </c>
      <c r="F41" s="135"/>
      <c r="G41" s="1550">
        <v>3.24</v>
      </c>
      <c r="H41" s="1560">
        <f>IF(ISTEXT(B41),B41,IF(ISBLANK(B41),0,(B41/B31)*J31))</f>
        <v>0</v>
      </c>
      <c r="I41" s="1561">
        <f t="shared" si="1"/>
        <v>0</v>
      </c>
      <c r="J41" s="1620">
        <f>IF(ISBLANK(B41),C41/B31*J31,IF(ISBLANK(C41),0,(C41*B41)/B31*J31))</f>
        <v>5.3846153846153842E-2</v>
      </c>
      <c r="K41" s="1562">
        <f t="shared" si="2"/>
        <v>0.17446153846153847</v>
      </c>
      <c r="M41" s="2314" t="s">
        <v>1309</v>
      </c>
      <c r="N41" s="2315"/>
      <c r="O41" s="2316"/>
      <c r="P41" s="105"/>
      <c r="Q41" s="105"/>
      <c r="R41" s="105"/>
      <c r="S41" s="105"/>
      <c r="T41" s="105"/>
      <c r="U41" s="105"/>
      <c r="V41" s="105"/>
      <c r="W41" s="105"/>
    </row>
    <row r="42" spans="1:23" ht="18.75">
      <c r="A42" s="2411"/>
      <c r="B42" s="1580"/>
      <c r="C42" s="1581">
        <v>5.0000000000000001E-3</v>
      </c>
      <c r="D42" s="1559"/>
      <c r="E42" s="1585" t="s">
        <v>43</v>
      </c>
      <c r="F42" s="135"/>
      <c r="G42" s="1550">
        <v>3.24</v>
      </c>
      <c r="H42" s="1560">
        <f>IF(ISTEXT(B42),B42,IF(ISBLANK(B42),0,(B42/B31)*J31))</f>
        <v>0</v>
      </c>
      <c r="I42" s="1561">
        <f t="shared" si="1"/>
        <v>0</v>
      </c>
      <c r="J42" s="1620">
        <f>IF(ISBLANK(B42),C42/B31*J31,IF(ISBLANK(C42),0,(C42*B42)/B31*J31))</f>
        <v>8.9743589743589737E-3</v>
      </c>
      <c r="K42" s="1562">
        <f t="shared" si="2"/>
        <v>2.9076923076923077E-2</v>
      </c>
      <c r="M42" s="2314"/>
      <c r="N42" s="2315"/>
      <c r="O42" s="2316"/>
      <c r="P42" s="105"/>
      <c r="Q42" s="105"/>
      <c r="R42" s="105"/>
      <c r="S42" s="105"/>
      <c r="T42" s="105"/>
      <c r="U42" s="105"/>
      <c r="V42" s="105"/>
      <c r="W42" s="105"/>
    </row>
    <row r="43" spans="1:23" ht="18.75" customHeight="1">
      <c r="A43" s="2411"/>
      <c r="B43" s="1580"/>
      <c r="C43" s="1581">
        <v>0.28000000000000003</v>
      </c>
      <c r="D43" s="1559"/>
      <c r="E43" s="1585" t="s">
        <v>1422</v>
      </c>
      <c r="F43" s="135"/>
      <c r="G43" s="1550">
        <v>3.24</v>
      </c>
      <c r="H43" s="1560">
        <f>IF(ISTEXT(B43),B43,IF(ISBLANK(B43),0,(B43/B31)*J31))</f>
        <v>0</v>
      </c>
      <c r="I43" s="1561">
        <f t="shared" si="1"/>
        <v>0</v>
      </c>
      <c r="J43" s="1620">
        <f>IF(ISBLANK(B43),C43/B31*J31,IF(ISBLANK(C43),0,(C43*B43)/B31*J31))</f>
        <v>0.50256410256410255</v>
      </c>
      <c r="K43" s="1562">
        <f t="shared" si="2"/>
        <v>1.6283076923076925</v>
      </c>
      <c r="M43" s="2360" t="s">
        <v>1310</v>
      </c>
      <c r="N43" s="2361"/>
      <c r="O43" s="2362"/>
      <c r="P43" s="105"/>
      <c r="Q43" s="105"/>
      <c r="R43" s="105"/>
      <c r="S43" s="105"/>
      <c r="T43" s="105"/>
      <c r="U43" s="105"/>
      <c r="V43" s="105"/>
      <c r="W43" s="105"/>
    </row>
    <row r="44" spans="1:23" ht="18.75">
      <c r="A44" s="2411"/>
      <c r="B44" s="1580"/>
      <c r="C44" s="1581"/>
      <c r="D44" s="1559"/>
      <c r="E44" s="1585" t="s">
        <v>1423</v>
      </c>
      <c r="F44" s="135"/>
      <c r="G44" s="1550">
        <v>3.24</v>
      </c>
      <c r="H44" s="1560">
        <f>IF(ISTEXT(B44),B44,IF(ISBLANK(B44),0,(B44/B31)*J31))</f>
        <v>0</v>
      </c>
      <c r="I44" s="1561">
        <f t="shared" si="1"/>
        <v>0</v>
      </c>
      <c r="J44" s="1620">
        <f>IF(ISBLANK(B44),C44/B31*J31,IF(ISBLANK(C44),0,(C44*B44)/B31*J31))</f>
        <v>0</v>
      </c>
      <c r="K44" s="1562">
        <f>IF(J44=0,H44*G44,G44*J44)</f>
        <v>0</v>
      </c>
      <c r="M44" s="2360"/>
      <c r="N44" s="2361"/>
      <c r="O44" s="2362"/>
      <c r="P44" s="105"/>
      <c r="Q44" s="105"/>
      <c r="R44" s="105"/>
      <c r="S44" s="105"/>
      <c r="T44" s="105"/>
      <c r="U44" s="105"/>
      <c r="V44" s="105"/>
      <c r="W44" s="105"/>
    </row>
    <row r="45" spans="1:23" ht="18.75" customHeight="1">
      <c r="A45" s="2411"/>
      <c r="B45" s="1580"/>
      <c r="C45" s="1581">
        <v>1.4999999999999999E-2</v>
      </c>
      <c r="D45" s="1559"/>
      <c r="E45" s="1585" t="s">
        <v>12</v>
      </c>
      <c r="F45" s="135"/>
      <c r="G45" s="1550">
        <v>3.24</v>
      </c>
      <c r="H45" s="1560">
        <f>IF(ISTEXT(B45),B45,IF(ISBLANK(B45),0,(B45/B31)*J31))</f>
        <v>0</v>
      </c>
      <c r="I45" s="1561">
        <f t="shared" si="1"/>
        <v>0</v>
      </c>
      <c r="J45" s="1620">
        <f>IF(ISBLANK(B45),C45/B31*J31,IF(ISBLANK(C45),0,(C45*B45)/B31*J31))</f>
        <v>2.6923076923076921E-2</v>
      </c>
      <c r="K45" s="1562">
        <f t="shared" ref="K45:K46" si="3">IF(J45=0,H45*G45,G45*J45)</f>
        <v>8.7230769230769237E-2</v>
      </c>
      <c r="M45" s="2360"/>
      <c r="N45" s="2361"/>
      <c r="O45" s="2362"/>
      <c r="P45" s="105"/>
      <c r="Q45" s="105"/>
      <c r="R45" s="105"/>
      <c r="S45" s="105"/>
      <c r="T45" s="105"/>
      <c r="U45" s="105"/>
      <c r="V45" s="105"/>
      <c r="W45" s="105"/>
    </row>
    <row r="46" spans="1:23" ht="18.75" customHeight="1">
      <c r="A46" s="2411"/>
      <c r="B46" s="1580"/>
      <c r="C46" s="1581"/>
      <c r="D46" s="1559"/>
      <c r="E46" s="134"/>
      <c r="F46" s="135"/>
      <c r="G46" s="1550"/>
      <c r="H46" s="1560">
        <f>IF(ISTEXT(B46),B46,IF(ISBLANK(B46),0,(B46/#REF!)*#REF!))</f>
        <v>0</v>
      </c>
      <c r="I46" s="1561">
        <f t="shared" si="1"/>
        <v>0</v>
      </c>
      <c r="J46" s="1620">
        <f>IF(ISBLANK(B46),C46/B31*J31,IF(ISBLANK(C46),0,(C46*B46)/B31*J31))</f>
        <v>0</v>
      </c>
      <c r="K46" s="1562">
        <f t="shared" si="3"/>
        <v>0</v>
      </c>
      <c r="M46" s="2360"/>
      <c r="N46" s="2361"/>
      <c r="O46" s="2362"/>
      <c r="P46" s="105"/>
      <c r="Q46" s="105"/>
      <c r="R46" s="105"/>
      <c r="S46" s="105"/>
      <c r="T46" s="105"/>
      <c r="U46" s="105"/>
      <c r="V46" s="105"/>
      <c r="W46" s="105"/>
    </row>
    <row r="47" spans="1:23" ht="18.75" customHeight="1">
      <c r="A47" s="2411"/>
      <c r="B47" s="1738"/>
      <c r="C47" s="2431">
        <f>IF(ISBLANK(B37),C37,B37*C37)+IF(ISBLANK(B38),C38,B38*C38)+IF(ISBLANK(B39),C39,B39*C39)+IF(ISBLANK(B40),C40,B40*C40)+IF(ISBLANK(B41),C41,B41*C41)+IF(ISBLANK(B42),C42,B42*C42)+IF(ISBLANK(B43),C43,B43*C43)+IF(ISBLANK(B44),C44,B44*C44)+IF(ISBLANK(B45),C45,B45*C45)+IF(ISBLANK(B46),C46,B46*C46)</f>
        <v>0.89000000000000012</v>
      </c>
      <c r="D47" s="2431"/>
      <c r="E47" s="1739"/>
      <c r="F47" s="1739" t="s">
        <v>1424</v>
      </c>
      <c r="G47" s="1740"/>
      <c r="H47" s="1741"/>
      <c r="I47" s="1741"/>
      <c r="J47" s="1742">
        <f>SUM(J37:J46)</f>
        <v>1.5974358974358973</v>
      </c>
      <c r="K47" s="1743">
        <f>SUM(K37:K46)</f>
        <v>5.1756923076923087</v>
      </c>
      <c r="M47" s="2360"/>
      <c r="N47" s="2361"/>
      <c r="O47" s="2362"/>
      <c r="P47" s="105"/>
      <c r="Q47" s="105"/>
      <c r="R47" s="105"/>
      <c r="S47" s="105"/>
      <c r="T47" s="105"/>
      <c r="U47" s="105"/>
      <c r="V47" s="105"/>
      <c r="W47" s="105"/>
    </row>
    <row r="48" spans="1:23" ht="15.75" customHeight="1">
      <c r="A48" s="2411"/>
      <c r="B48" s="2293" t="s">
        <v>275</v>
      </c>
      <c r="C48" s="2294" t="s">
        <v>277</v>
      </c>
      <c r="D48" s="2295" t="s">
        <v>276</v>
      </c>
      <c r="E48" s="1626" t="s">
        <v>4</v>
      </c>
      <c r="F48" s="620"/>
      <c r="G48" s="1627" t="s">
        <v>14</v>
      </c>
      <c r="H48" s="620"/>
      <c r="I48" s="620"/>
      <c r="J48" s="620"/>
      <c r="K48" s="621"/>
      <c r="M48" s="2360"/>
      <c r="N48" s="2361"/>
      <c r="O48" s="2362"/>
      <c r="P48" s="105"/>
      <c r="Q48" s="105"/>
      <c r="R48" s="105"/>
      <c r="S48" s="105"/>
      <c r="T48" s="105"/>
      <c r="U48" s="105"/>
      <c r="V48" s="105"/>
      <c r="W48" s="105"/>
    </row>
    <row r="49" spans="1:23" ht="15.75">
      <c r="A49" s="2411"/>
      <c r="B49" s="2293"/>
      <c r="C49" s="2294"/>
      <c r="D49" s="2295"/>
      <c r="E49" s="1637" t="s">
        <v>280</v>
      </c>
      <c r="F49" s="1736" t="s">
        <v>171</v>
      </c>
      <c r="G49" s="1737" t="s">
        <v>28</v>
      </c>
      <c r="H49" s="2296" t="s">
        <v>15</v>
      </c>
      <c r="I49" s="2296"/>
      <c r="J49" s="2296"/>
      <c r="K49" s="2297"/>
      <c r="M49" s="2363" t="s">
        <v>1404</v>
      </c>
      <c r="N49" s="2364"/>
      <c r="O49" s="2365"/>
      <c r="P49" s="105"/>
      <c r="Q49" s="105"/>
      <c r="R49" s="105"/>
      <c r="S49" s="105"/>
      <c r="T49" s="105"/>
      <c r="U49" s="105"/>
      <c r="V49" s="105"/>
      <c r="W49" s="105"/>
    </row>
    <row r="50" spans="1:23" ht="18.75">
      <c r="A50" s="2411"/>
      <c r="B50" s="1580"/>
      <c r="C50" s="1581"/>
      <c r="D50" s="1559"/>
      <c r="E50" s="1585"/>
      <c r="F50" s="135"/>
      <c r="G50" s="1550"/>
      <c r="H50" s="1560">
        <f>IF(ISTEXT(B50),B50,IF(ISBLANK(B50),0,(B50/B31)*J31))</f>
        <v>0</v>
      </c>
      <c r="I50" s="1561">
        <f>D50</f>
        <v>0</v>
      </c>
      <c r="J50" s="1620">
        <f>IF(ISBLANK(B50),C50/B31*J31,IF(ISBLANK(C50),0,(C50*B50)/B31*J31))</f>
        <v>0</v>
      </c>
      <c r="K50" s="1562">
        <f t="shared" ref="K50:K52" si="4">IF(J50=0,H50*G50,G50*J50)</f>
        <v>0</v>
      </c>
      <c r="M50" s="2363"/>
      <c r="N50" s="2364"/>
      <c r="O50" s="2365"/>
      <c r="P50" s="105"/>
      <c r="Q50" s="105"/>
      <c r="R50" s="105"/>
      <c r="S50" s="105"/>
      <c r="T50" s="105"/>
      <c r="U50" s="105"/>
      <c r="V50" s="105"/>
      <c r="W50" s="105"/>
    </row>
    <row r="51" spans="1:23" ht="18.75">
      <c r="A51" s="2411"/>
      <c r="B51" s="1580"/>
      <c r="C51" s="1581">
        <v>0.28000000000000003</v>
      </c>
      <c r="D51" s="1559"/>
      <c r="E51" s="1585" t="s">
        <v>44</v>
      </c>
      <c r="F51" s="135"/>
      <c r="G51" s="1550">
        <v>3.24</v>
      </c>
      <c r="H51" s="1560">
        <f>IF(ISTEXT(B51),B51,IF(ISBLANK(B51),0,(B51/B31)*J31))</f>
        <v>0</v>
      </c>
      <c r="I51" s="1561">
        <f>D51</f>
        <v>0</v>
      </c>
      <c r="J51" s="1620">
        <f>IF(ISBLANK(B51),C51/B31*J31,IF(ISBLANK(C51),0,(C51*B51)/B31*J31))</f>
        <v>0.50256410256410255</v>
      </c>
      <c r="K51" s="1562">
        <f t="shared" si="4"/>
        <v>1.6283076923076925</v>
      </c>
      <c r="M51" s="2320" t="s">
        <v>1405</v>
      </c>
      <c r="N51" s="2321"/>
      <c r="O51" s="2322"/>
      <c r="P51" s="105"/>
      <c r="Q51" s="105"/>
      <c r="R51" s="105"/>
      <c r="S51" s="105"/>
      <c r="T51" s="105"/>
      <c r="U51" s="105"/>
      <c r="V51" s="105"/>
      <c r="W51" s="105"/>
    </row>
    <row r="52" spans="1:23" ht="18.75">
      <c r="A52" s="2411"/>
      <c r="B52" s="1580"/>
      <c r="C52" s="1581"/>
      <c r="D52" s="1559"/>
      <c r="E52" s="1585"/>
      <c r="F52" s="135"/>
      <c r="G52" s="1550"/>
      <c r="H52" s="1560">
        <f>IF(ISTEXT(B52),B52,IF(ISBLANK(B52),0,(B52/B31)*J31))</f>
        <v>0</v>
      </c>
      <c r="I52" s="1561">
        <f>D52</f>
        <v>0</v>
      </c>
      <c r="J52" s="1620">
        <f>IF(ISBLANK(B52),C52/B31*J31,IF(ISBLANK(C52),0,(C52*B52)/B31*J31))</f>
        <v>0</v>
      </c>
      <c r="K52" s="1562">
        <f t="shared" si="4"/>
        <v>0</v>
      </c>
      <c r="M52" s="2320"/>
      <c r="N52" s="2321"/>
      <c r="O52" s="2322"/>
      <c r="P52" s="105"/>
      <c r="Q52" s="105"/>
      <c r="R52" s="105"/>
      <c r="S52" s="105"/>
      <c r="T52" s="105"/>
      <c r="U52" s="105"/>
      <c r="V52" s="105"/>
      <c r="W52" s="105"/>
    </row>
    <row r="53" spans="1:23" ht="15" customHeight="1" thickBot="1">
      <c r="A53" s="2411"/>
      <c r="B53" s="1738"/>
      <c r="C53" s="2431">
        <f>IF(ISBLANK(B50),C50,B50*C50)+IF(ISBLANK(B51),C51,B51*C51)+IF(ISBLANK(B52),C52,B52*C52)</f>
        <v>0.28000000000000003</v>
      </c>
      <c r="D53" s="2431"/>
      <c r="E53" s="1739"/>
      <c r="F53" s="1739" t="s">
        <v>1425</v>
      </c>
      <c r="G53" s="1740"/>
      <c r="H53" s="1741"/>
      <c r="I53" s="1741"/>
      <c r="J53" s="1742">
        <f>SUM(J50:J52)</f>
        <v>0.50256410256410255</v>
      </c>
      <c r="K53" s="1743">
        <f>SUM(K50:K52)</f>
        <v>1.6283076923076925</v>
      </c>
      <c r="M53" s="2320"/>
      <c r="N53" s="2321"/>
      <c r="O53" s="2322"/>
      <c r="P53" s="105"/>
      <c r="Q53" s="105"/>
      <c r="R53" s="105"/>
      <c r="S53" s="105"/>
      <c r="T53" s="105"/>
      <c r="U53" s="105"/>
      <c r="V53" s="105"/>
      <c r="W53" s="105"/>
    </row>
    <row r="54" spans="1:23" ht="15.75" customHeight="1">
      <c r="A54" s="2411"/>
      <c r="B54" s="1658"/>
      <c r="C54" s="1006">
        <f>C47</f>
        <v>0.89000000000000012</v>
      </c>
      <c r="D54" s="1622"/>
      <c r="E54" s="1623" t="s">
        <v>21</v>
      </c>
      <c r="F54" s="1638" t="s">
        <v>45</v>
      </c>
      <c r="G54" s="1638"/>
      <c r="H54" s="1006"/>
      <c r="I54" s="1624">
        <f t="shared" ref="I54" si="5">I42</f>
        <v>0</v>
      </c>
      <c r="J54" s="1006">
        <f>J47</f>
        <v>1.5974358974358973</v>
      </c>
      <c r="K54" s="1644">
        <f>K47</f>
        <v>5.1756923076923087</v>
      </c>
      <c r="M54" s="2323" t="s">
        <v>1406</v>
      </c>
      <c r="N54" s="2324"/>
      <c r="O54" s="2325"/>
      <c r="P54" s="105"/>
      <c r="Q54" s="105"/>
      <c r="R54" s="105"/>
      <c r="S54" s="105"/>
      <c r="T54" s="105"/>
      <c r="U54" s="105"/>
      <c r="V54" s="105"/>
      <c r="W54" s="105"/>
    </row>
    <row r="55" spans="1:23" ht="15.75">
      <c r="A55" s="2411"/>
      <c r="B55" s="996"/>
      <c r="C55" s="996">
        <f>C53</f>
        <v>0.28000000000000003</v>
      </c>
      <c r="D55" s="1004"/>
      <c r="E55" s="14" t="s">
        <v>22</v>
      </c>
      <c r="F55" s="1001" t="s">
        <v>49</v>
      </c>
      <c r="G55" s="1001"/>
      <c r="H55" s="1625"/>
      <c r="I55" s="1621">
        <f t="shared" ref="I55" si="6">I47</f>
        <v>0</v>
      </c>
      <c r="J55" s="996">
        <f>J53</f>
        <v>0.50256410256410255</v>
      </c>
      <c r="K55" s="1643">
        <f>K53</f>
        <v>1.6283076923076925</v>
      </c>
      <c r="M55" s="2323"/>
      <c r="N55" s="2324"/>
      <c r="O55" s="2325"/>
      <c r="P55" s="105"/>
      <c r="Q55" s="105"/>
      <c r="R55" s="105"/>
      <c r="S55" s="105"/>
      <c r="T55" s="105"/>
      <c r="U55" s="105"/>
      <c r="V55" s="105"/>
      <c r="W55" s="105"/>
    </row>
    <row r="56" spans="1:23" ht="16.5" thickBot="1">
      <c r="A56" s="2411"/>
      <c r="B56" s="1659"/>
      <c r="C56" s="1645">
        <f>C54+C55</f>
        <v>1.1700000000000002</v>
      </c>
      <c r="D56" s="1646"/>
      <c r="E56" s="1647" t="s">
        <v>23</v>
      </c>
      <c r="F56" s="1648" t="s">
        <v>1296</v>
      </c>
      <c r="G56" s="1649"/>
      <c r="H56" s="1650"/>
      <c r="I56" s="1651">
        <f>SUM(I32:I41,I44:I46)</f>
        <v>0</v>
      </c>
      <c r="J56" s="1645">
        <f>J54+J55</f>
        <v>2.0999999999999996</v>
      </c>
      <c r="K56" s="1652">
        <f>K54+K55</f>
        <v>6.8040000000000012</v>
      </c>
      <c r="M56" s="2323"/>
      <c r="N56" s="2324"/>
      <c r="O56" s="2325"/>
      <c r="P56" s="105"/>
      <c r="Q56" s="105"/>
      <c r="R56" s="105"/>
      <c r="S56" s="105"/>
      <c r="T56" s="105"/>
      <c r="U56" s="105"/>
      <c r="V56" s="105"/>
      <c r="W56" s="105"/>
    </row>
    <row r="57" spans="1:23" ht="15.75" thickBot="1">
      <c r="A57" s="2411"/>
      <c r="B57" s="1744"/>
      <c r="C57" s="1745"/>
      <c r="D57" s="1744"/>
      <c r="E57" s="1746"/>
      <c r="F57" s="1746"/>
      <c r="G57" s="1746"/>
      <c r="H57" s="1746"/>
      <c r="I57" s="1746"/>
      <c r="J57" s="1746"/>
      <c r="K57" s="1747"/>
      <c r="M57" s="1595">
        <v>12</v>
      </c>
      <c r="N57" s="1596">
        <v>12</v>
      </c>
      <c r="O57" s="1597">
        <v>12</v>
      </c>
    </row>
    <row r="58" spans="1:23" s="105" customFormat="1" ht="15.75">
      <c r="A58" s="2411"/>
      <c r="B58" s="121" t="s">
        <v>260</v>
      </c>
      <c r="C58" s="106"/>
      <c r="D58" s="121"/>
      <c r="E58" s="106"/>
      <c r="F58" s="106"/>
      <c r="G58" s="106"/>
      <c r="H58" s="106"/>
      <c r="I58" s="60"/>
      <c r="J58" s="19"/>
      <c r="K58" s="1653"/>
    </row>
    <row r="59" spans="1:23" s="105" customFormat="1" ht="15.75" customHeight="1">
      <c r="A59" s="2411"/>
      <c r="B59" s="121" t="s">
        <v>261</v>
      </c>
      <c r="C59" s="106"/>
      <c r="D59" s="121"/>
      <c r="E59" s="106"/>
      <c r="F59" s="106"/>
      <c r="G59" s="106"/>
      <c r="H59" s="106"/>
      <c r="I59" s="61"/>
      <c r="J59" s="19"/>
      <c r="K59" s="1653"/>
    </row>
    <row r="60" spans="1:23" s="105" customFormat="1">
      <c r="A60" s="2411"/>
      <c r="B60" s="1660"/>
      <c r="C60" s="1003"/>
      <c r="D60" s="1003"/>
      <c r="E60" s="1003"/>
      <c r="F60" s="1003"/>
      <c r="G60" s="1005" t="s">
        <v>1426</v>
      </c>
      <c r="H60" s="106"/>
      <c r="I60" s="61"/>
      <c r="J60" s="19"/>
      <c r="K60" s="1653"/>
    </row>
    <row r="61" spans="1:23" s="105" customFormat="1">
      <c r="A61" s="2411"/>
      <c r="B61" s="1660"/>
      <c r="C61" s="1002"/>
      <c r="D61" s="1002"/>
      <c r="E61" s="1002"/>
      <c r="F61" s="112"/>
      <c r="G61" s="997" t="s">
        <v>50</v>
      </c>
      <c r="H61" s="112">
        <f>H51/3</f>
        <v>0</v>
      </c>
      <c r="I61" s="61" t="s">
        <v>1373</v>
      </c>
      <c r="J61" s="112">
        <f>J47/3</f>
        <v>0.53247863247863247</v>
      </c>
      <c r="K61" s="1653"/>
    </row>
    <row r="62" spans="1:23" s="105" customFormat="1">
      <c r="A62" s="2411"/>
      <c r="B62" s="1660"/>
      <c r="C62" s="1002"/>
      <c r="D62" s="1002"/>
      <c r="E62" s="1002"/>
      <c r="F62" s="112"/>
      <c r="G62" s="997" t="s">
        <v>51</v>
      </c>
      <c r="H62" s="112">
        <f>H51/4</f>
        <v>0</v>
      </c>
      <c r="I62" s="61" t="s">
        <v>1373</v>
      </c>
      <c r="J62" s="112">
        <f>J47/4</f>
        <v>0.39935897435897433</v>
      </c>
      <c r="K62" s="1653"/>
    </row>
    <row r="63" spans="1:23">
      <c r="A63" s="2411"/>
      <c r="B63" s="1654"/>
      <c r="C63" s="1655" t="s">
        <v>1406</v>
      </c>
      <c r="D63" s="115"/>
      <c r="E63" s="104"/>
      <c r="F63" s="104"/>
      <c r="G63" s="104"/>
      <c r="H63" s="104"/>
      <c r="I63" s="97"/>
      <c r="J63" s="106"/>
      <c r="K63" s="12"/>
    </row>
    <row r="64" spans="1:23">
      <c r="A64" s="2411"/>
      <c r="B64" s="1749"/>
      <c r="C64" s="1750"/>
      <c r="D64" s="1751"/>
      <c r="E64" s="1752"/>
      <c r="F64" s="1752"/>
      <c r="G64" s="1752"/>
      <c r="H64" s="1752"/>
      <c r="I64" s="1752"/>
      <c r="J64" s="1752"/>
      <c r="K64" s="1753"/>
    </row>
    <row r="65" spans="1:19" ht="18.75">
      <c r="A65" s="2411"/>
      <c r="B65" s="1748" t="s">
        <v>7</v>
      </c>
      <c r="C65" s="142" t="s">
        <v>287</v>
      </c>
      <c r="D65" s="2416"/>
      <c r="E65" s="2416"/>
      <c r="F65" s="2416"/>
      <c r="G65" s="2416"/>
      <c r="H65" s="2416"/>
      <c r="I65" s="2416"/>
      <c r="J65" s="2416"/>
      <c r="K65" s="2417"/>
    </row>
    <row r="66" spans="1:19">
      <c r="A66" s="2411"/>
      <c r="B66" s="1749"/>
      <c r="C66" s="1750"/>
      <c r="D66" s="1751"/>
      <c r="E66" s="1752"/>
      <c r="F66" s="1752"/>
      <c r="G66" s="1752"/>
      <c r="H66" s="1752"/>
      <c r="I66" s="1752"/>
      <c r="J66" s="1752"/>
      <c r="K66" s="1753"/>
    </row>
    <row r="67" spans="1:19">
      <c r="A67" s="2411"/>
      <c r="B67" s="1588" t="s">
        <v>278</v>
      </c>
      <c r="C67" s="2307" t="str">
        <f ca="1">CELL("nomfichier")</f>
        <v>E:\0-UPRT\1-UPRT.FR-SITE-WEB\ff-fiches-fabrications\ff-mickael-rabeau\[ff-mr-croissants-5-03-2016.xlsx]Nota</v>
      </c>
      <c r="D67" s="2307"/>
      <c r="E67" s="2307"/>
      <c r="F67" s="2307"/>
      <c r="G67" s="2307"/>
      <c r="H67" s="2307"/>
      <c r="I67" s="2307"/>
      <c r="J67" s="2307"/>
      <c r="K67" s="2308"/>
    </row>
    <row r="68" spans="1:19" ht="15" customHeight="1">
      <c r="A68" s="2411"/>
      <c r="B68" s="1589" t="s">
        <v>279</v>
      </c>
      <c r="C68" s="2309" t="s">
        <v>1390</v>
      </c>
      <c r="D68" s="2309"/>
      <c r="E68" s="2309"/>
      <c r="F68" s="2309"/>
      <c r="G68" s="2309"/>
      <c r="H68" s="2309"/>
      <c r="I68" s="2309"/>
      <c r="J68" s="2309"/>
      <c r="K68" s="2310"/>
    </row>
    <row r="69" spans="1:19" ht="15.75" thickBot="1">
      <c r="A69" s="2411"/>
      <c r="B69" s="2280" t="s">
        <v>17</v>
      </c>
      <c r="C69" s="2280"/>
      <c r="D69" s="2280"/>
      <c r="E69" s="2280"/>
      <c r="F69" s="2280"/>
      <c r="G69" s="2280"/>
      <c r="H69" s="2280"/>
      <c r="I69" s="2280"/>
      <c r="J69" s="2280"/>
      <c r="K69" s="2281"/>
    </row>
    <row r="70" spans="1:19">
      <c r="A70" s="2411"/>
      <c r="B70" s="1570">
        <v>8</v>
      </c>
      <c r="C70" s="1570">
        <v>8</v>
      </c>
      <c r="D70" s="1570">
        <v>8</v>
      </c>
      <c r="E70" s="1570">
        <v>12</v>
      </c>
      <c r="F70" s="1570">
        <v>12</v>
      </c>
      <c r="G70" s="1570">
        <v>7</v>
      </c>
      <c r="H70" s="1570">
        <v>6</v>
      </c>
      <c r="I70" s="1570">
        <v>8</v>
      </c>
      <c r="J70" s="1570">
        <v>11</v>
      </c>
      <c r="K70" s="1570">
        <v>11</v>
      </c>
    </row>
    <row r="72" spans="1:19">
      <c r="A72" s="94" t="s">
        <v>3</v>
      </c>
      <c r="B72" s="2409" t="s">
        <v>204</v>
      </c>
      <c r="C72" s="2409"/>
      <c r="D72" s="2409"/>
      <c r="E72" s="2409"/>
      <c r="F72" s="2409"/>
      <c r="G72" s="2409"/>
      <c r="H72" s="2409"/>
      <c r="I72" s="2409"/>
      <c r="J72" s="2409"/>
      <c r="K72" s="2410"/>
    </row>
    <row r="73" spans="1:19" ht="28.5" customHeight="1">
      <c r="A73" s="2411" t="str">
        <f>B72</f>
        <v>PHASES ESSENTIELLES  DE PROGRESSION  La pâte à Croissants</v>
      </c>
      <c r="B73" s="2412" t="s">
        <v>205</v>
      </c>
      <c r="C73" s="2412"/>
      <c r="D73" s="2412"/>
      <c r="E73" s="2412"/>
      <c r="F73" s="2412"/>
      <c r="G73" s="2412"/>
      <c r="H73" s="2412"/>
      <c r="I73" s="2412"/>
      <c r="J73" s="2412"/>
      <c r="K73" s="2413"/>
    </row>
    <row r="74" spans="1:19">
      <c r="A74" s="2411"/>
      <c r="B74" s="2412"/>
      <c r="C74" s="2412"/>
      <c r="D74" s="2412"/>
      <c r="E74" s="2412"/>
      <c r="F74" s="2412"/>
      <c r="G74" s="2412"/>
      <c r="H74" s="2412"/>
      <c r="I74" s="2412"/>
      <c r="J74" s="2412"/>
      <c r="K74" s="2413"/>
    </row>
    <row r="75" spans="1:19">
      <c r="A75" s="2411"/>
      <c r="B75" s="2305" t="s">
        <v>32</v>
      </c>
      <c r="C75" s="2305"/>
      <c r="D75" s="2305"/>
      <c r="E75" s="2305"/>
      <c r="F75" s="2305"/>
      <c r="G75" s="2305"/>
      <c r="H75" s="2305"/>
      <c r="I75" s="2305"/>
      <c r="J75" s="2305"/>
      <c r="K75" s="2306"/>
    </row>
    <row r="76" spans="1:19">
      <c r="A76" s="2411"/>
      <c r="B76" s="2305"/>
      <c r="C76" s="2305"/>
      <c r="D76" s="2305"/>
      <c r="E76" s="2305"/>
      <c r="F76" s="2305"/>
      <c r="G76" s="2305"/>
      <c r="H76" s="2305"/>
      <c r="I76" s="2305"/>
      <c r="J76" s="2305"/>
      <c r="K76" s="2306"/>
    </row>
    <row r="77" spans="1:19" ht="18.75">
      <c r="A77" s="2411"/>
      <c r="B77" s="1636"/>
      <c r="C77" s="1563" t="s">
        <v>283</v>
      </c>
      <c r="D77" s="1564"/>
      <c r="E77" s="1565"/>
      <c r="F77" s="1566"/>
      <c r="G77" s="1566"/>
      <c r="H77" s="1566"/>
      <c r="I77" s="1566"/>
      <c r="J77" s="1566"/>
      <c r="K77" s="1567"/>
    </row>
    <row r="78" spans="1:19" ht="15.75" customHeight="1">
      <c r="A78" s="2411"/>
      <c r="B78" s="1663"/>
      <c r="C78" s="1558" t="s">
        <v>23</v>
      </c>
      <c r="D78" s="139" t="s">
        <v>285</v>
      </c>
      <c r="E78" s="1568"/>
      <c r="F78" s="1566"/>
      <c r="G78" s="1566"/>
      <c r="H78" s="1566"/>
      <c r="I78" s="1566"/>
      <c r="J78" s="1566"/>
      <c r="K78" s="1567"/>
    </row>
    <row r="79" spans="1:19" ht="21" customHeight="1">
      <c r="A79" s="2411"/>
      <c r="B79" s="1661">
        <v>0</v>
      </c>
      <c r="C79" s="138" t="s">
        <v>29</v>
      </c>
      <c r="D79" s="1563" t="s">
        <v>286</v>
      </c>
      <c r="E79" s="1568"/>
      <c r="F79" s="1569"/>
      <c r="G79" s="1569"/>
      <c r="H79" s="1569"/>
      <c r="I79" s="1569"/>
      <c r="J79" s="1569"/>
      <c r="K79" s="1567"/>
      <c r="M79" s="1604" t="str">
        <f>LEFT(ADDRESS(1,COLUMN(),4),LEN(ADDRESS(1,COLUMN(),4))-1)</f>
        <v>M</v>
      </c>
      <c r="N79" s="1605" t="str">
        <f>LEFT(ADDRESS(1,COLUMN(),4),LEN(ADDRESS(1,COLUMN(),4))-1)</f>
        <v>N</v>
      </c>
      <c r="O79" s="1605" t="str">
        <f>LEFT(ADDRESS(1,COLUMN(),4),LEN(ADDRESS(1,COLUMN(),4))-1)</f>
        <v>O</v>
      </c>
      <c r="P79" s="1606" t="s">
        <v>1410</v>
      </c>
      <c r="Q79" s="1606"/>
      <c r="R79" s="1607"/>
      <c r="S79" s="1608"/>
    </row>
    <row r="80" spans="1:19" ht="15.75" customHeight="1">
      <c r="A80" s="2411"/>
      <c r="B80" s="1576">
        <f>IF(ISBLANK(C80),"",LARGE(B79:B79,1)+1)</f>
        <v>1</v>
      </c>
      <c r="C80" s="1340" t="s">
        <v>206</v>
      </c>
      <c r="D80" s="141"/>
      <c r="E80" s="141"/>
      <c r="F80" s="141"/>
      <c r="G80" s="141"/>
      <c r="H80" s="141"/>
      <c r="I80" s="141"/>
      <c r="J80" s="1549"/>
      <c r="K80" s="140"/>
      <c r="M80" s="1726">
        <v>0</v>
      </c>
      <c r="N80" s="1609" t="s">
        <v>284</v>
      </c>
      <c r="O80" s="1609"/>
      <c r="P80" s="1610"/>
      <c r="Q80" s="1610"/>
      <c r="R80" s="1610"/>
      <c r="S80" s="1611"/>
    </row>
    <row r="81" spans="1:19" ht="15.75" customHeight="1">
      <c r="A81" s="2411"/>
      <c r="B81" s="1576" t="str">
        <f>IF(ISBLANK(C81),"",LARGE(B79:B80,1)+1)</f>
        <v/>
      </c>
      <c r="C81" s="1341"/>
      <c r="D81" s="141" t="s">
        <v>207</v>
      </c>
      <c r="E81" s="141"/>
      <c r="F81" s="141"/>
      <c r="G81" s="141"/>
      <c r="H81" s="141"/>
      <c r="I81" s="141"/>
      <c r="J81" s="1549"/>
      <c r="K81" s="140"/>
      <c r="M81" s="1727">
        <f>IF(ISBLANK(N81),"",LARGE(M80:M80,1)+1)</f>
        <v>1</v>
      </c>
      <c r="N81" s="1612" t="s">
        <v>1411</v>
      </c>
      <c r="O81" s="1613"/>
      <c r="P81" s="1610"/>
      <c r="Q81" s="1610"/>
      <c r="R81" s="1610"/>
      <c r="S81" s="1611"/>
    </row>
    <row r="82" spans="1:19" ht="15.75" customHeight="1">
      <c r="A82" s="2411"/>
      <c r="B82" s="1576" t="str">
        <f>IF(ISBLANK(C82),"",LARGE(B79:B81,1)+1)</f>
        <v/>
      </c>
      <c r="C82" s="1341"/>
      <c r="D82" s="691" t="s">
        <v>208</v>
      </c>
      <c r="E82" s="141"/>
      <c r="F82" s="141"/>
      <c r="G82" s="141"/>
      <c r="H82" s="141"/>
      <c r="I82" s="141"/>
      <c r="J82" s="1549"/>
      <c r="K82" s="140"/>
      <c r="M82" s="1727">
        <f>IF(ISBLANK(N82),"",LARGE(M80:M81,1)+1)</f>
        <v>2</v>
      </c>
      <c r="N82" s="1612" t="s">
        <v>1412</v>
      </c>
      <c r="O82" s="1613"/>
      <c r="P82" s="1610"/>
      <c r="Q82" s="1610"/>
      <c r="R82" s="1610"/>
      <c r="S82" s="1611"/>
    </row>
    <row r="83" spans="1:19" ht="16.5" customHeight="1">
      <c r="A83" s="2411"/>
      <c r="B83" s="1576">
        <f>IF(ISBLANK(C83),"",LARGE(B79:B82,1)+1)</f>
        <v>2</v>
      </c>
      <c r="C83" s="1340" t="s">
        <v>209</v>
      </c>
      <c r="D83" s="1343"/>
      <c r="E83" s="141"/>
      <c r="F83" s="141"/>
      <c r="G83" s="141"/>
      <c r="H83" s="141"/>
      <c r="I83" s="141"/>
      <c r="J83" s="1549"/>
      <c r="K83" s="140"/>
      <c r="M83" s="1727">
        <f>IF(ISBLANK(N83),"",LARGE(M80:M82,1)+1)</f>
        <v>3</v>
      </c>
      <c r="N83" s="1612" t="s">
        <v>1456</v>
      </c>
      <c r="O83" s="1613"/>
      <c r="P83" s="1610"/>
      <c r="Q83" s="1610"/>
      <c r="R83" s="1610"/>
      <c r="S83" s="1611"/>
    </row>
    <row r="84" spans="1:19" ht="15.75">
      <c r="A84" s="2411"/>
      <c r="B84" s="1576">
        <f>IF(ISBLANK(C84),"",LARGE(B79:B83,1)+1)</f>
        <v>3</v>
      </c>
      <c r="C84" s="1340" t="s">
        <v>210</v>
      </c>
      <c r="D84" s="141"/>
      <c r="E84" s="141"/>
      <c r="F84" s="141"/>
      <c r="G84" s="141"/>
      <c r="H84" s="141"/>
      <c r="I84" s="141"/>
      <c r="J84" s="1549"/>
      <c r="K84" s="140"/>
      <c r="M84" s="1727" t="str">
        <f>IF(ISBLANK(N84),"",LARGE(M80:M83,1)+1)</f>
        <v/>
      </c>
      <c r="N84" s="1612"/>
      <c r="O84" s="1613" t="s">
        <v>1413</v>
      </c>
      <c r="P84" s="1610"/>
      <c r="Q84" s="1610"/>
      <c r="R84" s="1610"/>
      <c r="S84" s="1611"/>
    </row>
    <row r="85" spans="1:19" ht="15.75" customHeight="1">
      <c r="A85" s="2411"/>
      <c r="B85" s="1576">
        <f>IF(ISBLANK(C85),"",LARGE(B79:B84,1)+1)</f>
        <v>4</v>
      </c>
      <c r="C85" s="1341" t="s">
        <v>211</v>
      </c>
      <c r="D85" s="141"/>
      <c r="E85" s="141"/>
      <c r="F85" s="141"/>
      <c r="G85" s="141"/>
      <c r="H85" s="141"/>
      <c r="I85" s="141"/>
      <c r="J85" s="1549"/>
      <c r="K85" s="140"/>
      <c r="M85" s="1727" t="str">
        <f>IF(ISBLANK(N85),"",LARGE(M80:M84,1)+1)</f>
        <v/>
      </c>
      <c r="N85" s="1612"/>
      <c r="O85" s="1613" t="s">
        <v>1414</v>
      </c>
      <c r="P85" s="1610"/>
      <c r="Q85" s="1610"/>
      <c r="R85" s="1610"/>
      <c r="S85" s="1611"/>
    </row>
    <row r="86" spans="1:19" ht="15.75">
      <c r="A86" s="2411"/>
      <c r="B86" s="1576">
        <f>IF(ISBLANK(C86),"",LARGE(B79:B85,1)+1)</f>
        <v>5</v>
      </c>
      <c r="C86" s="1662" t="s">
        <v>1440</v>
      </c>
      <c r="D86" s="64"/>
      <c r="E86" s="141"/>
      <c r="F86" s="141"/>
      <c r="G86" s="141"/>
      <c r="H86" s="141"/>
      <c r="I86" s="141"/>
      <c r="J86" s="1549"/>
      <c r="K86" s="140"/>
      <c r="M86" s="1727">
        <f>+IF(ISBLANK(N86),"",LARGE(M80:M85,1)+1)</f>
        <v>4</v>
      </c>
      <c r="N86" s="1612" t="s">
        <v>1457</v>
      </c>
      <c r="O86" s="1613"/>
      <c r="P86" s="1610"/>
      <c r="Q86" s="1610"/>
      <c r="R86" s="1610"/>
      <c r="S86" s="1611"/>
    </row>
    <row r="87" spans="1:19" ht="15.75">
      <c r="A87" s="2411"/>
      <c r="B87" s="1576" t="str">
        <f>IF(ISBLANK(C87),"",LARGE(B79:B86,1)+1)</f>
        <v/>
      </c>
      <c r="C87" s="1341"/>
      <c r="D87" s="141" t="s">
        <v>1427</v>
      </c>
      <c r="E87" s="141"/>
      <c r="F87" s="141"/>
      <c r="G87" s="141"/>
      <c r="H87" s="141"/>
      <c r="I87" s="141"/>
      <c r="J87" s="1549"/>
      <c r="K87" s="140"/>
      <c r="M87" s="1614" t="str">
        <f>IF(ISBLANK(N87),"",LARGE(M80:M86,1)+1)</f>
        <v/>
      </c>
      <c r="N87" s="1615"/>
      <c r="O87" s="1616"/>
      <c r="P87" s="1617"/>
      <c r="Q87" s="1617"/>
      <c r="R87" s="1617"/>
      <c r="S87" s="1618"/>
    </row>
    <row r="88" spans="1:19" ht="15.75">
      <c r="A88" s="2411"/>
      <c r="B88" s="1576" t="str">
        <f>IF(ISBLANK(C88),"",LARGE(B79:B87,1)+1)</f>
        <v/>
      </c>
      <c r="C88" s="1341"/>
      <c r="D88" s="141" t="s">
        <v>1428</v>
      </c>
      <c r="E88" s="141"/>
      <c r="F88" s="141"/>
      <c r="G88" s="141"/>
      <c r="H88" s="141"/>
      <c r="I88" s="141"/>
      <c r="J88" s="1549"/>
      <c r="K88" s="140"/>
    </row>
    <row r="89" spans="1:19" ht="15.75">
      <c r="A89" s="2411"/>
      <c r="B89" s="1576" t="str">
        <f>IF(ISBLANK(C89),"",LARGE(B79:B88,1)+1)</f>
        <v/>
      </c>
      <c r="C89" s="1341"/>
      <c r="D89" s="141" t="s">
        <v>1431</v>
      </c>
      <c r="E89" s="141"/>
      <c r="F89" s="141"/>
      <c r="G89" s="141"/>
      <c r="H89" s="141"/>
      <c r="I89" s="141"/>
      <c r="J89" s="1549"/>
      <c r="K89" s="140"/>
    </row>
    <row r="90" spans="1:19" ht="15.75">
      <c r="A90" s="2411"/>
      <c r="B90" s="1576" t="str">
        <f>IF(ISBLANK(C90),"",LARGE(B79:B89,1)+1)</f>
        <v/>
      </c>
      <c r="C90" s="1341"/>
      <c r="D90" s="141" t="s">
        <v>1429</v>
      </c>
      <c r="E90" s="141"/>
      <c r="F90" s="141"/>
      <c r="G90" s="141"/>
      <c r="H90" s="141"/>
      <c r="I90" s="141"/>
      <c r="J90" s="1549"/>
      <c r="K90" s="140"/>
    </row>
    <row r="91" spans="1:19" ht="15.75">
      <c r="A91" s="2411"/>
      <c r="B91" s="1576" t="str">
        <f>IF(ISBLANK(C91),"",LARGE(B79:B90,1)+1)</f>
        <v/>
      </c>
      <c r="C91" s="1341"/>
      <c r="D91" s="691" t="s">
        <v>1430</v>
      </c>
      <c r="E91" s="141"/>
      <c r="F91" s="141"/>
      <c r="G91" s="141"/>
      <c r="H91" s="141"/>
      <c r="I91" s="141"/>
      <c r="J91" s="1549"/>
      <c r="K91" s="140"/>
    </row>
    <row r="92" spans="1:19" ht="15.75">
      <c r="A92" s="2411"/>
      <c r="B92" s="1576" t="str">
        <f>IF(ISBLANK(C92),"",LARGE(B79:B91,1)+1)</f>
        <v/>
      </c>
      <c r="C92" s="1341"/>
      <c r="D92" s="96" t="s">
        <v>212</v>
      </c>
      <c r="E92" s="141"/>
      <c r="F92" s="141"/>
      <c r="G92" s="141"/>
      <c r="H92" s="141"/>
      <c r="I92" s="141"/>
      <c r="J92" s="1549"/>
      <c r="K92" s="140"/>
    </row>
    <row r="93" spans="1:19" ht="15.75">
      <c r="A93" s="2411"/>
      <c r="B93" s="1576" t="str">
        <f>IF(ISBLANK(C93),"",LARGE(B79:B92,1)+1)</f>
        <v/>
      </c>
      <c r="C93" s="1341"/>
      <c r="D93" s="96" t="s">
        <v>213</v>
      </c>
      <c r="E93" s="141"/>
      <c r="F93" s="141"/>
      <c r="G93" s="141"/>
      <c r="H93" s="141"/>
      <c r="I93" s="141"/>
      <c r="J93" s="1549"/>
      <c r="K93" s="140"/>
    </row>
    <row r="94" spans="1:19" ht="15.75" customHeight="1">
      <c r="A94" s="2411"/>
      <c r="B94" s="1576" t="str">
        <f>IF(ISBLANK(C94),"",LARGE(B79:B93,1)+1)</f>
        <v/>
      </c>
      <c r="C94" s="1341"/>
      <c r="D94" s="96" t="s">
        <v>214</v>
      </c>
      <c r="E94" s="141"/>
      <c r="F94" s="141"/>
      <c r="G94" s="141"/>
      <c r="H94" s="141"/>
      <c r="I94" s="141"/>
      <c r="J94" s="1549"/>
      <c r="K94" s="140"/>
    </row>
    <row r="95" spans="1:19" ht="15.75">
      <c r="A95" s="2411"/>
      <c r="B95" s="1576" t="str">
        <f>IF(ISBLANK(C95),"",LARGE(B79:B94,1)+1)</f>
        <v/>
      </c>
      <c r="C95" s="1341"/>
      <c r="D95" s="141"/>
      <c r="E95" s="141"/>
      <c r="F95" s="141"/>
      <c r="G95" s="141"/>
      <c r="H95" s="141"/>
      <c r="I95" s="141"/>
      <c r="J95" s="1549"/>
      <c r="K95" s="140"/>
    </row>
    <row r="96" spans="1:19" ht="15.75">
      <c r="A96" s="2411"/>
      <c r="B96" s="1576">
        <f>IF(ISBLANK(C96),"",LARGE(B79:B95,1)+1)</f>
        <v>6</v>
      </c>
      <c r="C96" s="1662" t="s">
        <v>1441</v>
      </c>
      <c r="D96" s="141"/>
      <c r="E96" s="141"/>
      <c r="F96" s="141"/>
      <c r="G96" s="141"/>
      <c r="H96" s="141"/>
      <c r="I96" s="141"/>
      <c r="J96" s="1549"/>
      <c r="K96" s="140"/>
    </row>
    <row r="97" spans="1:11" ht="15.75">
      <c r="A97" s="2411"/>
      <c r="B97" s="1576" t="str">
        <f>IF(ISBLANK(C97),"",LARGE(B79:B96,1)+1)</f>
        <v/>
      </c>
      <c r="C97" s="1341"/>
      <c r="D97" s="141" t="s">
        <v>1432</v>
      </c>
      <c r="E97" s="141"/>
      <c r="F97" s="141"/>
      <c r="G97" s="141"/>
      <c r="H97" s="141"/>
      <c r="I97" s="141"/>
      <c r="J97" s="1549"/>
      <c r="K97" s="140"/>
    </row>
    <row r="98" spans="1:11" ht="15.75">
      <c r="A98" s="2411"/>
      <c r="B98" s="1576" t="str">
        <f>IF(ISBLANK(C98),"",LARGE(B79:B97,1)+1)</f>
        <v/>
      </c>
      <c r="C98" s="1342"/>
      <c r="D98" s="691" t="s">
        <v>1433</v>
      </c>
      <c r="E98" s="141"/>
      <c r="F98" s="141"/>
      <c r="G98" s="141"/>
      <c r="H98" s="141"/>
      <c r="I98" s="141"/>
      <c r="J98" s="1549"/>
      <c r="K98" s="140"/>
    </row>
    <row r="99" spans="1:11" ht="15.75">
      <c r="A99" s="2411"/>
      <c r="B99" s="1576" t="str">
        <f>IF(ISBLANK(C99),"",LARGE(B79:B98,1)+1)</f>
        <v/>
      </c>
      <c r="C99" s="1342"/>
      <c r="D99" s="691" t="s">
        <v>1434</v>
      </c>
      <c r="E99" s="141"/>
      <c r="F99" s="141"/>
      <c r="G99" s="141"/>
      <c r="H99" s="141"/>
      <c r="I99" s="141"/>
      <c r="J99" s="1549"/>
      <c r="K99" s="140"/>
    </row>
    <row r="100" spans="1:11" ht="15.75">
      <c r="A100" s="2411"/>
      <c r="B100" s="1576" t="str">
        <f>IF(ISBLANK(C100),"",LARGE(B79:B99,1)+1)</f>
        <v/>
      </c>
      <c r="C100" s="1341"/>
      <c r="D100" s="141" t="s">
        <v>1435</v>
      </c>
      <c r="E100" s="141"/>
      <c r="F100" s="141"/>
      <c r="G100" s="141"/>
      <c r="H100" s="141"/>
      <c r="I100" s="141"/>
      <c r="J100" s="1549"/>
      <c r="K100" s="140"/>
    </row>
    <row r="101" spans="1:11" ht="15.75">
      <c r="A101" s="2411"/>
      <c r="B101" s="1576" t="str">
        <f>IF(ISBLANK(C101),"",LARGE(B79:B100,1)+1)</f>
        <v/>
      </c>
      <c r="C101" s="1341"/>
      <c r="D101" s="1656" t="s">
        <v>1436</v>
      </c>
      <c r="E101" s="141"/>
      <c r="F101" s="141"/>
      <c r="G101" s="141"/>
      <c r="H101" s="141"/>
      <c r="I101" s="141"/>
      <c r="J101" s="1549"/>
      <c r="K101" s="140"/>
    </row>
    <row r="102" spans="1:11" ht="15.75">
      <c r="A102" s="2411"/>
      <c r="B102" s="1576" t="str">
        <f>IF(ISBLANK(C102),"",LARGE(B79:B101,1)+1)</f>
        <v/>
      </c>
      <c r="C102" s="1341"/>
      <c r="D102" s="141" t="s">
        <v>1437</v>
      </c>
      <c r="E102" s="141"/>
      <c r="F102" s="141"/>
      <c r="G102" s="141"/>
      <c r="H102" s="141"/>
      <c r="I102" s="141"/>
      <c r="J102" s="1549"/>
      <c r="K102" s="140"/>
    </row>
    <row r="103" spans="1:11" ht="17.25">
      <c r="A103" s="2411"/>
      <c r="B103" s="1576" t="str">
        <f>IF(ISBLANK(C103),"",LARGE(B79:B102,1)+1)</f>
        <v/>
      </c>
      <c r="C103" s="1341"/>
      <c r="D103" s="63" t="s">
        <v>215</v>
      </c>
      <c r="E103" s="141"/>
      <c r="F103" s="141"/>
      <c r="G103" s="141"/>
      <c r="H103" s="141"/>
      <c r="I103" s="141"/>
      <c r="J103" s="1549"/>
      <c r="K103" s="140"/>
    </row>
    <row r="104" spans="1:11" ht="17.25">
      <c r="A104" s="2411"/>
      <c r="B104" s="1576" t="str">
        <f>IF(ISBLANK(C104),"",LARGE(B79:B103,1)+1)</f>
        <v/>
      </c>
      <c r="C104" s="1341"/>
      <c r="D104" s="63" t="s">
        <v>216</v>
      </c>
      <c r="E104" s="141"/>
      <c r="F104" s="141"/>
      <c r="G104" s="141"/>
      <c r="H104" s="141"/>
      <c r="I104" s="141"/>
      <c r="J104" s="1549"/>
      <c r="K104" s="140"/>
    </row>
    <row r="105" spans="1:11" ht="15.75">
      <c r="A105" s="2411"/>
      <c r="B105" s="1576" t="str">
        <f>IF(ISBLANK(C105),"",LARGE(B79:B104,1)+1)</f>
        <v/>
      </c>
      <c r="C105" s="1341"/>
      <c r="D105" s="63" t="s">
        <v>214</v>
      </c>
      <c r="E105" s="141"/>
      <c r="F105" s="141"/>
      <c r="G105" s="141"/>
      <c r="H105" s="141"/>
      <c r="I105" s="141"/>
      <c r="J105" s="1549"/>
      <c r="K105" s="140"/>
    </row>
    <row r="106" spans="1:11" ht="15.75">
      <c r="A106" s="2411"/>
      <c r="B106" s="1576">
        <f>IF(ISBLANK(C106),"",LARGE(B79:B105,1)+1)</f>
        <v>7</v>
      </c>
      <c r="C106" s="6" t="s">
        <v>250</v>
      </c>
      <c r="D106" s="141"/>
      <c r="E106" s="141"/>
      <c r="F106" s="141"/>
      <c r="G106" s="141"/>
      <c r="H106" s="141"/>
      <c r="I106" s="141"/>
      <c r="J106" s="1549"/>
      <c r="K106" s="140"/>
    </row>
    <row r="107" spans="1:11" ht="15.75">
      <c r="A107" s="2411"/>
      <c r="B107" s="1576" t="str">
        <f>IF(ISBLANK(C107),"",LARGE(B79:B106,1)+1)</f>
        <v/>
      </c>
      <c r="C107" s="1341"/>
      <c r="D107" s="7" t="s">
        <v>217</v>
      </c>
      <c r="E107" s="141"/>
      <c r="F107" s="141"/>
      <c r="G107" s="141"/>
      <c r="H107" s="141"/>
      <c r="I107" s="141"/>
      <c r="J107" s="1549"/>
      <c r="K107" s="140"/>
    </row>
    <row r="108" spans="1:11" ht="15.75">
      <c r="A108" s="2411"/>
      <c r="B108" s="1576" t="str">
        <f>IF(ISBLANK(C108),"",LARGE(B79:B107,1)+1)</f>
        <v/>
      </c>
      <c r="C108" s="1342"/>
      <c r="D108" s="1657" t="s">
        <v>1439</v>
      </c>
      <c r="E108" s="141"/>
      <c r="F108" s="141"/>
      <c r="G108" s="141"/>
      <c r="H108" s="141"/>
      <c r="I108" s="141"/>
      <c r="J108" s="1549"/>
      <c r="K108" s="140"/>
    </row>
    <row r="109" spans="1:11" ht="15.75">
      <c r="A109" s="2411"/>
      <c r="B109" s="1576" t="str">
        <f>IF(ISBLANK(C109),"",LARGE(B79:B108,1)+1)</f>
        <v/>
      </c>
      <c r="C109" s="1342"/>
      <c r="D109" s="691" t="s">
        <v>1438</v>
      </c>
      <c r="E109" s="141"/>
      <c r="F109" s="141"/>
      <c r="G109" s="141"/>
      <c r="H109" s="141"/>
      <c r="I109" s="141"/>
      <c r="J109" s="1549"/>
      <c r="K109" s="140"/>
    </row>
    <row r="110" spans="1:11" ht="15.75">
      <c r="A110" s="2411"/>
      <c r="B110" s="1576" t="str">
        <f>IF(ISBLANK(C110),"",LARGE(B79:B109,1)+1)</f>
        <v/>
      </c>
      <c r="C110" s="1342"/>
      <c r="D110" s="7" t="s">
        <v>218</v>
      </c>
      <c r="E110" s="141"/>
      <c r="F110" s="141"/>
      <c r="G110" s="141"/>
      <c r="H110" s="141"/>
      <c r="I110" s="141"/>
      <c r="J110" s="1549"/>
      <c r="K110" s="140"/>
    </row>
    <row r="111" spans="1:11" ht="15.75">
      <c r="A111" s="2411"/>
      <c r="B111" s="1576" t="str">
        <f>IF(ISBLANK(C111),"",LARGE(B79:B110,1)+1)</f>
        <v/>
      </c>
      <c r="C111" s="1342"/>
      <c r="D111" s="141"/>
      <c r="E111" s="141"/>
      <c r="F111" s="141"/>
      <c r="G111" s="141"/>
      <c r="H111" s="141"/>
      <c r="I111" s="141"/>
      <c r="J111" s="1549"/>
      <c r="K111" s="140"/>
    </row>
    <row r="112" spans="1:11" ht="15.75" customHeight="1">
      <c r="A112" s="2411"/>
      <c r="B112" s="2414"/>
      <c r="C112" s="2414"/>
      <c r="D112" s="2414"/>
      <c r="E112" s="2414"/>
      <c r="F112" s="2414"/>
      <c r="G112" s="2414"/>
      <c r="H112" s="2414"/>
      <c r="I112" s="2414"/>
      <c r="J112" s="2414"/>
      <c r="K112" s="2415"/>
    </row>
    <row r="113" spans="1:24" ht="18.75" customHeight="1">
      <c r="A113" s="2411"/>
      <c r="B113" s="1579" t="s">
        <v>7</v>
      </c>
      <c r="C113" s="142" t="s">
        <v>287</v>
      </c>
      <c r="D113" s="2416"/>
      <c r="E113" s="2416"/>
      <c r="F113" s="2416"/>
      <c r="G113" s="2416"/>
      <c r="H113" s="2416"/>
      <c r="I113" s="2416"/>
      <c r="J113" s="2416"/>
      <c r="K113" s="2417"/>
    </row>
    <row r="114" spans="1:24" ht="15.75">
      <c r="A114" s="2411"/>
      <c r="B114" s="2414"/>
      <c r="C114" s="2414"/>
      <c r="D114" s="2414"/>
      <c r="E114" s="2414"/>
      <c r="F114" s="2414"/>
      <c r="G114" s="2414"/>
      <c r="H114" s="2414"/>
      <c r="I114" s="2414"/>
      <c r="J114" s="2414"/>
      <c r="K114" s="2415"/>
    </row>
    <row r="115" spans="1:24" ht="15" customHeight="1">
      <c r="A115" s="2411"/>
      <c r="B115" s="1588" t="s">
        <v>278</v>
      </c>
      <c r="C115" s="2307" t="str">
        <f ca="1">CELL("nomfichier")</f>
        <v>E:\0-UPRT\1-UPRT.FR-SITE-WEB\ff-fiches-fabrications\ff-mickael-rabeau\[ff-mr-croissants-5-03-2016.xlsx]Nota</v>
      </c>
      <c r="D115" s="2307"/>
      <c r="E115" s="2307"/>
      <c r="F115" s="2307"/>
      <c r="G115" s="2307"/>
      <c r="H115" s="2307"/>
      <c r="I115" s="2307"/>
      <c r="J115" s="2307"/>
      <c r="K115" s="2308"/>
    </row>
    <row r="116" spans="1:24" ht="15" customHeight="1">
      <c r="A116" s="2411"/>
      <c r="B116" s="1589" t="s">
        <v>279</v>
      </c>
      <c r="C116" s="2309" t="s">
        <v>1390</v>
      </c>
      <c r="D116" s="2309"/>
      <c r="E116" s="2309"/>
      <c r="F116" s="2309"/>
      <c r="G116" s="2309"/>
      <c r="H116" s="2309"/>
      <c r="I116" s="2309"/>
      <c r="J116" s="2309"/>
      <c r="K116" s="2310"/>
    </row>
    <row r="117" spans="1:24" ht="15.75" customHeight="1" thickBot="1">
      <c r="A117" s="2411"/>
      <c r="B117" s="2280" t="s">
        <v>17</v>
      </c>
      <c r="C117" s="2280"/>
      <c r="D117" s="2280"/>
      <c r="E117" s="2280"/>
      <c r="F117" s="2280"/>
      <c r="G117" s="2280"/>
      <c r="H117" s="2280"/>
      <c r="I117" s="2280"/>
      <c r="J117" s="2280"/>
      <c r="K117" s="2281"/>
    </row>
    <row r="118" spans="1:24">
      <c r="A118" s="2411"/>
      <c r="B118" s="1570">
        <v>8</v>
      </c>
      <c r="C118" s="1570">
        <v>8</v>
      </c>
      <c r="D118" s="1570">
        <v>8</v>
      </c>
      <c r="E118" s="1570">
        <v>12</v>
      </c>
      <c r="F118" s="1570">
        <v>12</v>
      </c>
      <c r="G118" s="1570">
        <v>7</v>
      </c>
      <c r="H118" s="1570">
        <v>6</v>
      </c>
      <c r="I118" s="1570">
        <v>8</v>
      </c>
      <c r="J118" s="1570">
        <v>11</v>
      </c>
      <c r="K118" s="1570">
        <v>11</v>
      </c>
    </row>
    <row r="121" spans="1:24" ht="15.75" customHeight="1">
      <c r="B121" s="2298" t="s">
        <v>1398</v>
      </c>
      <c r="C121" s="2298"/>
      <c r="D121" s="2299" t="s">
        <v>1401</v>
      </c>
      <c r="E121" s="2299"/>
      <c r="F121" s="2299"/>
      <c r="G121" s="2299"/>
      <c r="H121" s="2299"/>
      <c r="I121" s="2299"/>
      <c r="J121" s="2299"/>
      <c r="K121" s="2299"/>
    </row>
    <row r="122" spans="1:24" ht="15.75">
      <c r="B122" s="2298"/>
      <c r="C122" s="2298"/>
      <c r="D122" s="2299" t="s">
        <v>1402</v>
      </c>
      <c r="E122" s="2299"/>
      <c r="F122" s="2299"/>
      <c r="G122" s="2299"/>
      <c r="H122" s="2299"/>
      <c r="I122" s="2299"/>
      <c r="J122" s="2299"/>
      <c r="K122" s="2299"/>
    </row>
    <row r="123" spans="1:24" ht="15.75" customHeight="1" thickBot="1">
      <c r="B123" s="2298"/>
      <c r="C123" s="2298"/>
      <c r="D123" s="132"/>
      <c r="E123" s="132"/>
      <c r="F123" s="133"/>
      <c r="G123" s="133"/>
      <c r="H123" s="133"/>
      <c r="I123" s="133"/>
      <c r="J123" s="133"/>
      <c r="K123" s="133"/>
    </row>
    <row r="124" spans="1:24" ht="21" customHeight="1">
      <c r="A124" s="2401" t="s">
        <v>3</v>
      </c>
      <c r="B124" s="2403" t="s">
        <v>1397</v>
      </c>
      <c r="C124" s="2404"/>
      <c r="D124" s="2404"/>
      <c r="E124" s="2404"/>
      <c r="F124" s="2404"/>
      <c r="G124" s="2404"/>
      <c r="H124" s="2404"/>
      <c r="I124" s="2404"/>
      <c r="J124" s="2404"/>
      <c r="K124" s="2407">
        <v>9</v>
      </c>
      <c r="M124" s="2326" t="s">
        <v>1178</v>
      </c>
      <c r="N124" s="2327"/>
      <c r="O124" s="2328"/>
      <c r="Q124" s="2350" t="s">
        <v>1409</v>
      </c>
      <c r="R124" s="2350"/>
      <c r="S124" s="2350"/>
      <c r="T124" s="2350"/>
      <c r="U124" s="2350"/>
      <c r="V124" s="2350"/>
      <c r="W124" s="2350"/>
      <c r="X124" s="105"/>
    </row>
    <row r="125" spans="1:24" ht="15" customHeight="1">
      <c r="A125" s="2402"/>
      <c r="B125" s="2405"/>
      <c r="C125" s="2406"/>
      <c r="D125" s="2406"/>
      <c r="E125" s="2406"/>
      <c r="F125" s="2406"/>
      <c r="G125" s="2406"/>
      <c r="H125" s="2406"/>
      <c r="I125" s="2406"/>
      <c r="J125" s="2406"/>
      <c r="K125" s="2408"/>
      <c r="M125" s="2329"/>
      <c r="N125" s="2330"/>
      <c r="O125" s="2331"/>
      <c r="Q125" s="2350" t="s">
        <v>1407</v>
      </c>
      <c r="R125" s="2350"/>
      <c r="S125" s="2350"/>
      <c r="T125" s="2350"/>
      <c r="U125" s="2350"/>
      <c r="V125" s="2350"/>
      <c r="W125" s="2350"/>
      <c r="X125" s="105"/>
    </row>
    <row r="126" spans="1:24" ht="15" customHeight="1">
      <c r="A126" s="2402"/>
      <c r="B126" s="2405"/>
      <c r="C126" s="2406"/>
      <c r="D126" s="2406"/>
      <c r="E126" s="2406"/>
      <c r="F126" s="2406"/>
      <c r="G126" s="2406"/>
      <c r="H126" s="2406"/>
      <c r="I126" s="2406"/>
      <c r="J126" s="2406"/>
      <c r="K126" s="2408"/>
      <c r="M126" s="2329"/>
      <c r="N126" s="2330"/>
      <c r="O126" s="2331"/>
      <c r="Q126" s="1602"/>
      <c r="R126" s="1619" t="s">
        <v>1408</v>
      </c>
      <c r="S126" s="1602"/>
      <c r="T126" s="1619" t="s">
        <v>21</v>
      </c>
      <c r="U126" s="1602"/>
      <c r="V126" s="1601"/>
      <c r="W126" s="1601"/>
      <c r="X126" s="105"/>
    </row>
    <row r="127" spans="1:24" ht="15" customHeight="1">
      <c r="A127" s="2366"/>
      <c r="B127" s="1697"/>
      <c r="C127" s="2367" t="s">
        <v>1421</v>
      </c>
      <c r="D127" s="2367"/>
      <c r="E127" s="2367"/>
      <c r="F127" s="2367"/>
      <c r="G127" s="2367"/>
      <c r="H127" s="2367"/>
      <c r="I127" s="2367"/>
      <c r="J127" s="2367"/>
      <c r="K127" s="2368"/>
      <c r="M127" s="2332" t="s">
        <v>1179</v>
      </c>
      <c r="N127" s="2333"/>
      <c r="O127" s="2334"/>
      <c r="Q127" s="1601" t="s">
        <v>1420</v>
      </c>
      <c r="R127" s="1602"/>
      <c r="S127" s="1602"/>
      <c r="T127" s="1602"/>
      <c r="U127" s="1602"/>
      <c r="V127" s="1601"/>
      <c r="W127" s="1601"/>
      <c r="X127" s="105"/>
    </row>
    <row r="128" spans="1:24" ht="15" customHeight="1">
      <c r="A128" s="2366"/>
      <c r="B128" s="1698" t="s">
        <v>10</v>
      </c>
      <c r="C128" s="2369" t="s">
        <v>259</v>
      </c>
      <c r="D128" s="2369"/>
      <c r="E128" s="2369"/>
      <c r="F128" s="2369"/>
      <c r="G128" s="2369"/>
      <c r="H128" s="2369"/>
      <c r="I128" s="2369"/>
      <c r="J128" s="2369"/>
      <c r="K128" s="2370"/>
      <c r="M128" s="2335" t="s">
        <v>1307</v>
      </c>
      <c r="N128" s="2336"/>
      <c r="O128" s="2337"/>
      <c r="Q128" s="1601" t="s">
        <v>1415</v>
      </c>
      <c r="R128" s="1602"/>
      <c r="S128" s="1602"/>
      <c r="T128" s="1602"/>
      <c r="U128" s="1602"/>
      <c r="V128" s="1601"/>
      <c r="W128" s="1601"/>
      <c r="X128" s="105"/>
    </row>
    <row r="129" spans="1:24" ht="15" customHeight="1">
      <c r="A129" s="2366"/>
      <c r="B129" s="1591" t="s">
        <v>273</v>
      </c>
      <c r="C129" s="2371"/>
      <c r="D129" s="2371"/>
      <c r="E129" s="2371"/>
      <c r="F129" s="2371"/>
      <c r="G129" s="2371"/>
      <c r="H129" s="2371"/>
      <c r="I129" s="2371"/>
      <c r="J129" s="2371"/>
      <c r="K129" s="2372"/>
      <c r="M129" s="2335"/>
      <c r="N129" s="2336"/>
      <c r="O129" s="2337"/>
      <c r="Q129" s="1601"/>
      <c r="R129" s="1602"/>
      <c r="S129" s="1602"/>
      <c r="T129" s="1602"/>
      <c r="U129" s="1602"/>
      <c r="V129" s="1601"/>
      <c r="W129" s="1601"/>
      <c r="X129" s="105"/>
    </row>
    <row r="130" spans="1:24" ht="15.75" customHeight="1">
      <c r="A130" s="2366"/>
      <c r="B130" s="2373">
        <f>C143+C144</f>
        <v>0.5</v>
      </c>
      <c r="C130" s="2375" t="s">
        <v>1398</v>
      </c>
      <c r="D130" s="2375"/>
      <c r="E130" s="2375"/>
      <c r="F130" s="1706"/>
      <c r="G130" s="2377" t="s">
        <v>1399</v>
      </c>
      <c r="H130" s="2377"/>
      <c r="I130" s="2377"/>
      <c r="J130" s="2379">
        <v>1</v>
      </c>
      <c r="K130" s="2381" t="s">
        <v>1449</v>
      </c>
      <c r="M130" s="2335"/>
      <c r="N130" s="2336"/>
      <c r="O130" s="2337"/>
      <c r="Q130" s="1601" t="s">
        <v>1419</v>
      </c>
      <c r="R130" s="1601"/>
      <c r="S130" s="1601"/>
      <c r="T130" s="1601"/>
      <c r="U130" s="1601"/>
      <c r="V130" s="1601"/>
      <c r="W130" s="1601"/>
      <c r="X130" s="105"/>
    </row>
    <row r="131" spans="1:24" ht="15.75" customHeight="1">
      <c r="A131" s="2366"/>
      <c r="B131" s="2374"/>
      <c r="C131" s="2376"/>
      <c r="D131" s="2376"/>
      <c r="E131" s="2376"/>
      <c r="F131" s="1592"/>
      <c r="G131" s="2378"/>
      <c r="H131" s="2378"/>
      <c r="I131" s="2378"/>
      <c r="J131" s="2380"/>
      <c r="K131" s="2382"/>
      <c r="M131" s="2335"/>
      <c r="N131" s="2336"/>
      <c r="O131" s="2337"/>
      <c r="Q131" s="1601" t="s">
        <v>1416</v>
      </c>
      <c r="R131" s="1601"/>
      <c r="S131" s="1601"/>
      <c r="T131" s="1601"/>
      <c r="U131" s="1601"/>
      <c r="V131" s="1601"/>
      <c r="W131" s="1601"/>
      <c r="X131" s="105"/>
    </row>
    <row r="132" spans="1:24" ht="15.75" customHeight="1">
      <c r="A132" s="2366"/>
      <c r="B132" s="2383">
        <v>20</v>
      </c>
      <c r="C132" s="2385" t="s">
        <v>46</v>
      </c>
      <c r="D132" s="2385"/>
      <c r="E132" s="1555"/>
      <c r="F132" s="1639"/>
      <c r="G132" s="2378" t="s">
        <v>1446</v>
      </c>
      <c r="H132" s="2378"/>
      <c r="I132" s="2378"/>
      <c r="J132" s="2390">
        <v>70</v>
      </c>
      <c r="K132" s="2392">
        <v>2.5</v>
      </c>
      <c r="M132" s="2335"/>
      <c r="N132" s="2336"/>
      <c r="O132" s="2337"/>
      <c r="Q132" s="1601" t="s">
        <v>1417</v>
      </c>
      <c r="R132" s="1601"/>
      <c r="S132" s="1601"/>
      <c r="T132" s="1601"/>
      <c r="U132" s="1601"/>
      <c r="V132" s="1601"/>
      <c r="W132" s="1601"/>
      <c r="X132" s="105"/>
    </row>
    <row r="133" spans="1:24" ht="15.75" customHeight="1">
      <c r="A133" s="2366"/>
      <c r="B133" s="2384"/>
      <c r="C133" s="2386"/>
      <c r="D133" s="2386"/>
      <c r="E133" s="1555"/>
      <c r="F133" s="1639"/>
      <c r="G133" s="2389"/>
      <c r="H133" s="2389"/>
      <c r="I133" s="2389"/>
      <c r="J133" s="2391"/>
      <c r="K133" s="2393"/>
      <c r="M133" s="2335"/>
      <c r="N133" s="2336"/>
      <c r="O133" s="2337"/>
      <c r="Q133" s="1601" t="s">
        <v>1418</v>
      </c>
      <c r="R133" s="1601"/>
      <c r="S133" s="1601"/>
      <c r="T133" s="1601"/>
      <c r="U133" s="1601"/>
      <c r="V133" s="1601"/>
      <c r="W133" s="1601"/>
      <c r="X133" s="105"/>
    </row>
    <row r="134" spans="1:24" ht="18" customHeight="1">
      <c r="A134" s="2366"/>
      <c r="B134" s="1696">
        <f>(C163/B132)*1000</f>
        <v>58.500000000000007</v>
      </c>
      <c r="C134" s="1674" t="s">
        <v>1444</v>
      </c>
      <c r="D134" s="1675"/>
      <c r="E134" s="1676"/>
      <c r="F134" s="1677"/>
      <c r="G134" s="1678"/>
      <c r="H134" s="1679"/>
      <c r="I134" s="1680" t="s">
        <v>1447</v>
      </c>
      <c r="J134" s="1681">
        <f>(J137/J132)*1000</f>
        <v>33.428571428571431</v>
      </c>
      <c r="K134" s="1682"/>
      <c r="M134" s="2335"/>
      <c r="N134" s="2336"/>
      <c r="O134" s="2337"/>
      <c r="Q134" s="105"/>
      <c r="R134" s="105"/>
      <c r="S134" s="105"/>
      <c r="T134" s="105"/>
      <c r="U134" s="105"/>
      <c r="V134" s="105"/>
      <c r="W134" s="105"/>
      <c r="X134" s="105"/>
    </row>
    <row r="135" spans="1:24" ht="18.75" customHeight="1">
      <c r="A135" s="2366"/>
      <c r="B135" s="1683">
        <f>C161/B132</f>
        <v>4.4500000000000005E-2</v>
      </c>
      <c r="C135" s="1684" t="s">
        <v>45</v>
      </c>
      <c r="D135" s="1685"/>
      <c r="E135" s="1686"/>
      <c r="F135" s="1687"/>
      <c r="G135" s="1687"/>
      <c r="H135" s="1688"/>
      <c r="I135" s="1688" t="s">
        <v>45</v>
      </c>
      <c r="J135" s="1689">
        <f>J161</f>
        <v>1.7800000000000002</v>
      </c>
      <c r="K135" s="1699"/>
      <c r="M135" s="2341" t="s">
        <v>1394</v>
      </c>
      <c r="N135" s="2342"/>
      <c r="O135" s="2343"/>
      <c r="Q135" s="105"/>
      <c r="R135" s="105"/>
      <c r="S135" s="105"/>
      <c r="T135" s="105"/>
      <c r="U135" s="105"/>
      <c r="V135" s="105"/>
      <c r="W135" s="105"/>
      <c r="X135" s="105"/>
    </row>
    <row r="136" spans="1:24" ht="18.75">
      <c r="A136" s="2366"/>
      <c r="B136" s="1694">
        <f>C162/B132</f>
        <v>1.4000000000000002E-2</v>
      </c>
      <c r="C136" s="1684" t="s">
        <v>44</v>
      </c>
      <c r="D136" s="1685"/>
      <c r="E136" s="1686"/>
      <c r="F136" s="1687"/>
      <c r="G136" s="1687"/>
      <c r="H136" s="1688"/>
      <c r="I136" s="1688" t="s">
        <v>44</v>
      </c>
      <c r="J136" s="1695">
        <f>J162</f>
        <v>0.56000000000000005</v>
      </c>
      <c r="K136" s="1700" t="s">
        <v>1454</v>
      </c>
      <c r="M136" s="2341"/>
      <c r="N136" s="2342"/>
      <c r="O136" s="2343"/>
      <c r="Q136" s="105"/>
      <c r="R136" s="105"/>
      <c r="S136" s="105"/>
      <c r="T136" s="105"/>
      <c r="U136" s="105"/>
      <c r="V136" s="105"/>
      <c r="W136" s="105"/>
      <c r="X136" s="105"/>
    </row>
    <row r="137" spans="1:24" ht="18" customHeight="1">
      <c r="A137" s="2366"/>
      <c r="B137" s="1701">
        <f>C163</f>
        <v>1.1700000000000002</v>
      </c>
      <c r="C137" s="1684" t="s">
        <v>1453</v>
      </c>
      <c r="D137" s="1686"/>
      <c r="E137" s="1686"/>
      <c r="F137" s="1691"/>
      <c r="G137" s="1691"/>
      <c r="H137" s="1692"/>
      <c r="I137" s="1692" t="s">
        <v>1450</v>
      </c>
      <c r="J137" s="1693">
        <f>J163</f>
        <v>2.3400000000000003</v>
      </c>
      <c r="K137" s="1562">
        <f>K163*K132</f>
        <v>18.954000000000001</v>
      </c>
      <c r="M137" s="2341" t="s">
        <v>1393</v>
      </c>
      <c r="N137" s="2342"/>
      <c r="O137" s="2343"/>
      <c r="Q137" s="105"/>
      <c r="R137" s="105"/>
      <c r="S137" s="105"/>
      <c r="T137" s="105"/>
      <c r="U137" s="105"/>
      <c r="V137" s="105"/>
      <c r="W137" s="105"/>
      <c r="X137" s="105"/>
    </row>
    <row r="138" spans="1:24" ht="15" customHeight="1">
      <c r="A138" s="2366"/>
      <c r="B138" s="1640"/>
      <c r="C138" s="1640"/>
      <c r="D138" s="1571"/>
      <c r="E138" s="1640"/>
      <c r="F138" s="1640"/>
      <c r="G138" s="1640"/>
      <c r="H138" s="1572"/>
      <c r="I138" s="2394"/>
      <c r="J138" s="2394"/>
      <c r="K138" s="1665"/>
      <c r="M138" s="2341"/>
      <c r="N138" s="2342"/>
      <c r="O138" s="2343"/>
      <c r="Q138" s="105"/>
      <c r="R138" s="105"/>
      <c r="S138" s="105"/>
      <c r="T138" s="105"/>
      <c r="U138" s="105"/>
      <c r="V138" s="105"/>
      <c r="W138" s="105"/>
      <c r="X138" s="105"/>
    </row>
    <row r="139" spans="1:24" ht="15.75" customHeight="1">
      <c r="A139" s="2366"/>
      <c r="B139" s="2395" t="s">
        <v>6</v>
      </c>
      <c r="C139" s="2395"/>
      <c r="D139" s="2395"/>
      <c r="E139" s="2396" t="s">
        <v>1395</v>
      </c>
      <c r="F139" s="2396"/>
      <c r="G139" s="2396"/>
      <c r="H139" s="2396"/>
      <c r="I139" s="2396"/>
      <c r="J139" s="2396"/>
      <c r="K139" s="2397"/>
      <c r="M139" s="2341"/>
      <c r="N139" s="2342"/>
      <c r="O139" s="2343"/>
      <c r="Q139" s="105"/>
      <c r="R139" s="105"/>
      <c r="S139" s="105"/>
      <c r="T139" s="105"/>
      <c r="U139" s="105"/>
      <c r="V139" s="105"/>
      <c r="W139" s="105"/>
      <c r="X139" s="105"/>
    </row>
    <row r="140" spans="1:24" ht="18" customHeight="1">
      <c r="A140" s="2366"/>
      <c r="B140" s="2398" t="s">
        <v>275</v>
      </c>
      <c r="C140" s="2399" t="s">
        <v>277</v>
      </c>
      <c r="D140" s="2399" t="s">
        <v>276</v>
      </c>
      <c r="E140" s="2396"/>
      <c r="F140" s="2396"/>
      <c r="G140" s="2396"/>
      <c r="H140" s="2396"/>
      <c r="I140" s="2396"/>
      <c r="J140" s="2396"/>
      <c r="K140" s="2397"/>
      <c r="M140" s="2338" t="s">
        <v>1392</v>
      </c>
      <c r="N140" s="2339"/>
      <c r="O140" s="2340"/>
      <c r="Q140" s="105"/>
      <c r="R140" s="105"/>
      <c r="S140" s="105"/>
      <c r="T140" s="105"/>
      <c r="U140" s="105"/>
      <c r="V140" s="105"/>
      <c r="W140" s="105"/>
      <c r="X140" s="105"/>
    </row>
    <row r="141" spans="1:24" ht="18.75" customHeight="1">
      <c r="A141" s="2366"/>
      <c r="B141" s="2398"/>
      <c r="C141" s="2399"/>
      <c r="D141" s="2399"/>
      <c r="E141" s="1594" t="s">
        <v>4</v>
      </c>
      <c r="F141" s="139"/>
      <c r="G141" s="1556" t="s">
        <v>14</v>
      </c>
      <c r="H141" s="139"/>
      <c r="I141" s="139"/>
      <c r="J141" s="139"/>
      <c r="K141" s="1557"/>
      <c r="M141" s="2341" t="s">
        <v>272</v>
      </c>
      <c r="N141" s="2342"/>
      <c r="O141" s="2343"/>
      <c r="Q141" s="105"/>
      <c r="R141" s="105"/>
      <c r="S141" s="105"/>
      <c r="T141" s="105"/>
      <c r="U141" s="105"/>
      <c r="V141" s="105"/>
      <c r="W141" s="105"/>
      <c r="X141" s="105"/>
    </row>
    <row r="142" spans="1:24" ht="15.75" customHeight="1">
      <c r="A142" s="2366"/>
      <c r="B142" s="2398"/>
      <c r="C142" s="2400"/>
      <c r="D142" s="2399"/>
      <c r="E142" s="1641" t="s">
        <v>280</v>
      </c>
      <c r="F142" s="1642"/>
      <c r="G142" s="1548" t="s">
        <v>28</v>
      </c>
      <c r="H142" s="2387" t="s">
        <v>15</v>
      </c>
      <c r="I142" s="2387"/>
      <c r="J142" s="2387"/>
      <c r="K142" s="2388"/>
      <c r="M142" s="2341"/>
      <c r="N142" s="2342"/>
      <c r="O142" s="2343"/>
      <c r="Q142" s="105"/>
      <c r="R142" s="105"/>
      <c r="S142" s="105"/>
      <c r="T142" s="105"/>
      <c r="U142" s="105"/>
      <c r="V142" s="105"/>
      <c r="W142" s="105"/>
      <c r="X142" s="105"/>
    </row>
    <row r="143" spans="1:24" ht="18.75" customHeight="1">
      <c r="A143" s="2366"/>
      <c r="B143" s="1583"/>
      <c r="C143" s="1584">
        <v>0.25</v>
      </c>
      <c r="D143" s="1552"/>
      <c r="E143" s="1585" t="s">
        <v>41</v>
      </c>
      <c r="F143" s="135"/>
      <c r="G143" s="1550">
        <v>3.24</v>
      </c>
      <c r="H143" s="1560">
        <f>IF(ISTEXT(B143),B143,IF(ISBLANK(B143),0,(B143/B137)*J137))</f>
        <v>0</v>
      </c>
      <c r="I143" s="1561">
        <f t="shared" ref="I143:I152" si="7">D143</f>
        <v>0</v>
      </c>
      <c r="J143" s="1620">
        <f>IF(ISBLANK(B143),C143/B130*J130,IF(ISBLANK(C143),0,(C143*B143)/B130*J130))</f>
        <v>0.5</v>
      </c>
      <c r="K143" s="1562">
        <f t="shared" ref="K143:K149" si="8">IF(J143=0,H143*G143,G143*J143)</f>
        <v>1.62</v>
      </c>
      <c r="M143" s="2341"/>
      <c r="N143" s="2342"/>
      <c r="O143" s="2343"/>
      <c r="Q143" s="105"/>
      <c r="R143" s="105"/>
      <c r="S143" s="105"/>
      <c r="T143" s="105"/>
      <c r="U143" s="105"/>
      <c r="V143" s="105"/>
      <c r="W143" s="105"/>
      <c r="X143" s="105"/>
    </row>
    <row r="144" spans="1:24" ht="18.75" customHeight="1">
      <c r="A144" s="2366"/>
      <c r="B144" s="1583"/>
      <c r="C144" s="1584">
        <v>0.25</v>
      </c>
      <c r="D144" s="1552"/>
      <c r="E144" s="1585" t="s">
        <v>26</v>
      </c>
      <c r="F144" s="135"/>
      <c r="G144" s="1550">
        <v>3.24</v>
      </c>
      <c r="H144" s="1560">
        <f>IF(ISTEXT(B144),B144,IF(ISBLANK(B144),0,(B144/B137)*J137))</f>
        <v>0</v>
      </c>
      <c r="I144" s="1561">
        <f t="shared" si="7"/>
        <v>0</v>
      </c>
      <c r="J144" s="1620">
        <f>IF(ISBLANK(B144),C144/B130*J130,IF(ISBLANK(C144),0,(C144*B144)/B130*J130))</f>
        <v>0.5</v>
      </c>
      <c r="K144" s="1562">
        <f t="shared" si="8"/>
        <v>1.62</v>
      </c>
      <c r="M144" s="2311" t="s">
        <v>1308</v>
      </c>
      <c r="N144" s="2312"/>
      <c r="O144" s="2313"/>
      <c r="Q144" s="105"/>
      <c r="R144" s="105"/>
      <c r="S144" s="105"/>
      <c r="T144" s="105"/>
      <c r="U144" s="105"/>
      <c r="V144" s="105"/>
      <c r="W144" s="105"/>
      <c r="X144" s="105"/>
    </row>
    <row r="145" spans="1:24" ht="18.75">
      <c r="A145" s="2366"/>
      <c r="B145" s="1583"/>
      <c r="C145" s="1584">
        <v>0.01</v>
      </c>
      <c r="D145" s="1552"/>
      <c r="E145" s="1585" t="s">
        <v>9</v>
      </c>
      <c r="F145" s="135"/>
      <c r="G145" s="1550">
        <v>3.24</v>
      </c>
      <c r="H145" s="1560">
        <f>IF(ISTEXT(B145),B145,IF(ISBLANK(B145),0,(B145/B137)*J137))</f>
        <v>0</v>
      </c>
      <c r="I145" s="1561">
        <f t="shared" si="7"/>
        <v>0</v>
      </c>
      <c r="J145" s="1620">
        <f>IF(ISBLANK(B145),C145/B130*J130,IF(ISBLANK(C145),0,(C145*B145)/B130*J130))</f>
        <v>0.02</v>
      </c>
      <c r="K145" s="1562">
        <f t="shared" si="8"/>
        <v>6.480000000000001E-2</v>
      </c>
      <c r="M145" s="2311"/>
      <c r="N145" s="2312"/>
      <c r="O145" s="2313"/>
      <c r="Q145" s="105"/>
      <c r="R145" s="105"/>
      <c r="S145" s="105"/>
      <c r="T145" s="105"/>
      <c r="U145" s="105"/>
      <c r="V145" s="105"/>
      <c r="W145" s="105"/>
      <c r="X145" s="105"/>
    </row>
    <row r="146" spans="1:24" ht="18.75" customHeight="1">
      <c r="A146" s="2366"/>
      <c r="B146" s="1583"/>
      <c r="C146" s="1584">
        <v>0.05</v>
      </c>
      <c r="D146" s="1552"/>
      <c r="E146" s="1585" t="s">
        <v>11</v>
      </c>
      <c r="F146" s="135"/>
      <c r="G146" s="1550">
        <v>3.24</v>
      </c>
      <c r="H146" s="1560">
        <f>IF(ISTEXT(B146),B146,IF(ISBLANK(B146),0,(B146/B137)*J137))</f>
        <v>0</v>
      </c>
      <c r="I146" s="1561">
        <f t="shared" si="7"/>
        <v>0</v>
      </c>
      <c r="J146" s="1620">
        <f>IF(ISBLANK(B146),C146/B130*J130,IF(ISBLANK(C146),0,(C146*B146)/B130*J130))</f>
        <v>0.1</v>
      </c>
      <c r="K146" s="1562">
        <f t="shared" si="8"/>
        <v>0.32400000000000007</v>
      </c>
      <c r="M146" s="2314" t="s">
        <v>1400</v>
      </c>
      <c r="N146" s="2315"/>
      <c r="O146" s="2316"/>
      <c r="Q146" s="105"/>
      <c r="R146" s="105"/>
      <c r="S146" s="105"/>
      <c r="T146" s="105"/>
      <c r="U146" s="105"/>
      <c r="V146" s="105"/>
      <c r="W146" s="105"/>
      <c r="X146" s="105"/>
    </row>
    <row r="147" spans="1:24" ht="18.75" customHeight="1">
      <c r="A147" s="2366"/>
      <c r="B147" s="1583"/>
      <c r="C147" s="1584">
        <v>0.03</v>
      </c>
      <c r="D147" s="1552"/>
      <c r="E147" s="1585" t="s">
        <v>42</v>
      </c>
      <c r="F147" s="135"/>
      <c r="G147" s="1550">
        <v>3.24</v>
      </c>
      <c r="H147" s="1560">
        <f>IF(ISTEXT(B147),B147,IF(ISBLANK(B147),0,(B147/B137)*J137))</f>
        <v>0</v>
      </c>
      <c r="I147" s="1561">
        <f t="shared" si="7"/>
        <v>0</v>
      </c>
      <c r="J147" s="1620">
        <f>IF(ISBLANK(B147),C147/B130*J130,IF(ISBLANK(C147),0,(C147*B147)/B130*J130))</f>
        <v>0.06</v>
      </c>
      <c r="K147" s="1562">
        <f t="shared" si="8"/>
        <v>0.19440000000000002</v>
      </c>
      <c r="M147" s="2314"/>
      <c r="N147" s="2315"/>
      <c r="O147" s="2316"/>
      <c r="Q147" s="105"/>
      <c r="R147" s="105"/>
      <c r="S147" s="105"/>
      <c r="T147" s="105"/>
      <c r="U147" s="105"/>
      <c r="V147" s="105"/>
      <c r="W147" s="105"/>
      <c r="X147" s="105"/>
    </row>
    <row r="148" spans="1:24" ht="18.75" customHeight="1">
      <c r="A148" s="2366"/>
      <c r="B148" s="1583"/>
      <c r="C148" s="1584">
        <v>5.0000000000000001E-3</v>
      </c>
      <c r="D148" s="1552"/>
      <c r="E148" s="1585" t="s">
        <v>43</v>
      </c>
      <c r="F148" s="135"/>
      <c r="G148" s="1550">
        <v>3.24</v>
      </c>
      <c r="H148" s="1560">
        <f>IF(ISTEXT(B148),B148,IF(ISBLANK(B148),0,(B148/B137)*J137))</f>
        <v>0</v>
      </c>
      <c r="I148" s="1561">
        <f t="shared" si="7"/>
        <v>0</v>
      </c>
      <c r="J148" s="1620">
        <f>IF(ISBLANK(B148),C148/B130*J130,IF(ISBLANK(C148),0,(C148*B148)/B130*J130))</f>
        <v>0.01</v>
      </c>
      <c r="K148" s="1562">
        <f t="shared" si="8"/>
        <v>3.2400000000000005E-2</v>
      </c>
      <c r="M148" s="2314"/>
      <c r="N148" s="2315"/>
      <c r="O148" s="2316"/>
      <c r="Q148" s="105"/>
      <c r="R148" s="105"/>
      <c r="S148" s="105"/>
      <c r="T148" s="105"/>
      <c r="U148" s="105"/>
      <c r="V148" s="105"/>
      <c r="W148" s="105"/>
      <c r="X148" s="105"/>
    </row>
    <row r="149" spans="1:24" ht="18.75" customHeight="1">
      <c r="A149" s="2366"/>
      <c r="B149" s="1583"/>
      <c r="C149" s="1584">
        <v>0.28000000000000003</v>
      </c>
      <c r="D149" s="1552"/>
      <c r="E149" s="1585" t="s">
        <v>1422</v>
      </c>
      <c r="F149" s="135"/>
      <c r="G149" s="1550">
        <v>3.24</v>
      </c>
      <c r="H149" s="1560">
        <f>IF(ISTEXT(B149),B149,IF(ISBLANK(B149),0,(B149/B137)*J137))</f>
        <v>0</v>
      </c>
      <c r="I149" s="1561">
        <f t="shared" si="7"/>
        <v>0</v>
      </c>
      <c r="J149" s="1620">
        <f>IF(ISBLANK(B149),C149/B130*J130,IF(ISBLANK(C149),0,(C149*B149)/B130*J130))</f>
        <v>0.56000000000000005</v>
      </c>
      <c r="K149" s="1562">
        <f t="shared" si="8"/>
        <v>1.8144000000000002</v>
      </c>
      <c r="M149" s="2317" t="s">
        <v>1445</v>
      </c>
      <c r="N149" s="2318"/>
      <c r="O149" s="2319"/>
      <c r="Q149" s="105"/>
      <c r="R149" s="105"/>
      <c r="S149" s="105"/>
      <c r="T149" s="105"/>
      <c r="U149" s="105"/>
      <c r="V149" s="105"/>
      <c r="W149" s="105"/>
      <c r="X149" s="105"/>
    </row>
    <row r="150" spans="1:24" ht="18.75" customHeight="1">
      <c r="A150" s="2366"/>
      <c r="B150" s="1583"/>
      <c r="C150" s="1584"/>
      <c r="D150" s="1552"/>
      <c r="E150" s="1585" t="s">
        <v>1423</v>
      </c>
      <c r="F150" s="135"/>
      <c r="G150" s="1550"/>
      <c r="H150" s="1560">
        <f>IF(ISTEXT(B150),B150,IF(ISBLANK(B150),0,(B150/B137)*J137))</f>
        <v>0</v>
      </c>
      <c r="I150" s="1561">
        <f t="shared" si="7"/>
        <v>0</v>
      </c>
      <c r="J150" s="1620">
        <f>IF(ISBLANK(B150),C150/B130*J130,IF(ISBLANK(C150),0,(C150*B150)/B130*J130))</f>
        <v>0</v>
      </c>
      <c r="K150" s="1562">
        <f>IF(J150=0,H150*G150,G150*J150)</f>
        <v>0</v>
      </c>
      <c r="M150" s="2317"/>
      <c r="N150" s="2318"/>
      <c r="O150" s="2319"/>
      <c r="Q150" s="105"/>
      <c r="R150" s="105"/>
      <c r="S150" s="105"/>
      <c r="T150" s="105"/>
      <c r="U150" s="105"/>
      <c r="V150" s="105"/>
      <c r="W150" s="105"/>
      <c r="X150" s="105"/>
    </row>
    <row r="151" spans="1:24" ht="18.75" customHeight="1">
      <c r="A151" s="2366"/>
      <c r="B151" s="1583"/>
      <c r="C151" s="1584">
        <v>1.4999999999999999E-2</v>
      </c>
      <c r="D151" s="1552"/>
      <c r="E151" s="1585" t="s">
        <v>12</v>
      </c>
      <c r="F151" s="135"/>
      <c r="G151" s="1550">
        <v>3.24</v>
      </c>
      <c r="H151" s="1560">
        <f>IF(ISTEXT(B151),B151,IF(ISBLANK(B151),0,(B151/B137)*J137))</f>
        <v>0</v>
      </c>
      <c r="I151" s="1561">
        <f t="shared" si="7"/>
        <v>0</v>
      </c>
      <c r="J151" s="1620">
        <f>IF(ISBLANK(B151),C151/B130*J130,IF(ISBLANK(C151),0,(C151*B151)/B130*J130))</f>
        <v>0.03</v>
      </c>
      <c r="K151" s="1562">
        <f t="shared" ref="K151:K152" si="9">IF(J151=0,H151*G151,G151*J151)</f>
        <v>9.7200000000000009E-2</v>
      </c>
      <c r="M151" s="2317"/>
      <c r="N151" s="2318"/>
      <c r="O151" s="2319"/>
      <c r="Q151" s="105"/>
      <c r="R151" s="105"/>
      <c r="S151" s="105"/>
      <c r="T151" s="105"/>
      <c r="U151" s="105"/>
      <c r="V151" s="105"/>
      <c r="W151" s="105"/>
      <c r="X151" s="105"/>
    </row>
    <row r="152" spans="1:24" ht="18.75" customHeight="1">
      <c r="A152" s="2366"/>
      <c r="B152" s="1583"/>
      <c r="C152" s="1584"/>
      <c r="D152" s="1552"/>
      <c r="E152" s="134"/>
      <c r="F152" s="135"/>
      <c r="G152" s="1550"/>
      <c r="H152" s="1560">
        <f>IF(ISTEXT(B152),B152,IF(ISBLANK(B152),0,(B152/#REF!)*#REF!))</f>
        <v>0</v>
      </c>
      <c r="I152" s="1561">
        <f t="shared" si="7"/>
        <v>0</v>
      </c>
      <c r="J152" s="1620">
        <f>IF(ISBLANK(B152),C152/B130*J130,IF(ISBLANK(C152),0,(C152*B152)/B130*J130))</f>
        <v>0</v>
      </c>
      <c r="K152" s="1562">
        <f t="shared" si="9"/>
        <v>0</v>
      </c>
      <c r="M152" s="2317" t="s">
        <v>1448</v>
      </c>
      <c r="N152" s="2318"/>
      <c r="O152" s="2319"/>
      <c r="Q152" s="105"/>
      <c r="R152" s="105"/>
      <c r="S152" s="105"/>
      <c r="T152" s="105"/>
      <c r="U152" s="105"/>
      <c r="V152" s="105"/>
      <c r="W152" s="105"/>
      <c r="X152" s="105"/>
    </row>
    <row r="153" spans="1:24" ht="15.75" customHeight="1">
      <c r="A153" s="2366"/>
      <c r="B153" s="1575"/>
      <c r="C153" s="2292">
        <f>IF(ISBLANK(B143),C143,B143*C143)+IF(ISBLANK(B144),C144,B144*C144)+IF(ISBLANK(B145),C145,B145*C145)+IF(ISBLANK(B146),C146,B146*C146)+IF(ISBLANK(B147),C147,B147*C147)+IF(ISBLANK(B148),C148,B148*C148)+IF(ISBLANK(B149),C149,B149*C149)+IF(ISBLANK(B150),C150,B150*C150)+IF(ISBLANK(B151),C151,B151*C151)+IF(ISBLANK(B152),C152,B152*C152)</f>
        <v>0.89000000000000012</v>
      </c>
      <c r="D153" s="2292"/>
      <c r="E153" s="1547"/>
      <c r="F153" s="1547" t="s">
        <v>1424</v>
      </c>
      <c r="G153" s="136"/>
      <c r="H153" s="137"/>
      <c r="I153" s="137"/>
      <c r="J153" s="1664">
        <f>SUM(J142:J152)</f>
        <v>1.7800000000000002</v>
      </c>
      <c r="K153" s="1551">
        <f>SUM(K142:K152)</f>
        <v>5.7671999999999999</v>
      </c>
      <c r="M153" s="2317"/>
      <c r="N153" s="2318"/>
      <c r="O153" s="2319"/>
      <c r="Q153" s="105"/>
      <c r="R153" s="105"/>
      <c r="S153" s="105"/>
      <c r="T153" s="105"/>
      <c r="U153" s="105"/>
      <c r="V153" s="105"/>
      <c r="W153" s="105"/>
      <c r="X153" s="105"/>
    </row>
    <row r="154" spans="1:24" ht="18.75" customHeight="1">
      <c r="A154" s="2366"/>
      <c r="B154" s="2293" t="s">
        <v>275</v>
      </c>
      <c r="C154" s="2294" t="s">
        <v>277</v>
      </c>
      <c r="D154" s="2295" t="s">
        <v>276</v>
      </c>
      <c r="E154" s="1626" t="s">
        <v>4</v>
      </c>
      <c r="F154" s="620"/>
      <c r="G154" s="1627" t="s">
        <v>14</v>
      </c>
      <c r="H154" s="620"/>
      <c r="I154" s="620"/>
      <c r="J154" s="620"/>
      <c r="K154" s="621"/>
      <c r="M154" s="2320" t="s">
        <v>1451</v>
      </c>
      <c r="N154" s="2321"/>
      <c r="O154" s="2322"/>
      <c r="Q154" s="105"/>
      <c r="R154" s="105"/>
      <c r="S154" s="105"/>
      <c r="T154" s="105"/>
      <c r="U154" s="105"/>
      <c r="V154" s="105"/>
      <c r="W154" s="105"/>
      <c r="X154" s="105"/>
    </row>
    <row r="155" spans="1:24" ht="15.75" customHeight="1">
      <c r="A155" s="2366"/>
      <c r="B155" s="2293"/>
      <c r="C155" s="2294"/>
      <c r="D155" s="2295"/>
      <c r="E155" s="1641" t="s">
        <v>280</v>
      </c>
      <c r="F155" s="1642"/>
      <c r="G155" s="1548" t="s">
        <v>28</v>
      </c>
      <c r="H155" s="2387" t="s">
        <v>15</v>
      </c>
      <c r="I155" s="2387"/>
      <c r="J155" s="2387"/>
      <c r="K155" s="2388"/>
      <c r="M155" s="2320"/>
      <c r="N155" s="2321"/>
      <c r="O155" s="2322"/>
      <c r="Q155" s="105"/>
      <c r="R155" s="105"/>
      <c r="S155" s="105"/>
      <c r="T155" s="105"/>
      <c r="U155" s="105"/>
      <c r="V155" s="105"/>
      <c r="W155" s="105"/>
      <c r="X155" s="105"/>
    </row>
    <row r="156" spans="1:24" ht="18.75">
      <c r="A156" s="2366"/>
      <c r="B156" s="1580"/>
      <c r="C156" s="1581"/>
      <c r="D156" s="1559"/>
      <c r="E156" s="1585"/>
      <c r="F156" s="135"/>
      <c r="G156" s="1550"/>
      <c r="H156" s="1560">
        <f>IF(ISTEXT(B156),B156,IF(ISBLANK(B156),0,(B156/B150)*I150))</f>
        <v>0</v>
      </c>
      <c r="I156" s="1561">
        <f>D156</f>
        <v>0</v>
      </c>
      <c r="J156" s="1620">
        <f>IF(ISBLANK(B156),C156/B130*J130,IF(ISBLANK(C156),0,(C156*B156)/B130*J130))</f>
        <v>0</v>
      </c>
      <c r="K156" s="1562">
        <f t="shared" ref="K156:K158" si="10">IF(J156=0,H156*G156,G156*J156)</f>
        <v>0</v>
      </c>
      <c r="M156" s="2320"/>
      <c r="N156" s="2321"/>
      <c r="O156" s="2322"/>
      <c r="Q156" s="105"/>
      <c r="R156" s="105"/>
      <c r="S156" s="105"/>
      <c r="T156" s="105"/>
      <c r="U156" s="105"/>
      <c r="V156" s="105"/>
      <c r="W156" s="105"/>
      <c r="X156" s="105"/>
    </row>
    <row r="157" spans="1:24" ht="15.75" customHeight="1">
      <c r="A157" s="2366"/>
      <c r="B157" s="1580"/>
      <c r="C157" s="1581">
        <v>0.28000000000000003</v>
      </c>
      <c r="D157" s="1559"/>
      <c r="E157" s="1585" t="s">
        <v>44</v>
      </c>
      <c r="F157" s="135"/>
      <c r="G157" s="1550">
        <v>3.24</v>
      </c>
      <c r="H157" s="1560">
        <f>IF(ISTEXT(B157),B157,IF(ISBLANK(B157),0,(B157/B150)*I150))</f>
        <v>0</v>
      </c>
      <c r="I157" s="1561">
        <f>D157</f>
        <v>0</v>
      </c>
      <c r="J157" s="1620">
        <f>IF(ISBLANK(B157),C157/B130*J130,IF(ISBLANK(C157),0,(C157*B157)/B130*J130))</f>
        <v>0.56000000000000005</v>
      </c>
      <c r="K157" s="1562">
        <f t="shared" si="10"/>
        <v>1.8144000000000002</v>
      </c>
      <c r="M157" s="2323" t="s">
        <v>1406</v>
      </c>
      <c r="N157" s="2324"/>
      <c r="O157" s="2325"/>
      <c r="Q157" s="105"/>
      <c r="R157" s="105"/>
      <c r="S157" s="105"/>
      <c r="T157" s="105"/>
      <c r="U157" s="105"/>
      <c r="V157" s="105"/>
      <c r="W157" s="105"/>
      <c r="X157" s="105"/>
    </row>
    <row r="158" spans="1:24" ht="15.75" customHeight="1">
      <c r="A158" s="2366"/>
      <c r="B158" s="1580"/>
      <c r="C158" s="1581"/>
      <c r="D158" s="1559"/>
      <c r="E158" s="1585"/>
      <c r="F158" s="135"/>
      <c r="G158" s="1550"/>
      <c r="H158" s="1560">
        <f>IF(ISTEXT(B158),B158,IF(ISBLANK(B158),0,(B158/B150)*I150))</f>
        <v>0</v>
      </c>
      <c r="I158" s="1561">
        <f>D158</f>
        <v>0</v>
      </c>
      <c r="J158" s="1620">
        <f>IF(ISBLANK(B158),C158/B130*J130,IF(ISBLANK(C158),0,(C158*B158)/B130*J130))</f>
        <v>0</v>
      </c>
      <c r="K158" s="1562">
        <f t="shared" si="10"/>
        <v>0</v>
      </c>
      <c r="M158" s="2323"/>
      <c r="N158" s="2324"/>
      <c r="O158" s="2325"/>
      <c r="Q158" s="105"/>
      <c r="R158" s="105"/>
      <c r="S158" s="105"/>
      <c r="T158" s="105"/>
      <c r="U158" s="105"/>
      <c r="V158" s="105"/>
      <c r="W158" s="105"/>
      <c r="X158" s="105"/>
    </row>
    <row r="159" spans="1:24" ht="16.5" thickBot="1">
      <c r="A159" s="2366"/>
      <c r="B159" s="1575"/>
      <c r="C159" s="2292">
        <f>IF(ISBLANK(B156),C156,B156*C156)+IF(ISBLANK(B157),C157,B157*C157)+IF(ISBLANK(B158),C158,B158*C158)</f>
        <v>0.28000000000000003</v>
      </c>
      <c r="D159" s="2292"/>
      <c r="E159" s="1547"/>
      <c r="F159" s="1547" t="s">
        <v>1425</v>
      </c>
      <c r="G159" s="136"/>
      <c r="H159" s="137"/>
      <c r="I159" s="137"/>
      <c r="J159" s="1664">
        <f>SUM(J156:J158)</f>
        <v>0.56000000000000005</v>
      </c>
      <c r="K159" s="1551">
        <f>SUM(K156:K158)</f>
        <v>1.8144000000000002</v>
      </c>
      <c r="M159" s="2323"/>
      <c r="N159" s="2324"/>
      <c r="O159" s="2325"/>
      <c r="Q159" s="105"/>
      <c r="R159" s="105"/>
      <c r="S159" s="105"/>
      <c r="T159" s="105"/>
      <c r="U159" s="105"/>
      <c r="V159" s="105"/>
      <c r="W159" s="105"/>
      <c r="X159" s="105"/>
    </row>
    <row r="160" spans="1:24" ht="16.5" thickBot="1">
      <c r="A160" s="2366"/>
      <c r="B160" s="116"/>
      <c r="C160" s="1704">
        <f>(B130/B132)*1000</f>
        <v>25</v>
      </c>
      <c r="D160" s="1622"/>
      <c r="E160" s="1623" t="s">
        <v>21</v>
      </c>
      <c r="F160" s="1705" t="s">
        <v>1443</v>
      </c>
      <c r="G160" s="1638"/>
      <c r="H160" s="1006"/>
      <c r="I160" s="1624"/>
      <c r="J160" s="1704">
        <f>(C160/B134)*J132</f>
        <v>29.914529914529908</v>
      </c>
      <c r="K160" s="1644"/>
      <c r="M160" s="1598">
        <v>12</v>
      </c>
      <c r="N160" s="1599">
        <v>12</v>
      </c>
      <c r="O160" s="1600">
        <v>12</v>
      </c>
      <c r="Q160" s="105"/>
      <c r="R160" s="105"/>
      <c r="S160" s="105"/>
      <c r="T160" s="105"/>
      <c r="U160" s="105"/>
      <c r="V160" s="105"/>
      <c r="W160" s="105"/>
      <c r="X160" s="105"/>
    </row>
    <row r="161" spans="1:24" ht="15.75" customHeight="1">
      <c r="A161" s="2366"/>
      <c r="B161" s="1338"/>
      <c r="C161" s="1669">
        <f>C153</f>
        <v>0.89000000000000012</v>
      </c>
      <c r="D161" s="1004"/>
      <c r="E161" s="14" t="s">
        <v>22</v>
      </c>
      <c r="F161" s="1671" t="s">
        <v>45</v>
      </c>
      <c r="G161" s="1671"/>
      <c r="H161" s="1669"/>
      <c r="I161" s="1621">
        <f t="shared" ref="I161" si="11">I148</f>
        <v>0</v>
      </c>
      <c r="J161" s="1669">
        <f>J153</f>
        <v>1.7800000000000002</v>
      </c>
      <c r="K161" s="1643">
        <f>K153</f>
        <v>5.7671999999999999</v>
      </c>
      <c r="Q161" s="105"/>
      <c r="R161" s="105"/>
      <c r="S161" s="105"/>
      <c r="T161" s="105"/>
      <c r="U161" s="105"/>
      <c r="V161" s="105"/>
      <c r="W161" s="105"/>
      <c r="X161" s="105"/>
    </row>
    <row r="162" spans="1:24" ht="15.75" customHeight="1">
      <c r="A162" s="2366"/>
      <c r="B162" s="996"/>
      <c r="C162" s="996">
        <f>C159</f>
        <v>0.28000000000000003</v>
      </c>
      <c r="D162" s="1004"/>
      <c r="E162" s="14" t="s">
        <v>23</v>
      </c>
      <c r="F162" s="1001" t="s">
        <v>49</v>
      </c>
      <c r="G162" s="1001"/>
      <c r="H162" s="1625"/>
      <c r="I162" s="1621">
        <f t="shared" ref="I162" si="12">I153</f>
        <v>0</v>
      </c>
      <c r="J162" s="996">
        <f>J159</f>
        <v>0.56000000000000005</v>
      </c>
      <c r="K162" s="1643">
        <f>K159</f>
        <v>1.8144000000000002</v>
      </c>
      <c r="Q162" s="105"/>
      <c r="R162" s="105"/>
      <c r="S162" s="105"/>
      <c r="T162" s="105"/>
      <c r="U162" s="105"/>
      <c r="V162" s="105"/>
      <c r="W162" s="105"/>
      <c r="X162" s="105"/>
    </row>
    <row r="163" spans="1:24" ht="16.5" thickBot="1">
      <c r="A163" s="2366"/>
      <c r="B163" s="1659"/>
      <c r="C163" s="1645">
        <f>C161+C162</f>
        <v>1.1700000000000002</v>
      </c>
      <c r="D163" s="1646"/>
      <c r="E163" s="1647" t="s">
        <v>571</v>
      </c>
      <c r="F163" s="1648" t="s">
        <v>1452</v>
      </c>
      <c r="G163" s="1649"/>
      <c r="H163" s="1650"/>
      <c r="I163" s="1651">
        <f>SUM(I138:I147,I150:I152)</f>
        <v>0</v>
      </c>
      <c r="J163" s="1645">
        <f>J161+J162</f>
        <v>2.3400000000000003</v>
      </c>
      <c r="K163" s="1652">
        <f>K161+K162</f>
        <v>7.5815999999999999</v>
      </c>
    </row>
    <row r="164" spans="1:24" ht="16.5" customHeight="1">
      <c r="A164" s="2366"/>
      <c r="B164" s="2282"/>
      <c r="C164" s="2282"/>
      <c r="D164" s="2282"/>
      <c r="E164" s="2282"/>
      <c r="F164" s="2282"/>
      <c r="G164" s="2282"/>
      <c r="H164" s="2282"/>
      <c r="I164" s="2282"/>
      <c r="J164" s="2282"/>
      <c r="K164" s="2283"/>
    </row>
    <row r="165" spans="1:24" ht="15.75">
      <c r="A165" s="2366"/>
      <c r="B165" s="121" t="s">
        <v>260</v>
      </c>
      <c r="C165" s="106"/>
      <c r="D165" s="121"/>
      <c r="E165" s="106"/>
      <c r="F165" s="106"/>
      <c r="G165" s="106"/>
      <c r="H165" s="106"/>
      <c r="I165" s="60"/>
      <c r="J165" s="19"/>
      <c r="K165" s="1653"/>
    </row>
    <row r="166" spans="1:24" ht="15.75" customHeight="1">
      <c r="A166" s="2366"/>
      <c r="B166" s="121" t="s">
        <v>261</v>
      </c>
      <c r="C166" s="106"/>
      <c r="D166" s="121"/>
      <c r="E166" s="106"/>
      <c r="F166" s="106"/>
      <c r="G166" s="106"/>
      <c r="H166" s="106"/>
      <c r="I166" s="61"/>
      <c r="J166" s="19"/>
      <c r="K166" s="1653"/>
    </row>
    <row r="167" spans="1:24">
      <c r="A167" s="2366"/>
      <c r="B167" s="1660"/>
      <c r="C167" s="1003"/>
      <c r="D167" s="1003"/>
      <c r="E167" s="1003"/>
      <c r="F167" s="1003"/>
      <c r="G167" s="1005" t="s">
        <v>1426</v>
      </c>
      <c r="H167" s="106"/>
      <c r="I167" s="61"/>
      <c r="J167" s="19"/>
      <c r="K167" s="1653"/>
    </row>
    <row r="168" spans="1:24">
      <c r="A168" s="2366"/>
      <c r="B168" s="1660"/>
      <c r="C168" s="1002"/>
      <c r="D168" s="1002"/>
      <c r="E168" s="1002"/>
      <c r="F168" s="112"/>
      <c r="G168" s="997" t="s">
        <v>50</v>
      </c>
      <c r="H168" s="112">
        <f>H157/3</f>
        <v>0</v>
      </c>
      <c r="I168" s="61" t="s">
        <v>1373</v>
      </c>
      <c r="J168" s="112">
        <f>J153/3</f>
        <v>0.59333333333333338</v>
      </c>
      <c r="K168" s="1653"/>
    </row>
    <row r="169" spans="1:24">
      <c r="A169" s="2366"/>
      <c r="B169" s="1660"/>
      <c r="C169" s="1002"/>
      <c r="D169" s="1002"/>
      <c r="E169" s="1002"/>
      <c r="F169" s="112"/>
      <c r="G169" s="997" t="s">
        <v>51</v>
      </c>
      <c r="H169" s="112">
        <f>H157/4</f>
        <v>0</v>
      </c>
      <c r="I169" s="61" t="s">
        <v>1373</v>
      </c>
      <c r="J169" s="112">
        <f>J153/4</f>
        <v>0.44500000000000006</v>
      </c>
      <c r="K169" s="1653"/>
    </row>
    <row r="170" spans="1:24">
      <c r="A170" s="2366"/>
      <c r="B170" s="1654"/>
      <c r="C170" s="1655" t="s">
        <v>1406</v>
      </c>
      <c r="D170" s="115"/>
      <c r="E170" s="104"/>
      <c r="F170" s="104"/>
      <c r="G170" s="104"/>
      <c r="H170" s="104"/>
      <c r="I170" s="97"/>
      <c r="J170" s="106"/>
      <c r="K170" s="12"/>
    </row>
    <row r="171" spans="1:24" ht="15.75">
      <c r="A171" s="2366"/>
      <c r="B171" s="2284"/>
      <c r="C171" s="2284"/>
      <c r="D171" s="2284"/>
      <c r="E171" s="2284"/>
      <c r="F171" s="2284"/>
      <c r="G171" s="2284"/>
      <c r="H171" s="2284"/>
      <c r="I171" s="2284"/>
      <c r="J171" s="2284"/>
      <c r="K171" s="2285"/>
    </row>
    <row r="172" spans="1:24" ht="18">
      <c r="A172" s="2366"/>
      <c r="B172" s="1577" t="s">
        <v>7</v>
      </c>
      <c r="C172" s="142" t="s">
        <v>287</v>
      </c>
      <c r="D172" s="2286"/>
      <c r="E172" s="2286"/>
      <c r="F172" s="2286"/>
      <c r="G172" s="2286"/>
      <c r="H172" s="2286"/>
      <c r="I172" s="2286"/>
      <c r="J172" s="2286"/>
      <c r="K172" s="2287"/>
    </row>
    <row r="173" spans="1:24" ht="15.75">
      <c r="A173" s="2366"/>
      <c r="B173" s="2284"/>
      <c r="C173" s="2284"/>
      <c r="D173" s="2284"/>
      <c r="E173" s="2284"/>
      <c r="F173" s="2284"/>
      <c r="G173" s="2284"/>
      <c r="H173" s="2284"/>
      <c r="I173" s="2284"/>
      <c r="J173" s="2284"/>
      <c r="K173" s="2285"/>
    </row>
    <row r="174" spans="1:24">
      <c r="A174" s="2366"/>
      <c r="B174" s="1586" t="s">
        <v>278</v>
      </c>
      <c r="C174" s="2288" t="str">
        <f ca="1">CELL("nomfichier")</f>
        <v>E:\0-UPRT\1-UPRT.FR-SITE-WEB\ff-fiches-fabrications\ff-mickael-rabeau\[ff-mr-croissants-5-03-2016.xlsx]Nota</v>
      </c>
      <c r="D174" s="2288"/>
      <c r="E174" s="2288"/>
      <c r="F174" s="2288"/>
      <c r="G174" s="2288"/>
      <c r="H174" s="2288"/>
      <c r="I174" s="2288"/>
      <c r="J174" s="2288"/>
      <c r="K174" s="2289"/>
    </row>
    <row r="175" spans="1:24" ht="15.75" customHeight="1">
      <c r="A175" s="2366"/>
      <c r="B175" s="1587" t="s">
        <v>279</v>
      </c>
      <c r="C175" s="2290" t="s">
        <v>1390</v>
      </c>
      <c r="D175" s="2290"/>
      <c r="E175" s="2290"/>
      <c r="F175" s="2290"/>
      <c r="G175" s="2290"/>
      <c r="H175" s="2290"/>
      <c r="I175" s="2290"/>
      <c r="J175" s="2290"/>
      <c r="K175" s="2291"/>
    </row>
    <row r="176" spans="1:24" ht="15.75" thickBot="1">
      <c r="A176" s="2366"/>
      <c r="B176" s="2280" t="s">
        <v>17</v>
      </c>
      <c r="C176" s="2280"/>
      <c r="D176" s="2280"/>
      <c r="E176" s="2280"/>
      <c r="F176" s="2280"/>
      <c r="G176" s="2280"/>
      <c r="H176" s="2280"/>
      <c r="I176" s="2280"/>
      <c r="J176" s="2280"/>
      <c r="K176" s="2281"/>
    </row>
    <row r="177" spans="1:1218">
      <c r="A177" s="2366"/>
      <c r="B177" s="1573">
        <v>8</v>
      </c>
      <c r="C177" s="1573">
        <v>8</v>
      </c>
      <c r="D177" s="1573">
        <v>8</v>
      </c>
      <c r="E177" s="1573">
        <v>12</v>
      </c>
      <c r="F177" s="1573">
        <v>12</v>
      </c>
      <c r="G177" s="1573">
        <v>7</v>
      </c>
      <c r="H177" s="1573">
        <v>6</v>
      </c>
      <c r="I177" s="1573">
        <v>8</v>
      </c>
      <c r="J177" s="1573">
        <v>11</v>
      </c>
      <c r="K177" s="1573">
        <v>11</v>
      </c>
    </row>
    <row r="179" spans="1:1218">
      <c r="A179" s="94" t="s">
        <v>3</v>
      </c>
      <c r="B179" s="2300" t="s">
        <v>204</v>
      </c>
      <c r="C179" s="2300"/>
      <c r="D179" s="2300"/>
      <c r="E179" s="2300"/>
      <c r="F179" s="2300"/>
      <c r="G179" s="2300"/>
      <c r="H179" s="2300"/>
      <c r="I179" s="2300"/>
      <c r="J179" s="2300"/>
      <c r="K179" s="2301"/>
    </row>
    <row r="180" spans="1:1218">
      <c r="A180" s="2302" t="str">
        <f>B179</f>
        <v>PHASES ESSENTIELLES  DE PROGRESSION  La pâte à Croissants</v>
      </c>
      <c r="B180" s="2303" t="s">
        <v>205</v>
      </c>
      <c r="C180" s="2303"/>
      <c r="D180" s="2303"/>
      <c r="E180" s="2303"/>
      <c r="F180" s="2303"/>
      <c r="G180" s="2303"/>
      <c r="H180" s="2303"/>
      <c r="I180" s="2303"/>
      <c r="J180" s="2303"/>
      <c r="K180" s="2304"/>
    </row>
    <row r="181" spans="1:1218" s="105" customFormat="1" ht="15" customHeight="1">
      <c r="A181" s="2302"/>
      <c r="B181" s="2303"/>
      <c r="C181" s="2303"/>
      <c r="D181" s="2303"/>
      <c r="E181" s="2303"/>
      <c r="F181" s="2303"/>
      <c r="G181" s="2303"/>
      <c r="H181" s="2303"/>
      <c r="I181" s="2303"/>
      <c r="J181" s="2303"/>
      <c r="K181" s="2304"/>
    </row>
    <row r="182" spans="1:1218" s="58" customFormat="1" ht="15" customHeight="1">
      <c r="A182" s="2302"/>
      <c r="B182" s="2305" t="s">
        <v>32</v>
      </c>
      <c r="C182" s="2305"/>
      <c r="D182" s="2305"/>
      <c r="E182" s="2305"/>
      <c r="F182" s="2305"/>
      <c r="G182" s="2305"/>
      <c r="H182" s="2305"/>
      <c r="I182" s="2305"/>
      <c r="J182" s="2305"/>
      <c r="K182" s="2306"/>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c r="BY182" s="105"/>
      <c r="BZ182" s="105"/>
      <c r="CA182" s="105"/>
      <c r="CB182" s="105"/>
      <c r="CC182" s="105"/>
      <c r="CD182" s="105"/>
      <c r="CE182" s="105"/>
      <c r="CF182" s="105"/>
      <c r="CG182" s="105"/>
      <c r="CH182" s="105"/>
      <c r="CI182" s="105"/>
      <c r="CJ182" s="105"/>
      <c r="CK182" s="105"/>
      <c r="CL182" s="105"/>
      <c r="CM182" s="105"/>
      <c r="CN182" s="105"/>
      <c r="CO182" s="105"/>
      <c r="CP182" s="105"/>
      <c r="CQ182" s="105"/>
      <c r="CR182" s="105"/>
      <c r="CS182" s="105"/>
      <c r="CT182" s="105"/>
      <c r="CU182" s="105"/>
      <c r="CV182" s="105"/>
      <c r="CW182" s="105"/>
      <c r="CX182" s="105"/>
      <c r="CY182" s="105"/>
      <c r="CZ182" s="105"/>
      <c r="DA182" s="105"/>
      <c r="DB182" s="105"/>
      <c r="DC182" s="105"/>
      <c r="DD182" s="105"/>
      <c r="DE182" s="105"/>
      <c r="DF182" s="105"/>
      <c r="DG182" s="105"/>
      <c r="DH182" s="105"/>
      <c r="DI182" s="105"/>
      <c r="DJ182" s="105"/>
      <c r="DK182" s="105"/>
      <c r="DL182" s="105"/>
      <c r="DM182" s="105"/>
      <c r="DN182" s="105"/>
      <c r="DO182" s="105"/>
      <c r="DP182" s="105"/>
      <c r="DQ182" s="105"/>
      <c r="DR182" s="105"/>
      <c r="DS182" s="105"/>
      <c r="DT182" s="105"/>
      <c r="DU182" s="105"/>
      <c r="DV182" s="105"/>
      <c r="DW182" s="105"/>
      <c r="DX182" s="105"/>
      <c r="DY182" s="105"/>
      <c r="DZ182" s="105"/>
      <c r="EA182" s="105"/>
      <c r="EB182" s="105"/>
      <c r="EC182" s="105"/>
      <c r="ED182" s="105"/>
      <c r="EE182" s="105"/>
      <c r="EF182" s="105"/>
      <c r="EG182" s="105"/>
      <c r="EH182" s="105"/>
      <c r="EI182" s="105"/>
      <c r="EJ182" s="105"/>
      <c r="EK182" s="105"/>
      <c r="EL182" s="105"/>
      <c r="EM182" s="105"/>
      <c r="EN182" s="105"/>
      <c r="EO182" s="105"/>
      <c r="EP182" s="105"/>
      <c r="EQ182" s="105"/>
      <c r="ER182" s="105"/>
      <c r="ES182" s="105"/>
      <c r="ET182" s="105"/>
      <c r="EU182" s="105"/>
      <c r="EV182" s="105"/>
      <c r="EW182" s="105"/>
      <c r="EX182" s="105"/>
      <c r="EY182" s="105"/>
      <c r="EZ182" s="105"/>
      <c r="FA182" s="105"/>
      <c r="FB182" s="105"/>
      <c r="FC182" s="105"/>
      <c r="FD182" s="105"/>
      <c r="FE182" s="105"/>
      <c r="FF182" s="105"/>
      <c r="FG182" s="105"/>
      <c r="FH182" s="105"/>
      <c r="FI182" s="105"/>
      <c r="FJ182" s="105"/>
      <c r="FK182" s="105"/>
      <c r="FL182" s="105"/>
      <c r="FM182" s="105"/>
      <c r="FN182" s="105"/>
      <c r="FO182" s="105"/>
      <c r="FP182" s="105"/>
      <c r="FQ182" s="105"/>
      <c r="FR182" s="105"/>
      <c r="FS182" s="105"/>
      <c r="FT182" s="105"/>
      <c r="FU182" s="105"/>
      <c r="FV182" s="105"/>
      <c r="FW182" s="105"/>
      <c r="FX182" s="105"/>
      <c r="FY182" s="105"/>
      <c r="FZ182" s="105"/>
      <c r="GA182" s="105"/>
      <c r="GB182" s="105"/>
      <c r="GC182" s="105"/>
      <c r="GD182" s="105"/>
      <c r="GE182" s="105"/>
      <c r="GF182" s="105"/>
      <c r="GG182" s="105"/>
      <c r="GH182" s="105"/>
      <c r="GI182" s="105"/>
      <c r="GJ182" s="105"/>
      <c r="GK182" s="105"/>
      <c r="GL182" s="105"/>
      <c r="GM182" s="105"/>
      <c r="GN182" s="105"/>
      <c r="GO182" s="105"/>
      <c r="GP182" s="105"/>
      <c r="GQ182" s="105"/>
      <c r="GR182" s="105"/>
      <c r="GS182" s="105"/>
      <c r="GT182" s="105"/>
      <c r="GU182" s="105"/>
      <c r="GV182" s="105"/>
      <c r="GW182" s="105"/>
      <c r="GX182" s="105"/>
      <c r="GY182" s="105"/>
      <c r="GZ182" s="105"/>
      <c r="HA182" s="105"/>
      <c r="HB182" s="105"/>
      <c r="HC182" s="105"/>
      <c r="HD182" s="105"/>
      <c r="HE182" s="105"/>
      <c r="HF182" s="105"/>
      <c r="HG182" s="105"/>
      <c r="HH182" s="105"/>
      <c r="HI182" s="105"/>
      <c r="HJ182" s="105"/>
      <c r="HK182" s="105"/>
      <c r="HL182" s="105"/>
      <c r="HM182" s="105"/>
      <c r="HN182" s="105"/>
      <c r="HO182" s="105"/>
      <c r="HP182" s="105"/>
      <c r="HQ182" s="105"/>
      <c r="HR182" s="105"/>
      <c r="HS182" s="105"/>
      <c r="HT182" s="105"/>
      <c r="HU182" s="105"/>
      <c r="HV182" s="105"/>
      <c r="HW182" s="105"/>
      <c r="HX182" s="105"/>
      <c r="HY182" s="105"/>
      <c r="HZ182" s="105"/>
      <c r="IA182" s="105"/>
      <c r="IB182" s="105"/>
      <c r="IC182" s="105"/>
      <c r="ID182" s="105"/>
      <c r="IE182" s="105"/>
      <c r="IF182" s="105"/>
      <c r="IG182" s="105"/>
      <c r="IH182" s="105"/>
      <c r="II182" s="105"/>
      <c r="IJ182" s="105"/>
      <c r="IK182" s="105"/>
      <c r="IL182" s="105"/>
      <c r="IM182" s="105"/>
      <c r="IN182" s="105"/>
      <c r="IO182" s="105"/>
      <c r="IP182" s="105"/>
      <c r="IQ182" s="105"/>
      <c r="IR182" s="105"/>
      <c r="IS182" s="105"/>
      <c r="IT182" s="105"/>
      <c r="IU182" s="105"/>
      <c r="IV182" s="105"/>
      <c r="IW182" s="105"/>
      <c r="IX182" s="105"/>
      <c r="IY182" s="105"/>
      <c r="IZ182" s="105"/>
      <c r="JA182" s="105"/>
      <c r="JB182" s="105"/>
      <c r="JC182" s="105"/>
      <c r="JD182" s="105"/>
      <c r="JE182" s="105"/>
      <c r="JF182" s="105"/>
      <c r="JG182" s="105"/>
      <c r="JH182" s="105"/>
      <c r="JI182" s="105"/>
      <c r="JJ182" s="105"/>
      <c r="JK182" s="105"/>
      <c r="JL182" s="105"/>
      <c r="JM182" s="105"/>
      <c r="JN182" s="105"/>
      <c r="JO182" s="105"/>
      <c r="JP182" s="105"/>
      <c r="JQ182" s="105"/>
      <c r="JR182" s="105"/>
      <c r="JS182" s="105"/>
      <c r="JT182" s="105"/>
      <c r="JU182" s="105"/>
      <c r="JV182" s="105"/>
      <c r="JW182" s="105"/>
      <c r="JX182" s="105"/>
      <c r="JY182" s="105"/>
      <c r="JZ182" s="105"/>
      <c r="KA182" s="105"/>
      <c r="KB182" s="105"/>
      <c r="KC182" s="105"/>
      <c r="KD182" s="105"/>
      <c r="KE182" s="105"/>
      <c r="KF182" s="105"/>
      <c r="KG182" s="105"/>
      <c r="KH182" s="105"/>
      <c r="KI182" s="105"/>
      <c r="KJ182" s="105"/>
      <c r="KK182" s="105"/>
      <c r="KL182" s="105"/>
      <c r="KM182" s="105"/>
      <c r="KN182" s="105"/>
      <c r="KO182" s="105"/>
      <c r="KP182" s="105"/>
      <c r="KQ182" s="105"/>
      <c r="KR182" s="105"/>
      <c r="KS182" s="105"/>
      <c r="KT182" s="105"/>
      <c r="KU182" s="105"/>
      <c r="KV182" s="105"/>
      <c r="KW182" s="105"/>
      <c r="KX182" s="105"/>
      <c r="KY182" s="105"/>
      <c r="KZ182" s="105"/>
      <c r="LA182" s="105"/>
      <c r="LB182" s="105"/>
      <c r="LC182" s="105"/>
      <c r="LD182" s="105"/>
      <c r="LE182" s="105"/>
      <c r="LF182" s="105"/>
      <c r="LG182" s="105"/>
      <c r="LH182" s="105"/>
      <c r="LI182" s="105"/>
      <c r="LJ182" s="105"/>
      <c r="LK182" s="105"/>
      <c r="LL182" s="105"/>
      <c r="LM182" s="105"/>
      <c r="LN182" s="105"/>
      <c r="LO182" s="105"/>
      <c r="LP182" s="105"/>
      <c r="LQ182" s="105"/>
      <c r="LR182" s="105"/>
      <c r="LS182" s="105"/>
      <c r="LT182" s="105"/>
      <c r="LU182" s="105"/>
      <c r="LV182" s="105"/>
      <c r="LW182" s="105"/>
      <c r="LX182" s="105"/>
      <c r="LY182" s="105"/>
      <c r="LZ182" s="105"/>
      <c r="MA182" s="105"/>
      <c r="MB182" s="105"/>
      <c r="MC182" s="105"/>
      <c r="MD182" s="105"/>
      <c r="ME182" s="105"/>
      <c r="MF182" s="105"/>
      <c r="MG182" s="105"/>
      <c r="MH182" s="105"/>
      <c r="MI182" s="105"/>
      <c r="MJ182" s="105"/>
      <c r="MK182" s="105"/>
      <c r="ML182" s="105"/>
      <c r="MM182" s="105"/>
      <c r="MN182" s="105"/>
      <c r="MO182" s="105"/>
      <c r="MP182" s="105"/>
      <c r="MQ182" s="105"/>
      <c r="MR182" s="105"/>
      <c r="MS182" s="105"/>
      <c r="MT182" s="105"/>
      <c r="MU182" s="105"/>
      <c r="MV182" s="105"/>
      <c r="MW182" s="105"/>
      <c r="MX182" s="105"/>
      <c r="MY182" s="105"/>
      <c r="MZ182" s="105"/>
      <c r="NA182" s="105"/>
      <c r="NB182" s="105"/>
      <c r="NC182" s="105"/>
      <c r="ND182" s="105"/>
      <c r="NE182" s="105"/>
      <c r="NF182" s="105"/>
      <c r="NG182" s="105"/>
      <c r="NH182" s="105"/>
      <c r="NI182" s="105"/>
      <c r="NJ182" s="105"/>
      <c r="NK182" s="105"/>
      <c r="NL182" s="105"/>
      <c r="NM182" s="105"/>
      <c r="NN182" s="105"/>
      <c r="NO182" s="105"/>
      <c r="NP182" s="105"/>
      <c r="NQ182" s="105"/>
      <c r="NR182" s="105"/>
      <c r="NS182" s="105"/>
      <c r="NT182" s="105"/>
      <c r="NU182" s="105"/>
      <c r="NV182" s="105"/>
      <c r="NW182" s="105"/>
      <c r="NX182" s="105"/>
      <c r="NY182" s="105"/>
      <c r="NZ182" s="105"/>
      <c r="OA182" s="105"/>
      <c r="OB182" s="105"/>
      <c r="OC182" s="105"/>
      <c r="OD182" s="105"/>
      <c r="OE182" s="105"/>
      <c r="OF182" s="105"/>
      <c r="OG182" s="105"/>
      <c r="OH182" s="105"/>
      <c r="OI182" s="105"/>
      <c r="OJ182" s="105"/>
      <c r="OK182" s="105"/>
      <c r="OL182" s="105"/>
      <c r="OM182" s="105"/>
      <c r="ON182" s="105"/>
      <c r="OO182" s="105"/>
      <c r="OP182" s="105"/>
      <c r="OQ182" s="105"/>
      <c r="OR182" s="105"/>
      <c r="OS182" s="105"/>
      <c r="OT182" s="105"/>
      <c r="OU182" s="105"/>
      <c r="OV182" s="105"/>
      <c r="OW182" s="105"/>
      <c r="OX182" s="105"/>
      <c r="OY182" s="105"/>
      <c r="OZ182" s="105"/>
      <c r="PA182" s="105"/>
      <c r="PB182" s="105"/>
      <c r="PC182" s="105"/>
      <c r="PD182" s="105"/>
      <c r="PE182" s="105"/>
      <c r="PF182" s="105"/>
      <c r="PG182" s="105"/>
      <c r="PH182" s="105"/>
      <c r="PI182" s="105"/>
      <c r="PJ182" s="105"/>
      <c r="PK182" s="105"/>
      <c r="PL182" s="105"/>
      <c r="PM182" s="105"/>
      <c r="PN182" s="105"/>
      <c r="PO182" s="105"/>
      <c r="PP182" s="105"/>
      <c r="PQ182" s="105"/>
      <c r="PR182" s="105"/>
      <c r="PS182" s="105"/>
      <c r="PT182" s="105"/>
      <c r="PU182" s="105"/>
      <c r="PV182" s="105"/>
      <c r="PW182" s="105"/>
      <c r="PX182" s="105"/>
      <c r="PY182" s="105"/>
      <c r="PZ182" s="105"/>
      <c r="QA182" s="105"/>
      <c r="QB182" s="105"/>
      <c r="QC182" s="105"/>
      <c r="QD182" s="105"/>
      <c r="QE182" s="105"/>
      <c r="QF182" s="105"/>
      <c r="QG182" s="105"/>
      <c r="QH182" s="105"/>
      <c r="QI182" s="105"/>
      <c r="QJ182" s="105"/>
      <c r="QK182" s="105"/>
      <c r="QL182" s="105"/>
      <c r="QM182" s="105"/>
      <c r="QN182" s="105"/>
      <c r="QO182" s="105"/>
      <c r="QP182" s="105"/>
      <c r="QQ182" s="105"/>
      <c r="QR182" s="105"/>
      <c r="QS182" s="105"/>
      <c r="QT182" s="105"/>
      <c r="QU182" s="105"/>
      <c r="QV182" s="105"/>
      <c r="QW182" s="105"/>
      <c r="QX182" s="105"/>
      <c r="QY182" s="105"/>
      <c r="QZ182" s="105"/>
      <c r="RA182" s="105"/>
      <c r="RB182" s="105"/>
      <c r="RC182" s="105"/>
      <c r="RD182" s="105"/>
      <c r="RE182" s="105"/>
      <c r="RF182" s="105"/>
      <c r="RG182" s="105"/>
      <c r="RH182" s="105"/>
      <c r="RI182" s="105"/>
      <c r="RJ182" s="105"/>
      <c r="RK182" s="105"/>
      <c r="RL182" s="105"/>
      <c r="RM182" s="105"/>
      <c r="RN182" s="105"/>
      <c r="RO182" s="105"/>
      <c r="RP182" s="105"/>
      <c r="RQ182" s="105"/>
      <c r="RR182" s="105"/>
      <c r="RS182" s="105"/>
      <c r="RT182" s="105"/>
      <c r="RU182" s="105"/>
      <c r="RV182" s="105"/>
      <c r="RW182" s="105"/>
      <c r="RX182" s="105"/>
      <c r="RY182" s="105"/>
      <c r="RZ182" s="105"/>
      <c r="SA182" s="105"/>
      <c r="SB182" s="105"/>
      <c r="SC182" s="105"/>
      <c r="SD182" s="105"/>
      <c r="SE182" s="105"/>
      <c r="SF182" s="105"/>
      <c r="SG182" s="105"/>
      <c r="SH182" s="105"/>
      <c r="SI182" s="105"/>
      <c r="SJ182" s="105"/>
      <c r="SK182" s="105"/>
      <c r="SL182" s="105"/>
      <c r="SM182" s="105"/>
      <c r="SN182" s="105"/>
      <c r="SO182" s="105"/>
      <c r="SP182" s="105"/>
      <c r="SQ182" s="105"/>
      <c r="SR182" s="105"/>
      <c r="SS182" s="105"/>
      <c r="ST182" s="105"/>
      <c r="SU182" s="105"/>
      <c r="SV182" s="105"/>
      <c r="SW182" s="105"/>
      <c r="SX182" s="105"/>
      <c r="SY182" s="105"/>
      <c r="SZ182" s="105"/>
      <c r="TA182" s="105"/>
      <c r="TB182" s="105"/>
      <c r="TC182" s="105"/>
      <c r="TD182" s="105"/>
      <c r="TE182" s="105"/>
      <c r="TF182" s="105"/>
      <c r="TG182" s="105"/>
      <c r="TH182" s="105"/>
      <c r="TI182" s="105"/>
      <c r="TJ182" s="105"/>
      <c r="TK182" s="105"/>
      <c r="TL182" s="105"/>
      <c r="TM182" s="105"/>
      <c r="TN182" s="105"/>
      <c r="TO182" s="105"/>
      <c r="TP182" s="105"/>
      <c r="TQ182" s="105"/>
      <c r="TR182" s="105"/>
      <c r="TS182" s="105"/>
      <c r="TT182" s="105"/>
      <c r="TU182" s="105"/>
      <c r="TV182" s="105"/>
      <c r="TW182" s="105"/>
      <c r="TX182" s="105"/>
      <c r="TY182" s="105"/>
      <c r="TZ182" s="105"/>
      <c r="UA182" s="105"/>
      <c r="UB182" s="105"/>
      <c r="UC182" s="105"/>
      <c r="UD182" s="105"/>
      <c r="UE182" s="105"/>
      <c r="UF182" s="105"/>
      <c r="UG182" s="105"/>
      <c r="UH182" s="105"/>
      <c r="UI182" s="105"/>
      <c r="UJ182" s="105"/>
      <c r="UK182" s="105"/>
      <c r="UL182" s="105"/>
      <c r="UM182" s="105"/>
      <c r="UN182" s="105"/>
      <c r="UO182" s="105"/>
      <c r="UP182" s="105"/>
      <c r="UQ182" s="105"/>
      <c r="UR182" s="105"/>
      <c r="US182" s="105"/>
      <c r="UT182" s="105"/>
      <c r="UU182" s="105"/>
      <c r="UV182" s="105"/>
      <c r="UW182" s="105"/>
      <c r="UX182" s="105"/>
      <c r="UY182" s="105"/>
      <c r="UZ182" s="105"/>
      <c r="VA182" s="105"/>
      <c r="VB182" s="105"/>
      <c r="VC182" s="105"/>
      <c r="VD182" s="105"/>
      <c r="VE182" s="105"/>
      <c r="VF182" s="105"/>
      <c r="VG182" s="105"/>
      <c r="VH182" s="105"/>
      <c r="VI182" s="105"/>
      <c r="VJ182" s="105"/>
      <c r="VK182" s="105"/>
      <c r="VL182" s="105"/>
      <c r="VM182" s="105"/>
      <c r="VN182" s="105"/>
      <c r="VO182" s="105"/>
      <c r="VP182" s="105"/>
      <c r="VQ182" s="105"/>
      <c r="VR182" s="105"/>
      <c r="VS182" s="105"/>
      <c r="VT182" s="105"/>
      <c r="VU182" s="105"/>
      <c r="VV182" s="105"/>
      <c r="VW182" s="105"/>
      <c r="VX182" s="105"/>
      <c r="VY182" s="105"/>
      <c r="VZ182" s="105"/>
      <c r="WA182" s="105"/>
      <c r="WB182" s="105"/>
      <c r="WC182" s="105"/>
      <c r="WD182" s="105"/>
      <c r="WE182" s="105"/>
      <c r="WF182" s="105"/>
      <c r="WG182" s="105"/>
      <c r="WH182" s="105"/>
      <c r="WI182" s="105"/>
      <c r="WJ182" s="105"/>
      <c r="WK182" s="105"/>
      <c r="WL182" s="105"/>
      <c r="WM182" s="105"/>
      <c r="WN182" s="105"/>
      <c r="WO182" s="105"/>
      <c r="WP182" s="105"/>
      <c r="WQ182" s="105"/>
      <c r="WR182" s="105"/>
      <c r="WS182" s="105"/>
      <c r="WT182" s="105"/>
      <c r="WU182" s="105"/>
      <c r="WV182" s="105"/>
      <c r="WW182" s="105"/>
      <c r="WX182" s="105"/>
      <c r="WY182" s="105"/>
      <c r="WZ182" s="105"/>
      <c r="XA182" s="105"/>
      <c r="XB182" s="105"/>
      <c r="XC182" s="105"/>
      <c r="XD182" s="105"/>
      <c r="XE182" s="105"/>
      <c r="XF182" s="105"/>
      <c r="XG182" s="105"/>
      <c r="XH182" s="105"/>
      <c r="XI182" s="105"/>
      <c r="XJ182" s="105"/>
      <c r="XK182" s="105"/>
      <c r="XL182" s="105"/>
      <c r="XM182" s="105"/>
      <c r="XN182" s="105"/>
      <c r="XO182" s="105"/>
      <c r="XP182" s="105"/>
      <c r="XQ182" s="105"/>
      <c r="XR182" s="105"/>
      <c r="XS182" s="105"/>
      <c r="XT182" s="105"/>
      <c r="XU182" s="105"/>
      <c r="XV182" s="105"/>
      <c r="XW182" s="105"/>
      <c r="XX182" s="105"/>
      <c r="XY182" s="105"/>
      <c r="XZ182" s="105"/>
      <c r="YA182" s="105"/>
      <c r="YB182" s="105"/>
      <c r="YC182" s="105"/>
      <c r="YD182" s="105"/>
      <c r="YE182" s="105"/>
      <c r="YF182" s="105"/>
      <c r="YG182" s="105"/>
      <c r="YH182" s="105"/>
      <c r="YI182" s="105"/>
      <c r="YJ182" s="105"/>
      <c r="YK182" s="105"/>
      <c r="YL182" s="105"/>
      <c r="YM182" s="105"/>
      <c r="YN182" s="105"/>
      <c r="YO182" s="105"/>
      <c r="YP182" s="105"/>
      <c r="YQ182" s="105"/>
      <c r="YR182" s="105"/>
      <c r="YS182" s="105"/>
      <c r="YT182" s="105"/>
      <c r="YU182" s="105"/>
      <c r="YV182" s="105"/>
      <c r="YW182" s="105"/>
      <c r="YX182" s="105"/>
      <c r="YY182" s="105"/>
      <c r="YZ182" s="105"/>
      <c r="ZA182" s="105"/>
      <c r="ZB182" s="105"/>
      <c r="ZC182" s="105"/>
      <c r="ZD182" s="105"/>
      <c r="ZE182" s="105"/>
      <c r="ZF182" s="105"/>
      <c r="ZG182" s="105"/>
      <c r="ZH182" s="105"/>
      <c r="ZI182" s="105"/>
      <c r="ZJ182" s="105"/>
      <c r="ZK182" s="105"/>
      <c r="ZL182" s="105"/>
      <c r="ZM182" s="105"/>
      <c r="ZN182" s="105"/>
      <c r="ZO182" s="105"/>
      <c r="ZP182" s="105"/>
      <c r="ZQ182" s="105"/>
      <c r="ZR182" s="105"/>
      <c r="ZS182" s="105"/>
      <c r="ZT182" s="105"/>
      <c r="ZU182" s="105"/>
      <c r="ZV182" s="105"/>
      <c r="ZW182" s="105"/>
      <c r="ZX182" s="105"/>
      <c r="ZY182" s="105"/>
      <c r="ZZ182" s="105"/>
      <c r="AAA182" s="105"/>
      <c r="AAB182" s="105"/>
      <c r="AAC182" s="105"/>
      <c r="AAD182" s="105"/>
      <c r="AAE182" s="105"/>
      <c r="AAF182" s="105"/>
      <c r="AAG182" s="105"/>
      <c r="AAH182" s="105"/>
      <c r="AAI182" s="105"/>
      <c r="AAJ182" s="105"/>
      <c r="AAK182" s="105"/>
      <c r="AAL182" s="105"/>
      <c r="AAM182" s="105"/>
      <c r="AAN182" s="105"/>
      <c r="AAO182" s="105"/>
      <c r="AAP182" s="105"/>
      <c r="AAQ182" s="105"/>
      <c r="AAR182" s="105"/>
      <c r="AAS182" s="105"/>
      <c r="AAT182" s="105"/>
      <c r="AAU182" s="105"/>
      <c r="AAV182" s="105"/>
      <c r="AAW182" s="105"/>
      <c r="AAX182" s="105"/>
      <c r="AAY182" s="105"/>
      <c r="AAZ182" s="105"/>
      <c r="ABA182" s="105"/>
      <c r="ABB182" s="105"/>
      <c r="ABC182" s="105"/>
      <c r="ABD182" s="105"/>
      <c r="ABE182" s="105"/>
      <c r="ABF182" s="105"/>
      <c r="ABG182" s="105"/>
      <c r="ABH182" s="105"/>
      <c r="ABI182" s="105"/>
      <c r="ABJ182" s="105"/>
      <c r="ABK182" s="105"/>
      <c r="ABL182" s="105"/>
      <c r="ABM182" s="105"/>
      <c r="ABN182" s="105"/>
      <c r="ABO182" s="105"/>
      <c r="ABP182" s="105"/>
      <c r="ABQ182" s="105"/>
      <c r="ABR182" s="105"/>
      <c r="ABS182" s="105"/>
      <c r="ABT182" s="105"/>
      <c r="ABU182" s="105"/>
      <c r="ABV182" s="105"/>
      <c r="ABW182" s="105"/>
      <c r="ABX182" s="105"/>
      <c r="ABY182" s="105"/>
      <c r="ABZ182" s="105"/>
      <c r="ACA182" s="105"/>
      <c r="ACB182" s="105"/>
      <c r="ACC182" s="105"/>
      <c r="ACD182" s="105"/>
      <c r="ACE182" s="105"/>
      <c r="ACF182" s="105"/>
      <c r="ACG182" s="105"/>
      <c r="ACH182" s="105"/>
      <c r="ACI182" s="105"/>
      <c r="ACJ182" s="105"/>
      <c r="ACK182" s="105"/>
      <c r="ACL182" s="105"/>
      <c r="ACM182" s="105"/>
      <c r="ACN182" s="105"/>
      <c r="ACO182" s="105"/>
      <c r="ACP182" s="105"/>
      <c r="ACQ182" s="105"/>
      <c r="ACR182" s="105"/>
      <c r="ACS182" s="105"/>
      <c r="ACT182" s="105"/>
      <c r="ACU182" s="105"/>
      <c r="ACV182" s="105"/>
      <c r="ACW182" s="105"/>
      <c r="ACX182" s="105"/>
      <c r="ACY182" s="105"/>
      <c r="ACZ182" s="105"/>
      <c r="ADA182" s="105"/>
      <c r="ADB182" s="105"/>
      <c r="ADC182" s="105"/>
      <c r="ADD182" s="105"/>
      <c r="ADE182" s="105"/>
      <c r="ADF182" s="105"/>
      <c r="ADG182" s="105"/>
      <c r="ADH182" s="105"/>
      <c r="ADI182" s="105"/>
      <c r="ADJ182" s="105"/>
      <c r="ADK182" s="105"/>
      <c r="ADL182" s="105"/>
      <c r="ADM182" s="105"/>
      <c r="ADN182" s="105"/>
      <c r="ADO182" s="105"/>
      <c r="ADP182" s="105"/>
      <c r="ADQ182" s="105"/>
      <c r="ADR182" s="105"/>
      <c r="ADS182" s="105"/>
      <c r="ADT182" s="105"/>
      <c r="ADU182" s="105"/>
      <c r="ADV182" s="105"/>
      <c r="ADW182" s="105"/>
      <c r="ADX182" s="105"/>
      <c r="ADY182" s="105"/>
      <c r="ADZ182" s="105"/>
      <c r="AEA182" s="105"/>
      <c r="AEB182" s="105"/>
      <c r="AEC182" s="105"/>
      <c r="AED182" s="105"/>
      <c r="AEE182" s="105"/>
      <c r="AEF182" s="105"/>
      <c r="AEG182" s="105"/>
      <c r="AEH182" s="105"/>
      <c r="AEI182" s="105"/>
      <c r="AEJ182" s="105"/>
      <c r="AEK182" s="105"/>
      <c r="AEL182" s="105"/>
      <c r="AEM182" s="105"/>
      <c r="AEN182" s="105"/>
      <c r="AEO182" s="105"/>
      <c r="AEP182" s="105"/>
      <c r="AEQ182" s="105"/>
      <c r="AER182" s="105"/>
      <c r="AES182" s="105"/>
      <c r="AET182" s="105"/>
      <c r="AEU182" s="105"/>
      <c r="AEV182" s="105"/>
      <c r="AEW182" s="105"/>
      <c r="AEX182" s="105"/>
      <c r="AEY182" s="105"/>
      <c r="AEZ182" s="105"/>
      <c r="AFA182" s="105"/>
      <c r="AFB182" s="105"/>
      <c r="AFC182" s="105"/>
      <c r="AFD182" s="105"/>
      <c r="AFE182" s="105"/>
      <c r="AFF182" s="105"/>
      <c r="AFG182" s="105"/>
      <c r="AFH182" s="105"/>
      <c r="AFI182" s="105"/>
      <c r="AFJ182" s="105"/>
      <c r="AFK182" s="105"/>
      <c r="AFL182" s="105"/>
      <c r="AFM182" s="105"/>
      <c r="AFN182" s="105"/>
      <c r="AFO182" s="105"/>
      <c r="AFP182" s="105"/>
      <c r="AFQ182" s="105"/>
      <c r="AFR182" s="105"/>
      <c r="AFS182" s="105"/>
      <c r="AFT182" s="105"/>
      <c r="AFU182" s="105"/>
      <c r="AFV182" s="105"/>
      <c r="AFW182" s="105"/>
      <c r="AFX182" s="105"/>
      <c r="AFY182" s="105"/>
      <c r="AFZ182" s="105"/>
      <c r="AGA182" s="105"/>
      <c r="AGB182" s="105"/>
      <c r="AGC182" s="105"/>
      <c r="AGD182" s="105"/>
      <c r="AGE182" s="105"/>
      <c r="AGF182" s="105"/>
      <c r="AGG182" s="105"/>
      <c r="AGH182" s="105"/>
      <c r="AGI182" s="105"/>
      <c r="AGJ182" s="105"/>
      <c r="AGK182" s="105"/>
      <c r="AGL182" s="105"/>
      <c r="AGM182" s="105"/>
      <c r="AGN182" s="105"/>
      <c r="AGO182" s="105"/>
      <c r="AGP182" s="105"/>
      <c r="AGQ182" s="105"/>
      <c r="AGR182" s="105"/>
      <c r="AGS182" s="105"/>
      <c r="AGT182" s="105"/>
      <c r="AGU182" s="105"/>
      <c r="AGV182" s="105"/>
      <c r="AGW182" s="105"/>
      <c r="AGX182" s="105"/>
      <c r="AGY182" s="105"/>
      <c r="AGZ182" s="105"/>
      <c r="AHA182" s="105"/>
      <c r="AHB182" s="105"/>
      <c r="AHC182" s="105"/>
      <c r="AHD182" s="105"/>
      <c r="AHE182" s="105"/>
      <c r="AHF182" s="105"/>
      <c r="AHG182" s="105"/>
      <c r="AHH182" s="105"/>
      <c r="AHI182" s="105"/>
      <c r="AHJ182" s="105"/>
      <c r="AHK182" s="105"/>
      <c r="AHL182" s="105"/>
      <c r="AHM182" s="105"/>
      <c r="AHN182" s="105"/>
      <c r="AHO182" s="105"/>
      <c r="AHP182" s="105"/>
      <c r="AHQ182" s="105"/>
      <c r="AHR182" s="105"/>
      <c r="AHS182" s="105"/>
      <c r="AHT182" s="105"/>
      <c r="AHU182" s="105"/>
      <c r="AHV182" s="105"/>
      <c r="AHW182" s="105"/>
      <c r="AHX182" s="105"/>
      <c r="AHY182" s="105"/>
      <c r="AHZ182" s="105"/>
      <c r="AIA182" s="105"/>
      <c r="AIB182" s="105"/>
      <c r="AIC182" s="105"/>
      <c r="AID182" s="105"/>
      <c r="AIE182" s="105"/>
      <c r="AIF182" s="105"/>
      <c r="AIG182" s="105"/>
      <c r="AIH182" s="105"/>
      <c r="AII182" s="105"/>
      <c r="AIJ182" s="105"/>
      <c r="AIK182" s="105"/>
      <c r="AIL182" s="105"/>
      <c r="AIM182" s="105"/>
      <c r="AIN182" s="105"/>
      <c r="AIO182" s="105"/>
      <c r="AIP182" s="105"/>
      <c r="AIQ182" s="105"/>
      <c r="AIR182" s="105"/>
      <c r="AIS182" s="105"/>
      <c r="AIT182" s="105"/>
      <c r="AIU182" s="105"/>
      <c r="AIV182" s="105"/>
      <c r="AIW182" s="105"/>
      <c r="AIX182" s="105"/>
      <c r="AIY182" s="105"/>
      <c r="AIZ182" s="105"/>
      <c r="AJA182" s="105"/>
      <c r="AJB182" s="105"/>
      <c r="AJC182" s="105"/>
      <c r="AJD182" s="105"/>
      <c r="AJE182" s="105"/>
      <c r="AJF182" s="105"/>
      <c r="AJG182" s="105"/>
      <c r="AJH182" s="105"/>
      <c r="AJI182" s="105"/>
      <c r="AJJ182" s="105"/>
      <c r="AJK182" s="105"/>
      <c r="AJL182" s="105"/>
      <c r="AJM182" s="105"/>
      <c r="AJN182" s="105"/>
      <c r="AJO182" s="105"/>
      <c r="AJP182" s="105"/>
      <c r="AJQ182" s="105"/>
      <c r="AJR182" s="105"/>
      <c r="AJS182" s="105"/>
      <c r="AJT182" s="105"/>
      <c r="AJU182" s="105"/>
      <c r="AJV182" s="105"/>
      <c r="AJW182" s="105"/>
      <c r="AJX182" s="105"/>
      <c r="AJY182" s="105"/>
      <c r="AJZ182" s="105"/>
      <c r="AKA182" s="105"/>
      <c r="AKB182" s="105"/>
      <c r="AKC182" s="105"/>
      <c r="AKD182" s="105"/>
      <c r="AKE182" s="105"/>
      <c r="AKF182" s="105"/>
      <c r="AKG182" s="105"/>
      <c r="AKH182" s="105"/>
      <c r="AKI182" s="105"/>
      <c r="AKJ182" s="105"/>
      <c r="AKK182" s="105"/>
      <c r="AKL182" s="105"/>
      <c r="AKM182" s="105"/>
      <c r="AKN182" s="105"/>
      <c r="AKO182" s="105"/>
      <c r="AKP182" s="105"/>
      <c r="AKQ182" s="105"/>
      <c r="AKR182" s="105"/>
      <c r="AKS182" s="105"/>
      <c r="AKT182" s="105"/>
      <c r="AKU182" s="105"/>
      <c r="AKV182" s="105"/>
      <c r="AKW182" s="105"/>
      <c r="AKX182" s="105"/>
      <c r="AKY182" s="105"/>
      <c r="AKZ182" s="105"/>
      <c r="ALA182" s="105"/>
      <c r="ALB182" s="105"/>
      <c r="ALC182" s="105"/>
      <c r="ALD182" s="105"/>
      <c r="ALE182" s="105"/>
      <c r="ALF182" s="105"/>
      <c r="ALG182" s="105"/>
      <c r="ALH182" s="105"/>
      <c r="ALI182" s="105"/>
      <c r="ALJ182" s="105"/>
      <c r="ALK182" s="105"/>
      <c r="ALL182" s="105"/>
      <c r="ALM182" s="105"/>
      <c r="ALN182" s="105"/>
      <c r="ALO182" s="105"/>
      <c r="ALP182" s="105"/>
      <c r="ALQ182" s="105"/>
      <c r="ALR182" s="105"/>
      <c r="ALS182" s="105"/>
      <c r="ALT182" s="105"/>
      <c r="ALU182" s="105"/>
      <c r="ALV182" s="105"/>
      <c r="ALW182" s="105"/>
      <c r="ALX182" s="105"/>
      <c r="ALY182" s="105"/>
      <c r="ALZ182" s="105"/>
      <c r="AMA182" s="105"/>
      <c r="AMB182" s="105"/>
      <c r="AMC182" s="105"/>
      <c r="AMD182" s="105"/>
      <c r="AME182" s="105"/>
      <c r="AMF182" s="105"/>
      <c r="AMG182" s="105"/>
      <c r="AMH182" s="105"/>
      <c r="AMI182" s="105"/>
      <c r="AMJ182" s="105"/>
      <c r="AMK182" s="105"/>
      <c r="AML182" s="105"/>
      <c r="AMM182" s="105"/>
      <c r="AMN182" s="105"/>
      <c r="AMO182" s="105"/>
      <c r="AMP182" s="105"/>
      <c r="AMQ182" s="105"/>
      <c r="AMR182" s="105"/>
      <c r="AMS182" s="105"/>
      <c r="AMT182" s="105"/>
      <c r="AMU182" s="105"/>
      <c r="AMV182" s="105"/>
      <c r="AMW182" s="105"/>
      <c r="AMX182" s="105"/>
      <c r="AMY182" s="105"/>
      <c r="AMZ182" s="105"/>
      <c r="ANA182" s="105"/>
      <c r="ANB182" s="105"/>
      <c r="ANC182" s="105"/>
      <c r="AND182" s="105"/>
      <c r="ANE182" s="105"/>
      <c r="ANF182" s="105"/>
      <c r="ANG182" s="105"/>
      <c r="ANH182" s="105"/>
      <c r="ANI182" s="105"/>
      <c r="ANJ182" s="105"/>
      <c r="ANK182" s="105"/>
      <c r="ANL182" s="105"/>
      <c r="ANM182" s="105"/>
      <c r="ANN182" s="105"/>
      <c r="ANO182" s="105"/>
      <c r="ANP182" s="105"/>
      <c r="ANQ182" s="105"/>
      <c r="ANR182" s="105"/>
      <c r="ANS182" s="105"/>
      <c r="ANT182" s="105"/>
      <c r="ANU182" s="105"/>
      <c r="ANV182" s="105"/>
      <c r="ANW182" s="105"/>
      <c r="ANX182" s="105"/>
      <c r="ANY182" s="105"/>
      <c r="ANZ182" s="105"/>
      <c r="AOA182" s="105"/>
      <c r="AOB182" s="105"/>
      <c r="AOC182" s="105"/>
      <c r="AOD182" s="105"/>
      <c r="AOE182" s="105"/>
      <c r="AOF182" s="105"/>
      <c r="AOG182" s="105"/>
      <c r="AOH182" s="105"/>
      <c r="AOI182" s="105"/>
      <c r="AOJ182" s="105"/>
      <c r="AOK182" s="105"/>
      <c r="AOL182" s="105"/>
      <c r="AOM182" s="105"/>
      <c r="AON182" s="105"/>
      <c r="AOO182" s="105"/>
      <c r="AOP182" s="105"/>
      <c r="AOQ182" s="105"/>
      <c r="AOR182" s="105"/>
      <c r="AOS182" s="105"/>
      <c r="AOT182" s="105"/>
      <c r="AOU182" s="105"/>
      <c r="AOV182" s="105"/>
      <c r="AOW182" s="105"/>
      <c r="AOX182" s="105"/>
      <c r="AOY182" s="105"/>
      <c r="AOZ182" s="105"/>
      <c r="APA182" s="105"/>
      <c r="APB182" s="105"/>
      <c r="APC182" s="105"/>
      <c r="APD182" s="105"/>
      <c r="APE182" s="105"/>
      <c r="APF182" s="105"/>
      <c r="APG182" s="105"/>
      <c r="APH182" s="105"/>
      <c r="API182" s="105"/>
      <c r="APJ182" s="105"/>
      <c r="APK182" s="105"/>
      <c r="APL182" s="105"/>
      <c r="APM182" s="105"/>
      <c r="APN182" s="105"/>
      <c r="APO182" s="105"/>
      <c r="APP182" s="105"/>
      <c r="APQ182" s="105"/>
      <c r="APR182" s="105"/>
      <c r="APS182" s="105"/>
      <c r="APT182" s="105"/>
      <c r="APU182" s="105"/>
      <c r="APV182" s="105"/>
      <c r="APW182" s="105"/>
      <c r="APX182" s="105"/>
      <c r="APY182" s="105"/>
      <c r="APZ182" s="105"/>
      <c r="AQA182" s="105"/>
      <c r="AQB182" s="105"/>
      <c r="AQC182" s="105"/>
      <c r="AQD182" s="105"/>
      <c r="AQE182" s="105"/>
      <c r="AQF182" s="105"/>
      <c r="AQG182" s="105"/>
      <c r="AQH182" s="105"/>
      <c r="AQI182" s="105"/>
      <c r="AQJ182" s="105"/>
      <c r="AQK182" s="105"/>
      <c r="AQL182" s="105"/>
      <c r="AQM182" s="105"/>
      <c r="AQN182" s="105"/>
      <c r="AQO182" s="105"/>
      <c r="AQP182" s="105"/>
      <c r="AQQ182" s="105"/>
      <c r="AQR182" s="105"/>
      <c r="AQS182" s="105"/>
      <c r="AQT182" s="105"/>
      <c r="AQU182" s="105"/>
      <c r="AQV182" s="105"/>
      <c r="AQW182" s="105"/>
      <c r="AQX182" s="105"/>
      <c r="AQY182" s="105"/>
      <c r="AQZ182" s="105"/>
      <c r="ARA182" s="105"/>
      <c r="ARB182" s="105"/>
      <c r="ARC182" s="105"/>
      <c r="ARD182" s="105"/>
      <c r="ARE182" s="105"/>
      <c r="ARF182" s="105"/>
      <c r="ARG182" s="105"/>
      <c r="ARH182" s="105"/>
      <c r="ARI182" s="105"/>
      <c r="ARJ182" s="105"/>
      <c r="ARK182" s="105"/>
      <c r="ARL182" s="105"/>
      <c r="ARM182" s="105"/>
      <c r="ARN182" s="105"/>
      <c r="ARO182" s="105"/>
      <c r="ARP182" s="105"/>
      <c r="ARQ182" s="105"/>
      <c r="ARR182" s="105"/>
      <c r="ARS182" s="105"/>
      <c r="ART182" s="105"/>
      <c r="ARU182" s="105"/>
      <c r="ARV182" s="105"/>
      <c r="ARW182" s="105"/>
      <c r="ARX182" s="105"/>
      <c r="ARY182" s="105"/>
      <c r="ARZ182" s="105"/>
      <c r="ASA182" s="105"/>
      <c r="ASB182" s="105"/>
      <c r="ASC182" s="105"/>
      <c r="ASD182" s="105"/>
      <c r="ASE182" s="105"/>
      <c r="ASF182" s="105"/>
      <c r="ASG182" s="105"/>
      <c r="ASH182" s="105"/>
      <c r="ASI182" s="105"/>
      <c r="ASJ182" s="105"/>
      <c r="ASK182" s="105"/>
      <c r="ASL182" s="105"/>
      <c r="ASM182" s="105"/>
      <c r="ASN182" s="105"/>
      <c r="ASO182" s="105"/>
      <c r="ASP182" s="105"/>
      <c r="ASQ182" s="105"/>
      <c r="ASR182" s="105"/>
      <c r="ASS182" s="105"/>
      <c r="AST182" s="105"/>
      <c r="ASU182" s="105"/>
      <c r="ASV182" s="105"/>
      <c r="ASW182" s="105"/>
      <c r="ASX182" s="105"/>
      <c r="ASY182" s="105"/>
      <c r="ASZ182" s="105"/>
      <c r="ATA182" s="105"/>
      <c r="ATB182" s="105"/>
      <c r="ATC182" s="105"/>
      <c r="ATD182" s="105"/>
      <c r="ATE182" s="105"/>
      <c r="ATF182" s="105"/>
      <c r="ATG182" s="105"/>
      <c r="ATH182" s="105"/>
      <c r="ATI182" s="105"/>
      <c r="ATJ182" s="105"/>
      <c r="ATK182" s="105"/>
      <c r="ATL182" s="105"/>
      <c r="ATM182" s="105"/>
      <c r="ATN182" s="105"/>
      <c r="ATO182" s="105"/>
      <c r="ATP182" s="105"/>
      <c r="ATQ182" s="105"/>
      <c r="ATR182" s="105"/>
      <c r="ATS182" s="105"/>
      <c r="ATT182" s="105"/>
      <c r="ATU182" s="105"/>
      <c r="ATV182" s="105"/>
    </row>
    <row r="183" spans="1:1218" s="58" customFormat="1" ht="15" customHeight="1">
      <c r="A183" s="2302"/>
      <c r="B183" s="2305"/>
      <c r="C183" s="2305"/>
      <c r="D183" s="2305"/>
      <c r="E183" s="2305"/>
      <c r="F183" s="2305"/>
      <c r="G183" s="2305"/>
      <c r="H183" s="2305"/>
      <c r="I183" s="2305"/>
      <c r="J183" s="2305"/>
      <c r="K183" s="2306"/>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c r="BV183" s="105"/>
      <c r="BW183" s="105"/>
      <c r="BX183" s="105"/>
      <c r="BY183" s="105"/>
      <c r="BZ183" s="105"/>
      <c r="CA183" s="105"/>
      <c r="CB183" s="105"/>
      <c r="CC183" s="105"/>
      <c r="CD183" s="105"/>
      <c r="CE183" s="105"/>
      <c r="CF183" s="105"/>
      <c r="CG183" s="105"/>
      <c r="CH183" s="105"/>
      <c r="CI183" s="105"/>
      <c r="CJ183" s="105"/>
      <c r="CK183" s="105"/>
      <c r="CL183" s="105"/>
      <c r="CM183" s="105"/>
      <c r="CN183" s="105"/>
      <c r="CO183" s="105"/>
      <c r="CP183" s="105"/>
      <c r="CQ183" s="105"/>
      <c r="CR183" s="105"/>
      <c r="CS183" s="105"/>
      <c r="CT183" s="105"/>
      <c r="CU183" s="105"/>
      <c r="CV183" s="105"/>
      <c r="CW183" s="105"/>
      <c r="CX183" s="105"/>
      <c r="CY183" s="105"/>
      <c r="CZ183" s="105"/>
      <c r="DA183" s="105"/>
      <c r="DB183" s="105"/>
      <c r="DC183" s="105"/>
      <c r="DD183" s="105"/>
      <c r="DE183" s="105"/>
      <c r="DF183" s="105"/>
      <c r="DG183" s="105"/>
      <c r="DH183" s="105"/>
      <c r="DI183" s="105"/>
      <c r="DJ183" s="105"/>
      <c r="DK183" s="105"/>
      <c r="DL183" s="105"/>
      <c r="DM183" s="105"/>
      <c r="DN183" s="105"/>
      <c r="DO183" s="105"/>
      <c r="DP183" s="105"/>
      <c r="DQ183" s="105"/>
      <c r="DR183" s="105"/>
      <c r="DS183" s="105"/>
      <c r="DT183" s="105"/>
      <c r="DU183" s="105"/>
      <c r="DV183" s="105"/>
      <c r="DW183" s="105"/>
      <c r="DX183" s="105"/>
      <c r="DY183" s="105"/>
      <c r="DZ183" s="105"/>
      <c r="EA183" s="105"/>
      <c r="EB183" s="105"/>
      <c r="EC183" s="105"/>
      <c r="ED183" s="105"/>
      <c r="EE183" s="105"/>
      <c r="EF183" s="105"/>
      <c r="EG183" s="105"/>
      <c r="EH183" s="105"/>
      <c r="EI183" s="105"/>
      <c r="EJ183" s="105"/>
      <c r="EK183" s="105"/>
      <c r="EL183" s="105"/>
      <c r="EM183" s="105"/>
      <c r="EN183" s="105"/>
      <c r="EO183" s="105"/>
      <c r="EP183" s="105"/>
      <c r="EQ183" s="105"/>
      <c r="ER183" s="105"/>
      <c r="ES183" s="105"/>
      <c r="ET183" s="105"/>
      <c r="EU183" s="105"/>
      <c r="EV183" s="105"/>
      <c r="EW183" s="105"/>
      <c r="EX183" s="105"/>
      <c r="EY183" s="105"/>
      <c r="EZ183" s="105"/>
      <c r="FA183" s="105"/>
      <c r="FB183" s="105"/>
      <c r="FC183" s="105"/>
      <c r="FD183" s="105"/>
      <c r="FE183" s="105"/>
      <c r="FF183" s="105"/>
      <c r="FG183" s="105"/>
      <c r="FH183" s="105"/>
      <c r="FI183" s="105"/>
      <c r="FJ183" s="105"/>
      <c r="FK183" s="105"/>
      <c r="FL183" s="105"/>
      <c r="FM183" s="105"/>
      <c r="FN183" s="105"/>
      <c r="FO183" s="105"/>
      <c r="FP183" s="105"/>
      <c r="FQ183" s="105"/>
      <c r="FR183" s="105"/>
      <c r="FS183" s="105"/>
      <c r="FT183" s="105"/>
      <c r="FU183" s="105"/>
      <c r="FV183" s="105"/>
      <c r="FW183" s="105"/>
      <c r="FX183" s="105"/>
      <c r="FY183" s="105"/>
      <c r="FZ183" s="105"/>
      <c r="GA183" s="105"/>
      <c r="GB183" s="105"/>
      <c r="GC183" s="105"/>
      <c r="GD183" s="105"/>
      <c r="GE183" s="105"/>
      <c r="GF183" s="105"/>
      <c r="GG183" s="105"/>
      <c r="GH183" s="105"/>
      <c r="GI183" s="105"/>
      <c r="GJ183" s="105"/>
      <c r="GK183" s="105"/>
      <c r="GL183" s="105"/>
      <c r="GM183" s="105"/>
      <c r="GN183" s="105"/>
      <c r="GO183" s="105"/>
      <c r="GP183" s="105"/>
      <c r="GQ183" s="105"/>
      <c r="GR183" s="105"/>
      <c r="GS183" s="105"/>
      <c r="GT183" s="105"/>
      <c r="GU183" s="105"/>
      <c r="GV183" s="105"/>
      <c r="GW183" s="105"/>
      <c r="GX183" s="105"/>
      <c r="GY183" s="105"/>
      <c r="GZ183" s="105"/>
      <c r="HA183" s="105"/>
      <c r="HB183" s="105"/>
      <c r="HC183" s="105"/>
      <c r="HD183" s="105"/>
      <c r="HE183" s="105"/>
      <c r="HF183" s="105"/>
      <c r="HG183" s="105"/>
      <c r="HH183" s="105"/>
      <c r="HI183" s="105"/>
      <c r="HJ183" s="105"/>
      <c r="HK183" s="105"/>
      <c r="HL183" s="105"/>
      <c r="HM183" s="105"/>
      <c r="HN183" s="105"/>
      <c r="HO183" s="105"/>
      <c r="HP183" s="105"/>
      <c r="HQ183" s="105"/>
      <c r="HR183" s="105"/>
      <c r="HS183" s="105"/>
      <c r="HT183" s="105"/>
      <c r="HU183" s="105"/>
      <c r="HV183" s="105"/>
      <c r="HW183" s="105"/>
      <c r="HX183" s="105"/>
      <c r="HY183" s="105"/>
      <c r="HZ183" s="105"/>
      <c r="IA183" s="105"/>
      <c r="IB183" s="105"/>
      <c r="IC183" s="105"/>
      <c r="ID183" s="105"/>
      <c r="IE183" s="105"/>
      <c r="IF183" s="105"/>
      <c r="IG183" s="105"/>
      <c r="IH183" s="105"/>
      <c r="II183" s="105"/>
      <c r="IJ183" s="105"/>
      <c r="IK183" s="105"/>
      <c r="IL183" s="105"/>
      <c r="IM183" s="105"/>
      <c r="IN183" s="105"/>
      <c r="IO183" s="105"/>
      <c r="IP183" s="105"/>
      <c r="IQ183" s="105"/>
      <c r="IR183" s="105"/>
      <c r="IS183" s="105"/>
      <c r="IT183" s="105"/>
      <c r="IU183" s="105"/>
      <c r="IV183" s="105"/>
      <c r="IW183" s="105"/>
      <c r="IX183" s="105"/>
      <c r="IY183" s="105"/>
      <c r="IZ183" s="105"/>
      <c r="JA183" s="105"/>
      <c r="JB183" s="105"/>
      <c r="JC183" s="105"/>
      <c r="JD183" s="105"/>
      <c r="JE183" s="105"/>
      <c r="JF183" s="105"/>
      <c r="JG183" s="105"/>
      <c r="JH183" s="105"/>
      <c r="JI183" s="105"/>
      <c r="JJ183" s="105"/>
      <c r="JK183" s="105"/>
      <c r="JL183" s="105"/>
      <c r="JM183" s="105"/>
      <c r="JN183" s="105"/>
      <c r="JO183" s="105"/>
      <c r="JP183" s="105"/>
      <c r="JQ183" s="105"/>
      <c r="JR183" s="105"/>
      <c r="JS183" s="105"/>
      <c r="JT183" s="105"/>
      <c r="JU183" s="105"/>
      <c r="JV183" s="105"/>
      <c r="JW183" s="105"/>
      <c r="JX183" s="105"/>
      <c r="JY183" s="105"/>
      <c r="JZ183" s="105"/>
      <c r="KA183" s="105"/>
      <c r="KB183" s="105"/>
      <c r="KC183" s="105"/>
      <c r="KD183" s="105"/>
      <c r="KE183" s="105"/>
      <c r="KF183" s="105"/>
      <c r="KG183" s="105"/>
      <c r="KH183" s="105"/>
      <c r="KI183" s="105"/>
      <c r="KJ183" s="105"/>
      <c r="KK183" s="105"/>
      <c r="KL183" s="105"/>
      <c r="KM183" s="105"/>
      <c r="KN183" s="105"/>
      <c r="KO183" s="105"/>
      <c r="KP183" s="105"/>
      <c r="KQ183" s="105"/>
      <c r="KR183" s="105"/>
      <c r="KS183" s="105"/>
      <c r="KT183" s="105"/>
      <c r="KU183" s="105"/>
      <c r="KV183" s="105"/>
      <c r="KW183" s="105"/>
      <c r="KX183" s="105"/>
      <c r="KY183" s="105"/>
      <c r="KZ183" s="105"/>
      <c r="LA183" s="105"/>
      <c r="LB183" s="105"/>
      <c r="LC183" s="105"/>
      <c r="LD183" s="105"/>
      <c r="LE183" s="105"/>
      <c r="LF183" s="105"/>
      <c r="LG183" s="105"/>
      <c r="LH183" s="105"/>
      <c r="LI183" s="105"/>
      <c r="LJ183" s="105"/>
      <c r="LK183" s="105"/>
      <c r="LL183" s="105"/>
      <c r="LM183" s="105"/>
      <c r="LN183" s="105"/>
      <c r="LO183" s="105"/>
      <c r="LP183" s="105"/>
      <c r="LQ183" s="105"/>
      <c r="LR183" s="105"/>
      <c r="LS183" s="105"/>
      <c r="LT183" s="105"/>
      <c r="LU183" s="105"/>
      <c r="LV183" s="105"/>
      <c r="LW183" s="105"/>
      <c r="LX183" s="105"/>
      <c r="LY183" s="105"/>
      <c r="LZ183" s="105"/>
      <c r="MA183" s="105"/>
      <c r="MB183" s="105"/>
      <c r="MC183" s="105"/>
      <c r="MD183" s="105"/>
      <c r="ME183" s="105"/>
      <c r="MF183" s="105"/>
      <c r="MG183" s="105"/>
      <c r="MH183" s="105"/>
      <c r="MI183" s="105"/>
      <c r="MJ183" s="105"/>
      <c r="MK183" s="105"/>
      <c r="ML183" s="105"/>
      <c r="MM183" s="105"/>
      <c r="MN183" s="105"/>
      <c r="MO183" s="105"/>
      <c r="MP183" s="105"/>
      <c r="MQ183" s="105"/>
      <c r="MR183" s="105"/>
      <c r="MS183" s="105"/>
      <c r="MT183" s="105"/>
      <c r="MU183" s="105"/>
      <c r="MV183" s="105"/>
      <c r="MW183" s="105"/>
      <c r="MX183" s="105"/>
      <c r="MY183" s="105"/>
      <c r="MZ183" s="105"/>
      <c r="NA183" s="105"/>
      <c r="NB183" s="105"/>
      <c r="NC183" s="105"/>
      <c r="ND183" s="105"/>
      <c r="NE183" s="105"/>
      <c r="NF183" s="105"/>
      <c r="NG183" s="105"/>
      <c r="NH183" s="105"/>
      <c r="NI183" s="105"/>
      <c r="NJ183" s="105"/>
      <c r="NK183" s="105"/>
      <c r="NL183" s="105"/>
      <c r="NM183" s="105"/>
      <c r="NN183" s="105"/>
      <c r="NO183" s="105"/>
      <c r="NP183" s="105"/>
      <c r="NQ183" s="105"/>
      <c r="NR183" s="105"/>
      <c r="NS183" s="105"/>
      <c r="NT183" s="105"/>
      <c r="NU183" s="105"/>
      <c r="NV183" s="105"/>
      <c r="NW183" s="105"/>
      <c r="NX183" s="105"/>
      <c r="NY183" s="105"/>
      <c r="NZ183" s="105"/>
      <c r="OA183" s="105"/>
      <c r="OB183" s="105"/>
      <c r="OC183" s="105"/>
      <c r="OD183" s="105"/>
      <c r="OE183" s="105"/>
      <c r="OF183" s="105"/>
      <c r="OG183" s="105"/>
      <c r="OH183" s="105"/>
      <c r="OI183" s="105"/>
      <c r="OJ183" s="105"/>
      <c r="OK183" s="105"/>
      <c r="OL183" s="105"/>
      <c r="OM183" s="105"/>
      <c r="ON183" s="105"/>
      <c r="OO183" s="105"/>
      <c r="OP183" s="105"/>
      <c r="OQ183" s="105"/>
      <c r="OR183" s="105"/>
      <c r="OS183" s="105"/>
      <c r="OT183" s="105"/>
      <c r="OU183" s="105"/>
      <c r="OV183" s="105"/>
      <c r="OW183" s="105"/>
      <c r="OX183" s="105"/>
      <c r="OY183" s="105"/>
      <c r="OZ183" s="105"/>
      <c r="PA183" s="105"/>
      <c r="PB183" s="105"/>
      <c r="PC183" s="105"/>
      <c r="PD183" s="105"/>
      <c r="PE183" s="105"/>
      <c r="PF183" s="105"/>
      <c r="PG183" s="105"/>
      <c r="PH183" s="105"/>
      <c r="PI183" s="105"/>
      <c r="PJ183" s="105"/>
      <c r="PK183" s="105"/>
      <c r="PL183" s="105"/>
      <c r="PM183" s="105"/>
      <c r="PN183" s="105"/>
      <c r="PO183" s="105"/>
      <c r="PP183" s="105"/>
      <c r="PQ183" s="105"/>
      <c r="PR183" s="105"/>
      <c r="PS183" s="105"/>
      <c r="PT183" s="105"/>
      <c r="PU183" s="105"/>
      <c r="PV183" s="105"/>
      <c r="PW183" s="105"/>
      <c r="PX183" s="105"/>
      <c r="PY183" s="105"/>
      <c r="PZ183" s="105"/>
      <c r="QA183" s="105"/>
      <c r="QB183" s="105"/>
      <c r="QC183" s="105"/>
      <c r="QD183" s="105"/>
      <c r="QE183" s="105"/>
      <c r="QF183" s="105"/>
      <c r="QG183" s="105"/>
      <c r="QH183" s="105"/>
      <c r="QI183" s="105"/>
      <c r="QJ183" s="105"/>
      <c r="QK183" s="105"/>
      <c r="QL183" s="105"/>
      <c r="QM183" s="105"/>
      <c r="QN183" s="105"/>
      <c r="QO183" s="105"/>
      <c r="QP183" s="105"/>
      <c r="QQ183" s="105"/>
      <c r="QR183" s="105"/>
      <c r="QS183" s="105"/>
      <c r="QT183" s="105"/>
      <c r="QU183" s="105"/>
      <c r="QV183" s="105"/>
      <c r="QW183" s="105"/>
      <c r="QX183" s="105"/>
      <c r="QY183" s="105"/>
      <c r="QZ183" s="105"/>
      <c r="RA183" s="105"/>
      <c r="RB183" s="105"/>
      <c r="RC183" s="105"/>
      <c r="RD183" s="105"/>
      <c r="RE183" s="105"/>
      <c r="RF183" s="105"/>
      <c r="RG183" s="105"/>
      <c r="RH183" s="105"/>
      <c r="RI183" s="105"/>
      <c r="RJ183" s="105"/>
      <c r="RK183" s="105"/>
      <c r="RL183" s="105"/>
      <c r="RM183" s="105"/>
      <c r="RN183" s="105"/>
      <c r="RO183" s="105"/>
      <c r="RP183" s="105"/>
      <c r="RQ183" s="105"/>
      <c r="RR183" s="105"/>
      <c r="RS183" s="105"/>
      <c r="RT183" s="105"/>
      <c r="RU183" s="105"/>
      <c r="RV183" s="105"/>
      <c r="RW183" s="105"/>
      <c r="RX183" s="105"/>
      <c r="RY183" s="105"/>
      <c r="RZ183" s="105"/>
      <c r="SA183" s="105"/>
      <c r="SB183" s="105"/>
      <c r="SC183" s="105"/>
      <c r="SD183" s="105"/>
      <c r="SE183" s="105"/>
      <c r="SF183" s="105"/>
      <c r="SG183" s="105"/>
      <c r="SH183" s="105"/>
      <c r="SI183" s="105"/>
      <c r="SJ183" s="105"/>
      <c r="SK183" s="105"/>
      <c r="SL183" s="105"/>
      <c r="SM183" s="105"/>
      <c r="SN183" s="105"/>
      <c r="SO183" s="105"/>
      <c r="SP183" s="105"/>
      <c r="SQ183" s="105"/>
      <c r="SR183" s="105"/>
      <c r="SS183" s="105"/>
      <c r="ST183" s="105"/>
      <c r="SU183" s="105"/>
      <c r="SV183" s="105"/>
      <c r="SW183" s="105"/>
      <c r="SX183" s="105"/>
      <c r="SY183" s="105"/>
      <c r="SZ183" s="105"/>
      <c r="TA183" s="105"/>
      <c r="TB183" s="105"/>
      <c r="TC183" s="105"/>
      <c r="TD183" s="105"/>
      <c r="TE183" s="105"/>
      <c r="TF183" s="105"/>
      <c r="TG183" s="105"/>
      <c r="TH183" s="105"/>
      <c r="TI183" s="105"/>
      <c r="TJ183" s="105"/>
      <c r="TK183" s="105"/>
      <c r="TL183" s="105"/>
      <c r="TM183" s="105"/>
      <c r="TN183" s="105"/>
      <c r="TO183" s="105"/>
      <c r="TP183" s="105"/>
      <c r="TQ183" s="105"/>
      <c r="TR183" s="105"/>
      <c r="TS183" s="105"/>
      <c r="TT183" s="105"/>
      <c r="TU183" s="105"/>
      <c r="TV183" s="105"/>
      <c r="TW183" s="105"/>
      <c r="TX183" s="105"/>
      <c r="TY183" s="105"/>
      <c r="TZ183" s="105"/>
      <c r="UA183" s="105"/>
      <c r="UB183" s="105"/>
      <c r="UC183" s="105"/>
      <c r="UD183" s="105"/>
      <c r="UE183" s="105"/>
      <c r="UF183" s="105"/>
      <c r="UG183" s="105"/>
      <c r="UH183" s="105"/>
      <c r="UI183" s="105"/>
      <c r="UJ183" s="105"/>
      <c r="UK183" s="105"/>
      <c r="UL183" s="105"/>
      <c r="UM183" s="105"/>
      <c r="UN183" s="105"/>
      <c r="UO183" s="105"/>
      <c r="UP183" s="105"/>
      <c r="UQ183" s="105"/>
      <c r="UR183" s="105"/>
      <c r="US183" s="105"/>
      <c r="UT183" s="105"/>
      <c r="UU183" s="105"/>
      <c r="UV183" s="105"/>
      <c r="UW183" s="105"/>
      <c r="UX183" s="105"/>
      <c r="UY183" s="105"/>
      <c r="UZ183" s="105"/>
      <c r="VA183" s="105"/>
      <c r="VB183" s="105"/>
      <c r="VC183" s="105"/>
      <c r="VD183" s="105"/>
      <c r="VE183" s="105"/>
      <c r="VF183" s="105"/>
      <c r="VG183" s="105"/>
      <c r="VH183" s="105"/>
      <c r="VI183" s="105"/>
      <c r="VJ183" s="105"/>
      <c r="VK183" s="105"/>
      <c r="VL183" s="105"/>
      <c r="VM183" s="105"/>
      <c r="VN183" s="105"/>
      <c r="VO183" s="105"/>
      <c r="VP183" s="105"/>
      <c r="VQ183" s="105"/>
      <c r="VR183" s="105"/>
      <c r="VS183" s="105"/>
      <c r="VT183" s="105"/>
      <c r="VU183" s="105"/>
      <c r="VV183" s="105"/>
      <c r="VW183" s="105"/>
      <c r="VX183" s="105"/>
      <c r="VY183" s="105"/>
      <c r="VZ183" s="105"/>
      <c r="WA183" s="105"/>
      <c r="WB183" s="105"/>
      <c r="WC183" s="105"/>
      <c r="WD183" s="105"/>
      <c r="WE183" s="105"/>
      <c r="WF183" s="105"/>
      <c r="WG183" s="105"/>
      <c r="WH183" s="105"/>
      <c r="WI183" s="105"/>
      <c r="WJ183" s="105"/>
      <c r="WK183" s="105"/>
      <c r="WL183" s="105"/>
      <c r="WM183" s="105"/>
      <c r="WN183" s="105"/>
      <c r="WO183" s="105"/>
      <c r="WP183" s="105"/>
      <c r="WQ183" s="105"/>
      <c r="WR183" s="105"/>
      <c r="WS183" s="105"/>
      <c r="WT183" s="105"/>
      <c r="WU183" s="105"/>
      <c r="WV183" s="105"/>
      <c r="WW183" s="105"/>
      <c r="WX183" s="105"/>
      <c r="WY183" s="105"/>
      <c r="WZ183" s="105"/>
      <c r="XA183" s="105"/>
      <c r="XB183" s="105"/>
      <c r="XC183" s="105"/>
      <c r="XD183" s="105"/>
      <c r="XE183" s="105"/>
      <c r="XF183" s="105"/>
      <c r="XG183" s="105"/>
      <c r="XH183" s="105"/>
      <c r="XI183" s="105"/>
      <c r="XJ183" s="105"/>
      <c r="XK183" s="105"/>
      <c r="XL183" s="105"/>
      <c r="XM183" s="105"/>
      <c r="XN183" s="105"/>
      <c r="XO183" s="105"/>
      <c r="XP183" s="105"/>
      <c r="XQ183" s="105"/>
      <c r="XR183" s="105"/>
      <c r="XS183" s="105"/>
      <c r="XT183" s="105"/>
      <c r="XU183" s="105"/>
      <c r="XV183" s="105"/>
      <c r="XW183" s="105"/>
      <c r="XX183" s="105"/>
      <c r="XY183" s="105"/>
      <c r="XZ183" s="105"/>
      <c r="YA183" s="105"/>
      <c r="YB183" s="105"/>
      <c r="YC183" s="105"/>
      <c r="YD183" s="105"/>
      <c r="YE183" s="105"/>
      <c r="YF183" s="105"/>
      <c r="YG183" s="105"/>
      <c r="YH183" s="105"/>
      <c r="YI183" s="105"/>
      <c r="YJ183" s="105"/>
      <c r="YK183" s="105"/>
      <c r="YL183" s="105"/>
      <c r="YM183" s="105"/>
      <c r="YN183" s="105"/>
      <c r="YO183" s="105"/>
      <c r="YP183" s="105"/>
      <c r="YQ183" s="105"/>
      <c r="YR183" s="105"/>
      <c r="YS183" s="105"/>
      <c r="YT183" s="105"/>
      <c r="YU183" s="105"/>
      <c r="YV183" s="105"/>
      <c r="YW183" s="105"/>
      <c r="YX183" s="105"/>
      <c r="YY183" s="105"/>
      <c r="YZ183" s="105"/>
      <c r="ZA183" s="105"/>
      <c r="ZB183" s="105"/>
      <c r="ZC183" s="105"/>
      <c r="ZD183" s="105"/>
      <c r="ZE183" s="105"/>
      <c r="ZF183" s="105"/>
      <c r="ZG183" s="105"/>
      <c r="ZH183" s="105"/>
      <c r="ZI183" s="105"/>
      <c r="ZJ183" s="105"/>
      <c r="ZK183" s="105"/>
      <c r="ZL183" s="105"/>
      <c r="ZM183" s="105"/>
      <c r="ZN183" s="105"/>
      <c r="ZO183" s="105"/>
      <c r="ZP183" s="105"/>
      <c r="ZQ183" s="105"/>
      <c r="ZR183" s="105"/>
      <c r="ZS183" s="105"/>
      <c r="ZT183" s="105"/>
      <c r="ZU183" s="105"/>
      <c r="ZV183" s="105"/>
      <c r="ZW183" s="105"/>
      <c r="ZX183" s="105"/>
      <c r="ZY183" s="105"/>
      <c r="ZZ183" s="105"/>
      <c r="AAA183" s="105"/>
      <c r="AAB183" s="105"/>
      <c r="AAC183" s="105"/>
      <c r="AAD183" s="105"/>
      <c r="AAE183" s="105"/>
      <c r="AAF183" s="105"/>
      <c r="AAG183" s="105"/>
      <c r="AAH183" s="105"/>
      <c r="AAI183" s="105"/>
      <c r="AAJ183" s="105"/>
      <c r="AAK183" s="105"/>
      <c r="AAL183" s="105"/>
      <c r="AAM183" s="105"/>
      <c r="AAN183" s="105"/>
      <c r="AAO183" s="105"/>
      <c r="AAP183" s="105"/>
      <c r="AAQ183" s="105"/>
      <c r="AAR183" s="105"/>
      <c r="AAS183" s="105"/>
      <c r="AAT183" s="105"/>
      <c r="AAU183" s="105"/>
      <c r="AAV183" s="105"/>
      <c r="AAW183" s="105"/>
      <c r="AAX183" s="105"/>
      <c r="AAY183" s="105"/>
      <c r="AAZ183" s="105"/>
      <c r="ABA183" s="105"/>
      <c r="ABB183" s="105"/>
      <c r="ABC183" s="105"/>
      <c r="ABD183" s="105"/>
      <c r="ABE183" s="105"/>
      <c r="ABF183" s="105"/>
      <c r="ABG183" s="105"/>
      <c r="ABH183" s="105"/>
      <c r="ABI183" s="105"/>
      <c r="ABJ183" s="105"/>
      <c r="ABK183" s="105"/>
      <c r="ABL183" s="105"/>
      <c r="ABM183" s="105"/>
      <c r="ABN183" s="105"/>
      <c r="ABO183" s="105"/>
      <c r="ABP183" s="105"/>
      <c r="ABQ183" s="105"/>
      <c r="ABR183" s="105"/>
      <c r="ABS183" s="105"/>
      <c r="ABT183" s="105"/>
      <c r="ABU183" s="105"/>
      <c r="ABV183" s="105"/>
      <c r="ABW183" s="105"/>
      <c r="ABX183" s="105"/>
      <c r="ABY183" s="105"/>
      <c r="ABZ183" s="105"/>
      <c r="ACA183" s="105"/>
      <c r="ACB183" s="105"/>
      <c r="ACC183" s="105"/>
      <c r="ACD183" s="105"/>
      <c r="ACE183" s="105"/>
      <c r="ACF183" s="105"/>
      <c r="ACG183" s="105"/>
      <c r="ACH183" s="105"/>
      <c r="ACI183" s="105"/>
      <c r="ACJ183" s="105"/>
      <c r="ACK183" s="105"/>
      <c r="ACL183" s="105"/>
      <c r="ACM183" s="105"/>
      <c r="ACN183" s="105"/>
      <c r="ACO183" s="105"/>
      <c r="ACP183" s="105"/>
      <c r="ACQ183" s="105"/>
      <c r="ACR183" s="105"/>
      <c r="ACS183" s="105"/>
      <c r="ACT183" s="105"/>
      <c r="ACU183" s="105"/>
      <c r="ACV183" s="105"/>
      <c r="ACW183" s="105"/>
      <c r="ACX183" s="105"/>
      <c r="ACY183" s="105"/>
      <c r="ACZ183" s="105"/>
      <c r="ADA183" s="105"/>
      <c r="ADB183" s="105"/>
      <c r="ADC183" s="105"/>
      <c r="ADD183" s="105"/>
      <c r="ADE183" s="105"/>
      <c r="ADF183" s="105"/>
      <c r="ADG183" s="105"/>
      <c r="ADH183" s="105"/>
      <c r="ADI183" s="105"/>
      <c r="ADJ183" s="105"/>
      <c r="ADK183" s="105"/>
      <c r="ADL183" s="105"/>
      <c r="ADM183" s="105"/>
      <c r="ADN183" s="105"/>
      <c r="ADO183" s="105"/>
      <c r="ADP183" s="105"/>
      <c r="ADQ183" s="105"/>
      <c r="ADR183" s="105"/>
      <c r="ADS183" s="105"/>
      <c r="ADT183" s="105"/>
      <c r="ADU183" s="105"/>
      <c r="ADV183" s="105"/>
      <c r="ADW183" s="105"/>
      <c r="ADX183" s="105"/>
      <c r="ADY183" s="105"/>
      <c r="ADZ183" s="105"/>
      <c r="AEA183" s="105"/>
      <c r="AEB183" s="105"/>
      <c r="AEC183" s="105"/>
      <c r="AED183" s="105"/>
      <c r="AEE183" s="105"/>
      <c r="AEF183" s="105"/>
      <c r="AEG183" s="105"/>
      <c r="AEH183" s="105"/>
      <c r="AEI183" s="105"/>
      <c r="AEJ183" s="105"/>
      <c r="AEK183" s="105"/>
      <c r="AEL183" s="105"/>
      <c r="AEM183" s="105"/>
      <c r="AEN183" s="105"/>
      <c r="AEO183" s="105"/>
      <c r="AEP183" s="105"/>
      <c r="AEQ183" s="105"/>
      <c r="AER183" s="105"/>
      <c r="AES183" s="105"/>
      <c r="AET183" s="105"/>
      <c r="AEU183" s="105"/>
      <c r="AEV183" s="105"/>
      <c r="AEW183" s="105"/>
      <c r="AEX183" s="105"/>
      <c r="AEY183" s="105"/>
      <c r="AEZ183" s="105"/>
      <c r="AFA183" s="105"/>
      <c r="AFB183" s="105"/>
      <c r="AFC183" s="105"/>
      <c r="AFD183" s="105"/>
      <c r="AFE183" s="105"/>
      <c r="AFF183" s="105"/>
      <c r="AFG183" s="105"/>
      <c r="AFH183" s="105"/>
      <c r="AFI183" s="105"/>
      <c r="AFJ183" s="105"/>
      <c r="AFK183" s="105"/>
      <c r="AFL183" s="105"/>
      <c r="AFM183" s="105"/>
      <c r="AFN183" s="105"/>
      <c r="AFO183" s="105"/>
      <c r="AFP183" s="105"/>
      <c r="AFQ183" s="105"/>
      <c r="AFR183" s="105"/>
      <c r="AFS183" s="105"/>
      <c r="AFT183" s="105"/>
      <c r="AFU183" s="105"/>
      <c r="AFV183" s="105"/>
      <c r="AFW183" s="105"/>
      <c r="AFX183" s="105"/>
      <c r="AFY183" s="105"/>
      <c r="AFZ183" s="105"/>
      <c r="AGA183" s="105"/>
      <c r="AGB183" s="105"/>
      <c r="AGC183" s="105"/>
      <c r="AGD183" s="105"/>
      <c r="AGE183" s="105"/>
      <c r="AGF183" s="105"/>
      <c r="AGG183" s="105"/>
      <c r="AGH183" s="105"/>
      <c r="AGI183" s="105"/>
      <c r="AGJ183" s="105"/>
      <c r="AGK183" s="105"/>
      <c r="AGL183" s="105"/>
      <c r="AGM183" s="105"/>
      <c r="AGN183" s="105"/>
      <c r="AGO183" s="105"/>
      <c r="AGP183" s="105"/>
      <c r="AGQ183" s="105"/>
      <c r="AGR183" s="105"/>
      <c r="AGS183" s="105"/>
      <c r="AGT183" s="105"/>
      <c r="AGU183" s="105"/>
      <c r="AGV183" s="105"/>
      <c r="AGW183" s="105"/>
      <c r="AGX183" s="105"/>
      <c r="AGY183" s="105"/>
      <c r="AGZ183" s="105"/>
      <c r="AHA183" s="105"/>
      <c r="AHB183" s="105"/>
      <c r="AHC183" s="105"/>
      <c r="AHD183" s="105"/>
      <c r="AHE183" s="105"/>
      <c r="AHF183" s="105"/>
      <c r="AHG183" s="105"/>
      <c r="AHH183" s="105"/>
      <c r="AHI183" s="105"/>
      <c r="AHJ183" s="105"/>
      <c r="AHK183" s="105"/>
      <c r="AHL183" s="105"/>
      <c r="AHM183" s="105"/>
      <c r="AHN183" s="105"/>
      <c r="AHO183" s="105"/>
      <c r="AHP183" s="105"/>
      <c r="AHQ183" s="105"/>
      <c r="AHR183" s="105"/>
      <c r="AHS183" s="105"/>
      <c r="AHT183" s="105"/>
      <c r="AHU183" s="105"/>
      <c r="AHV183" s="105"/>
      <c r="AHW183" s="105"/>
      <c r="AHX183" s="105"/>
      <c r="AHY183" s="105"/>
      <c r="AHZ183" s="105"/>
      <c r="AIA183" s="105"/>
      <c r="AIB183" s="105"/>
      <c r="AIC183" s="105"/>
      <c r="AID183" s="105"/>
      <c r="AIE183" s="105"/>
      <c r="AIF183" s="105"/>
      <c r="AIG183" s="105"/>
      <c r="AIH183" s="105"/>
      <c r="AII183" s="105"/>
      <c r="AIJ183" s="105"/>
      <c r="AIK183" s="105"/>
      <c r="AIL183" s="105"/>
      <c r="AIM183" s="105"/>
      <c r="AIN183" s="105"/>
      <c r="AIO183" s="105"/>
      <c r="AIP183" s="105"/>
      <c r="AIQ183" s="105"/>
      <c r="AIR183" s="105"/>
      <c r="AIS183" s="105"/>
      <c r="AIT183" s="105"/>
      <c r="AIU183" s="105"/>
      <c r="AIV183" s="105"/>
      <c r="AIW183" s="105"/>
      <c r="AIX183" s="105"/>
      <c r="AIY183" s="105"/>
      <c r="AIZ183" s="105"/>
      <c r="AJA183" s="105"/>
      <c r="AJB183" s="105"/>
      <c r="AJC183" s="105"/>
      <c r="AJD183" s="105"/>
      <c r="AJE183" s="105"/>
      <c r="AJF183" s="105"/>
      <c r="AJG183" s="105"/>
      <c r="AJH183" s="105"/>
      <c r="AJI183" s="105"/>
      <c r="AJJ183" s="105"/>
      <c r="AJK183" s="105"/>
      <c r="AJL183" s="105"/>
      <c r="AJM183" s="105"/>
      <c r="AJN183" s="105"/>
      <c r="AJO183" s="105"/>
      <c r="AJP183" s="105"/>
      <c r="AJQ183" s="105"/>
      <c r="AJR183" s="105"/>
      <c r="AJS183" s="105"/>
      <c r="AJT183" s="105"/>
      <c r="AJU183" s="105"/>
      <c r="AJV183" s="105"/>
      <c r="AJW183" s="105"/>
      <c r="AJX183" s="105"/>
      <c r="AJY183" s="105"/>
      <c r="AJZ183" s="105"/>
      <c r="AKA183" s="105"/>
      <c r="AKB183" s="105"/>
      <c r="AKC183" s="105"/>
      <c r="AKD183" s="105"/>
      <c r="AKE183" s="105"/>
      <c r="AKF183" s="105"/>
      <c r="AKG183" s="105"/>
      <c r="AKH183" s="105"/>
      <c r="AKI183" s="105"/>
      <c r="AKJ183" s="105"/>
      <c r="AKK183" s="105"/>
      <c r="AKL183" s="105"/>
      <c r="AKM183" s="105"/>
      <c r="AKN183" s="105"/>
      <c r="AKO183" s="105"/>
      <c r="AKP183" s="105"/>
      <c r="AKQ183" s="105"/>
      <c r="AKR183" s="105"/>
      <c r="AKS183" s="105"/>
      <c r="AKT183" s="105"/>
      <c r="AKU183" s="105"/>
      <c r="AKV183" s="105"/>
      <c r="AKW183" s="105"/>
      <c r="AKX183" s="105"/>
      <c r="AKY183" s="105"/>
      <c r="AKZ183" s="105"/>
      <c r="ALA183" s="105"/>
      <c r="ALB183" s="105"/>
      <c r="ALC183" s="105"/>
      <c r="ALD183" s="105"/>
      <c r="ALE183" s="105"/>
      <c r="ALF183" s="105"/>
      <c r="ALG183" s="105"/>
      <c r="ALH183" s="105"/>
      <c r="ALI183" s="105"/>
      <c r="ALJ183" s="105"/>
      <c r="ALK183" s="105"/>
      <c r="ALL183" s="105"/>
      <c r="ALM183" s="105"/>
      <c r="ALN183" s="105"/>
      <c r="ALO183" s="105"/>
      <c r="ALP183" s="105"/>
      <c r="ALQ183" s="105"/>
      <c r="ALR183" s="105"/>
      <c r="ALS183" s="105"/>
      <c r="ALT183" s="105"/>
      <c r="ALU183" s="105"/>
      <c r="ALV183" s="105"/>
      <c r="ALW183" s="105"/>
      <c r="ALX183" s="105"/>
      <c r="ALY183" s="105"/>
      <c r="ALZ183" s="105"/>
      <c r="AMA183" s="105"/>
      <c r="AMB183" s="105"/>
      <c r="AMC183" s="105"/>
      <c r="AMD183" s="105"/>
      <c r="AME183" s="105"/>
      <c r="AMF183" s="105"/>
      <c r="AMG183" s="105"/>
      <c r="AMH183" s="105"/>
      <c r="AMI183" s="105"/>
      <c r="AMJ183" s="105"/>
      <c r="AMK183" s="105"/>
      <c r="AML183" s="105"/>
      <c r="AMM183" s="105"/>
      <c r="AMN183" s="105"/>
      <c r="AMO183" s="105"/>
      <c r="AMP183" s="105"/>
      <c r="AMQ183" s="105"/>
      <c r="AMR183" s="105"/>
      <c r="AMS183" s="105"/>
      <c r="AMT183" s="105"/>
      <c r="AMU183" s="105"/>
      <c r="AMV183" s="105"/>
      <c r="AMW183" s="105"/>
      <c r="AMX183" s="105"/>
      <c r="AMY183" s="105"/>
      <c r="AMZ183" s="105"/>
      <c r="ANA183" s="105"/>
      <c r="ANB183" s="105"/>
      <c r="ANC183" s="105"/>
      <c r="AND183" s="105"/>
      <c r="ANE183" s="105"/>
      <c r="ANF183" s="105"/>
      <c r="ANG183" s="105"/>
      <c r="ANH183" s="105"/>
      <c r="ANI183" s="105"/>
      <c r="ANJ183" s="105"/>
      <c r="ANK183" s="105"/>
      <c r="ANL183" s="105"/>
      <c r="ANM183" s="105"/>
      <c r="ANN183" s="105"/>
      <c r="ANO183" s="105"/>
      <c r="ANP183" s="105"/>
      <c r="ANQ183" s="105"/>
      <c r="ANR183" s="105"/>
      <c r="ANS183" s="105"/>
      <c r="ANT183" s="105"/>
      <c r="ANU183" s="105"/>
      <c r="ANV183" s="105"/>
      <c r="ANW183" s="105"/>
      <c r="ANX183" s="105"/>
      <c r="ANY183" s="105"/>
      <c r="ANZ183" s="105"/>
      <c r="AOA183" s="105"/>
      <c r="AOB183" s="105"/>
      <c r="AOC183" s="105"/>
      <c r="AOD183" s="105"/>
      <c r="AOE183" s="105"/>
      <c r="AOF183" s="105"/>
      <c r="AOG183" s="105"/>
      <c r="AOH183" s="105"/>
      <c r="AOI183" s="105"/>
      <c r="AOJ183" s="105"/>
      <c r="AOK183" s="105"/>
      <c r="AOL183" s="105"/>
      <c r="AOM183" s="105"/>
      <c r="AON183" s="105"/>
      <c r="AOO183" s="105"/>
      <c r="AOP183" s="105"/>
      <c r="AOQ183" s="105"/>
      <c r="AOR183" s="105"/>
      <c r="AOS183" s="105"/>
      <c r="AOT183" s="105"/>
      <c r="AOU183" s="105"/>
      <c r="AOV183" s="105"/>
      <c r="AOW183" s="105"/>
      <c r="AOX183" s="105"/>
      <c r="AOY183" s="105"/>
      <c r="AOZ183" s="105"/>
      <c r="APA183" s="105"/>
      <c r="APB183" s="105"/>
      <c r="APC183" s="105"/>
      <c r="APD183" s="105"/>
      <c r="APE183" s="105"/>
      <c r="APF183" s="105"/>
      <c r="APG183" s="105"/>
      <c r="APH183" s="105"/>
      <c r="API183" s="105"/>
      <c r="APJ183" s="105"/>
      <c r="APK183" s="105"/>
      <c r="APL183" s="105"/>
      <c r="APM183" s="105"/>
      <c r="APN183" s="105"/>
      <c r="APO183" s="105"/>
      <c r="APP183" s="105"/>
      <c r="APQ183" s="105"/>
      <c r="APR183" s="105"/>
      <c r="APS183" s="105"/>
      <c r="APT183" s="105"/>
      <c r="APU183" s="105"/>
      <c r="APV183" s="105"/>
      <c r="APW183" s="105"/>
      <c r="APX183" s="105"/>
      <c r="APY183" s="105"/>
      <c r="APZ183" s="105"/>
      <c r="AQA183" s="105"/>
      <c r="AQB183" s="105"/>
      <c r="AQC183" s="105"/>
      <c r="AQD183" s="105"/>
      <c r="AQE183" s="105"/>
      <c r="AQF183" s="105"/>
      <c r="AQG183" s="105"/>
      <c r="AQH183" s="105"/>
      <c r="AQI183" s="105"/>
      <c r="AQJ183" s="105"/>
      <c r="AQK183" s="105"/>
      <c r="AQL183" s="105"/>
      <c r="AQM183" s="105"/>
      <c r="AQN183" s="105"/>
      <c r="AQO183" s="105"/>
      <c r="AQP183" s="105"/>
      <c r="AQQ183" s="105"/>
      <c r="AQR183" s="105"/>
      <c r="AQS183" s="105"/>
      <c r="AQT183" s="105"/>
      <c r="AQU183" s="105"/>
      <c r="AQV183" s="105"/>
      <c r="AQW183" s="105"/>
      <c r="AQX183" s="105"/>
      <c r="AQY183" s="105"/>
      <c r="AQZ183" s="105"/>
      <c r="ARA183" s="105"/>
      <c r="ARB183" s="105"/>
      <c r="ARC183" s="105"/>
      <c r="ARD183" s="105"/>
      <c r="ARE183" s="105"/>
      <c r="ARF183" s="105"/>
      <c r="ARG183" s="105"/>
      <c r="ARH183" s="105"/>
      <c r="ARI183" s="105"/>
      <c r="ARJ183" s="105"/>
      <c r="ARK183" s="105"/>
      <c r="ARL183" s="105"/>
      <c r="ARM183" s="105"/>
      <c r="ARN183" s="105"/>
      <c r="ARO183" s="105"/>
      <c r="ARP183" s="105"/>
      <c r="ARQ183" s="105"/>
      <c r="ARR183" s="105"/>
      <c r="ARS183" s="105"/>
      <c r="ART183" s="105"/>
      <c r="ARU183" s="105"/>
      <c r="ARV183" s="105"/>
      <c r="ARW183" s="105"/>
      <c r="ARX183" s="105"/>
      <c r="ARY183" s="105"/>
      <c r="ARZ183" s="105"/>
      <c r="ASA183" s="105"/>
      <c r="ASB183" s="105"/>
      <c r="ASC183" s="105"/>
      <c r="ASD183" s="105"/>
      <c r="ASE183" s="105"/>
      <c r="ASF183" s="105"/>
      <c r="ASG183" s="105"/>
      <c r="ASH183" s="105"/>
      <c r="ASI183" s="105"/>
      <c r="ASJ183" s="105"/>
      <c r="ASK183" s="105"/>
      <c r="ASL183" s="105"/>
      <c r="ASM183" s="105"/>
      <c r="ASN183" s="105"/>
      <c r="ASO183" s="105"/>
      <c r="ASP183" s="105"/>
      <c r="ASQ183" s="105"/>
      <c r="ASR183" s="105"/>
      <c r="ASS183" s="105"/>
      <c r="AST183" s="105"/>
      <c r="ASU183" s="105"/>
      <c r="ASV183" s="105"/>
      <c r="ASW183" s="105"/>
      <c r="ASX183" s="105"/>
      <c r="ASY183" s="105"/>
      <c r="ASZ183" s="105"/>
      <c r="ATA183" s="105"/>
      <c r="ATB183" s="105"/>
      <c r="ATC183" s="105"/>
      <c r="ATD183" s="105"/>
      <c r="ATE183" s="105"/>
      <c r="ATF183" s="105"/>
      <c r="ATG183" s="105"/>
      <c r="ATH183" s="105"/>
      <c r="ATI183" s="105"/>
      <c r="ATJ183" s="105"/>
      <c r="ATK183" s="105"/>
      <c r="ATL183" s="105"/>
      <c r="ATM183" s="105"/>
      <c r="ATN183" s="105"/>
      <c r="ATO183" s="105"/>
      <c r="ATP183" s="105"/>
      <c r="ATQ183" s="105"/>
      <c r="ATR183" s="105"/>
      <c r="ATS183" s="105"/>
      <c r="ATT183" s="105"/>
      <c r="ATU183" s="105"/>
      <c r="ATV183" s="105"/>
    </row>
    <row r="184" spans="1:1218" s="58" customFormat="1" ht="15" customHeight="1">
      <c r="A184" s="2302"/>
      <c r="B184" s="1636"/>
      <c r="C184" s="1715" t="s">
        <v>283</v>
      </c>
      <c r="D184" s="1716"/>
      <c r="E184" s="1716"/>
      <c r="F184" s="1717"/>
      <c r="G184" s="1717"/>
      <c r="H184" s="1717"/>
      <c r="I184" s="1717"/>
      <c r="J184" s="1717"/>
      <c r="K184" s="1718"/>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5"/>
      <c r="AR184" s="105"/>
      <c r="AS184" s="105"/>
      <c r="AT184" s="105"/>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5"/>
      <c r="BY184" s="105"/>
      <c r="BZ184" s="105"/>
      <c r="CA184" s="105"/>
      <c r="CB184" s="105"/>
      <c r="CC184" s="105"/>
      <c r="CD184" s="105"/>
      <c r="CE184" s="105"/>
      <c r="CF184" s="105"/>
      <c r="CG184" s="105"/>
      <c r="CH184" s="105"/>
      <c r="CI184" s="105"/>
      <c r="CJ184" s="105"/>
      <c r="CK184" s="105"/>
      <c r="CL184" s="105"/>
      <c r="CM184" s="105"/>
      <c r="CN184" s="105"/>
      <c r="CO184" s="105"/>
      <c r="CP184" s="105"/>
      <c r="CQ184" s="105"/>
      <c r="CR184" s="105"/>
      <c r="CS184" s="105"/>
      <c r="CT184" s="105"/>
      <c r="CU184" s="105"/>
      <c r="CV184" s="105"/>
      <c r="CW184" s="105"/>
      <c r="CX184" s="105"/>
      <c r="CY184" s="105"/>
      <c r="CZ184" s="105"/>
      <c r="DA184" s="105"/>
      <c r="DB184" s="105"/>
      <c r="DC184" s="105"/>
      <c r="DD184" s="105"/>
      <c r="DE184" s="105"/>
      <c r="DF184" s="105"/>
      <c r="DG184" s="105"/>
      <c r="DH184" s="105"/>
      <c r="DI184" s="105"/>
      <c r="DJ184" s="105"/>
      <c r="DK184" s="105"/>
      <c r="DL184" s="105"/>
      <c r="DM184" s="105"/>
      <c r="DN184" s="105"/>
      <c r="DO184" s="105"/>
      <c r="DP184" s="105"/>
      <c r="DQ184" s="105"/>
      <c r="DR184" s="105"/>
      <c r="DS184" s="105"/>
      <c r="DT184" s="105"/>
      <c r="DU184" s="105"/>
      <c r="DV184" s="105"/>
      <c r="DW184" s="105"/>
      <c r="DX184" s="105"/>
      <c r="DY184" s="105"/>
      <c r="DZ184" s="105"/>
      <c r="EA184" s="105"/>
      <c r="EB184" s="105"/>
      <c r="EC184" s="105"/>
      <c r="ED184" s="105"/>
      <c r="EE184" s="105"/>
      <c r="EF184" s="105"/>
      <c r="EG184" s="105"/>
      <c r="EH184" s="105"/>
      <c r="EI184" s="105"/>
      <c r="EJ184" s="105"/>
      <c r="EK184" s="105"/>
      <c r="EL184" s="105"/>
      <c r="EM184" s="105"/>
      <c r="EN184" s="105"/>
      <c r="EO184" s="105"/>
      <c r="EP184" s="105"/>
      <c r="EQ184" s="105"/>
      <c r="ER184" s="105"/>
      <c r="ES184" s="105"/>
      <c r="ET184" s="105"/>
      <c r="EU184" s="105"/>
      <c r="EV184" s="105"/>
      <c r="EW184" s="105"/>
      <c r="EX184" s="105"/>
      <c r="EY184" s="105"/>
      <c r="EZ184" s="105"/>
      <c r="FA184" s="105"/>
      <c r="FB184" s="105"/>
      <c r="FC184" s="105"/>
      <c r="FD184" s="105"/>
      <c r="FE184" s="105"/>
      <c r="FF184" s="105"/>
      <c r="FG184" s="105"/>
      <c r="FH184" s="105"/>
      <c r="FI184" s="105"/>
      <c r="FJ184" s="105"/>
      <c r="FK184" s="105"/>
      <c r="FL184" s="105"/>
      <c r="FM184" s="105"/>
      <c r="FN184" s="105"/>
      <c r="FO184" s="105"/>
      <c r="FP184" s="105"/>
      <c r="FQ184" s="105"/>
      <c r="FR184" s="105"/>
      <c r="FS184" s="105"/>
      <c r="FT184" s="105"/>
      <c r="FU184" s="105"/>
      <c r="FV184" s="105"/>
      <c r="FW184" s="105"/>
      <c r="FX184" s="105"/>
      <c r="FY184" s="105"/>
      <c r="FZ184" s="105"/>
      <c r="GA184" s="105"/>
      <c r="GB184" s="105"/>
      <c r="GC184" s="105"/>
      <c r="GD184" s="105"/>
      <c r="GE184" s="105"/>
      <c r="GF184" s="105"/>
      <c r="GG184" s="105"/>
      <c r="GH184" s="105"/>
      <c r="GI184" s="105"/>
      <c r="GJ184" s="105"/>
      <c r="GK184" s="105"/>
      <c r="GL184" s="105"/>
      <c r="GM184" s="105"/>
      <c r="GN184" s="105"/>
      <c r="GO184" s="105"/>
      <c r="GP184" s="105"/>
      <c r="GQ184" s="105"/>
      <c r="GR184" s="105"/>
      <c r="GS184" s="105"/>
      <c r="GT184" s="105"/>
      <c r="GU184" s="105"/>
      <c r="GV184" s="105"/>
      <c r="GW184" s="105"/>
      <c r="GX184" s="105"/>
      <c r="GY184" s="105"/>
      <c r="GZ184" s="105"/>
      <c r="HA184" s="105"/>
      <c r="HB184" s="105"/>
      <c r="HC184" s="105"/>
      <c r="HD184" s="105"/>
      <c r="HE184" s="105"/>
      <c r="HF184" s="105"/>
      <c r="HG184" s="105"/>
      <c r="HH184" s="105"/>
      <c r="HI184" s="105"/>
      <c r="HJ184" s="105"/>
      <c r="HK184" s="105"/>
      <c r="HL184" s="105"/>
      <c r="HM184" s="105"/>
      <c r="HN184" s="105"/>
      <c r="HO184" s="105"/>
      <c r="HP184" s="105"/>
      <c r="HQ184" s="105"/>
      <c r="HR184" s="105"/>
      <c r="HS184" s="105"/>
      <c r="HT184" s="105"/>
      <c r="HU184" s="105"/>
      <c r="HV184" s="105"/>
      <c r="HW184" s="105"/>
      <c r="HX184" s="105"/>
      <c r="HY184" s="105"/>
      <c r="HZ184" s="105"/>
      <c r="IA184" s="105"/>
      <c r="IB184" s="105"/>
      <c r="IC184" s="105"/>
      <c r="ID184" s="105"/>
      <c r="IE184" s="105"/>
      <c r="IF184" s="105"/>
      <c r="IG184" s="105"/>
      <c r="IH184" s="105"/>
      <c r="II184" s="105"/>
      <c r="IJ184" s="105"/>
      <c r="IK184" s="105"/>
      <c r="IL184" s="105"/>
      <c r="IM184" s="105"/>
      <c r="IN184" s="105"/>
      <c r="IO184" s="105"/>
      <c r="IP184" s="105"/>
      <c r="IQ184" s="105"/>
      <c r="IR184" s="105"/>
      <c r="IS184" s="105"/>
      <c r="IT184" s="105"/>
      <c r="IU184" s="105"/>
      <c r="IV184" s="105"/>
      <c r="IW184" s="105"/>
      <c r="IX184" s="105"/>
      <c r="IY184" s="105"/>
      <c r="IZ184" s="105"/>
      <c r="JA184" s="105"/>
      <c r="JB184" s="105"/>
      <c r="JC184" s="105"/>
      <c r="JD184" s="105"/>
      <c r="JE184" s="105"/>
      <c r="JF184" s="105"/>
      <c r="JG184" s="105"/>
      <c r="JH184" s="105"/>
      <c r="JI184" s="105"/>
      <c r="JJ184" s="105"/>
      <c r="JK184" s="105"/>
      <c r="JL184" s="105"/>
      <c r="JM184" s="105"/>
      <c r="JN184" s="105"/>
      <c r="JO184" s="105"/>
      <c r="JP184" s="105"/>
      <c r="JQ184" s="105"/>
      <c r="JR184" s="105"/>
      <c r="JS184" s="105"/>
      <c r="JT184" s="105"/>
      <c r="JU184" s="105"/>
      <c r="JV184" s="105"/>
      <c r="JW184" s="105"/>
      <c r="JX184" s="105"/>
      <c r="JY184" s="105"/>
      <c r="JZ184" s="105"/>
      <c r="KA184" s="105"/>
      <c r="KB184" s="105"/>
      <c r="KC184" s="105"/>
      <c r="KD184" s="105"/>
      <c r="KE184" s="105"/>
      <c r="KF184" s="105"/>
      <c r="KG184" s="105"/>
      <c r="KH184" s="105"/>
      <c r="KI184" s="105"/>
      <c r="KJ184" s="105"/>
      <c r="KK184" s="105"/>
      <c r="KL184" s="105"/>
      <c r="KM184" s="105"/>
      <c r="KN184" s="105"/>
      <c r="KO184" s="105"/>
      <c r="KP184" s="105"/>
      <c r="KQ184" s="105"/>
      <c r="KR184" s="105"/>
      <c r="KS184" s="105"/>
      <c r="KT184" s="105"/>
      <c r="KU184" s="105"/>
      <c r="KV184" s="105"/>
      <c r="KW184" s="105"/>
      <c r="KX184" s="105"/>
      <c r="KY184" s="105"/>
      <c r="KZ184" s="105"/>
      <c r="LA184" s="105"/>
      <c r="LB184" s="105"/>
      <c r="LC184" s="105"/>
      <c r="LD184" s="105"/>
      <c r="LE184" s="105"/>
      <c r="LF184" s="105"/>
      <c r="LG184" s="105"/>
      <c r="LH184" s="105"/>
      <c r="LI184" s="105"/>
      <c r="LJ184" s="105"/>
      <c r="LK184" s="105"/>
      <c r="LL184" s="105"/>
      <c r="LM184" s="105"/>
      <c r="LN184" s="105"/>
      <c r="LO184" s="105"/>
      <c r="LP184" s="105"/>
      <c r="LQ184" s="105"/>
      <c r="LR184" s="105"/>
      <c r="LS184" s="105"/>
      <c r="LT184" s="105"/>
      <c r="LU184" s="105"/>
      <c r="LV184" s="105"/>
      <c r="LW184" s="105"/>
      <c r="LX184" s="105"/>
      <c r="LY184" s="105"/>
      <c r="LZ184" s="105"/>
      <c r="MA184" s="105"/>
      <c r="MB184" s="105"/>
      <c r="MC184" s="105"/>
      <c r="MD184" s="105"/>
      <c r="ME184" s="105"/>
      <c r="MF184" s="105"/>
      <c r="MG184" s="105"/>
      <c r="MH184" s="105"/>
      <c r="MI184" s="105"/>
      <c r="MJ184" s="105"/>
      <c r="MK184" s="105"/>
      <c r="ML184" s="105"/>
      <c r="MM184" s="105"/>
      <c r="MN184" s="105"/>
      <c r="MO184" s="105"/>
      <c r="MP184" s="105"/>
      <c r="MQ184" s="105"/>
      <c r="MR184" s="105"/>
      <c r="MS184" s="105"/>
      <c r="MT184" s="105"/>
      <c r="MU184" s="105"/>
      <c r="MV184" s="105"/>
      <c r="MW184" s="105"/>
      <c r="MX184" s="105"/>
      <c r="MY184" s="105"/>
      <c r="MZ184" s="105"/>
      <c r="NA184" s="105"/>
      <c r="NB184" s="105"/>
      <c r="NC184" s="105"/>
      <c r="ND184" s="105"/>
      <c r="NE184" s="105"/>
      <c r="NF184" s="105"/>
      <c r="NG184" s="105"/>
      <c r="NH184" s="105"/>
      <c r="NI184" s="105"/>
      <c r="NJ184" s="105"/>
      <c r="NK184" s="105"/>
      <c r="NL184" s="105"/>
      <c r="NM184" s="105"/>
      <c r="NN184" s="105"/>
      <c r="NO184" s="105"/>
      <c r="NP184" s="105"/>
      <c r="NQ184" s="105"/>
      <c r="NR184" s="105"/>
      <c r="NS184" s="105"/>
      <c r="NT184" s="105"/>
      <c r="NU184" s="105"/>
      <c r="NV184" s="105"/>
      <c r="NW184" s="105"/>
      <c r="NX184" s="105"/>
      <c r="NY184" s="105"/>
      <c r="NZ184" s="105"/>
      <c r="OA184" s="105"/>
      <c r="OB184" s="105"/>
      <c r="OC184" s="105"/>
      <c r="OD184" s="105"/>
      <c r="OE184" s="105"/>
      <c r="OF184" s="105"/>
      <c r="OG184" s="105"/>
      <c r="OH184" s="105"/>
      <c r="OI184" s="105"/>
      <c r="OJ184" s="105"/>
      <c r="OK184" s="105"/>
      <c r="OL184" s="105"/>
      <c r="OM184" s="105"/>
      <c r="ON184" s="105"/>
      <c r="OO184" s="105"/>
      <c r="OP184" s="105"/>
      <c r="OQ184" s="105"/>
      <c r="OR184" s="105"/>
      <c r="OS184" s="105"/>
      <c r="OT184" s="105"/>
      <c r="OU184" s="105"/>
      <c r="OV184" s="105"/>
      <c r="OW184" s="105"/>
      <c r="OX184" s="105"/>
      <c r="OY184" s="105"/>
      <c r="OZ184" s="105"/>
      <c r="PA184" s="105"/>
      <c r="PB184" s="105"/>
      <c r="PC184" s="105"/>
      <c r="PD184" s="105"/>
      <c r="PE184" s="105"/>
      <c r="PF184" s="105"/>
      <c r="PG184" s="105"/>
      <c r="PH184" s="105"/>
      <c r="PI184" s="105"/>
      <c r="PJ184" s="105"/>
      <c r="PK184" s="105"/>
      <c r="PL184" s="105"/>
      <c r="PM184" s="105"/>
      <c r="PN184" s="105"/>
      <c r="PO184" s="105"/>
      <c r="PP184" s="105"/>
      <c r="PQ184" s="105"/>
      <c r="PR184" s="105"/>
      <c r="PS184" s="105"/>
      <c r="PT184" s="105"/>
      <c r="PU184" s="105"/>
      <c r="PV184" s="105"/>
      <c r="PW184" s="105"/>
      <c r="PX184" s="105"/>
      <c r="PY184" s="105"/>
      <c r="PZ184" s="105"/>
      <c r="QA184" s="105"/>
      <c r="QB184" s="105"/>
      <c r="QC184" s="105"/>
      <c r="QD184" s="105"/>
      <c r="QE184" s="105"/>
      <c r="QF184" s="105"/>
      <c r="QG184" s="105"/>
      <c r="QH184" s="105"/>
      <c r="QI184" s="105"/>
      <c r="QJ184" s="105"/>
      <c r="QK184" s="105"/>
      <c r="QL184" s="105"/>
      <c r="QM184" s="105"/>
      <c r="QN184" s="105"/>
      <c r="QO184" s="105"/>
      <c r="QP184" s="105"/>
      <c r="QQ184" s="105"/>
      <c r="QR184" s="105"/>
      <c r="QS184" s="105"/>
      <c r="QT184" s="105"/>
      <c r="QU184" s="105"/>
      <c r="QV184" s="105"/>
      <c r="QW184" s="105"/>
      <c r="QX184" s="105"/>
      <c r="QY184" s="105"/>
      <c r="QZ184" s="105"/>
      <c r="RA184" s="105"/>
      <c r="RB184" s="105"/>
      <c r="RC184" s="105"/>
      <c r="RD184" s="105"/>
      <c r="RE184" s="105"/>
      <c r="RF184" s="105"/>
      <c r="RG184" s="105"/>
      <c r="RH184" s="105"/>
      <c r="RI184" s="105"/>
      <c r="RJ184" s="105"/>
      <c r="RK184" s="105"/>
      <c r="RL184" s="105"/>
      <c r="RM184" s="105"/>
      <c r="RN184" s="105"/>
      <c r="RO184" s="105"/>
      <c r="RP184" s="105"/>
      <c r="RQ184" s="105"/>
      <c r="RR184" s="105"/>
      <c r="RS184" s="105"/>
      <c r="RT184" s="105"/>
      <c r="RU184" s="105"/>
      <c r="RV184" s="105"/>
      <c r="RW184" s="105"/>
      <c r="RX184" s="105"/>
      <c r="RY184" s="105"/>
      <c r="RZ184" s="105"/>
      <c r="SA184" s="105"/>
      <c r="SB184" s="105"/>
      <c r="SC184" s="105"/>
      <c r="SD184" s="105"/>
      <c r="SE184" s="105"/>
      <c r="SF184" s="105"/>
      <c r="SG184" s="105"/>
      <c r="SH184" s="105"/>
      <c r="SI184" s="105"/>
      <c r="SJ184" s="105"/>
      <c r="SK184" s="105"/>
      <c r="SL184" s="105"/>
      <c r="SM184" s="105"/>
      <c r="SN184" s="105"/>
      <c r="SO184" s="105"/>
      <c r="SP184" s="105"/>
      <c r="SQ184" s="105"/>
      <c r="SR184" s="105"/>
      <c r="SS184" s="105"/>
      <c r="ST184" s="105"/>
      <c r="SU184" s="105"/>
      <c r="SV184" s="105"/>
      <c r="SW184" s="105"/>
      <c r="SX184" s="105"/>
      <c r="SY184" s="105"/>
      <c r="SZ184" s="105"/>
      <c r="TA184" s="105"/>
      <c r="TB184" s="105"/>
      <c r="TC184" s="105"/>
      <c r="TD184" s="105"/>
      <c r="TE184" s="105"/>
      <c r="TF184" s="105"/>
      <c r="TG184" s="105"/>
      <c r="TH184" s="105"/>
      <c r="TI184" s="105"/>
      <c r="TJ184" s="105"/>
      <c r="TK184" s="105"/>
      <c r="TL184" s="105"/>
      <c r="TM184" s="105"/>
      <c r="TN184" s="105"/>
      <c r="TO184" s="105"/>
      <c r="TP184" s="105"/>
      <c r="TQ184" s="105"/>
      <c r="TR184" s="105"/>
      <c r="TS184" s="105"/>
      <c r="TT184" s="105"/>
      <c r="TU184" s="105"/>
      <c r="TV184" s="105"/>
      <c r="TW184" s="105"/>
      <c r="TX184" s="105"/>
      <c r="TY184" s="105"/>
      <c r="TZ184" s="105"/>
      <c r="UA184" s="105"/>
      <c r="UB184" s="105"/>
      <c r="UC184" s="105"/>
      <c r="UD184" s="105"/>
      <c r="UE184" s="105"/>
      <c r="UF184" s="105"/>
      <c r="UG184" s="105"/>
      <c r="UH184" s="105"/>
      <c r="UI184" s="105"/>
      <c r="UJ184" s="105"/>
      <c r="UK184" s="105"/>
      <c r="UL184" s="105"/>
      <c r="UM184" s="105"/>
      <c r="UN184" s="105"/>
      <c r="UO184" s="105"/>
      <c r="UP184" s="105"/>
      <c r="UQ184" s="105"/>
      <c r="UR184" s="105"/>
      <c r="US184" s="105"/>
      <c r="UT184" s="105"/>
      <c r="UU184" s="105"/>
      <c r="UV184" s="105"/>
      <c r="UW184" s="105"/>
      <c r="UX184" s="105"/>
      <c r="UY184" s="105"/>
      <c r="UZ184" s="105"/>
      <c r="VA184" s="105"/>
      <c r="VB184" s="105"/>
      <c r="VC184" s="105"/>
      <c r="VD184" s="105"/>
      <c r="VE184" s="105"/>
      <c r="VF184" s="105"/>
      <c r="VG184" s="105"/>
      <c r="VH184" s="105"/>
      <c r="VI184" s="105"/>
      <c r="VJ184" s="105"/>
      <c r="VK184" s="105"/>
      <c r="VL184" s="105"/>
      <c r="VM184" s="105"/>
      <c r="VN184" s="105"/>
      <c r="VO184" s="105"/>
      <c r="VP184" s="105"/>
      <c r="VQ184" s="105"/>
      <c r="VR184" s="105"/>
      <c r="VS184" s="105"/>
      <c r="VT184" s="105"/>
      <c r="VU184" s="105"/>
      <c r="VV184" s="105"/>
      <c r="VW184" s="105"/>
      <c r="VX184" s="105"/>
      <c r="VY184" s="105"/>
      <c r="VZ184" s="105"/>
      <c r="WA184" s="105"/>
      <c r="WB184" s="105"/>
      <c r="WC184" s="105"/>
      <c r="WD184" s="105"/>
      <c r="WE184" s="105"/>
      <c r="WF184" s="105"/>
      <c r="WG184" s="105"/>
      <c r="WH184" s="105"/>
      <c r="WI184" s="105"/>
      <c r="WJ184" s="105"/>
      <c r="WK184" s="105"/>
      <c r="WL184" s="105"/>
      <c r="WM184" s="105"/>
      <c r="WN184" s="105"/>
      <c r="WO184" s="105"/>
      <c r="WP184" s="105"/>
      <c r="WQ184" s="105"/>
      <c r="WR184" s="105"/>
      <c r="WS184" s="105"/>
      <c r="WT184" s="105"/>
      <c r="WU184" s="105"/>
      <c r="WV184" s="105"/>
      <c r="WW184" s="105"/>
      <c r="WX184" s="105"/>
      <c r="WY184" s="105"/>
      <c r="WZ184" s="105"/>
      <c r="XA184" s="105"/>
      <c r="XB184" s="105"/>
      <c r="XC184" s="105"/>
      <c r="XD184" s="105"/>
      <c r="XE184" s="105"/>
      <c r="XF184" s="105"/>
      <c r="XG184" s="105"/>
      <c r="XH184" s="105"/>
      <c r="XI184" s="105"/>
      <c r="XJ184" s="105"/>
      <c r="XK184" s="105"/>
      <c r="XL184" s="105"/>
      <c r="XM184" s="105"/>
      <c r="XN184" s="105"/>
      <c r="XO184" s="105"/>
      <c r="XP184" s="105"/>
      <c r="XQ184" s="105"/>
      <c r="XR184" s="105"/>
      <c r="XS184" s="105"/>
      <c r="XT184" s="105"/>
      <c r="XU184" s="105"/>
      <c r="XV184" s="105"/>
      <c r="XW184" s="105"/>
      <c r="XX184" s="105"/>
      <c r="XY184" s="105"/>
      <c r="XZ184" s="105"/>
      <c r="YA184" s="105"/>
      <c r="YB184" s="105"/>
      <c r="YC184" s="105"/>
      <c r="YD184" s="105"/>
      <c r="YE184" s="105"/>
      <c r="YF184" s="105"/>
      <c r="YG184" s="105"/>
      <c r="YH184" s="105"/>
      <c r="YI184" s="105"/>
      <c r="YJ184" s="105"/>
      <c r="YK184" s="105"/>
      <c r="YL184" s="105"/>
      <c r="YM184" s="105"/>
      <c r="YN184" s="105"/>
      <c r="YO184" s="105"/>
      <c r="YP184" s="105"/>
      <c r="YQ184" s="105"/>
      <c r="YR184" s="105"/>
      <c r="YS184" s="105"/>
      <c r="YT184" s="105"/>
      <c r="YU184" s="105"/>
      <c r="YV184" s="105"/>
      <c r="YW184" s="105"/>
      <c r="YX184" s="105"/>
      <c r="YY184" s="105"/>
      <c r="YZ184" s="105"/>
      <c r="ZA184" s="105"/>
      <c r="ZB184" s="105"/>
      <c r="ZC184" s="105"/>
      <c r="ZD184" s="105"/>
      <c r="ZE184" s="105"/>
      <c r="ZF184" s="105"/>
      <c r="ZG184" s="105"/>
      <c r="ZH184" s="105"/>
      <c r="ZI184" s="105"/>
      <c r="ZJ184" s="105"/>
      <c r="ZK184" s="105"/>
      <c r="ZL184" s="105"/>
      <c r="ZM184" s="105"/>
      <c r="ZN184" s="105"/>
      <c r="ZO184" s="105"/>
      <c r="ZP184" s="105"/>
      <c r="ZQ184" s="105"/>
      <c r="ZR184" s="105"/>
      <c r="ZS184" s="105"/>
      <c r="ZT184" s="105"/>
      <c r="ZU184" s="105"/>
      <c r="ZV184" s="105"/>
      <c r="ZW184" s="105"/>
      <c r="ZX184" s="105"/>
      <c r="ZY184" s="105"/>
      <c r="ZZ184" s="105"/>
      <c r="AAA184" s="105"/>
      <c r="AAB184" s="105"/>
      <c r="AAC184" s="105"/>
      <c r="AAD184" s="105"/>
      <c r="AAE184" s="105"/>
      <c r="AAF184" s="105"/>
      <c r="AAG184" s="105"/>
      <c r="AAH184" s="105"/>
      <c r="AAI184" s="105"/>
      <c r="AAJ184" s="105"/>
      <c r="AAK184" s="105"/>
      <c r="AAL184" s="105"/>
      <c r="AAM184" s="105"/>
      <c r="AAN184" s="105"/>
      <c r="AAO184" s="105"/>
      <c r="AAP184" s="105"/>
      <c r="AAQ184" s="105"/>
      <c r="AAR184" s="105"/>
      <c r="AAS184" s="105"/>
      <c r="AAT184" s="105"/>
      <c r="AAU184" s="105"/>
      <c r="AAV184" s="105"/>
      <c r="AAW184" s="105"/>
      <c r="AAX184" s="105"/>
      <c r="AAY184" s="105"/>
      <c r="AAZ184" s="105"/>
      <c r="ABA184" s="105"/>
      <c r="ABB184" s="105"/>
      <c r="ABC184" s="105"/>
      <c r="ABD184" s="105"/>
      <c r="ABE184" s="105"/>
      <c r="ABF184" s="105"/>
      <c r="ABG184" s="105"/>
      <c r="ABH184" s="105"/>
      <c r="ABI184" s="105"/>
      <c r="ABJ184" s="105"/>
      <c r="ABK184" s="105"/>
      <c r="ABL184" s="105"/>
      <c r="ABM184" s="105"/>
      <c r="ABN184" s="105"/>
      <c r="ABO184" s="105"/>
      <c r="ABP184" s="105"/>
      <c r="ABQ184" s="105"/>
      <c r="ABR184" s="105"/>
      <c r="ABS184" s="105"/>
      <c r="ABT184" s="105"/>
      <c r="ABU184" s="105"/>
      <c r="ABV184" s="105"/>
      <c r="ABW184" s="105"/>
      <c r="ABX184" s="105"/>
      <c r="ABY184" s="105"/>
      <c r="ABZ184" s="105"/>
      <c r="ACA184" s="105"/>
      <c r="ACB184" s="105"/>
      <c r="ACC184" s="105"/>
      <c r="ACD184" s="105"/>
      <c r="ACE184" s="105"/>
      <c r="ACF184" s="105"/>
      <c r="ACG184" s="105"/>
      <c r="ACH184" s="105"/>
      <c r="ACI184" s="105"/>
      <c r="ACJ184" s="105"/>
      <c r="ACK184" s="105"/>
      <c r="ACL184" s="105"/>
      <c r="ACM184" s="105"/>
      <c r="ACN184" s="105"/>
      <c r="ACO184" s="105"/>
      <c r="ACP184" s="105"/>
      <c r="ACQ184" s="105"/>
      <c r="ACR184" s="105"/>
      <c r="ACS184" s="105"/>
      <c r="ACT184" s="105"/>
      <c r="ACU184" s="105"/>
      <c r="ACV184" s="105"/>
      <c r="ACW184" s="105"/>
      <c r="ACX184" s="105"/>
      <c r="ACY184" s="105"/>
      <c r="ACZ184" s="105"/>
      <c r="ADA184" s="105"/>
      <c r="ADB184" s="105"/>
      <c r="ADC184" s="105"/>
      <c r="ADD184" s="105"/>
      <c r="ADE184" s="105"/>
      <c r="ADF184" s="105"/>
      <c r="ADG184" s="105"/>
      <c r="ADH184" s="105"/>
      <c r="ADI184" s="105"/>
      <c r="ADJ184" s="105"/>
      <c r="ADK184" s="105"/>
      <c r="ADL184" s="105"/>
      <c r="ADM184" s="105"/>
      <c r="ADN184" s="105"/>
      <c r="ADO184" s="105"/>
      <c r="ADP184" s="105"/>
      <c r="ADQ184" s="105"/>
      <c r="ADR184" s="105"/>
      <c r="ADS184" s="105"/>
      <c r="ADT184" s="105"/>
      <c r="ADU184" s="105"/>
      <c r="ADV184" s="105"/>
      <c r="ADW184" s="105"/>
      <c r="ADX184" s="105"/>
      <c r="ADY184" s="105"/>
      <c r="ADZ184" s="105"/>
      <c r="AEA184" s="105"/>
      <c r="AEB184" s="105"/>
      <c r="AEC184" s="105"/>
      <c r="AED184" s="105"/>
      <c r="AEE184" s="105"/>
      <c r="AEF184" s="105"/>
      <c r="AEG184" s="105"/>
      <c r="AEH184" s="105"/>
      <c r="AEI184" s="105"/>
      <c r="AEJ184" s="105"/>
      <c r="AEK184" s="105"/>
      <c r="AEL184" s="105"/>
      <c r="AEM184" s="105"/>
      <c r="AEN184" s="105"/>
      <c r="AEO184" s="105"/>
      <c r="AEP184" s="105"/>
      <c r="AEQ184" s="105"/>
      <c r="AER184" s="105"/>
      <c r="AES184" s="105"/>
      <c r="AET184" s="105"/>
      <c r="AEU184" s="105"/>
      <c r="AEV184" s="105"/>
      <c r="AEW184" s="105"/>
      <c r="AEX184" s="105"/>
      <c r="AEY184" s="105"/>
      <c r="AEZ184" s="105"/>
      <c r="AFA184" s="105"/>
      <c r="AFB184" s="105"/>
      <c r="AFC184" s="105"/>
      <c r="AFD184" s="105"/>
      <c r="AFE184" s="105"/>
      <c r="AFF184" s="105"/>
      <c r="AFG184" s="105"/>
      <c r="AFH184" s="105"/>
      <c r="AFI184" s="105"/>
      <c r="AFJ184" s="105"/>
      <c r="AFK184" s="105"/>
      <c r="AFL184" s="105"/>
      <c r="AFM184" s="105"/>
      <c r="AFN184" s="105"/>
      <c r="AFO184" s="105"/>
      <c r="AFP184" s="105"/>
      <c r="AFQ184" s="105"/>
      <c r="AFR184" s="105"/>
      <c r="AFS184" s="105"/>
      <c r="AFT184" s="105"/>
      <c r="AFU184" s="105"/>
      <c r="AFV184" s="105"/>
      <c r="AFW184" s="105"/>
      <c r="AFX184" s="105"/>
      <c r="AFY184" s="105"/>
      <c r="AFZ184" s="105"/>
      <c r="AGA184" s="105"/>
      <c r="AGB184" s="105"/>
      <c r="AGC184" s="105"/>
      <c r="AGD184" s="105"/>
      <c r="AGE184" s="105"/>
      <c r="AGF184" s="105"/>
      <c r="AGG184" s="105"/>
      <c r="AGH184" s="105"/>
      <c r="AGI184" s="105"/>
      <c r="AGJ184" s="105"/>
      <c r="AGK184" s="105"/>
      <c r="AGL184" s="105"/>
      <c r="AGM184" s="105"/>
      <c r="AGN184" s="105"/>
      <c r="AGO184" s="105"/>
      <c r="AGP184" s="105"/>
      <c r="AGQ184" s="105"/>
      <c r="AGR184" s="105"/>
      <c r="AGS184" s="105"/>
      <c r="AGT184" s="105"/>
      <c r="AGU184" s="105"/>
      <c r="AGV184" s="105"/>
      <c r="AGW184" s="105"/>
      <c r="AGX184" s="105"/>
      <c r="AGY184" s="105"/>
      <c r="AGZ184" s="105"/>
      <c r="AHA184" s="105"/>
      <c r="AHB184" s="105"/>
      <c r="AHC184" s="105"/>
      <c r="AHD184" s="105"/>
      <c r="AHE184" s="105"/>
      <c r="AHF184" s="105"/>
      <c r="AHG184" s="105"/>
      <c r="AHH184" s="105"/>
      <c r="AHI184" s="105"/>
      <c r="AHJ184" s="105"/>
      <c r="AHK184" s="105"/>
      <c r="AHL184" s="105"/>
      <c r="AHM184" s="105"/>
      <c r="AHN184" s="105"/>
      <c r="AHO184" s="105"/>
      <c r="AHP184" s="105"/>
      <c r="AHQ184" s="105"/>
      <c r="AHR184" s="105"/>
      <c r="AHS184" s="105"/>
      <c r="AHT184" s="105"/>
      <c r="AHU184" s="105"/>
      <c r="AHV184" s="105"/>
      <c r="AHW184" s="105"/>
      <c r="AHX184" s="105"/>
      <c r="AHY184" s="105"/>
      <c r="AHZ184" s="105"/>
      <c r="AIA184" s="105"/>
      <c r="AIB184" s="105"/>
      <c r="AIC184" s="105"/>
      <c r="AID184" s="105"/>
      <c r="AIE184" s="105"/>
      <c r="AIF184" s="105"/>
      <c r="AIG184" s="105"/>
      <c r="AIH184" s="105"/>
      <c r="AII184" s="105"/>
      <c r="AIJ184" s="105"/>
      <c r="AIK184" s="105"/>
      <c r="AIL184" s="105"/>
      <c r="AIM184" s="105"/>
      <c r="AIN184" s="105"/>
      <c r="AIO184" s="105"/>
      <c r="AIP184" s="105"/>
      <c r="AIQ184" s="105"/>
      <c r="AIR184" s="105"/>
      <c r="AIS184" s="105"/>
      <c r="AIT184" s="105"/>
      <c r="AIU184" s="105"/>
      <c r="AIV184" s="105"/>
      <c r="AIW184" s="105"/>
      <c r="AIX184" s="105"/>
      <c r="AIY184" s="105"/>
      <c r="AIZ184" s="105"/>
      <c r="AJA184" s="105"/>
      <c r="AJB184" s="105"/>
      <c r="AJC184" s="105"/>
      <c r="AJD184" s="105"/>
      <c r="AJE184" s="105"/>
      <c r="AJF184" s="105"/>
      <c r="AJG184" s="105"/>
      <c r="AJH184" s="105"/>
      <c r="AJI184" s="105"/>
      <c r="AJJ184" s="105"/>
      <c r="AJK184" s="105"/>
      <c r="AJL184" s="105"/>
      <c r="AJM184" s="105"/>
      <c r="AJN184" s="105"/>
      <c r="AJO184" s="105"/>
      <c r="AJP184" s="105"/>
      <c r="AJQ184" s="105"/>
      <c r="AJR184" s="105"/>
      <c r="AJS184" s="105"/>
      <c r="AJT184" s="105"/>
      <c r="AJU184" s="105"/>
      <c r="AJV184" s="105"/>
      <c r="AJW184" s="105"/>
      <c r="AJX184" s="105"/>
      <c r="AJY184" s="105"/>
      <c r="AJZ184" s="105"/>
      <c r="AKA184" s="105"/>
      <c r="AKB184" s="105"/>
      <c r="AKC184" s="105"/>
      <c r="AKD184" s="105"/>
      <c r="AKE184" s="105"/>
      <c r="AKF184" s="105"/>
      <c r="AKG184" s="105"/>
      <c r="AKH184" s="105"/>
      <c r="AKI184" s="105"/>
      <c r="AKJ184" s="105"/>
      <c r="AKK184" s="105"/>
      <c r="AKL184" s="105"/>
      <c r="AKM184" s="105"/>
      <c r="AKN184" s="105"/>
      <c r="AKO184" s="105"/>
      <c r="AKP184" s="105"/>
      <c r="AKQ184" s="105"/>
      <c r="AKR184" s="105"/>
      <c r="AKS184" s="105"/>
      <c r="AKT184" s="105"/>
      <c r="AKU184" s="105"/>
      <c r="AKV184" s="105"/>
      <c r="AKW184" s="105"/>
      <c r="AKX184" s="105"/>
      <c r="AKY184" s="105"/>
      <c r="AKZ184" s="105"/>
      <c r="ALA184" s="105"/>
      <c r="ALB184" s="105"/>
      <c r="ALC184" s="105"/>
      <c r="ALD184" s="105"/>
      <c r="ALE184" s="105"/>
      <c r="ALF184" s="105"/>
      <c r="ALG184" s="105"/>
      <c r="ALH184" s="105"/>
      <c r="ALI184" s="105"/>
      <c r="ALJ184" s="105"/>
      <c r="ALK184" s="105"/>
      <c r="ALL184" s="105"/>
      <c r="ALM184" s="105"/>
      <c r="ALN184" s="105"/>
      <c r="ALO184" s="105"/>
      <c r="ALP184" s="105"/>
      <c r="ALQ184" s="105"/>
      <c r="ALR184" s="105"/>
      <c r="ALS184" s="105"/>
      <c r="ALT184" s="105"/>
      <c r="ALU184" s="105"/>
      <c r="ALV184" s="105"/>
      <c r="ALW184" s="105"/>
      <c r="ALX184" s="105"/>
      <c r="ALY184" s="105"/>
      <c r="ALZ184" s="105"/>
      <c r="AMA184" s="105"/>
      <c r="AMB184" s="105"/>
      <c r="AMC184" s="105"/>
      <c r="AMD184" s="105"/>
      <c r="AME184" s="105"/>
      <c r="AMF184" s="105"/>
      <c r="AMG184" s="105"/>
      <c r="AMH184" s="105"/>
      <c r="AMI184" s="105"/>
      <c r="AMJ184" s="105"/>
      <c r="AMK184" s="105"/>
      <c r="AML184" s="105"/>
      <c r="AMM184" s="105"/>
      <c r="AMN184" s="105"/>
      <c r="AMO184" s="105"/>
      <c r="AMP184" s="105"/>
      <c r="AMQ184" s="105"/>
      <c r="AMR184" s="105"/>
      <c r="AMS184" s="105"/>
      <c r="AMT184" s="105"/>
      <c r="AMU184" s="105"/>
      <c r="AMV184" s="105"/>
      <c r="AMW184" s="105"/>
      <c r="AMX184" s="105"/>
      <c r="AMY184" s="105"/>
      <c r="AMZ184" s="105"/>
      <c r="ANA184" s="105"/>
      <c r="ANB184" s="105"/>
      <c r="ANC184" s="105"/>
      <c r="AND184" s="105"/>
      <c r="ANE184" s="105"/>
      <c r="ANF184" s="105"/>
      <c r="ANG184" s="105"/>
      <c r="ANH184" s="105"/>
      <c r="ANI184" s="105"/>
      <c r="ANJ184" s="105"/>
      <c r="ANK184" s="105"/>
      <c r="ANL184" s="105"/>
      <c r="ANM184" s="105"/>
      <c r="ANN184" s="105"/>
      <c r="ANO184" s="105"/>
      <c r="ANP184" s="105"/>
      <c r="ANQ184" s="105"/>
      <c r="ANR184" s="105"/>
      <c r="ANS184" s="105"/>
      <c r="ANT184" s="105"/>
      <c r="ANU184" s="105"/>
      <c r="ANV184" s="105"/>
      <c r="ANW184" s="105"/>
      <c r="ANX184" s="105"/>
      <c r="ANY184" s="105"/>
      <c r="ANZ184" s="105"/>
      <c r="AOA184" s="105"/>
      <c r="AOB184" s="105"/>
      <c r="AOC184" s="105"/>
      <c r="AOD184" s="105"/>
      <c r="AOE184" s="105"/>
      <c r="AOF184" s="105"/>
      <c r="AOG184" s="105"/>
      <c r="AOH184" s="105"/>
      <c r="AOI184" s="105"/>
      <c r="AOJ184" s="105"/>
      <c r="AOK184" s="105"/>
      <c r="AOL184" s="105"/>
      <c r="AOM184" s="105"/>
      <c r="AON184" s="105"/>
      <c r="AOO184" s="105"/>
      <c r="AOP184" s="105"/>
      <c r="AOQ184" s="105"/>
      <c r="AOR184" s="105"/>
      <c r="AOS184" s="105"/>
      <c r="AOT184" s="105"/>
      <c r="AOU184" s="105"/>
      <c r="AOV184" s="105"/>
      <c r="AOW184" s="105"/>
      <c r="AOX184" s="105"/>
      <c r="AOY184" s="105"/>
      <c r="AOZ184" s="105"/>
      <c r="APA184" s="105"/>
      <c r="APB184" s="105"/>
      <c r="APC184" s="105"/>
      <c r="APD184" s="105"/>
      <c r="APE184" s="105"/>
      <c r="APF184" s="105"/>
      <c r="APG184" s="105"/>
      <c r="APH184" s="105"/>
      <c r="API184" s="105"/>
      <c r="APJ184" s="105"/>
      <c r="APK184" s="105"/>
      <c r="APL184" s="105"/>
      <c r="APM184" s="105"/>
      <c r="APN184" s="105"/>
      <c r="APO184" s="105"/>
      <c r="APP184" s="105"/>
      <c r="APQ184" s="105"/>
      <c r="APR184" s="105"/>
      <c r="APS184" s="105"/>
      <c r="APT184" s="105"/>
      <c r="APU184" s="105"/>
      <c r="APV184" s="105"/>
      <c r="APW184" s="105"/>
      <c r="APX184" s="105"/>
      <c r="APY184" s="105"/>
      <c r="APZ184" s="105"/>
      <c r="AQA184" s="105"/>
      <c r="AQB184" s="105"/>
      <c r="AQC184" s="105"/>
      <c r="AQD184" s="105"/>
      <c r="AQE184" s="105"/>
      <c r="AQF184" s="105"/>
      <c r="AQG184" s="105"/>
      <c r="AQH184" s="105"/>
      <c r="AQI184" s="105"/>
      <c r="AQJ184" s="105"/>
      <c r="AQK184" s="105"/>
      <c r="AQL184" s="105"/>
      <c r="AQM184" s="105"/>
      <c r="AQN184" s="105"/>
      <c r="AQO184" s="105"/>
      <c r="AQP184" s="105"/>
      <c r="AQQ184" s="105"/>
      <c r="AQR184" s="105"/>
      <c r="AQS184" s="105"/>
      <c r="AQT184" s="105"/>
      <c r="AQU184" s="105"/>
      <c r="AQV184" s="105"/>
      <c r="AQW184" s="105"/>
      <c r="AQX184" s="105"/>
      <c r="AQY184" s="105"/>
      <c r="AQZ184" s="105"/>
      <c r="ARA184" s="105"/>
      <c r="ARB184" s="105"/>
      <c r="ARC184" s="105"/>
      <c r="ARD184" s="105"/>
      <c r="ARE184" s="105"/>
      <c r="ARF184" s="105"/>
      <c r="ARG184" s="105"/>
      <c r="ARH184" s="105"/>
      <c r="ARI184" s="105"/>
      <c r="ARJ184" s="105"/>
      <c r="ARK184" s="105"/>
      <c r="ARL184" s="105"/>
      <c r="ARM184" s="105"/>
      <c r="ARN184" s="105"/>
      <c r="ARO184" s="105"/>
      <c r="ARP184" s="105"/>
      <c r="ARQ184" s="105"/>
      <c r="ARR184" s="105"/>
      <c r="ARS184" s="105"/>
      <c r="ART184" s="105"/>
      <c r="ARU184" s="105"/>
      <c r="ARV184" s="105"/>
      <c r="ARW184" s="105"/>
      <c r="ARX184" s="105"/>
      <c r="ARY184" s="105"/>
      <c r="ARZ184" s="105"/>
      <c r="ASA184" s="105"/>
      <c r="ASB184" s="105"/>
      <c r="ASC184" s="105"/>
      <c r="ASD184" s="105"/>
      <c r="ASE184" s="105"/>
      <c r="ASF184" s="105"/>
      <c r="ASG184" s="105"/>
      <c r="ASH184" s="105"/>
      <c r="ASI184" s="105"/>
      <c r="ASJ184" s="105"/>
      <c r="ASK184" s="105"/>
      <c r="ASL184" s="105"/>
      <c r="ASM184" s="105"/>
      <c r="ASN184" s="105"/>
      <c r="ASO184" s="105"/>
      <c r="ASP184" s="105"/>
      <c r="ASQ184" s="105"/>
      <c r="ASR184" s="105"/>
      <c r="ASS184" s="105"/>
      <c r="AST184" s="105"/>
      <c r="ASU184" s="105"/>
      <c r="ASV184" s="105"/>
      <c r="ASW184" s="105"/>
      <c r="ASX184" s="105"/>
      <c r="ASY184" s="105"/>
      <c r="ASZ184" s="105"/>
      <c r="ATA184" s="105"/>
      <c r="ATB184" s="105"/>
      <c r="ATC184" s="105"/>
      <c r="ATD184" s="105"/>
      <c r="ATE184" s="105"/>
      <c r="ATF184" s="105"/>
      <c r="ATG184" s="105"/>
      <c r="ATH184" s="105"/>
      <c r="ATI184" s="105"/>
      <c r="ATJ184" s="105"/>
      <c r="ATK184" s="105"/>
      <c r="ATL184" s="105"/>
      <c r="ATM184" s="105"/>
      <c r="ATN184" s="105"/>
      <c r="ATO184" s="105"/>
      <c r="ATP184" s="105"/>
      <c r="ATQ184" s="105"/>
      <c r="ATR184" s="105"/>
      <c r="ATS184" s="105"/>
      <c r="ATT184" s="105"/>
      <c r="ATU184" s="105"/>
      <c r="ATV184" s="105"/>
    </row>
    <row r="185" spans="1:1218" s="58" customFormat="1" ht="15" customHeight="1">
      <c r="A185" s="2302"/>
      <c r="B185" s="1663"/>
      <c r="C185" s="1719" t="s">
        <v>23</v>
      </c>
      <c r="D185" s="1720" t="s">
        <v>285</v>
      </c>
      <c r="E185" s="1721"/>
      <c r="F185" s="1717"/>
      <c r="G185" s="1717"/>
      <c r="H185" s="1717"/>
      <c r="I185" s="1717"/>
      <c r="J185" s="1717"/>
      <c r="K185" s="1718"/>
      <c r="L185" s="105"/>
      <c r="M185" s="1604" t="str">
        <f>LEFT(ADDRESS(1,COLUMN(),4),LEN(ADDRESS(1,COLUMN(),4))-1)</f>
        <v>M</v>
      </c>
      <c r="N185" s="1605" t="str">
        <f>LEFT(ADDRESS(1,COLUMN(),4),LEN(ADDRESS(1,COLUMN(),4))-1)</f>
        <v>N</v>
      </c>
      <c r="O185" s="1605" t="str">
        <f>LEFT(ADDRESS(1,COLUMN(),4),LEN(ADDRESS(1,COLUMN(),4))-1)</f>
        <v>O</v>
      </c>
      <c r="P185" s="1606" t="s">
        <v>1410</v>
      </c>
      <c r="Q185" s="1606"/>
      <c r="R185" s="1607"/>
      <c r="S185" s="1608"/>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5"/>
      <c r="BY185" s="105"/>
      <c r="BZ185" s="105"/>
      <c r="CA185" s="105"/>
      <c r="CB185" s="105"/>
      <c r="CC185" s="105"/>
      <c r="CD185" s="105"/>
      <c r="CE185" s="105"/>
      <c r="CF185" s="105"/>
      <c r="CG185" s="105"/>
      <c r="CH185" s="105"/>
      <c r="CI185" s="105"/>
      <c r="CJ185" s="105"/>
      <c r="CK185" s="105"/>
      <c r="CL185" s="105"/>
      <c r="CM185" s="105"/>
      <c r="CN185" s="105"/>
      <c r="CO185" s="105"/>
      <c r="CP185" s="105"/>
      <c r="CQ185" s="105"/>
      <c r="CR185" s="105"/>
      <c r="CS185" s="105"/>
      <c r="CT185" s="105"/>
      <c r="CU185" s="105"/>
      <c r="CV185" s="105"/>
      <c r="CW185" s="105"/>
      <c r="CX185" s="105"/>
      <c r="CY185" s="105"/>
      <c r="CZ185" s="105"/>
      <c r="DA185" s="105"/>
      <c r="DB185" s="105"/>
      <c r="DC185" s="105"/>
      <c r="DD185" s="105"/>
      <c r="DE185" s="105"/>
      <c r="DF185" s="105"/>
      <c r="DG185" s="105"/>
      <c r="DH185" s="105"/>
      <c r="DI185" s="105"/>
      <c r="DJ185" s="105"/>
      <c r="DK185" s="105"/>
      <c r="DL185" s="105"/>
      <c r="DM185" s="105"/>
      <c r="DN185" s="105"/>
      <c r="DO185" s="105"/>
      <c r="DP185" s="105"/>
      <c r="DQ185" s="105"/>
      <c r="DR185" s="105"/>
      <c r="DS185" s="105"/>
      <c r="DT185" s="105"/>
      <c r="DU185" s="105"/>
      <c r="DV185" s="105"/>
      <c r="DW185" s="105"/>
      <c r="DX185" s="105"/>
      <c r="DY185" s="105"/>
      <c r="DZ185" s="105"/>
      <c r="EA185" s="105"/>
      <c r="EB185" s="105"/>
      <c r="EC185" s="105"/>
      <c r="ED185" s="105"/>
      <c r="EE185" s="105"/>
      <c r="EF185" s="105"/>
      <c r="EG185" s="105"/>
      <c r="EH185" s="105"/>
      <c r="EI185" s="105"/>
      <c r="EJ185" s="105"/>
      <c r="EK185" s="105"/>
      <c r="EL185" s="105"/>
      <c r="EM185" s="105"/>
      <c r="EN185" s="105"/>
      <c r="EO185" s="105"/>
      <c r="EP185" s="105"/>
      <c r="EQ185" s="105"/>
      <c r="ER185" s="105"/>
      <c r="ES185" s="105"/>
      <c r="ET185" s="105"/>
      <c r="EU185" s="105"/>
      <c r="EV185" s="105"/>
      <c r="EW185" s="105"/>
      <c r="EX185" s="105"/>
      <c r="EY185" s="105"/>
      <c r="EZ185" s="105"/>
      <c r="FA185" s="105"/>
      <c r="FB185" s="105"/>
      <c r="FC185" s="105"/>
      <c r="FD185" s="105"/>
      <c r="FE185" s="105"/>
      <c r="FF185" s="105"/>
      <c r="FG185" s="105"/>
      <c r="FH185" s="105"/>
      <c r="FI185" s="105"/>
      <c r="FJ185" s="105"/>
      <c r="FK185" s="105"/>
      <c r="FL185" s="105"/>
      <c r="FM185" s="105"/>
      <c r="FN185" s="105"/>
      <c r="FO185" s="105"/>
      <c r="FP185" s="105"/>
      <c r="FQ185" s="105"/>
      <c r="FR185" s="105"/>
      <c r="FS185" s="105"/>
      <c r="FT185" s="105"/>
      <c r="FU185" s="105"/>
      <c r="FV185" s="105"/>
      <c r="FW185" s="105"/>
      <c r="FX185" s="105"/>
      <c r="FY185" s="105"/>
      <c r="FZ185" s="105"/>
      <c r="GA185" s="105"/>
      <c r="GB185" s="105"/>
      <c r="GC185" s="105"/>
      <c r="GD185" s="105"/>
      <c r="GE185" s="105"/>
      <c r="GF185" s="105"/>
      <c r="GG185" s="105"/>
      <c r="GH185" s="105"/>
      <c r="GI185" s="105"/>
      <c r="GJ185" s="105"/>
      <c r="GK185" s="105"/>
      <c r="GL185" s="105"/>
      <c r="GM185" s="105"/>
      <c r="GN185" s="105"/>
      <c r="GO185" s="105"/>
      <c r="GP185" s="105"/>
      <c r="GQ185" s="105"/>
      <c r="GR185" s="105"/>
      <c r="GS185" s="105"/>
      <c r="GT185" s="105"/>
      <c r="GU185" s="105"/>
      <c r="GV185" s="105"/>
      <c r="GW185" s="105"/>
      <c r="GX185" s="105"/>
      <c r="GY185" s="105"/>
      <c r="GZ185" s="105"/>
      <c r="HA185" s="105"/>
      <c r="HB185" s="105"/>
      <c r="HC185" s="105"/>
      <c r="HD185" s="105"/>
      <c r="HE185" s="105"/>
      <c r="HF185" s="105"/>
      <c r="HG185" s="105"/>
      <c r="HH185" s="105"/>
      <c r="HI185" s="105"/>
      <c r="HJ185" s="105"/>
      <c r="HK185" s="105"/>
      <c r="HL185" s="105"/>
      <c r="HM185" s="105"/>
      <c r="HN185" s="105"/>
      <c r="HO185" s="105"/>
      <c r="HP185" s="105"/>
      <c r="HQ185" s="105"/>
      <c r="HR185" s="105"/>
      <c r="HS185" s="105"/>
      <c r="HT185" s="105"/>
      <c r="HU185" s="105"/>
      <c r="HV185" s="105"/>
      <c r="HW185" s="105"/>
      <c r="HX185" s="105"/>
      <c r="HY185" s="105"/>
      <c r="HZ185" s="105"/>
      <c r="IA185" s="105"/>
      <c r="IB185" s="105"/>
      <c r="IC185" s="105"/>
      <c r="ID185" s="105"/>
      <c r="IE185" s="105"/>
      <c r="IF185" s="105"/>
      <c r="IG185" s="105"/>
      <c r="IH185" s="105"/>
      <c r="II185" s="105"/>
      <c r="IJ185" s="105"/>
      <c r="IK185" s="105"/>
      <c r="IL185" s="105"/>
      <c r="IM185" s="105"/>
      <c r="IN185" s="105"/>
      <c r="IO185" s="105"/>
      <c r="IP185" s="105"/>
      <c r="IQ185" s="105"/>
      <c r="IR185" s="105"/>
      <c r="IS185" s="105"/>
      <c r="IT185" s="105"/>
      <c r="IU185" s="105"/>
      <c r="IV185" s="105"/>
      <c r="IW185" s="105"/>
      <c r="IX185" s="105"/>
      <c r="IY185" s="105"/>
      <c r="IZ185" s="105"/>
      <c r="JA185" s="105"/>
      <c r="JB185" s="105"/>
      <c r="JC185" s="105"/>
      <c r="JD185" s="105"/>
      <c r="JE185" s="105"/>
      <c r="JF185" s="105"/>
      <c r="JG185" s="105"/>
      <c r="JH185" s="105"/>
      <c r="JI185" s="105"/>
      <c r="JJ185" s="105"/>
      <c r="JK185" s="105"/>
      <c r="JL185" s="105"/>
      <c r="JM185" s="105"/>
      <c r="JN185" s="105"/>
      <c r="JO185" s="105"/>
      <c r="JP185" s="105"/>
      <c r="JQ185" s="105"/>
      <c r="JR185" s="105"/>
      <c r="JS185" s="105"/>
      <c r="JT185" s="105"/>
      <c r="JU185" s="105"/>
      <c r="JV185" s="105"/>
      <c r="JW185" s="105"/>
      <c r="JX185" s="105"/>
      <c r="JY185" s="105"/>
      <c r="JZ185" s="105"/>
      <c r="KA185" s="105"/>
      <c r="KB185" s="105"/>
      <c r="KC185" s="105"/>
      <c r="KD185" s="105"/>
      <c r="KE185" s="105"/>
      <c r="KF185" s="105"/>
      <c r="KG185" s="105"/>
      <c r="KH185" s="105"/>
      <c r="KI185" s="105"/>
      <c r="KJ185" s="105"/>
      <c r="KK185" s="105"/>
      <c r="KL185" s="105"/>
      <c r="KM185" s="105"/>
      <c r="KN185" s="105"/>
      <c r="KO185" s="105"/>
      <c r="KP185" s="105"/>
      <c r="KQ185" s="105"/>
      <c r="KR185" s="105"/>
      <c r="KS185" s="105"/>
      <c r="KT185" s="105"/>
      <c r="KU185" s="105"/>
      <c r="KV185" s="105"/>
      <c r="KW185" s="105"/>
      <c r="KX185" s="105"/>
      <c r="KY185" s="105"/>
      <c r="KZ185" s="105"/>
      <c r="LA185" s="105"/>
      <c r="LB185" s="105"/>
      <c r="LC185" s="105"/>
      <c r="LD185" s="105"/>
      <c r="LE185" s="105"/>
      <c r="LF185" s="105"/>
      <c r="LG185" s="105"/>
      <c r="LH185" s="105"/>
      <c r="LI185" s="105"/>
      <c r="LJ185" s="105"/>
      <c r="LK185" s="105"/>
      <c r="LL185" s="105"/>
      <c r="LM185" s="105"/>
      <c r="LN185" s="105"/>
      <c r="LO185" s="105"/>
      <c r="LP185" s="105"/>
      <c r="LQ185" s="105"/>
      <c r="LR185" s="105"/>
      <c r="LS185" s="105"/>
      <c r="LT185" s="105"/>
      <c r="LU185" s="105"/>
      <c r="LV185" s="105"/>
      <c r="LW185" s="105"/>
      <c r="LX185" s="105"/>
      <c r="LY185" s="105"/>
      <c r="LZ185" s="105"/>
      <c r="MA185" s="105"/>
      <c r="MB185" s="105"/>
      <c r="MC185" s="105"/>
      <c r="MD185" s="105"/>
      <c r="ME185" s="105"/>
      <c r="MF185" s="105"/>
      <c r="MG185" s="105"/>
      <c r="MH185" s="105"/>
      <c r="MI185" s="105"/>
      <c r="MJ185" s="105"/>
      <c r="MK185" s="105"/>
      <c r="ML185" s="105"/>
      <c r="MM185" s="105"/>
      <c r="MN185" s="105"/>
      <c r="MO185" s="105"/>
      <c r="MP185" s="105"/>
      <c r="MQ185" s="105"/>
      <c r="MR185" s="105"/>
      <c r="MS185" s="105"/>
      <c r="MT185" s="105"/>
      <c r="MU185" s="105"/>
      <c r="MV185" s="105"/>
      <c r="MW185" s="105"/>
      <c r="MX185" s="105"/>
      <c r="MY185" s="105"/>
      <c r="MZ185" s="105"/>
      <c r="NA185" s="105"/>
      <c r="NB185" s="105"/>
      <c r="NC185" s="105"/>
      <c r="ND185" s="105"/>
      <c r="NE185" s="105"/>
      <c r="NF185" s="105"/>
      <c r="NG185" s="105"/>
      <c r="NH185" s="105"/>
      <c r="NI185" s="105"/>
      <c r="NJ185" s="105"/>
      <c r="NK185" s="105"/>
      <c r="NL185" s="105"/>
      <c r="NM185" s="105"/>
      <c r="NN185" s="105"/>
      <c r="NO185" s="105"/>
      <c r="NP185" s="105"/>
      <c r="NQ185" s="105"/>
      <c r="NR185" s="105"/>
      <c r="NS185" s="105"/>
      <c r="NT185" s="105"/>
      <c r="NU185" s="105"/>
      <c r="NV185" s="105"/>
      <c r="NW185" s="105"/>
      <c r="NX185" s="105"/>
      <c r="NY185" s="105"/>
      <c r="NZ185" s="105"/>
      <c r="OA185" s="105"/>
      <c r="OB185" s="105"/>
      <c r="OC185" s="105"/>
      <c r="OD185" s="105"/>
      <c r="OE185" s="105"/>
      <c r="OF185" s="105"/>
      <c r="OG185" s="105"/>
      <c r="OH185" s="105"/>
      <c r="OI185" s="105"/>
      <c r="OJ185" s="105"/>
      <c r="OK185" s="105"/>
      <c r="OL185" s="105"/>
      <c r="OM185" s="105"/>
      <c r="ON185" s="105"/>
      <c r="OO185" s="105"/>
      <c r="OP185" s="105"/>
      <c r="OQ185" s="105"/>
      <c r="OR185" s="105"/>
      <c r="OS185" s="105"/>
      <c r="OT185" s="105"/>
      <c r="OU185" s="105"/>
      <c r="OV185" s="105"/>
      <c r="OW185" s="105"/>
      <c r="OX185" s="105"/>
      <c r="OY185" s="105"/>
      <c r="OZ185" s="105"/>
      <c r="PA185" s="105"/>
      <c r="PB185" s="105"/>
      <c r="PC185" s="105"/>
      <c r="PD185" s="105"/>
      <c r="PE185" s="105"/>
      <c r="PF185" s="105"/>
      <c r="PG185" s="105"/>
      <c r="PH185" s="105"/>
      <c r="PI185" s="105"/>
      <c r="PJ185" s="105"/>
      <c r="PK185" s="105"/>
      <c r="PL185" s="105"/>
      <c r="PM185" s="105"/>
      <c r="PN185" s="105"/>
      <c r="PO185" s="105"/>
      <c r="PP185" s="105"/>
      <c r="PQ185" s="105"/>
      <c r="PR185" s="105"/>
      <c r="PS185" s="105"/>
      <c r="PT185" s="105"/>
      <c r="PU185" s="105"/>
      <c r="PV185" s="105"/>
      <c r="PW185" s="105"/>
      <c r="PX185" s="105"/>
      <c r="PY185" s="105"/>
      <c r="PZ185" s="105"/>
      <c r="QA185" s="105"/>
      <c r="QB185" s="105"/>
      <c r="QC185" s="105"/>
      <c r="QD185" s="105"/>
      <c r="QE185" s="105"/>
      <c r="QF185" s="105"/>
      <c r="QG185" s="105"/>
      <c r="QH185" s="105"/>
      <c r="QI185" s="105"/>
      <c r="QJ185" s="105"/>
      <c r="QK185" s="105"/>
      <c r="QL185" s="105"/>
      <c r="QM185" s="105"/>
      <c r="QN185" s="105"/>
      <c r="QO185" s="105"/>
      <c r="QP185" s="105"/>
      <c r="QQ185" s="105"/>
      <c r="QR185" s="105"/>
      <c r="QS185" s="105"/>
      <c r="QT185" s="105"/>
      <c r="QU185" s="105"/>
      <c r="QV185" s="105"/>
      <c r="QW185" s="105"/>
      <c r="QX185" s="105"/>
      <c r="QY185" s="105"/>
      <c r="QZ185" s="105"/>
      <c r="RA185" s="105"/>
      <c r="RB185" s="105"/>
      <c r="RC185" s="105"/>
      <c r="RD185" s="105"/>
      <c r="RE185" s="105"/>
      <c r="RF185" s="105"/>
      <c r="RG185" s="105"/>
      <c r="RH185" s="105"/>
      <c r="RI185" s="105"/>
      <c r="RJ185" s="105"/>
      <c r="RK185" s="105"/>
      <c r="RL185" s="105"/>
      <c r="RM185" s="105"/>
      <c r="RN185" s="105"/>
      <c r="RO185" s="105"/>
      <c r="RP185" s="105"/>
      <c r="RQ185" s="105"/>
      <c r="RR185" s="105"/>
      <c r="RS185" s="105"/>
      <c r="RT185" s="105"/>
      <c r="RU185" s="105"/>
      <c r="RV185" s="105"/>
      <c r="RW185" s="105"/>
      <c r="RX185" s="105"/>
      <c r="RY185" s="105"/>
      <c r="RZ185" s="105"/>
      <c r="SA185" s="105"/>
      <c r="SB185" s="105"/>
      <c r="SC185" s="105"/>
      <c r="SD185" s="105"/>
      <c r="SE185" s="105"/>
      <c r="SF185" s="105"/>
      <c r="SG185" s="105"/>
      <c r="SH185" s="105"/>
      <c r="SI185" s="105"/>
      <c r="SJ185" s="105"/>
      <c r="SK185" s="105"/>
      <c r="SL185" s="105"/>
      <c r="SM185" s="105"/>
      <c r="SN185" s="105"/>
      <c r="SO185" s="105"/>
      <c r="SP185" s="105"/>
      <c r="SQ185" s="105"/>
      <c r="SR185" s="105"/>
      <c r="SS185" s="105"/>
      <c r="ST185" s="105"/>
      <c r="SU185" s="105"/>
      <c r="SV185" s="105"/>
      <c r="SW185" s="105"/>
      <c r="SX185" s="105"/>
      <c r="SY185" s="105"/>
      <c r="SZ185" s="105"/>
      <c r="TA185" s="105"/>
      <c r="TB185" s="105"/>
      <c r="TC185" s="105"/>
      <c r="TD185" s="105"/>
      <c r="TE185" s="105"/>
      <c r="TF185" s="105"/>
      <c r="TG185" s="105"/>
      <c r="TH185" s="105"/>
      <c r="TI185" s="105"/>
      <c r="TJ185" s="105"/>
      <c r="TK185" s="105"/>
      <c r="TL185" s="105"/>
      <c r="TM185" s="105"/>
      <c r="TN185" s="105"/>
      <c r="TO185" s="105"/>
      <c r="TP185" s="105"/>
      <c r="TQ185" s="105"/>
      <c r="TR185" s="105"/>
      <c r="TS185" s="105"/>
      <c r="TT185" s="105"/>
      <c r="TU185" s="105"/>
      <c r="TV185" s="105"/>
      <c r="TW185" s="105"/>
      <c r="TX185" s="105"/>
      <c r="TY185" s="105"/>
      <c r="TZ185" s="105"/>
      <c r="UA185" s="105"/>
      <c r="UB185" s="105"/>
      <c r="UC185" s="105"/>
      <c r="UD185" s="105"/>
      <c r="UE185" s="105"/>
      <c r="UF185" s="105"/>
      <c r="UG185" s="105"/>
      <c r="UH185" s="105"/>
      <c r="UI185" s="105"/>
      <c r="UJ185" s="105"/>
      <c r="UK185" s="105"/>
      <c r="UL185" s="105"/>
      <c r="UM185" s="105"/>
      <c r="UN185" s="105"/>
      <c r="UO185" s="105"/>
      <c r="UP185" s="105"/>
      <c r="UQ185" s="105"/>
      <c r="UR185" s="105"/>
      <c r="US185" s="105"/>
      <c r="UT185" s="105"/>
      <c r="UU185" s="105"/>
      <c r="UV185" s="105"/>
      <c r="UW185" s="105"/>
      <c r="UX185" s="105"/>
      <c r="UY185" s="105"/>
      <c r="UZ185" s="105"/>
      <c r="VA185" s="105"/>
      <c r="VB185" s="105"/>
      <c r="VC185" s="105"/>
      <c r="VD185" s="105"/>
      <c r="VE185" s="105"/>
      <c r="VF185" s="105"/>
      <c r="VG185" s="105"/>
      <c r="VH185" s="105"/>
      <c r="VI185" s="105"/>
      <c r="VJ185" s="105"/>
      <c r="VK185" s="105"/>
      <c r="VL185" s="105"/>
      <c r="VM185" s="105"/>
      <c r="VN185" s="105"/>
      <c r="VO185" s="105"/>
      <c r="VP185" s="105"/>
      <c r="VQ185" s="105"/>
      <c r="VR185" s="105"/>
      <c r="VS185" s="105"/>
      <c r="VT185" s="105"/>
      <c r="VU185" s="105"/>
      <c r="VV185" s="105"/>
      <c r="VW185" s="105"/>
      <c r="VX185" s="105"/>
      <c r="VY185" s="105"/>
      <c r="VZ185" s="105"/>
      <c r="WA185" s="105"/>
      <c r="WB185" s="105"/>
      <c r="WC185" s="105"/>
      <c r="WD185" s="105"/>
      <c r="WE185" s="105"/>
      <c r="WF185" s="105"/>
      <c r="WG185" s="105"/>
      <c r="WH185" s="105"/>
      <c r="WI185" s="105"/>
      <c r="WJ185" s="105"/>
      <c r="WK185" s="105"/>
      <c r="WL185" s="105"/>
      <c r="WM185" s="105"/>
      <c r="WN185" s="105"/>
      <c r="WO185" s="105"/>
      <c r="WP185" s="105"/>
      <c r="WQ185" s="105"/>
      <c r="WR185" s="105"/>
      <c r="WS185" s="105"/>
      <c r="WT185" s="105"/>
      <c r="WU185" s="105"/>
      <c r="WV185" s="105"/>
      <c r="WW185" s="105"/>
      <c r="WX185" s="105"/>
      <c r="WY185" s="105"/>
      <c r="WZ185" s="105"/>
      <c r="XA185" s="105"/>
      <c r="XB185" s="105"/>
      <c r="XC185" s="105"/>
      <c r="XD185" s="105"/>
      <c r="XE185" s="105"/>
      <c r="XF185" s="105"/>
      <c r="XG185" s="105"/>
      <c r="XH185" s="105"/>
      <c r="XI185" s="105"/>
      <c r="XJ185" s="105"/>
      <c r="XK185" s="105"/>
      <c r="XL185" s="105"/>
      <c r="XM185" s="105"/>
      <c r="XN185" s="105"/>
      <c r="XO185" s="105"/>
      <c r="XP185" s="105"/>
      <c r="XQ185" s="105"/>
      <c r="XR185" s="105"/>
      <c r="XS185" s="105"/>
      <c r="XT185" s="105"/>
      <c r="XU185" s="105"/>
      <c r="XV185" s="105"/>
      <c r="XW185" s="105"/>
      <c r="XX185" s="105"/>
      <c r="XY185" s="105"/>
      <c r="XZ185" s="105"/>
      <c r="YA185" s="105"/>
      <c r="YB185" s="105"/>
      <c r="YC185" s="105"/>
      <c r="YD185" s="105"/>
      <c r="YE185" s="105"/>
      <c r="YF185" s="105"/>
      <c r="YG185" s="105"/>
      <c r="YH185" s="105"/>
      <c r="YI185" s="105"/>
      <c r="YJ185" s="105"/>
      <c r="YK185" s="105"/>
      <c r="YL185" s="105"/>
      <c r="YM185" s="105"/>
      <c r="YN185" s="105"/>
      <c r="YO185" s="105"/>
      <c r="YP185" s="105"/>
      <c r="YQ185" s="105"/>
      <c r="YR185" s="105"/>
      <c r="YS185" s="105"/>
      <c r="YT185" s="105"/>
      <c r="YU185" s="105"/>
      <c r="YV185" s="105"/>
      <c r="YW185" s="105"/>
      <c r="YX185" s="105"/>
      <c r="YY185" s="105"/>
      <c r="YZ185" s="105"/>
      <c r="ZA185" s="105"/>
      <c r="ZB185" s="105"/>
      <c r="ZC185" s="105"/>
      <c r="ZD185" s="105"/>
      <c r="ZE185" s="105"/>
      <c r="ZF185" s="105"/>
      <c r="ZG185" s="105"/>
      <c r="ZH185" s="105"/>
      <c r="ZI185" s="105"/>
      <c r="ZJ185" s="105"/>
      <c r="ZK185" s="105"/>
      <c r="ZL185" s="105"/>
      <c r="ZM185" s="105"/>
      <c r="ZN185" s="105"/>
      <c r="ZO185" s="105"/>
      <c r="ZP185" s="105"/>
      <c r="ZQ185" s="105"/>
      <c r="ZR185" s="105"/>
      <c r="ZS185" s="105"/>
      <c r="ZT185" s="105"/>
      <c r="ZU185" s="105"/>
      <c r="ZV185" s="105"/>
      <c r="ZW185" s="105"/>
      <c r="ZX185" s="105"/>
      <c r="ZY185" s="105"/>
      <c r="ZZ185" s="105"/>
      <c r="AAA185" s="105"/>
      <c r="AAB185" s="105"/>
      <c r="AAC185" s="105"/>
      <c r="AAD185" s="105"/>
      <c r="AAE185" s="105"/>
      <c r="AAF185" s="105"/>
      <c r="AAG185" s="105"/>
      <c r="AAH185" s="105"/>
      <c r="AAI185" s="105"/>
      <c r="AAJ185" s="105"/>
      <c r="AAK185" s="105"/>
      <c r="AAL185" s="105"/>
      <c r="AAM185" s="105"/>
      <c r="AAN185" s="105"/>
      <c r="AAO185" s="105"/>
      <c r="AAP185" s="105"/>
      <c r="AAQ185" s="105"/>
      <c r="AAR185" s="105"/>
      <c r="AAS185" s="105"/>
      <c r="AAT185" s="105"/>
      <c r="AAU185" s="105"/>
      <c r="AAV185" s="105"/>
      <c r="AAW185" s="105"/>
      <c r="AAX185" s="105"/>
      <c r="AAY185" s="105"/>
      <c r="AAZ185" s="105"/>
      <c r="ABA185" s="105"/>
      <c r="ABB185" s="105"/>
      <c r="ABC185" s="105"/>
      <c r="ABD185" s="105"/>
      <c r="ABE185" s="105"/>
      <c r="ABF185" s="105"/>
      <c r="ABG185" s="105"/>
      <c r="ABH185" s="105"/>
      <c r="ABI185" s="105"/>
      <c r="ABJ185" s="105"/>
      <c r="ABK185" s="105"/>
      <c r="ABL185" s="105"/>
      <c r="ABM185" s="105"/>
      <c r="ABN185" s="105"/>
      <c r="ABO185" s="105"/>
      <c r="ABP185" s="105"/>
      <c r="ABQ185" s="105"/>
      <c r="ABR185" s="105"/>
      <c r="ABS185" s="105"/>
      <c r="ABT185" s="105"/>
      <c r="ABU185" s="105"/>
      <c r="ABV185" s="105"/>
      <c r="ABW185" s="105"/>
      <c r="ABX185" s="105"/>
      <c r="ABY185" s="105"/>
      <c r="ABZ185" s="105"/>
      <c r="ACA185" s="105"/>
      <c r="ACB185" s="105"/>
      <c r="ACC185" s="105"/>
      <c r="ACD185" s="105"/>
      <c r="ACE185" s="105"/>
      <c r="ACF185" s="105"/>
      <c r="ACG185" s="105"/>
      <c r="ACH185" s="105"/>
      <c r="ACI185" s="105"/>
      <c r="ACJ185" s="105"/>
      <c r="ACK185" s="105"/>
      <c r="ACL185" s="105"/>
      <c r="ACM185" s="105"/>
      <c r="ACN185" s="105"/>
      <c r="ACO185" s="105"/>
      <c r="ACP185" s="105"/>
      <c r="ACQ185" s="105"/>
      <c r="ACR185" s="105"/>
      <c r="ACS185" s="105"/>
      <c r="ACT185" s="105"/>
      <c r="ACU185" s="105"/>
      <c r="ACV185" s="105"/>
      <c r="ACW185" s="105"/>
      <c r="ACX185" s="105"/>
      <c r="ACY185" s="105"/>
      <c r="ACZ185" s="105"/>
      <c r="ADA185" s="105"/>
      <c r="ADB185" s="105"/>
      <c r="ADC185" s="105"/>
      <c r="ADD185" s="105"/>
      <c r="ADE185" s="105"/>
      <c r="ADF185" s="105"/>
      <c r="ADG185" s="105"/>
      <c r="ADH185" s="105"/>
      <c r="ADI185" s="105"/>
      <c r="ADJ185" s="105"/>
      <c r="ADK185" s="105"/>
      <c r="ADL185" s="105"/>
      <c r="ADM185" s="105"/>
      <c r="ADN185" s="105"/>
      <c r="ADO185" s="105"/>
      <c r="ADP185" s="105"/>
      <c r="ADQ185" s="105"/>
      <c r="ADR185" s="105"/>
      <c r="ADS185" s="105"/>
      <c r="ADT185" s="105"/>
      <c r="ADU185" s="105"/>
      <c r="ADV185" s="105"/>
      <c r="ADW185" s="105"/>
      <c r="ADX185" s="105"/>
      <c r="ADY185" s="105"/>
      <c r="ADZ185" s="105"/>
      <c r="AEA185" s="105"/>
      <c r="AEB185" s="105"/>
      <c r="AEC185" s="105"/>
      <c r="AED185" s="105"/>
      <c r="AEE185" s="105"/>
      <c r="AEF185" s="105"/>
      <c r="AEG185" s="105"/>
      <c r="AEH185" s="105"/>
      <c r="AEI185" s="105"/>
      <c r="AEJ185" s="105"/>
      <c r="AEK185" s="105"/>
      <c r="AEL185" s="105"/>
      <c r="AEM185" s="105"/>
      <c r="AEN185" s="105"/>
      <c r="AEO185" s="105"/>
      <c r="AEP185" s="105"/>
      <c r="AEQ185" s="105"/>
      <c r="AER185" s="105"/>
      <c r="AES185" s="105"/>
      <c r="AET185" s="105"/>
      <c r="AEU185" s="105"/>
      <c r="AEV185" s="105"/>
      <c r="AEW185" s="105"/>
      <c r="AEX185" s="105"/>
      <c r="AEY185" s="105"/>
      <c r="AEZ185" s="105"/>
      <c r="AFA185" s="105"/>
      <c r="AFB185" s="105"/>
      <c r="AFC185" s="105"/>
      <c r="AFD185" s="105"/>
      <c r="AFE185" s="105"/>
      <c r="AFF185" s="105"/>
      <c r="AFG185" s="105"/>
      <c r="AFH185" s="105"/>
      <c r="AFI185" s="105"/>
      <c r="AFJ185" s="105"/>
      <c r="AFK185" s="105"/>
      <c r="AFL185" s="105"/>
      <c r="AFM185" s="105"/>
      <c r="AFN185" s="105"/>
      <c r="AFO185" s="105"/>
      <c r="AFP185" s="105"/>
      <c r="AFQ185" s="105"/>
      <c r="AFR185" s="105"/>
      <c r="AFS185" s="105"/>
      <c r="AFT185" s="105"/>
      <c r="AFU185" s="105"/>
      <c r="AFV185" s="105"/>
      <c r="AFW185" s="105"/>
      <c r="AFX185" s="105"/>
      <c r="AFY185" s="105"/>
      <c r="AFZ185" s="105"/>
      <c r="AGA185" s="105"/>
      <c r="AGB185" s="105"/>
      <c r="AGC185" s="105"/>
      <c r="AGD185" s="105"/>
      <c r="AGE185" s="105"/>
      <c r="AGF185" s="105"/>
      <c r="AGG185" s="105"/>
      <c r="AGH185" s="105"/>
      <c r="AGI185" s="105"/>
      <c r="AGJ185" s="105"/>
      <c r="AGK185" s="105"/>
      <c r="AGL185" s="105"/>
      <c r="AGM185" s="105"/>
      <c r="AGN185" s="105"/>
      <c r="AGO185" s="105"/>
      <c r="AGP185" s="105"/>
      <c r="AGQ185" s="105"/>
      <c r="AGR185" s="105"/>
      <c r="AGS185" s="105"/>
      <c r="AGT185" s="105"/>
      <c r="AGU185" s="105"/>
      <c r="AGV185" s="105"/>
      <c r="AGW185" s="105"/>
      <c r="AGX185" s="105"/>
      <c r="AGY185" s="105"/>
      <c r="AGZ185" s="105"/>
      <c r="AHA185" s="105"/>
      <c r="AHB185" s="105"/>
      <c r="AHC185" s="105"/>
      <c r="AHD185" s="105"/>
      <c r="AHE185" s="105"/>
      <c r="AHF185" s="105"/>
      <c r="AHG185" s="105"/>
      <c r="AHH185" s="105"/>
      <c r="AHI185" s="105"/>
      <c r="AHJ185" s="105"/>
      <c r="AHK185" s="105"/>
      <c r="AHL185" s="105"/>
      <c r="AHM185" s="105"/>
      <c r="AHN185" s="105"/>
      <c r="AHO185" s="105"/>
      <c r="AHP185" s="105"/>
      <c r="AHQ185" s="105"/>
      <c r="AHR185" s="105"/>
      <c r="AHS185" s="105"/>
      <c r="AHT185" s="105"/>
      <c r="AHU185" s="105"/>
      <c r="AHV185" s="105"/>
      <c r="AHW185" s="105"/>
      <c r="AHX185" s="105"/>
      <c r="AHY185" s="105"/>
      <c r="AHZ185" s="105"/>
      <c r="AIA185" s="105"/>
      <c r="AIB185" s="105"/>
      <c r="AIC185" s="105"/>
      <c r="AID185" s="105"/>
      <c r="AIE185" s="105"/>
      <c r="AIF185" s="105"/>
      <c r="AIG185" s="105"/>
      <c r="AIH185" s="105"/>
      <c r="AII185" s="105"/>
      <c r="AIJ185" s="105"/>
      <c r="AIK185" s="105"/>
      <c r="AIL185" s="105"/>
      <c r="AIM185" s="105"/>
      <c r="AIN185" s="105"/>
      <c r="AIO185" s="105"/>
      <c r="AIP185" s="105"/>
      <c r="AIQ185" s="105"/>
      <c r="AIR185" s="105"/>
      <c r="AIS185" s="105"/>
      <c r="AIT185" s="105"/>
      <c r="AIU185" s="105"/>
      <c r="AIV185" s="105"/>
      <c r="AIW185" s="105"/>
      <c r="AIX185" s="105"/>
      <c r="AIY185" s="105"/>
      <c r="AIZ185" s="105"/>
      <c r="AJA185" s="105"/>
      <c r="AJB185" s="105"/>
      <c r="AJC185" s="105"/>
      <c r="AJD185" s="105"/>
      <c r="AJE185" s="105"/>
      <c r="AJF185" s="105"/>
      <c r="AJG185" s="105"/>
      <c r="AJH185" s="105"/>
      <c r="AJI185" s="105"/>
      <c r="AJJ185" s="105"/>
      <c r="AJK185" s="105"/>
      <c r="AJL185" s="105"/>
      <c r="AJM185" s="105"/>
      <c r="AJN185" s="105"/>
      <c r="AJO185" s="105"/>
      <c r="AJP185" s="105"/>
      <c r="AJQ185" s="105"/>
      <c r="AJR185" s="105"/>
      <c r="AJS185" s="105"/>
      <c r="AJT185" s="105"/>
      <c r="AJU185" s="105"/>
      <c r="AJV185" s="105"/>
      <c r="AJW185" s="105"/>
      <c r="AJX185" s="105"/>
      <c r="AJY185" s="105"/>
      <c r="AJZ185" s="105"/>
      <c r="AKA185" s="105"/>
      <c r="AKB185" s="105"/>
      <c r="AKC185" s="105"/>
      <c r="AKD185" s="105"/>
      <c r="AKE185" s="105"/>
      <c r="AKF185" s="105"/>
      <c r="AKG185" s="105"/>
      <c r="AKH185" s="105"/>
      <c r="AKI185" s="105"/>
      <c r="AKJ185" s="105"/>
      <c r="AKK185" s="105"/>
      <c r="AKL185" s="105"/>
      <c r="AKM185" s="105"/>
      <c r="AKN185" s="105"/>
      <c r="AKO185" s="105"/>
      <c r="AKP185" s="105"/>
      <c r="AKQ185" s="105"/>
      <c r="AKR185" s="105"/>
      <c r="AKS185" s="105"/>
      <c r="AKT185" s="105"/>
      <c r="AKU185" s="105"/>
      <c r="AKV185" s="105"/>
      <c r="AKW185" s="105"/>
      <c r="AKX185" s="105"/>
      <c r="AKY185" s="105"/>
      <c r="AKZ185" s="105"/>
      <c r="ALA185" s="105"/>
      <c r="ALB185" s="105"/>
      <c r="ALC185" s="105"/>
      <c r="ALD185" s="105"/>
      <c r="ALE185" s="105"/>
      <c r="ALF185" s="105"/>
      <c r="ALG185" s="105"/>
      <c r="ALH185" s="105"/>
      <c r="ALI185" s="105"/>
      <c r="ALJ185" s="105"/>
      <c r="ALK185" s="105"/>
      <c r="ALL185" s="105"/>
      <c r="ALM185" s="105"/>
      <c r="ALN185" s="105"/>
      <c r="ALO185" s="105"/>
      <c r="ALP185" s="105"/>
      <c r="ALQ185" s="105"/>
      <c r="ALR185" s="105"/>
      <c r="ALS185" s="105"/>
      <c r="ALT185" s="105"/>
      <c r="ALU185" s="105"/>
      <c r="ALV185" s="105"/>
      <c r="ALW185" s="105"/>
      <c r="ALX185" s="105"/>
      <c r="ALY185" s="105"/>
      <c r="ALZ185" s="105"/>
      <c r="AMA185" s="105"/>
      <c r="AMB185" s="105"/>
      <c r="AMC185" s="105"/>
      <c r="AMD185" s="105"/>
      <c r="AME185" s="105"/>
      <c r="AMF185" s="105"/>
      <c r="AMG185" s="105"/>
      <c r="AMH185" s="105"/>
      <c r="AMI185" s="105"/>
      <c r="AMJ185" s="105"/>
      <c r="AMK185" s="105"/>
      <c r="AML185" s="105"/>
      <c r="AMM185" s="105"/>
      <c r="AMN185" s="105"/>
      <c r="AMO185" s="105"/>
      <c r="AMP185" s="105"/>
      <c r="AMQ185" s="105"/>
      <c r="AMR185" s="105"/>
      <c r="AMS185" s="105"/>
      <c r="AMT185" s="105"/>
      <c r="AMU185" s="105"/>
      <c r="AMV185" s="105"/>
      <c r="AMW185" s="105"/>
      <c r="AMX185" s="105"/>
      <c r="AMY185" s="105"/>
      <c r="AMZ185" s="105"/>
      <c r="ANA185" s="105"/>
      <c r="ANB185" s="105"/>
      <c r="ANC185" s="105"/>
      <c r="AND185" s="105"/>
      <c r="ANE185" s="105"/>
      <c r="ANF185" s="105"/>
      <c r="ANG185" s="105"/>
      <c r="ANH185" s="105"/>
      <c r="ANI185" s="105"/>
      <c r="ANJ185" s="105"/>
      <c r="ANK185" s="105"/>
      <c r="ANL185" s="105"/>
      <c r="ANM185" s="105"/>
      <c r="ANN185" s="105"/>
      <c r="ANO185" s="105"/>
      <c r="ANP185" s="105"/>
      <c r="ANQ185" s="105"/>
      <c r="ANR185" s="105"/>
      <c r="ANS185" s="105"/>
      <c r="ANT185" s="105"/>
      <c r="ANU185" s="105"/>
      <c r="ANV185" s="105"/>
      <c r="ANW185" s="105"/>
      <c r="ANX185" s="105"/>
      <c r="ANY185" s="105"/>
      <c r="ANZ185" s="105"/>
      <c r="AOA185" s="105"/>
      <c r="AOB185" s="105"/>
      <c r="AOC185" s="105"/>
      <c r="AOD185" s="105"/>
      <c r="AOE185" s="105"/>
      <c r="AOF185" s="105"/>
      <c r="AOG185" s="105"/>
      <c r="AOH185" s="105"/>
      <c r="AOI185" s="105"/>
      <c r="AOJ185" s="105"/>
      <c r="AOK185" s="105"/>
      <c r="AOL185" s="105"/>
      <c r="AOM185" s="105"/>
      <c r="AON185" s="105"/>
      <c r="AOO185" s="105"/>
      <c r="AOP185" s="105"/>
      <c r="AOQ185" s="105"/>
      <c r="AOR185" s="105"/>
      <c r="AOS185" s="105"/>
      <c r="AOT185" s="105"/>
      <c r="AOU185" s="105"/>
      <c r="AOV185" s="105"/>
      <c r="AOW185" s="105"/>
      <c r="AOX185" s="105"/>
      <c r="AOY185" s="105"/>
      <c r="AOZ185" s="105"/>
      <c r="APA185" s="105"/>
      <c r="APB185" s="105"/>
      <c r="APC185" s="105"/>
      <c r="APD185" s="105"/>
      <c r="APE185" s="105"/>
      <c r="APF185" s="105"/>
      <c r="APG185" s="105"/>
      <c r="APH185" s="105"/>
      <c r="API185" s="105"/>
      <c r="APJ185" s="105"/>
      <c r="APK185" s="105"/>
      <c r="APL185" s="105"/>
      <c r="APM185" s="105"/>
      <c r="APN185" s="105"/>
      <c r="APO185" s="105"/>
      <c r="APP185" s="105"/>
      <c r="APQ185" s="105"/>
      <c r="APR185" s="105"/>
      <c r="APS185" s="105"/>
      <c r="APT185" s="105"/>
      <c r="APU185" s="105"/>
      <c r="APV185" s="105"/>
      <c r="APW185" s="105"/>
      <c r="APX185" s="105"/>
      <c r="APY185" s="105"/>
      <c r="APZ185" s="105"/>
      <c r="AQA185" s="105"/>
      <c r="AQB185" s="105"/>
      <c r="AQC185" s="105"/>
      <c r="AQD185" s="105"/>
      <c r="AQE185" s="105"/>
      <c r="AQF185" s="105"/>
      <c r="AQG185" s="105"/>
      <c r="AQH185" s="105"/>
      <c r="AQI185" s="105"/>
      <c r="AQJ185" s="105"/>
      <c r="AQK185" s="105"/>
      <c r="AQL185" s="105"/>
      <c r="AQM185" s="105"/>
      <c r="AQN185" s="105"/>
      <c r="AQO185" s="105"/>
      <c r="AQP185" s="105"/>
      <c r="AQQ185" s="105"/>
      <c r="AQR185" s="105"/>
      <c r="AQS185" s="105"/>
      <c r="AQT185" s="105"/>
      <c r="AQU185" s="105"/>
      <c r="AQV185" s="105"/>
      <c r="AQW185" s="105"/>
      <c r="AQX185" s="105"/>
      <c r="AQY185" s="105"/>
      <c r="AQZ185" s="105"/>
      <c r="ARA185" s="105"/>
      <c r="ARB185" s="105"/>
      <c r="ARC185" s="105"/>
      <c r="ARD185" s="105"/>
      <c r="ARE185" s="105"/>
      <c r="ARF185" s="105"/>
      <c r="ARG185" s="105"/>
      <c r="ARH185" s="105"/>
      <c r="ARI185" s="105"/>
      <c r="ARJ185" s="105"/>
      <c r="ARK185" s="105"/>
      <c r="ARL185" s="105"/>
      <c r="ARM185" s="105"/>
      <c r="ARN185" s="105"/>
      <c r="ARO185" s="105"/>
      <c r="ARP185" s="105"/>
      <c r="ARQ185" s="105"/>
      <c r="ARR185" s="105"/>
      <c r="ARS185" s="105"/>
      <c r="ART185" s="105"/>
      <c r="ARU185" s="105"/>
      <c r="ARV185" s="105"/>
      <c r="ARW185" s="105"/>
      <c r="ARX185" s="105"/>
      <c r="ARY185" s="105"/>
      <c r="ARZ185" s="105"/>
      <c r="ASA185" s="105"/>
      <c r="ASB185" s="105"/>
      <c r="ASC185" s="105"/>
      <c r="ASD185" s="105"/>
      <c r="ASE185" s="105"/>
      <c r="ASF185" s="105"/>
      <c r="ASG185" s="105"/>
      <c r="ASH185" s="105"/>
      <c r="ASI185" s="105"/>
      <c r="ASJ185" s="105"/>
      <c r="ASK185" s="105"/>
      <c r="ASL185" s="105"/>
      <c r="ASM185" s="105"/>
      <c r="ASN185" s="105"/>
      <c r="ASO185" s="105"/>
      <c r="ASP185" s="105"/>
      <c r="ASQ185" s="105"/>
      <c r="ASR185" s="105"/>
      <c r="ASS185" s="105"/>
      <c r="AST185" s="105"/>
      <c r="ASU185" s="105"/>
      <c r="ASV185" s="105"/>
      <c r="ASW185" s="105"/>
      <c r="ASX185" s="105"/>
      <c r="ASY185" s="105"/>
      <c r="ASZ185" s="105"/>
      <c r="ATA185" s="105"/>
      <c r="ATB185" s="105"/>
      <c r="ATC185" s="105"/>
      <c r="ATD185" s="105"/>
      <c r="ATE185" s="105"/>
      <c r="ATF185" s="105"/>
      <c r="ATG185" s="105"/>
      <c r="ATH185" s="105"/>
      <c r="ATI185" s="105"/>
      <c r="ATJ185" s="105"/>
      <c r="ATK185" s="105"/>
      <c r="ATL185" s="105"/>
      <c r="ATM185" s="105"/>
      <c r="ATN185" s="105"/>
      <c r="ATO185" s="105"/>
      <c r="ATP185" s="105"/>
      <c r="ATQ185" s="105"/>
      <c r="ATR185" s="105"/>
      <c r="ATS185" s="105"/>
      <c r="ATT185" s="105"/>
      <c r="ATU185" s="105"/>
      <c r="ATV185" s="105"/>
    </row>
    <row r="186" spans="1:1218" s="58" customFormat="1" ht="15.75">
      <c r="A186" s="2302"/>
      <c r="B186" s="1724">
        <v>0</v>
      </c>
      <c r="C186" s="1722" t="s">
        <v>29</v>
      </c>
      <c r="D186" s="1715" t="s">
        <v>286</v>
      </c>
      <c r="E186" s="1721"/>
      <c r="F186" s="1723"/>
      <c r="G186" s="1723"/>
      <c r="H186" s="1723"/>
      <c r="I186" s="1723"/>
      <c r="J186" s="1723"/>
      <c r="K186" s="1718"/>
      <c r="L186" s="105"/>
      <c r="M186" s="1726">
        <v>0</v>
      </c>
      <c r="N186" s="1609" t="s">
        <v>284</v>
      </c>
      <c r="O186" s="1609"/>
      <c r="P186" s="1610"/>
      <c r="Q186" s="1610"/>
      <c r="R186" s="1610"/>
      <c r="S186" s="1611"/>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5"/>
      <c r="BY186" s="105"/>
      <c r="BZ186" s="105"/>
      <c r="CA186" s="105"/>
      <c r="CB186" s="105"/>
      <c r="CC186" s="105"/>
      <c r="CD186" s="105"/>
      <c r="CE186" s="105"/>
      <c r="CF186" s="105"/>
      <c r="CG186" s="105"/>
      <c r="CH186" s="105"/>
      <c r="CI186" s="105"/>
      <c r="CJ186" s="105"/>
      <c r="CK186" s="105"/>
      <c r="CL186" s="105"/>
      <c r="CM186" s="105"/>
      <c r="CN186" s="105"/>
      <c r="CO186" s="105"/>
      <c r="CP186" s="105"/>
      <c r="CQ186" s="105"/>
      <c r="CR186" s="105"/>
      <c r="CS186" s="105"/>
      <c r="CT186" s="105"/>
      <c r="CU186" s="105"/>
      <c r="CV186" s="105"/>
      <c r="CW186" s="105"/>
      <c r="CX186" s="105"/>
      <c r="CY186" s="105"/>
      <c r="CZ186" s="105"/>
      <c r="DA186" s="105"/>
      <c r="DB186" s="105"/>
      <c r="DC186" s="105"/>
      <c r="DD186" s="105"/>
      <c r="DE186" s="105"/>
      <c r="DF186" s="105"/>
      <c r="DG186" s="105"/>
      <c r="DH186" s="105"/>
      <c r="DI186" s="105"/>
      <c r="DJ186" s="105"/>
      <c r="DK186" s="105"/>
      <c r="DL186" s="105"/>
      <c r="DM186" s="105"/>
      <c r="DN186" s="105"/>
      <c r="DO186" s="105"/>
      <c r="DP186" s="105"/>
      <c r="DQ186" s="105"/>
      <c r="DR186" s="105"/>
      <c r="DS186" s="105"/>
      <c r="DT186" s="105"/>
      <c r="DU186" s="105"/>
      <c r="DV186" s="105"/>
      <c r="DW186" s="105"/>
      <c r="DX186" s="105"/>
      <c r="DY186" s="105"/>
      <c r="DZ186" s="105"/>
      <c r="EA186" s="105"/>
      <c r="EB186" s="105"/>
      <c r="EC186" s="105"/>
      <c r="ED186" s="105"/>
      <c r="EE186" s="105"/>
      <c r="EF186" s="105"/>
      <c r="EG186" s="105"/>
      <c r="EH186" s="105"/>
      <c r="EI186" s="105"/>
      <c r="EJ186" s="105"/>
      <c r="EK186" s="105"/>
      <c r="EL186" s="105"/>
      <c r="EM186" s="105"/>
      <c r="EN186" s="105"/>
      <c r="EO186" s="105"/>
      <c r="EP186" s="105"/>
      <c r="EQ186" s="105"/>
      <c r="ER186" s="105"/>
      <c r="ES186" s="105"/>
      <c r="ET186" s="105"/>
      <c r="EU186" s="105"/>
      <c r="EV186" s="105"/>
      <c r="EW186" s="105"/>
      <c r="EX186" s="105"/>
      <c r="EY186" s="105"/>
      <c r="EZ186" s="105"/>
      <c r="FA186" s="105"/>
      <c r="FB186" s="105"/>
      <c r="FC186" s="105"/>
      <c r="FD186" s="105"/>
      <c r="FE186" s="105"/>
      <c r="FF186" s="105"/>
      <c r="FG186" s="105"/>
      <c r="FH186" s="105"/>
      <c r="FI186" s="105"/>
      <c r="FJ186" s="105"/>
      <c r="FK186" s="105"/>
      <c r="FL186" s="105"/>
      <c r="FM186" s="105"/>
      <c r="FN186" s="105"/>
      <c r="FO186" s="105"/>
      <c r="FP186" s="105"/>
      <c r="FQ186" s="105"/>
      <c r="FR186" s="105"/>
      <c r="FS186" s="105"/>
      <c r="FT186" s="105"/>
      <c r="FU186" s="105"/>
      <c r="FV186" s="105"/>
      <c r="FW186" s="105"/>
      <c r="FX186" s="105"/>
      <c r="FY186" s="105"/>
      <c r="FZ186" s="105"/>
      <c r="GA186" s="105"/>
      <c r="GB186" s="105"/>
      <c r="GC186" s="105"/>
      <c r="GD186" s="105"/>
      <c r="GE186" s="105"/>
      <c r="GF186" s="105"/>
      <c r="GG186" s="105"/>
      <c r="GH186" s="105"/>
      <c r="GI186" s="105"/>
      <c r="GJ186" s="105"/>
      <c r="GK186" s="105"/>
      <c r="GL186" s="105"/>
      <c r="GM186" s="105"/>
      <c r="GN186" s="105"/>
      <c r="GO186" s="105"/>
      <c r="GP186" s="105"/>
      <c r="GQ186" s="105"/>
      <c r="GR186" s="105"/>
      <c r="GS186" s="105"/>
      <c r="GT186" s="105"/>
      <c r="GU186" s="105"/>
      <c r="GV186" s="105"/>
      <c r="GW186" s="105"/>
      <c r="GX186" s="105"/>
      <c r="GY186" s="105"/>
      <c r="GZ186" s="105"/>
      <c r="HA186" s="105"/>
      <c r="HB186" s="105"/>
      <c r="HC186" s="105"/>
      <c r="HD186" s="105"/>
      <c r="HE186" s="105"/>
      <c r="HF186" s="105"/>
      <c r="HG186" s="105"/>
      <c r="HH186" s="105"/>
      <c r="HI186" s="105"/>
      <c r="HJ186" s="105"/>
      <c r="HK186" s="105"/>
      <c r="HL186" s="105"/>
      <c r="HM186" s="105"/>
      <c r="HN186" s="105"/>
      <c r="HO186" s="105"/>
      <c r="HP186" s="105"/>
      <c r="HQ186" s="105"/>
      <c r="HR186" s="105"/>
      <c r="HS186" s="105"/>
      <c r="HT186" s="105"/>
      <c r="HU186" s="105"/>
      <c r="HV186" s="105"/>
      <c r="HW186" s="105"/>
      <c r="HX186" s="105"/>
      <c r="HY186" s="105"/>
      <c r="HZ186" s="105"/>
      <c r="IA186" s="105"/>
      <c r="IB186" s="105"/>
      <c r="IC186" s="105"/>
      <c r="ID186" s="105"/>
      <c r="IE186" s="105"/>
      <c r="IF186" s="105"/>
      <c r="IG186" s="105"/>
      <c r="IH186" s="105"/>
      <c r="II186" s="105"/>
      <c r="IJ186" s="105"/>
      <c r="IK186" s="105"/>
      <c r="IL186" s="105"/>
      <c r="IM186" s="105"/>
      <c r="IN186" s="105"/>
      <c r="IO186" s="105"/>
      <c r="IP186" s="105"/>
      <c r="IQ186" s="105"/>
      <c r="IR186" s="105"/>
      <c r="IS186" s="105"/>
      <c r="IT186" s="105"/>
      <c r="IU186" s="105"/>
      <c r="IV186" s="105"/>
      <c r="IW186" s="105"/>
      <c r="IX186" s="105"/>
      <c r="IY186" s="105"/>
      <c r="IZ186" s="105"/>
      <c r="JA186" s="105"/>
      <c r="JB186" s="105"/>
      <c r="JC186" s="105"/>
      <c r="JD186" s="105"/>
      <c r="JE186" s="105"/>
      <c r="JF186" s="105"/>
      <c r="JG186" s="105"/>
      <c r="JH186" s="105"/>
      <c r="JI186" s="105"/>
      <c r="JJ186" s="105"/>
      <c r="JK186" s="105"/>
      <c r="JL186" s="105"/>
      <c r="JM186" s="105"/>
      <c r="JN186" s="105"/>
      <c r="JO186" s="105"/>
      <c r="JP186" s="105"/>
      <c r="JQ186" s="105"/>
      <c r="JR186" s="105"/>
      <c r="JS186" s="105"/>
      <c r="JT186" s="105"/>
      <c r="JU186" s="105"/>
      <c r="JV186" s="105"/>
      <c r="JW186" s="105"/>
      <c r="JX186" s="105"/>
      <c r="JY186" s="105"/>
      <c r="JZ186" s="105"/>
      <c r="KA186" s="105"/>
      <c r="KB186" s="105"/>
      <c r="KC186" s="105"/>
      <c r="KD186" s="105"/>
      <c r="KE186" s="105"/>
      <c r="KF186" s="105"/>
      <c r="KG186" s="105"/>
      <c r="KH186" s="105"/>
      <c r="KI186" s="105"/>
      <c r="KJ186" s="105"/>
      <c r="KK186" s="105"/>
      <c r="KL186" s="105"/>
      <c r="KM186" s="105"/>
      <c r="KN186" s="105"/>
      <c r="KO186" s="105"/>
      <c r="KP186" s="105"/>
      <c r="KQ186" s="105"/>
      <c r="KR186" s="105"/>
      <c r="KS186" s="105"/>
      <c r="KT186" s="105"/>
      <c r="KU186" s="105"/>
      <c r="KV186" s="105"/>
      <c r="KW186" s="105"/>
      <c r="KX186" s="105"/>
      <c r="KY186" s="105"/>
      <c r="KZ186" s="105"/>
      <c r="LA186" s="105"/>
      <c r="LB186" s="105"/>
      <c r="LC186" s="105"/>
      <c r="LD186" s="105"/>
      <c r="LE186" s="105"/>
      <c r="LF186" s="105"/>
      <c r="LG186" s="105"/>
      <c r="LH186" s="105"/>
      <c r="LI186" s="105"/>
      <c r="LJ186" s="105"/>
      <c r="LK186" s="105"/>
      <c r="LL186" s="105"/>
      <c r="LM186" s="105"/>
      <c r="LN186" s="105"/>
      <c r="LO186" s="105"/>
      <c r="LP186" s="105"/>
      <c r="LQ186" s="105"/>
      <c r="LR186" s="105"/>
      <c r="LS186" s="105"/>
      <c r="LT186" s="105"/>
      <c r="LU186" s="105"/>
      <c r="LV186" s="105"/>
      <c r="LW186" s="105"/>
      <c r="LX186" s="105"/>
      <c r="LY186" s="105"/>
      <c r="LZ186" s="105"/>
      <c r="MA186" s="105"/>
      <c r="MB186" s="105"/>
      <c r="MC186" s="105"/>
      <c r="MD186" s="105"/>
      <c r="ME186" s="105"/>
      <c r="MF186" s="105"/>
      <c r="MG186" s="105"/>
      <c r="MH186" s="105"/>
      <c r="MI186" s="105"/>
      <c r="MJ186" s="105"/>
      <c r="MK186" s="105"/>
      <c r="ML186" s="105"/>
      <c r="MM186" s="105"/>
      <c r="MN186" s="105"/>
      <c r="MO186" s="105"/>
      <c r="MP186" s="105"/>
      <c r="MQ186" s="105"/>
      <c r="MR186" s="105"/>
      <c r="MS186" s="105"/>
      <c r="MT186" s="105"/>
      <c r="MU186" s="105"/>
      <c r="MV186" s="105"/>
      <c r="MW186" s="105"/>
      <c r="MX186" s="105"/>
      <c r="MY186" s="105"/>
      <c r="MZ186" s="105"/>
      <c r="NA186" s="105"/>
      <c r="NB186" s="105"/>
      <c r="NC186" s="105"/>
      <c r="ND186" s="105"/>
      <c r="NE186" s="105"/>
      <c r="NF186" s="105"/>
      <c r="NG186" s="105"/>
      <c r="NH186" s="105"/>
      <c r="NI186" s="105"/>
      <c r="NJ186" s="105"/>
      <c r="NK186" s="105"/>
      <c r="NL186" s="105"/>
      <c r="NM186" s="105"/>
      <c r="NN186" s="105"/>
      <c r="NO186" s="105"/>
      <c r="NP186" s="105"/>
      <c r="NQ186" s="105"/>
      <c r="NR186" s="105"/>
      <c r="NS186" s="105"/>
      <c r="NT186" s="105"/>
      <c r="NU186" s="105"/>
      <c r="NV186" s="105"/>
      <c r="NW186" s="105"/>
      <c r="NX186" s="105"/>
      <c r="NY186" s="105"/>
      <c r="NZ186" s="105"/>
      <c r="OA186" s="105"/>
      <c r="OB186" s="105"/>
      <c r="OC186" s="105"/>
      <c r="OD186" s="105"/>
      <c r="OE186" s="105"/>
      <c r="OF186" s="105"/>
      <c r="OG186" s="105"/>
      <c r="OH186" s="105"/>
      <c r="OI186" s="105"/>
      <c r="OJ186" s="105"/>
      <c r="OK186" s="105"/>
      <c r="OL186" s="105"/>
      <c r="OM186" s="105"/>
      <c r="ON186" s="105"/>
      <c r="OO186" s="105"/>
      <c r="OP186" s="105"/>
      <c r="OQ186" s="105"/>
      <c r="OR186" s="105"/>
      <c r="OS186" s="105"/>
      <c r="OT186" s="105"/>
      <c r="OU186" s="105"/>
      <c r="OV186" s="105"/>
      <c r="OW186" s="105"/>
      <c r="OX186" s="105"/>
      <c r="OY186" s="105"/>
      <c r="OZ186" s="105"/>
      <c r="PA186" s="105"/>
      <c r="PB186" s="105"/>
      <c r="PC186" s="105"/>
      <c r="PD186" s="105"/>
      <c r="PE186" s="105"/>
      <c r="PF186" s="105"/>
      <c r="PG186" s="105"/>
      <c r="PH186" s="105"/>
      <c r="PI186" s="105"/>
      <c r="PJ186" s="105"/>
      <c r="PK186" s="105"/>
      <c r="PL186" s="105"/>
      <c r="PM186" s="105"/>
      <c r="PN186" s="105"/>
      <c r="PO186" s="105"/>
      <c r="PP186" s="105"/>
      <c r="PQ186" s="105"/>
      <c r="PR186" s="105"/>
      <c r="PS186" s="105"/>
      <c r="PT186" s="105"/>
      <c r="PU186" s="105"/>
      <c r="PV186" s="105"/>
      <c r="PW186" s="105"/>
      <c r="PX186" s="105"/>
      <c r="PY186" s="105"/>
      <c r="PZ186" s="105"/>
      <c r="QA186" s="105"/>
      <c r="QB186" s="105"/>
      <c r="QC186" s="105"/>
      <c r="QD186" s="105"/>
      <c r="QE186" s="105"/>
      <c r="QF186" s="105"/>
      <c r="QG186" s="105"/>
      <c r="QH186" s="105"/>
      <c r="QI186" s="105"/>
      <c r="QJ186" s="105"/>
      <c r="QK186" s="105"/>
      <c r="QL186" s="105"/>
      <c r="QM186" s="105"/>
      <c r="QN186" s="105"/>
      <c r="QO186" s="105"/>
      <c r="QP186" s="105"/>
      <c r="QQ186" s="105"/>
      <c r="QR186" s="105"/>
      <c r="QS186" s="105"/>
      <c r="QT186" s="105"/>
      <c r="QU186" s="105"/>
      <c r="QV186" s="105"/>
      <c r="QW186" s="105"/>
      <c r="QX186" s="105"/>
      <c r="QY186" s="105"/>
      <c r="QZ186" s="105"/>
      <c r="RA186" s="105"/>
      <c r="RB186" s="105"/>
      <c r="RC186" s="105"/>
      <c r="RD186" s="105"/>
      <c r="RE186" s="105"/>
      <c r="RF186" s="105"/>
      <c r="RG186" s="105"/>
      <c r="RH186" s="105"/>
      <c r="RI186" s="105"/>
      <c r="RJ186" s="105"/>
      <c r="RK186" s="105"/>
      <c r="RL186" s="105"/>
      <c r="RM186" s="105"/>
      <c r="RN186" s="105"/>
      <c r="RO186" s="105"/>
      <c r="RP186" s="105"/>
      <c r="RQ186" s="105"/>
      <c r="RR186" s="105"/>
      <c r="RS186" s="105"/>
      <c r="RT186" s="105"/>
      <c r="RU186" s="105"/>
      <c r="RV186" s="105"/>
      <c r="RW186" s="105"/>
      <c r="RX186" s="105"/>
      <c r="RY186" s="105"/>
      <c r="RZ186" s="105"/>
      <c r="SA186" s="105"/>
      <c r="SB186" s="105"/>
      <c r="SC186" s="105"/>
      <c r="SD186" s="105"/>
      <c r="SE186" s="105"/>
      <c r="SF186" s="105"/>
      <c r="SG186" s="105"/>
      <c r="SH186" s="105"/>
      <c r="SI186" s="105"/>
      <c r="SJ186" s="105"/>
      <c r="SK186" s="105"/>
      <c r="SL186" s="105"/>
      <c r="SM186" s="105"/>
      <c r="SN186" s="105"/>
      <c r="SO186" s="105"/>
      <c r="SP186" s="105"/>
      <c r="SQ186" s="105"/>
      <c r="SR186" s="105"/>
      <c r="SS186" s="105"/>
      <c r="ST186" s="105"/>
      <c r="SU186" s="105"/>
      <c r="SV186" s="105"/>
      <c r="SW186" s="105"/>
      <c r="SX186" s="105"/>
      <c r="SY186" s="105"/>
      <c r="SZ186" s="105"/>
      <c r="TA186" s="105"/>
      <c r="TB186" s="105"/>
      <c r="TC186" s="105"/>
      <c r="TD186" s="105"/>
      <c r="TE186" s="105"/>
      <c r="TF186" s="105"/>
      <c r="TG186" s="105"/>
      <c r="TH186" s="105"/>
      <c r="TI186" s="105"/>
      <c r="TJ186" s="105"/>
      <c r="TK186" s="105"/>
      <c r="TL186" s="105"/>
      <c r="TM186" s="105"/>
      <c r="TN186" s="105"/>
      <c r="TO186" s="105"/>
      <c r="TP186" s="105"/>
      <c r="TQ186" s="105"/>
      <c r="TR186" s="105"/>
      <c r="TS186" s="105"/>
      <c r="TT186" s="105"/>
      <c r="TU186" s="105"/>
      <c r="TV186" s="105"/>
      <c r="TW186" s="105"/>
      <c r="TX186" s="105"/>
      <c r="TY186" s="105"/>
      <c r="TZ186" s="105"/>
      <c r="UA186" s="105"/>
      <c r="UB186" s="105"/>
      <c r="UC186" s="105"/>
      <c r="UD186" s="105"/>
      <c r="UE186" s="105"/>
      <c r="UF186" s="105"/>
      <c r="UG186" s="105"/>
      <c r="UH186" s="105"/>
      <c r="UI186" s="105"/>
      <c r="UJ186" s="105"/>
      <c r="UK186" s="105"/>
      <c r="UL186" s="105"/>
      <c r="UM186" s="105"/>
      <c r="UN186" s="105"/>
      <c r="UO186" s="105"/>
      <c r="UP186" s="105"/>
      <c r="UQ186" s="105"/>
      <c r="UR186" s="105"/>
      <c r="US186" s="105"/>
      <c r="UT186" s="105"/>
      <c r="UU186" s="105"/>
      <c r="UV186" s="105"/>
      <c r="UW186" s="105"/>
      <c r="UX186" s="105"/>
      <c r="UY186" s="105"/>
      <c r="UZ186" s="105"/>
      <c r="VA186" s="105"/>
      <c r="VB186" s="105"/>
      <c r="VC186" s="105"/>
      <c r="VD186" s="105"/>
      <c r="VE186" s="105"/>
      <c r="VF186" s="105"/>
      <c r="VG186" s="105"/>
      <c r="VH186" s="105"/>
      <c r="VI186" s="105"/>
      <c r="VJ186" s="105"/>
      <c r="VK186" s="105"/>
      <c r="VL186" s="105"/>
      <c r="VM186" s="105"/>
      <c r="VN186" s="105"/>
      <c r="VO186" s="105"/>
      <c r="VP186" s="105"/>
      <c r="VQ186" s="105"/>
      <c r="VR186" s="105"/>
      <c r="VS186" s="105"/>
      <c r="VT186" s="105"/>
      <c r="VU186" s="105"/>
      <c r="VV186" s="105"/>
      <c r="VW186" s="105"/>
      <c r="VX186" s="105"/>
      <c r="VY186" s="105"/>
      <c r="VZ186" s="105"/>
      <c r="WA186" s="105"/>
      <c r="WB186" s="105"/>
      <c r="WC186" s="105"/>
      <c r="WD186" s="105"/>
      <c r="WE186" s="105"/>
      <c r="WF186" s="105"/>
      <c r="WG186" s="105"/>
      <c r="WH186" s="105"/>
      <c r="WI186" s="105"/>
      <c r="WJ186" s="105"/>
      <c r="WK186" s="105"/>
      <c r="WL186" s="105"/>
      <c r="WM186" s="105"/>
      <c r="WN186" s="105"/>
      <c r="WO186" s="105"/>
      <c r="WP186" s="105"/>
      <c r="WQ186" s="105"/>
      <c r="WR186" s="105"/>
      <c r="WS186" s="105"/>
      <c r="WT186" s="105"/>
      <c r="WU186" s="105"/>
      <c r="WV186" s="105"/>
      <c r="WW186" s="105"/>
      <c r="WX186" s="105"/>
      <c r="WY186" s="105"/>
      <c r="WZ186" s="105"/>
      <c r="XA186" s="105"/>
      <c r="XB186" s="105"/>
      <c r="XC186" s="105"/>
      <c r="XD186" s="105"/>
      <c r="XE186" s="105"/>
      <c r="XF186" s="105"/>
      <c r="XG186" s="105"/>
      <c r="XH186" s="105"/>
      <c r="XI186" s="105"/>
      <c r="XJ186" s="105"/>
      <c r="XK186" s="105"/>
      <c r="XL186" s="105"/>
      <c r="XM186" s="105"/>
      <c r="XN186" s="105"/>
      <c r="XO186" s="105"/>
      <c r="XP186" s="105"/>
      <c r="XQ186" s="105"/>
      <c r="XR186" s="105"/>
      <c r="XS186" s="105"/>
      <c r="XT186" s="105"/>
      <c r="XU186" s="105"/>
      <c r="XV186" s="105"/>
      <c r="XW186" s="105"/>
      <c r="XX186" s="105"/>
      <c r="XY186" s="105"/>
      <c r="XZ186" s="105"/>
      <c r="YA186" s="105"/>
      <c r="YB186" s="105"/>
      <c r="YC186" s="105"/>
      <c r="YD186" s="105"/>
      <c r="YE186" s="105"/>
      <c r="YF186" s="105"/>
      <c r="YG186" s="105"/>
      <c r="YH186" s="105"/>
      <c r="YI186" s="105"/>
      <c r="YJ186" s="105"/>
      <c r="YK186" s="105"/>
      <c r="YL186" s="105"/>
      <c r="YM186" s="105"/>
      <c r="YN186" s="105"/>
      <c r="YO186" s="105"/>
      <c r="YP186" s="105"/>
      <c r="YQ186" s="105"/>
      <c r="YR186" s="105"/>
      <c r="YS186" s="105"/>
      <c r="YT186" s="105"/>
      <c r="YU186" s="105"/>
      <c r="YV186" s="105"/>
      <c r="YW186" s="105"/>
      <c r="YX186" s="105"/>
      <c r="YY186" s="105"/>
      <c r="YZ186" s="105"/>
      <c r="ZA186" s="105"/>
      <c r="ZB186" s="105"/>
      <c r="ZC186" s="105"/>
      <c r="ZD186" s="105"/>
      <c r="ZE186" s="105"/>
      <c r="ZF186" s="105"/>
      <c r="ZG186" s="105"/>
      <c r="ZH186" s="105"/>
      <c r="ZI186" s="105"/>
      <c r="ZJ186" s="105"/>
      <c r="ZK186" s="105"/>
      <c r="ZL186" s="105"/>
      <c r="ZM186" s="105"/>
      <c r="ZN186" s="105"/>
      <c r="ZO186" s="105"/>
      <c r="ZP186" s="105"/>
      <c r="ZQ186" s="105"/>
      <c r="ZR186" s="105"/>
      <c r="ZS186" s="105"/>
      <c r="ZT186" s="105"/>
      <c r="ZU186" s="105"/>
      <c r="ZV186" s="105"/>
      <c r="ZW186" s="105"/>
      <c r="ZX186" s="105"/>
      <c r="ZY186" s="105"/>
      <c r="ZZ186" s="105"/>
      <c r="AAA186" s="105"/>
      <c r="AAB186" s="105"/>
      <c r="AAC186" s="105"/>
      <c r="AAD186" s="105"/>
      <c r="AAE186" s="105"/>
      <c r="AAF186" s="105"/>
      <c r="AAG186" s="105"/>
      <c r="AAH186" s="105"/>
      <c r="AAI186" s="105"/>
      <c r="AAJ186" s="105"/>
      <c r="AAK186" s="105"/>
      <c r="AAL186" s="105"/>
      <c r="AAM186" s="105"/>
      <c r="AAN186" s="105"/>
      <c r="AAO186" s="105"/>
      <c r="AAP186" s="105"/>
      <c r="AAQ186" s="105"/>
      <c r="AAR186" s="105"/>
      <c r="AAS186" s="105"/>
      <c r="AAT186" s="105"/>
      <c r="AAU186" s="105"/>
      <c r="AAV186" s="105"/>
      <c r="AAW186" s="105"/>
      <c r="AAX186" s="105"/>
      <c r="AAY186" s="105"/>
      <c r="AAZ186" s="105"/>
      <c r="ABA186" s="105"/>
      <c r="ABB186" s="105"/>
      <c r="ABC186" s="105"/>
      <c r="ABD186" s="105"/>
      <c r="ABE186" s="105"/>
      <c r="ABF186" s="105"/>
      <c r="ABG186" s="105"/>
      <c r="ABH186" s="105"/>
      <c r="ABI186" s="105"/>
      <c r="ABJ186" s="105"/>
      <c r="ABK186" s="105"/>
      <c r="ABL186" s="105"/>
      <c r="ABM186" s="105"/>
      <c r="ABN186" s="105"/>
      <c r="ABO186" s="105"/>
      <c r="ABP186" s="105"/>
      <c r="ABQ186" s="105"/>
      <c r="ABR186" s="105"/>
      <c r="ABS186" s="105"/>
      <c r="ABT186" s="105"/>
      <c r="ABU186" s="105"/>
      <c r="ABV186" s="105"/>
      <c r="ABW186" s="105"/>
      <c r="ABX186" s="105"/>
      <c r="ABY186" s="105"/>
      <c r="ABZ186" s="105"/>
      <c r="ACA186" s="105"/>
      <c r="ACB186" s="105"/>
      <c r="ACC186" s="105"/>
      <c r="ACD186" s="105"/>
      <c r="ACE186" s="105"/>
      <c r="ACF186" s="105"/>
      <c r="ACG186" s="105"/>
      <c r="ACH186" s="105"/>
      <c r="ACI186" s="105"/>
      <c r="ACJ186" s="105"/>
      <c r="ACK186" s="105"/>
      <c r="ACL186" s="105"/>
      <c r="ACM186" s="105"/>
      <c r="ACN186" s="105"/>
      <c r="ACO186" s="105"/>
      <c r="ACP186" s="105"/>
      <c r="ACQ186" s="105"/>
      <c r="ACR186" s="105"/>
      <c r="ACS186" s="105"/>
      <c r="ACT186" s="105"/>
      <c r="ACU186" s="105"/>
      <c r="ACV186" s="105"/>
      <c r="ACW186" s="105"/>
      <c r="ACX186" s="105"/>
      <c r="ACY186" s="105"/>
      <c r="ACZ186" s="105"/>
      <c r="ADA186" s="105"/>
      <c r="ADB186" s="105"/>
      <c r="ADC186" s="105"/>
      <c r="ADD186" s="105"/>
      <c r="ADE186" s="105"/>
      <c r="ADF186" s="105"/>
      <c r="ADG186" s="105"/>
      <c r="ADH186" s="105"/>
      <c r="ADI186" s="105"/>
      <c r="ADJ186" s="105"/>
      <c r="ADK186" s="105"/>
      <c r="ADL186" s="105"/>
      <c r="ADM186" s="105"/>
      <c r="ADN186" s="105"/>
      <c r="ADO186" s="105"/>
      <c r="ADP186" s="105"/>
      <c r="ADQ186" s="105"/>
      <c r="ADR186" s="105"/>
      <c r="ADS186" s="105"/>
      <c r="ADT186" s="105"/>
      <c r="ADU186" s="105"/>
      <c r="ADV186" s="105"/>
      <c r="ADW186" s="105"/>
      <c r="ADX186" s="105"/>
      <c r="ADY186" s="105"/>
      <c r="ADZ186" s="105"/>
      <c r="AEA186" s="105"/>
      <c r="AEB186" s="105"/>
      <c r="AEC186" s="105"/>
      <c r="AED186" s="105"/>
      <c r="AEE186" s="105"/>
      <c r="AEF186" s="105"/>
      <c r="AEG186" s="105"/>
      <c r="AEH186" s="105"/>
      <c r="AEI186" s="105"/>
      <c r="AEJ186" s="105"/>
      <c r="AEK186" s="105"/>
      <c r="AEL186" s="105"/>
      <c r="AEM186" s="105"/>
      <c r="AEN186" s="105"/>
      <c r="AEO186" s="105"/>
      <c r="AEP186" s="105"/>
      <c r="AEQ186" s="105"/>
      <c r="AER186" s="105"/>
      <c r="AES186" s="105"/>
      <c r="AET186" s="105"/>
      <c r="AEU186" s="105"/>
      <c r="AEV186" s="105"/>
      <c r="AEW186" s="105"/>
      <c r="AEX186" s="105"/>
      <c r="AEY186" s="105"/>
      <c r="AEZ186" s="105"/>
      <c r="AFA186" s="105"/>
      <c r="AFB186" s="105"/>
      <c r="AFC186" s="105"/>
      <c r="AFD186" s="105"/>
      <c r="AFE186" s="105"/>
      <c r="AFF186" s="105"/>
      <c r="AFG186" s="105"/>
      <c r="AFH186" s="105"/>
      <c r="AFI186" s="105"/>
      <c r="AFJ186" s="105"/>
      <c r="AFK186" s="105"/>
      <c r="AFL186" s="105"/>
      <c r="AFM186" s="105"/>
      <c r="AFN186" s="105"/>
      <c r="AFO186" s="105"/>
      <c r="AFP186" s="105"/>
      <c r="AFQ186" s="105"/>
      <c r="AFR186" s="105"/>
      <c r="AFS186" s="105"/>
      <c r="AFT186" s="105"/>
      <c r="AFU186" s="105"/>
      <c r="AFV186" s="105"/>
      <c r="AFW186" s="105"/>
      <c r="AFX186" s="105"/>
      <c r="AFY186" s="105"/>
      <c r="AFZ186" s="105"/>
      <c r="AGA186" s="105"/>
      <c r="AGB186" s="105"/>
      <c r="AGC186" s="105"/>
      <c r="AGD186" s="105"/>
      <c r="AGE186" s="105"/>
      <c r="AGF186" s="105"/>
      <c r="AGG186" s="105"/>
      <c r="AGH186" s="105"/>
      <c r="AGI186" s="105"/>
      <c r="AGJ186" s="105"/>
      <c r="AGK186" s="105"/>
      <c r="AGL186" s="105"/>
      <c r="AGM186" s="105"/>
      <c r="AGN186" s="105"/>
      <c r="AGO186" s="105"/>
      <c r="AGP186" s="105"/>
      <c r="AGQ186" s="105"/>
      <c r="AGR186" s="105"/>
      <c r="AGS186" s="105"/>
      <c r="AGT186" s="105"/>
      <c r="AGU186" s="105"/>
      <c r="AGV186" s="105"/>
      <c r="AGW186" s="105"/>
      <c r="AGX186" s="105"/>
      <c r="AGY186" s="105"/>
      <c r="AGZ186" s="105"/>
      <c r="AHA186" s="105"/>
      <c r="AHB186" s="105"/>
      <c r="AHC186" s="105"/>
      <c r="AHD186" s="105"/>
      <c r="AHE186" s="105"/>
      <c r="AHF186" s="105"/>
      <c r="AHG186" s="105"/>
      <c r="AHH186" s="105"/>
      <c r="AHI186" s="105"/>
      <c r="AHJ186" s="105"/>
      <c r="AHK186" s="105"/>
      <c r="AHL186" s="105"/>
      <c r="AHM186" s="105"/>
      <c r="AHN186" s="105"/>
      <c r="AHO186" s="105"/>
      <c r="AHP186" s="105"/>
      <c r="AHQ186" s="105"/>
      <c r="AHR186" s="105"/>
      <c r="AHS186" s="105"/>
      <c r="AHT186" s="105"/>
      <c r="AHU186" s="105"/>
      <c r="AHV186" s="105"/>
      <c r="AHW186" s="105"/>
      <c r="AHX186" s="105"/>
      <c r="AHY186" s="105"/>
      <c r="AHZ186" s="105"/>
      <c r="AIA186" s="105"/>
      <c r="AIB186" s="105"/>
      <c r="AIC186" s="105"/>
      <c r="AID186" s="105"/>
      <c r="AIE186" s="105"/>
      <c r="AIF186" s="105"/>
      <c r="AIG186" s="105"/>
      <c r="AIH186" s="105"/>
      <c r="AII186" s="105"/>
      <c r="AIJ186" s="105"/>
      <c r="AIK186" s="105"/>
      <c r="AIL186" s="105"/>
      <c r="AIM186" s="105"/>
      <c r="AIN186" s="105"/>
      <c r="AIO186" s="105"/>
      <c r="AIP186" s="105"/>
      <c r="AIQ186" s="105"/>
      <c r="AIR186" s="105"/>
      <c r="AIS186" s="105"/>
      <c r="AIT186" s="105"/>
      <c r="AIU186" s="105"/>
      <c r="AIV186" s="105"/>
      <c r="AIW186" s="105"/>
      <c r="AIX186" s="105"/>
      <c r="AIY186" s="105"/>
      <c r="AIZ186" s="105"/>
      <c r="AJA186" s="105"/>
      <c r="AJB186" s="105"/>
      <c r="AJC186" s="105"/>
      <c r="AJD186" s="105"/>
      <c r="AJE186" s="105"/>
      <c r="AJF186" s="105"/>
      <c r="AJG186" s="105"/>
      <c r="AJH186" s="105"/>
      <c r="AJI186" s="105"/>
      <c r="AJJ186" s="105"/>
      <c r="AJK186" s="105"/>
      <c r="AJL186" s="105"/>
      <c r="AJM186" s="105"/>
      <c r="AJN186" s="105"/>
      <c r="AJO186" s="105"/>
      <c r="AJP186" s="105"/>
      <c r="AJQ186" s="105"/>
      <c r="AJR186" s="105"/>
      <c r="AJS186" s="105"/>
      <c r="AJT186" s="105"/>
      <c r="AJU186" s="105"/>
      <c r="AJV186" s="105"/>
      <c r="AJW186" s="105"/>
      <c r="AJX186" s="105"/>
      <c r="AJY186" s="105"/>
      <c r="AJZ186" s="105"/>
      <c r="AKA186" s="105"/>
      <c r="AKB186" s="105"/>
      <c r="AKC186" s="105"/>
      <c r="AKD186" s="105"/>
      <c r="AKE186" s="105"/>
      <c r="AKF186" s="105"/>
      <c r="AKG186" s="105"/>
      <c r="AKH186" s="105"/>
      <c r="AKI186" s="105"/>
      <c r="AKJ186" s="105"/>
      <c r="AKK186" s="105"/>
      <c r="AKL186" s="105"/>
      <c r="AKM186" s="105"/>
      <c r="AKN186" s="105"/>
      <c r="AKO186" s="105"/>
      <c r="AKP186" s="105"/>
      <c r="AKQ186" s="105"/>
      <c r="AKR186" s="105"/>
      <c r="AKS186" s="105"/>
      <c r="AKT186" s="105"/>
      <c r="AKU186" s="105"/>
      <c r="AKV186" s="105"/>
      <c r="AKW186" s="105"/>
      <c r="AKX186" s="105"/>
      <c r="AKY186" s="105"/>
      <c r="AKZ186" s="105"/>
      <c r="ALA186" s="105"/>
      <c r="ALB186" s="105"/>
      <c r="ALC186" s="105"/>
      <c r="ALD186" s="105"/>
      <c r="ALE186" s="105"/>
      <c r="ALF186" s="105"/>
      <c r="ALG186" s="105"/>
      <c r="ALH186" s="105"/>
      <c r="ALI186" s="105"/>
      <c r="ALJ186" s="105"/>
      <c r="ALK186" s="105"/>
      <c r="ALL186" s="105"/>
      <c r="ALM186" s="105"/>
      <c r="ALN186" s="105"/>
      <c r="ALO186" s="105"/>
      <c r="ALP186" s="105"/>
      <c r="ALQ186" s="105"/>
      <c r="ALR186" s="105"/>
      <c r="ALS186" s="105"/>
      <c r="ALT186" s="105"/>
      <c r="ALU186" s="105"/>
      <c r="ALV186" s="105"/>
      <c r="ALW186" s="105"/>
      <c r="ALX186" s="105"/>
      <c r="ALY186" s="105"/>
      <c r="ALZ186" s="105"/>
      <c r="AMA186" s="105"/>
      <c r="AMB186" s="105"/>
      <c r="AMC186" s="105"/>
      <c r="AMD186" s="105"/>
      <c r="AME186" s="105"/>
      <c r="AMF186" s="105"/>
      <c r="AMG186" s="105"/>
      <c r="AMH186" s="105"/>
      <c r="AMI186" s="105"/>
      <c r="AMJ186" s="105"/>
      <c r="AMK186" s="105"/>
      <c r="AML186" s="105"/>
      <c r="AMM186" s="105"/>
      <c r="AMN186" s="105"/>
      <c r="AMO186" s="105"/>
      <c r="AMP186" s="105"/>
      <c r="AMQ186" s="105"/>
      <c r="AMR186" s="105"/>
      <c r="AMS186" s="105"/>
      <c r="AMT186" s="105"/>
      <c r="AMU186" s="105"/>
      <c r="AMV186" s="105"/>
      <c r="AMW186" s="105"/>
      <c r="AMX186" s="105"/>
      <c r="AMY186" s="105"/>
      <c r="AMZ186" s="105"/>
      <c r="ANA186" s="105"/>
      <c r="ANB186" s="105"/>
      <c r="ANC186" s="105"/>
      <c r="AND186" s="105"/>
      <c r="ANE186" s="105"/>
      <c r="ANF186" s="105"/>
      <c r="ANG186" s="105"/>
      <c r="ANH186" s="105"/>
      <c r="ANI186" s="105"/>
      <c r="ANJ186" s="105"/>
      <c r="ANK186" s="105"/>
      <c r="ANL186" s="105"/>
      <c r="ANM186" s="105"/>
      <c r="ANN186" s="105"/>
      <c r="ANO186" s="105"/>
      <c r="ANP186" s="105"/>
      <c r="ANQ186" s="105"/>
      <c r="ANR186" s="105"/>
      <c r="ANS186" s="105"/>
      <c r="ANT186" s="105"/>
      <c r="ANU186" s="105"/>
      <c r="ANV186" s="105"/>
      <c r="ANW186" s="105"/>
      <c r="ANX186" s="105"/>
      <c r="ANY186" s="105"/>
      <c r="ANZ186" s="105"/>
      <c r="AOA186" s="105"/>
      <c r="AOB186" s="105"/>
      <c r="AOC186" s="105"/>
      <c r="AOD186" s="105"/>
      <c r="AOE186" s="105"/>
      <c r="AOF186" s="105"/>
      <c r="AOG186" s="105"/>
      <c r="AOH186" s="105"/>
      <c r="AOI186" s="105"/>
      <c r="AOJ186" s="105"/>
      <c r="AOK186" s="105"/>
      <c r="AOL186" s="105"/>
      <c r="AOM186" s="105"/>
      <c r="AON186" s="105"/>
      <c r="AOO186" s="105"/>
      <c r="AOP186" s="105"/>
      <c r="AOQ186" s="105"/>
      <c r="AOR186" s="105"/>
      <c r="AOS186" s="105"/>
      <c r="AOT186" s="105"/>
      <c r="AOU186" s="105"/>
      <c r="AOV186" s="105"/>
      <c r="AOW186" s="105"/>
      <c r="AOX186" s="105"/>
      <c r="AOY186" s="105"/>
      <c r="AOZ186" s="105"/>
      <c r="APA186" s="105"/>
      <c r="APB186" s="105"/>
      <c r="APC186" s="105"/>
      <c r="APD186" s="105"/>
      <c r="APE186" s="105"/>
      <c r="APF186" s="105"/>
      <c r="APG186" s="105"/>
      <c r="APH186" s="105"/>
      <c r="API186" s="105"/>
      <c r="APJ186" s="105"/>
      <c r="APK186" s="105"/>
      <c r="APL186" s="105"/>
      <c r="APM186" s="105"/>
      <c r="APN186" s="105"/>
      <c r="APO186" s="105"/>
      <c r="APP186" s="105"/>
      <c r="APQ186" s="105"/>
      <c r="APR186" s="105"/>
      <c r="APS186" s="105"/>
      <c r="APT186" s="105"/>
      <c r="APU186" s="105"/>
      <c r="APV186" s="105"/>
      <c r="APW186" s="105"/>
      <c r="APX186" s="105"/>
      <c r="APY186" s="105"/>
      <c r="APZ186" s="105"/>
      <c r="AQA186" s="105"/>
      <c r="AQB186" s="105"/>
      <c r="AQC186" s="105"/>
      <c r="AQD186" s="105"/>
      <c r="AQE186" s="105"/>
      <c r="AQF186" s="105"/>
      <c r="AQG186" s="105"/>
      <c r="AQH186" s="105"/>
      <c r="AQI186" s="105"/>
      <c r="AQJ186" s="105"/>
      <c r="AQK186" s="105"/>
      <c r="AQL186" s="105"/>
      <c r="AQM186" s="105"/>
      <c r="AQN186" s="105"/>
      <c r="AQO186" s="105"/>
      <c r="AQP186" s="105"/>
      <c r="AQQ186" s="105"/>
      <c r="AQR186" s="105"/>
      <c r="AQS186" s="105"/>
      <c r="AQT186" s="105"/>
      <c r="AQU186" s="105"/>
      <c r="AQV186" s="105"/>
      <c r="AQW186" s="105"/>
      <c r="AQX186" s="105"/>
      <c r="AQY186" s="105"/>
      <c r="AQZ186" s="105"/>
      <c r="ARA186" s="105"/>
      <c r="ARB186" s="105"/>
      <c r="ARC186" s="105"/>
      <c r="ARD186" s="105"/>
      <c r="ARE186" s="105"/>
      <c r="ARF186" s="105"/>
      <c r="ARG186" s="105"/>
      <c r="ARH186" s="105"/>
      <c r="ARI186" s="105"/>
      <c r="ARJ186" s="105"/>
      <c r="ARK186" s="105"/>
      <c r="ARL186" s="105"/>
      <c r="ARM186" s="105"/>
      <c r="ARN186" s="105"/>
      <c r="ARO186" s="105"/>
      <c r="ARP186" s="105"/>
      <c r="ARQ186" s="105"/>
      <c r="ARR186" s="105"/>
      <c r="ARS186" s="105"/>
      <c r="ART186" s="105"/>
      <c r="ARU186" s="105"/>
      <c r="ARV186" s="105"/>
      <c r="ARW186" s="105"/>
      <c r="ARX186" s="105"/>
      <c r="ARY186" s="105"/>
      <c r="ARZ186" s="105"/>
      <c r="ASA186" s="105"/>
      <c r="ASB186" s="105"/>
      <c r="ASC186" s="105"/>
      <c r="ASD186" s="105"/>
      <c r="ASE186" s="105"/>
      <c r="ASF186" s="105"/>
      <c r="ASG186" s="105"/>
      <c r="ASH186" s="105"/>
      <c r="ASI186" s="105"/>
      <c r="ASJ186" s="105"/>
      <c r="ASK186" s="105"/>
      <c r="ASL186" s="105"/>
      <c r="ASM186" s="105"/>
      <c r="ASN186" s="105"/>
      <c r="ASO186" s="105"/>
      <c r="ASP186" s="105"/>
      <c r="ASQ186" s="105"/>
      <c r="ASR186" s="105"/>
      <c r="ASS186" s="105"/>
      <c r="AST186" s="105"/>
      <c r="ASU186" s="105"/>
      <c r="ASV186" s="105"/>
      <c r="ASW186" s="105"/>
      <c r="ASX186" s="105"/>
      <c r="ASY186" s="105"/>
      <c r="ASZ186" s="105"/>
      <c r="ATA186" s="105"/>
      <c r="ATB186" s="105"/>
      <c r="ATC186" s="105"/>
      <c r="ATD186" s="105"/>
      <c r="ATE186" s="105"/>
      <c r="ATF186" s="105"/>
      <c r="ATG186" s="105"/>
      <c r="ATH186" s="105"/>
      <c r="ATI186" s="105"/>
      <c r="ATJ186" s="105"/>
      <c r="ATK186" s="105"/>
      <c r="ATL186" s="105"/>
      <c r="ATM186" s="105"/>
      <c r="ATN186" s="105"/>
      <c r="ATO186" s="105"/>
      <c r="ATP186" s="105"/>
      <c r="ATQ186" s="105"/>
      <c r="ATR186" s="105"/>
      <c r="ATS186" s="105"/>
      <c r="ATT186" s="105"/>
      <c r="ATU186" s="105"/>
      <c r="ATV186" s="105"/>
    </row>
    <row r="187" spans="1:1218" s="58" customFormat="1" ht="16.5" customHeight="1">
      <c r="A187" s="2302"/>
      <c r="B187" s="1725">
        <f>IF(ISBLANK(C187),"",LARGE(B186:B186,1)+1)</f>
        <v>1</v>
      </c>
      <c r="C187" s="1340" t="s">
        <v>206</v>
      </c>
      <c r="D187" s="141"/>
      <c r="E187" s="141"/>
      <c r="F187" s="141"/>
      <c r="G187" s="141"/>
      <c r="H187" s="141"/>
      <c r="I187" s="141"/>
      <c r="J187" s="1549"/>
      <c r="K187" s="140"/>
      <c r="L187" s="105"/>
      <c r="M187" s="1727">
        <f>IF(ISBLANK(N187),"",LARGE(M186:M186,1)+1)</f>
        <v>1</v>
      </c>
      <c r="N187" s="1612" t="s">
        <v>1411</v>
      </c>
      <c r="O187" s="1613"/>
      <c r="P187" s="1610"/>
      <c r="Q187" s="1610"/>
      <c r="R187" s="1610"/>
      <c r="S187" s="1611"/>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5"/>
      <c r="AR187" s="105"/>
      <c r="AS187" s="105"/>
      <c r="AT187" s="105"/>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c r="BV187" s="105"/>
      <c r="BW187" s="105"/>
      <c r="BX187" s="105"/>
      <c r="BY187" s="105"/>
      <c r="BZ187" s="105"/>
      <c r="CA187" s="105"/>
      <c r="CB187" s="105"/>
      <c r="CC187" s="105"/>
      <c r="CD187" s="105"/>
      <c r="CE187" s="105"/>
      <c r="CF187" s="105"/>
      <c r="CG187" s="105"/>
      <c r="CH187" s="105"/>
      <c r="CI187" s="105"/>
      <c r="CJ187" s="105"/>
      <c r="CK187" s="105"/>
      <c r="CL187" s="105"/>
      <c r="CM187" s="105"/>
      <c r="CN187" s="105"/>
      <c r="CO187" s="105"/>
      <c r="CP187" s="105"/>
      <c r="CQ187" s="105"/>
      <c r="CR187" s="105"/>
      <c r="CS187" s="105"/>
      <c r="CT187" s="105"/>
      <c r="CU187" s="105"/>
      <c r="CV187" s="105"/>
      <c r="CW187" s="105"/>
      <c r="CX187" s="105"/>
      <c r="CY187" s="105"/>
      <c r="CZ187" s="105"/>
      <c r="DA187" s="105"/>
      <c r="DB187" s="105"/>
      <c r="DC187" s="105"/>
      <c r="DD187" s="105"/>
      <c r="DE187" s="105"/>
      <c r="DF187" s="105"/>
      <c r="DG187" s="105"/>
      <c r="DH187" s="105"/>
      <c r="DI187" s="105"/>
      <c r="DJ187" s="105"/>
      <c r="DK187" s="105"/>
      <c r="DL187" s="105"/>
      <c r="DM187" s="105"/>
      <c r="DN187" s="105"/>
      <c r="DO187" s="105"/>
      <c r="DP187" s="105"/>
      <c r="DQ187" s="105"/>
      <c r="DR187" s="105"/>
      <c r="DS187" s="105"/>
      <c r="DT187" s="105"/>
      <c r="DU187" s="105"/>
      <c r="DV187" s="105"/>
      <c r="DW187" s="105"/>
      <c r="DX187" s="105"/>
      <c r="DY187" s="105"/>
      <c r="DZ187" s="105"/>
      <c r="EA187" s="105"/>
      <c r="EB187" s="105"/>
      <c r="EC187" s="105"/>
      <c r="ED187" s="105"/>
      <c r="EE187" s="105"/>
      <c r="EF187" s="105"/>
      <c r="EG187" s="105"/>
      <c r="EH187" s="105"/>
      <c r="EI187" s="105"/>
      <c r="EJ187" s="105"/>
      <c r="EK187" s="105"/>
      <c r="EL187" s="105"/>
      <c r="EM187" s="105"/>
      <c r="EN187" s="105"/>
      <c r="EO187" s="105"/>
      <c r="EP187" s="105"/>
      <c r="EQ187" s="105"/>
      <c r="ER187" s="105"/>
      <c r="ES187" s="105"/>
      <c r="ET187" s="105"/>
      <c r="EU187" s="105"/>
      <c r="EV187" s="105"/>
      <c r="EW187" s="105"/>
      <c r="EX187" s="105"/>
      <c r="EY187" s="105"/>
      <c r="EZ187" s="105"/>
      <c r="FA187" s="105"/>
      <c r="FB187" s="105"/>
      <c r="FC187" s="105"/>
      <c r="FD187" s="105"/>
      <c r="FE187" s="105"/>
      <c r="FF187" s="105"/>
      <c r="FG187" s="105"/>
      <c r="FH187" s="105"/>
      <c r="FI187" s="105"/>
      <c r="FJ187" s="105"/>
      <c r="FK187" s="105"/>
      <c r="FL187" s="105"/>
      <c r="FM187" s="105"/>
      <c r="FN187" s="105"/>
      <c r="FO187" s="105"/>
      <c r="FP187" s="105"/>
      <c r="FQ187" s="105"/>
      <c r="FR187" s="105"/>
      <c r="FS187" s="105"/>
      <c r="FT187" s="105"/>
      <c r="FU187" s="105"/>
      <c r="FV187" s="105"/>
      <c r="FW187" s="105"/>
      <c r="FX187" s="105"/>
      <c r="FY187" s="105"/>
      <c r="FZ187" s="105"/>
      <c r="GA187" s="105"/>
      <c r="GB187" s="105"/>
      <c r="GC187" s="105"/>
      <c r="GD187" s="105"/>
      <c r="GE187" s="105"/>
      <c r="GF187" s="105"/>
      <c r="GG187" s="105"/>
      <c r="GH187" s="105"/>
      <c r="GI187" s="105"/>
      <c r="GJ187" s="105"/>
      <c r="GK187" s="105"/>
      <c r="GL187" s="105"/>
      <c r="GM187" s="105"/>
      <c r="GN187" s="105"/>
      <c r="GO187" s="105"/>
      <c r="GP187" s="105"/>
      <c r="GQ187" s="105"/>
      <c r="GR187" s="105"/>
      <c r="GS187" s="105"/>
      <c r="GT187" s="105"/>
      <c r="GU187" s="105"/>
      <c r="GV187" s="105"/>
      <c r="GW187" s="105"/>
      <c r="GX187" s="105"/>
      <c r="GY187" s="105"/>
      <c r="GZ187" s="105"/>
      <c r="HA187" s="105"/>
      <c r="HB187" s="105"/>
      <c r="HC187" s="105"/>
      <c r="HD187" s="105"/>
      <c r="HE187" s="105"/>
      <c r="HF187" s="105"/>
      <c r="HG187" s="105"/>
      <c r="HH187" s="105"/>
      <c r="HI187" s="105"/>
      <c r="HJ187" s="105"/>
      <c r="HK187" s="105"/>
      <c r="HL187" s="105"/>
      <c r="HM187" s="105"/>
      <c r="HN187" s="105"/>
      <c r="HO187" s="105"/>
      <c r="HP187" s="105"/>
      <c r="HQ187" s="105"/>
      <c r="HR187" s="105"/>
      <c r="HS187" s="105"/>
      <c r="HT187" s="105"/>
      <c r="HU187" s="105"/>
      <c r="HV187" s="105"/>
      <c r="HW187" s="105"/>
      <c r="HX187" s="105"/>
      <c r="HY187" s="105"/>
      <c r="HZ187" s="105"/>
      <c r="IA187" s="105"/>
      <c r="IB187" s="105"/>
      <c r="IC187" s="105"/>
      <c r="ID187" s="105"/>
      <c r="IE187" s="105"/>
      <c r="IF187" s="105"/>
      <c r="IG187" s="105"/>
      <c r="IH187" s="105"/>
      <c r="II187" s="105"/>
      <c r="IJ187" s="105"/>
      <c r="IK187" s="105"/>
      <c r="IL187" s="105"/>
      <c r="IM187" s="105"/>
      <c r="IN187" s="105"/>
      <c r="IO187" s="105"/>
      <c r="IP187" s="105"/>
      <c r="IQ187" s="105"/>
      <c r="IR187" s="105"/>
      <c r="IS187" s="105"/>
      <c r="IT187" s="105"/>
      <c r="IU187" s="105"/>
      <c r="IV187" s="105"/>
      <c r="IW187" s="105"/>
      <c r="IX187" s="105"/>
      <c r="IY187" s="105"/>
      <c r="IZ187" s="105"/>
      <c r="JA187" s="105"/>
      <c r="JB187" s="105"/>
      <c r="JC187" s="105"/>
      <c r="JD187" s="105"/>
      <c r="JE187" s="105"/>
      <c r="JF187" s="105"/>
      <c r="JG187" s="105"/>
      <c r="JH187" s="105"/>
      <c r="JI187" s="105"/>
      <c r="JJ187" s="105"/>
      <c r="JK187" s="105"/>
      <c r="JL187" s="105"/>
      <c r="JM187" s="105"/>
      <c r="JN187" s="105"/>
      <c r="JO187" s="105"/>
      <c r="JP187" s="105"/>
      <c r="JQ187" s="105"/>
      <c r="JR187" s="105"/>
      <c r="JS187" s="105"/>
      <c r="JT187" s="105"/>
      <c r="JU187" s="105"/>
      <c r="JV187" s="105"/>
      <c r="JW187" s="105"/>
      <c r="JX187" s="105"/>
      <c r="JY187" s="105"/>
      <c r="JZ187" s="105"/>
      <c r="KA187" s="105"/>
      <c r="KB187" s="105"/>
      <c r="KC187" s="105"/>
      <c r="KD187" s="105"/>
      <c r="KE187" s="105"/>
      <c r="KF187" s="105"/>
      <c r="KG187" s="105"/>
      <c r="KH187" s="105"/>
      <c r="KI187" s="105"/>
      <c r="KJ187" s="105"/>
      <c r="KK187" s="105"/>
      <c r="KL187" s="105"/>
      <c r="KM187" s="105"/>
      <c r="KN187" s="105"/>
      <c r="KO187" s="105"/>
      <c r="KP187" s="105"/>
      <c r="KQ187" s="105"/>
      <c r="KR187" s="105"/>
      <c r="KS187" s="105"/>
      <c r="KT187" s="105"/>
      <c r="KU187" s="105"/>
      <c r="KV187" s="105"/>
      <c r="KW187" s="105"/>
      <c r="KX187" s="105"/>
      <c r="KY187" s="105"/>
      <c r="KZ187" s="105"/>
      <c r="LA187" s="105"/>
      <c r="LB187" s="105"/>
      <c r="LC187" s="105"/>
      <c r="LD187" s="105"/>
      <c r="LE187" s="105"/>
      <c r="LF187" s="105"/>
      <c r="LG187" s="105"/>
      <c r="LH187" s="105"/>
      <c r="LI187" s="105"/>
      <c r="LJ187" s="105"/>
      <c r="LK187" s="105"/>
      <c r="LL187" s="105"/>
      <c r="LM187" s="105"/>
      <c r="LN187" s="105"/>
      <c r="LO187" s="105"/>
      <c r="LP187" s="105"/>
      <c r="LQ187" s="105"/>
      <c r="LR187" s="105"/>
      <c r="LS187" s="105"/>
      <c r="LT187" s="105"/>
      <c r="LU187" s="105"/>
      <c r="LV187" s="105"/>
      <c r="LW187" s="105"/>
      <c r="LX187" s="105"/>
      <c r="LY187" s="105"/>
      <c r="LZ187" s="105"/>
      <c r="MA187" s="105"/>
      <c r="MB187" s="105"/>
      <c r="MC187" s="105"/>
      <c r="MD187" s="105"/>
      <c r="ME187" s="105"/>
      <c r="MF187" s="105"/>
      <c r="MG187" s="105"/>
      <c r="MH187" s="105"/>
      <c r="MI187" s="105"/>
      <c r="MJ187" s="105"/>
      <c r="MK187" s="105"/>
      <c r="ML187" s="105"/>
      <c r="MM187" s="105"/>
      <c r="MN187" s="105"/>
      <c r="MO187" s="105"/>
      <c r="MP187" s="105"/>
      <c r="MQ187" s="105"/>
      <c r="MR187" s="105"/>
      <c r="MS187" s="105"/>
      <c r="MT187" s="105"/>
      <c r="MU187" s="105"/>
      <c r="MV187" s="105"/>
      <c r="MW187" s="105"/>
      <c r="MX187" s="105"/>
      <c r="MY187" s="105"/>
      <c r="MZ187" s="105"/>
      <c r="NA187" s="105"/>
      <c r="NB187" s="105"/>
      <c r="NC187" s="105"/>
      <c r="ND187" s="105"/>
      <c r="NE187" s="105"/>
      <c r="NF187" s="105"/>
      <c r="NG187" s="105"/>
      <c r="NH187" s="105"/>
      <c r="NI187" s="105"/>
      <c r="NJ187" s="105"/>
      <c r="NK187" s="105"/>
      <c r="NL187" s="105"/>
      <c r="NM187" s="105"/>
      <c r="NN187" s="105"/>
      <c r="NO187" s="105"/>
      <c r="NP187" s="105"/>
      <c r="NQ187" s="105"/>
      <c r="NR187" s="105"/>
      <c r="NS187" s="105"/>
      <c r="NT187" s="105"/>
      <c r="NU187" s="105"/>
      <c r="NV187" s="105"/>
      <c r="NW187" s="105"/>
      <c r="NX187" s="105"/>
      <c r="NY187" s="105"/>
      <c r="NZ187" s="105"/>
      <c r="OA187" s="105"/>
      <c r="OB187" s="105"/>
      <c r="OC187" s="105"/>
      <c r="OD187" s="105"/>
      <c r="OE187" s="105"/>
      <c r="OF187" s="105"/>
      <c r="OG187" s="105"/>
      <c r="OH187" s="105"/>
      <c r="OI187" s="105"/>
      <c r="OJ187" s="105"/>
      <c r="OK187" s="105"/>
      <c r="OL187" s="105"/>
      <c r="OM187" s="105"/>
      <c r="ON187" s="105"/>
      <c r="OO187" s="105"/>
      <c r="OP187" s="105"/>
      <c r="OQ187" s="105"/>
      <c r="OR187" s="105"/>
      <c r="OS187" s="105"/>
      <c r="OT187" s="105"/>
      <c r="OU187" s="105"/>
      <c r="OV187" s="105"/>
      <c r="OW187" s="105"/>
      <c r="OX187" s="105"/>
      <c r="OY187" s="105"/>
      <c r="OZ187" s="105"/>
      <c r="PA187" s="105"/>
      <c r="PB187" s="105"/>
      <c r="PC187" s="105"/>
      <c r="PD187" s="105"/>
      <c r="PE187" s="105"/>
      <c r="PF187" s="105"/>
      <c r="PG187" s="105"/>
      <c r="PH187" s="105"/>
      <c r="PI187" s="105"/>
      <c r="PJ187" s="105"/>
      <c r="PK187" s="105"/>
      <c r="PL187" s="105"/>
      <c r="PM187" s="105"/>
      <c r="PN187" s="105"/>
      <c r="PO187" s="105"/>
      <c r="PP187" s="105"/>
      <c r="PQ187" s="105"/>
      <c r="PR187" s="105"/>
      <c r="PS187" s="105"/>
      <c r="PT187" s="105"/>
      <c r="PU187" s="105"/>
      <c r="PV187" s="105"/>
      <c r="PW187" s="105"/>
      <c r="PX187" s="105"/>
      <c r="PY187" s="105"/>
      <c r="PZ187" s="105"/>
      <c r="QA187" s="105"/>
      <c r="QB187" s="105"/>
      <c r="QC187" s="105"/>
      <c r="QD187" s="105"/>
      <c r="QE187" s="105"/>
      <c r="QF187" s="105"/>
      <c r="QG187" s="105"/>
      <c r="QH187" s="105"/>
      <c r="QI187" s="105"/>
      <c r="QJ187" s="105"/>
      <c r="QK187" s="105"/>
      <c r="QL187" s="105"/>
      <c r="QM187" s="105"/>
      <c r="QN187" s="105"/>
      <c r="QO187" s="105"/>
      <c r="QP187" s="105"/>
      <c r="QQ187" s="105"/>
      <c r="QR187" s="105"/>
      <c r="QS187" s="105"/>
      <c r="QT187" s="105"/>
      <c r="QU187" s="105"/>
      <c r="QV187" s="105"/>
      <c r="QW187" s="105"/>
      <c r="QX187" s="105"/>
      <c r="QY187" s="105"/>
      <c r="QZ187" s="105"/>
      <c r="RA187" s="105"/>
      <c r="RB187" s="105"/>
      <c r="RC187" s="105"/>
      <c r="RD187" s="105"/>
      <c r="RE187" s="105"/>
      <c r="RF187" s="105"/>
      <c r="RG187" s="105"/>
      <c r="RH187" s="105"/>
      <c r="RI187" s="105"/>
      <c r="RJ187" s="105"/>
      <c r="RK187" s="105"/>
      <c r="RL187" s="105"/>
      <c r="RM187" s="105"/>
      <c r="RN187" s="105"/>
      <c r="RO187" s="105"/>
      <c r="RP187" s="105"/>
      <c r="RQ187" s="105"/>
      <c r="RR187" s="105"/>
      <c r="RS187" s="105"/>
      <c r="RT187" s="105"/>
      <c r="RU187" s="105"/>
      <c r="RV187" s="105"/>
      <c r="RW187" s="105"/>
      <c r="RX187" s="105"/>
      <c r="RY187" s="105"/>
      <c r="RZ187" s="105"/>
      <c r="SA187" s="105"/>
      <c r="SB187" s="105"/>
      <c r="SC187" s="105"/>
      <c r="SD187" s="105"/>
      <c r="SE187" s="105"/>
      <c r="SF187" s="105"/>
      <c r="SG187" s="105"/>
      <c r="SH187" s="105"/>
      <c r="SI187" s="105"/>
      <c r="SJ187" s="105"/>
      <c r="SK187" s="105"/>
      <c r="SL187" s="105"/>
      <c r="SM187" s="105"/>
      <c r="SN187" s="105"/>
      <c r="SO187" s="105"/>
      <c r="SP187" s="105"/>
      <c r="SQ187" s="105"/>
      <c r="SR187" s="105"/>
      <c r="SS187" s="105"/>
      <c r="ST187" s="105"/>
      <c r="SU187" s="105"/>
      <c r="SV187" s="105"/>
      <c r="SW187" s="105"/>
      <c r="SX187" s="105"/>
      <c r="SY187" s="105"/>
      <c r="SZ187" s="105"/>
      <c r="TA187" s="105"/>
      <c r="TB187" s="105"/>
      <c r="TC187" s="105"/>
      <c r="TD187" s="105"/>
      <c r="TE187" s="105"/>
      <c r="TF187" s="105"/>
      <c r="TG187" s="105"/>
      <c r="TH187" s="105"/>
      <c r="TI187" s="105"/>
      <c r="TJ187" s="105"/>
      <c r="TK187" s="105"/>
      <c r="TL187" s="105"/>
      <c r="TM187" s="105"/>
      <c r="TN187" s="105"/>
      <c r="TO187" s="105"/>
      <c r="TP187" s="105"/>
      <c r="TQ187" s="105"/>
      <c r="TR187" s="105"/>
      <c r="TS187" s="105"/>
      <c r="TT187" s="105"/>
      <c r="TU187" s="105"/>
      <c r="TV187" s="105"/>
      <c r="TW187" s="105"/>
      <c r="TX187" s="105"/>
      <c r="TY187" s="105"/>
      <c r="TZ187" s="105"/>
      <c r="UA187" s="105"/>
      <c r="UB187" s="105"/>
      <c r="UC187" s="105"/>
      <c r="UD187" s="105"/>
      <c r="UE187" s="105"/>
      <c r="UF187" s="105"/>
      <c r="UG187" s="105"/>
      <c r="UH187" s="105"/>
      <c r="UI187" s="105"/>
      <c r="UJ187" s="105"/>
      <c r="UK187" s="105"/>
      <c r="UL187" s="105"/>
      <c r="UM187" s="105"/>
      <c r="UN187" s="105"/>
      <c r="UO187" s="105"/>
      <c r="UP187" s="105"/>
      <c r="UQ187" s="105"/>
      <c r="UR187" s="105"/>
      <c r="US187" s="105"/>
      <c r="UT187" s="105"/>
      <c r="UU187" s="105"/>
      <c r="UV187" s="105"/>
      <c r="UW187" s="105"/>
      <c r="UX187" s="105"/>
      <c r="UY187" s="105"/>
      <c r="UZ187" s="105"/>
      <c r="VA187" s="105"/>
      <c r="VB187" s="105"/>
      <c r="VC187" s="105"/>
      <c r="VD187" s="105"/>
      <c r="VE187" s="105"/>
      <c r="VF187" s="105"/>
      <c r="VG187" s="105"/>
      <c r="VH187" s="105"/>
      <c r="VI187" s="105"/>
      <c r="VJ187" s="105"/>
      <c r="VK187" s="105"/>
      <c r="VL187" s="105"/>
      <c r="VM187" s="105"/>
      <c r="VN187" s="105"/>
      <c r="VO187" s="105"/>
      <c r="VP187" s="105"/>
      <c r="VQ187" s="105"/>
      <c r="VR187" s="105"/>
      <c r="VS187" s="105"/>
      <c r="VT187" s="105"/>
      <c r="VU187" s="105"/>
      <c r="VV187" s="105"/>
      <c r="VW187" s="105"/>
      <c r="VX187" s="105"/>
      <c r="VY187" s="105"/>
      <c r="VZ187" s="105"/>
      <c r="WA187" s="105"/>
      <c r="WB187" s="105"/>
      <c r="WC187" s="105"/>
      <c r="WD187" s="105"/>
      <c r="WE187" s="105"/>
      <c r="WF187" s="105"/>
      <c r="WG187" s="105"/>
      <c r="WH187" s="105"/>
      <c r="WI187" s="105"/>
      <c r="WJ187" s="105"/>
      <c r="WK187" s="105"/>
      <c r="WL187" s="105"/>
      <c r="WM187" s="105"/>
      <c r="WN187" s="105"/>
      <c r="WO187" s="105"/>
      <c r="WP187" s="105"/>
      <c r="WQ187" s="105"/>
      <c r="WR187" s="105"/>
      <c r="WS187" s="105"/>
      <c r="WT187" s="105"/>
      <c r="WU187" s="105"/>
      <c r="WV187" s="105"/>
      <c r="WW187" s="105"/>
      <c r="WX187" s="105"/>
      <c r="WY187" s="105"/>
      <c r="WZ187" s="105"/>
      <c r="XA187" s="105"/>
      <c r="XB187" s="105"/>
      <c r="XC187" s="105"/>
      <c r="XD187" s="105"/>
      <c r="XE187" s="105"/>
      <c r="XF187" s="105"/>
      <c r="XG187" s="105"/>
      <c r="XH187" s="105"/>
      <c r="XI187" s="105"/>
      <c r="XJ187" s="105"/>
      <c r="XK187" s="105"/>
      <c r="XL187" s="105"/>
      <c r="XM187" s="105"/>
      <c r="XN187" s="105"/>
      <c r="XO187" s="105"/>
      <c r="XP187" s="105"/>
      <c r="XQ187" s="105"/>
      <c r="XR187" s="105"/>
      <c r="XS187" s="105"/>
      <c r="XT187" s="105"/>
      <c r="XU187" s="105"/>
      <c r="XV187" s="105"/>
      <c r="XW187" s="105"/>
      <c r="XX187" s="105"/>
      <c r="XY187" s="105"/>
      <c r="XZ187" s="105"/>
      <c r="YA187" s="105"/>
      <c r="YB187" s="105"/>
      <c r="YC187" s="105"/>
      <c r="YD187" s="105"/>
      <c r="YE187" s="105"/>
      <c r="YF187" s="105"/>
      <c r="YG187" s="105"/>
      <c r="YH187" s="105"/>
      <c r="YI187" s="105"/>
      <c r="YJ187" s="105"/>
      <c r="YK187" s="105"/>
      <c r="YL187" s="105"/>
      <c r="YM187" s="105"/>
      <c r="YN187" s="105"/>
      <c r="YO187" s="105"/>
      <c r="YP187" s="105"/>
      <c r="YQ187" s="105"/>
      <c r="YR187" s="105"/>
      <c r="YS187" s="105"/>
      <c r="YT187" s="105"/>
      <c r="YU187" s="105"/>
      <c r="YV187" s="105"/>
      <c r="YW187" s="105"/>
      <c r="YX187" s="105"/>
      <c r="YY187" s="105"/>
      <c r="YZ187" s="105"/>
      <c r="ZA187" s="105"/>
      <c r="ZB187" s="105"/>
      <c r="ZC187" s="105"/>
      <c r="ZD187" s="105"/>
      <c r="ZE187" s="105"/>
      <c r="ZF187" s="105"/>
      <c r="ZG187" s="105"/>
      <c r="ZH187" s="105"/>
      <c r="ZI187" s="105"/>
      <c r="ZJ187" s="105"/>
      <c r="ZK187" s="105"/>
      <c r="ZL187" s="105"/>
      <c r="ZM187" s="105"/>
      <c r="ZN187" s="105"/>
      <c r="ZO187" s="105"/>
      <c r="ZP187" s="105"/>
      <c r="ZQ187" s="105"/>
      <c r="ZR187" s="105"/>
      <c r="ZS187" s="105"/>
      <c r="ZT187" s="105"/>
      <c r="ZU187" s="105"/>
      <c r="ZV187" s="105"/>
      <c r="ZW187" s="105"/>
      <c r="ZX187" s="105"/>
      <c r="ZY187" s="105"/>
      <c r="ZZ187" s="105"/>
      <c r="AAA187" s="105"/>
      <c r="AAB187" s="105"/>
      <c r="AAC187" s="105"/>
      <c r="AAD187" s="105"/>
      <c r="AAE187" s="105"/>
      <c r="AAF187" s="105"/>
      <c r="AAG187" s="105"/>
      <c r="AAH187" s="105"/>
      <c r="AAI187" s="105"/>
      <c r="AAJ187" s="105"/>
      <c r="AAK187" s="105"/>
      <c r="AAL187" s="105"/>
      <c r="AAM187" s="105"/>
      <c r="AAN187" s="105"/>
      <c r="AAO187" s="105"/>
      <c r="AAP187" s="105"/>
      <c r="AAQ187" s="105"/>
      <c r="AAR187" s="105"/>
      <c r="AAS187" s="105"/>
      <c r="AAT187" s="105"/>
      <c r="AAU187" s="105"/>
      <c r="AAV187" s="105"/>
      <c r="AAW187" s="105"/>
      <c r="AAX187" s="105"/>
      <c r="AAY187" s="105"/>
      <c r="AAZ187" s="105"/>
      <c r="ABA187" s="105"/>
      <c r="ABB187" s="105"/>
      <c r="ABC187" s="105"/>
      <c r="ABD187" s="105"/>
      <c r="ABE187" s="105"/>
      <c r="ABF187" s="105"/>
      <c r="ABG187" s="105"/>
      <c r="ABH187" s="105"/>
      <c r="ABI187" s="105"/>
      <c r="ABJ187" s="105"/>
      <c r="ABK187" s="105"/>
      <c r="ABL187" s="105"/>
      <c r="ABM187" s="105"/>
      <c r="ABN187" s="105"/>
      <c r="ABO187" s="105"/>
      <c r="ABP187" s="105"/>
      <c r="ABQ187" s="105"/>
      <c r="ABR187" s="105"/>
      <c r="ABS187" s="105"/>
      <c r="ABT187" s="105"/>
      <c r="ABU187" s="105"/>
      <c r="ABV187" s="105"/>
      <c r="ABW187" s="105"/>
      <c r="ABX187" s="105"/>
      <c r="ABY187" s="105"/>
      <c r="ABZ187" s="105"/>
      <c r="ACA187" s="105"/>
      <c r="ACB187" s="105"/>
      <c r="ACC187" s="105"/>
      <c r="ACD187" s="105"/>
      <c r="ACE187" s="105"/>
      <c r="ACF187" s="105"/>
      <c r="ACG187" s="105"/>
      <c r="ACH187" s="105"/>
      <c r="ACI187" s="105"/>
      <c r="ACJ187" s="105"/>
      <c r="ACK187" s="105"/>
      <c r="ACL187" s="105"/>
      <c r="ACM187" s="105"/>
      <c r="ACN187" s="105"/>
      <c r="ACO187" s="105"/>
      <c r="ACP187" s="105"/>
      <c r="ACQ187" s="105"/>
      <c r="ACR187" s="105"/>
      <c r="ACS187" s="105"/>
      <c r="ACT187" s="105"/>
      <c r="ACU187" s="105"/>
      <c r="ACV187" s="105"/>
      <c r="ACW187" s="105"/>
      <c r="ACX187" s="105"/>
      <c r="ACY187" s="105"/>
      <c r="ACZ187" s="105"/>
      <c r="ADA187" s="105"/>
      <c r="ADB187" s="105"/>
      <c r="ADC187" s="105"/>
      <c r="ADD187" s="105"/>
      <c r="ADE187" s="105"/>
      <c r="ADF187" s="105"/>
      <c r="ADG187" s="105"/>
      <c r="ADH187" s="105"/>
      <c r="ADI187" s="105"/>
      <c r="ADJ187" s="105"/>
      <c r="ADK187" s="105"/>
      <c r="ADL187" s="105"/>
      <c r="ADM187" s="105"/>
      <c r="ADN187" s="105"/>
      <c r="ADO187" s="105"/>
      <c r="ADP187" s="105"/>
      <c r="ADQ187" s="105"/>
      <c r="ADR187" s="105"/>
      <c r="ADS187" s="105"/>
      <c r="ADT187" s="105"/>
      <c r="ADU187" s="105"/>
      <c r="ADV187" s="105"/>
      <c r="ADW187" s="105"/>
      <c r="ADX187" s="105"/>
      <c r="ADY187" s="105"/>
      <c r="ADZ187" s="105"/>
      <c r="AEA187" s="105"/>
      <c r="AEB187" s="105"/>
      <c r="AEC187" s="105"/>
      <c r="AED187" s="105"/>
      <c r="AEE187" s="105"/>
      <c r="AEF187" s="105"/>
      <c r="AEG187" s="105"/>
      <c r="AEH187" s="105"/>
      <c r="AEI187" s="105"/>
      <c r="AEJ187" s="105"/>
      <c r="AEK187" s="105"/>
      <c r="AEL187" s="105"/>
      <c r="AEM187" s="105"/>
      <c r="AEN187" s="105"/>
      <c r="AEO187" s="105"/>
      <c r="AEP187" s="105"/>
      <c r="AEQ187" s="105"/>
      <c r="AER187" s="105"/>
      <c r="AES187" s="105"/>
      <c r="AET187" s="105"/>
      <c r="AEU187" s="105"/>
      <c r="AEV187" s="105"/>
      <c r="AEW187" s="105"/>
      <c r="AEX187" s="105"/>
      <c r="AEY187" s="105"/>
      <c r="AEZ187" s="105"/>
      <c r="AFA187" s="105"/>
      <c r="AFB187" s="105"/>
      <c r="AFC187" s="105"/>
      <c r="AFD187" s="105"/>
      <c r="AFE187" s="105"/>
      <c r="AFF187" s="105"/>
      <c r="AFG187" s="105"/>
      <c r="AFH187" s="105"/>
      <c r="AFI187" s="105"/>
      <c r="AFJ187" s="105"/>
      <c r="AFK187" s="105"/>
      <c r="AFL187" s="105"/>
      <c r="AFM187" s="105"/>
      <c r="AFN187" s="105"/>
      <c r="AFO187" s="105"/>
      <c r="AFP187" s="105"/>
      <c r="AFQ187" s="105"/>
      <c r="AFR187" s="105"/>
      <c r="AFS187" s="105"/>
      <c r="AFT187" s="105"/>
      <c r="AFU187" s="105"/>
      <c r="AFV187" s="105"/>
      <c r="AFW187" s="105"/>
      <c r="AFX187" s="105"/>
      <c r="AFY187" s="105"/>
      <c r="AFZ187" s="105"/>
      <c r="AGA187" s="105"/>
      <c r="AGB187" s="105"/>
      <c r="AGC187" s="105"/>
      <c r="AGD187" s="105"/>
      <c r="AGE187" s="105"/>
      <c r="AGF187" s="105"/>
      <c r="AGG187" s="105"/>
      <c r="AGH187" s="105"/>
      <c r="AGI187" s="105"/>
      <c r="AGJ187" s="105"/>
      <c r="AGK187" s="105"/>
      <c r="AGL187" s="105"/>
      <c r="AGM187" s="105"/>
      <c r="AGN187" s="105"/>
      <c r="AGO187" s="105"/>
      <c r="AGP187" s="105"/>
      <c r="AGQ187" s="105"/>
      <c r="AGR187" s="105"/>
      <c r="AGS187" s="105"/>
      <c r="AGT187" s="105"/>
      <c r="AGU187" s="105"/>
      <c r="AGV187" s="105"/>
      <c r="AGW187" s="105"/>
      <c r="AGX187" s="105"/>
      <c r="AGY187" s="105"/>
      <c r="AGZ187" s="105"/>
      <c r="AHA187" s="105"/>
      <c r="AHB187" s="105"/>
      <c r="AHC187" s="105"/>
      <c r="AHD187" s="105"/>
      <c r="AHE187" s="105"/>
      <c r="AHF187" s="105"/>
      <c r="AHG187" s="105"/>
      <c r="AHH187" s="105"/>
      <c r="AHI187" s="105"/>
      <c r="AHJ187" s="105"/>
      <c r="AHK187" s="105"/>
      <c r="AHL187" s="105"/>
      <c r="AHM187" s="105"/>
      <c r="AHN187" s="105"/>
      <c r="AHO187" s="105"/>
      <c r="AHP187" s="105"/>
      <c r="AHQ187" s="105"/>
      <c r="AHR187" s="105"/>
      <c r="AHS187" s="105"/>
      <c r="AHT187" s="105"/>
      <c r="AHU187" s="105"/>
      <c r="AHV187" s="105"/>
      <c r="AHW187" s="105"/>
      <c r="AHX187" s="105"/>
      <c r="AHY187" s="105"/>
      <c r="AHZ187" s="105"/>
      <c r="AIA187" s="105"/>
      <c r="AIB187" s="105"/>
      <c r="AIC187" s="105"/>
      <c r="AID187" s="105"/>
      <c r="AIE187" s="105"/>
      <c r="AIF187" s="105"/>
      <c r="AIG187" s="105"/>
      <c r="AIH187" s="105"/>
      <c r="AII187" s="105"/>
      <c r="AIJ187" s="105"/>
      <c r="AIK187" s="105"/>
      <c r="AIL187" s="105"/>
      <c r="AIM187" s="105"/>
      <c r="AIN187" s="105"/>
      <c r="AIO187" s="105"/>
      <c r="AIP187" s="105"/>
      <c r="AIQ187" s="105"/>
      <c r="AIR187" s="105"/>
      <c r="AIS187" s="105"/>
      <c r="AIT187" s="105"/>
      <c r="AIU187" s="105"/>
      <c r="AIV187" s="105"/>
      <c r="AIW187" s="105"/>
      <c r="AIX187" s="105"/>
      <c r="AIY187" s="105"/>
      <c r="AIZ187" s="105"/>
      <c r="AJA187" s="105"/>
      <c r="AJB187" s="105"/>
      <c r="AJC187" s="105"/>
      <c r="AJD187" s="105"/>
      <c r="AJE187" s="105"/>
      <c r="AJF187" s="105"/>
      <c r="AJG187" s="105"/>
      <c r="AJH187" s="105"/>
      <c r="AJI187" s="105"/>
      <c r="AJJ187" s="105"/>
      <c r="AJK187" s="105"/>
      <c r="AJL187" s="105"/>
      <c r="AJM187" s="105"/>
      <c r="AJN187" s="105"/>
      <c r="AJO187" s="105"/>
      <c r="AJP187" s="105"/>
      <c r="AJQ187" s="105"/>
      <c r="AJR187" s="105"/>
      <c r="AJS187" s="105"/>
      <c r="AJT187" s="105"/>
      <c r="AJU187" s="105"/>
      <c r="AJV187" s="105"/>
      <c r="AJW187" s="105"/>
      <c r="AJX187" s="105"/>
      <c r="AJY187" s="105"/>
      <c r="AJZ187" s="105"/>
      <c r="AKA187" s="105"/>
      <c r="AKB187" s="105"/>
      <c r="AKC187" s="105"/>
      <c r="AKD187" s="105"/>
      <c r="AKE187" s="105"/>
      <c r="AKF187" s="105"/>
      <c r="AKG187" s="105"/>
      <c r="AKH187" s="105"/>
      <c r="AKI187" s="105"/>
      <c r="AKJ187" s="105"/>
      <c r="AKK187" s="105"/>
      <c r="AKL187" s="105"/>
      <c r="AKM187" s="105"/>
      <c r="AKN187" s="105"/>
      <c r="AKO187" s="105"/>
      <c r="AKP187" s="105"/>
      <c r="AKQ187" s="105"/>
      <c r="AKR187" s="105"/>
      <c r="AKS187" s="105"/>
      <c r="AKT187" s="105"/>
      <c r="AKU187" s="105"/>
      <c r="AKV187" s="105"/>
      <c r="AKW187" s="105"/>
      <c r="AKX187" s="105"/>
      <c r="AKY187" s="105"/>
      <c r="AKZ187" s="105"/>
      <c r="ALA187" s="105"/>
      <c r="ALB187" s="105"/>
      <c r="ALC187" s="105"/>
      <c r="ALD187" s="105"/>
      <c r="ALE187" s="105"/>
      <c r="ALF187" s="105"/>
      <c r="ALG187" s="105"/>
      <c r="ALH187" s="105"/>
      <c r="ALI187" s="105"/>
      <c r="ALJ187" s="105"/>
      <c r="ALK187" s="105"/>
      <c r="ALL187" s="105"/>
      <c r="ALM187" s="105"/>
      <c r="ALN187" s="105"/>
      <c r="ALO187" s="105"/>
      <c r="ALP187" s="105"/>
      <c r="ALQ187" s="105"/>
      <c r="ALR187" s="105"/>
      <c r="ALS187" s="105"/>
      <c r="ALT187" s="105"/>
      <c r="ALU187" s="105"/>
      <c r="ALV187" s="105"/>
      <c r="ALW187" s="105"/>
      <c r="ALX187" s="105"/>
      <c r="ALY187" s="105"/>
      <c r="ALZ187" s="105"/>
      <c r="AMA187" s="105"/>
      <c r="AMB187" s="105"/>
      <c r="AMC187" s="105"/>
      <c r="AMD187" s="105"/>
      <c r="AME187" s="105"/>
      <c r="AMF187" s="105"/>
      <c r="AMG187" s="105"/>
      <c r="AMH187" s="105"/>
      <c r="AMI187" s="105"/>
      <c r="AMJ187" s="105"/>
      <c r="AMK187" s="105"/>
      <c r="AML187" s="105"/>
      <c r="AMM187" s="105"/>
      <c r="AMN187" s="105"/>
      <c r="AMO187" s="105"/>
      <c r="AMP187" s="105"/>
      <c r="AMQ187" s="105"/>
      <c r="AMR187" s="105"/>
      <c r="AMS187" s="105"/>
      <c r="AMT187" s="105"/>
      <c r="AMU187" s="105"/>
      <c r="AMV187" s="105"/>
      <c r="AMW187" s="105"/>
      <c r="AMX187" s="105"/>
      <c r="AMY187" s="105"/>
      <c r="AMZ187" s="105"/>
      <c r="ANA187" s="105"/>
      <c r="ANB187" s="105"/>
      <c r="ANC187" s="105"/>
      <c r="AND187" s="105"/>
      <c r="ANE187" s="105"/>
      <c r="ANF187" s="105"/>
      <c r="ANG187" s="105"/>
      <c r="ANH187" s="105"/>
      <c r="ANI187" s="105"/>
      <c r="ANJ187" s="105"/>
      <c r="ANK187" s="105"/>
      <c r="ANL187" s="105"/>
      <c r="ANM187" s="105"/>
      <c r="ANN187" s="105"/>
      <c r="ANO187" s="105"/>
      <c r="ANP187" s="105"/>
      <c r="ANQ187" s="105"/>
      <c r="ANR187" s="105"/>
      <c r="ANS187" s="105"/>
      <c r="ANT187" s="105"/>
      <c r="ANU187" s="105"/>
      <c r="ANV187" s="105"/>
      <c r="ANW187" s="105"/>
      <c r="ANX187" s="105"/>
      <c r="ANY187" s="105"/>
      <c r="ANZ187" s="105"/>
      <c r="AOA187" s="105"/>
      <c r="AOB187" s="105"/>
      <c r="AOC187" s="105"/>
      <c r="AOD187" s="105"/>
      <c r="AOE187" s="105"/>
      <c r="AOF187" s="105"/>
      <c r="AOG187" s="105"/>
      <c r="AOH187" s="105"/>
      <c r="AOI187" s="105"/>
      <c r="AOJ187" s="105"/>
      <c r="AOK187" s="105"/>
      <c r="AOL187" s="105"/>
      <c r="AOM187" s="105"/>
      <c r="AON187" s="105"/>
      <c r="AOO187" s="105"/>
      <c r="AOP187" s="105"/>
      <c r="AOQ187" s="105"/>
      <c r="AOR187" s="105"/>
      <c r="AOS187" s="105"/>
      <c r="AOT187" s="105"/>
      <c r="AOU187" s="105"/>
      <c r="AOV187" s="105"/>
      <c r="AOW187" s="105"/>
      <c r="AOX187" s="105"/>
      <c r="AOY187" s="105"/>
      <c r="AOZ187" s="105"/>
      <c r="APA187" s="105"/>
      <c r="APB187" s="105"/>
      <c r="APC187" s="105"/>
      <c r="APD187" s="105"/>
      <c r="APE187" s="105"/>
      <c r="APF187" s="105"/>
      <c r="APG187" s="105"/>
      <c r="APH187" s="105"/>
      <c r="API187" s="105"/>
      <c r="APJ187" s="105"/>
      <c r="APK187" s="105"/>
      <c r="APL187" s="105"/>
      <c r="APM187" s="105"/>
      <c r="APN187" s="105"/>
      <c r="APO187" s="105"/>
      <c r="APP187" s="105"/>
      <c r="APQ187" s="105"/>
      <c r="APR187" s="105"/>
      <c r="APS187" s="105"/>
      <c r="APT187" s="105"/>
      <c r="APU187" s="105"/>
      <c r="APV187" s="105"/>
      <c r="APW187" s="105"/>
      <c r="APX187" s="105"/>
      <c r="APY187" s="105"/>
      <c r="APZ187" s="105"/>
      <c r="AQA187" s="105"/>
      <c r="AQB187" s="105"/>
      <c r="AQC187" s="105"/>
      <c r="AQD187" s="105"/>
      <c r="AQE187" s="105"/>
      <c r="AQF187" s="105"/>
      <c r="AQG187" s="105"/>
      <c r="AQH187" s="105"/>
      <c r="AQI187" s="105"/>
      <c r="AQJ187" s="105"/>
      <c r="AQK187" s="105"/>
      <c r="AQL187" s="105"/>
      <c r="AQM187" s="105"/>
      <c r="AQN187" s="105"/>
      <c r="AQO187" s="105"/>
      <c r="AQP187" s="105"/>
      <c r="AQQ187" s="105"/>
      <c r="AQR187" s="105"/>
      <c r="AQS187" s="105"/>
      <c r="AQT187" s="105"/>
      <c r="AQU187" s="105"/>
      <c r="AQV187" s="105"/>
      <c r="AQW187" s="105"/>
      <c r="AQX187" s="105"/>
      <c r="AQY187" s="105"/>
      <c r="AQZ187" s="105"/>
      <c r="ARA187" s="105"/>
      <c r="ARB187" s="105"/>
      <c r="ARC187" s="105"/>
      <c r="ARD187" s="105"/>
      <c r="ARE187" s="105"/>
      <c r="ARF187" s="105"/>
      <c r="ARG187" s="105"/>
      <c r="ARH187" s="105"/>
      <c r="ARI187" s="105"/>
      <c r="ARJ187" s="105"/>
      <c r="ARK187" s="105"/>
      <c r="ARL187" s="105"/>
      <c r="ARM187" s="105"/>
      <c r="ARN187" s="105"/>
      <c r="ARO187" s="105"/>
      <c r="ARP187" s="105"/>
      <c r="ARQ187" s="105"/>
      <c r="ARR187" s="105"/>
      <c r="ARS187" s="105"/>
      <c r="ART187" s="105"/>
      <c r="ARU187" s="105"/>
      <c r="ARV187" s="105"/>
      <c r="ARW187" s="105"/>
      <c r="ARX187" s="105"/>
      <c r="ARY187" s="105"/>
      <c r="ARZ187" s="105"/>
      <c r="ASA187" s="105"/>
      <c r="ASB187" s="105"/>
      <c r="ASC187" s="105"/>
      <c r="ASD187" s="105"/>
      <c r="ASE187" s="105"/>
      <c r="ASF187" s="105"/>
      <c r="ASG187" s="105"/>
      <c r="ASH187" s="105"/>
      <c r="ASI187" s="105"/>
      <c r="ASJ187" s="105"/>
      <c r="ASK187" s="105"/>
      <c r="ASL187" s="105"/>
      <c r="ASM187" s="105"/>
      <c r="ASN187" s="105"/>
      <c r="ASO187" s="105"/>
      <c r="ASP187" s="105"/>
      <c r="ASQ187" s="105"/>
      <c r="ASR187" s="105"/>
      <c r="ASS187" s="105"/>
      <c r="AST187" s="105"/>
      <c r="ASU187" s="105"/>
      <c r="ASV187" s="105"/>
      <c r="ASW187" s="105"/>
      <c r="ASX187" s="105"/>
      <c r="ASY187" s="105"/>
      <c r="ASZ187" s="105"/>
      <c r="ATA187" s="105"/>
      <c r="ATB187" s="105"/>
      <c r="ATC187" s="105"/>
      <c r="ATD187" s="105"/>
      <c r="ATE187" s="105"/>
      <c r="ATF187" s="105"/>
      <c r="ATG187" s="105"/>
      <c r="ATH187" s="105"/>
      <c r="ATI187" s="105"/>
      <c r="ATJ187" s="105"/>
      <c r="ATK187" s="105"/>
      <c r="ATL187" s="105"/>
      <c r="ATM187" s="105"/>
      <c r="ATN187" s="105"/>
      <c r="ATO187" s="105"/>
      <c r="ATP187" s="105"/>
      <c r="ATQ187" s="105"/>
      <c r="ATR187" s="105"/>
      <c r="ATS187" s="105"/>
      <c r="ATT187" s="105"/>
      <c r="ATU187" s="105"/>
      <c r="ATV187" s="105"/>
    </row>
    <row r="188" spans="1:1218" s="58" customFormat="1" ht="16.5" customHeight="1">
      <c r="A188" s="2302"/>
      <c r="B188" s="1725" t="str">
        <f>IF(ISBLANK(C188),"",LARGE(B186:B187,1)+1)</f>
        <v/>
      </c>
      <c r="C188" s="1341"/>
      <c r="D188" s="141" t="s">
        <v>207</v>
      </c>
      <c r="E188" s="141"/>
      <c r="F188" s="141"/>
      <c r="G188" s="141"/>
      <c r="H188" s="141"/>
      <c r="I188" s="141"/>
      <c r="J188" s="1549"/>
      <c r="K188" s="140"/>
      <c r="L188" s="105"/>
      <c r="M188" s="1727">
        <f>IF(ISBLANK(N188),"",LARGE(M186:M187,1)+1)</f>
        <v>2</v>
      </c>
      <c r="N188" s="1612" t="s">
        <v>1412</v>
      </c>
      <c r="O188" s="1613"/>
      <c r="P188" s="1610"/>
      <c r="Q188" s="1610"/>
      <c r="R188" s="1610"/>
      <c r="S188" s="1611"/>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5"/>
      <c r="AS188" s="105"/>
      <c r="AT188" s="105"/>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c r="BV188" s="105"/>
      <c r="BW188" s="105"/>
      <c r="BX188" s="105"/>
      <c r="BY188" s="105"/>
      <c r="BZ188" s="105"/>
      <c r="CA188" s="105"/>
      <c r="CB188" s="105"/>
      <c r="CC188" s="105"/>
      <c r="CD188" s="105"/>
      <c r="CE188" s="105"/>
      <c r="CF188" s="105"/>
      <c r="CG188" s="105"/>
      <c r="CH188" s="105"/>
      <c r="CI188" s="105"/>
      <c r="CJ188" s="105"/>
      <c r="CK188" s="105"/>
      <c r="CL188" s="105"/>
      <c r="CM188" s="105"/>
      <c r="CN188" s="105"/>
      <c r="CO188" s="105"/>
      <c r="CP188" s="105"/>
      <c r="CQ188" s="105"/>
      <c r="CR188" s="105"/>
      <c r="CS188" s="105"/>
      <c r="CT188" s="105"/>
      <c r="CU188" s="105"/>
      <c r="CV188" s="105"/>
      <c r="CW188" s="105"/>
      <c r="CX188" s="105"/>
      <c r="CY188" s="105"/>
      <c r="CZ188" s="105"/>
      <c r="DA188" s="105"/>
      <c r="DB188" s="105"/>
      <c r="DC188" s="105"/>
      <c r="DD188" s="105"/>
      <c r="DE188" s="105"/>
      <c r="DF188" s="105"/>
      <c r="DG188" s="105"/>
      <c r="DH188" s="105"/>
      <c r="DI188" s="105"/>
      <c r="DJ188" s="105"/>
      <c r="DK188" s="105"/>
      <c r="DL188" s="105"/>
      <c r="DM188" s="105"/>
      <c r="DN188" s="105"/>
      <c r="DO188" s="105"/>
      <c r="DP188" s="105"/>
      <c r="DQ188" s="105"/>
      <c r="DR188" s="105"/>
      <c r="DS188" s="105"/>
      <c r="DT188" s="105"/>
      <c r="DU188" s="105"/>
      <c r="DV188" s="105"/>
      <c r="DW188" s="105"/>
      <c r="DX188" s="105"/>
      <c r="DY188" s="105"/>
      <c r="DZ188" s="105"/>
      <c r="EA188" s="105"/>
      <c r="EB188" s="105"/>
      <c r="EC188" s="105"/>
      <c r="ED188" s="105"/>
      <c r="EE188" s="105"/>
      <c r="EF188" s="105"/>
      <c r="EG188" s="105"/>
      <c r="EH188" s="105"/>
      <c r="EI188" s="105"/>
      <c r="EJ188" s="105"/>
      <c r="EK188" s="105"/>
      <c r="EL188" s="105"/>
      <c r="EM188" s="105"/>
      <c r="EN188" s="105"/>
      <c r="EO188" s="105"/>
      <c r="EP188" s="105"/>
      <c r="EQ188" s="105"/>
      <c r="ER188" s="105"/>
      <c r="ES188" s="105"/>
      <c r="ET188" s="105"/>
      <c r="EU188" s="105"/>
      <c r="EV188" s="105"/>
      <c r="EW188" s="105"/>
      <c r="EX188" s="105"/>
      <c r="EY188" s="105"/>
      <c r="EZ188" s="105"/>
      <c r="FA188" s="105"/>
      <c r="FB188" s="105"/>
      <c r="FC188" s="105"/>
      <c r="FD188" s="105"/>
      <c r="FE188" s="105"/>
      <c r="FF188" s="105"/>
      <c r="FG188" s="105"/>
      <c r="FH188" s="105"/>
      <c r="FI188" s="105"/>
      <c r="FJ188" s="105"/>
      <c r="FK188" s="105"/>
      <c r="FL188" s="105"/>
      <c r="FM188" s="105"/>
      <c r="FN188" s="105"/>
      <c r="FO188" s="105"/>
      <c r="FP188" s="105"/>
      <c r="FQ188" s="105"/>
      <c r="FR188" s="105"/>
      <c r="FS188" s="105"/>
      <c r="FT188" s="105"/>
      <c r="FU188" s="105"/>
      <c r="FV188" s="105"/>
      <c r="FW188" s="105"/>
      <c r="FX188" s="105"/>
      <c r="FY188" s="105"/>
      <c r="FZ188" s="105"/>
      <c r="GA188" s="105"/>
      <c r="GB188" s="105"/>
      <c r="GC188" s="105"/>
      <c r="GD188" s="105"/>
      <c r="GE188" s="105"/>
      <c r="GF188" s="105"/>
      <c r="GG188" s="105"/>
      <c r="GH188" s="105"/>
      <c r="GI188" s="105"/>
      <c r="GJ188" s="105"/>
      <c r="GK188" s="105"/>
      <c r="GL188" s="105"/>
      <c r="GM188" s="105"/>
      <c r="GN188" s="105"/>
      <c r="GO188" s="105"/>
      <c r="GP188" s="105"/>
      <c r="GQ188" s="105"/>
      <c r="GR188" s="105"/>
      <c r="GS188" s="105"/>
      <c r="GT188" s="105"/>
      <c r="GU188" s="105"/>
      <c r="GV188" s="105"/>
      <c r="GW188" s="105"/>
      <c r="GX188" s="105"/>
      <c r="GY188" s="105"/>
      <c r="GZ188" s="105"/>
      <c r="HA188" s="105"/>
      <c r="HB188" s="105"/>
      <c r="HC188" s="105"/>
      <c r="HD188" s="105"/>
      <c r="HE188" s="105"/>
      <c r="HF188" s="105"/>
      <c r="HG188" s="105"/>
      <c r="HH188" s="105"/>
      <c r="HI188" s="105"/>
      <c r="HJ188" s="105"/>
      <c r="HK188" s="105"/>
      <c r="HL188" s="105"/>
      <c r="HM188" s="105"/>
      <c r="HN188" s="105"/>
      <c r="HO188" s="105"/>
      <c r="HP188" s="105"/>
      <c r="HQ188" s="105"/>
      <c r="HR188" s="105"/>
      <c r="HS188" s="105"/>
      <c r="HT188" s="105"/>
      <c r="HU188" s="105"/>
      <c r="HV188" s="105"/>
      <c r="HW188" s="105"/>
      <c r="HX188" s="105"/>
      <c r="HY188" s="105"/>
      <c r="HZ188" s="105"/>
      <c r="IA188" s="105"/>
      <c r="IB188" s="105"/>
      <c r="IC188" s="105"/>
      <c r="ID188" s="105"/>
      <c r="IE188" s="105"/>
      <c r="IF188" s="105"/>
      <c r="IG188" s="105"/>
      <c r="IH188" s="105"/>
      <c r="II188" s="105"/>
      <c r="IJ188" s="105"/>
      <c r="IK188" s="105"/>
      <c r="IL188" s="105"/>
      <c r="IM188" s="105"/>
      <c r="IN188" s="105"/>
      <c r="IO188" s="105"/>
      <c r="IP188" s="105"/>
      <c r="IQ188" s="105"/>
      <c r="IR188" s="105"/>
      <c r="IS188" s="105"/>
      <c r="IT188" s="105"/>
      <c r="IU188" s="105"/>
      <c r="IV188" s="105"/>
      <c r="IW188" s="105"/>
      <c r="IX188" s="105"/>
      <c r="IY188" s="105"/>
      <c r="IZ188" s="105"/>
      <c r="JA188" s="105"/>
      <c r="JB188" s="105"/>
      <c r="JC188" s="105"/>
      <c r="JD188" s="105"/>
      <c r="JE188" s="105"/>
      <c r="JF188" s="105"/>
      <c r="JG188" s="105"/>
      <c r="JH188" s="105"/>
      <c r="JI188" s="105"/>
      <c r="JJ188" s="105"/>
      <c r="JK188" s="105"/>
      <c r="JL188" s="105"/>
      <c r="JM188" s="105"/>
      <c r="JN188" s="105"/>
      <c r="JO188" s="105"/>
      <c r="JP188" s="105"/>
      <c r="JQ188" s="105"/>
      <c r="JR188" s="105"/>
      <c r="JS188" s="105"/>
      <c r="JT188" s="105"/>
      <c r="JU188" s="105"/>
      <c r="JV188" s="105"/>
      <c r="JW188" s="105"/>
      <c r="JX188" s="105"/>
      <c r="JY188" s="105"/>
      <c r="JZ188" s="105"/>
      <c r="KA188" s="105"/>
      <c r="KB188" s="105"/>
      <c r="KC188" s="105"/>
      <c r="KD188" s="105"/>
      <c r="KE188" s="105"/>
      <c r="KF188" s="105"/>
      <c r="KG188" s="105"/>
      <c r="KH188" s="105"/>
      <c r="KI188" s="105"/>
      <c r="KJ188" s="105"/>
      <c r="KK188" s="105"/>
      <c r="KL188" s="105"/>
      <c r="KM188" s="105"/>
      <c r="KN188" s="105"/>
      <c r="KO188" s="105"/>
      <c r="KP188" s="105"/>
      <c r="KQ188" s="105"/>
      <c r="KR188" s="105"/>
      <c r="KS188" s="105"/>
      <c r="KT188" s="105"/>
      <c r="KU188" s="105"/>
      <c r="KV188" s="105"/>
      <c r="KW188" s="105"/>
      <c r="KX188" s="105"/>
      <c r="KY188" s="105"/>
      <c r="KZ188" s="105"/>
      <c r="LA188" s="105"/>
      <c r="LB188" s="105"/>
      <c r="LC188" s="105"/>
      <c r="LD188" s="105"/>
      <c r="LE188" s="105"/>
      <c r="LF188" s="105"/>
      <c r="LG188" s="105"/>
      <c r="LH188" s="105"/>
      <c r="LI188" s="105"/>
      <c r="LJ188" s="105"/>
      <c r="LK188" s="105"/>
      <c r="LL188" s="105"/>
      <c r="LM188" s="105"/>
      <c r="LN188" s="105"/>
      <c r="LO188" s="105"/>
      <c r="LP188" s="105"/>
      <c r="LQ188" s="105"/>
      <c r="LR188" s="105"/>
      <c r="LS188" s="105"/>
      <c r="LT188" s="105"/>
      <c r="LU188" s="105"/>
      <c r="LV188" s="105"/>
      <c r="LW188" s="105"/>
      <c r="LX188" s="105"/>
      <c r="LY188" s="105"/>
      <c r="LZ188" s="105"/>
      <c r="MA188" s="105"/>
      <c r="MB188" s="105"/>
      <c r="MC188" s="105"/>
      <c r="MD188" s="105"/>
      <c r="ME188" s="105"/>
      <c r="MF188" s="105"/>
      <c r="MG188" s="105"/>
      <c r="MH188" s="105"/>
      <c r="MI188" s="105"/>
      <c r="MJ188" s="105"/>
      <c r="MK188" s="105"/>
      <c r="ML188" s="105"/>
      <c r="MM188" s="105"/>
      <c r="MN188" s="105"/>
      <c r="MO188" s="105"/>
      <c r="MP188" s="105"/>
      <c r="MQ188" s="105"/>
      <c r="MR188" s="105"/>
      <c r="MS188" s="105"/>
      <c r="MT188" s="105"/>
      <c r="MU188" s="105"/>
      <c r="MV188" s="105"/>
      <c r="MW188" s="105"/>
      <c r="MX188" s="105"/>
      <c r="MY188" s="105"/>
      <c r="MZ188" s="105"/>
      <c r="NA188" s="105"/>
      <c r="NB188" s="105"/>
      <c r="NC188" s="105"/>
      <c r="ND188" s="105"/>
      <c r="NE188" s="105"/>
      <c r="NF188" s="105"/>
      <c r="NG188" s="105"/>
      <c r="NH188" s="105"/>
      <c r="NI188" s="105"/>
      <c r="NJ188" s="105"/>
      <c r="NK188" s="105"/>
      <c r="NL188" s="105"/>
      <c r="NM188" s="105"/>
      <c r="NN188" s="105"/>
      <c r="NO188" s="105"/>
      <c r="NP188" s="105"/>
      <c r="NQ188" s="105"/>
      <c r="NR188" s="105"/>
      <c r="NS188" s="105"/>
      <c r="NT188" s="105"/>
      <c r="NU188" s="105"/>
      <c r="NV188" s="105"/>
      <c r="NW188" s="105"/>
      <c r="NX188" s="105"/>
      <c r="NY188" s="105"/>
      <c r="NZ188" s="105"/>
      <c r="OA188" s="105"/>
      <c r="OB188" s="105"/>
      <c r="OC188" s="105"/>
      <c r="OD188" s="105"/>
      <c r="OE188" s="105"/>
      <c r="OF188" s="105"/>
      <c r="OG188" s="105"/>
      <c r="OH188" s="105"/>
      <c r="OI188" s="105"/>
      <c r="OJ188" s="105"/>
      <c r="OK188" s="105"/>
      <c r="OL188" s="105"/>
      <c r="OM188" s="105"/>
      <c r="ON188" s="105"/>
      <c r="OO188" s="105"/>
      <c r="OP188" s="105"/>
      <c r="OQ188" s="105"/>
      <c r="OR188" s="105"/>
      <c r="OS188" s="105"/>
      <c r="OT188" s="105"/>
      <c r="OU188" s="105"/>
      <c r="OV188" s="105"/>
      <c r="OW188" s="105"/>
      <c r="OX188" s="105"/>
      <c r="OY188" s="105"/>
      <c r="OZ188" s="105"/>
      <c r="PA188" s="105"/>
      <c r="PB188" s="105"/>
      <c r="PC188" s="105"/>
      <c r="PD188" s="105"/>
      <c r="PE188" s="105"/>
      <c r="PF188" s="105"/>
      <c r="PG188" s="105"/>
      <c r="PH188" s="105"/>
      <c r="PI188" s="105"/>
      <c r="PJ188" s="105"/>
      <c r="PK188" s="105"/>
      <c r="PL188" s="105"/>
      <c r="PM188" s="105"/>
      <c r="PN188" s="105"/>
      <c r="PO188" s="105"/>
      <c r="PP188" s="105"/>
      <c r="PQ188" s="105"/>
      <c r="PR188" s="105"/>
      <c r="PS188" s="105"/>
      <c r="PT188" s="105"/>
      <c r="PU188" s="105"/>
      <c r="PV188" s="105"/>
      <c r="PW188" s="105"/>
      <c r="PX188" s="105"/>
      <c r="PY188" s="105"/>
      <c r="PZ188" s="105"/>
      <c r="QA188" s="105"/>
      <c r="QB188" s="105"/>
      <c r="QC188" s="105"/>
      <c r="QD188" s="105"/>
      <c r="QE188" s="105"/>
      <c r="QF188" s="105"/>
      <c r="QG188" s="105"/>
      <c r="QH188" s="105"/>
      <c r="QI188" s="105"/>
      <c r="QJ188" s="105"/>
      <c r="QK188" s="105"/>
      <c r="QL188" s="105"/>
      <c r="QM188" s="105"/>
      <c r="QN188" s="105"/>
      <c r="QO188" s="105"/>
      <c r="QP188" s="105"/>
      <c r="QQ188" s="105"/>
      <c r="QR188" s="105"/>
      <c r="QS188" s="105"/>
      <c r="QT188" s="105"/>
      <c r="QU188" s="105"/>
      <c r="QV188" s="105"/>
      <c r="QW188" s="105"/>
      <c r="QX188" s="105"/>
      <c r="QY188" s="105"/>
      <c r="QZ188" s="105"/>
      <c r="RA188" s="105"/>
      <c r="RB188" s="105"/>
      <c r="RC188" s="105"/>
      <c r="RD188" s="105"/>
      <c r="RE188" s="105"/>
      <c r="RF188" s="105"/>
      <c r="RG188" s="105"/>
      <c r="RH188" s="105"/>
      <c r="RI188" s="105"/>
      <c r="RJ188" s="105"/>
      <c r="RK188" s="105"/>
      <c r="RL188" s="105"/>
      <c r="RM188" s="105"/>
      <c r="RN188" s="105"/>
      <c r="RO188" s="105"/>
      <c r="RP188" s="105"/>
      <c r="RQ188" s="105"/>
      <c r="RR188" s="105"/>
      <c r="RS188" s="105"/>
      <c r="RT188" s="105"/>
      <c r="RU188" s="105"/>
      <c r="RV188" s="105"/>
      <c r="RW188" s="105"/>
      <c r="RX188" s="105"/>
      <c r="RY188" s="105"/>
      <c r="RZ188" s="105"/>
      <c r="SA188" s="105"/>
      <c r="SB188" s="105"/>
      <c r="SC188" s="105"/>
      <c r="SD188" s="105"/>
      <c r="SE188" s="105"/>
      <c r="SF188" s="105"/>
      <c r="SG188" s="105"/>
      <c r="SH188" s="105"/>
      <c r="SI188" s="105"/>
      <c r="SJ188" s="105"/>
      <c r="SK188" s="105"/>
      <c r="SL188" s="105"/>
      <c r="SM188" s="105"/>
      <c r="SN188" s="105"/>
      <c r="SO188" s="105"/>
      <c r="SP188" s="105"/>
      <c r="SQ188" s="105"/>
      <c r="SR188" s="105"/>
      <c r="SS188" s="105"/>
      <c r="ST188" s="105"/>
      <c r="SU188" s="105"/>
      <c r="SV188" s="105"/>
      <c r="SW188" s="105"/>
      <c r="SX188" s="105"/>
      <c r="SY188" s="105"/>
      <c r="SZ188" s="105"/>
      <c r="TA188" s="105"/>
      <c r="TB188" s="105"/>
      <c r="TC188" s="105"/>
      <c r="TD188" s="105"/>
      <c r="TE188" s="105"/>
      <c r="TF188" s="105"/>
      <c r="TG188" s="105"/>
      <c r="TH188" s="105"/>
      <c r="TI188" s="105"/>
      <c r="TJ188" s="105"/>
      <c r="TK188" s="105"/>
      <c r="TL188" s="105"/>
      <c r="TM188" s="105"/>
      <c r="TN188" s="105"/>
      <c r="TO188" s="105"/>
      <c r="TP188" s="105"/>
      <c r="TQ188" s="105"/>
      <c r="TR188" s="105"/>
      <c r="TS188" s="105"/>
      <c r="TT188" s="105"/>
      <c r="TU188" s="105"/>
      <c r="TV188" s="105"/>
      <c r="TW188" s="105"/>
      <c r="TX188" s="105"/>
      <c r="TY188" s="105"/>
      <c r="TZ188" s="105"/>
      <c r="UA188" s="105"/>
      <c r="UB188" s="105"/>
      <c r="UC188" s="105"/>
      <c r="UD188" s="105"/>
      <c r="UE188" s="105"/>
      <c r="UF188" s="105"/>
      <c r="UG188" s="105"/>
      <c r="UH188" s="105"/>
      <c r="UI188" s="105"/>
      <c r="UJ188" s="105"/>
      <c r="UK188" s="105"/>
      <c r="UL188" s="105"/>
      <c r="UM188" s="105"/>
      <c r="UN188" s="105"/>
      <c r="UO188" s="105"/>
      <c r="UP188" s="105"/>
      <c r="UQ188" s="105"/>
      <c r="UR188" s="105"/>
      <c r="US188" s="105"/>
      <c r="UT188" s="105"/>
      <c r="UU188" s="105"/>
      <c r="UV188" s="105"/>
      <c r="UW188" s="105"/>
      <c r="UX188" s="105"/>
      <c r="UY188" s="105"/>
      <c r="UZ188" s="105"/>
      <c r="VA188" s="105"/>
      <c r="VB188" s="105"/>
      <c r="VC188" s="105"/>
      <c r="VD188" s="105"/>
      <c r="VE188" s="105"/>
      <c r="VF188" s="105"/>
      <c r="VG188" s="105"/>
      <c r="VH188" s="105"/>
      <c r="VI188" s="105"/>
      <c r="VJ188" s="105"/>
      <c r="VK188" s="105"/>
      <c r="VL188" s="105"/>
      <c r="VM188" s="105"/>
      <c r="VN188" s="105"/>
      <c r="VO188" s="105"/>
      <c r="VP188" s="105"/>
      <c r="VQ188" s="105"/>
      <c r="VR188" s="105"/>
      <c r="VS188" s="105"/>
      <c r="VT188" s="105"/>
      <c r="VU188" s="105"/>
      <c r="VV188" s="105"/>
      <c r="VW188" s="105"/>
      <c r="VX188" s="105"/>
      <c r="VY188" s="105"/>
      <c r="VZ188" s="105"/>
      <c r="WA188" s="105"/>
      <c r="WB188" s="105"/>
      <c r="WC188" s="105"/>
      <c r="WD188" s="105"/>
      <c r="WE188" s="105"/>
      <c r="WF188" s="105"/>
      <c r="WG188" s="105"/>
      <c r="WH188" s="105"/>
      <c r="WI188" s="105"/>
      <c r="WJ188" s="105"/>
      <c r="WK188" s="105"/>
      <c r="WL188" s="105"/>
      <c r="WM188" s="105"/>
      <c r="WN188" s="105"/>
      <c r="WO188" s="105"/>
      <c r="WP188" s="105"/>
      <c r="WQ188" s="105"/>
      <c r="WR188" s="105"/>
      <c r="WS188" s="105"/>
      <c r="WT188" s="105"/>
      <c r="WU188" s="105"/>
      <c r="WV188" s="105"/>
      <c r="WW188" s="105"/>
      <c r="WX188" s="105"/>
      <c r="WY188" s="105"/>
      <c r="WZ188" s="105"/>
      <c r="XA188" s="105"/>
      <c r="XB188" s="105"/>
      <c r="XC188" s="105"/>
      <c r="XD188" s="105"/>
      <c r="XE188" s="105"/>
      <c r="XF188" s="105"/>
      <c r="XG188" s="105"/>
      <c r="XH188" s="105"/>
      <c r="XI188" s="105"/>
      <c r="XJ188" s="105"/>
      <c r="XK188" s="105"/>
      <c r="XL188" s="105"/>
      <c r="XM188" s="105"/>
      <c r="XN188" s="105"/>
      <c r="XO188" s="105"/>
      <c r="XP188" s="105"/>
      <c r="XQ188" s="105"/>
      <c r="XR188" s="105"/>
      <c r="XS188" s="105"/>
      <c r="XT188" s="105"/>
      <c r="XU188" s="105"/>
      <c r="XV188" s="105"/>
      <c r="XW188" s="105"/>
      <c r="XX188" s="105"/>
      <c r="XY188" s="105"/>
      <c r="XZ188" s="105"/>
      <c r="YA188" s="105"/>
      <c r="YB188" s="105"/>
      <c r="YC188" s="105"/>
      <c r="YD188" s="105"/>
      <c r="YE188" s="105"/>
      <c r="YF188" s="105"/>
      <c r="YG188" s="105"/>
      <c r="YH188" s="105"/>
      <c r="YI188" s="105"/>
      <c r="YJ188" s="105"/>
      <c r="YK188" s="105"/>
      <c r="YL188" s="105"/>
      <c r="YM188" s="105"/>
      <c r="YN188" s="105"/>
      <c r="YO188" s="105"/>
      <c r="YP188" s="105"/>
      <c r="YQ188" s="105"/>
      <c r="YR188" s="105"/>
      <c r="YS188" s="105"/>
      <c r="YT188" s="105"/>
      <c r="YU188" s="105"/>
      <c r="YV188" s="105"/>
      <c r="YW188" s="105"/>
      <c r="YX188" s="105"/>
      <c r="YY188" s="105"/>
      <c r="YZ188" s="105"/>
      <c r="ZA188" s="105"/>
      <c r="ZB188" s="105"/>
      <c r="ZC188" s="105"/>
      <c r="ZD188" s="105"/>
      <c r="ZE188" s="105"/>
      <c r="ZF188" s="105"/>
      <c r="ZG188" s="105"/>
      <c r="ZH188" s="105"/>
      <c r="ZI188" s="105"/>
      <c r="ZJ188" s="105"/>
      <c r="ZK188" s="105"/>
      <c r="ZL188" s="105"/>
      <c r="ZM188" s="105"/>
      <c r="ZN188" s="105"/>
      <c r="ZO188" s="105"/>
      <c r="ZP188" s="105"/>
      <c r="ZQ188" s="105"/>
      <c r="ZR188" s="105"/>
      <c r="ZS188" s="105"/>
      <c r="ZT188" s="105"/>
      <c r="ZU188" s="105"/>
      <c r="ZV188" s="105"/>
      <c r="ZW188" s="105"/>
      <c r="ZX188" s="105"/>
      <c r="ZY188" s="105"/>
      <c r="ZZ188" s="105"/>
      <c r="AAA188" s="105"/>
      <c r="AAB188" s="105"/>
      <c r="AAC188" s="105"/>
      <c r="AAD188" s="105"/>
      <c r="AAE188" s="105"/>
      <c r="AAF188" s="105"/>
      <c r="AAG188" s="105"/>
      <c r="AAH188" s="105"/>
      <c r="AAI188" s="105"/>
      <c r="AAJ188" s="105"/>
      <c r="AAK188" s="105"/>
      <c r="AAL188" s="105"/>
      <c r="AAM188" s="105"/>
      <c r="AAN188" s="105"/>
      <c r="AAO188" s="105"/>
      <c r="AAP188" s="105"/>
      <c r="AAQ188" s="105"/>
      <c r="AAR188" s="105"/>
      <c r="AAS188" s="105"/>
      <c r="AAT188" s="105"/>
      <c r="AAU188" s="105"/>
      <c r="AAV188" s="105"/>
      <c r="AAW188" s="105"/>
      <c r="AAX188" s="105"/>
      <c r="AAY188" s="105"/>
      <c r="AAZ188" s="105"/>
      <c r="ABA188" s="105"/>
      <c r="ABB188" s="105"/>
      <c r="ABC188" s="105"/>
      <c r="ABD188" s="105"/>
      <c r="ABE188" s="105"/>
      <c r="ABF188" s="105"/>
      <c r="ABG188" s="105"/>
      <c r="ABH188" s="105"/>
      <c r="ABI188" s="105"/>
      <c r="ABJ188" s="105"/>
      <c r="ABK188" s="105"/>
      <c r="ABL188" s="105"/>
      <c r="ABM188" s="105"/>
      <c r="ABN188" s="105"/>
      <c r="ABO188" s="105"/>
      <c r="ABP188" s="105"/>
      <c r="ABQ188" s="105"/>
      <c r="ABR188" s="105"/>
      <c r="ABS188" s="105"/>
      <c r="ABT188" s="105"/>
      <c r="ABU188" s="105"/>
      <c r="ABV188" s="105"/>
      <c r="ABW188" s="105"/>
      <c r="ABX188" s="105"/>
      <c r="ABY188" s="105"/>
      <c r="ABZ188" s="105"/>
      <c r="ACA188" s="105"/>
      <c r="ACB188" s="105"/>
      <c r="ACC188" s="105"/>
      <c r="ACD188" s="105"/>
      <c r="ACE188" s="105"/>
      <c r="ACF188" s="105"/>
      <c r="ACG188" s="105"/>
      <c r="ACH188" s="105"/>
      <c r="ACI188" s="105"/>
      <c r="ACJ188" s="105"/>
      <c r="ACK188" s="105"/>
      <c r="ACL188" s="105"/>
      <c r="ACM188" s="105"/>
      <c r="ACN188" s="105"/>
      <c r="ACO188" s="105"/>
      <c r="ACP188" s="105"/>
      <c r="ACQ188" s="105"/>
      <c r="ACR188" s="105"/>
      <c r="ACS188" s="105"/>
      <c r="ACT188" s="105"/>
      <c r="ACU188" s="105"/>
      <c r="ACV188" s="105"/>
      <c r="ACW188" s="105"/>
      <c r="ACX188" s="105"/>
      <c r="ACY188" s="105"/>
      <c r="ACZ188" s="105"/>
      <c r="ADA188" s="105"/>
      <c r="ADB188" s="105"/>
      <c r="ADC188" s="105"/>
      <c r="ADD188" s="105"/>
      <c r="ADE188" s="105"/>
      <c r="ADF188" s="105"/>
      <c r="ADG188" s="105"/>
      <c r="ADH188" s="105"/>
      <c r="ADI188" s="105"/>
      <c r="ADJ188" s="105"/>
      <c r="ADK188" s="105"/>
      <c r="ADL188" s="105"/>
      <c r="ADM188" s="105"/>
      <c r="ADN188" s="105"/>
      <c r="ADO188" s="105"/>
      <c r="ADP188" s="105"/>
      <c r="ADQ188" s="105"/>
      <c r="ADR188" s="105"/>
      <c r="ADS188" s="105"/>
      <c r="ADT188" s="105"/>
      <c r="ADU188" s="105"/>
      <c r="ADV188" s="105"/>
      <c r="ADW188" s="105"/>
      <c r="ADX188" s="105"/>
      <c r="ADY188" s="105"/>
      <c r="ADZ188" s="105"/>
      <c r="AEA188" s="105"/>
      <c r="AEB188" s="105"/>
      <c r="AEC188" s="105"/>
      <c r="AED188" s="105"/>
      <c r="AEE188" s="105"/>
      <c r="AEF188" s="105"/>
      <c r="AEG188" s="105"/>
      <c r="AEH188" s="105"/>
      <c r="AEI188" s="105"/>
      <c r="AEJ188" s="105"/>
      <c r="AEK188" s="105"/>
      <c r="AEL188" s="105"/>
      <c r="AEM188" s="105"/>
      <c r="AEN188" s="105"/>
      <c r="AEO188" s="105"/>
      <c r="AEP188" s="105"/>
      <c r="AEQ188" s="105"/>
      <c r="AER188" s="105"/>
      <c r="AES188" s="105"/>
      <c r="AET188" s="105"/>
      <c r="AEU188" s="105"/>
      <c r="AEV188" s="105"/>
      <c r="AEW188" s="105"/>
      <c r="AEX188" s="105"/>
      <c r="AEY188" s="105"/>
      <c r="AEZ188" s="105"/>
      <c r="AFA188" s="105"/>
      <c r="AFB188" s="105"/>
      <c r="AFC188" s="105"/>
      <c r="AFD188" s="105"/>
      <c r="AFE188" s="105"/>
      <c r="AFF188" s="105"/>
      <c r="AFG188" s="105"/>
      <c r="AFH188" s="105"/>
      <c r="AFI188" s="105"/>
      <c r="AFJ188" s="105"/>
      <c r="AFK188" s="105"/>
      <c r="AFL188" s="105"/>
      <c r="AFM188" s="105"/>
      <c r="AFN188" s="105"/>
      <c r="AFO188" s="105"/>
      <c r="AFP188" s="105"/>
      <c r="AFQ188" s="105"/>
      <c r="AFR188" s="105"/>
      <c r="AFS188" s="105"/>
      <c r="AFT188" s="105"/>
      <c r="AFU188" s="105"/>
      <c r="AFV188" s="105"/>
      <c r="AFW188" s="105"/>
      <c r="AFX188" s="105"/>
      <c r="AFY188" s="105"/>
      <c r="AFZ188" s="105"/>
      <c r="AGA188" s="105"/>
      <c r="AGB188" s="105"/>
      <c r="AGC188" s="105"/>
      <c r="AGD188" s="105"/>
      <c r="AGE188" s="105"/>
      <c r="AGF188" s="105"/>
      <c r="AGG188" s="105"/>
      <c r="AGH188" s="105"/>
      <c r="AGI188" s="105"/>
      <c r="AGJ188" s="105"/>
      <c r="AGK188" s="105"/>
      <c r="AGL188" s="105"/>
      <c r="AGM188" s="105"/>
      <c r="AGN188" s="105"/>
      <c r="AGO188" s="105"/>
      <c r="AGP188" s="105"/>
      <c r="AGQ188" s="105"/>
      <c r="AGR188" s="105"/>
      <c r="AGS188" s="105"/>
      <c r="AGT188" s="105"/>
      <c r="AGU188" s="105"/>
      <c r="AGV188" s="105"/>
      <c r="AGW188" s="105"/>
      <c r="AGX188" s="105"/>
      <c r="AGY188" s="105"/>
      <c r="AGZ188" s="105"/>
      <c r="AHA188" s="105"/>
      <c r="AHB188" s="105"/>
      <c r="AHC188" s="105"/>
      <c r="AHD188" s="105"/>
      <c r="AHE188" s="105"/>
      <c r="AHF188" s="105"/>
      <c r="AHG188" s="105"/>
      <c r="AHH188" s="105"/>
      <c r="AHI188" s="105"/>
      <c r="AHJ188" s="105"/>
      <c r="AHK188" s="105"/>
      <c r="AHL188" s="105"/>
      <c r="AHM188" s="105"/>
      <c r="AHN188" s="105"/>
      <c r="AHO188" s="105"/>
      <c r="AHP188" s="105"/>
      <c r="AHQ188" s="105"/>
      <c r="AHR188" s="105"/>
      <c r="AHS188" s="105"/>
      <c r="AHT188" s="105"/>
      <c r="AHU188" s="105"/>
      <c r="AHV188" s="105"/>
      <c r="AHW188" s="105"/>
      <c r="AHX188" s="105"/>
      <c r="AHY188" s="105"/>
      <c r="AHZ188" s="105"/>
      <c r="AIA188" s="105"/>
      <c r="AIB188" s="105"/>
      <c r="AIC188" s="105"/>
      <c r="AID188" s="105"/>
      <c r="AIE188" s="105"/>
      <c r="AIF188" s="105"/>
      <c r="AIG188" s="105"/>
      <c r="AIH188" s="105"/>
      <c r="AII188" s="105"/>
      <c r="AIJ188" s="105"/>
      <c r="AIK188" s="105"/>
      <c r="AIL188" s="105"/>
      <c r="AIM188" s="105"/>
      <c r="AIN188" s="105"/>
      <c r="AIO188" s="105"/>
      <c r="AIP188" s="105"/>
      <c r="AIQ188" s="105"/>
      <c r="AIR188" s="105"/>
      <c r="AIS188" s="105"/>
      <c r="AIT188" s="105"/>
      <c r="AIU188" s="105"/>
      <c r="AIV188" s="105"/>
      <c r="AIW188" s="105"/>
      <c r="AIX188" s="105"/>
      <c r="AIY188" s="105"/>
      <c r="AIZ188" s="105"/>
      <c r="AJA188" s="105"/>
      <c r="AJB188" s="105"/>
      <c r="AJC188" s="105"/>
      <c r="AJD188" s="105"/>
      <c r="AJE188" s="105"/>
      <c r="AJF188" s="105"/>
      <c r="AJG188" s="105"/>
      <c r="AJH188" s="105"/>
      <c r="AJI188" s="105"/>
      <c r="AJJ188" s="105"/>
      <c r="AJK188" s="105"/>
      <c r="AJL188" s="105"/>
      <c r="AJM188" s="105"/>
      <c r="AJN188" s="105"/>
      <c r="AJO188" s="105"/>
      <c r="AJP188" s="105"/>
      <c r="AJQ188" s="105"/>
      <c r="AJR188" s="105"/>
      <c r="AJS188" s="105"/>
      <c r="AJT188" s="105"/>
      <c r="AJU188" s="105"/>
      <c r="AJV188" s="105"/>
      <c r="AJW188" s="105"/>
      <c r="AJX188" s="105"/>
      <c r="AJY188" s="105"/>
      <c r="AJZ188" s="105"/>
      <c r="AKA188" s="105"/>
      <c r="AKB188" s="105"/>
      <c r="AKC188" s="105"/>
      <c r="AKD188" s="105"/>
      <c r="AKE188" s="105"/>
      <c r="AKF188" s="105"/>
      <c r="AKG188" s="105"/>
      <c r="AKH188" s="105"/>
      <c r="AKI188" s="105"/>
      <c r="AKJ188" s="105"/>
      <c r="AKK188" s="105"/>
      <c r="AKL188" s="105"/>
      <c r="AKM188" s="105"/>
      <c r="AKN188" s="105"/>
      <c r="AKO188" s="105"/>
      <c r="AKP188" s="105"/>
      <c r="AKQ188" s="105"/>
      <c r="AKR188" s="105"/>
      <c r="AKS188" s="105"/>
      <c r="AKT188" s="105"/>
      <c r="AKU188" s="105"/>
      <c r="AKV188" s="105"/>
      <c r="AKW188" s="105"/>
      <c r="AKX188" s="105"/>
      <c r="AKY188" s="105"/>
      <c r="AKZ188" s="105"/>
      <c r="ALA188" s="105"/>
      <c r="ALB188" s="105"/>
      <c r="ALC188" s="105"/>
      <c r="ALD188" s="105"/>
      <c r="ALE188" s="105"/>
      <c r="ALF188" s="105"/>
      <c r="ALG188" s="105"/>
      <c r="ALH188" s="105"/>
      <c r="ALI188" s="105"/>
      <c r="ALJ188" s="105"/>
      <c r="ALK188" s="105"/>
      <c r="ALL188" s="105"/>
      <c r="ALM188" s="105"/>
      <c r="ALN188" s="105"/>
      <c r="ALO188" s="105"/>
      <c r="ALP188" s="105"/>
      <c r="ALQ188" s="105"/>
      <c r="ALR188" s="105"/>
      <c r="ALS188" s="105"/>
      <c r="ALT188" s="105"/>
      <c r="ALU188" s="105"/>
      <c r="ALV188" s="105"/>
      <c r="ALW188" s="105"/>
      <c r="ALX188" s="105"/>
      <c r="ALY188" s="105"/>
      <c r="ALZ188" s="105"/>
      <c r="AMA188" s="105"/>
      <c r="AMB188" s="105"/>
      <c r="AMC188" s="105"/>
      <c r="AMD188" s="105"/>
      <c r="AME188" s="105"/>
      <c r="AMF188" s="105"/>
      <c r="AMG188" s="105"/>
      <c r="AMH188" s="105"/>
      <c r="AMI188" s="105"/>
      <c r="AMJ188" s="105"/>
      <c r="AMK188" s="105"/>
      <c r="AML188" s="105"/>
      <c r="AMM188" s="105"/>
      <c r="AMN188" s="105"/>
      <c r="AMO188" s="105"/>
      <c r="AMP188" s="105"/>
      <c r="AMQ188" s="105"/>
      <c r="AMR188" s="105"/>
      <c r="AMS188" s="105"/>
      <c r="AMT188" s="105"/>
      <c r="AMU188" s="105"/>
      <c r="AMV188" s="105"/>
      <c r="AMW188" s="105"/>
      <c r="AMX188" s="105"/>
      <c r="AMY188" s="105"/>
      <c r="AMZ188" s="105"/>
      <c r="ANA188" s="105"/>
      <c r="ANB188" s="105"/>
      <c r="ANC188" s="105"/>
      <c r="AND188" s="105"/>
      <c r="ANE188" s="105"/>
      <c r="ANF188" s="105"/>
      <c r="ANG188" s="105"/>
      <c r="ANH188" s="105"/>
      <c r="ANI188" s="105"/>
      <c r="ANJ188" s="105"/>
      <c r="ANK188" s="105"/>
      <c r="ANL188" s="105"/>
      <c r="ANM188" s="105"/>
      <c r="ANN188" s="105"/>
      <c r="ANO188" s="105"/>
      <c r="ANP188" s="105"/>
      <c r="ANQ188" s="105"/>
      <c r="ANR188" s="105"/>
      <c r="ANS188" s="105"/>
      <c r="ANT188" s="105"/>
      <c r="ANU188" s="105"/>
      <c r="ANV188" s="105"/>
      <c r="ANW188" s="105"/>
      <c r="ANX188" s="105"/>
      <c r="ANY188" s="105"/>
      <c r="ANZ188" s="105"/>
      <c r="AOA188" s="105"/>
      <c r="AOB188" s="105"/>
      <c r="AOC188" s="105"/>
      <c r="AOD188" s="105"/>
      <c r="AOE188" s="105"/>
      <c r="AOF188" s="105"/>
      <c r="AOG188" s="105"/>
      <c r="AOH188" s="105"/>
      <c r="AOI188" s="105"/>
      <c r="AOJ188" s="105"/>
      <c r="AOK188" s="105"/>
      <c r="AOL188" s="105"/>
      <c r="AOM188" s="105"/>
      <c r="AON188" s="105"/>
      <c r="AOO188" s="105"/>
      <c r="AOP188" s="105"/>
      <c r="AOQ188" s="105"/>
      <c r="AOR188" s="105"/>
      <c r="AOS188" s="105"/>
      <c r="AOT188" s="105"/>
      <c r="AOU188" s="105"/>
      <c r="AOV188" s="105"/>
      <c r="AOW188" s="105"/>
      <c r="AOX188" s="105"/>
      <c r="AOY188" s="105"/>
      <c r="AOZ188" s="105"/>
      <c r="APA188" s="105"/>
      <c r="APB188" s="105"/>
      <c r="APC188" s="105"/>
      <c r="APD188" s="105"/>
      <c r="APE188" s="105"/>
      <c r="APF188" s="105"/>
      <c r="APG188" s="105"/>
      <c r="APH188" s="105"/>
      <c r="API188" s="105"/>
      <c r="APJ188" s="105"/>
      <c r="APK188" s="105"/>
      <c r="APL188" s="105"/>
      <c r="APM188" s="105"/>
      <c r="APN188" s="105"/>
      <c r="APO188" s="105"/>
      <c r="APP188" s="105"/>
      <c r="APQ188" s="105"/>
      <c r="APR188" s="105"/>
      <c r="APS188" s="105"/>
      <c r="APT188" s="105"/>
      <c r="APU188" s="105"/>
      <c r="APV188" s="105"/>
      <c r="APW188" s="105"/>
      <c r="APX188" s="105"/>
      <c r="APY188" s="105"/>
      <c r="APZ188" s="105"/>
      <c r="AQA188" s="105"/>
      <c r="AQB188" s="105"/>
      <c r="AQC188" s="105"/>
      <c r="AQD188" s="105"/>
      <c r="AQE188" s="105"/>
      <c r="AQF188" s="105"/>
      <c r="AQG188" s="105"/>
      <c r="AQH188" s="105"/>
      <c r="AQI188" s="105"/>
      <c r="AQJ188" s="105"/>
      <c r="AQK188" s="105"/>
      <c r="AQL188" s="105"/>
      <c r="AQM188" s="105"/>
      <c r="AQN188" s="105"/>
      <c r="AQO188" s="105"/>
      <c r="AQP188" s="105"/>
      <c r="AQQ188" s="105"/>
      <c r="AQR188" s="105"/>
      <c r="AQS188" s="105"/>
      <c r="AQT188" s="105"/>
      <c r="AQU188" s="105"/>
      <c r="AQV188" s="105"/>
      <c r="AQW188" s="105"/>
      <c r="AQX188" s="105"/>
      <c r="AQY188" s="105"/>
      <c r="AQZ188" s="105"/>
      <c r="ARA188" s="105"/>
      <c r="ARB188" s="105"/>
      <c r="ARC188" s="105"/>
      <c r="ARD188" s="105"/>
      <c r="ARE188" s="105"/>
      <c r="ARF188" s="105"/>
      <c r="ARG188" s="105"/>
      <c r="ARH188" s="105"/>
      <c r="ARI188" s="105"/>
      <c r="ARJ188" s="105"/>
      <c r="ARK188" s="105"/>
      <c r="ARL188" s="105"/>
      <c r="ARM188" s="105"/>
      <c r="ARN188" s="105"/>
      <c r="ARO188" s="105"/>
      <c r="ARP188" s="105"/>
      <c r="ARQ188" s="105"/>
      <c r="ARR188" s="105"/>
      <c r="ARS188" s="105"/>
      <c r="ART188" s="105"/>
      <c r="ARU188" s="105"/>
      <c r="ARV188" s="105"/>
      <c r="ARW188" s="105"/>
      <c r="ARX188" s="105"/>
      <c r="ARY188" s="105"/>
      <c r="ARZ188" s="105"/>
      <c r="ASA188" s="105"/>
      <c r="ASB188" s="105"/>
      <c r="ASC188" s="105"/>
      <c r="ASD188" s="105"/>
      <c r="ASE188" s="105"/>
      <c r="ASF188" s="105"/>
      <c r="ASG188" s="105"/>
      <c r="ASH188" s="105"/>
      <c r="ASI188" s="105"/>
      <c r="ASJ188" s="105"/>
      <c r="ASK188" s="105"/>
      <c r="ASL188" s="105"/>
      <c r="ASM188" s="105"/>
      <c r="ASN188" s="105"/>
      <c r="ASO188" s="105"/>
      <c r="ASP188" s="105"/>
      <c r="ASQ188" s="105"/>
      <c r="ASR188" s="105"/>
      <c r="ASS188" s="105"/>
      <c r="AST188" s="105"/>
      <c r="ASU188" s="105"/>
      <c r="ASV188" s="105"/>
      <c r="ASW188" s="105"/>
      <c r="ASX188" s="105"/>
      <c r="ASY188" s="105"/>
      <c r="ASZ188" s="105"/>
      <c r="ATA188" s="105"/>
      <c r="ATB188" s="105"/>
      <c r="ATC188" s="105"/>
      <c r="ATD188" s="105"/>
      <c r="ATE188" s="105"/>
      <c r="ATF188" s="105"/>
      <c r="ATG188" s="105"/>
      <c r="ATH188" s="105"/>
      <c r="ATI188" s="105"/>
      <c r="ATJ188" s="105"/>
      <c r="ATK188" s="105"/>
      <c r="ATL188" s="105"/>
      <c r="ATM188" s="105"/>
      <c r="ATN188" s="105"/>
      <c r="ATO188" s="105"/>
      <c r="ATP188" s="105"/>
      <c r="ATQ188" s="105"/>
      <c r="ATR188" s="105"/>
      <c r="ATS188" s="105"/>
      <c r="ATT188" s="105"/>
      <c r="ATU188" s="105"/>
      <c r="ATV188" s="105"/>
    </row>
    <row r="189" spans="1:1218" s="58" customFormat="1" ht="16.5" customHeight="1">
      <c r="A189" s="2302"/>
      <c r="B189" s="1725" t="str">
        <f>IF(ISBLANK(C189),"",LARGE(B186:B188,1)+1)</f>
        <v/>
      </c>
      <c r="C189" s="1341"/>
      <c r="D189" s="691" t="s">
        <v>208</v>
      </c>
      <c r="E189" s="141"/>
      <c r="F189" s="141"/>
      <c r="G189" s="141"/>
      <c r="H189" s="141"/>
      <c r="I189" s="141"/>
      <c r="J189" s="1549"/>
      <c r="K189" s="140"/>
      <c r="L189" s="105"/>
      <c r="M189" s="1727">
        <f>IF(ISBLANK(N189),"",LARGE(M186:M188,1)+1)</f>
        <v>3</v>
      </c>
      <c r="N189" s="1612" t="s">
        <v>1456</v>
      </c>
      <c r="O189" s="1613"/>
      <c r="P189" s="1610"/>
      <c r="Q189" s="1610"/>
      <c r="R189" s="1610"/>
      <c r="S189" s="1611"/>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5"/>
      <c r="AR189" s="105"/>
      <c r="AS189" s="105"/>
      <c r="AT189" s="105"/>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c r="BV189" s="105"/>
      <c r="BW189" s="105"/>
      <c r="BX189" s="105"/>
      <c r="BY189" s="105"/>
      <c r="BZ189" s="105"/>
      <c r="CA189" s="105"/>
      <c r="CB189" s="105"/>
      <c r="CC189" s="105"/>
      <c r="CD189" s="105"/>
      <c r="CE189" s="105"/>
      <c r="CF189" s="105"/>
      <c r="CG189" s="105"/>
      <c r="CH189" s="105"/>
      <c r="CI189" s="105"/>
      <c r="CJ189" s="105"/>
      <c r="CK189" s="105"/>
      <c r="CL189" s="105"/>
      <c r="CM189" s="105"/>
      <c r="CN189" s="105"/>
      <c r="CO189" s="105"/>
      <c r="CP189" s="105"/>
      <c r="CQ189" s="105"/>
      <c r="CR189" s="105"/>
      <c r="CS189" s="105"/>
      <c r="CT189" s="105"/>
      <c r="CU189" s="105"/>
      <c r="CV189" s="105"/>
      <c r="CW189" s="105"/>
      <c r="CX189" s="105"/>
      <c r="CY189" s="105"/>
      <c r="CZ189" s="105"/>
      <c r="DA189" s="105"/>
      <c r="DB189" s="105"/>
      <c r="DC189" s="105"/>
      <c r="DD189" s="105"/>
      <c r="DE189" s="105"/>
      <c r="DF189" s="105"/>
      <c r="DG189" s="105"/>
      <c r="DH189" s="105"/>
      <c r="DI189" s="105"/>
      <c r="DJ189" s="105"/>
      <c r="DK189" s="105"/>
      <c r="DL189" s="105"/>
      <c r="DM189" s="105"/>
      <c r="DN189" s="105"/>
      <c r="DO189" s="105"/>
      <c r="DP189" s="105"/>
      <c r="DQ189" s="105"/>
      <c r="DR189" s="105"/>
      <c r="DS189" s="105"/>
      <c r="DT189" s="105"/>
      <c r="DU189" s="105"/>
      <c r="DV189" s="105"/>
      <c r="DW189" s="105"/>
      <c r="DX189" s="105"/>
      <c r="DY189" s="105"/>
      <c r="DZ189" s="105"/>
      <c r="EA189" s="105"/>
      <c r="EB189" s="105"/>
      <c r="EC189" s="105"/>
      <c r="ED189" s="105"/>
      <c r="EE189" s="105"/>
      <c r="EF189" s="105"/>
      <c r="EG189" s="105"/>
      <c r="EH189" s="105"/>
      <c r="EI189" s="105"/>
      <c r="EJ189" s="105"/>
      <c r="EK189" s="105"/>
      <c r="EL189" s="105"/>
      <c r="EM189" s="105"/>
      <c r="EN189" s="105"/>
      <c r="EO189" s="105"/>
      <c r="EP189" s="105"/>
      <c r="EQ189" s="105"/>
      <c r="ER189" s="105"/>
      <c r="ES189" s="105"/>
      <c r="ET189" s="105"/>
      <c r="EU189" s="105"/>
      <c r="EV189" s="105"/>
      <c r="EW189" s="105"/>
      <c r="EX189" s="105"/>
      <c r="EY189" s="105"/>
      <c r="EZ189" s="105"/>
      <c r="FA189" s="105"/>
      <c r="FB189" s="105"/>
      <c r="FC189" s="105"/>
      <c r="FD189" s="105"/>
      <c r="FE189" s="105"/>
      <c r="FF189" s="105"/>
      <c r="FG189" s="105"/>
      <c r="FH189" s="105"/>
      <c r="FI189" s="105"/>
      <c r="FJ189" s="105"/>
      <c r="FK189" s="105"/>
      <c r="FL189" s="105"/>
      <c r="FM189" s="105"/>
      <c r="FN189" s="105"/>
      <c r="FO189" s="105"/>
      <c r="FP189" s="105"/>
      <c r="FQ189" s="105"/>
      <c r="FR189" s="105"/>
      <c r="FS189" s="105"/>
      <c r="FT189" s="105"/>
      <c r="FU189" s="105"/>
      <c r="FV189" s="105"/>
      <c r="FW189" s="105"/>
      <c r="FX189" s="105"/>
      <c r="FY189" s="105"/>
      <c r="FZ189" s="105"/>
      <c r="GA189" s="105"/>
      <c r="GB189" s="105"/>
      <c r="GC189" s="105"/>
      <c r="GD189" s="105"/>
      <c r="GE189" s="105"/>
      <c r="GF189" s="105"/>
      <c r="GG189" s="105"/>
      <c r="GH189" s="105"/>
      <c r="GI189" s="105"/>
      <c r="GJ189" s="105"/>
      <c r="GK189" s="105"/>
      <c r="GL189" s="105"/>
      <c r="GM189" s="105"/>
      <c r="GN189" s="105"/>
      <c r="GO189" s="105"/>
      <c r="GP189" s="105"/>
      <c r="GQ189" s="105"/>
      <c r="GR189" s="105"/>
      <c r="GS189" s="105"/>
      <c r="GT189" s="105"/>
      <c r="GU189" s="105"/>
      <c r="GV189" s="105"/>
      <c r="GW189" s="105"/>
      <c r="GX189" s="105"/>
      <c r="GY189" s="105"/>
      <c r="GZ189" s="105"/>
      <c r="HA189" s="105"/>
      <c r="HB189" s="105"/>
      <c r="HC189" s="105"/>
      <c r="HD189" s="105"/>
      <c r="HE189" s="105"/>
      <c r="HF189" s="105"/>
      <c r="HG189" s="105"/>
      <c r="HH189" s="105"/>
      <c r="HI189" s="105"/>
      <c r="HJ189" s="105"/>
      <c r="HK189" s="105"/>
      <c r="HL189" s="105"/>
      <c r="HM189" s="105"/>
      <c r="HN189" s="105"/>
      <c r="HO189" s="105"/>
      <c r="HP189" s="105"/>
      <c r="HQ189" s="105"/>
      <c r="HR189" s="105"/>
      <c r="HS189" s="105"/>
      <c r="HT189" s="105"/>
      <c r="HU189" s="105"/>
      <c r="HV189" s="105"/>
      <c r="HW189" s="105"/>
      <c r="HX189" s="105"/>
      <c r="HY189" s="105"/>
      <c r="HZ189" s="105"/>
      <c r="IA189" s="105"/>
      <c r="IB189" s="105"/>
      <c r="IC189" s="105"/>
      <c r="ID189" s="105"/>
      <c r="IE189" s="105"/>
      <c r="IF189" s="105"/>
      <c r="IG189" s="105"/>
      <c r="IH189" s="105"/>
      <c r="II189" s="105"/>
      <c r="IJ189" s="105"/>
      <c r="IK189" s="105"/>
      <c r="IL189" s="105"/>
      <c r="IM189" s="105"/>
      <c r="IN189" s="105"/>
      <c r="IO189" s="105"/>
      <c r="IP189" s="105"/>
      <c r="IQ189" s="105"/>
      <c r="IR189" s="105"/>
      <c r="IS189" s="105"/>
      <c r="IT189" s="105"/>
      <c r="IU189" s="105"/>
      <c r="IV189" s="105"/>
      <c r="IW189" s="105"/>
      <c r="IX189" s="105"/>
      <c r="IY189" s="105"/>
      <c r="IZ189" s="105"/>
      <c r="JA189" s="105"/>
      <c r="JB189" s="105"/>
      <c r="JC189" s="105"/>
      <c r="JD189" s="105"/>
      <c r="JE189" s="105"/>
      <c r="JF189" s="105"/>
      <c r="JG189" s="105"/>
      <c r="JH189" s="105"/>
      <c r="JI189" s="105"/>
      <c r="JJ189" s="105"/>
      <c r="JK189" s="105"/>
      <c r="JL189" s="105"/>
      <c r="JM189" s="105"/>
      <c r="JN189" s="105"/>
      <c r="JO189" s="105"/>
      <c r="JP189" s="105"/>
      <c r="JQ189" s="105"/>
      <c r="JR189" s="105"/>
      <c r="JS189" s="105"/>
      <c r="JT189" s="105"/>
      <c r="JU189" s="105"/>
      <c r="JV189" s="105"/>
      <c r="JW189" s="105"/>
      <c r="JX189" s="105"/>
      <c r="JY189" s="105"/>
      <c r="JZ189" s="105"/>
      <c r="KA189" s="105"/>
      <c r="KB189" s="105"/>
      <c r="KC189" s="105"/>
      <c r="KD189" s="105"/>
      <c r="KE189" s="105"/>
      <c r="KF189" s="105"/>
      <c r="KG189" s="105"/>
      <c r="KH189" s="105"/>
      <c r="KI189" s="105"/>
      <c r="KJ189" s="105"/>
      <c r="KK189" s="105"/>
      <c r="KL189" s="105"/>
      <c r="KM189" s="105"/>
      <c r="KN189" s="105"/>
      <c r="KO189" s="105"/>
      <c r="KP189" s="105"/>
      <c r="KQ189" s="105"/>
      <c r="KR189" s="105"/>
      <c r="KS189" s="105"/>
      <c r="KT189" s="105"/>
      <c r="KU189" s="105"/>
      <c r="KV189" s="105"/>
      <c r="KW189" s="105"/>
      <c r="KX189" s="105"/>
      <c r="KY189" s="105"/>
      <c r="KZ189" s="105"/>
      <c r="LA189" s="105"/>
      <c r="LB189" s="105"/>
      <c r="LC189" s="105"/>
      <c r="LD189" s="105"/>
      <c r="LE189" s="105"/>
      <c r="LF189" s="105"/>
      <c r="LG189" s="105"/>
      <c r="LH189" s="105"/>
      <c r="LI189" s="105"/>
      <c r="LJ189" s="105"/>
      <c r="LK189" s="105"/>
      <c r="LL189" s="105"/>
      <c r="LM189" s="105"/>
      <c r="LN189" s="105"/>
      <c r="LO189" s="105"/>
      <c r="LP189" s="105"/>
      <c r="LQ189" s="105"/>
      <c r="LR189" s="105"/>
      <c r="LS189" s="105"/>
      <c r="LT189" s="105"/>
      <c r="LU189" s="105"/>
      <c r="LV189" s="105"/>
      <c r="LW189" s="105"/>
      <c r="LX189" s="105"/>
      <c r="LY189" s="105"/>
      <c r="LZ189" s="105"/>
      <c r="MA189" s="105"/>
      <c r="MB189" s="105"/>
      <c r="MC189" s="105"/>
      <c r="MD189" s="105"/>
      <c r="ME189" s="105"/>
      <c r="MF189" s="105"/>
      <c r="MG189" s="105"/>
      <c r="MH189" s="105"/>
      <c r="MI189" s="105"/>
      <c r="MJ189" s="105"/>
      <c r="MK189" s="105"/>
      <c r="ML189" s="105"/>
      <c r="MM189" s="105"/>
      <c r="MN189" s="105"/>
      <c r="MO189" s="105"/>
      <c r="MP189" s="105"/>
      <c r="MQ189" s="105"/>
      <c r="MR189" s="105"/>
      <c r="MS189" s="105"/>
      <c r="MT189" s="105"/>
      <c r="MU189" s="105"/>
      <c r="MV189" s="105"/>
      <c r="MW189" s="105"/>
      <c r="MX189" s="105"/>
      <c r="MY189" s="105"/>
      <c r="MZ189" s="105"/>
      <c r="NA189" s="105"/>
      <c r="NB189" s="105"/>
      <c r="NC189" s="105"/>
      <c r="ND189" s="105"/>
      <c r="NE189" s="105"/>
      <c r="NF189" s="105"/>
      <c r="NG189" s="105"/>
      <c r="NH189" s="105"/>
      <c r="NI189" s="105"/>
      <c r="NJ189" s="105"/>
      <c r="NK189" s="105"/>
      <c r="NL189" s="105"/>
      <c r="NM189" s="105"/>
      <c r="NN189" s="105"/>
      <c r="NO189" s="105"/>
      <c r="NP189" s="105"/>
      <c r="NQ189" s="105"/>
      <c r="NR189" s="105"/>
      <c r="NS189" s="105"/>
      <c r="NT189" s="105"/>
      <c r="NU189" s="105"/>
      <c r="NV189" s="105"/>
      <c r="NW189" s="105"/>
      <c r="NX189" s="105"/>
      <c r="NY189" s="105"/>
      <c r="NZ189" s="105"/>
      <c r="OA189" s="105"/>
      <c r="OB189" s="105"/>
      <c r="OC189" s="105"/>
      <c r="OD189" s="105"/>
      <c r="OE189" s="105"/>
      <c r="OF189" s="105"/>
      <c r="OG189" s="105"/>
      <c r="OH189" s="105"/>
      <c r="OI189" s="105"/>
      <c r="OJ189" s="105"/>
      <c r="OK189" s="105"/>
      <c r="OL189" s="105"/>
      <c r="OM189" s="105"/>
      <c r="ON189" s="105"/>
      <c r="OO189" s="105"/>
      <c r="OP189" s="105"/>
      <c r="OQ189" s="105"/>
      <c r="OR189" s="105"/>
      <c r="OS189" s="105"/>
      <c r="OT189" s="105"/>
      <c r="OU189" s="105"/>
      <c r="OV189" s="105"/>
      <c r="OW189" s="105"/>
      <c r="OX189" s="105"/>
      <c r="OY189" s="105"/>
      <c r="OZ189" s="105"/>
      <c r="PA189" s="105"/>
      <c r="PB189" s="105"/>
      <c r="PC189" s="105"/>
      <c r="PD189" s="105"/>
      <c r="PE189" s="105"/>
      <c r="PF189" s="105"/>
      <c r="PG189" s="105"/>
      <c r="PH189" s="105"/>
      <c r="PI189" s="105"/>
      <c r="PJ189" s="105"/>
      <c r="PK189" s="105"/>
      <c r="PL189" s="105"/>
      <c r="PM189" s="105"/>
      <c r="PN189" s="105"/>
      <c r="PO189" s="105"/>
      <c r="PP189" s="105"/>
      <c r="PQ189" s="105"/>
      <c r="PR189" s="105"/>
      <c r="PS189" s="105"/>
      <c r="PT189" s="105"/>
      <c r="PU189" s="105"/>
      <c r="PV189" s="105"/>
      <c r="PW189" s="105"/>
      <c r="PX189" s="105"/>
      <c r="PY189" s="105"/>
      <c r="PZ189" s="105"/>
      <c r="QA189" s="105"/>
      <c r="QB189" s="105"/>
      <c r="QC189" s="105"/>
      <c r="QD189" s="105"/>
      <c r="QE189" s="105"/>
      <c r="QF189" s="105"/>
      <c r="QG189" s="105"/>
      <c r="QH189" s="105"/>
      <c r="QI189" s="105"/>
      <c r="QJ189" s="105"/>
      <c r="QK189" s="105"/>
      <c r="QL189" s="105"/>
      <c r="QM189" s="105"/>
      <c r="QN189" s="105"/>
      <c r="QO189" s="105"/>
      <c r="QP189" s="105"/>
      <c r="QQ189" s="105"/>
      <c r="QR189" s="105"/>
      <c r="QS189" s="105"/>
      <c r="QT189" s="105"/>
      <c r="QU189" s="105"/>
      <c r="QV189" s="105"/>
      <c r="QW189" s="105"/>
      <c r="QX189" s="105"/>
      <c r="QY189" s="105"/>
      <c r="QZ189" s="105"/>
      <c r="RA189" s="105"/>
      <c r="RB189" s="105"/>
      <c r="RC189" s="105"/>
      <c r="RD189" s="105"/>
      <c r="RE189" s="105"/>
      <c r="RF189" s="105"/>
      <c r="RG189" s="105"/>
      <c r="RH189" s="105"/>
      <c r="RI189" s="105"/>
      <c r="RJ189" s="105"/>
      <c r="RK189" s="105"/>
      <c r="RL189" s="105"/>
      <c r="RM189" s="105"/>
      <c r="RN189" s="105"/>
      <c r="RO189" s="105"/>
      <c r="RP189" s="105"/>
      <c r="RQ189" s="105"/>
      <c r="RR189" s="105"/>
      <c r="RS189" s="105"/>
      <c r="RT189" s="105"/>
      <c r="RU189" s="105"/>
      <c r="RV189" s="105"/>
      <c r="RW189" s="105"/>
      <c r="RX189" s="105"/>
      <c r="RY189" s="105"/>
      <c r="RZ189" s="105"/>
      <c r="SA189" s="105"/>
      <c r="SB189" s="105"/>
      <c r="SC189" s="105"/>
      <c r="SD189" s="105"/>
      <c r="SE189" s="105"/>
      <c r="SF189" s="105"/>
      <c r="SG189" s="105"/>
      <c r="SH189" s="105"/>
      <c r="SI189" s="105"/>
      <c r="SJ189" s="105"/>
      <c r="SK189" s="105"/>
      <c r="SL189" s="105"/>
      <c r="SM189" s="105"/>
      <c r="SN189" s="105"/>
      <c r="SO189" s="105"/>
      <c r="SP189" s="105"/>
      <c r="SQ189" s="105"/>
      <c r="SR189" s="105"/>
      <c r="SS189" s="105"/>
      <c r="ST189" s="105"/>
      <c r="SU189" s="105"/>
      <c r="SV189" s="105"/>
      <c r="SW189" s="105"/>
      <c r="SX189" s="105"/>
      <c r="SY189" s="105"/>
      <c r="SZ189" s="105"/>
      <c r="TA189" s="105"/>
      <c r="TB189" s="105"/>
      <c r="TC189" s="105"/>
      <c r="TD189" s="105"/>
      <c r="TE189" s="105"/>
      <c r="TF189" s="105"/>
      <c r="TG189" s="105"/>
      <c r="TH189" s="105"/>
      <c r="TI189" s="105"/>
      <c r="TJ189" s="105"/>
      <c r="TK189" s="105"/>
      <c r="TL189" s="105"/>
      <c r="TM189" s="105"/>
      <c r="TN189" s="105"/>
      <c r="TO189" s="105"/>
      <c r="TP189" s="105"/>
      <c r="TQ189" s="105"/>
      <c r="TR189" s="105"/>
      <c r="TS189" s="105"/>
      <c r="TT189" s="105"/>
      <c r="TU189" s="105"/>
      <c r="TV189" s="105"/>
      <c r="TW189" s="105"/>
      <c r="TX189" s="105"/>
      <c r="TY189" s="105"/>
      <c r="TZ189" s="105"/>
      <c r="UA189" s="105"/>
      <c r="UB189" s="105"/>
      <c r="UC189" s="105"/>
      <c r="UD189" s="105"/>
      <c r="UE189" s="105"/>
      <c r="UF189" s="105"/>
      <c r="UG189" s="105"/>
      <c r="UH189" s="105"/>
      <c r="UI189" s="105"/>
      <c r="UJ189" s="105"/>
      <c r="UK189" s="105"/>
      <c r="UL189" s="105"/>
      <c r="UM189" s="105"/>
      <c r="UN189" s="105"/>
      <c r="UO189" s="105"/>
      <c r="UP189" s="105"/>
      <c r="UQ189" s="105"/>
      <c r="UR189" s="105"/>
      <c r="US189" s="105"/>
      <c r="UT189" s="105"/>
      <c r="UU189" s="105"/>
      <c r="UV189" s="105"/>
      <c r="UW189" s="105"/>
      <c r="UX189" s="105"/>
      <c r="UY189" s="105"/>
      <c r="UZ189" s="105"/>
      <c r="VA189" s="105"/>
      <c r="VB189" s="105"/>
      <c r="VC189" s="105"/>
      <c r="VD189" s="105"/>
      <c r="VE189" s="105"/>
      <c r="VF189" s="105"/>
      <c r="VG189" s="105"/>
      <c r="VH189" s="105"/>
      <c r="VI189" s="105"/>
      <c r="VJ189" s="105"/>
      <c r="VK189" s="105"/>
      <c r="VL189" s="105"/>
      <c r="VM189" s="105"/>
      <c r="VN189" s="105"/>
      <c r="VO189" s="105"/>
      <c r="VP189" s="105"/>
      <c r="VQ189" s="105"/>
      <c r="VR189" s="105"/>
      <c r="VS189" s="105"/>
      <c r="VT189" s="105"/>
      <c r="VU189" s="105"/>
      <c r="VV189" s="105"/>
      <c r="VW189" s="105"/>
      <c r="VX189" s="105"/>
      <c r="VY189" s="105"/>
      <c r="VZ189" s="105"/>
      <c r="WA189" s="105"/>
      <c r="WB189" s="105"/>
      <c r="WC189" s="105"/>
      <c r="WD189" s="105"/>
      <c r="WE189" s="105"/>
      <c r="WF189" s="105"/>
      <c r="WG189" s="105"/>
      <c r="WH189" s="105"/>
      <c r="WI189" s="105"/>
      <c r="WJ189" s="105"/>
      <c r="WK189" s="105"/>
      <c r="WL189" s="105"/>
      <c r="WM189" s="105"/>
      <c r="WN189" s="105"/>
      <c r="WO189" s="105"/>
      <c r="WP189" s="105"/>
      <c r="WQ189" s="105"/>
      <c r="WR189" s="105"/>
      <c r="WS189" s="105"/>
      <c r="WT189" s="105"/>
      <c r="WU189" s="105"/>
      <c r="WV189" s="105"/>
      <c r="WW189" s="105"/>
      <c r="WX189" s="105"/>
      <c r="WY189" s="105"/>
      <c r="WZ189" s="105"/>
      <c r="XA189" s="105"/>
      <c r="XB189" s="105"/>
      <c r="XC189" s="105"/>
      <c r="XD189" s="105"/>
      <c r="XE189" s="105"/>
      <c r="XF189" s="105"/>
      <c r="XG189" s="105"/>
      <c r="XH189" s="105"/>
      <c r="XI189" s="105"/>
      <c r="XJ189" s="105"/>
      <c r="XK189" s="105"/>
      <c r="XL189" s="105"/>
      <c r="XM189" s="105"/>
      <c r="XN189" s="105"/>
      <c r="XO189" s="105"/>
      <c r="XP189" s="105"/>
      <c r="XQ189" s="105"/>
      <c r="XR189" s="105"/>
      <c r="XS189" s="105"/>
      <c r="XT189" s="105"/>
      <c r="XU189" s="105"/>
      <c r="XV189" s="105"/>
      <c r="XW189" s="105"/>
      <c r="XX189" s="105"/>
      <c r="XY189" s="105"/>
      <c r="XZ189" s="105"/>
      <c r="YA189" s="105"/>
      <c r="YB189" s="105"/>
      <c r="YC189" s="105"/>
      <c r="YD189" s="105"/>
      <c r="YE189" s="105"/>
      <c r="YF189" s="105"/>
      <c r="YG189" s="105"/>
      <c r="YH189" s="105"/>
      <c r="YI189" s="105"/>
      <c r="YJ189" s="105"/>
      <c r="YK189" s="105"/>
      <c r="YL189" s="105"/>
      <c r="YM189" s="105"/>
      <c r="YN189" s="105"/>
      <c r="YO189" s="105"/>
      <c r="YP189" s="105"/>
      <c r="YQ189" s="105"/>
      <c r="YR189" s="105"/>
      <c r="YS189" s="105"/>
      <c r="YT189" s="105"/>
      <c r="YU189" s="105"/>
      <c r="YV189" s="105"/>
      <c r="YW189" s="105"/>
      <c r="YX189" s="105"/>
      <c r="YY189" s="105"/>
      <c r="YZ189" s="105"/>
      <c r="ZA189" s="105"/>
      <c r="ZB189" s="105"/>
      <c r="ZC189" s="105"/>
      <c r="ZD189" s="105"/>
      <c r="ZE189" s="105"/>
      <c r="ZF189" s="105"/>
      <c r="ZG189" s="105"/>
      <c r="ZH189" s="105"/>
      <c r="ZI189" s="105"/>
      <c r="ZJ189" s="105"/>
      <c r="ZK189" s="105"/>
      <c r="ZL189" s="105"/>
      <c r="ZM189" s="105"/>
      <c r="ZN189" s="105"/>
      <c r="ZO189" s="105"/>
      <c r="ZP189" s="105"/>
      <c r="ZQ189" s="105"/>
      <c r="ZR189" s="105"/>
      <c r="ZS189" s="105"/>
      <c r="ZT189" s="105"/>
      <c r="ZU189" s="105"/>
      <c r="ZV189" s="105"/>
      <c r="ZW189" s="105"/>
      <c r="ZX189" s="105"/>
      <c r="ZY189" s="105"/>
      <c r="ZZ189" s="105"/>
      <c r="AAA189" s="105"/>
      <c r="AAB189" s="105"/>
      <c r="AAC189" s="105"/>
      <c r="AAD189" s="105"/>
      <c r="AAE189" s="105"/>
      <c r="AAF189" s="105"/>
      <c r="AAG189" s="105"/>
      <c r="AAH189" s="105"/>
      <c r="AAI189" s="105"/>
      <c r="AAJ189" s="105"/>
      <c r="AAK189" s="105"/>
      <c r="AAL189" s="105"/>
      <c r="AAM189" s="105"/>
      <c r="AAN189" s="105"/>
      <c r="AAO189" s="105"/>
      <c r="AAP189" s="105"/>
      <c r="AAQ189" s="105"/>
      <c r="AAR189" s="105"/>
      <c r="AAS189" s="105"/>
      <c r="AAT189" s="105"/>
      <c r="AAU189" s="105"/>
      <c r="AAV189" s="105"/>
      <c r="AAW189" s="105"/>
      <c r="AAX189" s="105"/>
      <c r="AAY189" s="105"/>
      <c r="AAZ189" s="105"/>
      <c r="ABA189" s="105"/>
      <c r="ABB189" s="105"/>
      <c r="ABC189" s="105"/>
      <c r="ABD189" s="105"/>
      <c r="ABE189" s="105"/>
      <c r="ABF189" s="105"/>
      <c r="ABG189" s="105"/>
      <c r="ABH189" s="105"/>
      <c r="ABI189" s="105"/>
      <c r="ABJ189" s="105"/>
      <c r="ABK189" s="105"/>
      <c r="ABL189" s="105"/>
      <c r="ABM189" s="105"/>
      <c r="ABN189" s="105"/>
      <c r="ABO189" s="105"/>
      <c r="ABP189" s="105"/>
      <c r="ABQ189" s="105"/>
      <c r="ABR189" s="105"/>
      <c r="ABS189" s="105"/>
      <c r="ABT189" s="105"/>
      <c r="ABU189" s="105"/>
      <c r="ABV189" s="105"/>
      <c r="ABW189" s="105"/>
      <c r="ABX189" s="105"/>
      <c r="ABY189" s="105"/>
      <c r="ABZ189" s="105"/>
      <c r="ACA189" s="105"/>
      <c r="ACB189" s="105"/>
      <c r="ACC189" s="105"/>
      <c r="ACD189" s="105"/>
      <c r="ACE189" s="105"/>
      <c r="ACF189" s="105"/>
      <c r="ACG189" s="105"/>
      <c r="ACH189" s="105"/>
      <c r="ACI189" s="105"/>
      <c r="ACJ189" s="105"/>
      <c r="ACK189" s="105"/>
      <c r="ACL189" s="105"/>
      <c r="ACM189" s="105"/>
      <c r="ACN189" s="105"/>
      <c r="ACO189" s="105"/>
      <c r="ACP189" s="105"/>
      <c r="ACQ189" s="105"/>
      <c r="ACR189" s="105"/>
      <c r="ACS189" s="105"/>
      <c r="ACT189" s="105"/>
      <c r="ACU189" s="105"/>
      <c r="ACV189" s="105"/>
      <c r="ACW189" s="105"/>
      <c r="ACX189" s="105"/>
      <c r="ACY189" s="105"/>
      <c r="ACZ189" s="105"/>
      <c r="ADA189" s="105"/>
      <c r="ADB189" s="105"/>
      <c r="ADC189" s="105"/>
      <c r="ADD189" s="105"/>
      <c r="ADE189" s="105"/>
      <c r="ADF189" s="105"/>
      <c r="ADG189" s="105"/>
      <c r="ADH189" s="105"/>
      <c r="ADI189" s="105"/>
      <c r="ADJ189" s="105"/>
      <c r="ADK189" s="105"/>
      <c r="ADL189" s="105"/>
      <c r="ADM189" s="105"/>
      <c r="ADN189" s="105"/>
      <c r="ADO189" s="105"/>
      <c r="ADP189" s="105"/>
      <c r="ADQ189" s="105"/>
      <c r="ADR189" s="105"/>
      <c r="ADS189" s="105"/>
      <c r="ADT189" s="105"/>
      <c r="ADU189" s="105"/>
      <c r="ADV189" s="105"/>
      <c r="ADW189" s="105"/>
      <c r="ADX189" s="105"/>
      <c r="ADY189" s="105"/>
      <c r="ADZ189" s="105"/>
      <c r="AEA189" s="105"/>
      <c r="AEB189" s="105"/>
      <c r="AEC189" s="105"/>
      <c r="AED189" s="105"/>
      <c r="AEE189" s="105"/>
      <c r="AEF189" s="105"/>
      <c r="AEG189" s="105"/>
      <c r="AEH189" s="105"/>
      <c r="AEI189" s="105"/>
      <c r="AEJ189" s="105"/>
      <c r="AEK189" s="105"/>
      <c r="AEL189" s="105"/>
      <c r="AEM189" s="105"/>
      <c r="AEN189" s="105"/>
      <c r="AEO189" s="105"/>
      <c r="AEP189" s="105"/>
      <c r="AEQ189" s="105"/>
      <c r="AER189" s="105"/>
      <c r="AES189" s="105"/>
      <c r="AET189" s="105"/>
      <c r="AEU189" s="105"/>
      <c r="AEV189" s="105"/>
      <c r="AEW189" s="105"/>
      <c r="AEX189" s="105"/>
      <c r="AEY189" s="105"/>
      <c r="AEZ189" s="105"/>
      <c r="AFA189" s="105"/>
      <c r="AFB189" s="105"/>
      <c r="AFC189" s="105"/>
      <c r="AFD189" s="105"/>
      <c r="AFE189" s="105"/>
      <c r="AFF189" s="105"/>
      <c r="AFG189" s="105"/>
      <c r="AFH189" s="105"/>
      <c r="AFI189" s="105"/>
      <c r="AFJ189" s="105"/>
      <c r="AFK189" s="105"/>
      <c r="AFL189" s="105"/>
      <c r="AFM189" s="105"/>
      <c r="AFN189" s="105"/>
      <c r="AFO189" s="105"/>
      <c r="AFP189" s="105"/>
      <c r="AFQ189" s="105"/>
      <c r="AFR189" s="105"/>
      <c r="AFS189" s="105"/>
      <c r="AFT189" s="105"/>
      <c r="AFU189" s="105"/>
      <c r="AFV189" s="105"/>
      <c r="AFW189" s="105"/>
      <c r="AFX189" s="105"/>
      <c r="AFY189" s="105"/>
      <c r="AFZ189" s="105"/>
      <c r="AGA189" s="105"/>
      <c r="AGB189" s="105"/>
      <c r="AGC189" s="105"/>
      <c r="AGD189" s="105"/>
      <c r="AGE189" s="105"/>
      <c r="AGF189" s="105"/>
      <c r="AGG189" s="105"/>
      <c r="AGH189" s="105"/>
      <c r="AGI189" s="105"/>
      <c r="AGJ189" s="105"/>
      <c r="AGK189" s="105"/>
      <c r="AGL189" s="105"/>
      <c r="AGM189" s="105"/>
      <c r="AGN189" s="105"/>
      <c r="AGO189" s="105"/>
      <c r="AGP189" s="105"/>
      <c r="AGQ189" s="105"/>
      <c r="AGR189" s="105"/>
      <c r="AGS189" s="105"/>
      <c r="AGT189" s="105"/>
      <c r="AGU189" s="105"/>
      <c r="AGV189" s="105"/>
      <c r="AGW189" s="105"/>
      <c r="AGX189" s="105"/>
      <c r="AGY189" s="105"/>
      <c r="AGZ189" s="105"/>
      <c r="AHA189" s="105"/>
      <c r="AHB189" s="105"/>
      <c r="AHC189" s="105"/>
      <c r="AHD189" s="105"/>
      <c r="AHE189" s="105"/>
      <c r="AHF189" s="105"/>
      <c r="AHG189" s="105"/>
      <c r="AHH189" s="105"/>
      <c r="AHI189" s="105"/>
      <c r="AHJ189" s="105"/>
      <c r="AHK189" s="105"/>
      <c r="AHL189" s="105"/>
      <c r="AHM189" s="105"/>
      <c r="AHN189" s="105"/>
      <c r="AHO189" s="105"/>
      <c r="AHP189" s="105"/>
      <c r="AHQ189" s="105"/>
      <c r="AHR189" s="105"/>
      <c r="AHS189" s="105"/>
      <c r="AHT189" s="105"/>
      <c r="AHU189" s="105"/>
      <c r="AHV189" s="105"/>
      <c r="AHW189" s="105"/>
      <c r="AHX189" s="105"/>
      <c r="AHY189" s="105"/>
      <c r="AHZ189" s="105"/>
      <c r="AIA189" s="105"/>
      <c r="AIB189" s="105"/>
      <c r="AIC189" s="105"/>
      <c r="AID189" s="105"/>
      <c r="AIE189" s="105"/>
      <c r="AIF189" s="105"/>
      <c r="AIG189" s="105"/>
      <c r="AIH189" s="105"/>
      <c r="AII189" s="105"/>
      <c r="AIJ189" s="105"/>
      <c r="AIK189" s="105"/>
      <c r="AIL189" s="105"/>
      <c r="AIM189" s="105"/>
      <c r="AIN189" s="105"/>
      <c r="AIO189" s="105"/>
      <c r="AIP189" s="105"/>
      <c r="AIQ189" s="105"/>
      <c r="AIR189" s="105"/>
      <c r="AIS189" s="105"/>
      <c r="AIT189" s="105"/>
      <c r="AIU189" s="105"/>
      <c r="AIV189" s="105"/>
      <c r="AIW189" s="105"/>
      <c r="AIX189" s="105"/>
      <c r="AIY189" s="105"/>
      <c r="AIZ189" s="105"/>
      <c r="AJA189" s="105"/>
      <c r="AJB189" s="105"/>
      <c r="AJC189" s="105"/>
      <c r="AJD189" s="105"/>
      <c r="AJE189" s="105"/>
      <c r="AJF189" s="105"/>
      <c r="AJG189" s="105"/>
      <c r="AJH189" s="105"/>
      <c r="AJI189" s="105"/>
      <c r="AJJ189" s="105"/>
      <c r="AJK189" s="105"/>
      <c r="AJL189" s="105"/>
      <c r="AJM189" s="105"/>
      <c r="AJN189" s="105"/>
      <c r="AJO189" s="105"/>
      <c r="AJP189" s="105"/>
      <c r="AJQ189" s="105"/>
      <c r="AJR189" s="105"/>
      <c r="AJS189" s="105"/>
      <c r="AJT189" s="105"/>
      <c r="AJU189" s="105"/>
      <c r="AJV189" s="105"/>
      <c r="AJW189" s="105"/>
      <c r="AJX189" s="105"/>
      <c r="AJY189" s="105"/>
      <c r="AJZ189" s="105"/>
      <c r="AKA189" s="105"/>
      <c r="AKB189" s="105"/>
      <c r="AKC189" s="105"/>
      <c r="AKD189" s="105"/>
      <c r="AKE189" s="105"/>
      <c r="AKF189" s="105"/>
      <c r="AKG189" s="105"/>
      <c r="AKH189" s="105"/>
      <c r="AKI189" s="105"/>
      <c r="AKJ189" s="105"/>
      <c r="AKK189" s="105"/>
      <c r="AKL189" s="105"/>
      <c r="AKM189" s="105"/>
      <c r="AKN189" s="105"/>
      <c r="AKO189" s="105"/>
      <c r="AKP189" s="105"/>
      <c r="AKQ189" s="105"/>
      <c r="AKR189" s="105"/>
      <c r="AKS189" s="105"/>
      <c r="AKT189" s="105"/>
      <c r="AKU189" s="105"/>
      <c r="AKV189" s="105"/>
      <c r="AKW189" s="105"/>
      <c r="AKX189" s="105"/>
      <c r="AKY189" s="105"/>
      <c r="AKZ189" s="105"/>
      <c r="ALA189" s="105"/>
      <c r="ALB189" s="105"/>
      <c r="ALC189" s="105"/>
      <c r="ALD189" s="105"/>
      <c r="ALE189" s="105"/>
      <c r="ALF189" s="105"/>
      <c r="ALG189" s="105"/>
      <c r="ALH189" s="105"/>
      <c r="ALI189" s="105"/>
      <c r="ALJ189" s="105"/>
      <c r="ALK189" s="105"/>
      <c r="ALL189" s="105"/>
      <c r="ALM189" s="105"/>
      <c r="ALN189" s="105"/>
      <c r="ALO189" s="105"/>
      <c r="ALP189" s="105"/>
      <c r="ALQ189" s="105"/>
      <c r="ALR189" s="105"/>
      <c r="ALS189" s="105"/>
      <c r="ALT189" s="105"/>
      <c r="ALU189" s="105"/>
      <c r="ALV189" s="105"/>
      <c r="ALW189" s="105"/>
      <c r="ALX189" s="105"/>
      <c r="ALY189" s="105"/>
      <c r="ALZ189" s="105"/>
      <c r="AMA189" s="105"/>
      <c r="AMB189" s="105"/>
      <c r="AMC189" s="105"/>
      <c r="AMD189" s="105"/>
      <c r="AME189" s="105"/>
      <c r="AMF189" s="105"/>
      <c r="AMG189" s="105"/>
      <c r="AMH189" s="105"/>
      <c r="AMI189" s="105"/>
      <c r="AMJ189" s="105"/>
      <c r="AMK189" s="105"/>
      <c r="AML189" s="105"/>
      <c r="AMM189" s="105"/>
      <c r="AMN189" s="105"/>
      <c r="AMO189" s="105"/>
      <c r="AMP189" s="105"/>
      <c r="AMQ189" s="105"/>
      <c r="AMR189" s="105"/>
      <c r="AMS189" s="105"/>
      <c r="AMT189" s="105"/>
      <c r="AMU189" s="105"/>
      <c r="AMV189" s="105"/>
      <c r="AMW189" s="105"/>
      <c r="AMX189" s="105"/>
      <c r="AMY189" s="105"/>
      <c r="AMZ189" s="105"/>
      <c r="ANA189" s="105"/>
      <c r="ANB189" s="105"/>
      <c r="ANC189" s="105"/>
      <c r="AND189" s="105"/>
      <c r="ANE189" s="105"/>
      <c r="ANF189" s="105"/>
      <c r="ANG189" s="105"/>
      <c r="ANH189" s="105"/>
      <c r="ANI189" s="105"/>
      <c r="ANJ189" s="105"/>
      <c r="ANK189" s="105"/>
      <c r="ANL189" s="105"/>
      <c r="ANM189" s="105"/>
      <c r="ANN189" s="105"/>
      <c r="ANO189" s="105"/>
      <c r="ANP189" s="105"/>
      <c r="ANQ189" s="105"/>
      <c r="ANR189" s="105"/>
      <c r="ANS189" s="105"/>
      <c r="ANT189" s="105"/>
      <c r="ANU189" s="105"/>
      <c r="ANV189" s="105"/>
      <c r="ANW189" s="105"/>
      <c r="ANX189" s="105"/>
      <c r="ANY189" s="105"/>
      <c r="ANZ189" s="105"/>
      <c r="AOA189" s="105"/>
      <c r="AOB189" s="105"/>
      <c r="AOC189" s="105"/>
      <c r="AOD189" s="105"/>
      <c r="AOE189" s="105"/>
      <c r="AOF189" s="105"/>
      <c r="AOG189" s="105"/>
      <c r="AOH189" s="105"/>
      <c r="AOI189" s="105"/>
      <c r="AOJ189" s="105"/>
      <c r="AOK189" s="105"/>
      <c r="AOL189" s="105"/>
      <c r="AOM189" s="105"/>
      <c r="AON189" s="105"/>
      <c r="AOO189" s="105"/>
      <c r="AOP189" s="105"/>
      <c r="AOQ189" s="105"/>
      <c r="AOR189" s="105"/>
      <c r="AOS189" s="105"/>
      <c r="AOT189" s="105"/>
      <c r="AOU189" s="105"/>
      <c r="AOV189" s="105"/>
      <c r="AOW189" s="105"/>
      <c r="AOX189" s="105"/>
      <c r="AOY189" s="105"/>
      <c r="AOZ189" s="105"/>
      <c r="APA189" s="105"/>
      <c r="APB189" s="105"/>
      <c r="APC189" s="105"/>
      <c r="APD189" s="105"/>
      <c r="APE189" s="105"/>
      <c r="APF189" s="105"/>
      <c r="APG189" s="105"/>
      <c r="APH189" s="105"/>
      <c r="API189" s="105"/>
      <c r="APJ189" s="105"/>
      <c r="APK189" s="105"/>
      <c r="APL189" s="105"/>
      <c r="APM189" s="105"/>
      <c r="APN189" s="105"/>
      <c r="APO189" s="105"/>
      <c r="APP189" s="105"/>
      <c r="APQ189" s="105"/>
      <c r="APR189" s="105"/>
      <c r="APS189" s="105"/>
      <c r="APT189" s="105"/>
      <c r="APU189" s="105"/>
      <c r="APV189" s="105"/>
      <c r="APW189" s="105"/>
      <c r="APX189" s="105"/>
      <c r="APY189" s="105"/>
      <c r="APZ189" s="105"/>
      <c r="AQA189" s="105"/>
      <c r="AQB189" s="105"/>
      <c r="AQC189" s="105"/>
      <c r="AQD189" s="105"/>
      <c r="AQE189" s="105"/>
      <c r="AQF189" s="105"/>
      <c r="AQG189" s="105"/>
      <c r="AQH189" s="105"/>
      <c r="AQI189" s="105"/>
      <c r="AQJ189" s="105"/>
      <c r="AQK189" s="105"/>
      <c r="AQL189" s="105"/>
      <c r="AQM189" s="105"/>
      <c r="AQN189" s="105"/>
      <c r="AQO189" s="105"/>
      <c r="AQP189" s="105"/>
      <c r="AQQ189" s="105"/>
      <c r="AQR189" s="105"/>
      <c r="AQS189" s="105"/>
      <c r="AQT189" s="105"/>
      <c r="AQU189" s="105"/>
      <c r="AQV189" s="105"/>
      <c r="AQW189" s="105"/>
      <c r="AQX189" s="105"/>
      <c r="AQY189" s="105"/>
      <c r="AQZ189" s="105"/>
      <c r="ARA189" s="105"/>
      <c r="ARB189" s="105"/>
      <c r="ARC189" s="105"/>
      <c r="ARD189" s="105"/>
      <c r="ARE189" s="105"/>
      <c r="ARF189" s="105"/>
      <c r="ARG189" s="105"/>
      <c r="ARH189" s="105"/>
      <c r="ARI189" s="105"/>
      <c r="ARJ189" s="105"/>
      <c r="ARK189" s="105"/>
      <c r="ARL189" s="105"/>
      <c r="ARM189" s="105"/>
      <c r="ARN189" s="105"/>
      <c r="ARO189" s="105"/>
      <c r="ARP189" s="105"/>
      <c r="ARQ189" s="105"/>
      <c r="ARR189" s="105"/>
      <c r="ARS189" s="105"/>
      <c r="ART189" s="105"/>
      <c r="ARU189" s="105"/>
      <c r="ARV189" s="105"/>
      <c r="ARW189" s="105"/>
      <c r="ARX189" s="105"/>
      <c r="ARY189" s="105"/>
      <c r="ARZ189" s="105"/>
      <c r="ASA189" s="105"/>
      <c r="ASB189" s="105"/>
      <c r="ASC189" s="105"/>
      <c r="ASD189" s="105"/>
      <c r="ASE189" s="105"/>
      <c r="ASF189" s="105"/>
      <c r="ASG189" s="105"/>
      <c r="ASH189" s="105"/>
      <c r="ASI189" s="105"/>
      <c r="ASJ189" s="105"/>
      <c r="ASK189" s="105"/>
      <c r="ASL189" s="105"/>
      <c r="ASM189" s="105"/>
      <c r="ASN189" s="105"/>
      <c r="ASO189" s="105"/>
      <c r="ASP189" s="105"/>
      <c r="ASQ189" s="105"/>
      <c r="ASR189" s="105"/>
      <c r="ASS189" s="105"/>
      <c r="AST189" s="105"/>
      <c r="ASU189" s="105"/>
      <c r="ASV189" s="105"/>
      <c r="ASW189" s="105"/>
      <c r="ASX189" s="105"/>
      <c r="ASY189" s="105"/>
      <c r="ASZ189" s="105"/>
      <c r="ATA189" s="105"/>
      <c r="ATB189" s="105"/>
      <c r="ATC189" s="105"/>
      <c r="ATD189" s="105"/>
      <c r="ATE189" s="105"/>
      <c r="ATF189" s="105"/>
      <c r="ATG189" s="105"/>
      <c r="ATH189" s="105"/>
      <c r="ATI189" s="105"/>
      <c r="ATJ189" s="105"/>
      <c r="ATK189" s="105"/>
      <c r="ATL189" s="105"/>
      <c r="ATM189" s="105"/>
      <c r="ATN189" s="105"/>
      <c r="ATO189" s="105"/>
      <c r="ATP189" s="105"/>
      <c r="ATQ189" s="105"/>
      <c r="ATR189" s="105"/>
      <c r="ATS189" s="105"/>
      <c r="ATT189" s="105"/>
      <c r="ATU189" s="105"/>
      <c r="ATV189" s="105"/>
    </row>
    <row r="190" spans="1:1218" s="58" customFormat="1" ht="15" customHeight="1">
      <c r="A190" s="2302"/>
      <c r="B190" s="1725">
        <f>IF(ISBLANK(C190),"",LARGE(B186:B189,1)+1)</f>
        <v>2</v>
      </c>
      <c r="C190" s="1340" t="s">
        <v>209</v>
      </c>
      <c r="D190" s="1343"/>
      <c r="E190" s="141"/>
      <c r="F190" s="141"/>
      <c r="G190" s="141"/>
      <c r="H190" s="141"/>
      <c r="I190" s="141"/>
      <c r="J190" s="1549"/>
      <c r="K190" s="140"/>
      <c r="L190" s="105"/>
      <c r="M190" s="1727" t="str">
        <f>IF(ISBLANK(N190),"",LARGE(M186:M189,1)+1)</f>
        <v/>
      </c>
      <c r="N190" s="1612"/>
      <c r="O190" s="1613" t="s">
        <v>1413</v>
      </c>
      <c r="P190" s="1610"/>
      <c r="Q190" s="1610"/>
      <c r="R190" s="1610"/>
      <c r="S190" s="1611"/>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5"/>
      <c r="AR190" s="105"/>
      <c r="AS190" s="105"/>
      <c r="AT190" s="105"/>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c r="BV190" s="105"/>
      <c r="BW190" s="105"/>
      <c r="BX190" s="105"/>
      <c r="BY190" s="105"/>
      <c r="BZ190" s="105"/>
      <c r="CA190" s="105"/>
      <c r="CB190" s="105"/>
      <c r="CC190" s="105"/>
      <c r="CD190" s="105"/>
      <c r="CE190" s="105"/>
      <c r="CF190" s="105"/>
      <c r="CG190" s="105"/>
      <c r="CH190" s="105"/>
      <c r="CI190" s="105"/>
      <c r="CJ190" s="105"/>
      <c r="CK190" s="105"/>
      <c r="CL190" s="105"/>
      <c r="CM190" s="105"/>
      <c r="CN190" s="105"/>
      <c r="CO190" s="105"/>
      <c r="CP190" s="105"/>
      <c r="CQ190" s="105"/>
      <c r="CR190" s="105"/>
      <c r="CS190" s="105"/>
      <c r="CT190" s="105"/>
      <c r="CU190" s="105"/>
      <c r="CV190" s="105"/>
      <c r="CW190" s="105"/>
      <c r="CX190" s="105"/>
      <c r="CY190" s="105"/>
      <c r="CZ190" s="105"/>
      <c r="DA190" s="105"/>
      <c r="DB190" s="105"/>
      <c r="DC190" s="105"/>
      <c r="DD190" s="105"/>
      <c r="DE190" s="105"/>
      <c r="DF190" s="105"/>
      <c r="DG190" s="105"/>
      <c r="DH190" s="105"/>
      <c r="DI190" s="105"/>
      <c r="DJ190" s="105"/>
      <c r="DK190" s="105"/>
      <c r="DL190" s="105"/>
      <c r="DM190" s="105"/>
      <c r="DN190" s="105"/>
      <c r="DO190" s="105"/>
      <c r="DP190" s="105"/>
      <c r="DQ190" s="105"/>
      <c r="DR190" s="105"/>
      <c r="DS190" s="105"/>
      <c r="DT190" s="105"/>
      <c r="DU190" s="105"/>
      <c r="DV190" s="105"/>
      <c r="DW190" s="105"/>
      <c r="DX190" s="105"/>
      <c r="DY190" s="105"/>
      <c r="DZ190" s="105"/>
      <c r="EA190" s="105"/>
      <c r="EB190" s="105"/>
      <c r="EC190" s="105"/>
      <c r="ED190" s="105"/>
      <c r="EE190" s="105"/>
      <c r="EF190" s="105"/>
      <c r="EG190" s="105"/>
      <c r="EH190" s="105"/>
      <c r="EI190" s="105"/>
      <c r="EJ190" s="105"/>
      <c r="EK190" s="105"/>
      <c r="EL190" s="105"/>
      <c r="EM190" s="105"/>
      <c r="EN190" s="105"/>
      <c r="EO190" s="105"/>
      <c r="EP190" s="105"/>
      <c r="EQ190" s="105"/>
      <c r="ER190" s="105"/>
      <c r="ES190" s="105"/>
      <c r="ET190" s="105"/>
      <c r="EU190" s="105"/>
      <c r="EV190" s="105"/>
      <c r="EW190" s="105"/>
      <c r="EX190" s="105"/>
      <c r="EY190" s="105"/>
      <c r="EZ190" s="105"/>
      <c r="FA190" s="105"/>
      <c r="FB190" s="105"/>
      <c r="FC190" s="105"/>
      <c r="FD190" s="105"/>
      <c r="FE190" s="105"/>
      <c r="FF190" s="105"/>
      <c r="FG190" s="105"/>
      <c r="FH190" s="105"/>
      <c r="FI190" s="105"/>
      <c r="FJ190" s="105"/>
      <c r="FK190" s="105"/>
      <c r="FL190" s="105"/>
      <c r="FM190" s="105"/>
      <c r="FN190" s="105"/>
      <c r="FO190" s="105"/>
      <c r="FP190" s="105"/>
      <c r="FQ190" s="105"/>
      <c r="FR190" s="105"/>
      <c r="FS190" s="105"/>
      <c r="FT190" s="105"/>
      <c r="FU190" s="105"/>
      <c r="FV190" s="105"/>
      <c r="FW190" s="105"/>
      <c r="FX190" s="105"/>
      <c r="FY190" s="105"/>
      <c r="FZ190" s="105"/>
      <c r="GA190" s="105"/>
      <c r="GB190" s="105"/>
      <c r="GC190" s="105"/>
      <c r="GD190" s="105"/>
      <c r="GE190" s="105"/>
      <c r="GF190" s="105"/>
      <c r="GG190" s="105"/>
      <c r="GH190" s="105"/>
      <c r="GI190" s="105"/>
      <c r="GJ190" s="105"/>
      <c r="GK190" s="105"/>
      <c r="GL190" s="105"/>
      <c r="GM190" s="105"/>
      <c r="GN190" s="105"/>
      <c r="GO190" s="105"/>
      <c r="GP190" s="105"/>
      <c r="GQ190" s="105"/>
      <c r="GR190" s="105"/>
      <c r="GS190" s="105"/>
      <c r="GT190" s="105"/>
      <c r="GU190" s="105"/>
      <c r="GV190" s="105"/>
      <c r="GW190" s="105"/>
      <c r="GX190" s="105"/>
      <c r="GY190" s="105"/>
      <c r="GZ190" s="105"/>
      <c r="HA190" s="105"/>
      <c r="HB190" s="105"/>
      <c r="HC190" s="105"/>
      <c r="HD190" s="105"/>
      <c r="HE190" s="105"/>
      <c r="HF190" s="105"/>
      <c r="HG190" s="105"/>
      <c r="HH190" s="105"/>
      <c r="HI190" s="105"/>
      <c r="HJ190" s="105"/>
      <c r="HK190" s="105"/>
      <c r="HL190" s="105"/>
      <c r="HM190" s="105"/>
      <c r="HN190" s="105"/>
      <c r="HO190" s="105"/>
      <c r="HP190" s="105"/>
      <c r="HQ190" s="105"/>
      <c r="HR190" s="105"/>
      <c r="HS190" s="105"/>
      <c r="HT190" s="105"/>
      <c r="HU190" s="105"/>
      <c r="HV190" s="105"/>
      <c r="HW190" s="105"/>
      <c r="HX190" s="105"/>
      <c r="HY190" s="105"/>
      <c r="HZ190" s="105"/>
      <c r="IA190" s="105"/>
      <c r="IB190" s="105"/>
      <c r="IC190" s="105"/>
      <c r="ID190" s="105"/>
      <c r="IE190" s="105"/>
      <c r="IF190" s="105"/>
      <c r="IG190" s="105"/>
      <c r="IH190" s="105"/>
      <c r="II190" s="105"/>
      <c r="IJ190" s="105"/>
      <c r="IK190" s="105"/>
      <c r="IL190" s="105"/>
      <c r="IM190" s="105"/>
      <c r="IN190" s="105"/>
      <c r="IO190" s="105"/>
      <c r="IP190" s="105"/>
      <c r="IQ190" s="105"/>
      <c r="IR190" s="105"/>
      <c r="IS190" s="105"/>
      <c r="IT190" s="105"/>
      <c r="IU190" s="105"/>
      <c r="IV190" s="105"/>
      <c r="IW190" s="105"/>
      <c r="IX190" s="105"/>
      <c r="IY190" s="105"/>
      <c r="IZ190" s="105"/>
      <c r="JA190" s="105"/>
      <c r="JB190" s="105"/>
      <c r="JC190" s="105"/>
      <c r="JD190" s="105"/>
      <c r="JE190" s="105"/>
      <c r="JF190" s="105"/>
      <c r="JG190" s="105"/>
      <c r="JH190" s="105"/>
      <c r="JI190" s="105"/>
      <c r="JJ190" s="105"/>
      <c r="JK190" s="105"/>
      <c r="JL190" s="105"/>
      <c r="JM190" s="105"/>
      <c r="JN190" s="105"/>
      <c r="JO190" s="105"/>
      <c r="JP190" s="105"/>
      <c r="JQ190" s="105"/>
      <c r="JR190" s="105"/>
      <c r="JS190" s="105"/>
      <c r="JT190" s="105"/>
      <c r="JU190" s="105"/>
      <c r="JV190" s="105"/>
      <c r="JW190" s="105"/>
      <c r="JX190" s="105"/>
      <c r="JY190" s="105"/>
      <c r="JZ190" s="105"/>
      <c r="KA190" s="105"/>
      <c r="KB190" s="105"/>
      <c r="KC190" s="105"/>
      <c r="KD190" s="105"/>
      <c r="KE190" s="105"/>
      <c r="KF190" s="105"/>
      <c r="KG190" s="105"/>
      <c r="KH190" s="105"/>
      <c r="KI190" s="105"/>
      <c r="KJ190" s="105"/>
      <c r="KK190" s="105"/>
      <c r="KL190" s="105"/>
      <c r="KM190" s="105"/>
      <c r="KN190" s="105"/>
      <c r="KO190" s="105"/>
      <c r="KP190" s="105"/>
      <c r="KQ190" s="105"/>
      <c r="KR190" s="105"/>
      <c r="KS190" s="105"/>
      <c r="KT190" s="105"/>
      <c r="KU190" s="105"/>
      <c r="KV190" s="105"/>
      <c r="KW190" s="105"/>
      <c r="KX190" s="105"/>
      <c r="KY190" s="105"/>
      <c r="KZ190" s="105"/>
      <c r="LA190" s="105"/>
      <c r="LB190" s="105"/>
      <c r="LC190" s="105"/>
      <c r="LD190" s="105"/>
      <c r="LE190" s="105"/>
      <c r="LF190" s="105"/>
      <c r="LG190" s="105"/>
      <c r="LH190" s="105"/>
      <c r="LI190" s="105"/>
      <c r="LJ190" s="105"/>
      <c r="LK190" s="105"/>
      <c r="LL190" s="105"/>
      <c r="LM190" s="105"/>
      <c r="LN190" s="105"/>
      <c r="LO190" s="105"/>
      <c r="LP190" s="105"/>
      <c r="LQ190" s="105"/>
      <c r="LR190" s="105"/>
      <c r="LS190" s="105"/>
      <c r="LT190" s="105"/>
      <c r="LU190" s="105"/>
      <c r="LV190" s="105"/>
      <c r="LW190" s="105"/>
      <c r="LX190" s="105"/>
      <c r="LY190" s="105"/>
      <c r="LZ190" s="105"/>
      <c r="MA190" s="105"/>
      <c r="MB190" s="105"/>
      <c r="MC190" s="105"/>
      <c r="MD190" s="105"/>
      <c r="ME190" s="105"/>
      <c r="MF190" s="105"/>
      <c r="MG190" s="105"/>
      <c r="MH190" s="105"/>
      <c r="MI190" s="105"/>
      <c r="MJ190" s="105"/>
      <c r="MK190" s="105"/>
      <c r="ML190" s="105"/>
      <c r="MM190" s="105"/>
      <c r="MN190" s="105"/>
      <c r="MO190" s="105"/>
      <c r="MP190" s="105"/>
      <c r="MQ190" s="105"/>
      <c r="MR190" s="105"/>
      <c r="MS190" s="105"/>
      <c r="MT190" s="105"/>
      <c r="MU190" s="105"/>
      <c r="MV190" s="105"/>
      <c r="MW190" s="105"/>
      <c r="MX190" s="105"/>
      <c r="MY190" s="105"/>
      <c r="MZ190" s="105"/>
      <c r="NA190" s="105"/>
      <c r="NB190" s="105"/>
      <c r="NC190" s="105"/>
      <c r="ND190" s="105"/>
      <c r="NE190" s="105"/>
      <c r="NF190" s="105"/>
      <c r="NG190" s="105"/>
      <c r="NH190" s="105"/>
      <c r="NI190" s="105"/>
      <c r="NJ190" s="105"/>
      <c r="NK190" s="105"/>
      <c r="NL190" s="105"/>
      <c r="NM190" s="105"/>
      <c r="NN190" s="105"/>
      <c r="NO190" s="105"/>
      <c r="NP190" s="105"/>
      <c r="NQ190" s="105"/>
      <c r="NR190" s="105"/>
      <c r="NS190" s="105"/>
      <c r="NT190" s="105"/>
      <c r="NU190" s="105"/>
      <c r="NV190" s="105"/>
      <c r="NW190" s="105"/>
      <c r="NX190" s="105"/>
      <c r="NY190" s="105"/>
      <c r="NZ190" s="105"/>
      <c r="OA190" s="105"/>
      <c r="OB190" s="105"/>
      <c r="OC190" s="105"/>
      <c r="OD190" s="105"/>
      <c r="OE190" s="105"/>
      <c r="OF190" s="105"/>
      <c r="OG190" s="105"/>
      <c r="OH190" s="105"/>
      <c r="OI190" s="105"/>
      <c r="OJ190" s="105"/>
      <c r="OK190" s="105"/>
      <c r="OL190" s="105"/>
      <c r="OM190" s="105"/>
      <c r="ON190" s="105"/>
      <c r="OO190" s="105"/>
      <c r="OP190" s="105"/>
      <c r="OQ190" s="105"/>
      <c r="OR190" s="105"/>
      <c r="OS190" s="105"/>
      <c r="OT190" s="105"/>
      <c r="OU190" s="105"/>
      <c r="OV190" s="105"/>
      <c r="OW190" s="105"/>
      <c r="OX190" s="105"/>
      <c r="OY190" s="105"/>
      <c r="OZ190" s="105"/>
      <c r="PA190" s="105"/>
      <c r="PB190" s="105"/>
      <c r="PC190" s="105"/>
      <c r="PD190" s="105"/>
      <c r="PE190" s="105"/>
      <c r="PF190" s="105"/>
      <c r="PG190" s="105"/>
      <c r="PH190" s="105"/>
      <c r="PI190" s="105"/>
      <c r="PJ190" s="105"/>
      <c r="PK190" s="105"/>
      <c r="PL190" s="105"/>
      <c r="PM190" s="105"/>
      <c r="PN190" s="105"/>
      <c r="PO190" s="105"/>
      <c r="PP190" s="105"/>
      <c r="PQ190" s="105"/>
      <c r="PR190" s="105"/>
      <c r="PS190" s="105"/>
      <c r="PT190" s="105"/>
      <c r="PU190" s="105"/>
      <c r="PV190" s="105"/>
      <c r="PW190" s="105"/>
      <c r="PX190" s="105"/>
      <c r="PY190" s="105"/>
      <c r="PZ190" s="105"/>
      <c r="QA190" s="105"/>
      <c r="QB190" s="105"/>
      <c r="QC190" s="105"/>
      <c r="QD190" s="105"/>
      <c r="QE190" s="105"/>
      <c r="QF190" s="105"/>
      <c r="QG190" s="105"/>
      <c r="QH190" s="105"/>
      <c r="QI190" s="105"/>
      <c r="QJ190" s="105"/>
      <c r="QK190" s="105"/>
      <c r="QL190" s="105"/>
      <c r="QM190" s="105"/>
      <c r="QN190" s="105"/>
      <c r="QO190" s="105"/>
      <c r="QP190" s="105"/>
      <c r="QQ190" s="105"/>
      <c r="QR190" s="105"/>
      <c r="QS190" s="105"/>
      <c r="QT190" s="105"/>
      <c r="QU190" s="105"/>
      <c r="QV190" s="105"/>
      <c r="QW190" s="105"/>
      <c r="QX190" s="105"/>
      <c r="QY190" s="105"/>
      <c r="QZ190" s="105"/>
      <c r="RA190" s="105"/>
      <c r="RB190" s="105"/>
      <c r="RC190" s="105"/>
      <c r="RD190" s="105"/>
      <c r="RE190" s="105"/>
      <c r="RF190" s="105"/>
      <c r="RG190" s="105"/>
      <c r="RH190" s="105"/>
      <c r="RI190" s="105"/>
      <c r="RJ190" s="105"/>
      <c r="RK190" s="105"/>
      <c r="RL190" s="105"/>
      <c r="RM190" s="105"/>
      <c r="RN190" s="105"/>
      <c r="RO190" s="105"/>
      <c r="RP190" s="105"/>
      <c r="RQ190" s="105"/>
      <c r="RR190" s="105"/>
      <c r="RS190" s="105"/>
      <c r="RT190" s="105"/>
      <c r="RU190" s="105"/>
      <c r="RV190" s="105"/>
      <c r="RW190" s="105"/>
      <c r="RX190" s="105"/>
      <c r="RY190" s="105"/>
      <c r="RZ190" s="105"/>
      <c r="SA190" s="105"/>
      <c r="SB190" s="105"/>
      <c r="SC190" s="105"/>
      <c r="SD190" s="105"/>
      <c r="SE190" s="105"/>
      <c r="SF190" s="105"/>
      <c r="SG190" s="105"/>
      <c r="SH190" s="105"/>
      <c r="SI190" s="105"/>
      <c r="SJ190" s="105"/>
      <c r="SK190" s="105"/>
      <c r="SL190" s="105"/>
      <c r="SM190" s="105"/>
      <c r="SN190" s="105"/>
      <c r="SO190" s="105"/>
      <c r="SP190" s="105"/>
      <c r="SQ190" s="105"/>
      <c r="SR190" s="105"/>
      <c r="SS190" s="105"/>
      <c r="ST190" s="105"/>
      <c r="SU190" s="105"/>
      <c r="SV190" s="105"/>
      <c r="SW190" s="105"/>
      <c r="SX190" s="105"/>
      <c r="SY190" s="105"/>
      <c r="SZ190" s="105"/>
      <c r="TA190" s="105"/>
      <c r="TB190" s="105"/>
      <c r="TC190" s="105"/>
      <c r="TD190" s="105"/>
      <c r="TE190" s="105"/>
      <c r="TF190" s="105"/>
      <c r="TG190" s="105"/>
      <c r="TH190" s="105"/>
      <c r="TI190" s="105"/>
      <c r="TJ190" s="105"/>
      <c r="TK190" s="105"/>
      <c r="TL190" s="105"/>
      <c r="TM190" s="105"/>
      <c r="TN190" s="105"/>
      <c r="TO190" s="105"/>
      <c r="TP190" s="105"/>
      <c r="TQ190" s="105"/>
      <c r="TR190" s="105"/>
      <c r="TS190" s="105"/>
      <c r="TT190" s="105"/>
      <c r="TU190" s="105"/>
      <c r="TV190" s="105"/>
      <c r="TW190" s="105"/>
      <c r="TX190" s="105"/>
      <c r="TY190" s="105"/>
      <c r="TZ190" s="105"/>
      <c r="UA190" s="105"/>
      <c r="UB190" s="105"/>
      <c r="UC190" s="105"/>
      <c r="UD190" s="105"/>
      <c r="UE190" s="105"/>
      <c r="UF190" s="105"/>
      <c r="UG190" s="105"/>
      <c r="UH190" s="105"/>
      <c r="UI190" s="105"/>
      <c r="UJ190" s="105"/>
      <c r="UK190" s="105"/>
      <c r="UL190" s="105"/>
      <c r="UM190" s="105"/>
      <c r="UN190" s="105"/>
      <c r="UO190" s="105"/>
      <c r="UP190" s="105"/>
      <c r="UQ190" s="105"/>
      <c r="UR190" s="105"/>
      <c r="US190" s="105"/>
      <c r="UT190" s="105"/>
      <c r="UU190" s="105"/>
      <c r="UV190" s="105"/>
      <c r="UW190" s="105"/>
      <c r="UX190" s="105"/>
      <c r="UY190" s="105"/>
      <c r="UZ190" s="105"/>
      <c r="VA190" s="105"/>
      <c r="VB190" s="105"/>
      <c r="VC190" s="105"/>
      <c r="VD190" s="105"/>
      <c r="VE190" s="105"/>
      <c r="VF190" s="105"/>
      <c r="VG190" s="105"/>
      <c r="VH190" s="105"/>
      <c r="VI190" s="105"/>
      <c r="VJ190" s="105"/>
      <c r="VK190" s="105"/>
      <c r="VL190" s="105"/>
      <c r="VM190" s="105"/>
      <c r="VN190" s="105"/>
      <c r="VO190" s="105"/>
      <c r="VP190" s="105"/>
      <c r="VQ190" s="105"/>
      <c r="VR190" s="105"/>
      <c r="VS190" s="105"/>
      <c r="VT190" s="105"/>
      <c r="VU190" s="105"/>
      <c r="VV190" s="105"/>
      <c r="VW190" s="105"/>
      <c r="VX190" s="105"/>
      <c r="VY190" s="105"/>
      <c r="VZ190" s="105"/>
      <c r="WA190" s="105"/>
      <c r="WB190" s="105"/>
      <c r="WC190" s="105"/>
      <c r="WD190" s="105"/>
      <c r="WE190" s="105"/>
      <c r="WF190" s="105"/>
      <c r="WG190" s="105"/>
      <c r="WH190" s="105"/>
      <c r="WI190" s="105"/>
      <c r="WJ190" s="105"/>
      <c r="WK190" s="105"/>
      <c r="WL190" s="105"/>
      <c r="WM190" s="105"/>
      <c r="WN190" s="105"/>
      <c r="WO190" s="105"/>
      <c r="WP190" s="105"/>
      <c r="WQ190" s="105"/>
      <c r="WR190" s="105"/>
      <c r="WS190" s="105"/>
      <c r="WT190" s="105"/>
      <c r="WU190" s="105"/>
      <c r="WV190" s="105"/>
      <c r="WW190" s="105"/>
      <c r="WX190" s="105"/>
      <c r="WY190" s="105"/>
      <c r="WZ190" s="105"/>
      <c r="XA190" s="105"/>
      <c r="XB190" s="105"/>
      <c r="XC190" s="105"/>
      <c r="XD190" s="105"/>
      <c r="XE190" s="105"/>
      <c r="XF190" s="105"/>
      <c r="XG190" s="105"/>
      <c r="XH190" s="105"/>
      <c r="XI190" s="105"/>
      <c r="XJ190" s="105"/>
      <c r="XK190" s="105"/>
      <c r="XL190" s="105"/>
      <c r="XM190" s="105"/>
      <c r="XN190" s="105"/>
      <c r="XO190" s="105"/>
      <c r="XP190" s="105"/>
      <c r="XQ190" s="105"/>
      <c r="XR190" s="105"/>
      <c r="XS190" s="105"/>
      <c r="XT190" s="105"/>
      <c r="XU190" s="105"/>
      <c r="XV190" s="105"/>
      <c r="XW190" s="105"/>
      <c r="XX190" s="105"/>
      <c r="XY190" s="105"/>
      <c r="XZ190" s="105"/>
      <c r="YA190" s="105"/>
      <c r="YB190" s="105"/>
      <c r="YC190" s="105"/>
      <c r="YD190" s="105"/>
      <c r="YE190" s="105"/>
      <c r="YF190" s="105"/>
      <c r="YG190" s="105"/>
      <c r="YH190" s="105"/>
      <c r="YI190" s="105"/>
      <c r="YJ190" s="105"/>
      <c r="YK190" s="105"/>
      <c r="YL190" s="105"/>
      <c r="YM190" s="105"/>
      <c r="YN190" s="105"/>
      <c r="YO190" s="105"/>
      <c r="YP190" s="105"/>
      <c r="YQ190" s="105"/>
      <c r="YR190" s="105"/>
      <c r="YS190" s="105"/>
      <c r="YT190" s="105"/>
      <c r="YU190" s="105"/>
      <c r="YV190" s="105"/>
      <c r="YW190" s="105"/>
      <c r="YX190" s="105"/>
      <c r="YY190" s="105"/>
      <c r="YZ190" s="105"/>
      <c r="ZA190" s="105"/>
      <c r="ZB190" s="105"/>
      <c r="ZC190" s="105"/>
      <c r="ZD190" s="105"/>
      <c r="ZE190" s="105"/>
      <c r="ZF190" s="105"/>
      <c r="ZG190" s="105"/>
      <c r="ZH190" s="105"/>
      <c r="ZI190" s="105"/>
      <c r="ZJ190" s="105"/>
      <c r="ZK190" s="105"/>
      <c r="ZL190" s="105"/>
      <c r="ZM190" s="105"/>
      <c r="ZN190" s="105"/>
      <c r="ZO190" s="105"/>
      <c r="ZP190" s="105"/>
      <c r="ZQ190" s="105"/>
      <c r="ZR190" s="105"/>
      <c r="ZS190" s="105"/>
      <c r="ZT190" s="105"/>
      <c r="ZU190" s="105"/>
      <c r="ZV190" s="105"/>
      <c r="ZW190" s="105"/>
      <c r="ZX190" s="105"/>
      <c r="ZY190" s="105"/>
      <c r="ZZ190" s="105"/>
      <c r="AAA190" s="105"/>
      <c r="AAB190" s="105"/>
      <c r="AAC190" s="105"/>
      <c r="AAD190" s="105"/>
      <c r="AAE190" s="105"/>
      <c r="AAF190" s="105"/>
      <c r="AAG190" s="105"/>
      <c r="AAH190" s="105"/>
      <c r="AAI190" s="105"/>
      <c r="AAJ190" s="105"/>
      <c r="AAK190" s="105"/>
      <c r="AAL190" s="105"/>
      <c r="AAM190" s="105"/>
      <c r="AAN190" s="105"/>
      <c r="AAO190" s="105"/>
      <c r="AAP190" s="105"/>
      <c r="AAQ190" s="105"/>
      <c r="AAR190" s="105"/>
      <c r="AAS190" s="105"/>
      <c r="AAT190" s="105"/>
      <c r="AAU190" s="105"/>
      <c r="AAV190" s="105"/>
      <c r="AAW190" s="105"/>
      <c r="AAX190" s="105"/>
      <c r="AAY190" s="105"/>
      <c r="AAZ190" s="105"/>
      <c r="ABA190" s="105"/>
      <c r="ABB190" s="105"/>
      <c r="ABC190" s="105"/>
      <c r="ABD190" s="105"/>
      <c r="ABE190" s="105"/>
      <c r="ABF190" s="105"/>
      <c r="ABG190" s="105"/>
      <c r="ABH190" s="105"/>
      <c r="ABI190" s="105"/>
      <c r="ABJ190" s="105"/>
      <c r="ABK190" s="105"/>
      <c r="ABL190" s="105"/>
      <c r="ABM190" s="105"/>
      <c r="ABN190" s="105"/>
      <c r="ABO190" s="105"/>
      <c r="ABP190" s="105"/>
      <c r="ABQ190" s="105"/>
      <c r="ABR190" s="105"/>
      <c r="ABS190" s="105"/>
      <c r="ABT190" s="105"/>
      <c r="ABU190" s="105"/>
      <c r="ABV190" s="105"/>
      <c r="ABW190" s="105"/>
      <c r="ABX190" s="105"/>
      <c r="ABY190" s="105"/>
      <c r="ABZ190" s="105"/>
      <c r="ACA190" s="105"/>
      <c r="ACB190" s="105"/>
      <c r="ACC190" s="105"/>
      <c r="ACD190" s="105"/>
      <c r="ACE190" s="105"/>
      <c r="ACF190" s="105"/>
      <c r="ACG190" s="105"/>
      <c r="ACH190" s="105"/>
      <c r="ACI190" s="105"/>
      <c r="ACJ190" s="105"/>
      <c r="ACK190" s="105"/>
      <c r="ACL190" s="105"/>
      <c r="ACM190" s="105"/>
      <c r="ACN190" s="105"/>
      <c r="ACO190" s="105"/>
      <c r="ACP190" s="105"/>
      <c r="ACQ190" s="105"/>
      <c r="ACR190" s="105"/>
      <c r="ACS190" s="105"/>
      <c r="ACT190" s="105"/>
      <c r="ACU190" s="105"/>
      <c r="ACV190" s="105"/>
      <c r="ACW190" s="105"/>
      <c r="ACX190" s="105"/>
      <c r="ACY190" s="105"/>
      <c r="ACZ190" s="105"/>
      <c r="ADA190" s="105"/>
      <c r="ADB190" s="105"/>
      <c r="ADC190" s="105"/>
      <c r="ADD190" s="105"/>
      <c r="ADE190" s="105"/>
      <c r="ADF190" s="105"/>
      <c r="ADG190" s="105"/>
      <c r="ADH190" s="105"/>
      <c r="ADI190" s="105"/>
      <c r="ADJ190" s="105"/>
      <c r="ADK190" s="105"/>
      <c r="ADL190" s="105"/>
      <c r="ADM190" s="105"/>
      <c r="ADN190" s="105"/>
      <c r="ADO190" s="105"/>
      <c r="ADP190" s="105"/>
      <c r="ADQ190" s="105"/>
      <c r="ADR190" s="105"/>
      <c r="ADS190" s="105"/>
      <c r="ADT190" s="105"/>
      <c r="ADU190" s="105"/>
      <c r="ADV190" s="105"/>
      <c r="ADW190" s="105"/>
      <c r="ADX190" s="105"/>
      <c r="ADY190" s="105"/>
      <c r="ADZ190" s="105"/>
      <c r="AEA190" s="105"/>
      <c r="AEB190" s="105"/>
      <c r="AEC190" s="105"/>
      <c r="AED190" s="105"/>
      <c r="AEE190" s="105"/>
      <c r="AEF190" s="105"/>
      <c r="AEG190" s="105"/>
      <c r="AEH190" s="105"/>
      <c r="AEI190" s="105"/>
      <c r="AEJ190" s="105"/>
      <c r="AEK190" s="105"/>
      <c r="AEL190" s="105"/>
      <c r="AEM190" s="105"/>
      <c r="AEN190" s="105"/>
      <c r="AEO190" s="105"/>
      <c r="AEP190" s="105"/>
      <c r="AEQ190" s="105"/>
      <c r="AER190" s="105"/>
      <c r="AES190" s="105"/>
      <c r="AET190" s="105"/>
      <c r="AEU190" s="105"/>
      <c r="AEV190" s="105"/>
      <c r="AEW190" s="105"/>
      <c r="AEX190" s="105"/>
      <c r="AEY190" s="105"/>
      <c r="AEZ190" s="105"/>
      <c r="AFA190" s="105"/>
      <c r="AFB190" s="105"/>
      <c r="AFC190" s="105"/>
      <c r="AFD190" s="105"/>
      <c r="AFE190" s="105"/>
      <c r="AFF190" s="105"/>
      <c r="AFG190" s="105"/>
      <c r="AFH190" s="105"/>
      <c r="AFI190" s="105"/>
      <c r="AFJ190" s="105"/>
      <c r="AFK190" s="105"/>
      <c r="AFL190" s="105"/>
      <c r="AFM190" s="105"/>
      <c r="AFN190" s="105"/>
      <c r="AFO190" s="105"/>
      <c r="AFP190" s="105"/>
      <c r="AFQ190" s="105"/>
      <c r="AFR190" s="105"/>
      <c r="AFS190" s="105"/>
      <c r="AFT190" s="105"/>
      <c r="AFU190" s="105"/>
      <c r="AFV190" s="105"/>
      <c r="AFW190" s="105"/>
      <c r="AFX190" s="105"/>
      <c r="AFY190" s="105"/>
      <c r="AFZ190" s="105"/>
      <c r="AGA190" s="105"/>
      <c r="AGB190" s="105"/>
      <c r="AGC190" s="105"/>
      <c r="AGD190" s="105"/>
      <c r="AGE190" s="105"/>
      <c r="AGF190" s="105"/>
      <c r="AGG190" s="105"/>
      <c r="AGH190" s="105"/>
      <c r="AGI190" s="105"/>
      <c r="AGJ190" s="105"/>
      <c r="AGK190" s="105"/>
      <c r="AGL190" s="105"/>
      <c r="AGM190" s="105"/>
      <c r="AGN190" s="105"/>
      <c r="AGO190" s="105"/>
      <c r="AGP190" s="105"/>
      <c r="AGQ190" s="105"/>
      <c r="AGR190" s="105"/>
      <c r="AGS190" s="105"/>
      <c r="AGT190" s="105"/>
      <c r="AGU190" s="105"/>
      <c r="AGV190" s="105"/>
      <c r="AGW190" s="105"/>
      <c r="AGX190" s="105"/>
      <c r="AGY190" s="105"/>
      <c r="AGZ190" s="105"/>
      <c r="AHA190" s="105"/>
      <c r="AHB190" s="105"/>
      <c r="AHC190" s="105"/>
      <c r="AHD190" s="105"/>
      <c r="AHE190" s="105"/>
      <c r="AHF190" s="105"/>
      <c r="AHG190" s="105"/>
      <c r="AHH190" s="105"/>
      <c r="AHI190" s="105"/>
      <c r="AHJ190" s="105"/>
      <c r="AHK190" s="105"/>
      <c r="AHL190" s="105"/>
      <c r="AHM190" s="105"/>
      <c r="AHN190" s="105"/>
      <c r="AHO190" s="105"/>
      <c r="AHP190" s="105"/>
      <c r="AHQ190" s="105"/>
      <c r="AHR190" s="105"/>
      <c r="AHS190" s="105"/>
      <c r="AHT190" s="105"/>
      <c r="AHU190" s="105"/>
      <c r="AHV190" s="105"/>
      <c r="AHW190" s="105"/>
      <c r="AHX190" s="105"/>
      <c r="AHY190" s="105"/>
      <c r="AHZ190" s="105"/>
      <c r="AIA190" s="105"/>
      <c r="AIB190" s="105"/>
      <c r="AIC190" s="105"/>
      <c r="AID190" s="105"/>
      <c r="AIE190" s="105"/>
      <c r="AIF190" s="105"/>
      <c r="AIG190" s="105"/>
      <c r="AIH190" s="105"/>
      <c r="AII190" s="105"/>
      <c r="AIJ190" s="105"/>
      <c r="AIK190" s="105"/>
      <c r="AIL190" s="105"/>
      <c r="AIM190" s="105"/>
      <c r="AIN190" s="105"/>
      <c r="AIO190" s="105"/>
      <c r="AIP190" s="105"/>
      <c r="AIQ190" s="105"/>
      <c r="AIR190" s="105"/>
      <c r="AIS190" s="105"/>
      <c r="AIT190" s="105"/>
      <c r="AIU190" s="105"/>
      <c r="AIV190" s="105"/>
      <c r="AIW190" s="105"/>
      <c r="AIX190" s="105"/>
      <c r="AIY190" s="105"/>
      <c r="AIZ190" s="105"/>
      <c r="AJA190" s="105"/>
      <c r="AJB190" s="105"/>
      <c r="AJC190" s="105"/>
      <c r="AJD190" s="105"/>
      <c r="AJE190" s="105"/>
      <c r="AJF190" s="105"/>
      <c r="AJG190" s="105"/>
      <c r="AJH190" s="105"/>
      <c r="AJI190" s="105"/>
      <c r="AJJ190" s="105"/>
      <c r="AJK190" s="105"/>
      <c r="AJL190" s="105"/>
      <c r="AJM190" s="105"/>
      <c r="AJN190" s="105"/>
      <c r="AJO190" s="105"/>
      <c r="AJP190" s="105"/>
      <c r="AJQ190" s="105"/>
      <c r="AJR190" s="105"/>
      <c r="AJS190" s="105"/>
      <c r="AJT190" s="105"/>
      <c r="AJU190" s="105"/>
      <c r="AJV190" s="105"/>
      <c r="AJW190" s="105"/>
      <c r="AJX190" s="105"/>
      <c r="AJY190" s="105"/>
      <c r="AJZ190" s="105"/>
      <c r="AKA190" s="105"/>
      <c r="AKB190" s="105"/>
      <c r="AKC190" s="105"/>
      <c r="AKD190" s="105"/>
      <c r="AKE190" s="105"/>
      <c r="AKF190" s="105"/>
      <c r="AKG190" s="105"/>
      <c r="AKH190" s="105"/>
      <c r="AKI190" s="105"/>
      <c r="AKJ190" s="105"/>
      <c r="AKK190" s="105"/>
      <c r="AKL190" s="105"/>
      <c r="AKM190" s="105"/>
      <c r="AKN190" s="105"/>
      <c r="AKO190" s="105"/>
      <c r="AKP190" s="105"/>
      <c r="AKQ190" s="105"/>
      <c r="AKR190" s="105"/>
      <c r="AKS190" s="105"/>
      <c r="AKT190" s="105"/>
      <c r="AKU190" s="105"/>
      <c r="AKV190" s="105"/>
      <c r="AKW190" s="105"/>
      <c r="AKX190" s="105"/>
      <c r="AKY190" s="105"/>
      <c r="AKZ190" s="105"/>
      <c r="ALA190" s="105"/>
      <c r="ALB190" s="105"/>
      <c r="ALC190" s="105"/>
      <c r="ALD190" s="105"/>
      <c r="ALE190" s="105"/>
      <c r="ALF190" s="105"/>
      <c r="ALG190" s="105"/>
      <c r="ALH190" s="105"/>
      <c r="ALI190" s="105"/>
      <c r="ALJ190" s="105"/>
      <c r="ALK190" s="105"/>
      <c r="ALL190" s="105"/>
      <c r="ALM190" s="105"/>
      <c r="ALN190" s="105"/>
      <c r="ALO190" s="105"/>
      <c r="ALP190" s="105"/>
      <c r="ALQ190" s="105"/>
      <c r="ALR190" s="105"/>
      <c r="ALS190" s="105"/>
      <c r="ALT190" s="105"/>
      <c r="ALU190" s="105"/>
      <c r="ALV190" s="105"/>
      <c r="ALW190" s="105"/>
      <c r="ALX190" s="105"/>
      <c r="ALY190" s="105"/>
      <c r="ALZ190" s="105"/>
      <c r="AMA190" s="105"/>
      <c r="AMB190" s="105"/>
      <c r="AMC190" s="105"/>
      <c r="AMD190" s="105"/>
      <c r="AME190" s="105"/>
      <c r="AMF190" s="105"/>
      <c r="AMG190" s="105"/>
      <c r="AMH190" s="105"/>
      <c r="AMI190" s="105"/>
      <c r="AMJ190" s="105"/>
      <c r="AMK190" s="105"/>
      <c r="AML190" s="105"/>
      <c r="AMM190" s="105"/>
      <c r="AMN190" s="105"/>
      <c r="AMO190" s="105"/>
      <c r="AMP190" s="105"/>
      <c r="AMQ190" s="105"/>
      <c r="AMR190" s="105"/>
      <c r="AMS190" s="105"/>
      <c r="AMT190" s="105"/>
      <c r="AMU190" s="105"/>
      <c r="AMV190" s="105"/>
      <c r="AMW190" s="105"/>
      <c r="AMX190" s="105"/>
      <c r="AMY190" s="105"/>
      <c r="AMZ190" s="105"/>
      <c r="ANA190" s="105"/>
      <c r="ANB190" s="105"/>
      <c r="ANC190" s="105"/>
      <c r="AND190" s="105"/>
      <c r="ANE190" s="105"/>
      <c r="ANF190" s="105"/>
      <c r="ANG190" s="105"/>
      <c r="ANH190" s="105"/>
      <c r="ANI190" s="105"/>
      <c r="ANJ190" s="105"/>
      <c r="ANK190" s="105"/>
      <c r="ANL190" s="105"/>
      <c r="ANM190" s="105"/>
      <c r="ANN190" s="105"/>
      <c r="ANO190" s="105"/>
      <c r="ANP190" s="105"/>
      <c r="ANQ190" s="105"/>
      <c r="ANR190" s="105"/>
      <c r="ANS190" s="105"/>
      <c r="ANT190" s="105"/>
      <c r="ANU190" s="105"/>
      <c r="ANV190" s="105"/>
      <c r="ANW190" s="105"/>
      <c r="ANX190" s="105"/>
      <c r="ANY190" s="105"/>
      <c r="ANZ190" s="105"/>
      <c r="AOA190" s="105"/>
      <c r="AOB190" s="105"/>
      <c r="AOC190" s="105"/>
      <c r="AOD190" s="105"/>
      <c r="AOE190" s="105"/>
      <c r="AOF190" s="105"/>
      <c r="AOG190" s="105"/>
      <c r="AOH190" s="105"/>
      <c r="AOI190" s="105"/>
      <c r="AOJ190" s="105"/>
      <c r="AOK190" s="105"/>
      <c r="AOL190" s="105"/>
      <c r="AOM190" s="105"/>
      <c r="AON190" s="105"/>
      <c r="AOO190" s="105"/>
      <c r="AOP190" s="105"/>
      <c r="AOQ190" s="105"/>
      <c r="AOR190" s="105"/>
      <c r="AOS190" s="105"/>
      <c r="AOT190" s="105"/>
      <c r="AOU190" s="105"/>
      <c r="AOV190" s="105"/>
      <c r="AOW190" s="105"/>
      <c r="AOX190" s="105"/>
      <c r="AOY190" s="105"/>
      <c r="AOZ190" s="105"/>
      <c r="APA190" s="105"/>
      <c r="APB190" s="105"/>
      <c r="APC190" s="105"/>
      <c r="APD190" s="105"/>
      <c r="APE190" s="105"/>
      <c r="APF190" s="105"/>
      <c r="APG190" s="105"/>
      <c r="APH190" s="105"/>
      <c r="API190" s="105"/>
      <c r="APJ190" s="105"/>
      <c r="APK190" s="105"/>
      <c r="APL190" s="105"/>
      <c r="APM190" s="105"/>
      <c r="APN190" s="105"/>
      <c r="APO190" s="105"/>
      <c r="APP190" s="105"/>
      <c r="APQ190" s="105"/>
      <c r="APR190" s="105"/>
      <c r="APS190" s="105"/>
      <c r="APT190" s="105"/>
      <c r="APU190" s="105"/>
      <c r="APV190" s="105"/>
      <c r="APW190" s="105"/>
      <c r="APX190" s="105"/>
      <c r="APY190" s="105"/>
      <c r="APZ190" s="105"/>
      <c r="AQA190" s="105"/>
      <c r="AQB190" s="105"/>
      <c r="AQC190" s="105"/>
      <c r="AQD190" s="105"/>
      <c r="AQE190" s="105"/>
      <c r="AQF190" s="105"/>
      <c r="AQG190" s="105"/>
      <c r="AQH190" s="105"/>
      <c r="AQI190" s="105"/>
      <c r="AQJ190" s="105"/>
      <c r="AQK190" s="105"/>
      <c r="AQL190" s="105"/>
      <c r="AQM190" s="105"/>
      <c r="AQN190" s="105"/>
      <c r="AQO190" s="105"/>
      <c r="AQP190" s="105"/>
      <c r="AQQ190" s="105"/>
      <c r="AQR190" s="105"/>
      <c r="AQS190" s="105"/>
      <c r="AQT190" s="105"/>
      <c r="AQU190" s="105"/>
      <c r="AQV190" s="105"/>
      <c r="AQW190" s="105"/>
      <c r="AQX190" s="105"/>
      <c r="AQY190" s="105"/>
      <c r="AQZ190" s="105"/>
      <c r="ARA190" s="105"/>
      <c r="ARB190" s="105"/>
      <c r="ARC190" s="105"/>
      <c r="ARD190" s="105"/>
      <c r="ARE190" s="105"/>
      <c r="ARF190" s="105"/>
      <c r="ARG190" s="105"/>
      <c r="ARH190" s="105"/>
      <c r="ARI190" s="105"/>
      <c r="ARJ190" s="105"/>
      <c r="ARK190" s="105"/>
      <c r="ARL190" s="105"/>
      <c r="ARM190" s="105"/>
      <c r="ARN190" s="105"/>
      <c r="ARO190" s="105"/>
      <c r="ARP190" s="105"/>
      <c r="ARQ190" s="105"/>
      <c r="ARR190" s="105"/>
      <c r="ARS190" s="105"/>
      <c r="ART190" s="105"/>
      <c r="ARU190" s="105"/>
      <c r="ARV190" s="105"/>
      <c r="ARW190" s="105"/>
      <c r="ARX190" s="105"/>
      <c r="ARY190" s="105"/>
      <c r="ARZ190" s="105"/>
      <c r="ASA190" s="105"/>
      <c r="ASB190" s="105"/>
      <c r="ASC190" s="105"/>
      <c r="ASD190" s="105"/>
      <c r="ASE190" s="105"/>
      <c r="ASF190" s="105"/>
      <c r="ASG190" s="105"/>
      <c r="ASH190" s="105"/>
      <c r="ASI190" s="105"/>
      <c r="ASJ190" s="105"/>
      <c r="ASK190" s="105"/>
      <c r="ASL190" s="105"/>
      <c r="ASM190" s="105"/>
      <c r="ASN190" s="105"/>
      <c r="ASO190" s="105"/>
      <c r="ASP190" s="105"/>
      <c r="ASQ190" s="105"/>
      <c r="ASR190" s="105"/>
      <c r="ASS190" s="105"/>
      <c r="AST190" s="105"/>
      <c r="ASU190" s="105"/>
      <c r="ASV190" s="105"/>
      <c r="ASW190" s="105"/>
      <c r="ASX190" s="105"/>
      <c r="ASY190" s="105"/>
      <c r="ASZ190" s="105"/>
      <c r="ATA190" s="105"/>
      <c r="ATB190" s="105"/>
      <c r="ATC190" s="105"/>
      <c r="ATD190" s="105"/>
      <c r="ATE190" s="105"/>
      <c r="ATF190" s="105"/>
      <c r="ATG190" s="105"/>
      <c r="ATH190" s="105"/>
      <c r="ATI190" s="105"/>
      <c r="ATJ190" s="105"/>
      <c r="ATK190" s="105"/>
      <c r="ATL190" s="105"/>
      <c r="ATM190" s="105"/>
      <c r="ATN190" s="105"/>
      <c r="ATO190" s="105"/>
      <c r="ATP190" s="105"/>
      <c r="ATQ190" s="105"/>
      <c r="ATR190" s="105"/>
      <c r="ATS190" s="105"/>
      <c r="ATT190" s="105"/>
      <c r="ATU190" s="105"/>
      <c r="ATV190" s="105"/>
    </row>
    <row r="191" spans="1:1218" s="58" customFormat="1" ht="15" customHeight="1">
      <c r="A191" s="2302"/>
      <c r="B191" s="1725">
        <f>IF(ISBLANK(C191),"",LARGE(B186:B190,1)+1)</f>
        <v>3</v>
      </c>
      <c r="C191" s="1340" t="s">
        <v>210</v>
      </c>
      <c r="D191" s="141"/>
      <c r="E191" s="141"/>
      <c r="F191" s="141"/>
      <c r="G191" s="141"/>
      <c r="H191" s="141"/>
      <c r="I191" s="141"/>
      <c r="J191" s="1549"/>
      <c r="K191" s="140"/>
      <c r="L191" s="105"/>
      <c r="M191" s="1727" t="str">
        <f>IF(ISBLANK(N191),"",LARGE(M186:M190,1)+1)</f>
        <v/>
      </c>
      <c r="N191" s="1612"/>
      <c r="O191" s="1613" t="s">
        <v>1414</v>
      </c>
      <c r="P191" s="1610"/>
      <c r="Q191" s="1610"/>
      <c r="R191" s="1610"/>
      <c r="S191" s="1611"/>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5"/>
      <c r="AT191" s="105"/>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c r="BV191" s="105"/>
      <c r="BW191" s="105"/>
      <c r="BX191" s="105"/>
      <c r="BY191" s="105"/>
      <c r="BZ191" s="105"/>
      <c r="CA191" s="105"/>
      <c r="CB191" s="105"/>
      <c r="CC191" s="105"/>
      <c r="CD191" s="105"/>
      <c r="CE191" s="105"/>
      <c r="CF191" s="105"/>
      <c r="CG191" s="105"/>
      <c r="CH191" s="105"/>
      <c r="CI191" s="105"/>
      <c r="CJ191" s="105"/>
      <c r="CK191" s="105"/>
      <c r="CL191" s="105"/>
      <c r="CM191" s="105"/>
      <c r="CN191" s="105"/>
      <c r="CO191" s="105"/>
      <c r="CP191" s="105"/>
      <c r="CQ191" s="105"/>
      <c r="CR191" s="105"/>
      <c r="CS191" s="105"/>
      <c r="CT191" s="105"/>
      <c r="CU191" s="105"/>
      <c r="CV191" s="105"/>
      <c r="CW191" s="105"/>
      <c r="CX191" s="105"/>
      <c r="CY191" s="105"/>
      <c r="CZ191" s="105"/>
      <c r="DA191" s="105"/>
      <c r="DB191" s="105"/>
      <c r="DC191" s="105"/>
      <c r="DD191" s="105"/>
      <c r="DE191" s="105"/>
      <c r="DF191" s="105"/>
      <c r="DG191" s="105"/>
      <c r="DH191" s="105"/>
      <c r="DI191" s="105"/>
      <c r="DJ191" s="105"/>
      <c r="DK191" s="105"/>
      <c r="DL191" s="105"/>
      <c r="DM191" s="105"/>
      <c r="DN191" s="105"/>
      <c r="DO191" s="105"/>
      <c r="DP191" s="105"/>
      <c r="DQ191" s="105"/>
      <c r="DR191" s="105"/>
      <c r="DS191" s="105"/>
      <c r="DT191" s="105"/>
      <c r="DU191" s="105"/>
      <c r="DV191" s="105"/>
      <c r="DW191" s="105"/>
      <c r="DX191" s="105"/>
      <c r="DY191" s="105"/>
      <c r="DZ191" s="105"/>
      <c r="EA191" s="105"/>
      <c r="EB191" s="105"/>
      <c r="EC191" s="105"/>
      <c r="ED191" s="105"/>
      <c r="EE191" s="105"/>
      <c r="EF191" s="105"/>
      <c r="EG191" s="105"/>
      <c r="EH191" s="105"/>
      <c r="EI191" s="105"/>
      <c r="EJ191" s="105"/>
      <c r="EK191" s="105"/>
      <c r="EL191" s="105"/>
      <c r="EM191" s="105"/>
      <c r="EN191" s="105"/>
      <c r="EO191" s="105"/>
      <c r="EP191" s="105"/>
      <c r="EQ191" s="105"/>
      <c r="ER191" s="105"/>
      <c r="ES191" s="105"/>
      <c r="ET191" s="105"/>
      <c r="EU191" s="105"/>
      <c r="EV191" s="105"/>
      <c r="EW191" s="105"/>
      <c r="EX191" s="105"/>
      <c r="EY191" s="105"/>
      <c r="EZ191" s="105"/>
      <c r="FA191" s="105"/>
      <c r="FB191" s="105"/>
      <c r="FC191" s="105"/>
      <c r="FD191" s="105"/>
      <c r="FE191" s="105"/>
      <c r="FF191" s="105"/>
      <c r="FG191" s="105"/>
      <c r="FH191" s="105"/>
      <c r="FI191" s="105"/>
      <c r="FJ191" s="105"/>
      <c r="FK191" s="105"/>
      <c r="FL191" s="105"/>
      <c r="FM191" s="105"/>
      <c r="FN191" s="105"/>
      <c r="FO191" s="105"/>
      <c r="FP191" s="105"/>
      <c r="FQ191" s="105"/>
      <c r="FR191" s="105"/>
      <c r="FS191" s="105"/>
      <c r="FT191" s="105"/>
      <c r="FU191" s="105"/>
      <c r="FV191" s="105"/>
      <c r="FW191" s="105"/>
      <c r="FX191" s="105"/>
      <c r="FY191" s="105"/>
      <c r="FZ191" s="105"/>
      <c r="GA191" s="105"/>
      <c r="GB191" s="105"/>
      <c r="GC191" s="105"/>
      <c r="GD191" s="105"/>
      <c r="GE191" s="105"/>
      <c r="GF191" s="105"/>
      <c r="GG191" s="105"/>
      <c r="GH191" s="105"/>
      <c r="GI191" s="105"/>
      <c r="GJ191" s="105"/>
      <c r="GK191" s="105"/>
      <c r="GL191" s="105"/>
      <c r="GM191" s="105"/>
      <c r="GN191" s="105"/>
      <c r="GO191" s="105"/>
      <c r="GP191" s="105"/>
      <c r="GQ191" s="105"/>
      <c r="GR191" s="105"/>
      <c r="GS191" s="105"/>
      <c r="GT191" s="105"/>
      <c r="GU191" s="105"/>
      <c r="GV191" s="105"/>
      <c r="GW191" s="105"/>
      <c r="GX191" s="105"/>
      <c r="GY191" s="105"/>
      <c r="GZ191" s="105"/>
      <c r="HA191" s="105"/>
      <c r="HB191" s="105"/>
      <c r="HC191" s="105"/>
      <c r="HD191" s="105"/>
      <c r="HE191" s="105"/>
      <c r="HF191" s="105"/>
      <c r="HG191" s="105"/>
      <c r="HH191" s="105"/>
      <c r="HI191" s="105"/>
      <c r="HJ191" s="105"/>
      <c r="HK191" s="105"/>
      <c r="HL191" s="105"/>
      <c r="HM191" s="105"/>
      <c r="HN191" s="105"/>
      <c r="HO191" s="105"/>
      <c r="HP191" s="105"/>
      <c r="HQ191" s="105"/>
      <c r="HR191" s="105"/>
      <c r="HS191" s="105"/>
      <c r="HT191" s="105"/>
      <c r="HU191" s="105"/>
      <c r="HV191" s="105"/>
      <c r="HW191" s="105"/>
      <c r="HX191" s="105"/>
      <c r="HY191" s="105"/>
      <c r="HZ191" s="105"/>
      <c r="IA191" s="105"/>
      <c r="IB191" s="105"/>
      <c r="IC191" s="105"/>
      <c r="ID191" s="105"/>
      <c r="IE191" s="105"/>
      <c r="IF191" s="105"/>
      <c r="IG191" s="105"/>
      <c r="IH191" s="105"/>
      <c r="II191" s="105"/>
      <c r="IJ191" s="105"/>
      <c r="IK191" s="105"/>
      <c r="IL191" s="105"/>
      <c r="IM191" s="105"/>
      <c r="IN191" s="105"/>
      <c r="IO191" s="105"/>
      <c r="IP191" s="105"/>
      <c r="IQ191" s="105"/>
      <c r="IR191" s="105"/>
      <c r="IS191" s="105"/>
      <c r="IT191" s="105"/>
      <c r="IU191" s="105"/>
      <c r="IV191" s="105"/>
      <c r="IW191" s="105"/>
      <c r="IX191" s="105"/>
      <c r="IY191" s="105"/>
      <c r="IZ191" s="105"/>
      <c r="JA191" s="105"/>
      <c r="JB191" s="105"/>
      <c r="JC191" s="105"/>
      <c r="JD191" s="105"/>
      <c r="JE191" s="105"/>
      <c r="JF191" s="105"/>
      <c r="JG191" s="105"/>
      <c r="JH191" s="105"/>
      <c r="JI191" s="105"/>
      <c r="JJ191" s="105"/>
      <c r="JK191" s="105"/>
      <c r="JL191" s="105"/>
      <c r="JM191" s="105"/>
      <c r="JN191" s="105"/>
      <c r="JO191" s="105"/>
      <c r="JP191" s="105"/>
      <c r="JQ191" s="105"/>
      <c r="JR191" s="105"/>
      <c r="JS191" s="105"/>
      <c r="JT191" s="105"/>
      <c r="JU191" s="105"/>
      <c r="JV191" s="105"/>
      <c r="JW191" s="105"/>
      <c r="JX191" s="105"/>
      <c r="JY191" s="105"/>
      <c r="JZ191" s="105"/>
      <c r="KA191" s="105"/>
      <c r="KB191" s="105"/>
      <c r="KC191" s="105"/>
      <c r="KD191" s="105"/>
      <c r="KE191" s="105"/>
      <c r="KF191" s="105"/>
      <c r="KG191" s="105"/>
      <c r="KH191" s="105"/>
      <c r="KI191" s="105"/>
      <c r="KJ191" s="105"/>
      <c r="KK191" s="105"/>
      <c r="KL191" s="105"/>
      <c r="KM191" s="105"/>
      <c r="KN191" s="105"/>
      <c r="KO191" s="105"/>
      <c r="KP191" s="105"/>
      <c r="KQ191" s="105"/>
      <c r="KR191" s="105"/>
      <c r="KS191" s="105"/>
      <c r="KT191" s="105"/>
      <c r="KU191" s="105"/>
      <c r="KV191" s="105"/>
      <c r="KW191" s="105"/>
      <c r="KX191" s="105"/>
      <c r="KY191" s="105"/>
      <c r="KZ191" s="105"/>
      <c r="LA191" s="105"/>
      <c r="LB191" s="105"/>
      <c r="LC191" s="105"/>
      <c r="LD191" s="105"/>
      <c r="LE191" s="105"/>
      <c r="LF191" s="105"/>
      <c r="LG191" s="105"/>
      <c r="LH191" s="105"/>
      <c r="LI191" s="105"/>
      <c r="LJ191" s="105"/>
      <c r="LK191" s="105"/>
      <c r="LL191" s="105"/>
      <c r="LM191" s="105"/>
      <c r="LN191" s="105"/>
      <c r="LO191" s="105"/>
      <c r="LP191" s="105"/>
      <c r="LQ191" s="105"/>
      <c r="LR191" s="105"/>
      <c r="LS191" s="105"/>
      <c r="LT191" s="105"/>
      <c r="LU191" s="105"/>
      <c r="LV191" s="105"/>
      <c r="LW191" s="105"/>
      <c r="LX191" s="105"/>
      <c r="LY191" s="105"/>
      <c r="LZ191" s="105"/>
      <c r="MA191" s="105"/>
      <c r="MB191" s="105"/>
      <c r="MC191" s="105"/>
      <c r="MD191" s="105"/>
      <c r="ME191" s="105"/>
      <c r="MF191" s="105"/>
      <c r="MG191" s="105"/>
      <c r="MH191" s="105"/>
      <c r="MI191" s="105"/>
      <c r="MJ191" s="105"/>
      <c r="MK191" s="105"/>
      <c r="ML191" s="105"/>
      <c r="MM191" s="105"/>
      <c r="MN191" s="105"/>
      <c r="MO191" s="105"/>
      <c r="MP191" s="105"/>
      <c r="MQ191" s="105"/>
      <c r="MR191" s="105"/>
      <c r="MS191" s="105"/>
      <c r="MT191" s="105"/>
      <c r="MU191" s="105"/>
      <c r="MV191" s="105"/>
      <c r="MW191" s="105"/>
      <c r="MX191" s="105"/>
      <c r="MY191" s="105"/>
      <c r="MZ191" s="105"/>
      <c r="NA191" s="105"/>
      <c r="NB191" s="105"/>
      <c r="NC191" s="105"/>
      <c r="ND191" s="105"/>
      <c r="NE191" s="105"/>
      <c r="NF191" s="105"/>
      <c r="NG191" s="105"/>
      <c r="NH191" s="105"/>
      <c r="NI191" s="105"/>
      <c r="NJ191" s="105"/>
      <c r="NK191" s="105"/>
      <c r="NL191" s="105"/>
      <c r="NM191" s="105"/>
      <c r="NN191" s="105"/>
      <c r="NO191" s="105"/>
      <c r="NP191" s="105"/>
      <c r="NQ191" s="105"/>
      <c r="NR191" s="105"/>
      <c r="NS191" s="105"/>
      <c r="NT191" s="105"/>
      <c r="NU191" s="105"/>
      <c r="NV191" s="105"/>
      <c r="NW191" s="105"/>
      <c r="NX191" s="105"/>
      <c r="NY191" s="105"/>
      <c r="NZ191" s="105"/>
      <c r="OA191" s="105"/>
      <c r="OB191" s="105"/>
      <c r="OC191" s="105"/>
      <c r="OD191" s="105"/>
      <c r="OE191" s="105"/>
      <c r="OF191" s="105"/>
      <c r="OG191" s="105"/>
      <c r="OH191" s="105"/>
      <c r="OI191" s="105"/>
      <c r="OJ191" s="105"/>
      <c r="OK191" s="105"/>
      <c r="OL191" s="105"/>
      <c r="OM191" s="105"/>
      <c r="ON191" s="105"/>
      <c r="OO191" s="105"/>
      <c r="OP191" s="105"/>
      <c r="OQ191" s="105"/>
      <c r="OR191" s="105"/>
      <c r="OS191" s="105"/>
      <c r="OT191" s="105"/>
      <c r="OU191" s="105"/>
      <c r="OV191" s="105"/>
      <c r="OW191" s="105"/>
      <c r="OX191" s="105"/>
      <c r="OY191" s="105"/>
      <c r="OZ191" s="105"/>
      <c r="PA191" s="105"/>
      <c r="PB191" s="105"/>
      <c r="PC191" s="105"/>
      <c r="PD191" s="105"/>
      <c r="PE191" s="105"/>
      <c r="PF191" s="105"/>
      <c r="PG191" s="105"/>
      <c r="PH191" s="105"/>
      <c r="PI191" s="105"/>
      <c r="PJ191" s="105"/>
      <c r="PK191" s="105"/>
      <c r="PL191" s="105"/>
      <c r="PM191" s="105"/>
      <c r="PN191" s="105"/>
      <c r="PO191" s="105"/>
      <c r="PP191" s="105"/>
      <c r="PQ191" s="105"/>
      <c r="PR191" s="105"/>
      <c r="PS191" s="105"/>
      <c r="PT191" s="105"/>
      <c r="PU191" s="105"/>
      <c r="PV191" s="105"/>
      <c r="PW191" s="105"/>
      <c r="PX191" s="105"/>
      <c r="PY191" s="105"/>
      <c r="PZ191" s="105"/>
      <c r="QA191" s="105"/>
      <c r="QB191" s="105"/>
      <c r="QC191" s="105"/>
      <c r="QD191" s="105"/>
      <c r="QE191" s="105"/>
      <c r="QF191" s="105"/>
      <c r="QG191" s="105"/>
      <c r="QH191" s="105"/>
      <c r="QI191" s="105"/>
      <c r="QJ191" s="105"/>
      <c r="QK191" s="105"/>
      <c r="QL191" s="105"/>
      <c r="QM191" s="105"/>
      <c r="QN191" s="105"/>
      <c r="QO191" s="105"/>
      <c r="QP191" s="105"/>
      <c r="QQ191" s="105"/>
      <c r="QR191" s="105"/>
      <c r="QS191" s="105"/>
      <c r="QT191" s="105"/>
      <c r="QU191" s="105"/>
      <c r="QV191" s="105"/>
      <c r="QW191" s="105"/>
      <c r="QX191" s="105"/>
      <c r="QY191" s="105"/>
      <c r="QZ191" s="105"/>
      <c r="RA191" s="105"/>
      <c r="RB191" s="105"/>
      <c r="RC191" s="105"/>
      <c r="RD191" s="105"/>
      <c r="RE191" s="105"/>
      <c r="RF191" s="105"/>
      <c r="RG191" s="105"/>
      <c r="RH191" s="105"/>
      <c r="RI191" s="105"/>
      <c r="RJ191" s="105"/>
      <c r="RK191" s="105"/>
      <c r="RL191" s="105"/>
      <c r="RM191" s="105"/>
      <c r="RN191" s="105"/>
      <c r="RO191" s="105"/>
      <c r="RP191" s="105"/>
      <c r="RQ191" s="105"/>
      <c r="RR191" s="105"/>
      <c r="RS191" s="105"/>
      <c r="RT191" s="105"/>
      <c r="RU191" s="105"/>
      <c r="RV191" s="105"/>
      <c r="RW191" s="105"/>
      <c r="RX191" s="105"/>
      <c r="RY191" s="105"/>
      <c r="RZ191" s="105"/>
      <c r="SA191" s="105"/>
      <c r="SB191" s="105"/>
      <c r="SC191" s="105"/>
      <c r="SD191" s="105"/>
      <c r="SE191" s="105"/>
      <c r="SF191" s="105"/>
      <c r="SG191" s="105"/>
      <c r="SH191" s="105"/>
      <c r="SI191" s="105"/>
      <c r="SJ191" s="105"/>
      <c r="SK191" s="105"/>
      <c r="SL191" s="105"/>
      <c r="SM191" s="105"/>
      <c r="SN191" s="105"/>
      <c r="SO191" s="105"/>
      <c r="SP191" s="105"/>
      <c r="SQ191" s="105"/>
      <c r="SR191" s="105"/>
      <c r="SS191" s="105"/>
      <c r="ST191" s="105"/>
      <c r="SU191" s="105"/>
      <c r="SV191" s="105"/>
      <c r="SW191" s="105"/>
      <c r="SX191" s="105"/>
      <c r="SY191" s="105"/>
      <c r="SZ191" s="105"/>
      <c r="TA191" s="105"/>
      <c r="TB191" s="105"/>
      <c r="TC191" s="105"/>
      <c r="TD191" s="105"/>
      <c r="TE191" s="105"/>
      <c r="TF191" s="105"/>
      <c r="TG191" s="105"/>
      <c r="TH191" s="105"/>
      <c r="TI191" s="105"/>
      <c r="TJ191" s="105"/>
      <c r="TK191" s="105"/>
      <c r="TL191" s="105"/>
      <c r="TM191" s="105"/>
      <c r="TN191" s="105"/>
      <c r="TO191" s="105"/>
      <c r="TP191" s="105"/>
      <c r="TQ191" s="105"/>
      <c r="TR191" s="105"/>
      <c r="TS191" s="105"/>
      <c r="TT191" s="105"/>
      <c r="TU191" s="105"/>
      <c r="TV191" s="105"/>
      <c r="TW191" s="105"/>
      <c r="TX191" s="105"/>
      <c r="TY191" s="105"/>
      <c r="TZ191" s="105"/>
      <c r="UA191" s="105"/>
      <c r="UB191" s="105"/>
      <c r="UC191" s="105"/>
      <c r="UD191" s="105"/>
      <c r="UE191" s="105"/>
      <c r="UF191" s="105"/>
      <c r="UG191" s="105"/>
      <c r="UH191" s="105"/>
      <c r="UI191" s="105"/>
      <c r="UJ191" s="105"/>
      <c r="UK191" s="105"/>
      <c r="UL191" s="105"/>
      <c r="UM191" s="105"/>
      <c r="UN191" s="105"/>
      <c r="UO191" s="105"/>
      <c r="UP191" s="105"/>
      <c r="UQ191" s="105"/>
      <c r="UR191" s="105"/>
      <c r="US191" s="105"/>
      <c r="UT191" s="105"/>
      <c r="UU191" s="105"/>
      <c r="UV191" s="105"/>
      <c r="UW191" s="105"/>
      <c r="UX191" s="105"/>
      <c r="UY191" s="105"/>
      <c r="UZ191" s="105"/>
      <c r="VA191" s="105"/>
      <c r="VB191" s="105"/>
      <c r="VC191" s="105"/>
      <c r="VD191" s="105"/>
      <c r="VE191" s="105"/>
      <c r="VF191" s="105"/>
      <c r="VG191" s="105"/>
      <c r="VH191" s="105"/>
      <c r="VI191" s="105"/>
      <c r="VJ191" s="105"/>
      <c r="VK191" s="105"/>
      <c r="VL191" s="105"/>
      <c r="VM191" s="105"/>
      <c r="VN191" s="105"/>
      <c r="VO191" s="105"/>
      <c r="VP191" s="105"/>
      <c r="VQ191" s="105"/>
      <c r="VR191" s="105"/>
      <c r="VS191" s="105"/>
      <c r="VT191" s="105"/>
      <c r="VU191" s="105"/>
      <c r="VV191" s="105"/>
      <c r="VW191" s="105"/>
      <c r="VX191" s="105"/>
      <c r="VY191" s="105"/>
      <c r="VZ191" s="105"/>
      <c r="WA191" s="105"/>
      <c r="WB191" s="105"/>
      <c r="WC191" s="105"/>
      <c r="WD191" s="105"/>
      <c r="WE191" s="105"/>
      <c r="WF191" s="105"/>
      <c r="WG191" s="105"/>
      <c r="WH191" s="105"/>
      <c r="WI191" s="105"/>
      <c r="WJ191" s="105"/>
      <c r="WK191" s="105"/>
      <c r="WL191" s="105"/>
      <c r="WM191" s="105"/>
      <c r="WN191" s="105"/>
      <c r="WO191" s="105"/>
      <c r="WP191" s="105"/>
      <c r="WQ191" s="105"/>
      <c r="WR191" s="105"/>
      <c r="WS191" s="105"/>
      <c r="WT191" s="105"/>
      <c r="WU191" s="105"/>
      <c r="WV191" s="105"/>
      <c r="WW191" s="105"/>
      <c r="WX191" s="105"/>
      <c r="WY191" s="105"/>
      <c r="WZ191" s="105"/>
      <c r="XA191" s="105"/>
      <c r="XB191" s="105"/>
      <c r="XC191" s="105"/>
      <c r="XD191" s="105"/>
      <c r="XE191" s="105"/>
      <c r="XF191" s="105"/>
      <c r="XG191" s="105"/>
      <c r="XH191" s="105"/>
      <c r="XI191" s="105"/>
      <c r="XJ191" s="105"/>
      <c r="XK191" s="105"/>
      <c r="XL191" s="105"/>
      <c r="XM191" s="105"/>
      <c r="XN191" s="105"/>
      <c r="XO191" s="105"/>
      <c r="XP191" s="105"/>
      <c r="XQ191" s="105"/>
      <c r="XR191" s="105"/>
      <c r="XS191" s="105"/>
      <c r="XT191" s="105"/>
      <c r="XU191" s="105"/>
      <c r="XV191" s="105"/>
      <c r="XW191" s="105"/>
      <c r="XX191" s="105"/>
      <c r="XY191" s="105"/>
      <c r="XZ191" s="105"/>
      <c r="YA191" s="105"/>
      <c r="YB191" s="105"/>
      <c r="YC191" s="105"/>
      <c r="YD191" s="105"/>
      <c r="YE191" s="105"/>
      <c r="YF191" s="105"/>
      <c r="YG191" s="105"/>
      <c r="YH191" s="105"/>
      <c r="YI191" s="105"/>
      <c r="YJ191" s="105"/>
      <c r="YK191" s="105"/>
      <c r="YL191" s="105"/>
      <c r="YM191" s="105"/>
      <c r="YN191" s="105"/>
      <c r="YO191" s="105"/>
      <c r="YP191" s="105"/>
      <c r="YQ191" s="105"/>
      <c r="YR191" s="105"/>
      <c r="YS191" s="105"/>
      <c r="YT191" s="105"/>
      <c r="YU191" s="105"/>
      <c r="YV191" s="105"/>
      <c r="YW191" s="105"/>
      <c r="YX191" s="105"/>
      <c r="YY191" s="105"/>
      <c r="YZ191" s="105"/>
      <c r="ZA191" s="105"/>
      <c r="ZB191" s="105"/>
      <c r="ZC191" s="105"/>
      <c r="ZD191" s="105"/>
      <c r="ZE191" s="105"/>
      <c r="ZF191" s="105"/>
      <c r="ZG191" s="105"/>
      <c r="ZH191" s="105"/>
      <c r="ZI191" s="105"/>
      <c r="ZJ191" s="105"/>
      <c r="ZK191" s="105"/>
      <c r="ZL191" s="105"/>
      <c r="ZM191" s="105"/>
      <c r="ZN191" s="105"/>
      <c r="ZO191" s="105"/>
      <c r="ZP191" s="105"/>
      <c r="ZQ191" s="105"/>
      <c r="ZR191" s="105"/>
      <c r="ZS191" s="105"/>
      <c r="ZT191" s="105"/>
      <c r="ZU191" s="105"/>
      <c r="ZV191" s="105"/>
      <c r="ZW191" s="105"/>
      <c r="ZX191" s="105"/>
      <c r="ZY191" s="105"/>
      <c r="ZZ191" s="105"/>
      <c r="AAA191" s="105"/>
      <c r="AAB191" s="105"/>
      <c r="AAC191" s="105"/>
      <c r="AAD191" s="105"/>
      <c r="AAE191" s="105"/>
      <c r="AAF191" s="105"/>
      <c r="AAG191" s="105"/>
      <c r="AAH191" s="105"/>
      <c r="AAI191" s="105"/>
      <c r="AAJ191" s="105"/>
      <c r="AAK191" s="105"/>
      <c r="AAL191" s="105"/>
      <c r="AAM191" s="105"/>
      <c r="AAN191" s="105"/>
      <c r="AAO191" s="105"/>
      <c r="AAP191" s="105"/>
      <c r="AAQ191" s="105"/>
      <c r="AAR191" s="105"/>
      <c r="AAS191" s="105"/>
      <c r="AAT191" s="105"/>
      <c r="AAU191" s="105"/>
      <c r="AAV191" s="105"/>
      <c r="AAW191" s="105"/>
      <c r="AAX191" s="105"/>
      <c r="AAY191" s="105"/>
      <c r="AAZ191" s="105"/>
      <c r="ABA191" s="105"/>
      <c r="ABB191" s="105"/>
      <c r="ABC191" s="105"/>
      <c r="ABD191" s="105"/>
      <c r="ABE191" s="105"/>
      <c r="ABF191" s="105"/>
      <c r="ABG191" s="105"/>
      <c r="ABH191" s="105"/>
      <c r="ABI191" s="105"/>
      <c r="ABJ191" s="105"/>
      <c r="ABK191" s="105"/>
      <c r="ABL191" s="105"/>
      <c r="ABM191" s="105"/>
      <c r="ABN191" s="105"/>
      <c r="ABO191" s="105"/>
      <c r="ABP191" s="105"/>
      <c r="ABQ191" s="105"/>
      <c r="ABR191" s="105"/>
      <c r="ABS191" s="105"/>
      <c r="ABT191" s="105"/>
      <c r="ABU191" s="105"/>
      <c r="ABV191" s="105"/>
      <c r="ABW191" s="105"/>
      <c r="ABX191" s="105"/>
      <c r="ABY191" s="105"/>
      <c r="ABZ191" s="105"/>
      <c r="ACA191" s="105"/>
      <c r="ACB191" s="105"/>
      <c r="ACC191" s="105"/>
      <c r="ACD191" s="105"/>
      <c r="ACE191" s="105"/>
      <c r="ACF191" s="105"/>
      <c r="ACG191" s="105"/>
      <c r="ACH191" s="105"/>
      <c r="ACI191" s="105"/>
      <c r="ACJ191" s="105"/>
      <c r="ACK191" s="105"/>
      <c r="ACL191" s="105"/>
      <c r="ACM191" s="105"/>
      <c r="ACN191" s="105"/>
      <c r="ACO191" s="105"/>
      <c r="ACP191" s="105"/>
      <c r="ACQ191" s="105"/>
      <c r="ACR191" s="105"/>
      <c r="ACS191" s="105"/>
      <c r="ACT191" s="105"/>
      <c r="ACU191" s="105"/>
      <c r="ACV191" s="105"/>
      <c r="ACW191" s="105"/>
      <c r="ACX191" s="105"/>
      <c r="ACY191" s="105"/>
      <c r="ACZ191" s="105"/>
      <c r="ADA191" s="105"/>
      <c r="ADB191" s="105"/>
      <c r="ADC191" s="105"/>
      <c r="ADD191" s="105"/>
      <c r="ADE191" s="105"/>
      <c r="ADF191" s="105"/>
      <c r="ADG191" s="105"/>
      <c r="ADH191" s="105"/>
      <c r="ADI191" s="105"/>
      <c r="ADJ191" s="105"/>
      <c r="ADK191" s="105"/>
      <c r="ADL191" s="105"/>
      <c r="ADM191" s="105"/>
      <c r="ADN191" s="105"/>
      <c r="ADO191" s="105"/>
      <c r="ADP191" s="105"/>
      <c r="ADQ191" s="105"/>
      <c r="ADR191" s="105"/>
      <c r="ADS191" s="105"/>
      <c r="ADT191" s="105"/>
      <c r="ADU191" s="105"/>
      <c r="ADV191" s="105"/>
      <c r="ADW191" s="105"/>
      <c r="ADX191" s="105"/>
      <c r="ADY191" s="105"/>
      <c r="ADZ191" s="105"/>
      <c r="AEA191" s="105"/>
      <c r="AEB191" s="105"/>
      <c r="AEC191" s="105"/>
      <c r="AED191" s="105"/>
      <c r="AEE191" s="105"/>
      <c r="AEF191" s="105"/>
      <c r="AEG191" s="105"/>
      <c r="AEH191" s="105"/>
      <c r="AEI191" s="105"/>
      <c r="AEJ191" s="105"/>
      <c r="AEK191" s="105"/>
      <c r="AEL191" s="105"/>
      <c r="AEM191" s="105"/>
      <c r="AEN191" s="105"/>
      <c r="AEO191" s="105"/>
      <c r="AEP191" s="105"/>
      <c r="AEQ191" s="105"/>
      <c r="AER191" s="105"/>
      <c r="AES191" s="105"/>
      <c r="AET191" s="105"/>
      <c r="AEU191" s="105"/>
      <c r="AEV191" s="105"/>
      <c r="AEW191" s="105"/>
      <c r="AEX191" s="105"/>
      <c r="AEY191" s="105"/>
      <c r="AEZ191" s="105"/>
      <c r="AFA191" s="105"/>
      <c r="AFB191" s="105"/>
      <c r="AFC191" s="105"/>
      <c r="AFD191" s="105"/>
      <c r="AFE191" s="105"/>
      <c r="AFF191" s="105"/>
      <c r="AFG191" s="105"/>
      <c r="AFH191" s="105"/>
      <c r="AFI191" s="105"/>
      <c r="AFJ191" s="105"/>
      <c r="AFK191" s="105"/>
      <c r="AFL191" s="105"/>
      <c r="AFM191" s="105"/>
      <c r="AFN191" s="105"/>
      <c r="AFO191" s="105"/>
      <c r="AFP191" s="105"/>
      <c r="AFQ191" s="105"/>
      <c r="AFR191" s="105"/>
      <c r="AFS191" s="105"/>
      <c r="AFT191" s="105"/>
      <c r="AFU191" s="105"/>
      <c r="AFV191" s="105"/>
      <c r="AFW191" s="105"/>
      <c r="AFX191" s="105"/>
      <c r="AFY191" s="105"/>
      <c r="AFZ191" s="105"/>
      <c r="AGA191" s="105"/>
      <c r="AGB191" s="105"/>
      <c r="AGC191" s="105"/>
      <c r="AGD191" s="105"/>
      <c r="AGE191" s="105"/>
      <c r="AGF191" s="105"/>
      <c r="AGG191" s="105"/>
      <c r="AGH191" s="105"/>
      <c r="AGI191" s="105"/>
      <c r="AGJ191" s="105"/>
      <c r="AGK191" s="105"/>
      <c r="AGL191" s="105"/>
      <c r="AGM191" s="105"/>
      <c r="AGN191" s="105"/>
      <c r="AGO191" s="105"/>
      <c r="AGP191" s="105"/>
      <c r="AGQ191" s="105"/>
      <c r="AGR191" s="105"/>
      <c r="AGS191" s="105"/>
      <c r="AGT191" s="105"/>
      <c r="AGU191" s="105"/>
      <c r="AGV191" s="105"/>
      <c r="AGW191" s="105"/>
      <c r="AGX191" s="105"/>
      <c r="AGY191" s="105"/>
      <c r="AGZ191" s="105"/>
      <c r="AHA191" s="105"/>
      <c r="AHB191" s="105"/>
      <c r="AHC191" s="105"/>
      <c r="AHD191" s="105"/>
      <c r="AHE191" s="105"/>
      <c r="AHF191" s="105"/>
      <c r="AHG191" s="105"/>
      <c r="AHH191" s="105"/>
      <c r="AHI191" s="105"/>
      <c r="AHJ191" s="105"/>
      <c r="AHK191" s="105"/>
      <c r="AHL191" s="105"/>
      <c r="AHM191" s="105"/>
      <c r="AHN191" s="105"/>
      <c r="AHO191" s="105"/>
      <c r="AHP191" s="105"/>
      <c r="AHQ191" s="105"/>
      <c r="AHR191" s="105"/>
      <c r="AHS191" s="105"/>
      <c r="AHT191" s="105"/>
      <c r="AHU191" s="105"/>
      <c r="AHV191" s="105"/>
      <c r="AHW191" s="105"/>
      <c r="AHX191" s="105"/>
      <c r="AHY191" s="105"/>
      <c r="AHZ191" s="105"/>
      <c r="AIA191" s="105"/>
      <c r="AIB191" s="105"/>
      <c r="AIC191" s="105"/>
      <c r="AID191" s="105"/>
      <c r="AIE191" s="105"/>
      <c r="AIF191" s="105"/>
      <c r="AIG191" s="105"/>
      <c r="AIH191" s="105"/>
      <c r="AII191" s="105"/>
      <c r="AIJ191" s="105"/>
      <c r="AIK191" s="105"/>
      <c r="AIL191" s="105"/>
      <c r="AIM191" s="105"/>
      <c r="AIN191" s="105"/>
      <c r="AIO191" s="105"/>
      <c r="AIP191" s="105"/>
      <c r="AIQ191" s="105"/>
      <c r="AIR191" s="105"/>
      <c r="AIS191" s="105"/>
      <c r="AIT191" s="105"/>
      <c r="AIU191" s="105"/>
      <c r="AIV191" s="105"/>
      <c r="AIW191" s="105"/>
      <c r="AIX191" s="105"/>
      <c r="AIY191" s="105"/>
      <c r="AIZ191" s="105"/>
      <c r="AJA191" s="105"/>
      <c r="AJB191" s="105"/>
      <c r="AJC191" s="105"/>
      <c r="AJD191" s="105"/>
      <c r="AJE191" s="105"/>
      <c r="AJF191" s="105"/>
      <c r="AJG191" s="105"/>
      <c r="AJH191" s="105"/>
      <c r="AJI191" s="105"/>
      <c r="AJJ191" s="105"/>
      <c r="AJK191" s="105"/>
      <c r="AJL191" s="105"/>
      <c r="AJM191" s="105"/>
      <c r="AJN191" s="105"/>
      <c r="AJO191" s="105"/>
      <c r="AJP191" s="105"/>
      <c r="AJQ191" s="105"/>
      <c r="AJR191" s="105"/>
      <c r="AJS191" s="105"/>
      <c r="AJT191" s="105"/>
      <c r="AJU191" s="105"/>
      <c r="AJV191" s="105"/>
      <c r="AJW191" s="105"/>
      <c r="AJX191" s="105"/>
      <c r="AJY191" s="105"/>
      <c r="AJZ191" s="105"/>
      <c r="AKA191" s="105"/>
      <c r="AKB191" s="105"/>
      <c r="AKC191" s="105"/>
      <c r="AKD191" s="105"/>
      <c r="AKE191" s="105"/>
      <c r="AKF191" s="105"/>
      <c r="AKG191" s="105"/>
      <c r="AKH191" s="105"/>
      <c r="AKI191" s="105"/>
      <c r="AKJ191" s="105"/>
      <c r="AKK191" s="105"/>
      <c r="AKL191" s="105"/>
      <c r="AKM191" s="105"/>
      <c r="AKN191" s="105"/>
      <c r="AKO191" s="105"/>
      <c r="AKP191" s="105"/>
      <c r="AKQ191" s="105"/>
      <c r="AKR191" s="105"/>
      <c r="AKS191" s="105"/>
      <c r="AKT191" s="105"/>
      <c r="AKU191" s="105"/>
      <c r="AKV191" s="105"/>
      <c r="AKW191" s="105"/>
      <c r="AKX191" s="105"/>
      <c r="AKY191" s="105"/>
      <c r="AKZ191" s="105"/>
      <c r="ALA191" s="105"/>
      <c r="ALB191" s="105"/>
      <c r="ALC191" s="105"/>
      <c r="ALD191" s="105"/>
      <c r="ALE191" s="105"/>
      <c r="ALF191" s="105"/>
      <c r="ALG191" s="105"/>
      <c r="ALH191" s="105"/>
      <c r="ALI191" s="105"/>
      <c r="ALJ191" s="105"/>
      <c r="ALK191" s="105"/>
      <c r="ALL191" s="105"/>
      <c r="ALM191" s="105"/>
      <c r="ALN191" s="105"/>
      <c r="ALO191" s="105"/>
      <c r="ALP191" s="105"/>
      <c r="ALQ191" s="105"/>
      <c r="ALR191" s="105"/>
      <c r="ALS191" s="105"/>
      <c r="ALT191" s="105"/>
      <c r="ALU191" s="105"/>
      <c r="ALV191" s="105"/>
      <c r="ALW191" s="105"/>
      <c r="ALX191" s="105"/>
      <c r="ALY191" s="105"/>
      <c r="ALZ191" s="105"/>
      <c r="AMA191" s="105"/>
      <c r="AMB191" s="105"/>
      <c r="AMC191" s="105"/>
      <c r="AMD191" s="105"/>
      <c r="AME191" s="105"/>
      <c r="AMF191" s="105"/>
      <c r="AMG191" s="105"/>
      <c r="AMH191" s="105"/>
      <c r="AMI191" s="105"/>
      <c r="AMJ191" s="105"/>
      <c r="AMK191" s="105"/>
      <c r="AML191" s="105"/>
      <c r="AMM191" s="105"/>
      <c r="AMN191" s="105"/>
      <c r="AMO191" s="105"/>
      <c r="AMP191" s="105"/>
      <c r="AMQ191" s="105"/>
      <c r="AMR191" s="105"/>
      <c r="AMS191" s="105"/>
      <c r="AMT191" s="105"/>
      <c r="AMU191" s="105"/>
      <c r="AMV191" s="105"/>
      <c r="AMW191" s="105"/>
      <c r="AMX191" s="105"/>
      <c r="AMY191" s="105"/>
      <c r="AMZ191" s="105"/>
      <c r="ANA191" s="105"/>
      <c r="ANB191" s="105"/>
      <c r="ANC191" s="105"/>
      <c r="AND191" s="105"/>
      <c r="ANE191" s="105"/>
      <c r="ANF191" s="105"/>
      <c r="ANG191" s="105"/>
      <c r="ANH191" s="105"/>
      <c r="ANI191" s="105"/>
      <c r="ANJ191" s="105"/>
      <c r="ANK191" s="105"/>
      <c r="ANL191" s="105"/>
      <c r="ANM191" s="105"/>
      <c r="ANN191" s="105"/>
      <c r="ANO191" s="105"/>
      <c r="ANP191" s="105"/>
      <c r="ANQ191" s="105"/>
      <c r="ANR191" s="105"/>
      <c r="ANS191" s="105"/>
      <c r="ANT191" s="105"/>
      <c r="ANU191" s="105"/>
      <c r="ANV191" s="105"/>
      <c r="ANW191" s="105"/>
      <c r="ANX191" s="105"/>
      <c r="ANY191" s="105"/>
      <c r="ANZ191" s="105"/>
      <c r="AOA191" s="105"/>
      <c r="AOB191" s="105"/>
      <c r="AOC191" s="105"/>
      <c r="AOD191" s="105"/>
      <c r="AOE191" s="105"/>
      <c r="AOF191" s="105"/>
      <c r="AOG191" s="105"/>
      <c r="AOH191" s="105"/>
      <c r="AOI191" s="105"/>
      <c r="AOJ191" s="105"/>
      <c r="AOK191" s="105"/>
      <c r="AOL191" s="105"/>
      <c r="AOM191" s="105"/>
      <c r="AON191" s="105"/>
      <c r="AOO191" s="105"/>
      <c r="AOP191" s="105"/>
      <c r="AOQ191" s="105"/>
      <c r="AOR191" s="105"/>
      <c r="AOS191" s="105"/>
      <c r="AOT191" s="105"/>
      <c r="AOU191" s="105"/>
      <c r="AOV191" s="105"/>
      <c r="AOW191" s="105"/>
      <c r="AOX191" s="105"/>
      <c r="AOY191" s="105"/>
      <c r="AOZ191" s="105"/>
      <c r="APA191" s="105"/>
      <c r="APB191" s="105"/>
      <c r="APC191" s="105"/>
      <c r="APD191" s="105"/>
      <c r="APE191" s="105"/>
      <c r="APF191" s="105"/>
      <c r="APG191" s="105"/>
      <c r="APH191" s="105"/>
      <c r="API191" s="105"/>
      <c r="APJ191" s="105"/>
      <c r="APK191" s="105"/>
      <c r="APL191" s="105"/>
      <c r="APM191" s="105"/>
      <c r="APN191" s="105"/>
      <c r="APO191" s="105"/>
      <c r="APP191" s="105"/>
      <c r="APQ191" s="105"/>
      <c r="APR191" s="105"/>
      <c r="APS191" s="105"/>
      <c r="APT191" s="105"/>
      <c r="APU191" s="105"/>
      <c r="APV191" s="105"/>
      <c r="APW191" s="105"/>
      <c r="APX191" s="105"/>
      <c r="APY191" s="105"/>
      <c r="APZ191" s="105"/>
      <c r="AQA191" s="105"/>
      <c r="AQB191" s="105"/>
      <c r="AQC191" s="105"/>
      <c r="AQD191" s="105"/>
      <c r="AQE191" s="105"/>
      <c r="AQF191" s="105"/>
      <c r="AQG191" s="105"/>
      <c r="AQH191" s="105"/>
      <c r="AQI191" s="105"/>
      <c r="AQJ191" s="105"/>
      <c r="AQK191" s="105"/>
      <c r="AQL191" s="105"/>
      <c r="AQM191" s="105"/>
      <c r="AQN191" s="105"/>
      <c r="AQO191" s="105"/>
      <c r="AQP191" s="105"/>
      <c r="AQQ191" s="105"/>
      <c r="AQR191" s="105"/>
      <c r="AQS191" s="105"/>
      <c r="AQT191" s="105"/>
      <c r="AQU191" s="105"/>
      <c r="AQV191" s="105"/>
      <c r="AQW191" s="105"/>
      <c r="AQX191" s="105"/>
      <c r="AQY191" s="105"/>
      <c r="AQZ191" s="105"/>
      <c r="ARA191" s="105"/>
      <c r="ARB191" s="105"/>
      <c r="ARC191" s="105"/>
      <c r="ARD191" s="105"/>
      <c r="ARE191" s="105"/>
      <c r="ARF191" s="105"/>
      <c r="ARG191" s="105"/>
      <c r="ARH191" s="105"/>
      <c r="ARI191" s="105"/>
      <c r="ARJ191" s="105"/>
      <c r="ARK191" s="105"/>
      <c r="ARL191" s="105"/>
      <c r="ARM191" s="105"/>
      <c r="ARN191" s="105"/>
      <c r="ARO191" s="105"/>
      <c r="ARP191" s="105"/>
      <c r="ARQ191" s="105"/>
      <c r="ARR191" s="105"/>
      <c r="ARS191" s="105"/>
      <c r="ART191" s="105"/>
      <c r="ARU191" s="105"/>
      <c r="ARV191" s="105"/>
      <c r="ARW191" s="105"/>
      <c r="ARX191" s="105"/>
      <c r="ARY191" s="105"/>
      <c r="ARZ191" s="105"/>
      <c r="ASA191" s="105"/>
      <c r="ASB191" s="105"/>
      <c r="ASC191" s="105"/>
      <c r="ASD191" s="105"/>
      <c r="ASE191" s="105"/>
      <c r="ASF191" s="105"/>
      <c r="ASG191" s="105"/>
      <c r="ASH191" s="105"/>
      <c r="ASI191" s="105"/>
      <c r="ASJ191" s="105"/>
      <c r="ASK191" s="105"/>
      <c r="ASL191" s="105"/>
      <c r="ASM191" s="105"/>
      <c r="ASN191" s="105"/>
      <c r="ASO191" s="105"/>
      <c r="ASP191" s="105"/>
      <c r="ASQ191" s="105"/>
      <c r="ASR191" s="105"/>
      <c r="ASS191" s="105"/>
      <c r="AST191" s="105"/>
      <c r="ASU191" s="105"/>
      <c r="ASV191" s="105"/>
      <c r="ASW191" s="105"/>
      <c r="ASX191" s="105"/>
      <c r="ASY191" s="105"/>
      <c r="ASZ191" s="105"/>
      <c r="ATA191" s="105"/>
      <c r="ATB191" s="105"/>
      <c r="ATC191" s="105"/>
      <c r="ATD191" s="105"/>
      <c r="ATE191" s="105"/>
      <c r="ATF191" s="105"/>
      <c r="ATG191" s="105"/>
      <c r="ATH191" s="105"/>
      <c r="ATI191" s="105"/>
      <c r="ATJ191" s="105"/>
      <c r="ATK191" s="105"/>
      <c r="ATL191" s="105"/>
      <c r="ATM191" s="105"/>
      <c r="ATN191" s="105"/>
      <c r="ATO191" s="105"/>
      <c r="ATP191" s="105"/>
      <c r="ATQ191" s="105"/>
      <c r="ATR191" s="105"/>
      <c r="ATS191" s="105"/>
      <c r="ATT191" s="105"/>
      <c r="ATU191" s="105"/>
      <c r="ATV191" s="105"/>
    </row>
    <row r="192" spans="1:1218" s="58" customFormat="1" ht="15.75">
      <c r="A192" s="2302"/>
      <c r="B192" s="1725">
        <f>IF(ISBLANK(C192),"",LARGE(B186:B191,1)+1)</f>
        <v>4</v>
      </c>
      <c r="C192" s="1341" t="s">
        <v>211</v>
      </c>
      <c r="D192" s="141"/>
      <c r="E192" s="141"/>
      <c r="F192" s="141"/>
      <c r="G192" s="141"/>
      <c r="H192" s="141"/>
      <c r="I192" s="141"/>
      <c r="J192" s="1549"/>
      <c r="K192" s="140"/>
      <c r="L192" s="105"/>
      <c r="M192" s="1727">
        <f>+IF(ISBLANK(N192),"",LARGE(M186:M191,1)+1)</f>
        <v>4</v>
      </c>
      <c r="N192" s="1612" t="s">
        <v>1458</v>
      </c>
      <c r="O192" s="1613"/>
      <c r="P192" s="1610"/>
      <c r="Q192" s="1610"/>
      <c r="R192" s="1610"/>
      <c r="S192" s="1611"/>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c r="AR192" s="105"/>
      <c r="AS192" s="105"/>
      <c r="AT192" s="105"/>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5"/>
      <c r="BY192" s="105"/>
      <c r="BZ192" s="105"/>
      <c r="CA192" s="105"/>
      <c r="CB192" s="105"/>
      <c r="CC192" s="105"/>
      <c r="CD192" s="105"/>
      <c r="CE192" s="105"/>
      <c r="CF192" s="105"/>
      <c r="CG192" s="105"/>
      <c r="CH192" s="105"/>
      <c r="CI192" s="105"/>
      <c r="CJ192" s="105"/>
      <c r="CK192" s="105"/>
      <c r="CL192" s="105"/>
      <c r="CM192" s="105"/>
      <c r="CN192" s="105"/>
      <c r="CO192" s="105"/>
      <c r="CP192" s="105"/>
      <c r="CQ192" s="105"/>
      <c r="CR192" s="105"/>
      <c r="CS192" s="105"/>
      <c r="CT192" s="105"/>
      <c r="CU192" s="105"/>
      <c r="CV192" s="105"/>
      <c r="CW192" s="105"/>
      <c r="CX192" s="105"/>
      <c r="CY192" s="105"/>
      <c r="CZ192" s="105"/>
      <c r="DA192" s="105"/>
      <c r="DB192" s="105"/>
      <c r="DC192" s="105"/>
      <c r="DD192" s="105"/>
      <c r="DE192" s="105"/>
      <c r="DF192" s="105"/>
      <c r="DG192" s="105"/>
      <c r="DH192" s="105"/>
      <c r="DI192" s="105"/>
      <c r="DJ192" s="105"/>
      <c r="DK192" s="105"/>
      <c r="DL192" s="105"/>
      <c r="DM192" s="105"/>
      <c r="DN192" s="105"/>
      <c r="DO192" s="105"/>
      <c r="DP192" s="105"/>
      <c r="DQ192" s="105"/>
      <c r="DR192" s="105"/>
      <c r="DS192" s="105"/>
      <c r="DT192" s="105"/>
      <c r="DU192" s="105"/>
      <c r="DV192" s="105"/>
      <c r="DW192" s="105"/>
      <c r="DX192" s="105"/>
      <c r="DY192" s="105"/>
      <c r="DZ192" s="105"/>
      <c r="EA192" s="105"/>
      <c r="EB192" s="105"/>
      <c r="EC192" s="105"/>
      <c r="ED192" s="105"/>
      <c r="EE192" s="105"/>
      <c r="EF192" s="105"/>
      <c r="EG192" s="105"/>
      <c r="EH192" s="105"/>
      <c r="EI192" s="105"/>
      <c r="EJ192" s="105"/>
      <c r="EK192" s="105"/>
      <c r="EL192" s="105"/>
      <c r="EM192" s="105"/>
      <c r="EN192" s="105"/>
      <c r="EO192" s="105"/>
      <c r="EP192" s="105"/>
      <c r="EQ192" s="105"/>
      <c r="ER192" s="105"/>
      <c r="ES192" s="105"/>
      <c r="ET192" s="105"/>
      <c r="EU192" s="105"/>
      <c r="EV192" s="105"/>
      <c r="EW192" s="105"/>
      <c r="EX192" s="105"/>
      <c r="EY192" s="105"/>
      <c r="EZ192" s="105"/>
      <c r="FA192" s="105"/>
      <c r="FB192" s="105"/>
      <c r="FC192" s="105"/>
      <c r="FD192" s="105"/>
      <c r="FE192" s="105"/>
      <c r="FF192" s="105"/>
      <c r="FG192" s="105"/>
      <c r="FH192" s="105"/>
      <c r="FI192" s="105"/>
      <c r="FJ192" s="105"/>
      <c r="FK192" s="105"/>
      <c r="FL192" s="105"/>
      <c r="FM192" s="105"/>
      <c r="FN192" s="105"/>
      <c r="FO192" s="105"/>
      <c r="FP192" s="105"/>
      <c r="FQ192" s="105"/>
      <c r="FR192" s="105"/>
      <c r="FS192" s="105"/>
      <c r="FT192" s="105"/>
      <c r="FU192" s="105"/>
      <c r="FV192" s="105"/>
      <c r="FW192" s="105"/>
      <c r="FX192" s="105"/>
      <c r="FY192" s="105"/>
      <c r="FZ192" s="105"/>
      <c r="GA192" s="105"/>
      <c r="GB192" s="105"/>
      <c r="GC192" s="105"/>
      <c r="GD192" s="105"/>
      <c r="GE192" s="105"/>
      <c r="GF192" s="105"/>
      <c r="GG192" s="105"/>
      <c r="GH192" s="105"/>
      <c r="GI192" s="105"/>
      <c r="GJ192" s="105"/>
      <c r="GK192" s="105"/>
      <c r="GL192" s="105"/>
      <c r="GM192" s="105"/>
      <c r="GN192" s="105"/>
      <c r="GO192" s="105"/>
      <c r="GP192" s="105"/>
      <c r="GQ192" s="105"/>
      <c r="GR192" s="105"/>
      <c r="GS192" s="105"/>
      <c r="GT192" s="105"/>
      <c r="GU192" s="105"/>
      <c r="GV192" s="105"/>
      <c r="GW192" s="105"/>
      <c r="GX192" s="105"/>
      <c r="GY192" s="105"/>
      <c r="GZ192" s="105"/>
      <c r="HA192" s="105"/>
      <c r="HB192" s="105"/>
      <c r="HC192" s="105"/>
      <c r="HD192" s="105"/>
      <c r="HE192" s="105"/>
      <c r="HF192" s="105"/>
      <c r="HG192" s="105"/>
      <c r="HH192" s="105"/>
      <c r="HI192" s="105"/>
      <c r="HJ192" s="105"/>
      <c r="HK192" s="105"/>
      <c r="HL192" s="105"/>
      <c r="HM192" s="105"/>
      <c r="HN192" s="105"/>
      <c r="HO192" s="105"/>
      <c r="HP192" s="105"/>
      <c r="HQ192" s="105"/>
      <c r="HR192" s="105"/>
      <c r="HS192" s="105"/>
      <c r="HT192" s="105"/>
      <c r="HU192" s="105"/>
      <c r="HV192" s="105"/>
      <c r="HW192" s="105"/>
      <c r="HX192" s="105"/>
      <c r="HY192" s="105"/>
      <c r="HZ192" s="105"/>
      <c r="IA192" s="105"/>
      <c r="IB192" s="105"/>
      <c r="IC192" s="105"/>
      <c r="ID192" s="105"/>
      <c r="IE192" s="105"/>
      <c r="IF192" s="105"/>
      <c r="IG192" s="105"/>
      <c r="IH192" s="105"/>
      <c r="II192" s="105"/>
      <c r="IJ192" s="105"/>
      <c r="IK192" s="105"/>
      <c r="IL192" s="105"/>
      <c r="IM192" s="105"/>
      <c r="IN192" s="105"/>
      <c r="IO192" s="105"/>
      <c r="IP192" s="105"/>
      <c r="IQ192" s="105"/>
      <c r="IR192" s="105"/>
      <c r="IS192" s="105"/>
      <c r="IT192" s="105"/>
      <c r="IU192" s="105"/>
      <c r="IV192" s="105"/>
      <c r="IW192" s="105"/>
      <c r="IX192" s="105"/>
      <c r="IY192" s="105"/>
      <c r="IZ192" s="105"/>
      <c r="JA192" s="105"/>
      <c r="JB192" s="105"/>
      <c r="JC192" s="105"/>
      <c r="JD192" s="105"/>
      <c r="JE192" s="105"/>
      <c r="JF192" s="105"/>
      <c r="JG192" s="105"/>
      <c r="JH192" s="105"/>
      <c r="JI192" s="105"/>
      <c r="JJ192" s="105"/>
      <c r="JK192" s="105"/>
      <c r="JL192" s="105"/>
      <c r="JM192" s="105"/>
      <c r="JN192" s="105"/>
      <c r="JO192" s="105"/>
      <c r="JP192" s="105"/>
      <c r="JQ192" s="105"/>
      <c r="JR192" s="105"/>
      <c r="JS192" s="105"/>
      <c r="JT192" s="105"/>
      <c r="JU192" s="105"/>
      <c r="JV192" s="105"/>
      <c r="JW192" s="105"/>
      <c r="JX192" s="105"/>
      <c r="JY192" s="105"/>
      <c r="JZ192" s="105"/>
      <c r="KA192" s="105"/>
      <c r="KB192" s="105"/>
      <c r="KC192" s="105"/>
      <c r="KD192" s="105"/>
      <c r="KE192" s="105"/>
      <c r="KF192" s="105"/>
      <c r="KG192" s="105"/>
      <c r="KH192" s="105"/>
      <c r="KI192" s="105"/>
      <c r="KJ192" s="105"/>
      <c r="KK192" s="105"/>
      <c r="KL192" s="105"/>
      <c r="KM192" s="105"/>
      <c r="KN192" s="105"/>
      <c r="KO192" s="105"/>
      <c r="KP192" s="105"/>
      <c r="KQ192" s="105"/>
      <c r="KR192" s="105"/>
      <c r="KS192" s="105"/>
      <c r="KT192" s="105"/>
      <c r="KU192" s="105"/>
      <c r="KV192" s="105"/>
      <c r="KW192" s="105"/>
      <c r="KX192" s="105"/>
      <c r="KY192" s="105"/>
      <c r="KZ192" s="105"/>
      <c r="LA192" s="105"/>
      <c r="LB192" s="105"/>
      <c r="LC192" s="105"/>
      <c r="LD192" s="105"/>
      <c r="LE192" s="105"/>
      <c r="LF192" s="105"/>
      <c r="LG192" s="105"/>
      <c r="LH192" s="105"/>
      <c r="LI192" s="105"/>
      <c r="LJ192" s="105"/>
      <c r="LK192" s="105"/>
      <c r="LL192" s="105"/>
      <c r="LM192" s="105"/>
      <c r="LN192" s="105"/>
      <c r="LO192" s="105"/>
      <c r="LP192" s="105"/>
      <c r="LQ192" s="105"/>
      <c r="LR192" s="105"/>
      <c r="LS192" s="105"/>
      <c r="LT192" s="105"/>
      <c r="LU192" s="105"/>
      <c r="LV192" s="105"/>
      <c r="LW192" s="105"/>
      <c r="LX192" s="105"/>
      <c r="LY192" s="105"/>
      <c r="LZ192" s="105"/>
      <c r="MA192" s="105"/>
      <c r="MB192" s="105"/>
      <c r="MC192" s="105"/>
      <c r="MD192" s="105"/>
      <c r="ME192" s="105"/>
      <c r="MF192" s="105"/>
      <c r="MG192" s="105"/>
      <c r="MH192" s="105"/>
      <c r="MI192" s="105"/>
      <c r="MJ192" s="105"/>
      <c r="MK192" s="105"/>
      <c r="ML192" s="105"/>
      <c r="MM192" s="105"/>
      <c r="MN192" s="105"/>
      <c r="MO192" s="105"/>
      <c r="MP192" s="105"/>
      <c r="MQ192" s="105"/>
      <c r="MR192" s="105"/>
      <c r="MS192" s="105"/>
      <c r="MT192" s="105"/>
      <c r="MU192" s="105"/>
      <c r="MV192" s="105"/>
      <c r="MW192" s="105"/>
      <c r="MX192" s="105"/>
      <c r="MY192" s="105"/>
      <c r="MZ192" s="105"/>
      <c r="NA192" s="105"/>
      <c r="NB192" s="105"/>
      <c r="NC192" s="105"/>
      <c r="ND192" s="105"/>
      <c r="NE192" s="105"/>
      <c r="NF192" s="105"/>
      <c r="NG192" s="105"/>
      <c r="NH192" s="105"/>
      <c r="NI192" s="105"/>
      <c r="NJ192" s="105"/>
      <c r="NK192" s="105"/>
      <c r="NL192" s="105"/>
      <c r="NM192" s="105"/>
      <c r="NN192" s="105"/>
      <c r="NO192" s="105"/>
      <c r="NP192" s="105"/>
      <c r="NQ192" s="105"/>
      <c r="NR192" s="105"/>
      <c r="NS192" s="105"/>
      <c r="NT192" s="105"/>
      <c r="NU192" s="105"/>
      <c r="NV192" s="105"/>
      <c r="NW192" s="105"/>
      <c r="NX192" s="105"/>
      <c r="NY192" s="105"/>
      <c r="NZ192" s="105"/>
      <c r="OA192" s="105"/>
      <c r="OB192" s="105"/>
      <c r="OC192" s="105"/>
      <c r="OD192" s="105"/>
      <c r="OE192" s="105"/>
      <c r="OF192" s="105"/>
      <c r="OG192" s="105"/>
      <c r="OH192" s="105"/>
      <c r="OI192" s="105"/>
      <c r="OJ192" s="105"/>
      <c r="OK192" s="105"/>
      <c r="OL192" s="105"/>
      <c r="OM192" s="105"/>
      <c r="ON192" s="105"/>
      <c r="OO192" s="105"/>
      <c r="OP192" s="105"/>
      <c r="OQ192" s="105"/>
      <c r="OR192" s="105"/>
      <c r="OS192" s="105"/>
      <c r="OT192" s="105"/>
      <c r="OU192" s="105"/>
      <c r="OV192" s="105"/>
      <c r="OW192" s="105"/>
      <c r="OX192" s="105"/>
      <c r="OY192" s="105"/>
      <c r="OZ192" s="105"/>
      <c r="PA192" s="105"/>
      <c r="PB192" s="105"/>
      <c r="PC192" s="105"/>
      <c r="PD192" s="105"/>
      <c r="PE192" s="105"/>
      <c r="PF192" s="105"/>
      <c r="PG192" s="105"/>
      <c r="PH192" s="105"/>
      <c r="PI192" s="105"/>
      <c r="PJ192" s="105"/>
      <c r="PK192" s="105"/>
      <c r="PL192" s="105"/>
      <c r="PM192" s="105"/>
      <c r="PN192" s="105"/>
      <c r="PO192" s="105"/>
      <c r="PP192" s="105"/>
      <c r="PQ192" s="105"/>
      <c r="PR192" s="105"/>
      <c r="PS192" s="105"/>
      <c r="PT192" s="105"/>
      <c r="PU192" s="105"/>
      <c r="PV192" s="105"/>
      <c r="PW192" s="105"/>
      <c r="PX192" s="105"/>
      <c r="PY192" s="105"/>
      <c r="PZ192" s="105"/>
      <c r="QA192" s="105"/>
      <c r="QB192" s="105"/>
      <c r="QC192" s="105"/>
      <c r="QD192" s="105"/>
      <c r="QE192" s="105"/>
      <c r="QF192" s="105"/>
      <c r="QG192" s="105"/>
      <c r="QH192" s="105"/>
      <c r="QI192" s="105"/>
      <c r="QJ192" s="105"/>
      <c r="QK192" s="105"/>
      <c r="QL192" s="105"/>
      <c r="QM192" s="105"/>
      <c r="QN192" s="105"/>
      <c r="QO192" s="105"/>
      <c r="QP192" s="105"/>
      <c r="QQ192" s="105"/>
      <c r="QR192" s="105"/>
      <c r="QS192" s="105"/>
      <c r="QT192" s="105"/>
      <c r="QU192" s="105"/>
      <c r="QV192" s="105"/>
      <c r="QW192" s="105"/>
      <c r="QX192" s="105"/>
      <c r="QY192" s="105"/>
      <c r="QZ192" s="105"/>
      <c r="RA192" s="105"/>
      <c r="RB192" s="105"/>
      <c r="RC192" s="105"/>
      <c r="RD192" s="105"/>
      <c r="RE192" s="105"/>
      <c r="RF192" s="105"/>
      <c r="RG192" s="105"/>
      <c r="RH192" s="105"/>
      <c r="RI192" s="105"/>
      <c r="RJ192" s="105"/>
      <c r="RK192" s="105"/>
      <c r="RL192" s="105"/>
      <c r="RM192" s="105"/>
      <c r="RN192" s="105"/>
      <c r="RO192" s="105"/>
      <c r="RP192" s="105"/>
      <c r="RQ192" s="105"/>
      <c r="RR192" s="105"/>
      <c r="RS192" s="105"/>
      <c r="RT192" s="105"/>
      <c r="RU192" s="105"/>
      <c r="RV192" s="105"/>
      <c r="RW192" s="105"/>
      <c r="RX192" s="105"/>
      <c r="RY192" s="105"/>
      <c r="RZ192" s="105"/>
      <c r="SA192" s="105"/>
      <c r="SB192" s="105"/>
      <c r="SC192" s="105"/>
      <c r="SD192" s="105"/>
      <c r="SE192" s="105"/>
      <c r="SF192" s="105"/>
      <c r="SG192" s="105"/>
      <c r="SH192" s="105"/>
      <c r="SI192" s="105"/>
      <c r="SJ192" s="105"/>
      <c r="SK192" s="105"/>
      <c r="SL192" s="105"/>
      <c r="SM192" s="105"/>
      <c r="SN192" s="105"/>
      <c r="SO192" s="105"/>
      <c r="SP192" s="105"/>
      <c r="SQ192" s="105"/>
      <c r="SR192" s="105"/>
      <c r="SS192" s="105"/>
      <c r="ST192" s="105"/>
      <c r="SU192" s="105"/>
      <c r="SV192" s="105"/>
      <c r="SW192" s="105"/>
      <c r="SX192" s="105"/>
      <c r="SY192" s="105"/>
      <c r="SZ192" s="105"/>
      <c r="TA192" s="105"/>
      <c r="TB192" s="105"/>
      <c r="TC192" s="105"/>
      <c r="TD192" s="105"/>
      <c r="TE192" s="105"/>
      <c r="TF192" s="105"/>
      <c r="TG192" s="105"/>
      <c r="TH192" s="105"/>
      <c r="TI192" s="105"/>
      <c r="TJ192" s="105"/>
      <c r="TK192" s="105"/>
      <c r="TL192" s="105"/>
      <c r="TM192" s="105"/>
      <c r="TN192" s="105"/>
      <c r="TO192" s="105"/>
      <c r="TP192" s="105"/>
      <c r="TQ192" s="105"/>
      <c r="TR192" s="105"/>
      <c r="TS192" s="105"/>
      <c r="TT192" s="105"/>
      <c r="TU192" s="105"/>
      <c r="TV192" s="105"/>
      <c r="TW192" s="105"/>
      <c r="TX192" s="105"/>
      <c r="TY192" s="105"/>
      <c r="TZ192" s="105"/>
      <c r="UA192" s="105"/>
      <c r="UB192" s="105"/>
      <c r="UC192" s="105"/>
      <c r="UD192" s="105"/>
      <c r="UE192" s="105"/>
      <c r="UF192" s="105"/>
      <c r="UG192" s="105"/>
      <c r="UH192" s="105"/>
      <c r="UI192" s="105"/>
      <c r="UJ192" s="105"/>
      <c r="UK192" s="105"/>
      <c r="UL192" s="105"/>
      <c r="UM192" s="105"/>
      <c r="UN192" s="105"/>
      <c r="UO192" s="105"/>
      <c r="UP192" s="105"/>
      <c r="UQ192" s="105"/>
      <c r="UR192" s="105"/>
      <c r="US192" s="105"/>
      <c r="UT192" s="105"/>
      <c r="UU192" s="105"/>
      <c r="UV192" s="105"/>
      <c r="UW192" s="105"/>
      <c r="UX192" s="105"/>
      <c r="UY192" s="105"/>
      <c r="UZ192" s="105"/>
      <c r="VA192" s="105"/>
      <c r="VB192" s="105"/>
      <c r="VC192" s="105"/>
      <c r="VD192" s="105"/>
      <c r="VE192" s="105"/>
      <c r="VF192" s="105"/>
      <c r="VG192" s="105"/>
      <c r="VH192" s="105"/>
      <c r="VI192" s="105"/>
      <c r="VJ192" s="105"/>
      <c r="VK192" s="105"/>
      <c r="VL192" s="105"/>
      <c r="VM192" s="105"/>
      <c r="VN192" s="105"/>
      <c r="VO192" s="105"/>
      <c r="VP192" s="105"/>
      <c r="VQ192" s="105"/>
      <c r="VR192" s="105"/>
      <c r="VS192" s="105"/>
      <c r="VT192" s="105"/>
      <c r="VU192" s="105"/>
      <c r="VV192" s="105"/>
      <c r="VW192" s="105"/>
      <c r="VX192" s="105"/>
      <c r="VY192" s="105"/>
      <c r="VZ192" s="105"/>
      <c r="WA192" s="105"/>
      <c r="WB192" s="105"/>
      <c r="WC192" s="105"/>
      <c r="WD192" s="105"/>
      <c r="WE192" s="105"/>
      <c r="WF192" s="105"/>
      <c r="WG192" s="105"/>
      <c r="WH192" s="105"/>
      <c r="WI192" s="105"/>
      <c r="WJ192" s="105"/>
      <c r="WK192" s="105"/>
      <c r="WL192" s="105"/>
      <c r="WM192" s="105"/>
      <c r="WN192" s="105"/>
      <c r="WO192" s="105"/>
      <c r="WP192" s="105"/>
      <c r="WQ192" s="105"/>
      <c r="WR192" s="105"/>
      <c r="WS192" s="105"/>
      <c r="WT192" s="105"/>
      <c r="WU192" s="105"/>
      <c r="WV192" s="105"/>
      <c r="WW192" s="105"/>
      <c r="WX192" s="105"/>
      <c r="WY192" s="105"/>
      <c r="WZ192" s="105"/>
      <c r="XA192" s="105"/>
      <c r="XB192" s="105"/>
      <c r="XC192" s="105"/>
      <c r="XD192" s="105"/>
      <c r="XE192" s="105"/>
      <c r="XF192" s="105"/>
      <c r="XG192" s="105"/>
      <c r="XH192" s="105"/>
      <c r="XI192" s="105"/>
      <c r="XJ192" s="105"/>
      <c r="XK192" s="105"/>
      <c r="XL192" s="105"/>
      <c r="XM192" s="105"/>
      <c r="XN192" s="105"/>
      <c r="XO192" s="105"/>
      <c r="XP192" s="105"/>
      <c r="XQ192" s="105"/>
      <c r="XR192" s="105"/>
      <c r="XS192" s="105"/>
      <c r="XT192" s="105"/>
      <c r="XU192" s="105"/>
      <c r="XV192" s="105"/>
      <c r="XW192" s="105"/>
      <c r="XX192" s="105"/>
      <c r="XY192" s="105"/>
      <c r="XZ192" s="105"/>
      <c r="YA192" s="105"/>
      <c r="YB192" s="105"/>
      <c r="YC192" s="105"/>
      <c r="YD192" s="105"/>
      <c r="YE192" s="105"/>
      <c r="YF192" s="105"/>
      <c r="YG192" s="105"/>
      <c r="YH192" s="105"/>
      <c r="YI192" s="105"/>
      <c r="YJ192" s="105"/>
      <c r="YK192" s="105"/>
      <c r="YL192" s="105"/>
      <c r="YM192" s="105"/>
      <c r="YN192" s="105"/>
      <c r="YO192" s="105"/>
      <c r="YP192" s="105"/>
      <c r="YQ192" s="105"/>
      <c r="YR192" s="105"/>
      <c r="YS192" s="105"/>
      <c r="YT192" s="105"/>
      <c r="YU192" s="105"/>
      <c r="YV192" s="105"/>
      <c r="YW192" s="105"/>
      <c r="YX192" s="105"/>
      <c r="YY192" s="105"/>
      <c r="YZ192" s="105"/>
      <c r="ZA192" s="105"/>
      <c r="ZB192" s="105"/>
      <c r="ZC192" s="105"/>
      <c r="ZD192" s="105"/>
      <c r="ZE192" s="105"/>
      <c r="ZF192" s="105"/>
      <c r="ZG192" s="105"/>
      <c r="ZH192" s="105"/>
      <c r="ZI192" s="105"/>
      <c r="ZJ192" s="105"/>
      <c r="ZK192" s="105"/>
      <c r="ZL192" s="105"/>
      <c r="ZM192" s="105"/>
      <c r="ZN192" s="105"/>
      <c r="ZO192" s="105"/>
      <c r="ZP192" s="105"/>
      <c r="ZQ192" s="105"/>
      <c r="ZR192" s="105"/>
      <c r="ZS192" s="105"/>
      <c r="ZT192" s="105"/>
      <c r="ZU192" s="105"/>
      <c r="ZV192" s="105"/>
      <c r="ZW192" s="105"/>
      <c r="ZX192" s="105"/>
      <c r="ZY192" s="105"/>
      <c r="ZZ192" s="105"/>
      <c r="AAA192" s="105"/>
      <c r="AAB192" s="105"/>
      <c r="AAC192" s="105"/>
      <c r="AAD192" s="105"/>
      <c r="AAE192" s="105"/>
      <c r="AAF192" s="105"/>
      <c r="AAG192" s="105"/>
      <c r="AAH192" s="105"/>
      <c r="AAI192" s="105"/>
      <c r="AAJ192" s="105"/>
      <c r="AAK192" s="105"/>
      <c r="AAL192" s="105"/>
      <c r="AAM192" s="105"/>
      <c r="AAN192" s="105"/>
      <c r="AAO192" s="105"/>
      <c r="AAP192" s="105"/>
      <c r="AAQ192" s="105"/>
      <c r="AAR192" s="105"/>
      <c r="AAS192" s="105"/>
      <c r="AAT192" s="105"/>
      <c r="AAU192" s="105"/>
      <c r="AAV192" s="105"/>
      <c r="AAW192" s="105"/>
      <c r="AAX192" s="105"/>
      <c r="AAY192" s="105"/>
      <c r="AAZ192" s="105"/>
      <c r="ABA192" s="105"/>
      <c r="ABB192" s="105"/>
      <c r="ABC192" s="105"/>
      <c r="ABD192" s="105"/>
      <c r="ABE192" s="105"/>
      <c r="ABF192" s="105"/>
      <c r="ABG192" s="105"/>
      <c r="ABH192" s="105"/>
      <c r="ABI192" s="105"/>
      <c r="ABJ192" s="105"/>
      <c r="ABK192" s="105"/>
      <c r="ABL192" s="105"/>
      <c r="ABM192" s="105"/>
      <c r="ABN192" s="105"/>
      <c r="ABO192" s="105"/>
      <c r="ABP192" s="105"/>
      <c r="ABQ192" s="105"/>
      <c r="ABR192" s="105"/>
      <c r="ABS192" s="105"/>
      <c r="ABT192" s="105"/>
      <c r="ABU192" s="105"/>
      <c r="ABV192" s="105"/>
      <c r="ABW192" s="105"/>
      <c r="ABX192" s="105"/>
      <c r="ABY192" s="105"/>
      <c r="ABZ192" s="105"/>
      <c r="ACA192" s="105"/>
      <c r="ACB192" s="105"/>
      <c r="ACC192" s="105"/>
      <c r="ACD192" s="105"/>
      <c r="ACE192" s="105"/>
      <c r="ACF192" s="105"/>
      <c r="ACG192" s="105"/>
      <c r="ACH192" s="105"/>
      <c r="ACI192" s="105"/>
      <c r="ACJ192" s="105"/>
      <c r="ACK192" s="105"/>
      <c r="ACL192" s="105"/>
      <c r="ACM192" s="105"/>
      <c r="ACN192" s="105"/>
      <c r="ACO192" s="105"/>
      <c r="ACP192" s="105"/>
      <c r="ACQ192" s="105"/>
      <c r="ACR192" s="105"/>
      <c r="ACS192" s="105"/>
      <c r="ACT192" s="105"/>
      <c r="ACU192" s="105"/>
      <c r="ACV192" s="105"/>
      <c r="ACW192" s="105"/>
      <c r="ACX192" s="105"/>
      <c r="ACY192" s="105"/>
      <c r="ACZ192" s="105"/>
      <c r="ADA192" s="105"/>
      <c r="ADB192" s="105"/>
      <c r="ADC192" s="105"/>
      <c r="ADD192" s="105"/>
      <c r="ADE192" s="105"/>
      <c r="ADF192" s="105"/>
      <c r="ADG192" s="105"/>
      <c r="ADH192" s="105"/>
      <c r="ADI192" s="105"/>
      <c r="ADJ192" s="105"/>
      <c r="ADK192" s="105"/>
      <c r="ADL192" s="105"/>
      <c r="ADM192" s="105"/>
      <c r="ADN192" s="105"/>
      <c r="ADO192" s="105"/>
      <c r="ADP192" s="105"/>
      <c r="ADQ192" s="105"/>
      <c r="ADR192" s="105"/>
      <c r="ADS192" s="105"/>
      <c r="ADT192" s="105"/>
      <c r="ADU192" s="105"/>
      <c r="ADV192" s="105"/>
      <c r="ADW192" s="105"/>
      <c r="ADX192" s="105"/>
      <c r="ADY192" s="105"/>
      <c r="ADZ192" s="105"/>
      <c r="AEA192" s="105"/>
      <c r="AEB192" s="105"/>
      <c r="AEC192" s="105"/>
      <c r="AED192" s="105"/>
      <c r="AEE192" s="105"/>
      <c r="AEF192" s="105"/>
      <c r="AEG192" s="105"/>
      <c r="AEH192" s="105"/>
      <c r="AEI192" s="105"/>
      <c r="AEJ192" s="105"/>
      <c r="AEK192" s="105"/>
      <c r="AEL192" s="105"/>
      <c r="AEM192" s="105"/>
      <c r="AEN192" s="105"/>
      <c r="AEO192" s="105"/>
      <c r="AEP192" s="105"/>
      <c r="AEQ192" s="105"/>
      <c r="AER192" s="105"/>
      <c r="AES192" s="105"/>
      <c r="AET192" s="105"/>
      <c r="AEU192" s="105"/>
      <c r="AEV192" s="105"/>
      <c r="AEW192" s="105"/>
      <c r="AEX192" s="105"/>
      <c r="AEY192" s="105"/>
      <c r="AEZ192" s="105"/>
      <c r="AFA192" s="105"/>
      <c r="AFB192" s="105"/>
      <c r="AFC192" s="105"/>
      <c r="AFD192" s="105"/>
      <c r="AFE192" s="105"/>
      <c r="AFF192" s="105"/>
      <c r="AFG192" s="105"/>
      <c r="AFH192" s="105"/>
      <c r="AFI192" s="105"/>
      <c r="AFJ192" s="105"/>
      <c r="AFK192" s="105"/>
      <c r="AFL192" s="105"/>
      <c r="AFM192" s="105"/>
      <c r="AFN192" s="105"/>
      <c r="AFO192" s="105"/>
      <c r="AFP192" s="105"/>
      <c r="AFQ192" s="105"/>
      <c r="AFR192" s="105"/>
      <c r="AFS192" s="105"/>
      <c r="AFT192" s="105"/>
      <c r="AFU192" s="105"/>
      <c r="AFV192" s="105"/>
      <c r="AFW192" s="105"/>
      <c r="AFX192" s="105"/>
      <c r="AFY192" s="105"/>
      <c r="AFZ192" s="105"/>
      <c r="AGA192" s="105"/>
      <c r="AGB192" s="105"/>
      <c r="AGC192" s="105"/>
      <c r="AGD192" s="105"/>
      <c r="AGE192" s="105"/>
      <c r="AGF192" s="105"/>
      <c r="AGG192" s="105"/>
      <c r="AGH192" s="105"/>
      <c r="AGI192" s="105"/>
      <c r="AGJ192" s="105"/>
      <c r="AGK192" s="105"/>
      <c r="AGL192" s="105"/>
      <c r="AGM192" s="105"/>
      <c r="AGN192" s="105"/>
      <c r="AGO192" s="105"/>
      <c r="AGP192" s="105"/>
      <c r="AGQ192" s="105"/>
      <c r="AGR192" s="105"/>
      <c r="AGS192" s="105"/>
      <c r="AGT192" s="105"/>
      <c r="AGU192" s="105"/>
      <c r="AGV192" s="105"/>
      <c r="AGW192" s="105"/>
      <c r="AGX192" s="105"/>
      <c r="AGY192" s="105"/>
      <c r="AGZ192" s="105"/>
      <c r="AHA192" s="105"/>
      <c r="AHB192" s="105"/>
      <c r="AHC192" s="105"/>
      <c r="AHD192" s="105"/>
      <c r="AHE192" s="105"/>
      <c r="AHF192" s="105"/>
      <c r="AHG192" s="105"/>
      <c r="AHH192" s="105"/>
      <c r="AHI192" s="105"/>
      <c r="AHJ192" s="105"/>
      <c r="AHK192" s="105"/>
      <c r="AHL192" s="105"/>
      <c r="AHM192" s="105"/>
      <c r="AHN192" s="105"/>
      <c r="AHO192" s="105"/>
      <c r="AHP192" s="105"/>
      <c r="AHQ192" s="105"/>
      <c r="AHR192" s="105"/>
      <c r="AHS192" s="105"/>
      <c r="AHT192" s="105"/>
      <c r="AHU192" s="105"/>
      <c r="AHV192" s="105"/>
      <c r="AHW192" s="105"/>
      <c r="AHX192" s="105"/>
      <c r="AHY192" s="105"/>
      <c r="AHZ192" s="105"/>
      <c r="AIA192" s="105"/>
      <c r="AIB192" s="105"/>
      <c r="AIC192" s="105"/>
      <c r="AID192" s="105"/>
      <c r="AIE192" s="105"/>
      <c r="AIF192" s="105"/>
      <c r="AIG192" s="105"/>
      <c r="AIH192" s="105"/>
      <c r="AII192" s="105"/>
      <c r="AIJ192" s="105"/>
      <c r="AIK192" s="105"/>
      <c r="AIL192" s="105"/>
      <c r="AIM192" s="105"/>
      <c r="AIN192" s="105"/>
      <c r="AIO192" s="105"/>
      <c r="AIP192" s="105"/>
      <c r="AIQ192" s="105"/>
      <c r="AIR192" s="105"/>
      <c r="AIS192" s="105"/>
      <c r="AIT192" s="105"/>
      <c r="AIU192" s="105"/>
      <c r="AIV192" s="105"/>
      <c r="AIW192" s="105"/>
      <c r="AIX192" s="105"/>
      <c r="AIY192" s="105"/>
      <c r="AIZ192" s="105"/>
      <c r="AJA192" s="105"/>
      <c r="AJB192" s="105"/>
      <c r="AJC192" s="105"/>
      <c r="AJD192" s="105"/>
      <c r="AJE192" s="105"/>
      <c r="AJF192" s="105"/>
      <c r="AJG192" s="105"/>
      <c r="AJH192" s="105"/>
      <c r="AJI192" s="105"/>
      <c r="AJJ192" s="105"/>
      <c r="AJK192" s="105"/>
      <c r="AJL192" s="105"/>
      <c r="AJM192" s="105"/>
      <c r="AJN192" s="105"/>
      <c r="AJO192" s="105"/>
      <c r="AJP192" s="105"/>
      <c r="AJQ192" s="105"/>
      <c r="AJR192" s="105"/>
      <c r="AJS192" s="105"/>
      <c r="AJT192" s="105"/>
      <c r="AJU192" s="105"/>
      <c r="AJV192" s="105"/>
      <c r="AJW192" s="105"/>
      <c r="AJX192" s="105"/>
      <c r="AJY192" s="105"/>
      <c r="AJZ192" s="105"/>
      <c r="AKA192" s="105"/>
      <c r="AKB192" s="105"/>
      <c r="AKC192" s="105"/>
      <c r="AKD192" s="105"/>
      <c r="AKE192" s="105"/>
      <c r="AKF192" s="105"/>
      <c r="AKG192" s="105"/>
      <c r="AKH192" s="105"/>
      <c r="AKI192" s="105"/>
      <c r="AKJ192" s="105"/>
      <c r="AKK192" s="105"/>
      <c r="AKL192" s="105"/>
      <c r="AKM192" s="105"/>
      <c r="AKN192" s="105"/>
      <c r="AKO192" s="105"/>
      <c r="AKP192" s="105"/>
      <c r="AKQ192" s="105"/>
      <c r="AKR192" s="105"/>
      <c r="AKS192" s="105"/>
      <c r="AKT192" s="105"/>
      <c r="AKU192" s="105"/>
      <c r="AKV192" s="105"/>
      <c r="AKW192" s="105"/>
      <c r="AKX192" s="105"/>
      <c r="AKY192" s="105"/>
      <c r="AKZ192" s="105"/>
      <c r="ALA192" s="105"/>
      <c r="ALB192" s="105"/>
      <c r="ALC192" s="105"/>
      <c r="ALD192" s="105"/>
      <c r="ALE192" s="105"/>
      <c r="ALF192" s="105"/>
      <c r="ALG192" s="105"/>
      <c r="ALH192" s="105"/>
      <c r="ALI192" s="105"/>
      <c r="ALJ192" s="105"/>
      <c r="ALK192" s="105"/>
      <c r="ALL192" s="105"/>
      <c r="ALM192" s="105"/>
      <c r="ALN192" s="105"/>
      <c r="ALO192" s="105"/>
      <c r="ALP192" s="105"/>
      <c r="ALQ192" s="105"/>
      <c r="ALR192" s="105"/>
      <c r="ALS192" s="105"/>
      <c r="ALT192" s="105"/>
      <c r="ALU192" s="105"/>
      <c r="ALV192" s="105"/>
      <c r="ALW192" s="105"/>
      <c r="ALX192" s="105"/>
      <c r="ALY192" s="105"/>
      <c r="ALZ192" s="105"/>
      <c r="AMA192" s="105"/>
      <c r="AMB192" s="105"/>
      <c r="AMC192" s="105"/>
      <c r="AMD192" s="105"/>
      <c r="AME192" s="105"/>
      <c r="AMF192" s="105"/>
      <c r="AMG192" s="105"/>
      <c r="AMH192" s="105"/>
      <c r="AMI192" s="105"/>
      <c r="AMJ192" s="105"/>
      <c r="AMK192" s="105"/>
      <c r="AML192" s="105"/>
      <c r="AMM192" s="105"/>
      <c r="AMN192" s="105"/>
      <c r="AMO192" s="105"/>
      <c r="AMP192" s="105"/>
      <c r="AMQ192" s="105"/>
      <c r="AMR192" s="105"/>
      <c r="AMS192" s="105"/>
      <c r="AMT192" s="105"/>
      <c r="AMU192" s="105"/>
      <c r="AMV192" s="105"/>
      <c r="AMW192" s="105"/>
      <c r="AMX192" s="105"/>
      <c r="AMY192" s="105"/>
      <c r="AMZ192" s="105"/>
      <c r="ANA192" s="105"/>
      <c r="ANB192" s="105"/>
      <c r="ANC192" s="105"/>
      <c r="AND192" s="105"/>
      <c r="ANE192" s="105"/>
      <c r="ANF192" s="105"/>
      <c r="ANG192" s="105"/>
      <c r="ANH192" s="105"/>
      <c r="ANI192" s="105"/>
      <c r="ANJ192" s="105"/>
      <c r="ANK192" s="105"/>
      <c r="ANL192" s="105"/>
      <c r="ANM192" s="105"/>
      <c r="ANN192" s="105"/>
      <c r="ANO192" s="105"/>
      <c r="ANP192" s="105"/>
      <c r="ANQ192" s="105"/>
      <c r="ANR192" s="105"/>
      <c r="ANS192" s="105"/>
      <c r="ANT192" s="105"/>
      <c r="ANU192" s="105"/>
      <c r="ANV192" s="105"/>
      <c r="ANW192" s="105"/>
      <c r="ANX192" s="105"/>
      <c r="ANY192" s="105"/>
      <c r="ANZ192" s="105"/>
      <c r="AOA192" s="105"/>
      <c r="AOB192" s="105"/>
      <c r="AOC192" s="105"/>
      <c r="AOD192" s="105"/>
      <c r="AOE192" s="105"/>
      <c r="AOF192" s="105"/>
      <c r="AOG192" s="105"/>
      <c r="AOH192" s="105"/>
      <c r="AOI192" s="105"/>
      <c r="AOJ192" s="105"/>
      <c r="AOK192" s="105"/>
      <c r="AOL192" s="105"/>
      <c r="AOM192" s="105"/>
      <c r="AON192" s="105"/>
      <c r="AOO192" s="105"/>
      <c r="AOP192" s="105"/>
      <c r="AOQ192" s="105"/>
      <c r="AOR192" s="105"/>
      <c r="AOS192" s="105"/>
      <c r="AOT192" s="105"/>
      <c r="AOU192" s="105"/>
      <c r="AOV192" s="105"/>
      <c r="AOW192" s="105"/>
      <c r="AOX192" s="105"/>
      <c r="AOY192" s="105"/>
      <c r="AOZ192" s="105"/>
      <c r="APA192" s="105"/>
      <c r="APB192" s="105"/>
      <c r="APC192" s="105"/>
      <c r="APD192" s="105"/>
      <c r="APE192" s="105"/>
      <c r="APF192" s="105"/>
      <c r="APG192" s="105"/>
      <c r="APH192" s="105"/>
      <c r="API192" s="105"/>
      <c r="APJ192" s="105"/>
      <c r="APK192" s="105"/>
      <c r="APL192" s="105"/>
      <c r="APM192" s="105"/>
      <c r="APN192" s="105"/>
      <c r="APO192" s="105"/>
      <c r="APP192" s="105"/>
      <c r="APQ192" s="105"/>
      <c r="APR192" s="105"/>
      <c r="APS192" s="105"/>
      <c r="APT192" s="105"/>
      <c r="APU192" s="105"/>
      <c r="APV192" s="105"/>
      <c r="APW192" s="105"/>
      <c r="APX192" s="105"/>
      <c r="APY192" s="105"/>
      <c r="APZ192" s="105"/>
      <c r="AQA192" s="105"/>
      <c r="AQB192" s="105"/>
      <c r="AQC192" s="105"/>
      <c r="AQD192" s="105"/>
      <c r="AQE192" s="105"/>
      <c r="AQF192" s="105"/>
      <c r="AQG192" s="105"/>
      <c r="AQH192" s="105"/>
      <c r="AQI192" s="105"/>
      <c r="AQJ192" s="105"/>
      <c r="AQK192" s="105"/>
      <c r="AQL192" s="105"/>
      <c r="AQM192" s="105"/>
      <c r="AQN192" s="105"/>
      <c r="AQO192" s="105"/>
      <c r="AQP192" s="105"/>
      <c r="AQQ192" s="105"/>
      <c r="AQR192" s="105"/>
      <c r="AQS192" s="105"/>
      <c r="AQT192" s="105"/>
      <c r="AQU192" s="105"/>
      <c r="AQV192" s="105"/>
      <c r="AQW192" s="105"/>
      <c r="AQX192" s="105"/>
      <c r="AQY192" s="105"/>
      <c r="AQZ192" s="105"/>
      <c r="ARA192" s="105"/>
      <c r="ARB192" s="105"/>
      <c r="ARC192" s="105"/>
      <c r="ARD192" s="105"/>
      <c r="ARE192" s="105"/>
      <c r="ARF192" s="105"/>
      <c r="ARG192" s="105"/>
      <c r="ARH192" s="105"/>
      <c r="ARI192" s="105"/>
      <c r="ARJ192" s="105"/>
      <c r="ARK192" s="105"/>
      <c r="ARL192" s="105"/>
      <c r="ARM192" s="105"/>
      <c r="ARN192" s="105"/>
      <c r="ARO192" s="105"/>
      <c r="ARP192" s="105"/>
      <c r="ARQ192" s="105"/>
      <c r="ARR192" s="105"/>
      <c r="ARS192" s="105"/>
      <c r="ART192" s="105"/>
      <c r="ARU192" s="105"/>
      <c r="ARV192" s="105"/>
      <c r="ARW192" s="105"/>
      <c r="ARX192" s="105"/>
      <c r="ARY192" s="105"/>
      <c r="ARZ192" s="105"/>
      <c r="ASA192" s="105"/>
      <c r="ASB192" s="105"/>
      <c r="ASC192" s="105"/>
      <c r="ASD192" s="105"/>
      <c r="ASE192" s="105"/>
      <c r="ASF192" s="105"/>
      <c r="ASG192" s="105"/>
      <c r="ASH192" s="105"/>
      <c r="ASI192" s="105"/>
      <c r="ASJ192" s="105"/>
      <c r="ASK192" s="105"/>
      <c r="ASL192" s="105"/>
      <c r="ASM192" s="105"/>
      <c r="ASN192" s="105"/>
      <c r="ASO192" s="105"/>
      <c r="ASP192" s="105"/>
      <c r="ASQ192" s="105"/>
      <c r="ASR192" s="105"/>
      <c r="ASS192" s="105"/>
      <c r="AST192" s="105"/>
      <c r="ASU192" s="105"/>
      <c r="ASV192" s="105"/>
      <c r="ASW192" s="105"/>
      <c r="ASX192" s="105"/>
      <c r="ASY192" s="105"/>
      <c r="ASZ192" s="105"/>
      <c r="ATA192" s="105"/>
      <c r="ATB192" s="105"/>
      <c r="ATC192" s="105"/>
      <c r="ATD192" s="105"/>
      <c r="ATE192" s="105"/>
      <c r="ATF192" s="105"/>
      <c r="ATG192" s="105"/>
      <c r="ATH192" s="105"/>
      <c r="ATI192" s="105"/>
      <c r="ATJ192" s="105"/>
      <c r="ATK192" s="105"/>
      <c r="ATL192" s="105"/>
      <c r="ATM192" s="105"/>
      <c r="ATN192" s="105"/>
      <c r="ATO192" s="105"/>
      <c r="ATP192" s="105"/>
      <c r="ATQ192" s="105"/>
      <c r="ATR192" s="105"/>
      <c r="ATS192" s="105"/>
      <c r="ATT192" s="105"/>
      <c r="ATU192" s="105"/>
      <c r="ATV192" s="105"/>
    </row>
    <row r="193" spans="1:1218" s="58" customFormat="1" ht="15" customHeight="1">
      <c r="A193" s="2302"/>
      <c r="B193" s="1725">
        <f>IF(ISBLANK(C193),"",LARGE(B186:B192,1)+1)</f>
        <v>5</v>
      </c>
      <c r="C193" s="1662" t="s">
        <v>1440</v>
      </c>
      <c r="D193" s="64"/>
      <c r="E193" s="141"/>
      <c r="F193" s="141"/>
      <c r="G193" s="141"/>
      <c r="H193" s="141"/>
      <c r="I193" s="141"/>
      <c r="J193" s="1549"/>
      <c r="K193" s="140"/>
      <c r="L193" s="105"/>
      <c r="M193" s="1614" t="str">
        <f>IF(ISBLANK(N193),"",LARGE(M186:M192,1)+1)</f>
        <v/>
      </c>
      <c r="N193" s="1615"/>
      <c r="O193" s="1616"/>
      <c r="P193" s="1617"/>
      <c r="Q193" s="1617"/>
      <c r="R193" s="1617"/>
      <c r="S193" s="1618"/>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5"/>
      <c r="AR193" s="105"/>
      <c r="AS193" s="105"/>
      <c r="AT193" s="105"/>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c r="BV193" s="105"/>
      <c r="BW193" s="105"/>
      <c r="BX193" s="105"/>
      <c r="BY193" s="105"/>
      <c r="BZ193" s="105"/>
      <c r="CA193" s="105"/>
      <c r="CB193" s="105"/>
      <c r="CC193" s="105"/>
      <c r="CD193" s="105"/>
      <c r="CE193" s="105"/>
      <c r="CF193" s="105"/>
      <c r="CG193" s="105"/>
      <c r="CH193" s="105"/>
      <c r="CI193" s="105"/>
      <c r="CJ193" s="105"/>
      <c r="CK193" s="105"/>
      <c r="CL193" s="105"/>
      <c r="CM193" s="105"/>
      <c r="CN193" s="105"/>
      <c r="CO193" s="105"/>
      <c r="CP193" s="105"/>
      <c r="CQ193" s="105"/>
      <c r="CR193" s="105"/>
      <c r="CS193" s="105"/>
      <c r="CT193" s="105"/>
      <c r="CU193" s="105"/>
      <c r="CV193" s="105"/>
      <c r="CW193" s="105"/>
      <c r="CX193" s="105"/>
      <c r="CY193" s="105"/>
      <c r="CZ193" s="105"/>
      <c r="DA193" s="105"/>
      <c r="DB193" s="105"/>
      <c r="DC193" s="105"/>
      <c r="DD193" s="105"/>
      <c r="DE193" s="105"/>
      <c r="DF193" s="105"/>
      <c r="DG193" s="105"/>
      <c r="DH193" s="105"/>
      <c r="DI193" s="105"/>
      <c r="DJ193" s="105"/>
      <c r="DK193" s="105"/>
      <c r="DL193" s="105"/>
      <c r="DM193" s="105"/>
      <c r="DN193" s="105"/>
      <c r="DO193" s="105"/>
      <c r="DP193" s="105"/>
      <c r="DQ193" s="105"/>
      <c r="DR193" s="105"/>
      <c r="DS193" s="105"/>
      <c r="DT193" s="105"/>
      <c r="DU193" s="105"/>
      <c r="DV193" s="105"/>
      <c r="DW193" s="105"/>
      <c r="DX193" s="105"/>
      <c r="DY193" s="105"/>
      <c r="DZ193" s="105"/>
      <c r="EA193" s="105"/>
      <c r="EB193" s="105"/>
      <c r="EC193" s="105"/>
      <c r="ED193" s="105"/>
      <c r="EE193" s="105"/>
      <c r="EF193" s="105"/>
      <c r="EG193" s="105"/>
      <c r="EH193" s="105"/>
      <c r="EI193" s="105"/>
      <c r="EJ193" s="105"/>
      <c r="EK193" s="105"/>
      <c r="EL193" s="105"/>
      <c r="EM193" s="105"/>
      <c r="EN193" s="105"/>
      <c r="EO193" s="105"/>
      <c r="EP193" s="105"/>
      <c r="EQ193" s="105"/>
      <c r="ER193" s="105"/>
      <c r="ES193" s="105"/>
      <c r="ET193" s="105"/>
      <c r="EU193" s="105"/>
      <c r="EV193" s="105"/>
      <c r="EW193" s="105"/>
      <c r="EX193" s="105"/>
      <c r="EY193" s="105"/>
      <c r="EZ193" s="105"/>
      <c r="FA193" s="105"/>
      <c r="FB193" s="105"/>
      <c r="FC193" s="105"/>
      <c r="FD193" s="105"/>
      <c r="FE193" s="105"/>
      <c r="FF193" s="105"/>
      <c r="FG193" s="105"/>
      <c r="FH193" s="105"/>
      <c r="FI193" s="105"/>
      <c r="FJ193" s="105"/>
      <c r="FK193" s="105"/>
      <c r="FL193" s="105"/>
      <c r="FM193" s="105"/>
      <c r="FN193" s="105"/>
      <c r="FO193" s="105"/>
      <c r="FP193" s="105"/>
      <c r="FQ193" s="105"/>
      <c r="FR193" s="105"/>
      <c r="FS193" s="105"/>
      <c r="FT193" s="105"/>
      <c r="FU193" s="105"/>
      <c r="FV193" s="105"/>
      <c r="FW193" s="105"/>
      <c r="FX193" s="105"/>
      <c r="FY193" s="105"/>
      <c r="FZ193" s="105"/>
      <c r="GA193" s="105"/>
      <c r="GB193" s="105"/>
      <c r="GC193" s="105"/>
      <c r="GD193" s="105"/>
      <c r="GE193" s="105"/>
      <c r="GF193" s="105"/>
      <c r="GG193" s="105"/>
      <c r="GH193" s="105"/>
      <c r="GI193" s="105"/>
      <c r="GJ193" s="105"/>
      <c r="GK193" s="105"/>
      <c r="GL193" s="105"/>
      <c r="GM193" s="105"/>
      <c r="GN193" s="105"/>
      <c r="GO193" s="105"/>
      <c r="GP193" s="105"/>
      <c r="GQ193" s="105"/>
      <c r="GR193" s="105"/>
      <c r="GS193" s="105"/>
      <c r="GT193" s="105"/>
      <c r="GU193" s="105"/>
      <c r="GV193" s="105"/>
      <c r="GW193" s="105"/>
      <c r="GX193" s="105"/>
      <c r="GY193" s="105"/>
      <c r="GZ193" s="105"/>
      <c r="HA193" s="105"/>
      <c r="HB193" s="105"/>
      <c r="HC193" s="105"/>
      <c r="HD193" s="105"/>
      <c r="HE193" s="105"/>
      <c r="HF193" s="105"/>
      <c r="HG193" s="105"/>
      <c r="HH193" s="105"/>
      <c r="HI193" s="105"/>
      <c r="HJ193" s="105"/>
      <c r="HK193" s="105"/>
      <c r="HL193" s="105"/>
      <c r="HM193" s="105"/>
      <c r="HN193" s="105"/>
      <c r="HO193" s="105"/>
      <c r="HP193" s="105"/>
      <c r="HQ193" s="105"/>
      <c r="HR193" s="105"/>
      <c r="HS193" s="105"/>
      <c r="HT193" s="105"/>
      <c r="HU193" s="105"/>
      <c r="HV193" s="105"/>
      <c r="HW193" s="105"/>
      <c r="HX193" s="105"/>
      <c r="HY193" s="105"/>
      <c r="HZ193" s="105"/>
      <c r="IA193" s="105"/>
      <c r="IB193" s="105"/>
      <c r="IC193" s="105"/>
      <c r="ID193" s="105"/>
      <c r="IE193" s="105"/>
      <c r="IF193" s="105"/>
      <c r="IG193" s="105"/>
      <c r="IH193" s="105"/>
      <c r="II193" s="105"/>
      <c r="IJ193" s="105"/>
      <c r="IK193" s="105"/>
      <c r="IL193" s="105"/>
      <c r="IM193" s="105"/>
      <c r="IN193" s="105"/>
      <c r="IO193" s="105"/>
      <c r="IP193" s="105"/>
      <c r="IQ193" s="105"/>
      <c r="IR193" s="105"/>
      <c r="IS193" s="105"/>
      <c r="IT193" s="105"/>
      <c r="IU193" s="105"/>
      <c r="IV193" s="105"/>
      <c r="IW193" s="105"/>
      <c r="IX193" s="105"/>
      <c r="IY193" s="105"/>
      <c r="IZ193" s="105"/>
      <c r="JA193" s="105"/>
      <c r="JB193" s="105"/>
      <c r="JC193" s="105"/>
      <c r="JD193" s="105"/>
      <c r="JE193" s="105"/>
      <c r="JF193" s="105"/>
      <c r="JG193" s="105"/>
      <c r="JH193" s="105"/>
      <c r="JI193" s="105"/>
      <c r="JJ193" s="105"/>
      <c r="JK193" s="105"/>
      <c r="JL193" s="105"/>
      <c r="JM193" s="105"/>
      <c r="JN193" s="105"/>
      <c r="JO193" s="105"/>
      <c r="JP193" s="105"/>
      <c r="JQ193" s="105"/>
      <c r="JR193" s="105"/>
      <c r="JS193" s="105"/>
      <c r="JT193" s="105"/>
      <c r="JU193" s="105"/>
      <c r="JV193" s="105"/>
      <c r="JW193" s="105"/>
      <c r="JX193" s="105"/>
      <c r="JY193" s="105"/>
      <c r="JZ193" s="105"/>
      <c r="KA193" s="105"/>
      <c r="KB193" s="105"/>
      <c r="KC193" s="105"/>
      <c r="KD193" s="105"/>
      <c r="KE193" s="105"/>
      <c r="KF193" s="105"/>
      <c r="KG193" s="105"/>
      <c r="KH193" s="105"/>
      <c r="KI193" s="105"/>
      <c r="KJ193" s="105"/>
      <c r="KK193" s="105"/>
      <c r="KL193" s="105"/>
      <c r="KM193" s="105"/>
      <c r="KN193" s="105"/>
      <c r="KO193" s="105"/>
      <c r="KP193" s="105"/>
      <c r="KQ193" s="105"/>
      <c r="KR193" s="105"/>
      <c r="KS193" s="105"/>
      <c r="KT193" s="105"/>
      <c r="KU193" s="105"/>
      <c r="KV193" s="105"/>
      <c r="KW193" s="105"/>
      <c r="KX193" s="105"/>
      <c r="KY193" s="105"/>
      <c r="KZ193" s="105"/>
      <c r="LA193" s="105"/>
      <c r="LB193" s="105"/>
      <c r="LC193" s="105"/>
      <c r="LD193" s="105"/>
      <c r="LE193" s="105"/>
      <c r="LF193" s="105"/>
      <c r="LG193" s="105"/>
      <c r="LH193" s="105"/>
      <c r="LI193" s="105"/>
      <c r="LJ193" s="105"/>
      <c r="LK193" s="105"/>
      <c r="LL193" s="105"/>
      <c r="LM193" s="105"/>
      <c r="LN193" s="105"/>
      <c r="LO193" s="105"/>
      <c r="LP193" s="105"/>
      <c r="LQ193" s="105"/>
      <c r="LR193" s="105"/>
      <c r="LS193" s="105"/>
      <c r="LT193" s="105"/>
      <c r="LU193" s="105"/>
      <c r="LV193" s="105"/>
      <c r="LW193" s="105"/>
      <c r="LX193" s="105"/>
      <c r="LY193" s="105"/>
      <c r="LZ193" s="105"/>
      <c r="MA193" s="105"/>
      <c r="MB193" s="105"/>
      <c r="MC193" s="105"/>
      <c r="MD193" s="105"/>
      <c r="ME193" s="105"/>
      <c r="MF193" s="105"/>
      <c r="MG193" s="105"/>
      <c r="MH193" s="105"/>
      <c r="MI193" s="105"/>
      <c r="MJ193" s="105"/>
      <c r="MK193" s="105"/>
      <c r="ML193" s="105"/>
      <c r="MM193" s="105"/>
      <c r="MN193" s="105"/>
      <c r="MO193" s="105"/>
      <c r="MP193" s="105"/>
      <c r="MQ193" s="105"/>
      <c r="MR193" s="105"/>
      <c r="MS193" s="105"/>
      <c r="MT193" s="105"/>
      <c r="MU193" s="105"/>
      <c r="MV193" s="105"/>
      <c r="MW193" s="105"/>
      <c r="MX193" s="105"/>
      <c r="MY193" s="105"/>
      <c r="MZ193" s="105"/>
      <c r="NA193" s="105"/>
      <c r="NB193" s="105"/>
      <c r="NC193" s="105"/>
      <c r="ND193" s="105"/>
      <c r="NE193" s="105"/>
      <c r="NF193" s="105"/>
      <c r="NG193" s="105"/>
      <c r="NH193" s="105"/>
      <c r="NI193" s="105"/>
      <c r="NJ193" s="105"/>
      <c r="NK193" s="105"/>
      <c r="NL193" s="105"/>
      <c r="NM193" s="105"/>
      <c r="NN193" s="105"/>
      <c r="NO193" s="105"/>
      <c r="NP193" s="105"/>
      <c r="NQ193" s="105"/>
      <c r="NR193" s="105"/>
      <c r="NS193" s="105"/>
      <c r="NT193" s="105"/>
      <c r="NU193" s="105"/>
      <c r="NV193" s="105"/>
      <c r="NW193" s="105"/>
      <c r="NX193" s="105"/>
      <c r="NY193" s="105"/>
      <c r="NZ193" s="105"/>
      <c r="OA193" s="105"/>
      <c r="OB193" s="105"/>
      <c r="OC193" s="105"/>
      <c r="OD193" s="105"/>
      <c r="OE193" s="105"/>
      <c r="OF193" s="105"/>
      <c r="OG193" s="105"/>
      <c r="OH193" s="105"/>
      <c r="OI193" s="105"/>
      <c r="OJ193" s="105"/>
      <c r="OK193" s="105"/>
      <c r="OL193" s="105"/>
      <c r="OM193" s="105"/>
      <c r="ON193" s="105"/>
      <c r="OO193" s="105"/>
      <c r="OP193" s="105"/>
      <c r="OQ193" s="105"/>
      <c r="OR193" s="105"/>
      <c r="OS193" s="105"/>
      <c r="OT193" s="105"/>
      <c r="OU193" s="105"/>
      <c r="OV193" s="105"/>
      <c r="OW193" s="105"/>
      <c r="OX193" s="105"/>
      <c r="OY193" s="105"/>
      <c r="OZ193" s="105"/>
      <c r="PA193" s="105"/>
      <c r="PB193" s="105"/>
      <c r="PC193" s="105"/>
      <c r="PD193" s="105"/>
      <c r="PE193" s="105"/>
      <c r="PF193" s="105"/>
      <c r="PG193" s="105"/>
      <c r="PH193" s="105"/>
      <c r="PI193" s="105"/>
      <c r="PJ193" s="105"/>
      <c r="PK193" s="105"/>
      <c r="PL193" s="105"/>
      <c r="PM193" s="105"/>
      <c r="PN193" s="105"/>
      <c r="PO193" s="105"/>
      <c r="PP193" s="105"/>
      <c r="PQ193" s="105"/>
      <c r="PR193" s="105"/>
      <c r="PS193" s="105"/>
      <c r="PT193" s="105"/>
      <c r="PU193" s="105"/>
      <c r="PV193" s="105"/>
      <c r="PW193" s="105"/>
      <c r="PX193" s="105"/>
      <c r="PY193" s="105"/>
      <c r="PZ193" s="105"/>
      <c r="QA193" s="105"/>
      <c r="QB193" s="105"/>
      <c r="QC193" s="105"/>
      <c r="QD193" s="105"/>
      <c r="QE193" s="105"/>
      <c r="QF193" s="105"/>
      <c r="QG193" s="105"/>
      <c r="QH193" s="105"/>
      <c r="QI193" s="105"/>
      <c r="QJ193" s="105"/>
      <c r="QK193" s="105"/>
      <c r="QL193" s="105"/>
      <c r="QM193" s="105"/>
      <c r="QN193" s="105"/>
      <c r="QO193" s="105"/>
      <c r="QP193" s="105"/>
      <c r="QQ193" s="105"/>
      <c r="QR193" s="105"/>
      <c r="QS193" s="105"/>
      <c r="QT193" s="105"/>
      <c r="QU193" s="105"/>
      <c r="QV193" s="105"/>
      <c r="QW193" s="105"/>
      <c r="QX193" s="105"/>
      <c r="QY193" s="105"/>
      <c r="QZ193" s="105"/>
      <c r="RA193" s="105"/>
      <c r="RB193" s="105"/>
      <c r="RC193" s="105"/>
      <c r="RD193" s="105"/>
      <c r="RE193" s="105"/>
      <c r="RF193" s="105"/>
      <c r="RG193" s="105"/>
      <c r="RH193" s="105"/>
      <c r="RI193" s="105"/>
      <c r="RJ193" s="105"/>
      <c r="RK193" s="105"/>
      <c r="RL193" s="105"/>
      <c r="RM193" s="105"/>
      <c r="RN193" s="105"/>
      <c r="RO193" s="105"/>
      <c r="RP193" s="105"/>
      <c r="RQ193" s="105"/>
      <c r="RR193" s="105"/>
      <c r="RS193" s="105"/>
      <c r="RT193" s="105"/>
      <c r="RU193" s="105"/>
      <c r="RV193" s="105"/>
      <c r="RW193" s="105"/>
      <c r="RX193" s="105"/>
      <c r="RY193" s="105"/>
      <c r="RZ193" s="105"/>
      <c r="SA193" s="105"/>
      <c r="SB193" s="105"/>
      <c r="SC193" s="105"/>
      <c r="SD193" s="105"/>
      <c r="SE193" s="105"/>
      <c r="SF193" s="105"/>
      <c r="SG193" s="105"/>
      <c r="SH193" s="105"/>
      <c r="SI193" s="105"/>
      <c r="SJ193" s="105"/>
      <c r="SK193" s="105"/>
      <c r="SL193" s="105"/>
      <c r="SM193" s="105"/>
      <c r="SN193" s="105"/>
      <c r="SO193" s="105"/>
      <c r="SP193" s="105"/>
      <c r="SQ193" s="105"/>
      <c r="SR193" s="105"/>
      <c r="SS193" s="105"/>
      <c r="ST193" s="105"/>
      <c r="SU193" s="105"/>
      <c r="SV193" s="105"/>
      <c r="SW193" s="105"/>
      <c r="SX193" s="105"/>
      <c r="SY193" s="105"/>
      <c r="SZ193" s="105"/>
      <c r="TA193" s="105"/>
      <c r="TB193" s="105"/>
      <c r="TC193" s="105"/>
      <c r="TD193" s="105"/>
      <c r="TE193" s="105"/>
      <c r="TF193" s="105"/>
      <c r="TG193" s="105"/>
      <c r="TH193" s="105"/>
      <c r="TI193" s="105"/>
      <c r="TJ193" s="105"/>
      <c r="TK193" s="105"/>
      <c r="TL193" s="105"/>
      <c r="TM193" s="105"/>
      <c r="TN193" s="105"/>
      <c r="TO193" s="105"/>
      <c r="TP193" s="105"/>
      <c r="TQ193" s="105"/>
      <c r="TR193" s="105"/>
      <c r="TS193" s="105"/>
      <c r="TT193" s="105"/>
      <c r="TU193" s="105"/>
      <c r="TV193" s="105"/>
      <c r="TW193" s="105"/>
      <c r="TX193" s="105"/>
      <c r="TY193" s="105"/>
      <c r="TZ193" s="105"/>
      <c r="UA193" s="105"/>
      <c r="UB193" s="105"/>
      <c r="UC193" s="105"/>
      <c r="UD193" s="105"/>
      <c r="UE193" s="105"/>
      <c r="UF193" s="105"/>
      <c r="UG193" s="105"/>
      <c r="UH193" s="105"/>
      <c r="UI193" s="105"/>
      <c r="UJ193" s="105"/>
      <c r="UK193" s="105"/>
      <c r="UL193" s="105"/>
      <c r="UM193" s="105"/>
      <c r="UN193" s="105"/>
      <c r="UO193" s="105"/>
      <c r="UP193" s="105"/>
      <c r="UQ193" s="105"/>
      <c r="UR193" s="105"/>
      <c r="US193" s="105"/>
      <c r="UT193" s="105"/>
      <c r="UU193" s="105"/>
      <c r="UV193" s="105"/>
      <c r="UW193" s="105"/>
      <c r="UX193" s="105"/>
      <c r="UY193" s="105"/>
      <c r="UZ193" s="105"/>
      <c r="VA193" s="105"/>
      <c r="VB193" s="105"/>
      <c r="VC193" s="105"/>
      <c r="VD193" s="105"/>
      <c r="VE193" s="105"/>
      <c r="VF193" s="105"/>
      <c r="VG193" s="105"/>
      <c r="VH193" s="105"/>
      <c r="VI193" s="105"/>
      <c r="VJ193" s="105"/>
      <c r="VK193" s="105"/>
      <c r="VL193" s="105"/>
      <c r="VM193" s="105"/>
      <c r="VN193" s="105"/>
      <c r="VO193" s="105"/>
      <c r="VP193" s="105"/>
      <c r="VQ193" s="105"/>
      <c r="VR193" s="105"/>
      <c r="VS193" s="105"/>
      <c r="VT193" s="105"/>
      <c r="VU193" s="105"/>
      <c r="VV193" s="105"/>
      <c r="VW193" s="105"/>
      <c r="VX193" s="105"/>
      <c r="VY193" s="105"/>
      <c r="VZ193" s="105"/>
      <c r="WA193" s="105"/>
      <c r="WB193" s="105"/>
      <c r="WC193" s="105"/>
      <c r="WD193" s="105"/>
      <c r="WE193" s="105"/>
      <c r="WF193" s="105"/>
      <c r="WG193" s="105"/>
      <c r="WH193" s="105"/>
      <c r="WI193" s="105"/>
      <c r="WJ193" s="105"/>
      <c r="WK193" s="105"/>
      <c r="WL193" s="105"/>
      <c r="WM193" s="105"/>
      <c r="WN193" s="105"/>
      <c r="WO193" s="105"/>
      <c r="WP193" s="105"/>
      <c r="WQ193" s="105"/>
      <c r="WR193" s="105"/>
      <c r="WS193" s="105"/>
      <c r="WT193" s="105"/>
      <c r="WU193" s="105"/>
      <c r="WV193" s="105"/>
      <c r="WW193" s="105"/>
      <c r="WX193" s="105"/>
      <c r="WY193" s="105"/>
      <c r="WZ193" s="105"/>
      <c r="XA193" s="105"/>
      <c r="XB193" s="105"/>
      <c r="XC193" s="105"/>
      <c r="XD193" s="105"/>
      <c r="XE193" s="105"/>
      <c r="XF193" s="105"/>
      <c r="XG193" s="105"/>
      <c r="XH193" s="105"/>
      <c r="XI193" s="105"/>
      <c r="XJ193" s="105"/>
      <c r="XK193" s="105"/>
      <c r="XL193" s="105"/>
      <c r="XM193" s="105"/>
      <c r="XN193" s="105"/>
      <c r="XO193" s="105"/>
      <c r="XP193" s="105"/>
      <c r="XQ193" s="105"/>
      <c r="XR193" s="105"/>
      <c r="XS193" s="105"/>
      <c r="XT193" s="105"/>
      <c r="XU193" s="105"/>
      <c r="XV193" s="105"/>
      <c r="XW193" s="105"/>
      <c r="XX193" s="105"/>
      <c r="XY193" s="105"/>
      <c r="XZ193" s="105"/>
      <c r="YA193" s="105"/>
      <c r="YB193" s="105"/>
      <c r="YC193" s="105"/>
      <c r="YD193" s="105"/>
      <c r="YE193" s="105"/>
      <c r="YF193" s="105"/>
      <c r="YG193" s="105"/>
      <c r="YH193" s="105"/>
      <c r="YI193" s="105"/>
      <c r="YJ193" s="105"/>
      <c r="YK193" s="105"/>
      <c r="YL193" s="105"/>
      <c r="YM193" s="105"/>
      <c r="YN193" s="105"/>
      <c r="YO193" s="105"/>
      <c r="YP193" s="105"/>
      <c r="YQ193" s="105"/>
      <c r="YR193" s="105"/>
      <c r="YS193" s="105"/>
      <c r="YT193" s="105"/>
      <c r="YU193" s="105"/>
      <c r="YV193" s="105"/>
      <c r="YW193" s="105"/>
      <c r="YX193" s="105"/>
      <c r="YY193" s="105"/>
      <c r="YZ193" s="105"/>
      <c r="ZA193" s="105"/>
      <c r="ZB193" s="105"/>
      <c r="ZC193" s="105"/>
      <c r="ZD193" s="105"/>
      <c r="ZE193" s="105"/>
      <c r="ZF193" s="105"/>
      <c r="ZG193" s="105"/>
      <c r="ZH193" s="105"/>
      <c r="ZI193" s="105"/>
      <c r="ZJ193" s="105"/>
      <c r="ZK193" s="105"/>
      <c r="ZL193" s="105"/>
      <c r="ZM193" s="105"/>
      <c r="ZN193" s="105"/>
      <c r="ZO193" s="105"/>
      <c r="ZP193" s="105"/>
      <c r="ZQ193" s="105"/>
      <c r="ZR193" s="105"/>
      <c r="ZS193" s="105"/>
      <c r="ZT193" s="105"/>
      <c r="ZU193" s="105"/>
      <c r="ZV193" s="105"/>
      <c r="ZW193" s="105"/>
      <c r="ZX193" s="105"/>
      <c r="ZY193" s="105"/>
      <c r="ZZ193" s="105"/>
      <c r="AAA193" s="105"/>
      <c r="AAB193" s="105"/>
      <c r="AAC193" s="105"/>
      <c r="AAD193" s="105"/>
      <c r="AAE193" s="105"/>
      <c r="AAF193" s="105"/>
      <c r="AAG193" s="105"/>
      <c r="AAH193" s="105"/>
      <c r="AAI193" s="105"/>
      <c r="AAJ193" s="105"/>
      <c r="AAK193" s="105"/>
      <c r="AAL193" s="105"/>
      <c r="AAM193" s="105"/>
      <c r="AAN193" s="105"/>
      <c r="AAO193" s="105"/>
      <c r="AAP193" s="105"/>
      <c r="AAQ193" s="105"/>
      <c r="AAR193" s="105"/>
      <c r="AAS193" s="105"/>
      <c r="AAT193" s="105"/>
      <c r="AAU193" s="105"/>
      <c r="AAV193" s="105"/>
      <c r="AAW193" s="105"/>
      <c r="AAX193" s="105"/>
      <c r="AAY193" s="105"/>
      <c r="AAZ193" s="105"/>
      <c r="ABA193" s="105"/>
      <c r="ABB193" s="105"/>
      <c r="ABC193" s="105"/>
      <c r="ABD193" s="105"/>
      <c r="ABE193" s="105"/>
      <c r="ABF193" s="105"/>
      <c r="ABG193" s="105"/>
      <c r="ABH193" s="105"/>
      <c r="ABI193" s="105"/>
      <c r="ABJ193" s="105"/>
      <c r="ABK193" s="105"/>
      <c r="ABL193" s="105"/>
      <c r="ABM193" s="105"/>
      <c r="ABN193" s="105"/>
      <c r="ABO193" s="105"/>
      <c r="ABP193" s="105"/>
      <c r="ABQ193" s="105"/>
      <c r="ABR193" s="105"/>
      <c r="ABS193" s="105"/>
      <c r="ABT193" s="105"/>
      <c r="ABU193" s="105"/>
      <c r="ABV193" s="105"/>
      <c r="ABW193" s="105"/>
      <c r="ABX193" s="105"/>
      <c r="ABY193" s="105"/>
      <c r="ABZ193" s="105"/>
      <c r="ACA193" s="105"/>
      <c r="ACB193" s="105"/>
      <c r="ACC193" s="105"/>
      <c r="ACD193" s="105"/>
      <c r="ACE193" s="105"/>
      <c r="ACF193" s="105"/>
      <c r="ACG193" s="105"/>
      <c r="ACH193" s="105"/>
      <c r="ACI193" s="105"/>
      <c r="ACJ193" s="105"/>
      <c r="ACK193" s="105"/>
      <c r="ACL193" s="105"/>
      <c r="ACM193" s="105"/>
      <c r="ACN193" s="105"/>
      <c r="ACO193" s="105"/>
      <c r="ACP193" s="105"/>
      <c r="ACQ193" s="105"/>
      <c r="ACR193" s="105"/>
      <c r="ACS193" s="105"/>
      <c r="ACT193" s="105"/>
      <c r="ACU193" s="105"/>
      <c r="ACV193" s="105"/>
      <c r="ACW193" s="105"/>
      <c r="ACX193" s="105"/>
      <c r="ACY193" s="105"/>
      <c r="ACZ193" s="105"/>
      <c r="ADA193" s="105"/>
      <c r="ADB193" s="105"/>
      <c r="ADC193" s="105"/>
      <c r="ADD193" s="105"/>
      <c r="ADE193" s="105"/>
      <c r="ADF193" s="105"/>
      <c r="ADG193" s="105"/>
      <c r="ADH193" s="105"/>
      <c r="ADI193" s="105"/>
      <c r="ADJ193" s="105"/>
      <c r="ADK193" s="105"/>
      <c r="ADL193" s="105"/>
      <c r="ADM193" s="105"/>
      <c r="ADN193" s="105"/>
      <c r="ADO193" s="105"/>
      <c r="ADP193" s="105"/>
      <c r="ADQ193" s="105"/>
      <c r="ADR193" s="105"/>
      <c r="ADS193" s="105"/>
      <c r="ADT193" s="105"/>
      <c r="ADU193" s="105"/>
      <c r="ADV193" s="105"/>
      <c r="ADW193" s="105"/>
      <c r="ADX193" s="105"/>
      <c r="ADY193" s="105"/>
      <c r="ADZ193" s="105"/>
      <c r="AEA193" s="105"/>
      <c r="AEB193" s="105"/>
      <c r="AEC193" s="105"/>
      <c r="AED193" s="105"/>
      <c r="AEE193" s="105"/>
      <c r="AEF193" s="105"/>
      <c r="AEG193" s="105"/>
      <c r="AEH193" s="105"/>
      <c r="AEI193" s="105"/>
      <c r="AEJ193" s="105"/>
      <c r="AEK193" s="105"/>
      <c r="AEL193" s="105"/>
      <c r="AEM193" s="105"/>
      <c r="AEN193" s="105"/>
      <c r="AEO193" s="105"/>
      <c r="AEP193" s="105"/>
      <c r="AEQ193" s="105"/>
      <c r="AER193" s="105"/>
      <c r="AES193" s="105"/>
      <c r="AET193" s="105"/>
      <c r="AEU193" s="105"/>
      <c r="AEV193" s="105"/>
      <c r="AEW193" s="105"/>
      <c r="AEX193" s="105"/>
      <c r="AEY193" s="105"/>
      <c r="AEZ193" s="105"/>
      <c r="AFA193" s="105"/>
      <c r="AFB193" s="105"/>
      <c r="AFC193" s="105"/>
      <c r="AFD193" s="105"/>
      <c r="AFE193" s="105"/>
      <c r="AFF193" s="105"/>
      <c r="AFG193" s="105"/>
      <c r="AFH193" s="105"/>
      <c r="AFI193" s="105"/>
      <c r="AFJ193" s="105"/>
      <c r="AFK193" s="105"/>
      <c r="AFL193" s="105"/>
      <c r="AFM193" s="105"/>
      <c r="AFN193" s="105"/>
      <c r="AFO193" s="105"/>
      <c r="AFP193" s="105"/>
      <c r="AFQ193" s="105"/>
      <c r="AFR193" s="105"/>
      <c r="AFS193" s="105"/>
      <c r="AFT193" s="105"/>
      <c r="AFU193" s="105"/>
      <c r="AFV193" s="105"/>
      <c r="AFW193" s="105"/>
      <c r="AFX193" s="105"/>
      <c r="AFY193" s="105"/>
      <c r="AFZ193" s="105"/>
      <c r="AGA193" s="105"/>
      <c r="AGB193" s="105"/>
      <c r="AGC193" s="105"/>
      <c r="AGD193" s="105"/>
      <c r="AGE193" s="105"/>
      <c r="AGF193" s="105"/>
      <c r="AGG193" s="105"/>
      <c r="AGH193" s="105"/>
      <c r="AGI193" s="105"/>
      <c r="AGJ193" s="105"/>
      <c r="AGK193" s="105"/>
      <c r="AGL193" s="105"/>
      <c r="AGM193" s="105"/>
      <c r="AGN193" s="105"/>
      <c r="AGO193" s="105"/>
      <c r="AGP193" s="105"/>
      <c r="AGQ193" s="105"/>
      <c r="AGR193" s="105"/>
      <c r="AGS193" s="105"/>
      <c r="AGT193" s="105"/>
      <c r="AGU193" s="105"/>
      <c r="AGV193" s="105"/>
      <c r="AGW193" s="105"/>
      <c r="AGX193" s="105"/>
      <c r="AGY193" s="105"/>
      <c r="AGZ193" s="105"/>
      <c r="AHA193" s="105"/>
      <c r="AHB193" s="105"/>
      <c r="AHC193" s="105"/>
      <c r="AHD193" s="105"/>
      <c r="AHE193" s="105"/>
      <c r="AHF193" s="105"/>
      <c r="AHG193" s="105"/>
      <c r="AHH193" s="105"/>
      <c r="AHI193" s="105"/>
      <c r="AHJ193" s="105"/>
      <c r="AHK193" s="105"/>
      <c r="AHL193" s="105"/>
      <c r="AHM193" s="105"/>
      <c r="AHN193" s="105"/>
      <c r="AHO193" s="105"/>
      <c r="AHP193" s="105"/>
      <c r="AHQ193" s="105"/>
      <c r="AHR193" s="105"/>
      <c r="AHS193" s="105"/>
      <c r="AHT193" s="105"/>
      <c r="AHU193" s="105"/>
      <c r="AHV193" s="105"/>
      <c r="AHW193" s="105"/>
      <c r="AHX193" s="105"/>
      <c r="AHY193" s="105"/>
      <c r="AHZ193" s="105"/>
      <c r="AIA193" s="105"/>
      <c r="AIB193" s="105"/>
      <c r="AIC193" s="105"/>
      <c r="AID193" s="105"/>
      <c r="AIE193" s="105"/>
      <c r="AIF193" s="105"/>
      <c r="AIG193" s="105"/>
      <c r="AIH193" s="105"/>
      <c r="AII193" s="105"/>
      <c r="AIJ193" s="105"/>
      <c r="AIK193" s="105"/>
      <c r="AIL193" s="105"/>
      <c r="AIM193" s="105"/>
      <c r="AIN193" s="105"/>
      <c r="AIO193" s="105"/>
      <c r="AIP193" s="105"/>
      <c r="AIQ193" s="105"/>
      <c r="AIR193" s="105"/>
      <c r="AIS193" s="105"/>
      <c r="AIT193" s="105"/>
      <c r="AIU193" s="105"/>
      <c r="AIV193" s="105"/>
      <c r="AIW193" s="105"/>
      <c r="AIX193" s="105"/>
      <c r="AIY193" s="105"/>
      <c r="AIZ193" s="105"/>
      <c r="AJA193" s="105"/>
      <c r="AJB193" s="105"/>
      <c r="AJC193" s="105"/>
      <c r="AJD193" s="105"/>
      <c r="AJE193" s="105"/>
      <c r="AJF193" s="105"/>
      <c r="AJG193" s="105"/>
      <c r="AJH193" s="105"/>
      <c r="AJI193" s="105"/>
      <c r="AJJ193" s="105"/>
      <c r="AJK193" s="105"/>
      <c r="AJL193" s="105"/>
      <c r="AJM193" s="105"/>
      <c r="AJN193" s="105"/>
      <c r="AJO193" s="105"/>
      <c r="AJP193" s="105"/>
      <c r="AJQ193" s="105"/>
      <c r="AJR193" s="105"/>
      <c r="AJS193" s="105"/>
      <c r="AJT193" s="105"/>
      <c r="AJU193" s="105"/>
      <c r="AJV193" s="105"/>
      <c r="AJW193" s="105"/>
      <c r="AJX193" s="105"/>
      <c r="AJY193" s="105"/>
      <c r="AJZ193" s="105"/>
      <c r="AKA193" s="105"/>
      <c r="AKB193" s="105"/>
      <c r="AKC193" s="105"/>
      <c r="AKD193" s="105"/>
      <c r="AKE193" s="105"/>
      <c r="AKF193" s="105"/>
      <c r="AKG193" s="105"/>
      <c r="AKH193" s="105"/>
      <c r="AKI193" s="105"/>
      <c r="AKJ193" s="105"/>
      <c r="AKK193" s="105"/>
      <c r="AKL193" s="105"/>
      <c r="AKM193" s="105"/>
      <c r="AKN193" s="105"/>
      <c r="AKO193" s="105"/>
      <c r="AKP193" s="105"/>
      <c r="AKQ193" s="105"/>
      <c r="AKR193" s="105"/>
      <c r="AKS193" s="105"/>
      <c r="AKT193" s="105"/>
      <c r="AKU193" s="105"/>
      <c r="AKV193" s="105"/>
      <c r="AKW193" s="105"/>
      <c r="AKX193" s="105"/>
      <c r="AKY193" s="105"/>
      <c r="AKZ193" s="105"/>
      <c r="ALA193" s="105"/>
      <c r="ALB193" s="105"/>
      <c r="ALC193" s="105"/>
      <c r="ALD193" s="105"/>
      <c r="ALE193" s="105"/>
      <c r="ALF193" s="105"/>
      <c r="ALG193" s="105"/>
      <c r="ALH193" s="105"/>
      <c r="ALI193" s="105"/>
      <c r="ALJ193" s="105"/>
      <c r="ALK193" s="105"/>
      <c r="ALL193" s="105"/>
      <c r="ALM193" s="105"/>
      <c r="ALN193" s="105"/>
      <c r="ALO193" s="105"/>
      <c r="ALP193" s="105"/>
      <c r="ALQ193" s="105"/>
      <c r="ALR193" s="105"/>
      <c r="ALS193" s="105"/>
      <c r="ALT193" s="105"/>
      <c r="ALU193" s="105"/>
      <c r="ALV193" s="105"/>
      <c r="ALW193" s="105"/>
      <c r="ALX193" s="105"/>
      <c r="ALY193" s="105"/>
      <c r="ALZ193" s="105"/>
      <c r="AMA193" s="105"/>
      <c r="AMB193" s="105"/>
      <c r="AMC193" s="105"/>
      <c r="AMD193" s="105"/>
      <c r="AME193" s="105"/>
      <c r="AMF193" s="105"/>
      <c r="AMG193" s="105"/>
      <c r="AMH193" s="105"/>
      <c r="AMI193" s="105"/>
      <c r="AMJ193" s="105"/>
      <c r="AMK193" s="105"/>
      <c r="AML193" s="105"/>
      <c r="AMM193" s="105"/>
      <c r="AMN193" s="105"/>
      <c r="AMO193" s="105"/>
      <c r="AMP193" s="105"/>
      <c r="AMQ193" s="105"/>
      <c r="AMR193" s="105"/>
      <c r="AMS193" s="105"/>
      <c r="AMT193" s="105"/>
      <c r="AMU193" s="105"/>
      <c r="AMV193" s="105"/>
      <c r="AMW193" s="105"/>
      <c r="AMX193" s="105"/>
      <c r="AMY193" s="105"/>
      <c r="AMZ193" s="105"/>
      <c r="ANA193" s="105"/>
      <c r="ANB193" s="105"/>
      <c r="ANC193" s="105"/>
      <c r="AND193" s="105"/>
      <c r="ANE193" s="105"/>
      <c r="ANF193" s="105"/>
      <c r="ANG193" s="105"/>
      <c r="ANH193" s="105"/>
      <c r="ANI193" s="105"/>
      <c r="ANJ193" s="105"/>
      <c r="ANK193" s="105"/>
      <c r="ANL193" s="105"/>
      <c r="ANM193" s="105"/>
      <c r="ANN193" s="105"/>
      <c r="ANO193" s="105"/>
      <c r="ANP193" s="105"/>
      <c r="ANQ193" s="105"/>
      <c r="ANR193" s="105"/>
      <c r="ANS193" s="105"/>
      <c r="ANT193" s="105"/>
      <c r="ANU193" s="105"/>
      <c r="ANV193" s="105"/>
      <c r="ANW193" s="105"/>
      <c r="ANX193" s="105"/>
      <c r="ANY193" s="105"/>
      <c r="ANZ193" s="105"/>
      <c r="AOA193" s="105"/>
      <c r="AOB193" s="105"/>
      <c r="AOC193" s="105"/>
      <c r="AOD193" s="105"/>
      <c r="AOE193" s="105"/>
      <c r="AOF193" s="105"/>
      <c r="AOG193" s="105"/>
      <c r="AOH193" s="105"/>
      <c r="AOI193" s="105"/>
      <c r="AOJ193" s="105"/>
      <c r="AOK193" s="105"/>
      <c r="AOL193" s="105"/>
      <c r="AOM193" s="105"/>
      <c r="AON193" s="105"/>
      <c r="AOO193" s="105"/>
      <c r="AOP193" s="105"/>
      <c r="AOQ193" s="105"/>
      <c r="AOR193" s="105"/>
      <c r="AOS193" s="105"/>
      <c r="AOT193" s="105"/>
      <c r="AOU193" s="105"/>
      <c r="AOV193" s="105"/>
      <c r="AOW193" s="105"/>
      <c r="AOX193" s="105"/>
      <c r="AOY193" s="105"/>
      <c r="AOZ193" s="105"/>
      <c r="APA193" s="105"/>
      <c r="APB193" s="105"/>
      <c r="APC193" s="105"/>
      <c r="APD193" s="105"/>
      <c r="APE193" s="105"/>
      <c r="APF193" s="105"/>
      <c r="APG193" s="105"/>
      <c r="APH193" s="105"/>
      <c r="API193" s="105"/>
      <c r="APJ193" s="105"/>
      <c r="APK193" s="105"/>
      <c r="APL193" s="105"/>
      <c r="APM193" s="105"/>
      <c r="APN193" s="105"/>
      <c r="APO193" s="105"/>
      <c r="APP193" s="105"/>
      <c r="APQ193" s="105"/>
      <c r="APR193" s="105"/>
      <c r="APS193" s="105"/>
      <c r="APT193" s="105"/>
      <c r="APU193" s="105"/>
      <c r="APV193" s="105"/>
      <c r="APW193" s="105"/>
      <c r="APX193" s="105"/>
      <c r="APY193" s="105"/>
      <c r="APZ193" s="105"/>
      <c r="AQA193" s="105"/>
      <c r="AQB193" s="105"/>
      <c r="AQC193" s="105"/>
      <c r="AQD193" s="105"/>
      <c r="AQE193" s="105"/>
      <c r="AQF193" s="105"/>
      <c r="AQG193" s="105"/>
      <c r="AQH193" s="105"/>
      <c r="AQI193" s="105"/>
      <c r="AQJ193" s="105"/>
      <c r="AQK193" s="105"/>
      <c r="AQL193" s="105"/>
      <c r="AQM193" s="105"/>
      <c r="AQN193" s="105"/>
      <c r="AQO193" s="105"/>
      <c r="AQP193" s="105"/>
      <c r="AQQ193" s="105"/>
      <c r="AQR193" s="105"/>
      <c r="AQS193" s="105"/>
      <c r="AQT193" s="105"/>
      <c r="AQU193" s="105"/>
      <c r="AQV193" s="105"/>
      <c r="AQW193" s="105"/>
      <c r="AQX193" s="105"/>
      <c r="AQY193" s="105"/>
      <c r="AQZ193" s="105"/>
      <c r="ARA193" s="105"/>
      <c r="ARB193" s="105"/>
      <c r="ARC193" s="105"/>
      <c r="ARD193" s="105"/>
      <c r="ARE193" s="105"/>
      <c r="ARF193" s="105"/>
      <c r="ARG193" s="105"/>
      <c r="ARH193" s="105"/>
      <c r="ARI193" s="105"/>
      <c r="ARJ193" s="105"/>
      <c r="ARK193" s="105"/>
      <c r="ARL193" s="105"/>
      <c r="ARM193" s="105"/>
      <c r="ARN193" s="105"/>
      <c r="ARO193" s="105"/>
      <c r="ARP193" s="105"/>
      <c r="ARQ193" s="105"/>
      <c r="ARR193" s="105"/>
      <c r="ARS193" s="105"/>
      <c r="ART193" s="105"/>
      <c r="ARU193" s="105"/>
      <c r="ARV193" s="105"/>
      <c r="ARW193" s="105"/>
      <c r="ARX193" s="105"/>
      <c r="ARY193" s="105"/>
      <c r="ARZ193" s="105"/>
      <c r="ASA193" s="105"/>
      <c r="ASB193" s="105"/>
      <c r="ASC193" s="105"/>
      <c r="ASD193" s="105"/>
      <c r="ASE193" s="105"/>
      <c r="ASF193" s="105"/>
      <c r="ASG193" s="105"/>
      <c r="ASH193" s="105"/>
      <c r="ASI193" s="105"/>
      <c r="ASJ193" s="105"/>
      <c r="ASK193" s="105"/>
      <c r="ASL193" s="105"/>
      <c r="ASM193" s="105"/>
      <c r="ASN193" s="105"/>
      <c r="ASO193" s="105"/>
      <c r="ASP193" s="105"/>
      <c r="ASQ193" s="105"/>
      <c r="ASR193" s="105"/>
      <c r="ASS193" s="105"/>
      <c r="AST193" s="105"/>
      <c r="ASU193" s="105"/>
      <c r="ASV193" s="105"/>
      <c r="ASW193" s="105"/>
      <c r="ASX193" s="105"/>
      <c r="ASY193" s="105"/>
      <c r="ASZ193" s="105"/>
      <c r="ATA193" s="105"/>
      <c r="ATB193" s="105"/>
      <c r="ATC193" s="105"/>
      <c r="ATD193" s="105"/>
      <c r="ATE193" s="105"/>
      <c r="ATF193" s="105"/>
      <c r="ATG193" s="105"/>
      <c r="ATH193" s="105"/>
      <c r="ATI193" s="105"/>
      <c r="ATJ193" s="105"/>
      <c r="ATK193" s="105"/>
      <c r="ATL193" s="105"/>
      <c r="ATM193" s="105"/>
      <c r="ATN193" s="105"/>
      <c r="ATO193" s="105"/>
      <c r="ATP193" s="105"/>
      <c r="ATQ193" s="105"/>
      <c r="ATR193" s="105"/>
      <c r="ATS193" s="105"/>
      <c r="ATT193" s="105"/>
      <c r="ATU193" s="105"/>
      <c r="ATV193" s="105"/>
    </row>
    <row r="194" spans="1:1218" s="58" customFormat="1" ht="15.75" customHeight="1">
      <c r="A194" s="2302"/>
      <c r="B194" s="1725" t="str">
        <f>IF(ISBLANK(C194),"",LARGE(B186:B193,1)+1)</f>
        <v/>
      </c>
      <c r="C194" s="1341"/>
      <c r="D194" s="141" t="s">
        <v>1427</v>
      </c>
      <c r="E194" s="141"/>
      <c r="F194" s="141"/>
      <c r="G194" s="141"/>
      <c r="H194" s="141"/>
      <c r="I194" s="141"/>
      <c r="J194" s="1549"/>
      <c r="K194" s="140"/>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5"/>
      <c r="AR194" s="105"/>
      <c r="AS194" s="105"/>
      <c r="AT194" s="105"/>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c r="BP194" s="105"/>
      <c r="BQ194" s="105"/>
      <c r="BR194" s="105"/>
      <c r="BS194" s="105"/>
      <c r="BT194" s="105"/>
      <c r="BU194" s="105"/>
      <c r="BV194" s="105"/>
      <c r="BW194" s="105"/>
      <c r="BX194" s="105"/>
      <c r="BY194" s="105"/>
      <c r="BZ194" s="105"/>
      <c r="CA194" s="105"/>
      <c r="CB194" s="105"/>
      <c r="CC194" s="105"/>
      <c r="CD194" s="105"/>
      <c r="CE194" s="105"/>
      <c r="CF194" s="105"/>
      <c r="CG194" s="105"/>
      <c r="CH194" s="105"/>
      <c r="CI194" s="105"/>
      <c r="CJ194" s="105"/>
      <c r="CK194" s="105"/>
      <c r="CL194" s="105"/>
      <c r="CM194" s="105"/>
      <c r="CN194" s="105"/>
      <c r="CO194" s="105"/>
      <c r="CP194" s="105"/>
      <c r="CQ194" s="105"/>
      <c r="CR194" s="105"/>
      <c r="CS194" s="105"/>
      <c r="CT194" s="105"/>
      <c r="CU194" s="105"/>
      <c r="CV194" s="105"/>
      <c r="CW194" s="105"/>
      <c r="CX194" s="105"/>
      <c r="CY194" s="105"/>
      <c r="CZ194" s="105"/>
      <c r="DA194" s="105"/>
      <c r="DB194" s="105"/>
      <c r="DC194" s="105"/>
      <c r="DD194" s="105"/>
      <c r="DE194" s="105"/>
      <c r="DF194" s="105"/>
      <c r="DG194" s="105"/>
      <c r="DH194" s="105"/>
      <c r="DI194" s="105"/>
      <c r="DJ194" s="105"/>
      <c r="DK194" s="105"/>
      <c r="DL194" s="105"/>
      <c r="DM194" s="105"/>
      <c r="DN194" s="105"/>
      <c r="DO194" s="105"/>
      <c r="DP194" s="105"/>
      <c r="DQ194" s="105"/>
      <c r="DR194" s="105"/>
      <c r="DS194" s="105"/>
      <c r="DT194" s="105"/>
      <c r="DU194" s="105"/>
      <c r="DV194" s="105"/>
      <c r="DW194" s="105"/>
      <c r="DX194" s="105"/>
      <c r="DY194" s="105"/>
      <c r="DZ194" s="105"/>
      <c r="EA194" s="105"/>
      <c r="EB194" s="105"/>
      <c r="EC194" s="105"/>
      <c r="ED194" s="105"/>
      <c r="EE194" s="105"/>
      <c r="EF194" s="105"/>
      <c r="EG194" s="105"/>
      <c r="EH194" s="105"/>
      <c r="EI194" s="105"/>
      <c r="EJ194" s="105"/>
      <c r="EK194" s="105"/>
      <c r="EL194" s="105"/>
      <c r="EM194" s="105"/>
      <c r="EN194" s="105"/>
      <c r="EO194" s="105"/>
      <c r="EP194" s="105"/>
      <c r="EQ194" s="105"/>
      <c r="ER194" s="105"/>
      <c r="ES194" s="105"/>
      <c r="ET194" s="105"/>
      <c r="EU194" s="105"/>
      <c r="EV194" s="105"/>
      <c r="EW194" s="105"/>
      <c r="EX194" s="105"/>
      <c r="EY194" s="105"/>
      <c r="EZ194" s="105"/>
      <c r="FA194" s="105"/>
      <c r="FB194" s="105"/>
      <c r="FC194" s="105"/>
      <c r="FD194" s="105"/>
      <c r="FE194" s="105"/>
      <c r="FF194" s="105"/>
      <c r="FG194" s="105"/>
      <c r="FH194" s="105"/>
      <c r="FI194" s="105"/>
      <c r="FJ194" s="105"/>
      <c r="FK194" s="105"/>
      <c r="FL194" s="105"/>
      <c r="FM194" s="105"/>
      <c r="FN194" s="105"/>
      <c r="FO194" s="105"/>
      <c r="FP194" s="105"/>
      <c r="FQ194" s="105"/>
      <c r="FR194" s="105"/>
      <c r="FS194" s="105"/>
      <c r="FT194" s="105"/>
      <c r="FU194" s="105"/>
      <c r="FV194" s="105"/>
      <c r="FW194" s="105"/>
      <c r="FX194" s="105"/>
      <c r="FY194" s="105"/>
      <c r="FZ194" s="105"/>
      <c r="GA194" s="105"/>
      <c r="GB194" s="105"/>
      <c r="GC194" s="105"/>
      <c r="GD194" s="105"/>
      <c r="GE194" s="105"/>
      <c r="GF194" s="105"/>
      <c r="GG194" s="105"/>
      <c r="GH194" s="105"/>
      <c r="GI194" s="105"/>
      <c r="GJ194" s="105"/>
      <c r="GK194" s="105"/>
      <c r="GL194" s="105"/>
      <c r="GM194" s="105"/>
      <c r="GN194" s="105"/>
      <c r="GO194" s="105"/>
      <c r="GP194" s="105"/>
      <c r="GQ194" s="105"/>
      <c r="GR194" s="105"/>
      <c r="GS194" s="105"/>
      <c r="GT194" s="105"/>
      <c r="GU194" s="105"/>
      <c r="GV194" s="105"/>
      <c r="GW194" s="105"/>
      <c r="GX194" s="105"/>
      <c r="GY194" s="105"/>
      <c r="GZ194" s="105"/>
      <c r="HA194" s="105"/>
      <c r="HB194" s="105"/>
      <c r="HC194" s="105"/>
      <c r="HD194" s="105"/>
      <c r="HE194" s="105"/>
      <c r="HF194" s="105"/>
      <c r="HG194" s="105"/>
      <c r="HH194" s="105"/>
      <c r="HI194" s="105"/>
      <c r="HJ194" s="105"/>
      <c r="HK194" s="105"/>
      <c r="HL194" s="105"/>
      <c r="HM194" s="105"/>
      <c r="HN194" s="105"/>
      <c r="HO194" s="105"/>
      <c r="HP194" s="105"/>
      <c r="HQ194" s="105"/>
      <c r="HR194" s="105"/>
      <c r="HS194" s="105"/>
      <c r="HT194" s="105"/>
      <c r="HU194" s="105"/>
      <c r="HV194" s="105"/>
      <c r="HW194" s="105"/>
      <c r="HX194" s="105"/>
      <c r="HY194" s="105"/>
      <c r="HZ194" s="105"/>
      <c r="IA194" s="105"/>
      <c r="IB194" s="105"/>
      <c r="IC194" s="105"/>
      <c r="ID194" s="105"/>
      <c r="IE194" s="105"/>
      <c r="IF194" s="105"/>
      <c r="IG194" s="105"/>
      <c r="IH194" s="105"/>
      <c r="II194" s="105"/>
      <c r="IJ194" s="105"/>
      <c r="IK194" s="105"/>
      <c r="IL194" s="105"/>
      <c r="IM194" s="105"/>
      <c r="IN194" s="105"/>
      <c r="IO194" s="105"/>
      <c r="IP194" s="105"/>
      <c r="IQ194" s="105"/>
      <c r="IR194" s="105"/>
      <c r="IS194" s="105"/>
      <c r="IT194" s="105"/>
      <c r="IU194" s="105"/>
      <c r="IV194" s="105"/>
      <c r="IW194" s="105"/>
      <c r="IX194" s="105"/>
      <c r="IY194" s="105"/>
      <c r="IZ194" s="105"/>
      <c r="JA194" s="105"/>
      <c r="JB194" s="105"/>
      <c r="JC194" s="105"/>
      <c r="JD194" s="105"/>
      <c r="JE194" s="105"/>
      <c r="JF194" s="105"/>
      <c r="JG194" s="105"/>
      <c r="JH194" s="105"/>
      <c r="JI194" s="105"/>
      <c r="JJ194" s="105"/>
      <c r="JK194" s="105"/>
      <c r="JL194" s="105"/>
      <c r="JM194" s="105"/>
      <c r="JN194" s="105"/>
      <c r="JO194" s="105"/>
      <c r="JP194" s="105"/>
      <c r="JQ194" s="105"/>
      <c r="JR194" s="105"/>
      <c r="JS194" s="105"/>
      <c r="JT194" s="105"/>
      <c r="JU194" s="105"/>
      <c r="JV194" s="105"/>
      <c r="JW194" s="105"/>
      <c r="JX194" s="105"/>
      <c r="JY194" s="105"/>
      <c r="JZ194" s="105"/>
      <c r="KA194" s="105"/>
      <c r="KB194" s="105"/>
      <c r="KC194" s="105"/>
      <c r="KD194" s="105"/>
      <c r="KE194" s="105"/>
      <c r="KF194" s="105"/>
      <c r="KG194" s="105"/>
      <c r="KH194" s="105"/>
      <c r="KI194" s="105"/>
      <c r="KJ194" s="105"/>
      <c r="KK194" s="105"/>
      <c r="KL194" s="105"/>
      <c r="KM194" s="105"/>
      <c r="KN194" s="105"/>
      <c r="KO194" s="105"/>
      <c r="KP194" s="105"/>
      <c r="KQ194" s="105"/>
      <c r="KR194" s="105"/>
      <c r="KS194" s="105"/>
      <c r="KT194" s="105"/>
      <c r="KU194" s="105"/>
      <c r="KV194" s="105"/>
      <c r="KW194" s="105"/>
      <c r="KX194" s="105"/>
      <c r="KY194" s="105"/>
      <c r="KZ194" s="105"/>
      <c r="LA194" s="105"/>
      <c r="LB194" s="105"/>
      <c r="LC194" s="105"/>
      <c r="LD194" s="105"/>
      <c r="LE194" s="105"/>
      <c r="LF194" s="105"/>
      <c r="LG194" s="105"/>
      <c r="LH194" s="105"/>
      <c r="LI194" s="105"/>
      <c r="LJ194" s="105"/>
      <c r="LK194" s="105"/>
      <c r="LL194" s="105"/>
      <c r="LM194" s="105"/>
      <c r="LN194" s="105"/>
      <c r="LO194" s="105"/>
      <c r="LP194" s="105"/>
      <c r="LQ194" s="105"/>
      <c r="LR194" s="105"/>
      <c r="LS194" s="105"/>
      <c r="LT194" s="105"/>
      <c r="LU194" s="105"/>
      <c r="LV194" s="105"/>
      <c r="LW194" s="105"/>
      <c r="LX194" s="105"/>
      <c r="LY194" s="105"/>
      <c r="LZ194" s="105"/>
      <c r="MA194" s="105"/>
      <c r="MB194" s="105"/>
      <c r="MC194" s="105"/>
      <c r="MD194" s="105"/>
      <c r="ME194" s="105"/>
      <c r="MF194" s="105"/>
      <c r="MG194" s="105"/>
      <c r="MH194" s="105"/>
      <c r="MI194" s="105"/>
      <c r="MJ194" s="105"/>
      <c r="MK194" s="105"/>
      <c r="ML194" s="105"/>
      <c r="MM194" s="105"/>
      <c r="MN194" s="105"/>
      <c r="MO194" s="105"/>
      <c r="MP194" s="105"/>
      <c r="MQ194" s="105"/>
      <c r="MR194" s="105"/>
      <c r="MS194" s="105"/>
      <c r="MT194" s="105"/>
      <c r="MU194" s="105"/>
      <c r="MV194" s="105"/>
      <c r="MW194" s="105"/>
      <c r="MX194" s="105"/>
      <c r="MY194" s="105"/>
      <c r="MZ194" s="105"/>
      <c r="NA194" s="105"/>
      <c r="NB194" s="105"/>
      <c r="NC194" s="105"/>
      <c r="ND194" s="105"/>
      <c r="NE194" s="105"/>
      <c r="NF194" s="105"/>
      <c r="NG194" s="105"/>
      <c r="NH194" s="105"/>
      <c r="NI194" s="105"/>
      <c r="NJ194" s="105"/>
      <c r="NK194" s="105"/>
      <c r="NL194" s="105"/>
      <c r="NM194" s="105"/>
      <c r="NN194" s="105"/>
      <c r="NO194" s="105"/>
      <c r="NP194" s="105"/>
      <c r="NQ194" s="105"/>
      <c r="NR194" s="105"/>
      <c r="NS194" s="105"/>
      <c r="NT194" s="105"/>
      <c r="NU194" s="105"/>
      <c r="NV194" s="105"/>
      <c r="NW194" s="105"/>
      <c r="NX194" s="105"/>
      <c r="NY194" s="105"/>
      <c r="NZ194" s="105"/>
      <c r="OA194" s="105"/>
      <c r="OB194" s="105"/>
      <c r="OC194" s="105"/>
      <c r="OD194" s="105"/>
      <c r="OE194" s="105"/>
      <c r="OF194" s="105"/>
      <c r="OG194" s="105"/>
      <c r="OH194" s="105"/>
      <c r="OI194" s="105"/>
      <c r="OJ194" s="105"/>
      <c r="OK194" s="105"/>
      <c r="OL194" s="105"/>
      <c r="OM194" s="105"/>
      <c r="ON194" s="105"/>
      <c r="OO194" s="105"/>
      <c r="OP194" s="105"/>
      <c r="OQ194" s="105"/>
      <c r="OR194" s="105"/>
      <c r="OS194" s="105"/>
      <c r="OT194" s="105"/>
      <c r="OU194" s="105"/>
      <c r="OV194" s="105"/>
      <c r="OW194" s="105"/>
      <c r="OX194" s="105"/>
      <c r="OY194" s="105"/>
      <c r="OZ194" s="105"/>
      <c r="PA194" s="105"/>
      <c r="PB194" s="105"/>
      <c r="PC194" s="105"/>
      <c r="PD194" s="105"/>
      <c r="PE194" s="105"/>
      <c r="PF194" s="105"/>
      <c r="PG194" s="105"/>
      <c r="PH194" s="105"/>
      <c r="PI194" s="105"/>
      <c r="PJ194" s="105"/>
      <c r="PK194" s="105"/>
      <c r="PL194" s="105"/>
      <c r="PM194" s="105"/>
      <c r="PN194" s="105"/>
      <c r="PO194" s="105"/>
      <c r="PP194" s="105"/>
      <c r="PQ194" s="105"/>
      <c r="PR194" s="105"/>
      <c r="PS194" s="105"/>
      <c r="PT194" s="105"/>
      <c r="PU194" s="105"/>
      <c r="PV194" s="105"/>
      <c r="PW194" s="105"/>
      <c r="PX194" s="105"/>
      <c r="PY194" s="105"/>
      <c r="PZ194" s="105"/>
      <c r="QA194" s="105"/>
      <c r="QB194" s="105"/>
      <c r="QC194" s="105"/>
      <c r="QD194" s="105"/>
      <c r="QE194" s="105"/>
      <c r="QF194" s="105"/>
      <c r="QG194" s="105"/>
      <c r="QH194" s="105"/>
      <c r="QI194" s="105"/>
      <c r="QJ194" s="105"/>
      <c r="QK194" s="105"/>
      <c r="QL194" s="105"/>
      <c r="QM194" s="105"/>
      <c r="QN194" s="105"/>
      <c r="QO194" s="105"/>
      <c r="QP194" s="105"/>
      <c r="QQ194" s="105"/>
      <c r="QR194" s="105"/>
      <c r="QS194" s="105"/>
      <c r="QT194" s="105"/>
      <c r="QU194" s="105"/>
      <c r="QV194" s="105"/>
      <c r="QW194" s="105"/>
      <c r="QX194" s="105"/>
      <c r="QY194" s="105"/>
      <c r="QZ194" s="105"/>
      <c r="RA194" s="105"/>
      <c r="RB194" s="105"/>
      <c r="RC194" s="105"/>
      <c r="RD194" s="105"/>
      <c r="RE194" s="105"/>
      <c r="RF194" s="105"/>
      <c r="RG194" s="105"/>
      <c r="RH194" s="105"/>
      <c r="RI194" s="105"/>
      <c r="RJ194" s="105"/>
      <c r="RK194" s="105"/>
      <c r="RL194" s="105"/>
      <c r="RM194" s="105"/>
      <c r="RN194" s="105"/>
      <c r="RO194" s="105"/>
      <c r="RP194" s="105"/>
      <c r="RQ194" s="105"/>
      <c r="RR194" s="105"/>
      <c r="RS194" s="105"/>
      <c r="RT194" s="105"/>
      <c r="RU194" s="105"/>
      <c r="RV194" s="105"/>
      <c r="RW194" s="105"/>
      <c r="RX194" s="105"/>
      <c r="RY194" s="105"/>
      <c r="RZ194" s="105"/>
      <c r="SA194" s="105"/>
      <c r="SB194" s="105"/>
      <c r="SC194" s="105"/>
      <c r="SD194" s="105"/>
      <c r="SE194" s="105"/>
      <c r="SF194" s="105"/>
      <c r="SG194" s="105"/>
      <c r="SH194" s="105"/>
      <c r="SI194" s="105"/>
      <c r="SJ194" s="105"/>
      <c r="SK194" s="105"/>
      <c r="SL194" s="105"/>
      <c r="SM194" s="105"/>
      <c r="SN194" s="105"/>
      <c r="SO194" s="105"/>
      <c r="SP194" s="105"/>
      <c r="SQ194" s="105"/>
      <c r="SR194" s="105"/>
      <c r="SS194" s="105"/>
      <c r="ST194" s="105"/>
      <c r="SU194" s="105"/>
      <c r="SV194" s="105"/>
      <c r="SW194" s="105"/>
      <c r="SX194" s="105"/>
      <c r="SY194" s="105"/>
      <c r="SZ194" s="105"/>
      <c r="TA194" s="105"/>
      <c r="TB194" s="105"/>
      <c r="TC194" s="105"/>
      <c r="TD194" s="105"/>
      <c r="TE194" s="105"/>
      <c r="TF194" s="105"/>
      <c r="TG194" s="105"/>
      <c r="TH194" s="105"/>
      <c r="TI194" s="105"/>
      <c r="TJ194" s="105"/>
      <c r="TK194" s="105"/>
      <c r="TL194" s="105"/>
      <c r="TM194" s="105"/>
      <c r="TN194" s="105"/>
      <c r="TO194" s="105"/>
      <c r="TP194" s="105"/>
      <c r="TQ194" s="105"/>
      <c r="TR194" s="105"/>
      <c r="TS194" s="105"/>
      <c r="TT194" s="105"/>
      <c r="TU194" s="105"/>
      <c r="TV194" s="105"/>
      <c r="TW194" s="105"/>
      <c r="TX194" s="105"/>
      <c r="TY194" s="105"/>
      <c r="TZ194" s="105"/>
      <c r="UA194" s="105"/>
      <c r="UB194" s="105"/>
      <c r="UC194" s="105"/>
      <c r="UD194" s="105"/>
      <c r="UE194" s="105"/>
      <c r="UF194" s="105"/>
      <c r="UG194" s="105"/>
      <c r="UH194" s="105"/>
      <c r="UI194" s="105"/>
      <c r="UJ194" s="105"/>
      <c r="UK194" s="105"/>
      <c r="UL194" s="105"/>
      <c r="UM194" s="105"/>
      <c r="UN194" s="105"/>
      <c r="UO194" s="105"/>
      <c r="UP194" s="105"/>
      <c r="UQ194" s="105"/>
      <c r="UR194" s="105"/>
      <c r="US194" s="105"/>
      <c r="UT194" s="105"/>
      <c r="UU194" s="105"/>
      <c r="UV194" s="105"/>
      <c r="UW194" s="105"/>
      <c r="UX194" s="105"/>
      <c r="UY194" s="105"/>
      <c r="UZ194" s="105"/>
      <c r="VA194" s="105"/>
      <c r="VB194" s="105"/>
      <c r="VC194" s="105"/>
      <c r="VD194" s="105"/>
      <c r="VE194" s="105"/>
      <c r="VF194" s="105"/>
      <c r="VG194" s="105"/>
      <c r="VH194" s="105"/>
      <c r="VI194" s="105"/>
      <c r="VJ194" s="105"/>
      <c r="VK194" s="105"/>
      <c r="VL194" s="105"/>
      <c r="VM194" s="105"/>
      <c r="VN194" s="105"/>
      <c r="VO194" s="105"/>
      <c r="VP194" s="105"/>
      <c r="VQ194" s="105"/>
      <c r="VR194" s="105"/>
      <c r="VS194" s="105"/>
      <c r="VT194" s="105"/>
      <c r="VU194" s="105"/>
      <c r="VV194" s="105"/>
      <c r="VW194" s="105"/>
      <c r="VX194" s="105"/>
      <c r="VY194" s="105"/>
      <c r="VZ194" s="105"/>
      <c r="WA194" s="105"/>
      <c r="WB194" s="105"/>
      <c r="WC194" s="105"/>
      <c r="WD194" s="105"/>
      <c r="WE194" s="105"/>
      <c r="WF194" s="105"/>
      <c r="WG194" s="105"/>
      <c r="WH194" s="105"/>
      <c r="WI194" s="105"/>
      <c r="WJ194" s="105"/>
      <c r="WK194" s="105"/>
      <c r="WL194" s="105"/>
      <c r="WM194" s="105"/>
      <c r="WN194" s="105"/>
      <c r="WO194" s="105"/>
      <c r="WP194" s="105"/>
      <c r="WQ194" s="105"/>
      <c r="WR194" s="105"/>
      <c r="WS194" s="105"/>
      <c r="WT194" s="105"/>
      <c r="WU194" s="105"/>
      <c r="WV194" s="105"/>
      <c r="WW194" s="105"/>
      <c r="WX194" s="105"/>
      <c r="WY194" s="105"/>
      <c r="WZ194" s="105"/>
      <c r="XA194" s="105"/>
      <c r="XB194" s="105"/>
      <c r="XC194" s="105"/>
      <c r="XD194" s="105"/>
      <c r="XE194" s="105"/>
      <c r="XF194" s="105"/>
      <c r="XG194" s="105"/>
      <c r="XH194" s="105"/>
      <c r="XI194" s="105"/>
      <c r="XJ194" s="105"/>
      <c r="XK194" s="105"/>
      <c r="XL194" s="105"/>
      <c r="XM194" s="105"/>
      <c r="XN194" s="105"/>
      <c r="XO194" s="105"/>
      <c r="XP194" s="105"/>
      <c r="XQ194" s="105"/>
      <c r="XR194" s="105"/>
      <c r="XS194" s="105"/>
      <c r="XT194" s="105"/>
      <c r="XU194" s="105"/>
      <c r="XV194" s="105"/>
      <c r="XW194" s="105"/>
      <c r="XX194" s="105"/>
      <c r="XY194" s="105"/>
      <c r="XZ194" s="105"/>
      <c r="YA194" s="105"/>
      <c r="YB194" s="105"/>
      <c r="YC194" s="105"/>
      <c r="YD194" s="105"/>
      <c r="YE194" s="105"/>
      <c r="YF194" s="105"/>
      <c r="YG194" s="105"/>
      <c r="YH194" s="105"/>
      <c r="YI194" s="105"/>
      <c r="YJ194" s="105"/>
      <c r="YK194" s="105"/>
      <c r="YL194" s="105"/>
      <c r="YM194" s="105"/>
      <c r="YN194" s="105"/>
      <c r="YO194" s="105"/>
      <c r="YP194" s="105"/>
      <c r="YQ194" s="105"/>
      <c r="YR194" s="105"/>
      <c r="YS194" s="105"/>
      <c r="YT194" s="105"/>
      <c r="YU194" s="105"/>
      <c r="YV194" s="105"/>
      <c r="YW194" s="105"/>
      <c r="YX194" s="105"/>
      <c r="YY194" s="105"/>
      <c r="YZ194" s="105"/>
      <c r="ZA194" s="105"/>
      <c r="ZB194" s="105"/>
      <c r="ZC194" s="105"/>
      <c r="ZD194" s="105"/>
      <c r="ZE194" s="105"/>
      <c r="ZF194" s="105"/>
      <c r="ZG194" s="105"/>
      <c r="ZH194" s="105"/>
      <c r="ZI194" s="105"/>
      <c r="ZJ194" s="105"/>
      <c r="ZK194" s="105"/>
      <c r="ZL194" s="105"/>
      <c r="ZM194" s="105"/>
      <c r="ZN194" s="105"/>
      <c r="ZO194" s="105"/>
      <c r="ZP194" s="105"/>
      <c r="ZQ194" s="105"/>
      <c r="ZR194" s="105"/>
      <c r="ZS194" s="105"/>
      <c r="ZT194" s="105"/>
      <c r="ZU194" s="105"/>
      <c r="ZV194" s="105"/>
      <c r="ZW194" s="105"/>
      <c r="ZX194" s="105"/>
      <c r="ZY194" s="105"/>
      <c r="ZZ194" s="105"/>
      <c r="AAA194" s="105"/>
      <c r="AAB194" s="105"/>
      <c r="AAC194" s="105"/>
      <c r="AAD194" s="105"/>
      <c r="AAE194" s="105"/>
      <c r="AAF194" s="105"/>
      <c r="AAG194" s="105"/>
      <c r="AAH194" s="105"/>
      <c r="AAI194" s="105"/>
      <c r="AAJ194" s="105"/>
      <c r="AAK194" s="105"/>
      <c r="AAL194" s="105"/>
      <c r="AAM194" s="105"/>
      <c r="AAN194" s="105"/>
      <c r="AAO194" s="105"/>
      <c r="AAP194" s="105"/>
      <c r="AAQ194" s="105"/>
      <c r="AAR194" s="105"/>
      <c r="AAS194" s="105"/>
      <c r="AAT194" s="105"/>
      <c r="AAU194" s="105"/>
      <c r="AAV194" s="105"/>
      <c r="AAW194" s="105"/>
      <c r="AAX194" s="105"/>
      <c r="AAY194" s="105"/>
      <c r="AAZ194" s="105"/>
      <c r="ABA194" s="105"/>
      <c r="ABB194" s="105"/>
      <c r="ABC194" s="105"/>
      <c r="ABD194" s="105"/>
      <c r="ABE194" s="105"/>
      <c r="ABF194" s="105"/>
      <c r="ABG194" s="105"/>
      <c r="ABH194" s="105"/>
      <c r="ABI194" s="105"/>
      <c r="ABJ194" s="105"/>
      <c r="ABK194" s="105"/>
      <c r="ABL194" s="105"/>
      <c r="ABM194" s="105"/>
      <c r="ABN194" s="105"/>
      <c r="ABO194" s="105"/>
      <c r="ABP194" s="105"/>
      <c r="ABQ194" s="105"/>
      <c r="ABR194" s="105"/>
      <c r="ABS194" s="105"/>
      <c r="ABT194" s="105"/>
      <c r="ABU194" s="105"/>
      <c r="ABV194" s="105"/>
      <c r="ABW194" s="105"/>
      <c r="ABX194" s="105"/>
      <c r="ABY194" s="105"/>
      <c r="ABZ194" s="105"/>
      <c r="ACA194" s="105"/>
      <c r="ACB194" s="105"/>
      <c r="ACC194" s="105"/>
      <c r="ACD194" s="105"/>
      <c r="ACE194" s="105"/>
      <c r="ACF194" s="105"/>
      <c r="ACG194" s="105"/>
      <c r="ACH194" s="105"/>
      <c r="ACI194" s="105"/>
      <c r="ACJ194" s="105"/>
      <c r="ACK194" s="105"/>
      <c r="ACL194" s="105"/>
      <c r="ACM194" s="105"/>
      <c r="ACN194" s="105"/>
      <c r="ACO194" s="105"/>
      <c r="ACP194" s="105"/>
      <c r="ACQ194" s="105"/>
      <c r="ACR194" s="105"/>
      <c r="ACS194" s="105"/>
      <c r="ACT194" s="105"/>
      <c r="ACU194" s="105"/>
      <c r="ACV194" s="105"/>
      <c r="ACW194" s="105"/>
      <c r="ACX194" s="105"/>
      <c r="ACY194" s="105"/>
      <c r="ACZ194" s="105"/>
      <c r="ADA194" s="105"/>
      <c r="ADB194" s="105"/>
      <c r="ADC194" s="105"/>
      <c r="ADD194" s="105"/>
      <c r="ADE194" s="105"/>
      <c r="ADF194" s="105"/>
      <c r="ADG194" s="105"/>
      <c r="ADH194" s="105"/>
      <c r="ADI194" s="105"/>
      <c r="ADJ194" s="105"/>
      <c r="ADK194" s="105"/>
      <c r="ADL194" s="105"/>
      <c r="ADM194" s="105"/>
      <c r="ADN194" s="105"/>
      <c r="ADO194" s="105"/>
      <c r="ADP194" s="105"/>
      <c r="ADQ194" s="105"/>
      <c r="ADR194" s="105"/>
      <c r="ADS194" s="105"/>
      <c r="ADT194" s="105"/>
      <c r="ADU194" s="105"/>
      <c r="ADV194" s="105"/>
      <c r="ADW194" s="105"/>
      <c r="ADX194" s="105"/>
      <c r="ADY194" s="105"/>
      <c r="ADZ194" s="105"/>
      <c r="AEA194" s="105"/>
      <c r="AEB194" s="105"/>
      <c r="AEC194" s="105"/>
      <c r="AED194" s="105"/>
      <c r="AEE194" s="105"/>
      <c r="AEF194" s="105"/>
      <c r="AEG194" s="105"/>
      <c r="AEH194" s="105"/>
      <c r="AEI194" s="105"/>
      <c r="AEJ194" s="105"/>
      <c r="AEK194" s="105"/>
      <c r="AEL194" s="105"/>
      <c r="AEM194" s="105"/>
      <c r="AEN194" s="105"/>
      <c r="AEO194" s="105"/>
      <c r="AEP194" s="105"/>
      <c r="AEQ194" s="105"/>
      <c r="AER194" s="105"/>
      <c r="AES194" s="105"/>
      <c r="AET194" s="105"/>
      <c r="AEU194" s="105"/>
      <c r="AEV194" s="105"/>
      <c r="AEW194" s="105"/>
      <c r="AEX194" s="105"/>
      <c r="AEY194" s="105"/>
      <c r="AEZ194" s="105"/>
      <c r="AFA194" s="105"/>
      <c r="AFB194" s="105"/>
      <c r="AFC194" s="105"/>
      <c r="AFD194" s="105"/>
      <c r="AFE194" s="105"/>
      <c r="AFF194" s="105"/>
      <c r="AFG194" s="105"/>
      <c r="AFH194" s="105"/>
      <c r="AFI194" s="105"/>
      <c r="AFJ194" s="105"/>
      <c r="AFK194" s="105"/>
      <c r="AFL194" s="105"/>
      <c r="AFM194" s="105"/>
      <c r="AFN194" s="105"/>
      <c r="AFO194" s="105"/>
      <c r="AFP194" s="105"/>
      <c r="AFQ194" s="105"/>
      <c r="AFR194" s="105"/>
      <c r="AFS194" s="105"/>
      <c r="AFT194" s="105"/>
      <c r="AFU194" s="105"/>
      <c r="AFV194" s="105"/>
      <c r="AFW194" s="105"/>
      <c r="AFX194" s="105"/>
      <c r="AFY194" s="105"/>
      <c r="AFZ194" s="105"/>
      <c r="AGA194" s="105"/>
      <c r="AGB194" s="105"/>
      <c r="AGC194" s="105"/>
      <c r="AGD194" s="105"/>
      <c r="AGE194" s="105"/>
      <c r="AGF194" s="105"/>
      <c r="AGG194" s="105"/>
      <c r="AGH194" s="105"/>
      <c r="AGI194" s="105"/>
      <c r="AGJ194" s="105"/>
      <c r="AGK194" s="105"/>
      <c r="AGL194" s="105"/>
      <c r="AGM194" s="105"/>
      <c r="AGN194" s="105"/>
      <c r="AGO194" s="105"/>
      <c r="AGP194" s="105"/>
      <c r="AGQ194" s="105"/>
      <c r="AGR194" s="105"/>
      <c r="AGS194" s="105"/>
      <c r="AGT194" s="105"/>
      <c r="AGU194" s="105"/>
      <c r="AGV194" s="105"/>
      <c r="AGW194" s="105"/>
      <c r="AGX194" s="105"/>
      <c r="AGY194" s="105"/>
      <c r="AGZ194" s="105"/>
      <c r="AHA194" s="105"/>
      <c r="AHB194" s="105"/>
      <c r="AHC194" s="105"/>
      <c r="AHD194" s="105"/>
      <c r="AHE194" s="105"/>
      <c r="AHF194" s="105"/>
      <c r="AHG194" s="105"/>
      <c r="AHH194" s="105"/>
      <c r="AHI194" s="105"/>
      <c r="AHJ194" s="105"/>
      <c r="AHK194" s="105"/>
      <c r="AHL194" s="105"/>
      <c r="AHM194" s="105"/>
      <c r="AHN194" s="105"/>
      <c r="AHO194" s="105"/>
      <c r="AHP194" s="105"/>
      <c r="AHQ194" s="105"/>
      <c r="AHR194" s="105"/>
      <c r="AHS194" s="105"/>
      <c r="AHT194" s="105"/>
      <c r="AHU194" s="105"/>
      <c r="AHV194" s="105"/>
      <c r="AHW194" s="105"/>
      <c r="AHX194" s="105"/>
      <c r="AHY194" s="105"/>
      <c r="AHZ194" s="105"/>
      <c r="AIA194" s="105"/>
      <c r="AIB194" s="105"/>
      <c r="AIC194" s="105"/>
      <c r="AID194" s="105"/>
      <c r="AIE194" s="105"/>
      <c r="AIF194" s="105"/>
      <c r="AIG194" s="105"/>
      <c r="AIH194" s="105"/>
      <c r="AII194" s="105"/>
      <c r="AIJ194" s="105"/>
      <c r="AIK194" s="105"/>
      <c r="AIL194" s="105"/>
      <c r="AIM194" s="105"/>
      <c r="AIN194" s="105"/>
      <c r="AIO194" s="105"/>
      <c r="AIP194" s="105"/>
      <c r="AIQ194" s="105"/>
      <c r="AIR194" s="105"/>
      <c r="AIS194" s="105"/>
      <c r="AIT194" s="105"/>
      <c r="AIU194" s="105"/>
      <c r="AIV194" s="105"/>
      <c r="AIW194" s="105"/>
      <c r="AIX194" s="105"/>
      <c r="AIY194" s="105"/>
      <c r="AIZ194" s="105"/>
      <c r="AJA194" s="105"/>
      <c r="AJB194" s="105"/>
      <c r="AJC194" s="105"/>
      <c r="AJD194" s="105"/>
      <c r="AJE194" s="105"/>
      <c r="AJF194" s="105"/>
      <c r="AJG194" s="105"/>
      <c r="AJH194" s="105"/>
      <c r="AJI194" s="105"/>
      <c r="AJJ194" s="105"/>
      <c r="AJK194" s="105"/>
      <c r="AJL194" s="105"/>
      <c r="AJM194" s="105"/>
      <c r="AJN194" s="105"/>
      <c r="AJO194" s="105"/>
      <c r="AJP194" s="105"/>
      <c r="AJQ194" s="105"/>
      <c r="AJR194" s="105"/>
      <c r="AJS194" s="105"/>
      <c r="AJT194" s="105"/>
      <c r="AJU194" s="105"/>
      <c r="AJV194" s="105"/>
      <c r="AJW194" s="105"/>
      <c r="AJX194" s="105"/>
      <c r="AJY194" s="105"/>
      <c r="AJZ194" s="105"/>
      <c r="AKA194" s="105"/>
      <c r="AKB194" s="105"/>
      <c r="AKC194" s="105"/>
      <c r="AKD194" s="105"/>
      <c r="AKE194" s="105"/>
      <c r="AKF194" s="105"/>
      <c r="AKG194" s="105"/>
      <c r="AKH194" s="105"/>
      <c r="AKI194" s="105"/>
      <c r="AKJ194" s="105"/>
      <c r="AKK194" s="105"/>
      <c r="AKL194" s="105"/>
      <c r="AKM194" s="105"/>
      <c r="AKN194" s="105"/>
      <c r="AKO194" s="105"/>
      <c r="AKP194" s="105"/>
      <c r="AKQ194" s="105"/>
      <c r="AKR194" s="105"/>
      <c r="AKS194" s="105"/>
      <c r="AKT194" s="105"/>
      <c r="AKU194" s="105"/>
      <c r="AKV194" s="105"/>
      <c r="AKW194" s="105"/>
      <c r="AKX194" s="105"/>
      <c r="AKY194" s="105"/>
      <c r="AKZ194" s="105"/>
      <c r="ALA194" s="105"/>
      <c r="ALB194" s="105"/>
      <c r="ALC194" s="105"/>
      <c r="ALD194" s="105"/>
      <c r="ALE194" s="105"/>
      <c r="ALF194" s="105"/>
      <c r="ALG194" s="105"/>
      <c r="ALH194" s="105"/>
      <c r="ALI194" s="105"/>
      <c r="ALJ194" s="105"/>
      <c r="ALK194" s="105"/>
      <c r="ALL194" s="105"/>
      <c r="ALM194" s="105"/>
      <c r="ALN194" s="105"/>
      <c r="ALO194" s="105"/>
      <c r="ALP194" s="105"/>
      <c r="ALQ194" s="105"/>
      <c r="ALR194" s="105"/>
      <c r="ALS194" s="105"/>
      <c r="ALT194" s="105"/>
      <c r="ALU194" s="105"/>
      <c r="ALV194" s="105"/>
      <c r="ALW194" s="105"/>
      <c r="ALX194" s="105"/>
      <c r="ALY194" s="105"/>
      <c r="ALZ194" s="105"/>
      <c r="AMA194" s="105"/>
      <c r="AMB194" s="105"/>
      <c r="AMC194" s="105"/>
      <c r="AMD194" s="105"/>
      <c r="AME194" s="105"/>
      <c r="AMF194" s="105"/>
      <c r="AMG194" s="105"/>
      <c r="AMH194" s="105"/>
      <c r="AMI194" s="105"/>
      <c r="AMJ194" s="105"/>
      <c r="AMK194" s="105"/>
      <c r="AML194" s="105"/>
      <c r="AMM194" s="105"/>
      <c r="AMN194" s="105"/>
      <c r="AMO194" s="105"/>
      <c r="AMP194" s="105"/>
      <c r="AMQ194" s="105"/>
      <c r="AMR194" s="105"/>
      <c r="AMS194" s="105"/>
      <c r="AMT194" s="105"/>
      <c r="AMU194" s="105"/>
      <c r="AMV194" s="105"/>
      <c r="AMW194" s="105"/>
      <c r="AMX194" s="105"/>
      <c r="AMY194" s="105"/>
      <c r="AMZ194" s="105"/>
      <c r="ANA194" s="105"/>
      <c r="ANB194" s="105"/>
      <c r="ANC194" s="105"/>
      <c r="AND194" s="105"/>
      <c r="ANE194" s="105"/>
      <c r="ANF194" s="105"/>
      <c r="ANG194" s="105"/>
      <c r="ANH194" s="105"/>
      <c r="ANI194" s="105"/>
      <c r="ANJ194" s="105"/>
      <c r="ANK194" s="105"/>
      <c r="ANL194" s="105"/>
      <c r="ANM194" s="105"/>
      <c r="ANN194" s="105"/>
      <c r="ANO194" s="105"/>
      <c r="ANP194" s="105"/>
      <c r="ANQ194" s="105"/>
      <c r="ANR194" s="105"/>
      <c r="ANS194" s="105"/>
      <c r="ANT194" s="105"/>
      <c r="ANU194" s="105"/>
      <c r="ANV194" s="105"/>
      <c r="ANW194" s="105"/>
      <c r="ANX194" s="105"/>
      <c r="ANY194" s="105"/>
      <c r="ANZ194" s="105"/>
      <c r="AOA194" s="105"/>
      <c r="AOB194" s="105"/>
      <c r="AOC194" s="105"/>
      <c r="AOD194" s="105"/>
      <c r="AOE194" s="105"/>
      <c r="AOF194" s="105"/>
      <c r="AOG194" s="105"/>
      <c r="AOH194" s="105"/>
      <c r="AOI194" s="105"/>
      <c r="AOJ194" s="105"/>
      <c r="AOK194" s="105"/>
      <c r="AOL194" s="105"/>
      <c r="AOM194" s="105"/>
      <c r="AON194" s="105"/>
      <c r="AOO194" s="105"/>
      <c r="AOP194" s="105"/>
      <c r="AOQ194" s="105"/>
      <c r="AOR194" s="105"/>
      <c r="AOS194" s="105"/>
      <c r="AOT194" s="105"/>
      <c r="AOU194" s="105"/>
      <c r="AOV194" s="105"/>
      <c r="AOW194" s="105"/>
      <c r="AOX194" s="105"/>
      <c r="AOY194" s="105"/>
      <c r="AOZ194" s="105"/>
      <c r="APA194" s="105"/>
      <c r="APB194" s="105"/>
      <c r="APC194" s="105"/>
      <c r="APD194" s="105"/>
      <c r="APE194" s="105"/>
      <c r="APF194" s="105"/>
      <c r="APG194" s="105"/>
      <c r="APH194" s="105"/>
      <c r="API194" s="105"/>
      <c r="APJ194" s="105"/>
      <c r="APK194" s="105"/>
      <c r="APL194" s="105"/>
      <c r="APM194" s="105"/>
      <c r="APN194" s="105"/>
      <c r="APO194" s="105"/>
      <c r="APP194" s="105"/>
      <c r="APQ194" s="105"/>
      <c r="APR194" s="105"/>
      <c r="APS194" s="105"/>
      <c r="APT194" s="105"/>
      <c r="APU194" s="105"/>
      <c r="APV194" s="105"/>
      <c r="APW194" s="105"/>
      <c r="APX194" s="105"/>
      <c r="APY194" s="105"/>
      <c r="APZ194" s="105"/>
      <c r="AQA194" s="105"/>
      <c r="AQB194" s="105"/>
      <c r="AQC194" s="105"/>
      <c r="AQD194" s="105"/>
      <c r="AQE194" s="105"/>
      <c r="AQF194" s="105"/>
      <c r="AQG194" s="105"/>
      <c r="AQH194" s="105"/>
      <c r="AQI194" s="105"/>
      <c r="AQJ194" s="105"/>
      <c r="AQK194" s="105"/>
      <c r="AQL194" s="105"/>
      <c r="AQM194" s="105"/>
      <c r="AQN194" s="105"/>
      <c r="AQO194" s="105"/>
      <c r="AQP194" s="105"/>
      <c r="AQQ194" s="105"/>
      <c r="AQR194" s="105"/>
      <c r="AQS194" s="105"/>
      <c r="AQT194" s="105"/>
      <c r="AQU194" s="105"/>
      <c r="AQV194" s="105"/>
      <c r="AQW194" s="105"/>
      <c r="AQX194" s="105"/>
      <c r="AQY194" s="105"/>
      <c r="AQZ194" s="105"/>
      <c r="ARA194" s="105"/>
      <c r="ARB194" s="105"/>
      <c r="ARC194" s="105"/>
      <c r="ARD194" s="105"/>
      <c r="ARE194" s="105"/>
      <c r="ARF194" s="105"/>
      <c r="ARG194" s="105"/>
      <c r="ARH194" s="105"/>
      <c r="ARI194" s="105"/>
      <c r="ARJ194" s="105"/>
      <c r="ARK194" s="105"/>
      <c r="ARL194" s="105"/>
      <c r="ARM194" s="105"/>
      <c r="ARN194" s="105"/>
      <c r="ARO194" s="105"/>
      <c r="ARP194" s="105"/>
      <c r="ARQ194" s="105"/>
      <c r="ARR194" s="105"/>
      <c r="ARS194" s="105"/>
      <c r="ART194" s="105"/>
      <c r="ARU194" s="105"/>
      <c r="ARV194" s="105"/>
      <c r="ARW194" s="105"/>
      <c r="ARX194" s="105"/>
      <c r="ARY194" s="105"/>
      <c r="ARZ194" s="105"/>
      <c r="ASA194" s="105"/>
      <c r="ASB194" s="105"/>
      <c r="ASC194" s="105"/>
      <c r="ASD194" s="105"/>
      <c r="ASE194" s="105"/>
      <c r="ASF194" s="105"/>
      <c r="ASG194" s="105"/>
      <c r="ASH194" s="105"/>
      <c r="ASI194" s="105"/>
      <c r="ASJ194" s="105"/>
      <c r="ASK194" s="105"/>
      <c r="ASL194" s="105"/>
      <c r="ASM194" s="105"/>
      <c r="ASN194" s="105"/>
      <c r="ASO194" s="105"/>
      <c r="ASP194" s="105"/>
      <c r="ASQ194" s="105"/>
      <c r="ASR194" s="105"/>
      <c r="ASS194" s="105"/>
      <c r="AST194" s="105"/>
      <c r="ASU194" s="105"/>
      <c r="ASV194" s="105"/>
      <c r="ASW194" s="105"/>
      <c r="ASX194" s="105"/>
      <c r="ASY194" s="105"/>
      <c r="ASZ194" s="105"/>
      <c r="ATA194" s="105"/>
      <c r="ATB194" s="105"/>
      <c r="ATC194" s="105"/>
      <c r="ATD194" s="105"/>
      <c r="ATE194" s="105"/>
      <c r="ATF194" s="105"/>
      <c r="ATG194" s="105"/>
      <c r="ATH194" s="105"/>
      <c r="ATI194" s="105"/>
      <c r="ATJ194" s="105"/>
      <c r="ATK194" s="105"/>
      <c r="ATL194" s="105"/>
      <c r="ATM194" s="105"/>
      <c r="ATN194" s="105"/>
      <c r="ATO194" s="105"/>
      <c r="ATP194" s="105"/>
      <c r="ATQ194" s="105"/>
      <c r="ATR194" s="105"/>
      <c r="ATS194" s="105"/>
      <c r="ATT194" s="105"/>
      <c r="ATU194" s="105"/>
      <c r="ATV194" s="105"/>
    </row>
    <row r="195" spans="1:1218" s="58" customFormat="1" ht="15" customHeight="1">
      <c r="A195" s="2302"/>
      <c r="B195" s="1725" t="str">
        <f>IF(ISBLANK(C195),"",LARGE(B186:B194,1)+1)</f>
        <v/>
      </c>
      <c r="C195" s="1341"/>
      <c r="D195" s="141" t="s">
        <v>1428</v>
      </c>
      <c r="E195" s="141"/>
      <c r="F195" s="141"/>
      <c r="G195" s="141"/>
      <c r="H195" s="141"/>
      <c r="I195" s="141"/>
      <c r="J195" s="1549"/>
      <c r="K195" s="140"/>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5"/>
      <c r="AR195" s="105"/>
      <c r="AS195" s="105"/>
      <c r="AT195" s="105"/>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c r="BP195" s="105"/>
      <c r="BQ195" s="105"/>
      <c r="BR195" s="105"/>
      <c r="BS195" s="105"/>
      <c r="BT195" s="105"/>
      <c r="BU195" s="105"/>
      <c r="BV195" s="105"/>
      <c r="BW195" s="105"/>
      <c r="BX195" s="105"/>
      <c r="BY195" s="105"/>
      <c r="BZ195" s="105"/>
      <c r="CA195" s="105"/>
      <c r="CB195" s="105"/>
      <c r="CC195" s="105"/>
      <c r="CD195" s="105"/>
      <c r="CE195" s="105"/>
      <c r="CF195" s="105"/>
      <c r="CG195" s="105"/>
      <c r="CH195" s="105"/>
      <c r="CI195" s="105"/>
      <c r="CJ195" s="105"/>
      <c r="CK195" s="105"/>
      <c r="CL195" s="105"/>
      <c r="CM195" s="105"/>
      <c r="CN195" s="105"/>
      <c r="CO195" s="105"/>
      <c r="CP195" s="105"/>
      <c r="CQ195" s="105"/>
      <c r="CR195" s="105"/>
      <c r="CS195" s="105"/>
      <c r="CT195" s="105"/>
      <c r="CU195" s="105"/>
      <c r="CV195" s="105"/>
      <c r="CW195" s="105"/>
      <c r="CX195" s="105"/>
      <c r="CY195" s="105"/>
      <c r="CZ195" s="105"/>
      <c r="DA195" s="105"/>
      <c r="DB195" s="105"/>
      <c r="DC195" s="105"/>
      <c r="DD195" s="105"/>
      <c r="DE195" s="105"/>
      <c r="DF195" s="105"/>
      <c r="DG195" s="105"/>
      <c r="DH195" s="105"/>
      <c r="DI195" s="105"/>
      <c r="DJ195" s="105"/>
      <c r="DK195" s="105"/>
      <c r="DL195" s="105"/>
      <c r="DM195" s="105"/>
      <c r="DN195" s="105"/>
      <c r="DO195" s="105"/>
      <c r="DP195" s="105"/>
      <c r="DQ195" s="105"/>
      <c r="DR195" s="105"/>
      <c r="DS195" s="105"/>
      <c r="DT195" s="105"/>
      <c r="DU195" s="105"/>
      <c r="DV195" s="105"/>
      <c r="DW195" s="105"/>
      <c r="DX195" s="105"/>
      <c r="DY195" s="105"/>
      <c r="DZ195" s="105"/>
      <c r="EA195" s="105"/>
      <c r="EB195" s="105"/>
      <c r="EC195" s="105"/>
      <c r="ED195" s="105"/>
      <c r="EE195" s="105"/>
      <c r="EF195" s="105"/>
      <c r="EG195" s="105"/>
      <c r="EH195" s="105"/>
      <c r="EI195" s="105"/>
      <c r="EJ195" s="105"/>
      <c r="EK195" s="105"/>
      <c r="EL195" s="105"/>
      <c r="EM195" s="105"/>
      <c r="EN195" s="105"/>
      <c r="EO195" s="105"/>
      <c r="EP195" s="105"/>
      <c r="EQ195" s="105"/>
      <c r="ER195" s="105"/>
      <c r="ES195" s="105"/>
      <c r="ET195" s="105"/>
      <c r="EU195" s="105"/>
      <c r="EV195" s="105"/>
      <c r="EW195" s="105"/>
      <c r="EX195" s="105"/>
      <c r="EY195" s="105"/>
      <c r="EZ195" s="105"/>
      <c r="FA195" s="105"/>
      <c r="FB195" s="105"/>
      <c r="FC195" s="105"/>
      <c r="FD195" s="105"/>
      <c r="FE195" s="105"/>
      <c r="FF195" s="105"/>
      <c r="FG195" s="105"/>
      <c r="FH195" s="105"/>
      <c r="FI195" s="105"/>
      <c r="FJ195" s="105"/>
      <c r="FK195" s="105"/>
      <c r="FL195" s="105"/>
      <c r="FM195" s="105"/>
      <c r="FN195" s="105"/>
      <c r="FO195" s="105"/>
      <c r="FP195" s="105"/>
      <c r="FQ195" s="105"/>
      <c r="FR195" s="105"/>
      <c r="FS195" s="105"/>
      <c r="FT195" s="105"/>
      <c r="FU195" s="105"/>
      <c r="FV195" s="105"/>
      <c r="FW195" s="105"/>
      <c r="FX195" s="105"/>
      <c r="FY195" s="105"/>
      <c r="FZ195" s="105"/>
      <c r="GA195" s="105"/>
      <c r="GB195" s="105"/>
      <c r="GC195" s="105"/>
      <c r="GD195" s="105"/>
      <c r="GE195" s="105"/>
      <c r="GF195" s="105"/>
      <c r="GG195" s="105"/>
      <c r="GH195" s="105"/>
      <c r="GI195" s="105"/>
      <c r="GJ195" s="105"/>
      <c r="GK195" s="105"/>
      <c r="GL195" s="105"/>
      <c r="GM195" s="105"/>
      <c r="GN195" s="105"/>
      <c r="GO195" s="105"/>
      <c r="GP195" s="105"/>
      <c r="GQ195" s="105"/>
      <c r="GR195" s="105"/>
      <c r="GS195" s="105"/>
      <c r="GT195" s="105"/>
      <c r="GU195" s="105"/>
      <c r="GV195" s="105"/>
      <c r="GW195" s="105"/>
      <c r="GX195" s="105"/>
      <c r="GY195" s="105"/>
      <c r="GZ195" s="105"/>
      <c r="HA195" s="105"/>
      <c r="HB195" s="105"/>
      <c r="HC195" s="105"/>
      <c r="HD195" s="105"/>
      <c r="HE195" s="105"/>
      <c r="HF195" s="105"/>
      <c r="HG195" s="105"/>
      <c r="HH195" s="105"/>
      <c r="HI195" s="105"/>
      <c r="HJ195" s="105"/>
      <c r="HK195" s="105"/>
      <c r="HL195" s="105"/>
      <c r="HM195" s="105"/>
      <c r="HN195" s="105"/>
      <c r="HO195" s="105"/>
      <c r="HP195" s="105"/>
      <c r="HQ195" s="105"/>
      <c r="HR195" s="105"/>
      <c r="HS195" s="105"/>
      <c r="HT195" s="105"/>
      <c r="HU195" s="105"/>
      <c r="HV195" s="105"/>
      <c r="HW195" s="105"/>
      <c r="HX195" s="105"/>
      <c r="HY195" s="105"/>
      <c r="HZ195" s="105"/>
      <c r="IA195" s="105"/>
      <c r="IB195" s="105"/>
      <c r="IC195" s="105"/>
      <c r="ID195" s="105"/>
      <c r="IE195" s="105"/>
      <c r="IF195" s="105"/>
      <c r="IG195" s="105"/>
      <c r="IH195" s="105"/>
      <c r="II195" s="105"/>
      <c r="IJ195" s="105"/>
      <c r="IK195" s="105"/>
      <c r="IL195" s="105"/>
      <c r="IM195" s="105"/>
      <c r="IN195" s="105"/>
      <c r="IO195" s="105"/>
      <c r="IP195" s="105"/>
      <c r="IQ195" s="105"/>
      <c r="IR195" s="105"/>
      <c r="IS195" s="105"/>
      <c r="IT195" s="105"/>
      <c r="IU195" s="105"/>
      <c r="IV195" s="105"/>
      <c r="IW195" s="105"/>
      <c r="IX195" s="105"/>
      <c r="IY195" s="105"/>
      <c r="IZ195" s="105"/>
      <c r="JA195" s="105"/>
      <c r="JB195" s="105"/>
      <c r="JC195" s="105"/>
      <c r="JD195" s="105"/>
      <c r="JE195" s="105"/>
      <c r="JF195" s="105"/>
      <c r="JG195" s="105"/>
      <c r="JH195" s="105"/>
      <c r="JI195" s="105"/>
      <c r="JJ195" s="105"/>
      <c r="JK195" s="105"/>
      <c r="JL195" s="105"/>
      <c r="JM195" s="105"/>
      <c r="JN195" s="105"/>
      <c r="JO195" s="105"/>
      <c r="JP195" s="105"/>
      <c r="JQ195" s="105"/>
      <c r="JR195" s="105"/>
      <c r="JS195" s="105"/>
      <c r="JT195" s="105"/>
      <c r="JU195" s="105"/>
      <c r="JV195" s="105"/>
      <c r="JW195" s="105"/>
      <c r="JX195" s="105"/>
      <c r="JY195" s="105"/>
      <c r="JZ195" s="105"/>
      <c r="KA195" s="105"/>
      <c r="KB195" s="105"/>
      <c r="KC195" s="105"/>
      <c r="KD195" s="105"/>
      <c r="KE195" s="105"/>
      <c r="KF195" s="105"/>
      <c r="KG195" s="105"/>
      <c r="KH195" s="105"/>
      <c r="KI195" s="105"/>
      <c r="KJ195" s="105"/>
      <c r="KK195" s="105"/>
      <c r="KL195" s="105"/>
      <c r="KM195" s="105"/>
      <c r="KN195" s="105"/>
      <c r="KO195" s="105"/>
      <c r="KP195" s="105"/>
      <c r="KQ195" s="105"/>
      <c r="KR195" s="105"/>
      <c r="KS195" s="105"/>
      <c r="KT195" s="105"/>
      <c r="KU195" s="105"/>
      <c r="KV195" s="105"/>
      <c r="KW195" s="105"/>
      <c r="KX195" s="105"/>
      <c r="KY195" s="105"/>
      <c r="KZ195" s="105"/>
      <c r="LA195" s="105"/>
      <c r="LB195" s="105"/>
      <c r="LC195" s="105"/>
      <c r="LD195" s="105"/>
      <c r="LE195" s="105"/>
      <c r="LF195" s="105"/>
      <c r="LG195" s="105"/>
      <c r="LH195" s="105"/>
      <c r="LI195" s="105"/>
      <c r="LJ195" s="105"/>
      <c r="LK195" s="105"/>
      <c r="LL195" s="105"/>
      <c r="LM195" s="105"/>
      <c r="LN195" s="105"/>
      <c r="LO195" s="105"/>
      <c r="LP195" s="105"/>
      <c r="LQ195" s="105"/>
      <c r="LR195" s="105"/>
      <c r="LS195" s="105"/>
      <c r="LT195" s="105"/>
      <c r="LU195" s="105"/>
      <c r="LV195" s="105"/>
      <c r="LW195" s="105"/>
      <c r="LX195" s="105"/>
      <c r="LY195" s="105"/>
      <c r="LZ195" s="105"/>
      <c r="MA195" s="105"/>
      <c r="MB195" s="105"/>
      <c r="MC195" s="105"/>
      <c r="MD195" s="105"/>
      <c r="ME195" s="105"/>
      <c r="MF195" s="105"/>
      <c r="MG195" s="105"/>
      <c r="MH195" s="105"/>
      <c r="MI195" s="105"/>
      <c r="MJ195" s="105"/>
      <c r="MK195" s="105"/>
      <c r="ML195" s="105"/>
      <c r="MM195" s="105"/>
      <c r="MN195" s="105"/>
      <c r="MO195" s="105"/>
      <c r="MP195" s="105"/>
      <c r="MQ195" s="105"/>
      <c r="MR195" s="105"/>
      <c r="MS195" s="105"/>
      <c r="MT195" s="105"/>
      <c r="MU195" s="105"/>
      <c r="MV195" s="105"/>
      <c r="MW195" s="105"/>
      <c r="MX195" s="105"/>
      <c r="MY195" s="105"/>
      <c r="MZ195" s="105"/>
      <c r="NA195" s="105"/>
      <c r="NB195" s="105"/>
      <c r="NC195" s="105"/>
      <c r="ND195" s="105"/>
      <c r="NE195" s="105"/>
      <c r="NF195" s="105"/>
      <c r="NG195" s="105"/>
      <c r="NH195" s="105"/>
      <c r="NI195" s="105"/>
      <c r="NJ195" s="105"/>
      <c r="NK195" s="105"/>
      <c r="NL195" s="105"/>
      <c r="NM195" s="105"/>
      <c r="NN195" s="105"/>
      <c r="NO195" s="105"/>
      <c r="NP195" s="105"/>
      <c r="NQ195" s="105"/>
      <c r="NR195" s="105"/>
      <c r="NS195" s="105"/>
      <c r="NT195" s="105"/>
      <c r="NU195" s="105"/>
      <c r="NV195" s="105"/>
      <c r="NW195" s="105"/>
      <c r="NX195" s="105"/>
      <c r="NY195" s="105"/>
      <c r="NZ195" s="105"/>
      <c r="OA195" s="105"/>
      <c r="OB195" s="105"/>
      <c r="OC195" s="105"/>
      <c r="OD195" s="105"/>
      <c r="OE195" s="105"/>
      <c r="OF195" s="105"/>
      <c r="OG195" s="105"/>
      <c r="OH195" s="105"/>
      <c r="OI195" s="105"/>
      <c r="OJ195" s="105"/>
      <c r="OK195" s="105"/>
      <c r="OL195" s="105"/>
      <c r="OM195" s="105"/>
      <c r="ON195" s="105"/>
      <c r="OO195" s="105"/>
      <c r="OP195" s="105"/>
      <c r="OQ195" s="105"/>
      <c r="OR195" s="105"/>
      <c r="OS195" s="105"/>
      <c r="OT195" s="105"/>
      <c r="OU195" s="105"/>
      <c r="OV195" s="105"/>
      <c r="OW195" s="105"/>
      <c r="OX195" s="105"/>
      <c r="OY195" s="105"/>
      <c r="OZ195" s="105"/>
      <c r="PA195" s="105"/>
      <c r="PB195" s="105"/>
      <c r="PC195" s="105"/>
      <c r="PD195" s="105"/>
      <c r="PE195" s="105"/>
      <c r="PF195" s="105"/>
      <c r="PG195" s="105"/>
      <c r="PH195" s="105"/>
      <c r="PI195" s="105"/>
      <c r="PJ195" s="105"/>
      <c r="PK195" s="105"/>
      <c r="PL195" s="105"/>
      <c r="PM195" s="105"/>
      <c r="PN195" s="105"/>
      <c r="PO195" s="105"/>
      <c r="PP195" s="105"/>
      <c r="PQ195" s="105"/>
      <c r="PR195" s="105"/>
      <c r="PS195" s="105"/>
      <c r="PT195" s="105"/>
      <c r="PU195" s="105"/>
      <c r="PV195" s="105"/>
      <c r="PW195" s="105"/>
      <c r="PX195" s="105"/>
      <c r="PY195" s="105"/>
      <c r="PZ195" s="105"/>
      <c r="QA195" s="105"/>
      <c r="QB195" s="105"/>
      <c r="QC195" s="105"/>
      <c r="QD195" s="105"/>
      <c r="QE195" s="105"/>
      <c r="QF195" s="105"/>
      <c r="QG195" s="105"/>
      <c r="QH195" s="105"/>
      <c r="QI195" s="105"/>
      <c r="QJ195" s="105"/>
      <c r="QK195" s="105"/>
      <c r="QL195" s="105"/>
      <c r="QM195" s="105"/>
      <c r="QN195" s="105"/>
      <c r="QO195" s="105"/>
      <c r="QP195" s="105"/>
      <c r="QQ195" s="105"/>
      <c r="QR195" s="105"/>
      <c r="QS195" s="105"/>
      <c r="QT195" s="105"/>
      <c r="QU195" s="105"/>
      <c r="QV195" s="105"/>
      <c r="QW195" s="105"/>
      <c r="QX195" s="105"/>
      <c r="QY195" s="105"/>
      <c r="QZ195" s="105"/>
      <c r="RA195" s="105"/>
      <c r="RB195" s="105"/>
      <c r="RC195" s="105"/>
      <c r="RD195" s="105"/>
      <c r="RE195" s="105"/>
      <c r="RF195" s="105"/>
      <c r="RG195" s="105"/>
      <c r="RH195" s="105"/>
      <c r="RI195" s="105"/>
      <c r="RJ195" s="105"/>
      <c r="RK195" s="105"/>
      <c r="RL195" s="105"/>
      <c r="RM195" s="105"/>
      <c r="RN195" s="105"/>
      <c r="RO195" s="105"/>
      <c r="RP195" s="105"/>
      <c r="RQ195" s="105"/>
      <c r="RR195" s="105"/>
      <c r="RS195" s="105"/>
      <c r="RT195" s="105"/>
      <c r="RU195" s="105"/>
      <c r="RV195" s="105"/>
      <c r="RW195" s="105"/>
      <c r="RX195" s="105"/>
      <c r="RY195" s="105"/>
      <c r="RZ195" s="105"/>
      <c r="SA195" s="105"/>
      <c r="SB195" s="105"/>
      <c r="SC195" s="105"/>
      <c r="SD195" s="105"/>
      <c r="SE195" s="105"/>
      <c r="SF195" s="105"/>
      <c r="SG195" s="105"/>
      <c r="SH195" s="105"/>
      <c r="SI195" s="105"/>
      <c r="SJ195" s="105"/>
      <c r="SK195" s="105"/>
      <c r="SL195" s="105"/>
      <c r="SM195" s="105"/>
      <c r="SN195" s="105"/>
      <c r="SO195" s="105"/>
      <c r="SP195" s="105"/>
      <c r="SQ195" s="105"/>
      <c r="SR195" s="105"/>
      <c r="SS195" s="105"/>
      <c r="ST195" s="105"/>
      <c r="SU195" s="105"/>
      <c r="SV195" s="105"/>
      <c r="SW195" s="105"/>
      <c r="SX195" s="105"/>
      <c r="SY195" s="105"/>
      <c r="SZ195" s="105"/>
      <c r="TA195" s="105"/>
      <c r="TB195" s="105"/>
      <c r="TC195" s="105"/>
      <c r="TD195" s="105"/>
      <c r="TE195" s="105"/>
      <c r="TF195" s="105"/>
      <c r="TG195" s="105"/>
      <c r="TH195" s="105"/>
      <c r="TI195" s="105"/>
      <c r="TJ195" s="105"/>
      <c r="TK195" s="105"/>
      <c r="TL195" s="105"/>
      <c r="TM195" s="105"/>
      <c r="TN195" s="105"/>
      <c r="TO195" s="105"/>
      <c r="TP195" s="105"/>
      <c r="TQ195" s="105"/>
      <c r="TR195" s="105"/>
      <c r="TS195" s="105"/>
      <c r="TT195" s="105"/>
      <c r="TU195" s="105"/>
      <c r="TV195" s="105"/>
      <c r="TW195" s="105"/>
      <c r="TX195" s="105"/>
      <c r="TY195" s="105"/>
      <c r="TZ195" s="105"/>
      <c r="UA195" s="105"/>
      <c r="UB195" s="105"/>
      <c r="UC195" s="105"/>
      <c r="UD195" s="105"/>
      <c r="UE195" s="105"/>
      <c r="UF195" s="105"/>
      <c r="UG195" s="105"/>
      <c r="UH195" s="105"/>
      <c r="UI195" s="105"/>
      <c r="UJ195" s="105"/>
      <c r="UK195" s="105"/>
      <c r="UL195" s="105"/>
      <c r="UM195" s="105"/>
      <c r="UN195" s="105"/>
      <c r="UO195" s="105"/>
      <c r="UP195" s="105"/>
      <c r="UQ195" s="105"/>
      <c r="UR195" s="105"/>
      <c r="US195" s="105"/>
      <c r="UT195" s="105"/>
      <c r="UU195" s="105"/>
      <c r="UV195" s="105"/>
      <c r="UW195" s="105"/>
      <c r="UX195" s="105"/>
      <c r="UY195" s="105"/>
      <c r="UZ195" s="105"/>
      <c r="VA195" s="105"/>
      <c r="VB195" s="105"/>
      <c r="VC195" s="105"/>
      <c r="VD195" s="105"/>
      <c r="VE195" s="105"/>
      <c r="VF195" s="105"/>
      <c r="VG195" s="105"/>
      <c r="VH195" s="105"/>
      <c r="VI195" s="105"/>
      <c r="VJ195" s="105"/>
      <c r="VK195" s="105"/>
      <c r="VL195" s="105"/>
      <c r="VM195" s="105"/>
      <c r="VN195" s="105"/>
      <c r="VO195" s="105"/>
      <c r="VP195" s="105"/>
      <c r="VQ195" s="105"/>
      <c r="VR195" s="105"/>
      <c r="VS195" s="105"/>
      <c r="VT195" s="105"/>
      <c r="VU195" s="105"/>
      <c r="VV195" s="105"/>
      <c r="VW195" s="105"/>
      <c r="VX195" s="105"/>
      <c r="VY195" s="105"/>
      <c r="VZ195" s="105"/>
      <c r="WA195" s="105"/>
      <c r="WB195" s="105"/>
      <c r="WC195" s="105"/>
      <c r="WD195" s="105"/>
      <c r="WE195" s="105"/>
      <c r="WF195" s="105"/>
      <c r="WG195" s="105"/>
      <c r="WH195" s="105"/>
      <c r="WI195" s="105"/>
      <c r="WJ195" s="105"/>
      <c r="WK195" s="105"/>
      <c r="WL195" s="105"/>
      <c r="WM195" s="105"/>
      <c r="WN195" s="105"/>
      <c r="WO195" s="105"/>
      <c r="WP195" s="105"/>
      <c r="WQ195" s="105"/>
      <c r="WR195" s="105"/>
      <c r="WS195" s="105"/>
      <c r="WT195" s="105"/>
      <c r="WU195" s="105"/>
      <c r="WV195" s="105"/>
      <c r="WW195" s="105"/>
      <c r="WX195" s="105"/>
      <c r="WY195" s="105"/>
      <c r="WZ195" s="105"/>
      <c r="XA195" s="105"/>
      <c r="XB195" s="105"/>
      <c r="XC195" s="105"/>
      <c r="XD195" s="105"/>
      <c r="XE195" s="105"/>
      <c r="XF195" s="105"/>
      <c r="XG195" s="105"/>
      <c r="XH195" s="105"/>
      <c r="XI195" s="105"/>
      <c r="XJ195" s="105"/>
      <c r="XK195" s="105"/>
      <c r="XL195" s="105"/>
      <c r="XM195" s="105"/>
      <c r="XN195" s="105"/>
      <c r="XO195" s="105"/>
      <c r="XP195" s="105"/>
      <c r="XQ195" s="105"/>
      <c r="XR195" s="105"/>
      <c r="XS195" s="105"/>
      <c r="XT195" s="105"/>
      <c r="XU195" s="105"/>
      <c r="XV195" s="105"/>
      <c r="XW195" s="105"/>
      <c r="XX195" s="105"/>
      <c r="XY195" s="105"/>
      <c r="XZ195" s="105"/>
      <c r="YA195" s="105"/>
      <c r="YB195" s="105"/>
      <c r="YC195" s="105"/>
      <c r="YD195" s="105"/>
      <c r="YE195" s="105"/>
      <c r="YF195" s="105"/>
      <c r="YG195" s="105"/>
      <c r="YH195" s="105"/>
      <c r="YI195" s="105"/>
      <c r="YJ195" s="105"/>
      <c r="YK195" s="105"/>
      <c r="YL195" s="105"/>
      <c r="YM195" s="105"/>
      <c r="YN195" s="105"/>
      <c r="YO195" s="105"/>
      <c r="YP195" s="105"/>
      <c r="YQ195" s="105"/>
      <c r="YR195" s="105"/>
      <c r="YS195" s="105"/>
      <c r="YT195" s="105"/>
      <c r="YU195" s="105"/>
      <c r="YV195" s="105"/>
      <c r="YW195" s="105"/>
      <c r="YX195" s="105"/>
      <c r="YY195" s="105"/>
      <c r="YZ195" s="105"/>
      <c r="ZA195" s="105"/>
      <c r="ZB195" s="105"/>
      <c r="ZC195" s="105"/>
      <c r="ZD195" s="105"/>
      <c r="ZE195" s="105"/>
      <c r="ZF195" s="105"/>
      <c r="ZG195" s="105"/>
      <c r="ZH195" s="105"/>
      <c r="ZI195" s="105"/>
      <c r="ZJ195" s="105"/>
      <c r="ZK195" s="105"/>
      <c r="ZL195" s="105"/>
      <c r="ZM195" s="105"/>
      <c r="ZN195" s="105"/>
      <c r="ZO195" s="105"/>
      <c r="ZP195" s="105"/>
      <c r="ZQ195" s="105"/>
      <c r="ZR195" s="105"/>
      <c r="ZS195" s="105"/>
      <c r="ZT195" s="105"/>
      <c r="ZU195" s="105"/>
      <c r="ZV195" s="105"/>
      <c r="ZW195" s="105"/>
      <c r="ZX195" s="105"/>
      <c r="ZY195" s="105"/>
      <c r="ZZ195" s="105"/>
      <c r="AAA195" s="105"/>
      <c r="AAB195" s="105"/>
      <c r="AAC195" s="105"/>
      <c r="AAD195" s="105"/>
      <c r="AAE195" s="105"/>
      <c r="AAF195" s="105"/>
      <c r="AAG195" s="105"/>
      <c r="AAH195" s="105"/>
      <c r="AAI195" s="105"/>
      <c r="AAJ195" s="105"/>
      <c r="AAK195" s="105"/>
      <c r="AAL195" s="105"/>
      <c r="AAM195" s="105"/>
      <c r="AAN195" s="105"/>
      <c r="AAO195" s="105"/>
      <c r="AAP195" s="105"/>
      <c r="AAQ195" s="105"/>
      <c r="AAR195" s="105"/>
      <c r="AAS195" s="105"/>
      <c r="AAT195" s="105"/>
      <c r="AAU195" s="105"/>
      <c r="AAV195" s="105"/>
      <c r="AAW195" s="105"/>
      <c r="AAX195" s="105"/>
      <c r="AAY195" s="105"/>
      <c r="AAZ195" s="105"/>
      <c r="ABA195" s="105"/>
      <c r="ABB195" s="105"/>
      <c r="ABC195" s="105"/>
      <c r="ABD195" s="105"/>
      <c r="ABE195" s="105"/>
      <c r="ABF195" s="105"/>
      <c r="ABG195" s="105"/>
      <c r="ABH195" s="105"/>
      <c r="ABI195" s="105"/>
      <c r="ABJ195" s="105"/>
      <c r="ABK195" s="105"/>
      <c r="ABL195" s="105"/>
      <c r="ABM195" s="105"/>
      <c r="ABN195" s="105"/>
      <c r="ABO195" s="105"/>
      <c r="ABP195" s="105"/>
      <c r="ABQ195" s="105"/>
      <c r="ABR195" s="105"/>
      <c r="ABS195" s="105"/>
      <c r="ABT195" s="105"/>
      <c r="ABU195" s="105"/>
      <c r="ABV195" s="105"/>
      <c r="ABW195" s="105"/>
      <c r="ABX195" s="105"/>
      <c r="ABY195" s="105"/>
      <c r="ABZ195" s="105"/>
      <c r="ACA195" s="105"/>
      <c r="ACB195" s="105"/>
      <c r="ACC195" s="105"/>
      <c r="ACD195" s="105"/>
      <c r="ACE195" s="105"/>
      <c r="ACF195" s="105"/>
      <c r="ACG195" s="105"/>
      <c r="ACH195" s="105"/>
      <c r="ACI195" s="105"/>
      <c r="ACJ195" s="105"/>
      <c r="ACK195" s="105"/>
      <c r="ACL195" s="105"/>
      <c r="ACM195" s="105"/>
      <c r="ACN195" s="105"/>
      <c r="ACO195" s="105"/>
      <c r="ACP195" s="105"/>
      <c r="ACQ195" s="105"/>
      <c r="ACR195" s="105"/>
      <c r="ACS195" s="105"/>
      <c r="ACT195" s="105"/>
      <c r="ACU195" s="105"/>
      <c r="ACV195" s="105"/>
      <c r="ACW195" s="105"/>
      <c r="ACX195" s="105"/>
      <c r="ACY195" s="105"/>
      <c r="ACZ195" s="105"/>
      <c r="ADA195" s="105"/>
      <c r="ADB195" s="105"/>
      <c r="ADC195" s="105"/>
      <c r="ADD195" s="105"/>
      <c r="ADE195" s="105"/>
      <c r="ADF195" s="105"/>
      <c r="ADG195" s="105"/>
      <c r="ADH195" s="105"/>
      <c r="ADI195" s="105"/>
      <c r="ADJ195" s="105"/>
      <c r="ADK195" s="105"/>
      <c r="ADL195" s="105"/>
      <c r="ADM195" s="105"/>
      <c r="ADN195" s="105"/>
      <c r="ADO195" s="105"/>
      <c r="ADP195" s="105"/>
      <c r="ADQ195" s="105"/>
      <c r="ADR195" s="105"/>
      <c r="ADS195" s="105"/>
      <c r="ADT195" s="105"/>
      <c r="ADU195" s="105"/>
      <c r="ADV195" s="105"/>
      <c r="ADW195" s="105"/>
      <c r="ADX195" s="105"/>
      <c r="ADY195" s="105"/>
      <c r="ADZ195" s="105"/>
      <c r="AEA195" s="105"/>
      <c r="AEB195" s="105"/>
      <c r="AEC195" s="105"/>
      <c r="AED195" s="105"/>
      <c r="AEE195" s="105"/>
      <c r="AEF195" s="105"/>
      <c r="AEG195" s="105"/>
      <c r="AEH195" s="105"/>
      <c r="AEI195" s="105"/>
      <c r="AEJ195" s="105"/>
      <c r="AEK195" s="105"/>
      <c r="AEL195" s="105"/>
      <c r="AEM195" s="105"/>
      <c r="AEN195" s="105"/>
      <c r="AEO195" s="105"/>
      <c r="AEP195" s="105"/>
      <c r="AEQ195" s="105"/>
      <c r="AER195" s="105"/>
      <c r="AES195" s="105"/>
      <c r="AET195" s="105"/>
      <c r="AEU195" s="105"/>
      <c r="AEV195" s="105"/>
      <c r="AEW195" s="105"/>
      <c r="AEX195" s="105"/>
      <c r="AEY195" s="105"/>
      <c r="AEZ195" s="105"/>
      <c r="AFA195" s="105"/>
      <c r="AFB195" s="105"/>
      <c r="AFC195" s="105"/>
      <c r="AFD195" s="105"/>
      <c r="AFE195" s="105"/>
      <c r="AFF195" s="105"/>
      <c r="AFG195" s="105"/>
      <c r="AFH195" s="105"/>
      <c r="AFI195" s="105"/>
      <c r="AFJ195" s="105"/>
      <c r="AFK195" s="105"/>
      <c r="AFL195" s="105"/>
      <c r="AFM195" s="105"/>
      <c r="AFN195" s="105"/>
      <c r="AFO195" s="105"/>
      <c r="AFP195" s="105"/>
      <c r="AFQ195" s="105"/>
      <c r="AFR195" s="105"/>
      <c r="AFS195" s="105"/>
      <c r="AFT195" s="105"/>
      <c r="AFU195" s="105"/>
      <c r="AFV195" s="105"/>
      <c r="AFW195" s="105"/>
      <c r="AFX195" s="105"/>
      <c r="AFY195" s="105"/>
      <c r="AFZ195" s="105"/>
      <c r="AGA195" s="105"/>
      <c r="AGB195" s="105"/>
      <c r="AGC195" s="105"/>
      <c r="AGD195" s="105"/>
      <c r="AGE195" s="105"/>
      <c r="AGF195" s="105"/>
      <c r="AGG195" s="105"/>
      <c r="AGH195" s="105"/>
      <c r="AGI195" s="105"/>
      <c r="AGJ195" s="105"/>
      <c r="AGK195" s="105"/>
      <c r="AGL195" s="105"/>
      <c r="AGM195" s="105"/>
      <c r="AGN195" s="105"/>
      <c r="AGO195" s="105"/>
      <c r="AGP195" s="105"/>
      <c r="AGQ195" s="105"/>
      <c r="AGR195" s="105"/>
      <c r="AGS195" s="105"/>
      <c r="AGT195" s="105"/>
      <c r="AGU195" s="105"/>
      <c r="AGV195" s="105"/>
      <c r="AGW195" s="105"/>
      <c r="AGX195" s="105"/>
      <c r="AGY195" s="105"/>
      <c r="AGZ195" s="105"/>
      <c r="AHA195" s="105"/>
      <c r="AHB195" s="105"/>
      <c r="AHC195" s="105"/>
      <c r="AHD195" s="105"/>
      <c r="AHE195" s="105"/>
      <c r="AHF195" s="105"/>
      <c r="AHG195" s="105"/>
      <c r="AHH195" s="105"/>
      <c r="AHI195" s="105"/>
      <c r="AHJ195" s="105"/>
      <c r="AHK195" s="105"/>
      <c r="AHL195" s="105"/>
      <c r="AHM195" s="105"/>
      <c r="AHN195" s="105"/>
      <c r="AHO195" s="105"/>
      <c r="AHP195" s="105"/>
      <c r="AHQ195" s="105"/>
      <c r="AHR195" s="105"/>
      <c r="AHS195" s="105"/>
      <c r="AHT195" s="105"/>
      <c r="AHU195" s="105"/>
      <c r="AHV195" s="105"/>
      <c r="AHW195" s="105"/>
      <c r="AHX195" s="105"/>
      <c r="AHY195" s="105"/>
      <c r="AHZ195" s="105"/>
      <c r="AIA195" s="105"/>
      <c r="AIB195" s="105"/>
      <c r="AIC195" s="105"/>
      <c r="AID195" s="105"/>
      <c r="AIE195" s="105"/>
      <c r="AIF195" s="105"/>
      <c r="AIG195" s="105"/>
      <c r="AIH195" s="105"/>
      <c r="AII195" s="105"/>
      <c r="AIJ195" s="105"/>
      <c r="AIK195" s="105"/>
      <c r="AIL195" s="105"/>
      <c r="AIM195" s="105"/>
      <c r="AIN195" s="105"/>
      <c r="AIO195" s="105"/>
      <c r="AIP195" s="105"/>
      <c r="AIQ195" s="105"/>
      <c r="AIR195" s="105"/>
      <c r="AIS195" s="105"/>
      <c r="AIT195" s="105"/>
      <c r="AIU195" s="105"/>
      <c r="AIV195" s="105"/>
      <c r="AIW195" s="105"/>
      <c r="AIX195" s="105"/>
      <c r="AIY195" s="105"/>
      <c r="AIZ195" s="105"/>
      <c r="AJA195" s="105"/>
      <c r="AJB195" s="105"/>
      <c r="AJC195" s="105"/>
      <c r="AJD195" s="105"/>
      <c r="AJE195" s="105"/>
      <c r="AJF195" s="105"/>
      <c r="AJG195" s="105"/>
      <c r="AJH195" s="105"/>
      <c r="AJI195" s="105"/>
      <c r="AJJ195" s="105"/>
      <c r="AJK195" s="105"/>
      <c r="AJL195" s="105"/>
      <c r="AJM195" s="105"/>
      <c r="AJN195" s="105"/>
      <c r="AJO195" s="105"/>
      <c r="AJP195" s="105"/>
      <c r="AJQ195" s="105"/>
      <c r="AJR195" s="105"/>
      <c r="AJS195" s="105"/>
      <c r="AJT195" s="105"/>
      <c r="AJU195" s="105"/>
      <c r="AJV195" s="105"/>
      <c r="AJW195" s="105"/>
      <c r="AJX195" s="105"/>
      <c r="AJY195" s="105"/>
      <c r="AJZ195" s="105"/>
      <c r="AKA195" s="105"/>
      <c r="AKB195" s="105"/>
      <c r="AKC195" s="105"/>
      <c r="AKD195" s="105"/>
      <c r="AKE195" s="105"/>
      <c r="AKF195" s="105"/>
      <c r="AKG195" s="105"/>
      <c r="AKH195" s="105"/>
      <c r="AKI195" s="105"/>
      <c r="AKJ195" s="105"/>
      <c r="AKK195" s="105"/>
      <c r="AKL195" s="105"/>
      <c r="AKM195" s="105"/>
      <c r="AKN195" s="105"/>
      <c r="AKO195" s="105"/>
      <c r="AKP195" s="105"/>
      <c r="AKQ195" s="105"/>
      <c r="AKR195" s="105"/>
      <c r="AKS195" s="105"/>
      <c r="AKT195" s="105"/>
      <c r="AKU195" s="105"/>
      <c r="AKV195" s="105"/>
      <c r="AKW195" s="105"/>
      <c r="AKX195" s="105"/>
      <c r="AKY195" s="105"/>
      <c r="AKZ195" s="105"/>
      <c r="ALA195" s="105"/>
      <c r="ALB195" s="105"/>
      <c r="ALC195" s="105"/>
      <c r="ALD195" s="105"/>
      <c r="ALE195" s="105"/>
      <c r="ALF195" s="105"/>
      <c r="ALG195" s="105"/>
      <c r="ALH195" s="105"/>
      <c r="ALI195" s="105"/>
      <c r="ALJ195" s="105"/>
      <c r="ALK195" s="105"/>
      <c r="ALL195" s="105"/>
      <c r="ALM195" s="105"/>
      <c r="ALN195" s="105"/>
      <c r="ALO195" s="105"/>
      <c r="ALP195" s="105"/>
      <c r="ALQ195" s="105"/>
      <c r="ALR195" s="105"/>
      <c r="ALS195" s="105"/>
      <c r="ALT195" s="105"/>
      <c r="ALU195" s="105"/>
      <c r="ALV195" s="105"/>
      <c r="ALW195" s="105"/>
      <c r="ALX195" s="105"/>
      <c r="ALY195" s="105"/>
      <c r="ALZ195" s="105"/>
      <c r="AMA195" s="105"/>
      <c r="AMB195" s="105"/>
      <c r="AMC195" s="105"/>
      <c r="AMD195" s="105"/>
      <c r="AME195" s="105"/>
      <c r="AMF195" s="105"/>
      <c r="AMG195" s="105"/>
      <c r="AMH195" s="105"/>
      <c r="AMI195" s="105"/>
      <c r="AMJ195" s="105"/>
      <c r="AMK195" s="105"/>
      <c r="AML195" s="105"/>
      <c r="AMM195" s="105"/>
      <c r="AMN195" s="105"/>
      <c r="AMO195" s="105"/>
      <c r="AMP195" s="105"/>
      <c r="AMQ195" s="105"/>
      <c r="AMR195" s="105"/>
      <c r="AMS195" s="105"/>
      <c r="AMT195" s="105"/>
      <c r="AMU195" s="105"/>
      <c r="AMV195" s="105"/>
      <c r="AMW195" s="105"/>
      <c r="AMX195" s="105"/>
      <c r="AMY195" s="105"/>
      <c r="AMZ195" s="105"/>
      <c r="ANA195" s="105"/>
      <c r="ANB195" s="105"/>
      <c r="ANC195" s="105"/>
      <c r="AND195" s="105"/>
      <c r="ANE195" s="105"/>
      <c r="ANF195" s="105"/>
      <c r="ANG195" s="105"/>
      <c r="ANH195" s="105"/>
      <c r="ANI195" s="105"/>
      <c r="ANJ195" s="105"/>
      <c r="ANK195" s="105"/>
      <c r="ANL195" s="105"/>
      <c r="ANM195" s="105"/>
      <c r="ANN195" s="105"/>
      <c r="ANO195" s="105"/>
      <c r="ANP195" s="105"/>
      <c r="ANQ195" s="105"/>
      <c r="ANR195" s="105"/>
      <c r="ANS195" s="105"/>
      <c r="ANT195" s="105"/>
      <c r="ANU195" s="105"/>
      <c r="ANV195" s="105"/>
      <c r="ANW195" s="105"/>
      <c r="ANX195" s="105"/>
      <c r="ANY195" s="105"/>
      <c r="ANZ195" s="105"/>
      <c r="AOA195" s="105"/>
      <c r="AOB195" s="105"/>
      <c r="AOC195" s="105"/>
      <c r="AOD195" s="105"/>
      <c r="AOE195" s="105"/>
      <c r="AOF195" s="105"/>
      <c r="AOG195" s="105"/>
      <c r="AOH195" s="105"/>
      <c r="AOI195" s="105"/>
      <c r="AOJ195" s="105"/>
      <c r="AOK195" s="105"/>
      <c r="AOL195" s="105"/>
      <c r="AOM195" s="105"/>
      <c r="AON195" s="105"/>
      <c r="AOO195" s="105"/>
      <c r="AOP195" s="105"/>
      <c r="AOQ195" s="105"/>
      <c r="AOR195" s="105"/>
      <c r="AOS195" s="105"/>
      <c r="AOT195" s="105"/>
      <c r="AOU195" s="105"/>
      <c r="AOV195" s="105"/>
      <c r="AOW195" s="105"/>
      <c r="AOX195" s="105"/>
      <c r="AOY195" s="105"/>
      <c r="AOZ195" s="105"/>
      <c r="APA195" s="105"/>
      <c r="APB195" s="105"/>
      <c r="APC195" s="105"/>
      <c r="APD195" s="105"/>
      <c r="APE195" s="105"/>
      <c r="APF195" s="105"/>
      <c r="APG195" s="105"/>
      <c r="APH195" s="105"/>
      <c r="API195" s="105"/>
      <c r="APJ195" s="105"/>
      <c r="APK195" s="105"/>
      <c r="APL195" s="105"/>
      <c r="APM195" s="105"/>
      <c r="APN195" s="105"/>
      <c r="APO195" s="105"/>
      <c r="APP195" s="105"/>
      <c r="APQ195" s="105"/>
      <c r="APR195" s="105"/>
      <c r="APS195" s="105"/>
      <c r="APT195" s="105"/>
      <c r="APU195" s="105"/>
      <c r="APV195" s="105"/>
      <c r="APW195" s="105"/>
      <c r="APX195" s="105"/>
      <c r="APY195" s="105"/>
      <c r="APZ195" s="105"/>
      <c r="AQA195" s="105"/>
      <c r="AQB195" s="105"/>
      <c r="AQC195" s="105"/>
      <c r="AQD195" s="105"/>
      <c r="AQE195" s="105"/>
      <c r="AQF195" s="105"/>
      <c r="AQG195" s="105"/>
      <c r="AQH195" s="105"/>
      <c r="AQI195" s="105"/>
      <c r="AQJ195" s="105"/>
      <c r="AQK195" s="105"/>
      <c r="AQL195" s="105"/>
      <c r="AQM195" s="105"/>
      <c r="AQN195" s="105"/>
      <c r="AQO195" s="105"/>
      <c r="AQP195" s="105"/>
      <c r="AQQ195" s="105"/>
      <c r="AQR195" s="105"/>
      <c r="AQS195" s="105"/>
      <c r="AQT195" s="105"/>
      <c r="AQU195" s="105"/>
      <c r="AQV195" s="105"/>
      <c r="AQW195" s="105"/>
      <c r="AQX195" s="105"/>
      <c r="AQY195" s="105"/>
      <c r="AQZ195" s="105"/>
      <c r="ARA195" s="105"/>
      <c r="ARB195" s="105"/>
      <c r="ARC195" s="105"/>
      <c r="ARD195" s="105"/>
      <c r="ARE195" s="105"/>
      <c r="ARF195" s="105"/>
      <c r="ARG195" s="105"/>
      <c r="ARH195" s="105"/>
      <c r="ARI195" s="105"/>
      <c r="ARJ195" s="105"/>
      <c r="ARK195" s="105"/>
      <c r="ARL195" s="105"/>
      <c r="ARM195" s="105"/>
      <c r="ARN195" s="105"/>
      <c r="ARO195" s="105"/>
      <c r="ARP195" s="105"/>
      <c r="ARQ195" s="105"/>
      <c r="ARR195" s="105"/>
      <c r="ARS195" s="105"/>
      <c r="ART195" s="105"/>
      <c r="ARU195" s="105"/>
      <c r="ARV195" s="105"/>
      <c r="ARW195" s="105"/>
      <c r="ARX195" s="105"/>
      <c r="ARY195" s="105"/>
      <c r="ARZ195" s="105"/>
      <c r="ASA195" s="105"/>
      <c r="ASB195" s="105"/>
      <c r="ASC195" s="105"/>
      <c r="ASD195" s="105"/>
      <c r="ASE195" s="105"/>
      <c r="ASF195" s="105"/>
      <c r="ASG195" s="105"/>
      <c r="ASH195" s="105"/>
      <c r="ASI195" s="105"/>
      <c r="ASJ195" s="105"/>
      <c r="ASK195" s="105"/>
      <c r="ASL195" s="105"/>
      <c r="ASM195" s="105"/>
      <c r="ASN195" s="105"/>
      <c r="ASO195" s="105"/>
      <c r="ASP195" s="105"/>
      <c r="ASQ195" s="105"/>
      <c r="ASR195" s="105"/>
      <c r="ASS195" s="105"/>
      <c r="AST195" s="105"/>
      <c r="ASU195" s="105"/>
      <c r="ASV195" s="105"/>
      <c r="ASW195" s="105"/>
      <c r="ASX195" s="105"/>
      <c r="ASY195" s="105"/>
      <c r="ASZ195" s="105"/>
      <c r="ATA195" s="105"/>
      <c r="ATB195" s="105"/>
      <c r="ATC195" s="105"/>
      <c r="ATD195" s="105"/>
      <c r="ATE195" s="105"/>
      <c r="ATF195" s="105"/>
      <c r="ATG195" s="105"/>
      <c r="ATH195" s="105"/>
      <c r="ATI195" s="105"/>
      <c r="ATJ195" s="105"/>
      <c r="ATK195" s="105"/>
      <c r="ATL195" s="105"/>
      <c r="ATM195" s="105"/>
      <c r="ATN195" s="105"/>
      <c r="ATO195" s="105"/>
      <c r="ATP195" s="105"/>
      <c r="ATQ195" s="105"/>
      <c r="ATR195" s="105"/>
      <c r="ATS195" s="105"/>
      <c r="ATT195" s="105"/>
      <c r="ATU195" s="105"/>
      <c r="ATV195" s="105"/>
    </row>
    <row r="196" spans="1:1218" s="58" customFormat="1" ht="15.75">
      <c r="A196" s="2302"/>
      <c r="B196" s="1725" t="str">
        <f>IF(ISBLANK(C196),"",LARGE(B186:B195,1)+1)</f>
        <v/>
      </c>
      <c r="C196" s="1341"/>
      <c r="D196" s="141" t="s">
        <v>1431</v>
      </c>
      <c r="E196" s="141"/>
      <c r="F196" s="141"/>
      <c r="G196" s="141"/>
      <c r="H196" s="141"/>
      <c r="I196" s="141"/>
      <c r="J196" s="1549"/>
      <c r="K196" s="140"/>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c r="BV196" s="105"/>
      <c r="BW196" s="105"/>
      <c r="BX196" s="105"/>
      <c r="BY196" s="105"/>
      <c r="BZ196" s="105"/>
      <c r="CA196" s="105"/>
      <c r="CB196" s="105"/>
      <c r="CC196" s="105"/>
      <c r="CD196" s="105"/>
      <c r="CE196" s="105"/>
      <c r="CF196" s="105"/>
      <c r="CG196" s="105"/>
      <c r="CH196" s="105"/>
      <c r="CI196" s="105"/>
      <c r="CJ196" s="105"/>
      <c r="CK196" s="105"/>
      <c r="CL196" s="105"/>
      <c r="CM196" s="105"/>
      <c r="CN196" s="105"/>
      <c r="CO196" s="105"/>
      <c r="CP196" s="105"/>
      <c r="CQ196" s="105"/>
      <c r="CR196" s="105"/>
      <c r="CS196" s="105"/>
      <c r="CT196" s="105"/>
      <c r="CU196" s="105"/>
      <c r="CV196" s="105"/>
      <c r="CW196" s="105"/>
      <c r="CX196" s="105"/>
      <c r="CY196" s="105"/>
      <c r="CZ196" s="105"/>
      <c r="DA196" s="105"/>
      <c r="DB196" s="105"/>
      <c r="DC196" s="105"/>
      <c r="DD196" s="105"/>
      <c r="DE196" s="105"/>
      <c r="DF196" s="105"/>
      <c r="DG196" s="105"/>
      <c r="DH196" s="105"/>
      <c r="DI196" s="105"/>
      <c r="DJ196" s="105"/>
      <c r="DK196" s="105"/>
      <c r="DL196" s="105"/>
      <c r="DM196" s="105"/>
      <c r="DN196" s="105"/>
      <c r="DO196" s="105"/>
      <c r="DP196" s="105"/>
      <c r="DQ196" s="105"/>
      <c r="DR196" s="105"/>
      <c r="DS196" s="105"/>
      <c r="DT196" s="105"/>
      <c r="DU196" s="105"/>
      <c r="DV196" s="105"/>
      <c r="DW196" s="105"/>
      <c r="DX196" s="105"/>
      <c r="DY196" s="105"/>
      <c r="DZ196" s="105"/>
      <c r="EA196" s="105"/>
      <c r="EB196" s="105"/>
      <c r="EC196" s="105"/>
      <c r="ED196" s="105"/>
      <c r="EE196" s="105"/>
      <c r="EF196" s="105"/>
      <c r="EG196" s="105"/>
      <c r="EH196" s="105"/>
      <c r="EI196" s="105"/>
      <c r="EJ196" s="105"/>
      <c r="EK196" s="105"/>
      <c r="EL196" s="105"/>
      <c r="EM196" s="105"/>
      <c r="EN196" s="105"/>
      <c r="EO196" s="105"/>
      <c r="EP196" s="105"/>
      <c r="EQ196" s="105"/>
      <c r="ER196" s="105"/>
      <c r="ES196" s="105"/>
      <c r="ET196" s="105"/>
      <c r="EU196" s="105"/>
      <c r="EV196" s="105"/>
      <c r="EW196" s="105"/>
      <c r="EX196" s="105"/>
      <c r="EY196" s="105"/>
      <c r="EZ196" s="105"/>
      <c r="FA196" s="105"/>
      <c r="FB196" s="105"/>
      <c r="FC196" s="105"/>
      <c r="FD196" s="105"/>
      <c r="FE196" s="105"/>
      <c r="FF196" s="105"/>
      <c r="FG196" s="105"/>
      <c r="FH196" s="105"/>
      <c r="FI196" s="105"/>
      <c r="FJ196" s="105"/>
      <c r="FK196" s="105"/>
      <c r="FL196" s="105"/>
      <c r="FM196" s="105"/>
      <c r="FN196" s="105"/>
      <c r="FO196" s="105"/>
      <c r="FP196" s="105"/>
      <c r="FQ196" s="105"/>
      <c r="FR196" s="105"/>
      <c r="FS196" s="105"/>
      <c r="FT196" s="105"/>
      <c r="FU196" s="105"/>
      <c r="FV196" s="105"/>
      <c r="FW196" s="105"/>
      <c r="FX196" s="105"/>
      <c r="FY196" s="105"/>
      <c r="FZ196" s="105"/>
      <c r="GA196" s="105"/>
      <c r="GB196" s="105"/>
      <c r="GC196" s="105"/>
      <c r="GD196" s="105"/>
      <c r="GE196" s="105"/>
      <c r="GF196" s="105"/>
      <c r="GG196" s="105"/>
      <c r="GH196" s="105"/>
      <c r="GI196" s="105"/>
      <c r="GJ196" s="105"/>
      <c r="GK196" s="105"/>
      <c r="GL196" s="105"/>
      <c r="GM196" s="105"/>
      <c r="GN196" s="105"/>
      <c r="GO196" s="105"/>
      <c r="GP196" s="105"/>
      <c r="GQ196" s="105"/>
      <c r="GR196" s="105"/>
      <c r="GS196" s="105"/>
      <c r="GT196" s="105"/>
      <c r="GU196" s="105"/>
      <c r="GV196" s="105"/>
      <c r="GW196" s="105"/>
      <c r="GX196" s="105"/>
      <c r="GY196" s="105"/>
      <c r="GZ196" s="105"/>
      <c r="HA196" s="105"/>
      <c r="HB196" s="105"/>
      <c r="HC196" s="105"/>
      <c r="HD196" s="105"/>
      <c r="HE196" s="105"/>
      <c r="HF196" s="105"/>
      <c r="HG196" s="105"/>
      <c r="HH196" s="105"/>
      <c r="HI196" s="105"/>
      <c r="HJ196" s="105"/>
      <c r="HK196" s="105"/>
      <c r="HL196" s="105"/>
      <c r="HM196" s="105"/>
      <c r="HN196" s="105"/>
      <c r="HO196" s="105"/>
      <c r="HP196" s="105"/>
      <c r="HQ196" s="105"/>
      <c r="HR196" s="105"/>
      <c r="HS196" s="105"/>
      <c r="HT196" s="105"/>
      <c r="HU196" s="105"/>
      <c r="HV196" s="105"/>
      <c r="HW196" s="105"/>
      <c r="HX196" s="105"/>
      <c r="HY196" s="105"/>
      <c r="HZ196" s="105"/>
      <c r="IA196" s="105"/>
      <c r="IB196" s="105"/>
      <c r="IC196" s="105"/>
      <c r="ID196" s="105"/>
      <c r="IE196" s="105"/>
      <c r="IF196" s="105"/>
      <c r="IG196" s="105"/>
      <c r="IH196" s="105"/>
      <c r="II196" s="105"/>
      <c r="IJ196" s="105"/>
      <c r="IK196" s="105"/>
      <c r="IL196" s="105"/>
      <c r="IM196" s="105"/>
      <c r="IN196" s="105"/>
      <c r="IO196" s="105"/>
      <c r="IP196" s="105"/>
      <c r="IQ196" s="105"/>
      <c r="IR196" s="105"/>
      <c r="IS196" s="105"/>
      <c r="IT196" s="105"/>
      <c r="IU196" s="105"/>
      <c r="IV196" s="105"/>
      <c r="IW196" s="105"/>
      <c r="IX196" s="105"/>
      <c r="IY196" s="105"/>
      <c r="IZ196" s="105"/>
      <c r="JA196" s="105"/>
      <c r="JB196" s="105"/>
      <c r="JC196" s="105"/>
      <c r="JD196" s="105"/>
      <c r="JE196" s="105"/>
      <c r="JF196" s="105"/>
      <c r="JG196" s="105"/>
      <c r="JH196" s="105"/>
      <c r="JI196" s="105"/>
      <c r="JJ196" s="105"/>
      <c r="JK196" s="105"/>
      <c r="JL196" s="105"/>
      <c r="JM196" s="105"/>
      <c r="JN196" s="105"/>
      <c r="JO196" s="105"/>
      <c r="JP196" s="105"/>
      <c r="JQ196" s="105"/>
      <c r="JR196" s="105"/>
      <c r="JS196" s="105"/>
      <c r="JT196" s="105"/>
      <c r="JU196" s="105"/>
      <c r="JV196" s="105"/>
      <c r="JW196" s="105"/>
      <c r="JX196" s="105"/>
      <c r="JY196" s="105"/>
      <c r="JZ196" s="105"/>
      <c r="KA196" s="105"/>
      <c r="KB196" s="105"/>
      <c r="KC196" s="105"/>
      <c r="KD196" s="105"/>
      <c r="KE196" s="105"/>
      <c r="KF196" s="105"/>
      <c r="KG196" s="105"/>
      <c r="KH196" s="105"/>
      <c r="KI196" s="105"/>
      <c r="KJ196" s="105"/>
      <c r="KK196" s="105"/>
      <c r="KL196" s="105"/>
      <c r="KM196" s="105"/>
      <c r="KN196" s="105"/>
      <c r="KO196" s="105"/>
      <c r="KP196" s="105"/>
      <c r="KQ196" s="105"/>
      <c r="KR196" s="105"/>
      <c r="KS196" s="105"/>
      <c r="KT196" s="105"/>
      <c r="KU196" s="105"/>
      <c r="KV196" s="105"/>
      <c r="KW196" s="105"/>
      <c r="KX196" s="105"/>
      <c r="KY196" s="105"/>
      <c r="KZ196" s="105"/>
      <c r="LA196" s="105"/>
      <c r="LB196" s="105"/>
      <c r="LC196" s="105"/>
      <c r="LD196" s="105"/>
      <c r="LE196" s="105"/>
      <c r="LF196" s="105"/>
      <c r="LG196" s="105"/>
      <c r="LH196" s="105"/>
      <c r="LI196" s="105"/>
      <c r="LJ196" s="105"/>
      <c r="LK196" s="105"/>
      <c r="LL196" s="105"/>
      <c r="LM196" s="105"/>
      <c r="LN196" s="105"/>
      <c r="LO196" s="105"/>
      <c r="LP196" s="105"/>
      <c r="LQ196" s="105"/>
      <c r="LR196" s="105"/>
      <c r="LS196" s="105"/>
      <c r="LT196" s="105"/>
      <c r="LU196" s="105"/>
      <c r="LV196" s="105"/>
      <c r="LW196" s="105"/>
      <c r="LX196" s="105"/>
      <c r="LY196" s="105"/>
      <c r="LZ196" s="105"/>
      <c r="MA196" s="105"/>
      <c r="MB196" s="105"/>
      <c r="MC196" s="105"/>
      <c r="MD196" s="105"/>
      <c r="ME196" s="105"/>
      <c r="MF196" s="105"/>
      <c r="MG196" s="105"/>
      <c r="MH196" s="105"/>
      <c r="MI196" s="105"/>
      <c r="MJ196" s="105"/>
      <c r="MK196" s="105"/>
      <c r="ML196" s="105"/>
      <c r="MM196" s="105"/>
      <c r="MN196" s="105"/>
      <c r="MO196" s="105"/>
      <c r="MP196" s="105"/>
      <c r="MQ196" s="105"/>
      <c r="MR196" s="105"/>
      <c r="MS196" s="105"/>
      <c r="MT196" s="105"/>
      <c r="MU196" s="105"/>
      <c r="MV196" s="105"/>
      <c r="MW196" s="105"/>
      <c r="MX196" s="105"/>
      <c r="MY196" s="105"/>
      <c r="MZ196" s="105"/>
      <c r="NA196" s="105"/>
      <c r="NB196" s="105"/>
      <c r="NC196" s="105"/>
      <c r="ND196" s="105"/>
      <c r="NE196" s="105"/>
      <c r="NF196" s="105"/>
      <c r="NG196" s="105"/>
      <c r="NH196" s="105"/>
      <c r="NI196" s="105"/>
      <c r="NJ196" s="105"/>
      <c r="NK196" s="105"/>
      <c r="NL196" s="105"/>
      <c r="NM196" s="105"/>
      <c r="NN196" s="105"/>
      <c r="NO196" s="105"/>
      <c r="NP196" s="105"/>
      <c r="NQ196" s="105"/>
      <c r="NR196" s="105"/>
      <c r="NS196" s="105"/>
      <c r="NT196" s="105"/>
      <c r="NU196" s="105"/>
      <c r="NV196" s="105"/>
      <c r="NW196" s="105"/>
      <c r="NX196" s="105"/>
      <c r="NY196" s="105"/>
      <c r="NZ196" s="105"/>
      <c r="OA196" s="105"/>
      <c r="OB196" s="105"/>
      <c r="OC196" s="105"/>
      <c r="OD196" s="105"/>
      <c r="OE196" s="105"/>
      <c r="OF196" s="105"/>
      <c r="OG196" s="105"/>
      <c r="OH196" s="105"/>
      <c r="OI196" s="105"/>
      <c r="OJ196" s="105"/>
      <c r="OK196" s="105"/>
      <c r="OL196" s="105"/>
      <c r="OM196" s="105"/>
      <c r="ON196" s="105"/>
      <c r="OO196" s="105"/>
      <c r="OP196" s="105"/>
      <c r="OQ196" s="105"/>
      <c r="OR196" s="105"/>
      <c r="OS196" s="105"/>
      <c r="OT196" s="105"/>
      <c r="OU196" s="105"/>
      <c r="OV196" s="105"/>
      <c r="OW196" s="105"/>
      <c r="OX196" s="105"/>
      <c r="OY196" s="105"/>
      <c r="OZ196" s="105"/>
      <c r="PA196" s="105"/>
      <c r="PB196" s="105"/>
      <c r="PC196" s="105"/>
      <c r="PD196" s="105"/>
      <c r="PE196" s="105"/>
      <c r="PF196" s="105"/>
      <c r="PG196" s="105"/>
      <c r="PH196" s="105"/>
      <c r="PI196" s="105"/>
      <c r="PJ196" s="105"/>
      <c r="PK196" s="105"/>
      <c r="PL196" s="105"/>
      <c r="PM196" s="105"/>
      <c r="PN196" s="105"/>
      <c r="PO196" s="105"/>
      <c r="PP196" s="105"/>
      <c r="PQ196" s="105"/>
      <c r="PR196" s="105"/>
      <c r="PS196" s="105"/>
      <c r="PT196" s="105"/>
      <c r="PU196" s="105"/>
      <c r="PV196" s="105"/>
      <c r="PW196" s="105"/>
      <c r="PX196" s="105"/>
      <c r="PY196" s="105"/>
      <c r="PZ196" s="105"/>
      <c r="QA196" s="105"/>
      <c r="QB196" s="105"/>
      <c r="QC196" s="105"/>
      <c r="QD196" s="105"/>
      <c r="QE196" s="105"/>
      <c r="QF196" s="105"/>
      <c r="QG196" s="105"/>
      <c r="QH196" s="105"/>
      <c r="QI196" s="105"/>
      <c r="QJ196" s="105"/>
      <c r="QK196" s="105"/>
      <c r="QL196" s="105"/>
      <c r="QM196" s="105"/>
      <c r="QN196" s="105"/>
      <c r="QO196" s="105"/>
      <c r="QP196" s="105"/>
      <c r="QQ196" s="105"/>
      <c r="QR196" s="105"/>
      <c r="QS196" s="105"/>
      <c r="QT196" s="105"/>
      <c r="QU196" s="105"/>
      <c r="QV196" s="105"/>
      <c r="QW196" s="105"/>
      <c r="QX196" s="105"/>
      <c r="QY196" s="105"/>
      <c r="QZ196" s="105"/>
      <c r="RA196" s="105"/>
      <c r="RB196" s="105"/>
      <c r="RC196" s="105"/>
      <c r="RD196" s="105"/>
      <c r="RE196" s="105"/>
      <c r="RF196" s="105"/>
      <c r="RG196" s="105"/>
      <c r="RH196" s="105"/>
      <c r="RI196" s="105"/>
      <c r="RJ196" s="105"/>
      <c r="RK196" s="105"/>
      <c r="RL196" s="105"/>
      <c r="RM196" s="105"/>
      <c r="RN196" s="105"/>
      <c r="RO196" s="105"/>
      <c r="RP196" s="105"/>
      <c r="RQ196" s="105"/>
      <c r="RR196" s="105"/>
      <c r="RS196" s="105"/>
      <c r="RT196" s="105"/>
      <c r="RU196" s="105"/>
      <c r="RV196" s="105"/>
      <c r="RW196" s="105"/>
      <c r="RX196" s="105"/>
      <c r="RY196" s="105"/>
      <c r="RZ196" s="105"/>
      <c r="SA196" s="105"/>
      <c r="SB196" s="105"/>
      <c r="SC196" s="105"/>
      <c r="SD196" s="105"/>
      <c r="SE196" s="105"/>
      <c r="SF196" s="105"/>
      <c r="SG196" s="105"/>
      <c r="SH196" s="105"/>
      <c r="SI196" s="105"/>
      <c r="SJ196" s="105"/>
      <c r="SK196" s="105"/>
      <c r="SL196" s="105"/>
      <c r="SM196" s="105"/>
      <c r="SN196" s="105"/>
      <c r="SO196" s="105"/>
      <c r="SP196" s="105"/>
      <c r="SQ196" s="105"/>
      <c r="SR196" s="105"/>
      <c r="SS196" s="105"/>
      <c r="ST196" s="105"/>
      <c r="SU196" s="105"/>
      <c r="SV196" s="105"/>
      <c r="SW196" s="105"/>
      <c r="SX196" s="105"/>
      <c r="SY196" s="105"/>
      <c r="SZ196" s="105"/>
      <c r="TA196" s="105"/>
      <c r="TB196" s="105"/>
      <c r="TC196" s="105"/>
      <c r="TD196" s="105"/>
      <c r="TE196" s="105"/>
      <c r="TF196" s="105"/>
      <c r="TG196" s="105"/>
      <c r="TH196" s="105"/>
      <c r="TI196" s="105"/>
      <c r="TJ196" s="105"/>
      <c r="TK196" s="105"/>
      <c r="TL196" s="105"/>
      <c r="TM196" s="105"/>
      <c r="TN196" s="105"/>
      <c r="TO196" s="105"/>
      <c r="TP196" s="105"/>
      <c r="TQ196" s="105"/>
      <c r="TR196" s="105"/>
      <c r="TS196" s="105"/>
      <c r="TT196" s="105"/>
      <c r="TU196" s="105"/>
      <c r="TV196" s="105"/>
      <c r="TW196" s="105"/>
      <c r="TX196" s="105"/>
      <c r="TY196" s="105"/>
      <c r="TZ196" s="105"/>
      <c r="UA196" s="105"/>
      <c r="UB196" s="105"/>
      <c r="UC196" s="105"/>
      <c r="UD196" s="105"/>
      <c r="UE196" s="105"/>
      <c r="UF196" s="105"/>
      <c r="UG196" s="105"/>
      <c r="UH196" s="105"/>
      <c r="UI196" s="105"/>
      <c r="UJ196" s="105"/>
      <c r="UK196" s="105"/>
      <c r="UL196" s="105"/>
      <c r="UM196" s="105"/>
      <c r="UN196" s="105"/>
      <c r="UO196" s="105"/>
      <c r="UP196" s="105"/>
      <c r="UQ196" s="105"/>
      <c r="UR196" s="105"/>
      <c r="US196" s="105"/>
      <c r="UT196" s="105"/>
      <c r="UU196" s="105"/>
      <c r="UV196" s="105"/>
      <c r="UW196" s="105"/>
      <c r="UX196" s="105"/>
      <c r="UY196" s="105"/>
      <c r="UZ196" s="105"/>
      <c r="VA196" s="105"/>
      <c r="VB196" s="105"/>
      <c r="VC196" s="105"/>
      <c r="VD196" s="105"/>
      <c r="VE196" s="105"/>
      <c r="VF196" s="105"/>
      <c r="VG196" s="105"/>
      <c r="VH196" s="105"/>
      <c r="VI196" s="105"/>
      <c r="VJ196" s="105"/>
      <c r="VK196" s="105"/>
      <c r="VL196" s="105"/>
      <c r="VM196" s="105"/>
      <c r="VN196" s="105"/>
      <c r="VO196" s="105"/>
      <c r="VP196" s="105"/>
      <c r="VQ196" s="105"/>
      <c r="VR196" s="105"/>
      <c r="VS196" s="105"/>
      <c r="VT196" s="105"/>
      <c r="VU196" s="105"/>
      <c r="VV196" s="105"/>
      <c r="VW196" s="105"/>
      <c r="VX196" s="105"/>
      <c r="VY196" s="105"/>
      <c r="VZ196" s="105"/>
      <c r="WA196" s="105"/>
      <c r="WB196" s="105"/>
      <c r="WC196" s="105"/>
      <c r="WD196" s="105"/>
      <c r="WE196" s="105"/>
      <c r="WF196" s="105"/>
      <c r="WG196" s="105"/>
      <c r="WH196" s="105"/>
      <c r="WI196" s="105"/>
      <c r="WJ196" s="105"/>
      <c r="WK196" s="105"/>
      <c r="WL196" s="105"/>
      <c r="WM196" s="105"/>
      <c r="WN196" s="105"/>
      <c r="WO196" s="105"/>
      <c r="WP196" s="105"/>
      <c r="WQ196" s="105"/>
      <c r="WR196" s="105"/>
      <c r="WS196" s="105"/>
      <c r="WT196" s="105"/>
      <c r="WU196" s="105"/>
      <c r="WV196" s="105"/>
      <c r="WW196" s="105"/>
      <c r="WX196" s="105"/>
      <c r="WY196" s="105"/>
      <c r="WZ196" s="105"/>
      <c r="XA196" s="105"/>
      <c r="XB196" s="105"/>
      <c r="XC196" s="105"/>
      <c r="XD196" s="105"/>
      <c r="XE196" s="105"/>
      <c r="XF196" s="105"/>
      <c r="XG196" s="105"/>
      <c r="XH196" s="105"/>
      <c r="XI196" s="105"/>
      <c r="XJ196" s="105"/>
      <c r="XK196" s="105"/>
      <c r="XL196" s="105"/>
      <c r="XM196" s="105"/>
      <c r="XN196" s="105"/>
      <c r="XO196" s="105"/>
      <c r="XP196" s="105"/>
      <c r="XQ196" s="105"/>
      <c r="XR196" s="105"/>
      <c r="XS196" s="105"/>
      <c r="XT196" s="105"/>
      <c r="XU196" s="105"/>
      <c r="XV196" s="105"/>
      <c r="XW196" s="105"/>
      <c r="XX196" s="105"/>
      <c r="XY196" s="105"/>
      <c r="XZ196" s="105"/>
      <c r="YA196" s="105"/>
      <c r="YB196" s="105"/>
      <c r="YC196" s="105"/>
      <c r="YD196" s="105"/>
      <c r="YE196" s="105"/>
      <c r="YF196" s="105"/>
      <c r="YG196" s="105"/>
      <c r="YH196" s="105"/>
      <c r="YI196" s="105"/>
      <c r="YJ196" s="105"/>
      <c r="YK196" s="105"/>
      <c r="YL196" s="105"/>
      <c r="YM196" s="105"/>
      <c r="YN196" s="105"/>
      <c r="YO196" s="105"/>
      <c r="YP196" s="105"/>
      <c r="YQ196" s="105"/>
      <c r="YR196" s="105"/>
      <c r="YS196" s="105"/>
      <c r="YT196" s="105"/>
      <c r="YU196" s="105"/>
      <c r="YV196" s="105"/>
      <c r="YW196" s="105"/>
      <c r="YX196" s="105"/>
      <c r="YY196" s="105"/>
      <c r="YZ196" s="105"/>
      <c r="ZA196" s="105"/>
      <c r="ZB196" s="105"/>
      <c r="ZC196" s="105"/>
      <c r="ZD196" s="105"/>
      <c r="ZE196" s="105"/>
      <c r="ZF196" s="105"/>
      <c r="ZG196" s="105"/>
      <c r="ZH196" s="105"/>
      <c r="ZI196" s="105"/>
      <c r="ZJ196" s="105"/>
      <c r="ZK196" s="105"/>
      <c r="ZL196" s="105"/>
      <c r="ZM196" s="105"/>
      <c r="ZN196" s="105"/>
      <c r="ZO196" s="105"/>
      <c r="ZP196" s="105"/>
      <c r="ZQ196" s="105"/>
      <c r="ZR196" s="105"/>
      <c r="ZS196" s="105"/>
      <c r="ZT196" s="105"/>
      <c r="ZU196" s="105"/>
      <c r="ZV196" s="105"/>
      <c r="ZW196" s="105"/>
      <c r="ZX196" s="105"/>
      <c r="ZY196" s="105"/>
      <c r="ZZ196" s="105"/>
      <c r="AAA196" s="105"/>
      <c r="AAB196" s="105"/>
      <c r="AAC196" s="105"/>
      <c r="AAD196" s="105"/>
      <c r="AAE196" s="105"/>
      <c r="AAF196" s="105"/>
      <c r="AAG196" s="105"/>
      <c r="AAH196" s="105"/>
      <c r="AAI196" s="105"/>
      <c r="AAJ196" s="105"/>
      <c r="AAK196" s="105"/>
      <c r="AAL196" s="105"/>
      <c r="AAM196" s="105"/>
      <c r="AAN196" s="105"/>
      <c r="AAO196" s="105"/>
      <c r="AAP196" s="105"/>
      <c r="AAQ196" s="105"/>
      <c r="AAR196" s="105"/>
      <c r="AAS196" s="105"/>
      <c r="AAT196" s="105"/>
      <c r="AAU196" s="105"/>
      <c r="AAV196" s="105"/>
      <c r="AAW196" s="105"/>
      <c r="AAX196" s="105"/>
      <c r="AAY196" s="105"/>
      <c r="AAZ196" s="105"/>
      <c r="ABA196" s="105"/>
      <c r="ABB196" s="105"/>
      <c r="ABC196" s="105"/>
      <c r="ABD196" s="105"/>
      <c r="ABE196" s="105"/>
      <c r="ABF196" s="105"/>
      <c r="ABG196" s="105"/>
      <c r="ABH196" s="105"/>
      <c r="ABI196" s="105"/>
      <c r="ABJ196" s="105"/>
      <c r="ABK196" s="105"/>
      <c r="ABL196" s="105"/>
      <c r="ABM196" s="105"/>
      <c r="ABN196" s="105"/>
      <c r="ABO196" s="105"/>
      <c r="ABP196" s="105"/>
      <c r="ABQ196" s="105"/>
      <c r="ABR196" s="105"/>
      <c r="ABS196" s="105"/>
      <c r="ABT196" s="105"/>
      <c r="ABU196" s="105"/>
      <c r="ABV196" s="105"/>
      <c r="ABW196" s="105"/>
      <c r="ABX196" s="105"/>
      <c r="ABY196" s="105"/>
      <c r="ABZ196" s="105"/>
      <c r="ACA196" s="105"/>
      <c r="ACB196" s="105"/>
      <c r="ACC196" s="105"/>
      <c r="ACD196" s="105"/>
      <c r="ACE196" s="105"/>
      <c r="ACF196" s="105"/>
      <c r="ACG196" s="105"/>
      <c r="ACH196" s="105"/>
      <c r="ACI196" s="105"/>
      <c r="ACJ196" s="105"/>
      <c r="ACK196" s="105"/>
      <c r="ACL196" s="105"/>
      <c r="ACM196" s="105"/>
      <c r="ACN196" s="105"/>
      <c r="ACO196" s="105"/>
      <c r="ACP196" s="105"/>
      <c r="ACQ196" s="105"/>
      <c r="ACR196" s="105"/>
      <c r="ACS196" s="105"/>
      <c r="ACT196" s="105"/>
      <c r="ACU196" s="105"/>
      <c r="ACV196" s="105"/>
      <c r="ACW196" s="105"/>
      <c r="ACX196" s="105"/>
      <c r="ACY196" s="105"/>
      <c r="ACZ196" s="105"/>
      <c r="ADA196" s="105"/>
      <c r="ADB196" s="105"/>
      <c r="ADC196" s="105"/>
      <c r="ADD196" s="105"/>
      <c r="ADE196" s="105"/>
      <c r="ADF196" s="105"/>
      <c r="ADG196" s="105"/>
      <c r="ADH196" s="105"/>
      <c r="ADI196" s="105"/>
      <c r="ADJ196" s="105"/>
      <c r="ADK196" s="105"/>
      <c r="ADL196" s="105"/>
      <c r="ADM196" s="105"/>
      <c r="ADN196" s="105"/>
      <c r="ADO196" s="105"/>
      <c r="ADP196" s="105"/>
      <c r="ADQ196" s="105"/>
      <c r="ADR196" s="105"/>
      <c r="ADS196" s="105"/>
      <c r="ADT196" s="105"/>
      <c r="ADU196" s="105"/>
      <c r="ADV196" s="105"/>
      <c r="ADW196" s="105"/>
      <c r="ADX196" s="105"/>
      <c r="ADY196" s="105"/>
      <c r="ADZ196" s="105"/>
      <c r="AEA196" s="105"/>
      <c r="AEB196" s="105"/>
      <c r="AEC196" s="105"/>
      <c r="AED196" s="105"/>
      <c r="AEE196" s="105"/>
      <c r="AEF196" s="105"/>
      <c r="AEG196" s="105"/>
      <c r="AEH196" s="105"/>
      <c r="AEI196" s="105"/>
      <c r="AEJ196" s="105"/>
      <c r="AEK196" s="105"/>
      <c r="AEL196" s="105"/>
      <c r="AEM196" s="105"/>
      <c r="AEN196" s="105"/>
      <c r="AEO196" s="105"/>
      <c r="AEP196" s="105"/>
      <c r="AEQ196" s="105"/>
      <c r="AER196" s="105"/>
      <c r="AES196" s="105"/>
      <c r="AET196" s="105"/>
      <c r="AEU196" s="105"/>
      <c r="AEV196" s="105"/>
      <c r="AEW196" s="105"/>
      <c r="AEX196" s="105"/>
      <c r="AEY196" s="105"/>
      <c r="AEZ196" s="105"/>
      <c r="AFA196" s="105"/>
      <c r="AFB196" s="105"/>
      <c r="AFC196" s="105"/>
      <c r="AFD196" s="105"/>
      <c r="AFE196" s="105"/>
      <c r="AFF196" s="105"/>
      <c r="AFG196" s="105"/>
      <c r="AFH196" s="105"/>
      <c r="AFI196" s="105"/>
      <c r="AFJ196" s="105"/>
      <c r="AFK196" s="105"/>
      <c r="AFL196" s="105"/>
      <c r="AFM196" s="105"/>
      <c r="AFN196" s="105"/>
      <c r="AFO196" s="105"/>
      <c r="AFP196" s="105"/>
      <c r="AFQ196" s="105"/>
      <c r="AFR196" s="105"/>
      <c r="AFS196" s="105"/>
      <c r="AFT196" s="105"/>
      <c r="AFU196" s="105"/>
      <c r="AFV196" s="105"/>
      <c r="AFW196" s="105"/>
      <c r="AFX196" s="105"/>
      <c r="AFY196" s="105"/>
      <c r="AFZ196" s="105"/>
      <c r="AGA196" s="105"/>
      <c r="AGB196" s="105"/>
      <c r="AGC196" s="105"/>
      <c r="AGD196" s="105"/>
      <c r="AGE196" s="105"/>
      <c r="AGF196" s="105"/>
      <c r="AGG196" s="105"/>
      <c r="AGH196" s="105"/>
      <c r="AGI196" s="105"/>
      <c r="AGJ196" s="105"/>
      <c r="AGK196" s="105"/>
      <c r="AGL196" s="105"/>
      <c r="AGM196" s="105"/>
      <c r="AGN196" s="105"/>
      <c r="AGO196" s="105"/>
      <c r="AGP196" s="105"/>
      <c r="AGQ196" s="105"/>
      <c r="AGR196" s="105"/>
      <c r="AGS196" s="105"/>
      <c r="AGT196" s="105"/>
      <c r="AGU196" s="105"/>
      <c r="AGV196" s="105"/>
      <c r="AGW196" s="105"/>
      <c r="AGX196" s="105"/>
      <c r="AGY196" s="105"/>
      <c r="AGZ196" s="105"/>
      <c r="AHA196" s="105"/>
      <c r="AHB196" s="105"/>
      <c r="AHC196" s="105"/>
      <c r="AHD196" s="105"/>
      <c r="AHE196" s="105"/>
      <c r="AHF196" s="105"/>
      <c r="AHG196" s="105"/>
      <c r="AHH196" s="105"/>
      <c r="AHI196" s="105"/>
      <c r="AHJ196" s="105"/>
      <c r="AHK196" s="105"/>
      <c r="AHL196" s="105"/>
      <c r="AHM196" s="105"/>
      <c r="AHN196" s="105"/>
      <c r="AHO196" s="105"/>
      <c r="AHP196" s="105"/>
      <c r="AHQ196" s="105"/>
      <c r="AHR196" s="105"/>
      <c r="AHS196" s="105"/>
      <c r="AHT196" s="105"/>
      <c r="AHU196" s="105"/>
      <c r="AHV196" s="105"/>
      <c r="AHW196" s="105"/>
      <c r="AHX196" s="105"/>
      <c r="AHY196" s="105"/>
      <c r="AHZ196" s="105"/>
      <c r="AIA196" s="105"/>
      <c r="AIB196" s="105"/>
      <c r="AIC196" s="105"/>
      <c r="AID196" s="105"/>
      <c r="AIE196" s="105"/>
      <c r="AIF196" s="105"/>
      <c r="AIG196" s="105"/>
      <c r="AIH196" s="105"/>
      <c r="AII196" s="105"/>
      <c r="AIJ196" s="105"/>
      <c r="AIK196" s="105"/>
      <c r="AIL196" s="105"/>
      <c r="AIM196" s="105"/>
      <c r="AIN196" s="105"/>
      <c r="AIO196" s="105"/>
      <c r="AIP196" s="105"/>
      <c r="AIQ196" s="105"/>
      <c r="AIR196" s="105"/>
      <c r="AIS196" s="105"/>
      <c r="AIT196" s="105"/>
      <c r="AIU196" s="105"/>
      <c r="AIV196" s="105"/>
      <c r="AIW196" s="105"/>
      <c r="AIX196" s="105"/>
      <c r="AIY196" s="105"/>
      <c r="AIZ196" s="105"/>
      <c r="AJA196" s="105"/>
      <c r="AJB196" s="105"/>
      <c r="AJC196" s="105"/>
      <c r="AJD196" s="105"/>
      <c r="AJE196" s="105"/>
      <c r="AJF196" s="105"/>
      <c r="AJG196" s="105"/>
      <c r="AJH196" s="105"/>
      <c r="AJI196" s="105"/>
      <c r="AJJ196" s="105"/>
      <c r="AJK196" s="105"/>
      <c r="AJL196" s="105"/>
      <c r="AJM196" s="105"/>
      <c r="AJN196" s="105"/>
      <c r="AJO196" s="105"/>
      <c r="AJP196" s="105"/>
      <c r="AJQ196" s="105"/>
      <c r="AJR196" s="105"/>
      <c r="AJS196" s="105"/>
      <c r="AJT196" s="105"/>
      <c r="AJU196" s="105"/>
      <c r="AJV196" s="105"/>
      <c r="AJW196" s="105"/>
      <c r="AJX196" s="105"/>
      <c r="AJY196" s="105"/>
      <c r="AJZ196" s="105"/>
      <c r="AKA196" s="105"/>
      <c r="AKB196" s="105"/>
      <c r="AKC196" s="105"/>
      <c r="AKD196" s="105"/>
      <c r="AKE196" s="105"/>
      <c r="AKF196" s="105"/>
      <c r="AKG196" s="105"/>
      <c r="AKH196" s="105"/>
      <c r="AKI196" s="105"/>
      <c r="AKJ196" s="105"/>
      <c r="AKK196" s="105"/>
      <c r="AKL196" s="105"/>
      <c r="AKM196" s="105"/>
      <c r="AKN196" s="105"/>
      <c r="AKO196" s="105"/>
      <c r="AKP196" s="105"/>
      <c r="AKQ196" s="105"/>
      <c r="AKR196" s="105"/>
      <c r="AKS196" s="105"/>
      <c r="AKT196" s="105"/>
      <c r="AKU196" s="105"/>
      <c r="AKV196" s="105"/>
      <c r="AKW196" s="105"/>
      <c r="AKX196" s="105"/>
      <c r="AKY196" s="105"/>
      <c r="AKZ196" s="105"/>
      <c r="ALA196" s="105"/>
      <c r="ALB196" s="105"/>
      <c r="ALC196" s="105"/>
      <c r="ALD196" s="105"/>
      <c r="ALE196" s="105"/>
      <c r="ALF196" s="105"/>
      <c r="ALG196" s="105"/>
      <c r="ALH196" s="105"/>
      <c r="ALI196" s="105"/>
      <c r="ALJ196" s="105"/>
      <c r="ALK196" s="105"/>
      <c r="ALL196" s="105"/>
      <c r="ALM196" s="105"/>
      <c r="ALN196" s="105"/>
      <c r="ALO196" s="105"/>
      <c r="ALP196" s="105"/>
      <c r="ALQ196" s="105"/>
      <c r="ALR196" s="105"/>
      <c r="ALS196" s="105"/>
      <c r="ALT196" s="105"/>
      <c r="ALU196" s="105"/>
      <c r="ALV196" s="105"/>
      <c r="ALW196" s="105"/>
      <c r="ALX196" s="105"/>
      <c r="ALY196" s="105"/>
      <c r="ALZ196" s="105"/>
      <c r="AMA196" s="105"/>
      <c r="AMB196" s="105"/>
      <c r="AMC196" s="105"/>
      <c r="AMD196" s="105"/>
      <c r="AME196" s="105"/>
      <c r="AMF196" s="105"/>
      <c r="AMG196" s="105"/>
      <c r="AMH196" s="105"/>
      <c r="AMI196" s="105"/>
      <c r="AMJ196" s="105"/>
      <c r="AMK196" s="105"/>
      <c r="AML196" s="105"/>
      <c r="AMM196" s="105"/>
      <c r="AMN196" s="105"/>
      <c r="AMO196" s="105"/>
      <c r="AMP196" s="105"/>
      <c r="AMQ196" s="105"/>
      <c r="AMR196" s="105"/>
      <c r="AMS196" s="105"/>
      <c r="AMT196" s="105"/>
      <c r="AMU196" s="105"/>
      <c r="AMV196" s="105"/>
      <c r="AMW196" s="105"/>
      <c r="AMX196" s="105"/>
      <c r="AMY196" s="105"/>
      <c r="AMZ196" s="105"/>
      <c r="ANA196" s="105"/>
      <c r="ANB196" s="105"/>
      <c r="ANC196" s="105"/>
      <c r="AND196" s="105"/>
      <c r="ANE196" s="105"/>
      <c r="ANF196" s="105"/>
      <c r="ANG196" s="105"/>
      <c r="ANH196" s="105"/>
      <c r="ANI196" s="105"/>
      <c r="ANJ196" s="105"/>
      <c r="ANK196" s="105"/>
      <c r="ANL196" s="105"/>
      <c r="ANM196" s="105"/>
      <c r="ANN196" s="105"/>
      <c r="ANO196" s="105"/>
      <c r="ANP196" s="105"/>
      <c r="ANQ196" s="105"/>
      <c r="ANR196" s="105"/>
      <c r="ANS196" s="105"/>
      <c r="ANT196" s="105"/>
      <c r="ANU196" s="105"/>
      <c r="ANV196" s="105"/>
      <c r="ANW196" s="105"/>
      <c r="ANX196" s="105"/>
      <c r="ANY196" s="105"/>
      <c r="ANZ196" s="105"/>
      <c r="AOA196" s="105"/>
      <c r="AOB196" s="105"/>
      <c r="AOC196" s="105"/>
      <c r="AOD196" s="105"/>
      <c r="AOE196" s="105"/>
      <c r="AOF196" s="105"/>
      <c r="AOG196" s="105"/>
      <c r="AOH196" s="105"/>
      <c r="AOI196" s="105"/>
      <c r="AOJ196" s="105"/>
      <c r="AOK196" s="105"/>
      <c r="AOL196" s="105"/>
      <c r="AOM196" s="105"/>
      <c r="AON196" s="105"/>
      <c r="AOO196" s="105"/>
      <c r="AOP196" s="105"/>
      <c r="AOQ196" s="105"/>
      <c r="AOR196" s="105"/>
      <c r="AOS196" s="105"/>
      <c r="AOT196" s="105"/>
      <c r="AOU196" s="105"/>
      <c r="AOV196" s="105"/>
      <c r="AOW196" s="105"/>
      <c r="AOX196" s="105"/>
      <c r="AOY196" s="105"/>
      <c r="AOZ196" s="105"/>
      <c r="APA196" s="105"/>
      <c r="APB196" s="105"/>
      <c r="APC196" s="105"/>
      <c r="APD196" s="105"/>
      <c r="APE196" s="105"/>
      <c r="APF196" s="105"/>
      <c r="APG196" s="105"/>
      <c r="APH196" s="105"/>
      <c r="API196" s="105"/>
      <c r="APJ196" s="105"/>
      <c r="APK196" s="105"/>
      <c r="APL196" s="105"/>
      <c r="APM196" s="105"/>
      <c r="APN196" s="105"/>
      <c r="APO196" s="105"/>
      <c r="APP196" s="105"/>
      <c r="APQ196" s="105"/>
      <c r="APR196" s="105"/>
      <c r="APS196" s="105"/>
      <c r="APT196" s="105"/>
      <c r="APU196" s="105"/>
      <c r="APV196" s="105"/>
      <c r="APW196" s="105"/>
      <c r="APX196" s="105"/>
      <c r="APY196" s="105"/>
      <c r="APZ196" s="105"/>
      <c r="AQA196" s="105"/>
      <c r="AQB196" s="105"/>
      <c r="AQC196" s="105"/>
      <c r="AQD196" s="105"/>
      <c r="AQE196" s="105"/>
      <c r="AQF196" s="105"/>
      <c r="AQG196" s="105"/>
      <c r="AQH196" s="105"/>
      <c r="AQI196" s="105"/>
      <c r="AQJ196" s="105"/>
      <c r="AQK196" s="105"/>
      <c r="AQL196" s="105"/>
      <c r="AQM196" s="105"/>
      <c r="AQN196" s="105"/>
      <c r="AQO196" s="105"/>
      <c r="AQP196" s="105"/>
      <c r="AQQ196" s="105"/>
      <c r="AQR196" s="105"/>
      <c r="AQS196" s="105"/>
      <c r="AQT196" s="105"/>
      <c r="AQU196" s="105"/>
      <c r="AQV196" s="105"/>
      <c r="AQW196" s="105"/>
      <c r="AQX196" s="105"/>
      <c r="AQY196" s="105"/>
      <c r="AQZ196" s="105"/>
      <c r="ARA196" s="105"/>
      <c r="ARB196" s="105"/>
      <c r="ARC196" s="105"/>
      <c r="ARD196" s="105"/>
      <c r="ARE196" s="105"/>
      <c r="ARF196" s="105"/>
      <c r="ARG196" s="105"/>
      <c r="ARH196" s="105"/>
      <c r="ARI196" s="105"/>
      <c r="ARJ196" s="105"/>
      <c r="ARK196" s="105"/>
      <c r="ARL196" s="105"/>
      <c r="ARM196" s="105"/>
      <c r="ARN196" s="105"/>
      <c r="ARO196" s="105"/>
      <c r="ARP196" s="105"/>
      <c r="ARQ196" s="105"/>
      <c r="ARR196" s="105"/>
      <c r="ARS196" s="105"/>
      <c r="ART196" s="105"/>
      <c r="ARU196" s="105"/>
      <c r="ARV196" s="105"/>
      <c r="ARW196" s="105"/>
      <c r="ARX196" s="105"/>
      <c r="ARY196" s="105"/>
      <c r="ARZ196" s="105"/>
      <c r="ASA196" s="105"/>
      <c r="ASB196" s="105"/>
      <c r="ASC196" s="105"/>
      <c r="ASD196" s="105"/>
      <c r="ASE196" s="105"/>
      <c r="ASF196" s="105"/>
      <c r="ASG196" s="105"/>
      <c r="ASH196" s="105"/>
      <c r="ASI196" s="105"/>
      <c r="ASJ196" s="105"/>
      <c r="ASK196" s="105"/>
      <c r="ASL196" s="105"/>
      <c r="ASM196" s="105"/>
      <c r="ASN196" s="105"/>
      <c r="ASO196" s="105"/>
      <c r="ASP196" s="105"/>
      <c r="ASQ196" s="105"/>
      <c r="ASR196" s="105"/>
      <c r="ASS196" s="105"/>
      <c r="AST196" s="105"/>
      <c r="ASU196" s="105"/>
      <c r="ASV196" s="105"/>
      <c r="ASW196" s="105"/>
      <c r="ASX196" s="105"/>
      <c r="ASY196" s="105"/>
      <c r="ASZ196" s="105"/>
      <c r="ATA196" s="105"/>
      <c r="ATB196" s="105"/>
      <c r="ATC196" s="105"/>
      <c r="ATD196" s="105"/>
      <c r="ATE196" s="105"/>
      <c r="ATF196" s="105"/>
      <c r="ATG196" s="105"/>
      <c r="ATH196" s="105"/>
      <c r="ATI196" s="105"/>
      <c r="ATJ196" s="105"/>
      <c r="ATK196" s="105"/>
      <c r="ATL196" s="105"/>
      <c r="ATM196" s="105"/>
      <c r="ATN196" s="105"/>
      <c r="ATO196" s="105"/>
      <c r="ATP196" s="105"/>
      <c r="ATQ196" s="105"/>
      <c r="ATR196" s="105"/>
      <c r="ATS196" s="105"/>
      <c r="ATT196" s="105"/>
      <c r="ATU196" s="105"/>
      <c r="ATV196" s="105"/>
    </row>
    <row r="197" spans="1:1218" s="58" customFormat="1" ht="15.75" customHeight="1">
      <c r="A197" s="2302"/>
      <c r="B197" s="1725" t="str">
        <f>IF(ISBLANK(C197),"",LARGE(B186:B196,1)+1)</f>
        <v/>
      </c>
      <c r="C197" s="1341"/>
      <c r="D197" s="141" t="s">
        <v>1429</v>
      </c>
      <c r="E197" s="141"/>
      <c r="F197" s="141"/>
      <c r="G197" s="141"/>
      <c r="H197" s="141"/>
      <c r="I197" s="141"/>
      <c r="J197" s="1549"/>
      <c r="K197" s="140"/>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c r="BV197" s="105"/>
      <c r="BW197" s="105"/>
      <c r="BX197" s="105"/>
      <c r="BY197" s="105"/>
      <c r="BZ197" s="105"/>
      <c r="CA197" s="105"/>
      <c r="CB197" s="105"/>
      <c r="CC197" s="105"/>
      <c r="CD197" s="105"/>
      <c r="CE197" s="105"/>
      <c r="CF197" s="105"/>
      <c r="CG197" s="105"/>
      <c r="CH197" s="105"/>
      <c r="CI197" s="105"/>
      <c r="CJ197" s="105"/>
      <c r="CK197" s="105"/>
      <c r="CL197" s="105"/>
      <c r="CM197" s="105"/>
      <c r="CN197" s="105"/>
      <c r="CO197" s="105"/>
      <c r="CP197" s="105"/>
      <c r="CQ197" s="105"/>
      <c r="CR197" s="105"/>
      <c r="CS197" s="105"/>
      <c r="CT197" s="105"/>
      <c r="CU197" s="105"/>
      <c r="CV197" s="105"/>
      <c r="CW197" s="105"/>
      <c r="CX197" s="105"/>
      <c r="CY197" s="105"/>
      <c r="CZ197" s="105"/>
      <c r="DA197" s="105"/>
      <c r="DB197" s="105"/>
      <c r="DC197" s="105"/>
      <c r="DD197" s="105"/>
      <c r="DE197" s="105"/>
      <c r="DF197" s="105"/>
      <c r="DG197" s="105"/>
      <c r="DH197" s="105"/>
      <c r="DI197" s="105"/>
      <c r="DJ197" s="105"/>
      <c r="DK197" s="105"/>
      <c r="DL197" s="105"/>
      <c r="DM197" s="105"/>
      <c r="DN197" s="105"/>
      <c r="DO197" s="105"/>
      <c r="DP197" s="105"/>
      <c r="DQ197" s="105"/>
      <c r="DR197" s="105"/>
      <c r="DS197" s="105"/>
      <c r="DT197" s="105"/>
      <c r="DU197" s="105"/>
      <c r="DV197" s="105"/>
      <c r="DW197" s="105"/>
      <c r="DX197" s="105"/>
      <c r="DY197" s="105"/>
      <c r="DZ197" s="105"/>
      <c r="EA197" s="105"/>
      <c r="EB197" s="105"/>
      <c r="EC197" s="105"/>
      <c r="ED197" s="105"/>
      <c r="EE197" s="105"/>
      <c r="EF197" s="105"/>
      <c r="EG197" s="105"/>
      <c r="EH197" s="105"/>
      <c r="EI197" s="105"/>
      <c r="EJ197" s="105"/>
      <c r="EK197" s="105"/>
      <c r="EL197" s="105"/>
      <c r="EM197" s="105"/>
      <c r="EN197" s="105"/>
      <c r="EO197" s="105"/>
      <c r="EP197" s="105"/>
      <c r="EQ197" s="105"/>
      <c r="ER197" s="105"/>
      <c r="ES197" s="105"/>
      <c r="ET197" s="105"/>
      <c r="EU197" s="105"/>
      <c r="EV197" s="105"/>
      <c r="EW197" s="105"/>
      <c r="EX197" s="105"/>
      <c r="EY197" s="105"/>
      <c r="EZ197" s="105"/>
      <c r="FA197" s="105"/>
      <c r="FB197" s="105"/>
      <c r="FC197" s="105"/>
      <c r="FD197" s="105"/>
      <c r="FE197" s="105"/>
      <c r="FF197" s="105"/>
      <c r="FG197" s="105"/>
      <c r="FH197" s="105"/>
      <c r="FI197" s="105"/>
      <c r="FJ197" s="105"/>
      <c r="FK197" s="105"/>
      <c r="FL197" s="105"/>
      <c r="FM197" s="105"/>
      <c r="FN197" s="105"/>
      <c r="FO197" s="105"/>
      <c r="FP197" s="105"/>
      <c r="FQ197" s="105"/>
      <c r="FR197" s="105"/>
      <c r="FS197" s="105"/>
      <c r="FT197" s="105"/>
      <c r="FU197" s="105"/>
      <c r="FV197" s="105"/>
      <c r="FW197" s="105"/>
      <c r="FX197" s="105"/>
      <c r="FY197" s="105"/>
      <c r="FZ197" s="105"/>
      <c r="GA197" s="105"/>
      <c r="GB197" s="105"/>
      <c r="GC197" s="105"/>
      <c r="GD197" s="105"/>
      <c r="GE197" s="105"/>
      <c r="GF197" s="105"/>
      <c r="GG197" s="105"/>
      <c r="GH197" s="105"/>
      <c r="GI197" s="105"/>
      <c r="GJ197" s="105"/>
      <c r="GK197" s="105"/>
      <c r="GL197" s="105"/>
      <c r="GM197" s="105"/>
      <c r="GN197" s="105"/>
      <c r="GO197" s="105"/>
      <c r="GP197" s="105"/>
      <c r="GQ197" s="105"/>
      <c r="GR197" s="105"/>
      <c r="GS197" s="105"/>
      <c r="GT197" s="105"/>
      <c r="GU197" s="105"/>
      <c r="GV197" s="105"/>
      <c r="GW197" s="105"/>
      <c r="GX197" s="105"/>
      <c r="GY197" s="105"/>
      <c r="GZ197" s="105"/>
      <c r="HA197" s="105"/>
      <c r="HB197" s="105"/>
      <c r="HC197" s="105"/>
      <c r="HD197" s="105"/>
      <c r="HE197" s="105"/>
      <c r="HF197" s="105"/>
      <c r="HG197" s="105"/>
      <c r="HH197" s="105"/>
      <c r="HI197" s="105"/>
      <c r="HJ197" s="105"/>
      <c r="HK197" s="105"/>
      <c r="HL197" s="105"/>
      <c r="HM197" s="105"/>
      <c r="HN197" s="105"/>
      <c r="HO197" s="105"/>
      <c r="HP197" s="105"/>
      <c r="HQ197" s="105"/>
      <c r="HR197" s="105"/>
      <c r="HS197" s="105"/>
      <c r="HT197" s="105"/>
      <c r="HU197" s="105"/>
      <c r="HV197" s="105"/>
      <c r="HW197" s="105"/>
      <c r="HX197" s="105"/>
      <c r="HY197" s="105"/>
      <c r="HZ197" s="105"/>
      <c r="IA197" s="105"/>
      <c r="IB197" s="105"/>
      <c r="IC197" s="105"/>
      <c r="ID197" s="105"/>
      <c r="IE197" s="105"/>
      <c r="IF197" s="105"/>
      <c r="IG197" s="105"/>
      <c r="IH197" s="105"/>
      <c r="II197" s="105"/>
      <c r="IJ197" s="105"/>
      <c r="IK197" s="105"/>
      <c r="IL197" s="105"/>
      <c r="IM197" s="105"/>
      <c r="IN197" s="105"/>
      <c r="IO197" s="105"/>
      <c r="IP197" s="105"/>
      <c r="IQ197" s="105"/>
      <c r="IR197" s="105"/>
      <c r="IS197" s="105"/>
      <c r="IT197" s="105"/>
      <c r="IU197" s="105"/>
      <c r="IV197" s="105"/>
      <c r="IW197" s="105"/>
      <c r="IX197" s="105"/>
      <c r="IY197" s="105"/>
      <c r="IZ197" s="105"/>
      <c r="JA197" s="105"/>
      <c r="JB197" s="105"/>
      <c r="JC197" s="105"/>
      <c r="JD197" s="105"/>
      <c r="JE197" s="105"/>
      <c r="JF197" s="105"/>
      <c r="JG197" s="105"/>
      <c r="JH197" s="105"/>
      <c r="JI197" s="105"/>
      <c r="JJ197" s="105"/>
      <c r="JK197" s="105"/>
      <c r="JL197" s="105"/>
      <c r="JM197" s="105"/>
      <c r="JN197" s="105"/>
      <c r="JO197" s="105"/>
      <c r="JP197" s="105"/>
      <c r="JQ197" s="105"/>
      <c r="JR197" s="105"/>
      <c r="JS197" s="105"/>
      <c r="JT197" s="105"/>
      <c r="JU197" s="105"/>
      <c r="JV197" s="105"/>
      <c r="JW197" s="105"/>
      <c r="JX197" s="105"/>
      <c r="JY197" s="105"/>
      <c r="JZ197" s="105"/>
      <c r="KA197" s="105"/>
      <c r="KB197" s="105"/>
      <c r="KC197" s="105"/>
      <c r="KD197" s="105"/>
      <c r="KE197" s="105"/>
      <c r="KF197" s="105"/>
      <c r="KG197" s="105"/>
      <c r="KH197" s="105"/>
      <c r="KI197" s="105"/>
      <c r="KJ197" s="105"/>
      <c r="KK197" s="105"/>
      <c r="KL197" s="105"/>
      <c r="KM197" s="105"/>
      <c r="KN197" s="105"/>
      <c r="KO197" s="105"/>
      <c r="KP197" s="105"/>
      <c r="KQ197" s="105"/>
      <c r="KR197" s="105"/>
      <c r="KS197" s="105"/>
      <c r="KT197" s="105"/>
      <c r="KU197" s="105"/>
      <c r="KV197" s="105"/>
      <c r="KW197" s="105"/>
      <c r="KX197" s="105"/>
      <c r="KY197" s="105"/>
      <c r="KZ197" s="105"/>
      <c r="LA197" s="105"/>
      <c r="LB197" s="105"/>
      <c r="LC197" s="105"/>
      <c r="LD197" s="105"/>
      <c r="LE197" s="105"/>
      <c r="LF197" s="105"/>
      <c r="LG197" s="105"/>
      <c r="LH197" s="105"/>
      <c r="LI197" s="105"/>
      <c r="LJ197" s="105"/>
      <c r="LK197" s="105"/>
      <c r="LL197" s="105"/>
      <c r="LM197" s="105"/>
      <c r="LN197" s="105"/>
      <c r="LO197" s="105"/>
      <c r="LP197" s="105"/>
      <c r="LQ197" s="105"/>
      <c r="LR197" s="105"/>
      <c r="LS197" s="105"/>
      <c r="LT197" s="105"/>
      <c r="LU197" s="105"/>
      <c r="LV197" s="105"/>
      <c r="LW197" s="105"/>
      <c r="LX197" s="105"/>
      <c r="LY197" s="105"/>
      <c r="LZ197" s="105"/>
      <c r="MA197" s="105"/>
      <c r="MB197" s="105"/>
      <c r="MC197" s="105"/>
      <c r="MD197" s="105"/>
      <c r="ME197" s="105"/>
      <c r="MF197" s="105"/>
      <c r="MG197" s="105"/>
      <c r="MH197" s="105"/>
      <c r="MI197" s="105"/>
      <c r="MJ197" s="105"/>
      <c r="MK197" s="105"/>
      <c r="ML197" s="105"/>
      <c r="MM197" s="105"/>
      <c r="MN197" s="105"/>
      <c r="MO197" s="105"/>
      <c r="MP197" s="105"/>
      <c r="MQ197" s="105"/>
      <c r="MR197" s="105"/>
      <c r="MS197" s="105"/>
      <c r="MT197" s="105"/>
      <c r="MU197" s="105"/>
      <c r="MV197" s="105"/>
      <c r="MW197" s="105"/>
      <c r="MX197" s="105"/>
      <c r="MY197" s="105"/>
      <c r="MZ197" s="105"/>
      <c r="NA197" s="105"/>
      <c r="NB197" s="105"/>
      <c r="NC197" s="105"/>
      <c r="ND197" s="105"/>
      <c r="NE197" s="105"/>
      <c r="NF197" s="105"/>
      <c r="NG197" s="105"/>
      <c r="NH197" s="105"/>
      <c r="NI197" s="105"/>
      <c r="NJ197" s="105"/>
      <c r="NK197" s="105"/>
      <c r="NL197" s="105"/>
      <c r="NM197" s="105"/>
      <c r="NN197" s="105"/>
      <c r="NO197" s="105"/>
      <c r="NP197" s="105"/>
      <c r="NQ197" s="105"/>
      <c r="NR197" s="105"/>
      <c r="NS197" s="105"/>
      <c r="NT197" s="105"/>
      <c r="NU197" s="105"/>
      <c r="NV197" s="105"/>
      <c r="NW197" s="105"/>
      <c r="NX197" s="105"/>
      <c r="NY197" s="105"/>
      <c r="NZ197" s="105"/>
      <c r="OA197" s="105"/>
      <c r="OB197" s="105"/>
      <c r="OC197" s="105"/>
      <c r="OD197" s="105"/>
      <c r="OE197" s="105"/>
      <c r="OF197" s="105"/>
      <c r="OG197" s="105"/>
      <c r="OH197" s="105"/>
      <c r="OI197" s="105"/>
      <c r="OJ197" s="105"/>
      <c r="OK197" s="105"/>
      <c r="OL197" s="105"/>
      <c r="OM197" s="105"/>
      <c r="ON197" s="105"/>
      <c r="OO197" s="105"/>
      <c r="OP197" s="105"/>
      <c r="OQ197" s="105"/>
      <c r="OR197" s="105"/>
      <c r="OS197" s="105"/>
      <c r="OT197" s="105"/>
      <c r="OU197" s="105"/>
      <c r="OV197" s="105"/>
      <c r="OW197" s="105"/>
      <c r="OX197" s="105"/>
      <c r="OY197" s="105"/>
      <c r="OZ197" s="105"/>
      <c r="PA197" s="105"/>
      <c r="PB197" s="105"/>
      <c r="PC197" s="105"/>
      <c r="PD197" s="105"/>
      <c r="PE197" s="105"/>
      <c r="PF197" s="105"/>
      <c r="PG197" s="105"/>
      <c r="PH197" s="105"/>
      <c r="PI197" s="105"/>
      <c r="PJ197" s="105"/>
      <c r="PK197" s="105"/>
      <c r="PL197" s="105"/>
      <c r="PM197" s="105"/>
      <c r="PN197" s="105"/>
      <c r="PO197" s="105"/>
      <c r="PP197" s="105"/>
      <c r="PQ197" s="105"/>
      <c r="PR197" s="105"/>
      <c r="PS197" s="105"/>
      <c r="PT197" s="105"/>
      <c r="PU197" s="105"/>
      <c r="PV197" s="105"/>
      <c r="PW197" s="105"/>
      <c r="PX197" s="105"/>
      <c r="PY197" s="105"/>
      <c r="PZ197" s="105"/>
      <c r="QA197" s="105"/>
      <c r="QB197" s="105"/>
      <c r="QC197" s="105"/>
      <c r="QD197" s="105"/>
      <c r="QE197" s="105"/>
      <c r="QF197" s="105"/>
      <c r="QG197" s="105"/>
      <c r="QH197" s="105"/>
      <c r="QI197" s="105"/>
      <c r="QJ197" s="105"/>
      <c r="QK197" s="105"/>
      <c r="QL197" s="105"/>
      <c r="QM197" s="105"/>
      <c r="QN197" s="105"/>
      <c r="QO197" s="105"/>
      <c r="QP197" s="105"/>
      <c r="QQ197" s="105"/>
      <c r="QR197" s="105"/>
      <c r="QS197" s="105"/>
      <c r="QT197" s="105"/>
      <c r="QU197" s="105"/>
      <c r="QV197" s="105"/>
      <c r="QW197" s="105"/>
      <c r="QX197" s="105"/>
      <c r="QY197" s="105"/>
      <c r="QZ197" s="105"/>
      <c r="RA197" s="105"/>
      <c r="RB197" s="105"/>
      <c r="RC197" s="105"/>
      <c r="RD197" s="105"/>
      <c r="RE197" s="105"/>
      <c r="RF197" s="105"/>
      <c r="RG197" s="105"/>
      <c r="RH197" s="105"/>
      <c r="RI197" s="105"/>
      <c r="RJ197" s="105"/>
      <c r="RK197" s="105"/>
      <c r="RL197" s="105"/>
      <c r="RM197" s="105"/>
      <c r="RN197" s="105"/>
      <c r="RO197" s="105"/>
      <c r="RP197" s="105"/>
      <c r="RQ197" s="105"/>
      <c r="RR197" s="105"/>
      <c r="RS197" s="105"/>
      <c r="RT197" s="105"/>
      <c r="RU197" s="105"/>
      <c r="RV197" s="105"/>
      <c r="RW197" s="105"/>
      <c r="RX197" s="105"/>
      <c r="RY197" s="105"/>
      <c r="RZ197" s="105"/>
      <c r="SA197" s="105"/>
      <c r="SB197" s="105"/>
      <c r="SC197" s="105"/>
      <c r="SD197" s="105"/>
      <c r="SE197" s="105"/>
      <c r="SF197" s="105"/>
      <c r="SG197" s="105"/>
      <c r="SH197" s="105"/>
      <c r="SI197" s="105"/>
      <c r="SJ197" s="105"/>
      <c r="SK197" s="105"/>
      <c r="SL197" s="105"/>
      <c r="SM197" s="105"/>
      <c r="SN197" s="105"/>
      <c r="SO197" s="105"/>
      <c r="SP197" s="105"/>
      <c r="SQ197" s="105"/>
      <c r="SR197" s="105"/>
      <c r="SS197" s="105"/>
      <c r="ST197" s="105"/>
      <c r="SU197" s="105"/>
      <c r="SV197" s="105"/>
      <c r="SW197" s="105"/>
      <c r="SX197" s="105"/>
      <c r="SY197" s="105"/>
      <c r="SZ197" s="105"/>
      <c r="TA197" s="105"/>
      <c r="TB197" s="105"/>
      <c r="TC197" s="105"/>
      <c r="TD197" s="105"/>
      <c r="TE197" s="105"/>
      <c r="TF197" s="105"/>
      <c r="TG197" s="105"/>
      <c r="TH197" s="105"/>
      <c r="TI197" s="105"/>
      <c r="TJ197" s="105"/>
      <c r="TK197" s="105"/>
      <c r="TL197" s="105"/>
      <c r="TM197" s="105"/>
      <c r="TN197" s="105"/>
      <c r="TO197" s="105"/>
      <c r="TP197" s="105"/>
      <c r="TQ197" s="105"/>
      <c r="TR197" s="105"/>
      <c r="TS197" s="105"/>
      <c r="TT197" s="105"/>
      <c r="TU197" s="105"/>
      <c r="TV197" s="105"/>
      <c r="TW197" s="105"/>
      <c r="TX197" s="105"/>
      <c r="TY197" s="105"/>
      <c r="TZ197" s="105"/>
      <c r="UA197" s="105"/>
      <c r="UB197" s="105"/>
      <c r="UC197" s="105"/>
      <c r="UD197" s="105"/>
      <c r="UE197" s="105"/>
      <c r="UF197" s="105"/>
      <c r="UG197" s="105"/>
      <c r="UH197" s="105"/>
      <c r="UI197" s="105"/>
      <c r="UJ197" s="105"/>
      <c r="UK197" s="105"/>
      <c r="UL197" s="105"/>
      <c r="UM197" s="105"/>
      <c r="UN197" s="105"/>
      <c r="UO197" s="105"/>
      <c r="UP197" s="105"/>
      <c r="UQ197" s="105"/>
      <c r="UR197" s="105"/>
      <c r="US197" s="105"/>
      <c r="UT197" s="105"/>
      <c r="UU197" s="105"/>
      <c r="UV197" s="105"/>
      <c r="UW197" s="105"/>
      <c r="UX197" s="105"/>
      <c r="UY197" s="105"/>
      <c r="UZ197" s="105"/>
      <c r="VA197" s="105"/>
      <c r="VB197" s="105"/>
      <c r="VC197" s="105"/>
      <c r="VD197" s="105"/>
      <c r="VE197" s="105"/>
      <c r="VF197" s="105"/>
      <c r="VG197" s="105"/>
      <c r="VH197" s="105"/>
      <c r="VI197" s="105"/>
      <c r="VJ197" s="105"/>
      <c r="VK197" s="105"/>
      <c r="VL197" s="105"/>
      <c r="VM197" s="105"/>
      <c r="VN197" s="105"/>
      <c r="VO197" s="105"/>
      <c r="VP197" s="105"/>
      <c r="VQ197" s="105"/>
      <c r="VR197" s="105"/>
      <c r="VS197" s="105"/>
      <c r="VT197" s="105"/>
      <c r="VU197" s="105"/>
      <c r="VV197" s="105"/>
      <c r="VW197" s="105"/>
      <c r="VX197" s="105"/>
      <c r="VY197" s="105"/>
      <c r="VZ197" s="105"/>
      <c r="WA197" s="105"/>
      <c r="WB197" s="105"/>
      <c r="WC197" s="105"/>
      <c r="WD197" s="105"/>
      <c r="WE197" s="105"/>
      <c r="WF197" s="105"/>
      <c r="WG197" s="105"/>
      <c r="WH197" s="105"/>
      <c r="WI197" s="105"/>
      <c r="WJ197" s="105"/>
      <c r="WK197" s="105"/>
      <c r="WL197" s="105"/>
      <c r="WM197" s="105"/>
      <c r="WN197" s="105"/>
      <c r="WO197" s="105"/>
      <c r="WP197" s="105"/>
      <c r="WQ197" s="105"/>
      <c r="WR197" s="105"/>
      <c r="WS197" s="105"/>
      <c r="WT197" s="105"/>
      <c r="WU197" s="105"/>
      <c r="WV197" s="105"/>
      <c r="WW197" s="105"/>
      <c r="WX197" s="105"/>
      <c r="WY197" s="105"/>
      <c r="WZ197" s="105"/>
      <c r="XA197" s="105"/>
      <c r="XB197" s="105"/>
      <c r="XC197" s="105"/>
      <c r="XD197" s="105"/>
      <c r="XE197" s="105"/>
      <c r="XF197" s="105"/>
      <c r="XG197" s="105"/>
      <c r="XH197" s="105"/>
      <c r="XI197" s="105"/>
      <c r="XJ197" s="105"/>
      <c r="XK197" s="105"/>
      <c r="XL197" s="105"/>
      <c r="XM197" s="105"/>
      <c r="XN197" s="105"/>
      <c r="XO197" s="105"/>
      <c r="XP197" s="105"/>
      <c r="XQ197" s="105"/>
      <c r="XR197" s="105"/>
      <c r="XS197" s="105"/>
      <c r="XT197" s="105"/>
      <c r="XU197" s="105"/>
      <c r="XV197" s="105"/>
      <c r="XW197" s="105"/>
      <c r="XX197" s="105"/>
      <c r="XY197" s="105"/>
      <c r="XZ197" s="105"/>
      <c r="YA197" s="105"/>
      <c r="YB197" s="105"/>
      <c r="YC197" s="105"/>
      <c r="YD197" s="105"/>
      <c r="YE197" s="105"/>
      <c r="YF197" s="105"/>
      <c r="YG197" s="105"/>
      <c r="YH197" s="105"/>
      <c r="YI197" s="105"/>
      <c r="YJ197" s="105"/>
      <c r="YK197" s="105"/>
      <c r="YL197" s="105"/>
      <c r="YM197" s="105"/>
      <c r="YN197" s="105"/>
      <c r="YO197" s="105"/>
      <c r="YP197" s="105"/>
      <c r="YQ197" s="105"/>
      <c r="YR197" s="105"/>
      <c r="YS197" s="105"/>
      <c r="YT197" s="105"/>
      <c r="YU197" s="105"/>
      <c r="YV197" s="105"/>
      <c r="YW197" s="105"/>
      <c r="YX197" s="105"/>
      <c r="YY197" s="105"/>
      <c r="YZ197" s="105"/>
      <c r="ZA197" s="105"/>
      <c r="ZB197" s="105"/>
      <c r="ZC197" s="105"/>
      <c r="ZD197" s="105"/>
      <c r="ZE197" s="105"/>
      <c r="ZF197" s="105"/>
      <c r="ZG197" s="105"/>
      <c r="ZH197" s="105"/>
      <c r="ZI197" s="105"/>
      <c r="ZJ197" s="105"/>
      <c r="ZK197" s="105"/>
      <c r="ZL197" s="105"/>
      <c r="ZM197" s="105"/>
      <c r="ZN197" s="105"/>
      <c r="ZO197" s="105"/>
      <c r="ZP197" s="105"/>
      <c r="ZQ197" s="105"/>
      <c r="ZR197" s="105"/>
      <c r="ZS197" s="105"/>
      <c r="ZT197" s="105"/>
      <c r="ZU197" s="105"/>
      <c r="ZV197" s="105"/>
      <c r="ZW197" s="105"/>
      <c r="ZX197" s="105"/>
      <c r="ZY197" s="105"/>
      <c r="ZZ197" s="105"/>
      <c r="AAA197" s="105"/>
      <c r="AAB197" s="105"/>
      <c r="AAC197" s="105"/>
      <c r="AAD197" s="105"/>
      <c r="AAE197" s="105"/>
      <c r="AAF197" s="105"/>
      <c r="AAG197" s="105"/>
      <c r="AAH197" s="105"/>
      <c r="AAI197" s="105"/>
      <c r="AAJ197" s="105"/>
      <c r="AAK197" s="105"/>
      <c r="AAL197" s="105"/>
      <c r="AAM197" s="105"/>
      <c r="AAN197" s="105"/>
      <c r="AAO197" s="105"/>
      <c r="AAP197" s="105"/>
      <c r="AAQ197" s="105"/>
      <c r="AAR197" s="105"/>
      <c r="AAS197" s="105"/>
      <c r="AAT197" s="105"/>
      <c r="AAU197" s="105"/>
      <c r="AAV197" s="105"/>
      <c r="AAW197" s="105"/>
      <c r="AAX197" s="105"/>
      <c r="AAY197" s="105"/>
      <c r="AAZ197" s="105"/>
      <c r="ABA197" s="105"/>
      <c r="ABB197" s="105"/>
      <c r="ABC197" s="105"/>
      <c r="ABD197" s="105"/>
      <c r="ABE197" s="105"/>
      <c r="ABF197" s="105"/>
      <c r="ABG197" s="105"/>
      <c r="ABH197" s="105"/>
      <c r="ABI197" s="105"/>
      <c r="ABJ197" s="105"/>
      <c r="ABK197" s="105"/>
      <c r="ABL197" s="105"/>
      <c r="ABM197" s="105"/>
      <c r="ABN197" s="105"/>
      <c r="ABO197" s="105"/>
      <c r="ABP197" s="105"/>
      <c r="ABQ197" s="105"/>
      <c r="ABR197" s="105"/>
      <c r="ABS197" s="105"/>
      <c r="ABT197" s="105"/>
      <c r="ABU197" s="105"/>
      <c r="ABV197" s="105"/>
      <c r="ABW197" s="105"/>
      <c r="ABX197" s="105"/>
      <c r="ABY197" s="105"/>
      <c r="ABZ197" s="105"/>
      <c r="ACA197" s="105"/>
      <c r="ACB197" s="105"/>
      <c r="ACC197" s="105"/>
      <c r="ACD197" s="105"/>
      <c r="ACE197" s="105"/>
      <c r="ACF197" s="105"/>
      <c r="ACG197" s="105"/>
      <c r="ACH197" s="105"/>
      <c r="ACI197" s="105"/>
      <c r="ACJ197" s="105"/>
      <c r="ACK197" s="105"/>
      <c r="ACL197" s="105"/>
      <c r="ACM197" s="105"/>
      <c r="ACN197" s="105"/>
      <c r="ACO197" s="105"/>
      <c r="ACP197" s="105"/>
      <c r="ACQ197" s="105"/>
      <c r="ACR197" s="105"/>
      <c r="ACS197" s="105"/>
      <c r="ACT197" s="105"/>
      <c r="ACU197" s="105"/>
      <c r="ACV197" s="105"/>
      <c r="ACW197" s="105"/>
      <c r="ACX197" s="105"/>
      <c r="ACY197" s="105"/>
      <c r="ACZ197" s="105"/>
      <c r="ADA197" s="105"/>
      <c r="ADB197" s="105"/>
      <c r="ADC197" s="105"/>
      <c r="ADD197" s="105"/>
      <c r="ADE197" s="105"/>
      <c r="ADF197" s="105"/>
      <c r="ADG197" s="105"/>
      <c r="ADH197" s="105"/>
      <c r="ADI197" s="105"/>
      <c r="ADJ197" s="105"/>
      <c r="ADK197" s="105"/>
      <c r="ADL197" s="105"/>
      <c r="ADM197" s="105"/>
      <c r="ADN197" s="105"/>
      <c r="ADO197" s="105"/>
      <c r="ADP197" s="105"/>
      <c r="ADQ197" s="105"/>
      <c r="ADR197" s="105"/>
      <c r="ADS197" s="105"/>
      <c r="ADT197" s="105"/>
      <c r="ADU197" s="105"/>
      <c r="ADV197" s="105"/>
      <c r="ADW197" s="105"/>
      <c r="ADX197" s="105"/>
      <c r="ADY197" s="105"/>
      <c r="ADZ197" s="105"/>
      <c r="AEA197" s="105"/>
      <c r="AEB197" s="105"/>
      <c r="AEC197" s="105"/>
      <c r="AED197" s="105"/>
      <c r="AEE197" s="105"/>
      <c r="AEF197" s="105"/>
      <c r="AEG197" s="105"/>
      <c r="AEH197" s="105"/>
      <c r="AEI197" s="105"/>
      <c r="AEJ197" s="105"/>
      <c r="AEK197" s="105"/>
      <c r="AEL197" s="105"/>
      <c r="AEM197" s="105"/>
      <c r="AEN197" s="105"/>
      <c r="AEO197" s="105"/>
      <c r="AEP197" s="105"/>
      <c r="AEQ197" s="105"/>
      <c r="AER197" s="105"/>
      <c r="AES197" s="105"/>
      <c r="AET197" s="105"/>
      <c r="AEU197" s="105"/>
      <c r="AEV197" s="105"/>
      <c r="AEW197" s="105"/>
      <c r="AEX197" s="105"/>
      <c r="AEY197" s="105"/>
      <c r="AEZ197" s="105"/>
      <c r="AFA197" s="105"/>
      <c r="AFB197" s="105"/>
      <c r="AFC197" s="105"/>
      <c r="AFD197" s="105"/>
      <c r="AFE197" s="105"/>
      <c r="AFF197" s="105"/>
      <c r="AFG197" s="105"/>
      <c r="AFH197" s="105"/>
      <c r="AFI197" s="105"/>
      <c r="AFJ197" s="105"/>
      <c r="AFK197" s="105"/>
      <c r="AFL197" s="105"/>
      <c r="AFM197" s="105"/>
      <c r="AFN197" s="105"/>
      <c r="AFO197" s="105"/>
      <c r="AFP197" s="105"/>
      <c r="AFQ197" s="105"/>
      <c r="AFR197" s="105"/>
      <c r="AFS197" s="105"/>
      <c r="AFT197" s="105"/>
      <c r="AFU197" s="105"/>
      <c r="AFV197" s="105"/>
      <c r="AFW197" s="105"/>
      <c r="AFX197" s="105"/>
      <c r="AFY197" s="105"/>
      <c r="AFZ197" s="105"/>
      <c r="AGA197" s="105"/>
      <c r="AGB197" s="105"/>
      <c r="AGC197" s="105"/>
      <c r="AGD197" s="105"/>
      <c r="AGE197" s="105"/>
      <c r="AGF197" s="105"/>
      <c r="AGG197" s="105"/>
      <c r="AGH197" s="105"/>
      <c r="AGI197" s="105"/>
      <c r="AGJ197" s="105"/>
      <c r="AGK197" s="105"/>
      <c r="AGL197" s="105"/>
      <c r="AGM197" s="105"/>
      <c r="AGN197" s="105"/>
      <c r="AGO197" s="105"/>
      <c r="AGP197" s="105"/>
      <c r="AGQ197" s="105"/>
      <c r="AGR197" s="105"/>
      <c r="AGS197" s="105"/>
      <c r="AGT197" s="105"/>
      <c r="AGU197" s="105"/>
      <c r="AGV197" s="105"/>
      <c r="AGW197" s="105"/>
      <c r="AGX197" s="105"/>
      <c r="AGY197" s="105"/>
      <c r="AGZ197" s="105"/>
      <c r="AHA197" s="105"/>
      <c r="AHB197" s="105"/>
      <c r="AHC197" s="105"/>
      <c r="AHD197" s="105"/>
      <c r="AHE197" s="105"/>
      <c r="AHF197" s="105"/>
      <c r="AHG197" s="105"/>
      <c r="AHH197" s="105"/>
      <c r="AHI197" s="105"/>
      <c r="AHJ197" s="105"/>
      <c r="AHK197" s="105"/>
      <c r="AHL197" s="105"/>
      <c r="AHM197" s="105"/>
      <c r="AHN197" s="105"/>
      <c r="AHO197" s="105"/>
      <c r="AHP197" s="105"/>
      <c r="AHQ197" s="105"/>
      <c r="AHR197" s="105"/>
      <c r="AHS197" s="105"/>
      <c r="AHT197" s="105"/>
      <c r="AHU197" s="105"/>
      <c r="AHV197" s="105"/>
      <c r="AHW197" s="105"/>
      <c r="AHX197" s="105"/>
      <c r="AHY197" s="105"/>
      <c r="AHZ197" s="105"/>
      <c r="AIA197" s="105"/>
      <c r="AIB197" s="105"/>
      <c r="AIC197" s="105"/>
      <c r="AID197" s="105"/>
      <c r="AIE197" s="105"/>
      <c r="AIF197" s="105"/>
      <c r="AIG197" s="105"/>
      <c r="AIH197" s="105"/>
      <c r="AII197" s="105"/>
      <c r="AIJ197" s="105"/>
      <c r="AIK197" s="105"/>
      <c r="AIL197" s="105"/>
      <c r="AIM197" s="105"/>
      <c r="AIN197" s="105"/>
      <c r="AIO197" s="105"/>
      <c r="AIP197" s="105"/>
      <c r="AIQ197" s="105"/>
      <c r="AIR197" s="105"/>
      <c r="AIS197" s="105"/>
      <c r="AIT197" s="105"/>
      <c r="AIU197" s="105"/>
      <c r="AIV197" s="105"/>
      <c r="AIW197" s="105"/>
      <c r="AIX197" s="105"/>
      <c r="AIY197" s="105"/>
      <c r="AIZ197" s="105"/>
      <c r="AJA197" s="105"/>
      <c r="AJB197" s="105"/>
      <c r="AJC197" s="105"/>
      <c r="AJD197" s="105"/>
      <c r="AJE197" s="105"/>
      <c r="AJF197" s="105"/>
      <c r="AJG197" s="105"/>
      <c r="AJH197" s="105"/>
      <c r="AJI197" s="105"/>
      <c r="AJJ197" s="105"/>
      <c r="AJK197" s="105"/>
      <c r="AJL197" s="105"/>
      <c r="AJM197" s="105"/>
      <c r="AJN197" s="105"/>
      <c r="AJO197" s="105"/>
      <c r="AJP197" s="105"/>
      <c r="AJQ197" s="105"/>
      <c r="AJR197" s="105"/>
      <c r="AJS197" s="105"/>
      <c r="AJT197" s="105"/>
      <c r="AJU197" s="105"/>
      <c r="AJV197" s="105"/>
      <c r="AJW197" s="105"/>
      <c r="AJX197" s="105"/>
      <c r="AJY197" s="105"/>
      <c r="AJZ197" s="105"/>
      <c r="AKA197" s="105"/>
      <c r="AKB197" s="105"/>
      <c r="AKC197" s="105"/>
      <c r="AKD197" s="105"/>
      <c r="AKE197" s="105"/>
      <c r="AKF197" s="105"/>
      <c r="AKG197" s="105"/>
      <c r="AKH197" s="105"/>
      <c r="AKI197" s="105"/>
      <c r="AKJ197" s="105"/>
      <c r="AKK197" s="105"/>
      <c r="AKL197" s="105"/>
      <c r="AKM197" s="105"/>
      <c r="AKN197" s="105"/>
      <c r="AKO197" s="105"/>
      <c r="AKP197" s="105"/>
      <c r="AKQ197" s="105"/>
      <c r="AKR197" s="105"/>
      <c r="AKS197" s="105"/>
      <c r="AKT197" s="105"/>
      <c r="AKU197" s="105"/>
      <c r="AKV197" s="105"/>
      <c r="AKW197" s="105"/>
      <c r="AKX197" s="105"/>
      <c r="AKY197" s="105"/>
      <c r="AKZ197" s="105"/>
      <c r="ALA197" s="105"/>
      <c r="ALB197" s="105"/>
      <c r="ALC197" s="105"/>
      <c r="ALD197" s="105"/>
      <c r="ALE197" s="105"/>
      <c r="ALF197" s="105"/>
      <c r="ALG197" s="105"/>
      <c r="ALH197" s="105"/>
      <c r="ALI197" s="105"/>
      <c r="ALJ197" s="105"/>
      <c r="ALK197" s="105"/>
      <c r="ALL197" s="105"/>
      <c r="ALM197" s="105"/>
      <c r="ALN197" s="105"/>
      <c r="ALO197" s="105"/>
      <c r="ALP197" s="105"/>
      <c r="ALQ197" s="105"/>
      <c r="ALR197" s="105"/>
      <c r="ALS197" s="105"/>
      <c r="ALT197" s="105"/>
      <c r="ALU197" s="105"/>
      <c r="ALV197" s="105"/>
      <c r="ALW197" s="105"/>
      <c r="ALX197" s="105"/>
      <c r="ALY197" s="105"/>
      <c r="ALZ197" s="105"/>
      <c r="AMA197" s="105"/>
      <c r="AMB197" s="105"/>
      <c r="AMC197" s="105"/>
      <c r="AMD197" s="105"/>
      <c r="AME197" s="105"/>
      <c r="AMF197" s="105"/>
      <c r="AMG197" s="105"/>
      <c r="AMH197" s="105"/>
      <c r="AMI197" s="105"/>
      <c r="AMJ197" s="105"/>
      <c r="AMK197" s="105"/>
      <c r="AML197" s="105"/>
      <c r="AMM197" s="105"/>
      <c r="AMN197" s="105"/>
      <c r="AMO197" s="105"/>
      <c r="AMP197" s="105"/>
      <c r="AMQ197" s="105"/>
      <c r="AMR197" s="105"/>
      <c r="AMS197" s="105"/>
      <c r="AMT197" s="105"/>
      <c r="AMU197" s="105"/>
      <c r="AMV197" s="105"/>
      <c r="AMW197" s="105"/>
      <c r="AMX197" s="105"/>
      <c r="AMY197" s="105"/>
      <c r="AMZ197" s="105"/>
      <c r="ANA197" s="105"/>
      <c r="ANB197" s="105"/>
      <c r="ANC197" s="105"/>
      <c r="AND197" s="105"/>
      <c r="ANE197" s="105"/>
      <c r="ANF197" s="105"/>
      <c r="ANG197" s="105"/>
      <c r="ANH197" s="105"/>
      <c r="ANI197" s="105"/>
      <c r="ANJ197" s="105"/>
      <c r="ANK197" s="105"/>
      <c r="ANL197" s="105"/>
      <c r="ANM197" s="105"/>
      <c r="ANN197" s="105"/>
      <c r="ANO197" s="105"/>
      <c r="ANP197" s="105"/>
      <c r="ANQ197" s="105"/>
      <c r="ANR197" s="105"/>
      <c r="ANS197" s="105"/>
      <c r="ANT197" s="105"/>
      <c r="ANU197" s="105"/>
      <c r="ANV197" s="105"/>
      <c r="ANW197" s="105"/>
      <c r="ANX197" s="105"/>
      <c r="ANY197" s="105"/>
      <c r="ANZ197" s="105"/>
      <c r="AOA197" s="105"/>
      <c r="AOB197" s="105"/>
      <c r="AOC197" s="105"/>
      <c r="AOD197" s="105"/>
      <c r="AOE197" s="105"/>
      <c r="AOF197" s="105"/>
      <c r="AOG197" s="105"/>
      <c r="AOH197" s="105"/>
      <c r="AOI197" s="105"/>
      <c r="AOJ197" s="105"/>
      <c r="AOK197" s="105"/>
      <c r="AOL197" s="105"/>
      <c r="AOM197" s="105"/>
      <c r="AON197" s="105"/>
      <c r="AOO197" s="105"/>
      <c r="AOP197" s="105"/>
      <c r="AOQ197" s="105"/>
      <c r="AOR197" s="105"/>
      <c r="AOS197" s="105"/>
      <c r="AOT197" s="105"/>
      <c r="AOU197" s="105"/>
      <c r="AOV197" s="105"/>
      <c r="AOW197" s="105"/>
      <c r="AOX197" s="105"/>
      <c r="AOY197" s="105"/>
      <c r="AOZ197" s="105"/>
      <c r="APA197" s="105"/>
      <c r="APB197" s="105"/>
      <c r="APC197" s="105"/>
      <c r="APD197" s="105"/>
      <c r="APE197" s="105"/>
      <c r="APF197" s="105"/>
      <c r="APG197" s="105"/>
      <c r="APH197" s="105"/>
      <c r="API197" s="105"/>
      <c r="APJ197" s="105"/>
      <c r="APK197" s="105"/>
      <c r="APL197" s="105"/>
      <c r="APM197" s="105"/>
      <c r="APN197" s="105"/>
      <c r="APO197" s="105"/>
      <c r="APP197" s="105"/>
      <c r="APQ197" s="105"/>
      <c r="APR197" s="105"/>
      <c r="APS197" s="105"/>
      <c r="APT197" s="105"/>
      <c r="APU197" s="105"/>
      <c r="APV197" s="105"/>
      <c r="APW197" s="105"/>
      <c r="APX197" s="105"/>
      <c r="APY197" s="105"/>
      <c r="APZ197" s="105"/>
      <c r="AQA197" s="105"/>
      <c r="AQB197" s="105"/>
      <c r="AQC197" s="105"/>
      <c r="AQD197" s="105"/>
      <c r="AQE197" s="105"/>
      <c r="AQF197" s="105"/>
      <c r="AQG197" s="105"/>
      <c r="AQH197" s="105"/>
      <c r="AQI197" s="105"/>
      <c r="AQJ197" s="105"/>
      <c r="AQK197" s="105"/>
      <c r="AQL197" s="105"/>
      <c r="AQM197" s="105"/>
      <c r="AQN197" s="105"/>
      <c r="AQO197" s="105"/>
      <c r="AQP197" s="105"/>
      <c r="AQQ197" s="105"/>
      <c r="AQR197" s="105"/>
      <c r="AQS197" s="105"/>
      <c r="AQT197" s="105"/>
      <c r="AQU197" s="105"/>
      <c r="AQV197" s="105"/>
      <c r="AQW197" s="105"/>
      <c r="AQX197" s="105"/>
      <c r="AQY197" s="105"/>
      <c r="AQZ197" s="105"/>
      <c r="ARA197" s="105"/>
      <c r="ARB197" s="105"/>
      <c r="ARC197" s="105"/>
      <c r="ARD197" s="105"/>
      <c r="ARE197" s="105"/>
      <c r="ARF197" s="105"/>
      <c r="ARG197" s="105"/>
      <c r="ARH197" s="105"/>
      <c r="ARI197" s="105"/>
      <c r="ARJ197" s="105"/>
      <c r="ARK197" s="105"/>
      <c r="ARL197" s="105"/>
      <c r="ARM197" s="105"/>
      <c r="ARN197" s="105"/>
      <c r="ARO197" s="105"/>
      <c r="ARP197" s="105"/>
      <c r="ARQ197" s="105"/>
      <c r="ARR197" s="105"/>
      <c r="ARS197" s="105"/>
      <c r="ART197" s="105"/>
      <c r="ARU197" s="105"/>
      <c r="ARV197" s="105"/>
      <c r="ARW197" s="105"/>
      <c r="ARX197" s="105"/>
      <c r="ARY197" s="105"/>
      <c r="ARZ197" s="105"/>
      <c r="ASA197" s="105"/>
      <c r="ASB197" s="105"/>
      <c r="ASC197" s="105"/>
      <c r="ASD197" s="105"/>
      <c r="ASE197" s="105"/>
      <c r="ASF197" s="105"/>
      <c r="ASG197" s="105"/>
      <c r="ASH197" s="105"/>
      <c r="ASI197" s="105"/>
      <c r="ASJ197" s="105"/>
      <c r="ASK197" s="105"/>
      <c r="ASL197" s="105"/>
      <c r="ASM197" s="105"/>
      <c r="ASN197" s="105"/>
      <c r="ASO197" s="105"/>
      <c r="ASP197" s="105"/>
      <c r="ASQ197" s="105"/>
      <c r="ASR197" s="105"/>
      <c r="ASS197" s="105"/>
      <c r="AST197" s="105"/>
      <c r="ASU197" s="105"/>
      <c r="ASV197" s="105"/>
      <c r="ASW197" s="105"/>
      <c r="ASX197" s="105"/>
      <c r="ASY197" s="105"/>
      <c r="ASZ197" s="105"/>
      <c r="ATA197" s="105"/>
      <c r="ATB197" s="105"/>
      <c r="ATC197" s="105"/>
      <c r="ATD197" s="105"/>
      <c r="ATE197" s="105"/>
      <c r="ATF197" s="105"/>
      <c r="ATG197" s="105"/>
      <c r="ATH197" s="105"/>
      <c r="ATI197" s="105"/>
      <c r="ATJ197" s="105"/>
      <c r="ATK197" s="105"/>
      <c r="ATL197" s="105"/>
      <c r="ATM197" s="105"/>
      <c r="ATN197" s="105"/>
      <c r="ATO197" s="105"/>
      <c r="ATP197" s="105"/>
      <c r="ATQ197" s="105"/>
      <c r="ATR197" s="105"/>
      <c r="ATS197" s="105"/>
      <c r="ATT197" s="105"/>
      <c r="ATU197" s="105"/>
      <c r="ATV197" s="105"/>
    </row>
    <row r="198" spans="1:1218" s="105" customFormat="1" ht="15.75">
      <c r="A198" s="2302"/>
      <c r="B198" s="1725" t="str">
        <f>IF(ISBLANK(C198),"",LARGE(B186:B197,1)+1)</f>
        <v/>
      </c>
      <c r="C198" s="1341"/>
      <c r="D198" s="691" t="s">
        <v>1430</v>
      </c>
      <c r="E198" s="141"/>
      <c r="F198" s="141"/>
      <c r="G198" s="141"/>
      <c r="H198" s="141"/>
      <c r="I198" s="141"/>
      <c r="J198" s="1549"/>
      <c r="K198" s="140"/>
    </row>
    <row r="199" spans="1:1218" s="105" customFormat="1" ht="15" customHeight="1">
      <c r="A199" s="2302"/>
      <c r="B199" s="1725" t="str">
        <f>IF(ISBLANK(C199),"",LARGE(B186:B198,1)+1)</f>
        <v/>
      </c>
      <c r="C199" s="1341"/>
      <c r="D199" s="96" t="s">
        <v>212</v>
      </c>
      <c r="E199" s="141"/>
      <c r="F199" s="141"/>
      <c r="G199" s="141"/>
      <c r="H199" s="141"/>
      <c r="I199" s="141"/>
      <c r="J199" s="1549"/>
      <c r="K199" s="140"/>
    </row>
    <row r="200" spans="1:1218" s="105" customFormat="1" ht="15.75">
      <c r="A200" s="2302"/>
      <c r="B200" s="1725" t="str">
        <f>IF(ISBLANK(C200),"",LARGE(B186:B199,1)+1)</f>
        <v/>
      </c>
      <c r="C200" s="1341"/>
      <c r="D200" s="96" t="s">
        <v>213</v>
      </c>
      <c r="E200" s="141"/>
      <c r="F200" s="141"/>
      <c r="G200" s="141"/>
      <c r="H200" s="141"/>
      <c r="I200" s="141"/>
      <c r="J200" s="1549"/>
      <c r="K200" s="140"/>
    </row>
    <row r="201" spans="1:1218" s="105" customFormat="1" ht="15.75" customHeight="1">
      <c r="A201" s="2302"/>
      <c r="B201" s="1725" t="str">
        <f>IF(ISBLANK(C201),"",LARGE(B186:B200,1)+1)</f>
        <v/>
      </c>
      <c r="C201" s="1341"/>
      <c r="D201" s="96" t="s">
        <v>214</v>
      </c>
      <c r="E201" s="141"/>
      <c r="F201" s="141"/>
      <c r="G201" s="141"/>
      <c r="H201" s="141"/>
      <c r="I201" s="141"/>
      <c r="J201" s="1549"/>
      <c r="K201" s="140"/>
    </row>
    <row r="202" spans="1:1218" s="105" customFormat="1" ht="15.75">
      <c r="A202" s="2302"/>
      <c r="B202" s="1725" t="str">
        <f>IF(ISBLANK(C202),"",LARGE(B186:B201,1)+1)</f>
        <v/>
      </c>
      <c r="C202" s="1341"/>
      <c r="D202" s="141"/>
      <c r="E202" s="141"/>
      <c r="F202" s="141"/>
      <c r="G202" s="141"/>
      <c r="H202" s="141"/>
      <c r="I202" s="141"/>
      <c r="J202" s="1549"/>
      <c r="K202" s="140"/>
    </row>
    <row r="203" spans="1:1218" s="105" customFormat="1" ht="15.75" customHeight="1">
      <c r="A203" s="2302"/>
      <c r="B203" s="1725">
        <f>IF(ISBLANK(C203),"",LARGE(B186:B202,1)+1)</f>
        <v>6</v>
      </c>
      <c r="C203" s="1662" t="s">
        <v>1441</v>
      </c>
      <c r="D203" s="141"/>
      <c r="E203" s="141"/>
      <c r="F203" s="141"/>
      <c r="G203" s="141"/>
      <c r="H203" s="141"/>
      <c r="I203" s="141"/>
      <c r="J203" s="1549"/>
      <c r="K203" s="140"/>
    </row>
    <row r="204" spans="1:1218" s="105" customFormat="1" ht="15.75">
      <c r="A204" s="2302"/>
      <c r="B204" s="1725" t="str">
        <f>IF(ISBLANK(C204),"",LARGE(B186:B203,1)+1)</f>
        <v/>
      </c>
      <c r="C204" s="1341"/>
      <c r="D204" s="141" t="s">
        <v>1432</v>
      </c>
      <c r="E204" s="141"/>
      <c r="F204" s="141"/>
      <c r="G204" s="141"/>
      <c r="H204" s="141"/>
      <c r="I204" s="141"/>
      <c r="J204" s="1549"/>
      <c r="K204" s="140"/>
    </row>
    <row r="205" spans="1:1218" s="105" customFormat="1" ht="15.75">
      <c r="A205" s="2302"/>
      <c r="B205" s="1725" t="str">
        <f>IF(ISBLANK(C205),"",LARGE(B186:B204,1)+1)</f>
        <v/>
      </c>
      <c r="C205" s="1342"/>
      <c r="D205" s="691" t="s">
        <v>1433</v>
      </c>
      <c r="E205" s="141"/>
      <c r="F205" s="141"/>
      <c r="G205" s="141"/>
      <c r="H205" s="141"/>
      <c r="I205" s="141"/>
      <c r="J205" s="1549"/>
      <c r="K205" s="140"/>
    </row>
    <row r="206" spans="1:1218" s="105" customFormat="1" ht="15.75">
      <c r="A206" s="2302"/>
      <c r="B206" s="1725" t="str">
        <f>IF(ISBLANK(C206),"",LARGE(B186:B205,1)+1)</f>
        <v/>
      </c>
      <c r="C206" s="1342"/>
      <c r="D206" s="691" t="s">
        <v>1434</v>
      </c>
      <c r="E206" s="141"/>
      <c r="F206" s="141"/>
      <c r="G206" s="141"/>
      <c r="H206" s="141"/>
      <c r="I206" s="141"/>
      <c r="J206" s="1549"/>
      <c r="K206" s="140"/>
    </row>
    <row r="207" spans="1:1218" s="105" customFormat="1" ht="15" customHeight="1">
      <c r="A207" s="2302"/>
      <c r="B207" s="1725" t="str">
        <f>IF(ISBLANK(C207),"",LARGE(B186:B206,1)+1)</f>
        <v/>
      </c>
      <c r="C207" s="1341"/>
      <c r="D207" s="141" t="s">
        <v>1435</v>
      </c>
      <c r="E207" s="141"/>
      <c r="F207" s="141"/>
      <c r="G207" s="141"/>
      <c r="H207" s="141"/>
      <c r="I207" s="141"/>
      <c r="J207" s="1549"/>
      <c r="K207" s="140"/>
    </row>
    <row r="208" spans="1:1218" s="105" customFormat="1" ht="15" customHeight="1">
      <c r="A208" s="2302"/>
      <c r="B208" s="1725" t="str">
        <f>IF(ISBLANK(C208),"",LARGE(B186:B207,1)+1)</f>
        <v/>
      </c>
      <c r="C208" s="1341"/>
      <c r="D208" s="1656" t="s">
        <v>1436</v>
      </c>
      <c r="E208" s="141"/>
      <c r="F208" s="141"/>
      <c r="G208" s="141"/>
      <c r="H208" s="141"/>
      <c r="I208" s="141"/>
      <c r="J208" s="1549"/>
      <c r="K208" s="140"/>
    </row>
    <row r="209" spans="1:11" s="105" customFormat="1" ht="15" customHeight="1">
      <c r="A209" s="2302"/>
      <c r="B209" s="1725" t="str">
        <f>IF(ISBLANK(C209),"",LARGE(B186:B208,1)+1)</f>
        <v/>
      </c>
      <c r="C209" s="1341"/>
      <c r="D209" s="141" t="s">
        <v>1437</v>
      </c>
      <c r="E209" s="141"/>
      <c r="F209" s="141"/>
      <c r="G209" s="141"/>
      <c r="H209" s="141"/>
      <c r="I209" s="141"/>
      <c r="J209" s="1549"/>
      <c r="K209" s="140"/>
    </row>
    <row r="210" spans="1:11" s="105" customFormat="1" ht="17.25">
      <c r="A210" s="2302"/>
      <c r="B210" s="1725" t="str">
        <f>IF(ISBLANK(C210),"",LARGE(B186:B209,1)+1)</f>
        <v/>
      </c>
      <c r="C210" s="1341"/>
      <c r="D210" s="63" t="s">
        <v>215</v>
      </c>
      <c r="E210" s="141"/>
      <c r="F210" s="141"/>
      <c r="G210" s="141"/>
      <c r="H210" s="141"/>
      <c r="I210" s="141"/>
      <c r="J210" s="1549"/>
      <c r="K210" s="140"/>
    </row>
    <row r="211" spans="1:11" s="105" customFormat="1" ht="17.25">
      <c r="A211" s="2302"/>
      <c r="B211" s="1725" t="str">
        <f>IF(ISBLANK(C211),"",LARGE(B186:B210,1)+1)</f>
        <v/>
      </c>
      <c r="C211" s="1341"/>
      <c r="D211" s="63" t="s">
        <v>216</v>
      </c>
      <c r="E211" s="141"/>
      <c r="F211" s="141"/>
      <c r="G211" s="141"/>
      <c r="H211" s="141"/>
      <c r="I211" s="141"/>
      <c r="J211" s="1549"/>
      <c r="K211" s="140"/>
    </row>
    <row r="212" spans="1:11" s="105" customFormat="1" ht="15.75">
      <c r="A212" s="2302"/>
      <c r="B212" s="1725" t="str">
        <f>IF(ISBLANK(C212),"",LARGE(B186:B211,1)+1)</f>
        <v/>
      </c>
      <c r="C212" s="1341"/>
      <c r="D212" s="63" t="s">
        <v>214</v>
      </c>
      <c r="E212" s="141"/>
      <c r="F212" s="141"/>
      <c r="G212" s="141"/>
      <c r="H212" s="141"/>
      <c r="I212" s="141"/>
      <c r="J212" s="1549"/>
      <c r="K212" s="140"/>
    </row>
    <row r="213" spans="1:11" s="105" customFormat="1" ht="15.75">
      <c r="A213" s="2302"/>
      <c r="B213" s="1725">
        <f>IF(ISBLANK(C213),"",LARGE(B186:B212,1)+1)</f>
        <v>7</v>
      </c>
      <c r="C213" s="6" t="s">
        <v>250</v>
      </c>
      <c r="D213" s="141"/>
      <c r="E213" s="141"/>
      <c r="F213" s="141"/>
      <c r="G213" s="141"/>
      <c r="H213" s="141"/>
      <c r="I213" s="141"/>
      <c r="J213" s="1549"/>
      <c r="K213" s="140"/>
    </row>
    <row r="214" spans="1:11" s="105" customFormat="1" ht="15.75">
      <c r="A214" s="2302"/>
      <c r="B214" s="1725" t="str">
        <f>IF(ISBLANK(C214),"",LARGE(B186:B213,1)+1)</f>
        <v/>
      </c>
      <c r="C214" s="1341"/>
      <c r="D214" s="7" t="s">
        <v>217</v>
      </c>
      <c r="E214" s="141"/>
      <c r="F214" s="141"/>
      <c r="G214" s="141"/>
      <c r="H214" s="141"/>
      <c r="I214" s="141"/>
      <c r="J214" s="1549"/>
      <c r="K214" s="140"/>
    </row>
    <row r="215" spans="1:11" ht="15.75">
      <c r="A215" s="2302"/>
      <c r="B215" s="1725" t="str">
        <f>IF(ISBLANK(C215),"",LARGE(B186:B214,1)+1)</f>
        <v/>
      </c>
      <c r="C215" s="1342"/>
      <c r="D215" s="1657" t="s">
        <v>1439</v>
      </c>
      <c r="E215" s="141"/>
      <c r="F215" s="141"/>
      <c r="G215" s="141"/>
      <c r="H215" s="141"/>
      <c r="I215" s="141"/>
      <c r="J215" s="1549"/>
      <c r="K215" s="140"/>
    </row>
    <row r="216" spans="1:11" ht="15.75">
      <c r="A216" s="2302"/>
      <c r="B216" s="1725" t="str">
        <f>IF(ISBLANK(C216),"",LARGE(B186:B215,1)+1)</f>
        <v/>
      </c>
      <c r="C216" s="1342"/>
      <c r="D216" s="691" t="s">
        <v>1438</v>
      </c>
      <c r="E216" s="141"/>
      <c r="F216" s="141"/>
      <c r="G216" s="141"/>
      <c r="H216" s="141"/>
      <c r="I216" s="141"/>
      <c r="J216" s="1549"/>
      <c r="K216" s="140"/>
    </row>
    <row r="217" spans="1:11" ht="15.75">
      <c r="A217" s="2302"/>
      <c r="B217" s="1725" t="str">
        <f>IF(ISBLANK(C217),"",LARGE(B186:B216,1)+1)</f>
        <v/>
      </c>
      <c r="C217" s="1342"/>
      <c r="D217" s="7" t="s">
        <v>218</v>
      </c>
      <c r="E217" s="141"/>
      <c r="F217" s="141"/>
      <c r="G217" s="141"/>
      <c r="H217" s="141"/>
      <c r="I217" s="141"/>
      <c r="J217" s="1549"/>
      <c r="K217" s="140"/>
    </row>
    <row r="218" spans="1:11" ht="15.75">
      <c r="A218" s="2302"/>
      <c r="B218" s="1725" t="str">
        <f>IF(ISBLANK(C218),"",LARGE(B186:B217,1)+1)</f>
        <v/>
      </c>
      <c r="C218" s="1342"/>
      <c r="D218" s="141"/>
      <c r="E218" s="141"/>
      <c r="F218" s="141"/>
      <c r="G218" s="141"/>
      <c r="H218" s="141"/>
      <c r="I218" s="141"/>
      <c r="J218" s="1549"/>
      <c r="K218" s="140"/>
    </row>
    <row r="219" spans="1:11" ht="15.75">
      <c r="A219" s="2302"/>
      <c r="B219" s="2284"/>
      <c r="C219" s="2284"/>
      <c r="D219" s="2284"/>
      <c r="E219" s="2284"/>
      <c r="F219" s="2284"/>
      <c r="G219" s="2284"/>
      <c r="H219" s="2284"/>
      <c r="I219" s="2284"/>
      <c r="J219" s="2284"/>
      <c r="K219" s="2285"/>
    </row>
    <row r="220" spans="1:11" ht="18">
      <c r="A220" s="2302"/>
      <c r="B220" s="1577" t="s">
        <v>7</v>
      </c>
      <c r="C220" s="142" t="s">
        <v>287</v>
      </c>
      <c r="D220" s="2286"/>
      <c r="E220" s="2286"/>
      <c r="F220" s="2286"/>
      <c r="G220" s="2286"/>
      <c r="H220" s="2286"/>
      <c r="I220" s="2286"/>
      <c r="J220" s="2286"/>
      <c r="K220" s="2287"/>
    </row>
    <row r="221" spans="1:11" ht="15.75">
      <c r="A221" s="2302"/>
      <c r="B221" s="2284"/>
      <c r="C221" s="2284"/>
      <c r="D221" s="2284"/>
      <c r="E221" s="2284"/>
      <c r="F221" s="2284"/>
      <c r="G221" s="2284"/>
      <c r="H221" s="2284"/>
      <c r="I221" s="2284"/>
      <c r="J221" s="2284"/>
      <c r="K221" s="2285"/>
    </row>
    <row r="222" spans="1:11">
      <c r="A222" s="2302"/>
      <c r="B222" s="1586" t="s">
        <v>278</v>
      </c>
      <c r="C222" s="2307" t="str">
        <f ca="1">CELL("nomfichier")</f>
        <v>E:\0-UPRT\1-UPRT.FR-SITE-WEB\ff-fiches-fabrications\ff-mickael-rabeau\[ff-mr-croissants-5-03-2016.xlsx]Nota</v>
      </c>
      <c r="D222" s="2307"/>
      <c r="E222" s="2307"/>
      <c r="F222" s="2307"/>
      <c r="G222" s="2307"/>
      <c r="H222" s="2307"/>
      <c r="I222" s="2307"/>
      <c r="J222" s="2307"/>
      <c r="K222" s="2308"/>
    </row>
    <row r="223" spans="1:11">
      <c r="A223" s="2302"/>
      <c r="B223" s="1587" t="s">
        <v>279</v>
      </c>
      <c r="C223" s="2309" t="s">
        <v>1390</v>
      </c>
      <c r="D223" s="2309"/>
      <c r="E223" s="2309"/>
      <c r="F223" s="2309"/>
      <c r="G223" s="2309"/>
      <c r="H223" s="2309"/>
      <c r="I223" s="2309"/>
      <c r="J223" s="2309"/>
      <c r="K223" s="2310"/>
    </row>
    <row r="224" spans="1:11" ht="15.75" thickBot="1">
      <c r="A224" s="2302"/>
      <c r="B224" s="2280" t="s">
        <v>17</v>
      </c>
      <c r="C224" s="2280"/>
      <c r="D224" s="2280"/>
      <c r="E224" s="2280"/>
      <c r="F224" s="2280"/>
      <c r="G224" s="2280"/>
      <c r="H224" s="2280"/>
      <c r="I224" s="2280"/>
      <c r="J224" s="2280"/>
      <c r="K224" s="2281"/>
    </row>
    <row r="225" spans="1:11">
      <c r="A225" s="2302"/>
      <c r="B225" s="1573">
        <v>8</v>
      </c>
      <c r="C225" s="1573">
        <v>8</v>
      </c>
      <c r="D225" s="1573">
        <v>8</v>
      </c>
      <c r="E225" s="1573">
        <v>12</v>
      </c>
      <c r="F225" s="1573">
        <v>12</v>
      </c>
      <c r="G225" s="1573">
        <v>7</v>
      </c>
      <c r="H225" s="1573">
        <v>6</v>
      </c>
      <c r="I225" s="1573">
        <v>8</v>
      </c>
      <c r="J225" s="1573">
        <v>11</v>
      </c>
      <c r="K225" s="1573">
        <v>11</v>
      </c>
    </row>
  </sheetData>
  <mergeCells count="129">
    <mergeCell ref="B8:K8"/>
    <mergeCell ref="B9:K9"/>
    <mergeCell ref="B10:K10"/>
    <mergeCell ref="B11:K11"/>
    <mergeCell ref="B12:K14"/>
    <mergeCell ref="B2:K3"/>
    <mergeCell ref="B4:I4"/>
    <mergeCell ref="B16:C18"/>
    <mergeCell ref="D16:K16"/>
    <mergeCell ref="D17:K17"/>
    <mergeCell ref="B5:I5"/>
    <mergeCell ref="B19:K19"/>
    <mergeCell ref="A20:A70"/>
    <mergeCell ref="B20:J22"/>
    <mergeCell ref="K20:K22"/>
    <mergeCell ref="C23:K23"/>
    <mergeCell ref="C24:K25"/>
    <mergeCell ref="B26:B27"/>
    <mergeCell ref="B32:K32"/>
    <mergeCell ref="B33:D33"/>
    <mergeCell ref="E33:K34"/>
    <mergeCell ref="B34:B36"/>
    <mergeCell ref="C34:C36"/>
    <mergeCell ref="D34:D36"/>
    <mergeCell ref="H36:K36"/>
    <mergeCell ref="C26:E27"/>
    <mergeCell ref="K26:K27"/>
    <mergeCell ref="C53:D53"/>
    <mergeCell ref="D65:K65"/>
    <mergeCell ref="C67:K67"/>
    <mergeCell ref="C68:K68"/>
    <mergeCell ref="C47:D47"/>
    <mergeCell ref="B48:B49"/>
    <mergeCell ref="C48:C49"/>
    <mergeCell ref="D48:D49"/>
    <mergeCell ref="A124:A126"/>
    <mergeCell ref="B124:J126"/>
    <mergeCell ref="K124:K126"/>
    <mergeCell ref="B69:K69"/>
    <mergeCell ref="B72:K72"/>
    <mergeCell ref="A73:A118"/>
    <mergeCell ref="B73:K74"/>
    <mergeCell ref="B75:K76"/>
    <mergeCell ref="B112:K112"/>
    <mergeCell ref="D113:K113"/>
    <mergeCell ref="B114:K114"/>
    <mergeCell ref="C115:K115"/>
    <mergeCell ref="C116:K116"/>
    <mergeCell ref="A127:A177"/>
    <mergeCell ref="C127:K127"/>
    <mergeCell ref="C128:K129"/>
    <mergeCell ref="B130:B131"/>
    <mergeCell ref="C130:E131"/>
    <mergeCell ref="G130:I131"/>
    <mergeCell ref="J130:J131"/>
    <mergeCell ref="K130:K131"/>
    <mergeCell ref="B132:B133"/>
    <mergeCell ref="C132:D133"/>
    <mergeCell ref="H155:K155"/>
    <mergeCell ref="C159:D159"/>
    <mergeCell ref="G132:I133"/>
    <mergeCell ref="J132:J133"/>
    <mergeCell ref="K132:K133"/>
    <mergeCell ref="I138:J138"/>
    <mergeCell ref="B139:D139"/>
    <mergeCell ref="E139:K140"/>
    <mergeCell ref="B140:B142"/>
    <mergeCell ref="C140:C142"/>
    <mergeCell ref="D140:D142"/>
    <mergeCell ref="H142:K142"/>
    <mergeCell ref="M20:O22"/>
    <mergeCell ref="Q20:W20"/>
    <mergeCell ref="Q21:W21"/>
    <mergeCell ref="M23:O23"/>
    <mergeCell ref="M24:O24"/>
    <mergeCell ref="M25:O29"/>
    <mergeCell ref="M30:O31"/>
    <mergeCell ref="M135:O136"/>
    <mergeCell ref="M137:O139"/>
    <mergeCell ref="Q124:W124"/>
    <mergeCell ref="Q125:W125"/>
    <mergeCell ref="M41:O42"/>
    <mergeCell ref="M32:O34"/>
    <mergeCell ref="M35:O35"/>
    <mergeCell ref="M36:O38"/>
    <mergeCell ref="M39:O40"/>
    <mergeCell ref="M43:O48"/>
    <mergeCell ref="M49:O50"/>
    <mergeCell ref="M144:O145"/>
    <mergeCell ref="M146:O148"/>
    <mergeCell ref="M149:O151"/>
    <mergeCell ref="M152:O153"/>
    <mergeCell ref="M154:O156"/>
    <mergeCell ref="M157:O159"/>
    <mergeCell ref="M51:O53"/>
    <mergeCell ref="M54:O56"/>
    <mergeCell ref="M124:O126"/>
    <mergeCell ref="M127:O127"/>
    <mergeCell ref="M128:O134"/>
    <mergeCell ref="M140:O140"/>
    <mergeCell ref="M141:O143"/>
    <mergeCell ref="B179:K179"/>
    <mergeCell ref="A180:A225"/>
    <mergeCell ref="B180:K181"/>
    <mergeCell ref="B182:K183"/>
    <mergeCell ref="B219:K219"/>
    <mergeCell ref="D220:K220"/>
    <mergeCell ref="B221:K221"/>
    <mergeCell ref="C222:K222"/>
    <mergeCell ref="C223:K223"/>
    <mergeCell ref="B224:K224"/>
    <mergeCell ref="J26:J27"/>
    <mergeCell ref="G26:I27"/>
    <mergeCell ref="B176:K176"/>
    <mergeCell ref="B164:K164"/>
    <mergeCell ref="B171:K171"/>
    <mergeCell ref="D172:K172"/>
    <mergeCell ref="B173:K173"/>
    <mergeCell ref="C174:K174"/>
    <mergeCell ref="C175:K175"/>
    <mergeCell ref="C153:D153"/>
    <mergeCell ref="B154:B155"/>
    <mergeCell ref="C154:C155"/>
    <mergeCell ref="D154:D155"/>
    <mergeCell ref="H49:K49"/>
    <mergeCell ref="B117:K117"/>
    <mergeCell ref="B121:C123"/>
    <mergeCell ref="D121:K121"/>
    <mergeCell ref="D122:K12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41EB9-1911-4F8E-A831-9B490D3D3B59}">
  <dimension ref="A1:AXC117"/>
  <sheetViews>
    <sheetView showZeros="0" zoomScaleNormal="100" workbookViewId="0">
      <selection activeCell="O26" sqref="O26"/>
    </sheetView>
  </sheetViews>
  <sheetFormatPr baseColWidth="10" defaultRowHeight="15"/>
  <cols>
    <col min="1" max="1" width="3.7109375" style="105" customWidth="1"/>
    <col min="2" max="14" width="11.7109375" style="105" customWidth="1"/>
    <col min="15" max="15" width="9.7109375" style="105" customWidth="1"/>
    <col min="16" max="16" width="3.7109375" style="105" customWidth="1"/>
    <col min="17" max="29" width="11.7109375" style="105" customWidth="1"/>
    <col min="30" max="16384" width="11.42578125" style="105"/>
  </cols>
  <sheetData>
    <row r="1" spans="1:1303" s="2232" customFormat="1" ht="15.75" thickBot="1">
      <c r="A1" s="154">
        <f t="shared" ref="A1:N1" ca="1" si="0">CELL("largeur",A1)</f>
        <v>3</v>
      </c>
      <c r="B1" s="154">
        <f t="shared" ca="1" si="0"/>
        <v>11</v>
      </c>
      <c r="C1" s="154">
        <f t="shared" ca="1" si="0"/>
        <v>11</v>
      </c>
      <c r="D1" s="154">
        <f t="shared" ca="1" si="0"/>
        <v>11</v>
      </c>
      <c r="E1" s="154">
        <f t="shared" ca="1" si="0"/>
        <v>11</v>
      </c>
      <c r="F1" s="154">
        <f t="shared" ca="1" si="0"/>
        <v>11</v>
      </c>
      <c r="G1" s="154">
        <f t="shared" ca="1" si="0"/>
        <v>11</v>
      </c>
      <c r="H1" s="154">
        <f t="shared" ca="1" si="0"/>
        <v>11</v>
      </c>
      <c r="I1" s="154">
        <f t="shared" ca="1" si="0"/>
        <v>11</v>
      </c>
      <c r="J1" s="154">
        <f t="shared" ca="1" si="0"/>
        <v>11</v>
      </c>
      <c r="K1" s="154">
        <f t="shared" ca="1" si="0"/>
        <v>11</v>
      </c>
      <c r="L1" s="154">
        <f t="shared" ca="1" si="0"/>
        <v>11</v>
      </c>
      <c r="M1" s="154">
        <f t="shared" ca="1" si="0"/>
        <v>11</v>
      </c>
      <c r="N1" s="154">
        <f t="shared" ca="1" si="0"/>
        <v>11</v>
      </c>
      <c r="O1" s="2234" t="s">
        <v>2334</v>
      </c>
      <c r="P1" s="154">
        <f t="shared" ref="P1:AC1" ca="1" si="1">CELL("largeur",P1)</f>
        <v>3</v>
      </c>
      <c r="Q1" s="154">
        <f t="shared" ca="1" si="1"/>
        <v>11</v>
      </c>
      <c r="R1" s="154">
        <f t="shared" ca="1" si="1"/>
        <v>11</v>
      </c>
      <c r="S1" s="154">
        <f t="shared" ca="1" si="1"/>
        <v>11</v>
      </c>
      <c r="T1" s="154">
        <f t="shared" ca="1" si="1"/>
        <v>11</v>
      </c>
      <c r="U1" s="154">
        <f t="shared" ca="1" si="1"/>
        <v>11</v>
      </c>
      <c r="V1" s="154">
        <f t="shared" ca="1" si="1"/>
        <v>11</v>
      </c>
      <c r="W1" s="154">
        <f t="shared" ca="1" si="1"/>
        <v>11</v>
      </c>
      <c r="X1" s="154">
        <f t="shared" ca="1" si="1"/>
        <v>11</v>
      </c>
      <c r="Y1" s="154">
        <f t="shared" ca="1" si="1"/>
        <v>11</v>
      </c>
      <c r="Z1" s="154">
        <f t="shared" ca="1" si="1"/>
        <v>11</v>
      </c>
      <c r="AA1" s="154">
        <f t="shared" ca="1" si="1"/>
        <v>11</v>
      </c>
      <c r="AB1" s="154">
        <f t="shared" ca="1" si="1"/>
        <v>11</v>
      </c>
      <c r="AC1" s="154">
        <f t="shared" ca="1" si="1"/>
        <v>11</v>
      </c>
      <c r="AD1" s="2234" t="s">
        <v>2334</v>
      </c>
      <c r="AE1" s="2233"/>
      <c r="AF1" s="2233"/>
      <c r="AG1" s="2233"/>
      <c r="AH1" s="2233"/>
      <c r="AI1" s="2233"/>
      <c r="AJ1" s="2233"/>
      <c r="AK1" s="2233"/>
      <c r="AL1" s="2233"/>
      <c r="AM1" s="2233"/>
      <c r="AN1" s="2233"/>
      <c r="AO1" s="2233"/>
      <c r="AP1" s="2233"/>
      <c r="AQ1" s="2233"/>
      <c r="AR1" s="2233"/>
      <c r="AS1" s="2233"/>
      <c r="AT1" s="2233"/>
      <c r="AU1" s="2233"/>
      <c r="AV1" s="2233"/>
      <c r="AW1" s="2233"/>
      <c r="AX1" s="2233"/>
      <c r="AY1" s="2233"/>
      <c r="AZ1" s="2233"/>
      <c r="BA1" s="2233"/>
      <c r="BB1" s="2233"/>
      <c r="BC1" s="2233"/>
      <c r="BD1" s="2233"/>
      <c r="BE1" s="2233"/>
      <c r="BF1" s="2233"/>
      <c r="BG1" s="2233"/>
      <c r="BH1" s="2233"/>
      <c r="BI1" s="2233"/>
      <c r="BJ1" s="2233"/>
      <c r="BK1" s="2233"/>
      <c r="BL1" s="2233"/>
      <c r="BM1" s="2233"/>
      <c r="BN1" s="2233"/>
      <c r="BO1" s="2233"/>
      <c r="BP1" s="2233"/>
      <c r="BQ1" s="2233"/>
      <c r="BR1" s="2233"/>
      <c r="BS1" s="2233"/>
      <c r="BT1" s="2233"/>
      <c r="BU1" s="2233"/>
      <c r="BV1" s="2233"/>
      <c r="BW1" s="2233"/>
      <c r="BX1" s="2233"/>
      <c r="BY1" s="2233"/>
      <c r="BZ1" s="2233"/>
      <c r="CA1" s="2233"/>
      <c r="CB1" s="2233"/>
      <c r="CC1" s="2233"/>
      <c r="CD1" s="2233"/>
      <c r="CE1" s="2233"/>
      <c r="CF1" s="2233"/>
      <c r="CG1" s="2233"/>
      <c r="CH1" s="2233"/>
      <c r="CI1" s="2233"/>
      <c r="CJ1" s="2233"/>
      <c r="CK1" s="2233"/>
      <c r="CL1" s="2233"/>
      <c r="CM1" s="2233"/>
      <c r="CN1" s="2233"/>
      <c r="CO1" s="2233"/>
      <c r="CP1" s="2233"/>
      <c r="CQ1" s="2233"/>
      <c r="CR1" s="2233"/>
      <c r="CS1" s="2233"/>
      <c r="CT1" s="2233"/>
      <c r="CU1" s="2233"/>
      <c r="CV1" s="2233"/>
      <c r="CW1" s="2233"/>
      <c r="CX1" s="2233"/>
      <c r="CY1" s="2233"/>
      <c r="CZ1" s="2233"/>
      <c r="DA1" s="2233"/>
      <c r="DB1" s="2233"/>
      <c r="DC1" s="2233"/>
      <c r="DD1" s="2233"/>
      <c r="DE1" s="2233"/>
      <c r="DF1" s="2233"/>
      <c r="DG1" s="2233"/>
      <c r="DH1" s="2233"/>
      <c r="DI1" s="2233"/>
      <c r="DJ1" s="2233"/>
      <c r="DK1" s="2233"/>
      <c r="DL1" s="2233"/>
      <c r="DM1" s="2233"/>
      <c r="DN1" s="2233"/>
      <c r="DO1" s="2233"/>
      <c r="DP1" s="2233"/>
      <c r="DQ1" s="2233"/>
      <c r="DR1" s="2233"/>
      <c r="DS1" s="2233"/>
      <c r="DT1" s="2233"/>
      <c r="DU1" s="2233"/>
      <c r="DV1" s="2233"/>
      <c r="DW1" s="2233"/>
      <c r="DX1" s="2233"/>
      <c r="DY1" s="2233"/>
      <c r="DZ1" s="2233"/>
      <c r="EA1" s="2233"/>
      <c r="EB1" s="2233"/>
      <c r="EC1" s="2233"/>
      <c r="ED1" s="2233"/>
      <c r="EE1" s="2233"/>
      <c r="EF1" s="2233"/>
      <c r="EG1" s="2233"/>
      <c r="EH1" s="2233"/>
      <c r="EI1" s="2233"/>
      <c r="EJ1" s="2233"/>
      <c r="EK1" s="2233"/>
      <c r="EL1" s="2233"/>
      <c r="EM1" s="2233"/>
      <c r="EN1" s="2233"/>
      <c r="EO1" s="2233"/>
      <c r="EP1" s="2233"/>
      <c r="EQ1" s="2233"/>
      <c r="ER1" s="2233"/>
      <c r="ES1" s="2233"/>
      <c r="ET1" s="2233"/>
      <c r="EU1" s="2233"/>
      <c r="EV1" s="2233"/>
      <c r="EW1" s="2233"/>
      <c r="EX1" s="2233"/>
      <c r="EY1" s="2233"/>
      <c r="EZ1" s="2233"/>
      <c r="FA1" s="2233"/>
      <c r="FB1" s="2233"/>
      <c r="FC1" s="2233"/>
      <c r="FD1" s="2233"/>
      <c r="FE1" s="2233"/>
      <c r="FF1" s="2233"/>
      <c r="FG1" s="2233"/>
      <c r="FH1" s="2233"/>
      <c r="FI1" s="2233"/>
      <c r="FJ1" s="2233"/>
      <c r="FK1" s="2233"/>
      <c r="FL1" s="2233"/>
      <c r="FM1" s="2233"/>
      <c r="FN1" s="2233"/>
      <c r="FO1" s="2233"/>
      <c r="FP1" s="2233"/>
      <c r="FQ1" s="2233"/>
      <c r="FR1" s="2233"/>
      <c r="FS1" s="2233"/>
      <c r="FT1" s="2233"/>
      <c r="FU1" s="2233"/>
      <c r="FV1" s="2233"/>
      <c r="FW1" s="2233"/>
      <c r="FX1" s="2233"/>
      <c r="FY1" s="2233"/>
      <c r="FZ1" s="2233"/>
      <c r="GA1" s="2233"/>
      <c r="GB1" s="2233"/>
      <c r="GC1" s="2233"/>
      <c r="GD1" s="2233"/>
      <c r="GE1" s="2233"/>
      <c r="GF1" s="2233"/>
      <c r="GG1" s="2233"/>
      <c r="GH1" s="2233"/>
      <c r="GI1" s="2233"/>
      <c r="GJ1" s="2233"/>
      <c r="GK1" s="2233"/>
      <c r="GL1" s="2233"/>
      <c r="GM1" s="2233"/>
      <c r="GN1" s="2233"/>
      <c r="GO1" s="2233"/>
      <c r="GP1" s="2233"/>
      <c r="GQ1" s="2233"/>
      <c r="GR1" s="2233"/>
      <c r="GS1" s="2233"/>
      <c r="GT1" s="2233"/>
      <c r="GU1" s="2233"/>
      <c r="GV1" s="2233"/>
      <c r="GW1" s="2233"/>
      <c r="GX1" s="2233"/>
      <c r="GY1" s="2233"/>
      <c r="GZ1" s="2233"/>
      <c r="HA1" s="2233"/>
      <c r="HB1" s="2233"/>
      <c r="HC1" s="2233"/>
      <c r="HD1" s="2233"/>
      <c r="HE1" s="2233"/>
      <c r="HF1" s="2233"/>
      <c r="HG1" s="2233"/>
      <c r="HH1" s="2233"/>
      <c r="HI1" s="2233"/>
      <c r="HJ1" s="2233"/>
      <c r="HK1" s="2233"/>
      <c r="HL1" s="2233"/>
      <c r="HM1" s="2233"/>
      <c r="HN1" s="2233"/>
      <c r="HO1" s="2233"/>
      <c r="HP1" s="2233"/>
      <c r="HQ1" s="2233"/>
      <c r="HR1" s="2233"/>
      <c r="HS1" s="2233"/>
      <c r="HT1" s="2233"/>
      <c r="HU1" s="2233"/>
      <c r="HV1" s="2233"/>
      <c r="HW1" s="2233"/>
      <c r="HX1" s="2233"/>
      <c r="HY1" s="2233"/>
      <c r="HZ1" s="2233"/>
      <c r="IA1" s="2233"/>
      <c r="IB1" s="2233"/>
      <c r="IC1" s="2233"/>
      <c r="ID1" s="2233"/>
      <c r="IE1" s="2233"/>
      <c r="IF1" s="2233"/>
      <c r="IG1" s="2233"/>
      <c r="IH1" s="2233"/>
      <c r="II1" s="2233"/>
      <c r="IJ1" s="2233"/>
      <c r="IK1" s="2233"/>
      <c r="IL1" s="2233"/>
      <c r="IM1" s="2233"/>
      <c r="IN1" s="2233"/>
      <c r="IO1" s="2233"/>
      <c r="IP1" s="2233"/>
      <c r="IQ1" s="2233"/>
      <c r="IR1" s="2233"/>
      <c r="IS1" s="2233"/>
      <c r="IT1" s="2233"/>
      <c r="IU1" s="2233"/>
      <c r="IV1" s="2233"/>
      <c r="IW1" s="2233"/>
      <c r="IX1" s="2233"/>
      <c r="IY1" s="2233"/>
      <c r="IZ1" s="2233"/>
      <c r="JA1" s="2233"/>
      <c r="JB1" s="2233"/>
      <c r="JC1" s="2233"/>
      <c r="JD1" s="2233"/>
      <c r="JE1" s="2233"/>
      <c r="JF1" s="2233"/>
      <c r="JG1" s="2233"/>
      <c r="JH1" s="2233"/>
      <c r="JI1" s="2233"/>
      <c r="JJ1" s="2233"/>
      <c r="JK1" s="2233"/>
      <c r="JL1" s="2233"/>
      <c r="JM1" s="2233"/>
      <c r="JN1" s="2233"/>
      <c r="JO1" s="2233"/>
      <c r="JP1" s="2233"/>
      <c r="JQ1" s="2233"/>
      <c r="JR1" s="2233"/>
      <c r="JS1" s="2233"/>
      <c r="JT1" s="2233"/>
      <c r="JU1" s="2233"/>
      <c r="JV1" s="2233"/>
      <c r="JW1" s="2233"/>
      <c r="JX1" s="2233"/>
      <c r="JY1" s="2233"/>
      <c r="JZ1" s="2233"/>
      <c r="KA1" s="2233"/>
      <c r="KB1" s="2233"/>
      <c r="KC1" s="2233"/>
      <c r="KD1" s="2233"/>
      <c r="KE1" s="2233"/>
      <c r="KF1" s="2233"/>
      <c r="KG1" s="2233"/>
      <c r="KH1" s="2233"/>
      <c r="KI1" s="2233"/>
      <c r="KJ1" s="2233"/>
      <c r="KK1" s="2233"/>
      <c r="KL1" s="2233"/>
      <c r="KM1" s="2233"/>
      <c r="KN1" s="2233"/>
      <c r="KO1" s="2233"/>
      <c r="KP1" s="2233"/>
      <c r="KQ1" s="2233"/>
      <c r="KR1" s="2233"/>
      <c r="KS1" s="2233"/>
      <c r="KT1" s="2233"/>
      <c r="KU1" s="2233"/>
      <c r="KV1" s="2233"/>
      <c r="KW1" s="2233"/>
      <c r="KX1" s="2233"/>
      <c r="KY1" s="2233"/>
      <c r="KZ1" s="2233"/>
      <c r="LA1" s="2233"/>
      <c r="LB1" s="2233"/>
      <c r="LC1" s="2233"/>
      <c r="LD1" s="2233"/>
      <c r="LE1" s="2233"/>
      <c r="LF1" s="2233"/>
      <c r="LG1" s="2233"/>
      <c r="LH1" s="2233"/>
      <c r="LI1" s="2233"/>
      <c r="LJ1" s="2233"/>
      <c r="LK1" s="2233"/>
      <c r="LL1" s="2233"/>
      <c r="LM1" s="2233"/>
      <c r="LN1" s="2233"/>
      <c r="LO1" s="2233"/>
      <c r="LP1" s="2233"/>
      <c r="LQ1" s="2233"/>
      <c r="LR1" s="2233"/>
      <c r="LS1" s="2233"/>
      <c r="LT1" s="2233"/>
      <c r="LU1" s="2233"/>
      <c r="LV1" s="2233"/>
      <c r="LW1" s="2233"/>
      <c r="LX1" s="2233"/>
      <c r="LY1" s="2233"/>
      <c r="LZ1" s="2233"/>
      <c r="MA1" s="2233"/>
      <c r="MB1" s="2233"/>
      <c r="MC1" s="2233"/>
      <c r="MD1" s="2233"/>
      <c r="ME1" s="2233"/>
      <c r="MF1" s="2233"/>
      <c r="MG1" s="2233"/>
      <c r="MH1" s="2233"/>
      <c r="MI1" s="2233"/>
      <c r="MJ1" s="2233"/>
      <c r="MK1" s="2233"/>
      <c r="ML1" s="2233"/>
      <c r="MM1" s="2233"/>
      <c r="MN1" s="2233"/>
      <c r="MO1" s="2233"/>
      <c r="MP1" s="2233"/>
      <c r="MQ1" s="2233"/>
      <c r="MR1" s="2233"/>
      <c r="MS1" s="2233"/>
      <c r="MT1" s="2233"/>
      <c r="MU1" s="2233"/>
      <c r="MV1" s="2233"/>
      <c r="MW1" s="2233"/>
      <c r="MX1" s="2233"/>
      <c r="MY1" s="2233"/>
      <c r="MZ1" s="2233"/>
      <c r="NA1" s="2233"/>
      <c r="NB1" s="2233"/>
      <c r="NC1" s="2233"/>
      <c r="ND1" s="2233"/>
      <c r="NE1" s="2233"/>
      <c r="NF1" s="2233"/>
      <c r="NG1" s="2233"/>
      <c r="NH1" s="2233"/>
      <c r="NI1" s="2233"/>
      <c r="NJ1" s="2233"/>
      <c r="NK1" s="2233"/>
      <c r="NL1" s="2233"/>
      <c r="NM1" s="2233"/>
      <c r="NN1" s="2233"/>
      <c r="NO1" s="2233"/>
      <c r="NP1" s="2233"/>
      <c r="NQ1" s="2233"/>
      <c r="NR1" s="2233"/>
      <c r="NS1" s="2233"/>
      <c r="NT1" s="2233"/>
      <c r="NU1" s="2233"/>
      <c r="NV1" s="2233"/>
      <c r="NW1" s="2233"/>
      <c r="NX1" s="2233"/>
      <c r="NY1" s="2233"/>
      <c r="NZ1" s="2233"/>
      <c r="OA1" s="2233"/>
      <c r="OB1" s="2233"/>
      <c r="OC1" s="2233"/>
      <c r="OD1" s="2233"/>
      <c r="OE1" s="2233"/>
      <c r="OF1" s="2233"/>
      <c r="OG1" s="2233"/>
      <c r="OH1" s="2233"/>
      <c r="OI1" s="2233"/>
      <c r="OJ1" s="2233"/>
      <c r="OK1" s="2233"/>
      <c r="OL1" s="2233"/>
      <c r="OM1" s="2233"/>
      <c r="ON1" s="2233"/>
      <c r="OO1" s="2233"/>
      <c r="OP1" s="2233"/>
      <c r="OQ1" s="2233"/>
      <c r="OR1" s="2233"/>
      <c r="OS1" s="2233"/>
      <c r="OT1" s="2233"/>
      <c r="OU1" s="2233"/>
      <c r="OV1" s="2233"/>
      <c r="OW1" s="2233"/>
      <c r="OX1" s="2233"/>
      <c r="OY1" s="2233"/>
      <c r="OZ1" s="2233"/>
      <c r="PA1" s="2233"/>
      <c r="PB1" s="2233"/>
      <c r="PC1" s="2233"/>
      <c r="PD1" s="2233"/>
      <c r="PE1" s="2233"/>
      <c r="PF1" s="2233"/>
      <c r="PG1" s="2233"/>
      <c r="PH1" s="2233"/>
      <c r="PI1" s="2233"/>
      <c r="PJ1" s="2233"/>
      <c r="PK1" s="2233"/>
      <c r="PL1" s="2233"/>
      <c r="PM1" s="2233"/>
      <c r="PN1" s="2233"/>
      <c r="PO1" s="2233"/>
      <c r="PP1" s="2233"/>
      <c r="PQ1" s="2233"/>
      <c r="PR1" s="2233"/>
      <c r="PS1" s="2233"/>
      <c r="PT1" s="2233"/>
      <c r="PU1" s="2233"/>
      <c r="PV1" s="2233"/>
      <c r="PW1" s="2233"/>
      <c r="PX1" s="2233"/>
      <c r="PY1" s="2233"/>
      <c r="PZ1" s="2233"/>
      <c r="QA1" s="2233"/>
      <c r="QB1" s="2233"/>
      <c r="QC1" s="2233"/>
      <c r="QD1" s="2233"/>
      <c r="QE1" s="2233"/>
      <c r="QF1" s="2233"/>
      <c r="QG1" s="2233"/>
      <c r="QH1" s="2233"/>
      <c r="QI1" s="2233"/>
      <c r="QJ1" s="2233"/>
      <c r="QK1" s="2233"/>
      <c r="QL1" s="2233"/>
      <c r="QM1" s="2233"/>
      <c r="QN1" s="2233"/>
      <c r="QO1" s="2233"/>
      <c r="QP1" s="2233"/>
      <c r="QQ1" s="2233"/>
      <c r="QR1" s="2233"/>
      <c r="QS1" s="2233"/>
      <c r="QT1" s="2233"/>
      <c r="QU1" s="2233"/>
      <c r="QV1" s="2233"/>
      <c r="QW1" s="2233"/>
      <c r="QX1" s="2233"/>
      <c r="QY1" s="2233"/>
      <c r="QZ1" s="2233"/>
      <c r="RA1" s="2233"/>
      <c r="RB1" s="2233"/>
      <c r="RC1" s="2233"/>
      <c r="RD1" s="2233"/>
      <c r="RE1" s="2233"/>
      <c r="RF1" s="2233"/>
      <c r="RG1" s="2233"/>
      <c r="RH1" s="2233"/>
      <c r="RI1" s="2233"/>
      <c r="RJ1" s="2233"/>
      <c r="RK1" s="2233"/>
      <c r="RL1" s="2233"/>
      <c r="RM1" s="2233"/>
      <c r="RN1" s="2233"/>
      <c r="RO1" s="2233"/>
      <c r="RP1" s="2233"/>
      <c r="RQ1" s="2233"/>
      <c r="RR1" s="2233"/>
      <c r="RS1" s="2233"/>
      <c r="RT1" s="2233"/>
      <c r="RU1" s="2233"/>
      <c r="RV1" s="2233"/>
      <c r="RW1" s="2233"/>
      <c r="RX1" s="2233"/>
      <c r="RY1" s="2233"/>
      <c r="RZ1" s="2233"/>
      <c r="SA1" s="2233"/>
      <c r="SB1" s="2233"/>
      <c r="SC1" s="2233"/>
      <c r="SD1" s="2233"/>
      <c r="SE1" s="2233"/>
      <c r="SF1" s="2233"/>
      <c r="SG1" s="2233"/>
      <c r="SH1" s="2233"/>
      <c r="SI1" s="2233"/>
      <c r="SJ1" s="2233"/>
      <c r="SK1" s="2233"/>
      <c r="SL1" s="2233"/>
      <c r="SM1" s="2233"/>
      <c r="SN1" s="2233"/>
      <c r="SO1" s="2233"/>
      <c r="SP1" s="2233"/>
      <c r="SQ1" s="2233"/>
      <c r="SR1" s="2233"/>
      <c r="SS1" s="2233"/>
      <c r="ST1" s="2233"/>
      <c r="SU1" s="2233"/>
      <c r="SV1" s="2233"/>
      <c r="SW1" s="2233"/>
      <c r="SX1" s="2233"/>
      <c r="SY1" s="2233"/>
      <c r="SZ1" s="2233"/>
      <c r="TA1" s="2233"/>
      <c r="TB1" s="2233"/>
      <c r="TC1" s="2233"/>
      <c r="TD1" s="2233"/>
      <c r="TE1" s="2233"/>
      <c r="TF1" s="2233"/>
      <c r="TG1" s="2233"/>
      <c r="TH1" s="2233"/>
      <c r="TI1" s="2233"/>
      <c r="TJ1" s="2233"/>
      <c r="TK1" s="2233"/>
      <c r="TL1" s="2233"/>
      <c r="TM1" s="2233"/>
      <c r="TN1" s="2233"/>
      <c r="TO1" s="2233"/>
      <c r="TP1" s="2233"/>
      <c r="TQ1" s="2233"/>
      <c r="TR1" s="2233"/>
      <c r="TS1" s="2233"/>
      <c r="TT1" s="2233"/>
      <c r="TU1" s="2233"/>
      <c r="TV1" s="2233"/>
      <c r="TW1" s="2233"/>
      <c r="TX1" s="2233"/>
      <c r="TY1" s="2233"/>
      <c r="TZ1" s="2233"/>
      <c r="UA1" s="2233"/>
      <c r="UB1" s="2233"/>
      <c r="UC1" s="2233"/>
      <c r="UD1" s="2233"/>
      <c r="UE1" s="2233"/>
      <c r="UF1" s="2233"/>
      <c r="UG1" s="2233"/>
      <c r="UH1" s="2233"/>
      <c r="UI1" s="2233"/>
      <c r="UJ1" s="2233"/>
      <c r="UK1" s="2233"/>
      <c r="UL1" s="2233"/>
      <c r="UM1" s="2233"/>
      <c r="UN1" s="2233"/>
      <c r="UO1" s="2233"/>
      <c r="UP1" s="2233"/>
      <c r="UQ1" s="2233"/>
      <c r="UR1" s="2233"/>
      <c r="US1" s="2233"/>
      <c r="UT1" s="2233"/>
      <c r="UU1" s="2233"/>
      <c r="UV1" s="2233"/>
      <c r="UW1" s="2233"/>
      <c r="UX1" s="2233"/>
      <c r="UY1" s="2233"/>
      <c r="UZ1" s="2233"/>
      <c r="VA1" s="2233"/>
      <c r="VB1" s="2233"/>
      <c r="VC1" s="2233"/>
      <c r="VD1" s="2233"/>
      <c r="VE1" s="2233"/>
      <c r="VF1" s="2233"/>
      <c r="VG1" s="2233"/>
      <c r="VH1" s="2233"/>
      <c r="VI1" s="2233"/>
      <c r="VJ1" s="2233"/>
      <c r="VK1" s="2233"/>
      <c r="VL1" s="2233"/>
      <c r="VM1" s="2233"/>
      <c r="VN1" s="2233"/>
      <c r="VO1" s="2233"/>
      <c r="VP1" s="2233"/>
      <c r="VQ1" s="2233"/>
      <c r="VR1" s="2233"/>
      <c r="VS1" s="2233"/>
      <c r="VT1" s="2233"/>
      <c r="VU1" s="2233"/>
      <c r="VV1" s="2233"/>
      <c r="VW1" s="2233"/>
      <c r="VX1" s="2233"/>
      <c r="VY1" s="2233"/>
      <c r="VZ1" s="2233"/>
      <c r="WA1" s="2233"/>
      <c r="WB1" s="2233"/>
      <c r="WC1" s="2233"/>
      <c r="WD1" s="2233"/>
      <c r="WE1" s="2233"/>
      <c r="WF1" s="2233"/>
      <c r="WG1" s="2233"/>
      <c r="WH1" s="2233"/>
      <c r="WI1" s="2233"/>
      <c r="WJ1" s="2233"/>
      <c r="WK1" s="2233"/>
      <c r="WL1" s="2233"/>
      <c r="WM1" s="2233"/>
      <c r="WN1" s="2233"/>
      <c r="WO1" s="2233"/>
      <c r="WP1" s="2233"/>
      <c r="WQ1" s="2233"/>
      <c r="WR1" s="2233"/>
      <c r="WS1" s="2233"/>
      <c r="WT1" s="2233"/>
      <c r="WU1" s="2233"/>
      <c r="WV1" s="2233"/>
      <c r="WW1" s="2233"/>
      <c r="WX1" s="2233"/>
      <c r="WY1" s="2233"/>
      <c r="WZ1" s="2233"/>
      <c r="XA1" s="2233"/>
      <c r="XB1" s="2233"/>
      <c r="XC1" s="2233"/>
      <c r="XD1" s="2233"/>
      <c r="XE1" s="2233"/>
      <c r="XF1" s="2233"/>
      <c r="XG1" s="2233"/>
      <c r="XH1" s="2233"/>
      <c r="XI1" s="2233"/>
      <c r="XJ1" s="2233"/>
      <c r="XK1" s="2233"/>
      <c r="XL1" s="2233"/>
      <c r="XM1" s="2233"/>
      <c r="XN1" s="2233"/>
      <c r="XO1" s="2233"/>
      <c r="XP1" s="2233"/>
      <c r="XQ1" s="2233"/>
      <c r="XR1" s="2233"/>
      <c r="XS1" s="2233"/>
      <c r="XT1" s="2233"/>
      <c r="XU1" s="2233"/>
      <c r="XV1" s="2233"/>
      <c r="XW1" s="2233"/>
      <c r="XX1" s="2233"/>
      <c r="XY1" s="2233"/>
      <c r="XZ1" s="2233"/>
      <c r="YA1" s="2233"/>
      <c r="YB1" s="2233"/>
      <c r="YC1" s="2233"/>
      <c r="YD1" s="2233"/>
      <c r="YE1" s="2233"/>
      <c r="YF1" s="2233"/>
      <c r="YG1" s="2233"/>
      <c r="YH1" s="2233"/>
      <c r="YI1" s="2233"/>
      <c r="YJ1" s="2233"/>
      <c r="YK1" s="2233"/>
      <c r="YL1" s="2233"/>
      <c r="YM1" s="2233"/>
      <c r="YN1" s="2233"/>
      <c r="YO1" s="2233"/>
      <c r="YP1" s="2233"/>
      <c r="YQ1" s="2233"/>
      <c r="YR1" s="2233"/>
      <c r="YS1" s="2233"/>
      <c r="YT1" s="2233"/>
      <c r="YU1" s="2233"/>
      <c r="YV1" s="2233"/>
      <c r="YW1" s="2233"/>
      <c r="YX1" s="2233"/>
      <c r="YY1" s="2233"/>
      <c r="YZ1" s="2233"/>
      <c r="ZA1" s="2233"/>
      <c r="ZB1" s="2233"/>
      <c r="ZC1" s="2233"/>
      <c r="ZD1" s="2233"/>
      <c r="ZE1" s="2233"/>
      <c r="ZF1" s="2233"/>
      <c r="ZG1" s="2233"/>
      <c r="ZH1" s="2233"/>
      <c r="ZI1" s="2233"/>
      <c r="ZJ1" s="2233"/>
      <c r="ZK1" s="2233"/>
      <c r="ZL1" s="2233"/>
      <c r="ZM1" s="2233"/>
      <c r="ZN1" s="2233"/>
      <c r="ZO1" s="2233"/>
      <c r="ZP1" s="2233"/>
      <c r="ZQ1" s="2233"/>
      <c r="ZR1" s="2233"/>
      <c r="ZS1" s="2233"/>
      <c r="ZT1" s="2233"/>
      <c r="ZU1" s="2233"/>
      <c r="ZV1" s="2233"/>
      <c r="ZW1" s="2233"/>
      <c r="ZX1" s="2233"/>
      <c r="ZY1" s="2233"/>
      <c r="ZZ1" s="2233"/>
      <c r="AAA1" s="2233"/>
      <c r="AAB1" s="2233"/>
      <c r="AAC1" s="2233"/>
      <c r="AAD1" s="2233"/>
      <c r="AAE1" s="2233"/>
      <c r="AAF1" s="2233"/>
      <c r="AAG1" s="2233"/>
      <c r="AAH1" s="2233"/>
      <c r="AAI1" s="2233"/>
      <c r="AAJ1" s="2233"/>
      <c r="AAK1" s="2233"/>
      <c r="AAL1" s="2233"/>
      <c r="AAM1" s="2233"/>
      <c r="AAN1" s="2233"/>
      <c r="AAO1" s="2233"/>
      <c r="AAP1" s="2233"/>
      <c r="AAQ1" s="2233"/>
      <c r="AAR1" s="2233"/>
      <c r="AAS1" s="2233"/>
      <c r="AAT1" s="2233"/>
      <c r="AAU1" s="2233"/>
      <c r="AAV1" s="2233"/>
      <c r="AAW1" s="2233"/>
      <c r="AAX1" s="2233"/>
      <c r="AAY1" s="2233"/>
      <c r="AAZ1" s="2233"/>
      <c r="ABA1" s="2233"/>
      <c r="ABB1" s="2233"/>
      <c r="ABC1" s="2233"/>
      <c r="ABD1" s="2233"/>
      <c r="ABE1" s="2233"/>
      <c r="ABF1" s="2233"/>
      <c r="ABG1" s="2233"/>
      <c r="ABH1" s="2233"/>
      <c r="ABI1" s="2233"/>
      <c r="ABJ1" s="2233"/>
      <c r="ABK1" s="2233"/>
      <c r="ABL1" s="2233"/>
      <c r="ABM1" s="2233"/>
      <c r="ABN1" s="2233"/>
      <c r="ABO1" s="2233"/>
      <c r="ABP1" s="2233"/>
      <c r="ABQ1" s="2233"/>
      <c r="ABR1" s="2233"/>
      <c r="ABS1" s="2233"/>
      <c r="ABT1" s="2233"/>
      <c r="ABU1" s="2233"/>
      <c r="ABV1" s="2233"/>
      <c r="ABW1" s="2233"/>
      <c r="ABX1" s="2233"/>
      <c r="ABY1" s="2233"/>
      <c r="ABZ1" s="2233"/>
      <c r="ACA1" s="2233"/>
      <c r="ACB1" s="2233"/>
      <c r="ACC1" s="2233"/>
      <c r="ACD1" s="2233"/>
      <c r="ACE1" s="2233"/>
      <c r="ACF1" s="2233"/>
      <c r="ACG1" s="2233"/>
      <c r="ACH1" s="2233"/>
      <c r="ACI1" s="2233"/>
      <c r="ACJ1" s="2233"/>
      <c r="ACK1" s="2233"/>
      <c r="ACL1" s="2233"/>
      <c r="ACM1" s="2233"/>
      <c r="ACN1" s="2233"/>
      <c r="ACO1" s="2233"/>
      <c r="ACP1" s="2233"/>
      <c r="ACQ1" s="2233"/>
      <c r="ACR1" s="2233"/>
      <c r="ACS1" s="2233"/>
      <c r="ACT1" s="2233"/>
      <c r="ACU1" s="2233"/>
      <c r="ACV1" s="2233"/>
      <c r="ACW1" s="2233"/>
      <c r="ACX1" s="2233"/>
      <c r="ACY1" s="2233"/>
      <c r="ACZ1" s="2233"/>
      <c r="ADA1" s="2233"/>
      <c r="ADB1" s="2233"/>
      <c r="ADC1" s="2233"/>
      <c r="ADD1" s="2233"/>
      <c r="ADE1" s="2233"/>
      <c r="ADF1" s="2233"/>
      <c r="ADG1" s="2233"/>
      <c r="ADH1" s="2233"/>
      <c r="ADI1" s="2233"/>
      <c r="ADJ1" s="2233"/>
      <c r="ADK1" s="2233"/>
      <c r="ADL1" s="2233"/>
      <c r="ADM1" s="2233"/>
      <c r="ADN1" s="2233"/>
      <c r="ADO1" s="2233"/>
      <c r="ADP1" s="2233"/>
      <c r="ADQ1" s="2233"/>
      <c r="ADR1" s="2233"/>
      <c r="ADS1" s="2233"/>
      <c r="ADT1" s="2233"/>
      <c r="ADU1" s="2233"/>
      <c r="ADV1" s="2233"/>
      <c r="ADW1" s="2233"/>
      <c r="ADX1" s="2233"/>
      <c r="ADY1" s="2233"/>
      <c r="ADZ1" s="2233"/>
      <c r="AEA1" s="2233"/>
      <c r="AEB1" s="2233"/>
      <c r="AEC1" s="2233"/>
      <c r="AED1" s="2233"/>
      <c r="AEE1" s="2233"/>
      <c r="AEF1" s="2233"/>
      <c r="AEG1" s="2233"/>
      <c r="AEH1" s="2233"/>
      <c r="AEI1" s="2233"/>
      <c r="AEJ1" s="2233"/>
      <c r="AEK1" s="2233"/>
      <c r="AEL1" s="2233"/>
      <c r="AEM1" s="2233"/>
      <c r="AEN1" s="2233"/>
      <c r="AEO1" s="2233"/>
      <c r="AEP1" s="2233"/>
      <c r="AEQ1" s="2233"/>
      <c r="AER1" s="2233"/>
      <c r="AES1" s="2233"/>
      <c r="AET1" s="2233"/>
      <c r="AEU1" s="2233"/>
      <c r="AEV1" s="2233"/>
      <c r="AEW1" s="2233"/>
      <c r="AEX1" s="2233"/>
      <c r="AEY1" s="2233"/>
      <c r="AEZ1" s="2233"/>
      <c r="AFA1" s="2233"/>
      <c r="AFB1" s="2233"/>
      <c r="AFC1" s="2233"/>
      <c r="AFD1" s="2233"/>
      <c r="AFE1" s="2233"/>
      <c r="AFF1" s="2233"/>
      <c r="AFG1" s="2233"/>
      <c r="AFH1" s="2233"/>
      <c r="AFI1" s="2233"/>
      <c r="AFJ1" s="2233"/>
      <c r="AFK1" s="2233"/>
      <c r="AFL1" s="2233"/>
      <c r="AFM1" s="2233"/>
      <c r="AFN1" s="2233"/>
      <c r="AFO1" s="2233"/>
      <c r="AFP1" s="2233"/>
      <c r="AFQ1" s="2233"/>
      <c r="AFR1" s="2233"/>
      <c r="AFS1" s="2233"/>
      <c r="AFT1" s="2233"/>
      <c r="AFU1" s="2233"/>
      <c r="AFV1" s="2233"/>
      <c r="AFW1" s="2233"/>
      <c r="AFX1" s="2233"/>
      <c r="AFY1" s="2233"/>
      <c r="AFZ1" s="2233"/>
      <c r="AGA1" s="2233"/>
      <c r="AGB1" s="2233"/>
      <c r="AGC1" s="2233"/>
      <c r="AGD1" s="2233"/>
      <c r="AGE1" s="2233"/>
      <c r="AGF1" s="2233"/>
      <c r="AGG1" s="2233"/>
      <c r="AGH1" s="2233"/>
      <c r="AGI1" s="2233"/>
      <c r="AGJ1" s="2233"/>
      <c r="AGK1" s="2233"/>
      <c r="AGL1" s="2233"/>
      <c r="AGM1" s="2233"/>
      <c r="AGN1" s="2233"/>
      <c r="AGO1" s="2233"/>
      <c r="AGP1" s="2233"/>
      <c r="AGQ1" s="2233"/>
      <c r="AGR1" s="2233"/>
      <c r="AGS1" s="2233"/>
      <c r="AGT1" s="2233"/>
      <c r="AGU1" s="2233"/>
      <c r="AGV1" s="2233"/>
      <c r="AGW1" s="2233"/>
      <c r="AGX1" s="2233"/>
      <c r="AGY1" s="2233"/>
      <c r="AGZ1" s="2233"/>
      <c r="AHA1" s="2233"/>
      <c r="AHB1" s="2233"/>
      <c r="AHC1" s="2233"/>
      <c r="AHD1" s="2233"/>
      <c r="AHE1" s="2233"/>
      <c r="AHF1" s="2233"/>
      <c r="AHG1" s="2233"/>
      <c r="AHH1" s="2233"/>
      <c r="AHI1" s="2233"/>
      <c r="AHJ1" s="2233"/>
      <c r="AHK1" s="2233"/>
      <c r="AHL1" s="2233"/>
      <c r="AHM1" s="2233"/>
      <c r="AHN1" s="2233"/>
      <c r="AHO1" s="2233"/>
      <c r="AHP1" s="2233"/>
      <c r="AHQ1" s="2233"/>
      <c r="AHR1" s="2233"/>
      <c r="AHS1" s="2233"/>
      <c r="AHT1" s="2233"/>
      <c r="AHU1" s="2233"/>
      <c r="AHV1" s="2233"/>
      <c r="AHW1" s="2233"/>
      <c r="AHX1" s="2233"/>
      <c r="AHY1" s="2233"/>
      <c r="AHZ1" s="2233"/>
      <c r="AIA1" s="2233"/>
      <c r="AIB1" s="2233"/>
      <c r="AIC1" s="2233"/>
      <c r="AID1" s="2233"/>
      <c r="AIE1" s="2233"/>
      <c r="AIF1" s="2233"/>
      <c r="AIG1" s="2233"/>
      <c r="AIH1" s="2233"/>
      <c r="AII1" s="2233"/>
      <c r="AIJ1" s="2233"/>
      <c r="AIK1" s="2233"/>
      <c r="AIL1" s="2233"/>
      <c r="AIM1" s="2233"/>
      <c r="AIN1" s="2233"/>
      <c r="AIO1" s="2233"/>
      <c r="AIP1" s="2233"/>
      <c r="AIQ1" s="2233"/>
      <c r="AIR1" s="2233"/>
      <c r="AIS1" s="2233"/>
      <c r="AIT1" s="2233"/>
      <c r="AIU1" s="2233"/>
      <c r="AIV1" s="2233"/>
      <c r="AIW1" s="2233"/>
      <c r="AIX1" s="2233"/>
      <c r="AIY1" s="2233"/>
      <c r="AIZ1" s="2233"/>
      <c r="AJA1" s="2233"/>
      <c r="AJB1" s="2233"/>
      <c r="AJC1" s="2233"/>
      <c r="AJD1" s="2233"/>
      <c r="AJE1" s="2233"/>
      <c r="AJF1" s="2233"/>
      <c r="AJG1" s="2233"/>
      <c r="AJH1" s="2233"/>
      <c r="AJI1" s="2233"/>
      <c r="AJJ1" s="2233"/>
      <c r="AJK1" s="2233"/>
      <c r="AJL1" s="2233"/>
      <c r="AJM1" s="2233"/>
      <c r="AJN1" s="2233"/>
      <c r="AJO1" s="2233"/>
      <c r="AJP1" s="2233"/>
      <c r="AJQ1" s="2233"/>
      <c r="AJR1" s="2233"/>
      <c r="AJS1" s="2233"/>
      <c r="AJT1" s="2233"/>
      <c r="AJU1" s="2233"/>
      <c r="AJV1" s="2233"/>
      <c r="AJW1" s="2233"/>
      <c r="AJX1" s="2233"/>
      <c r="AJY1" s="2233"/>
      <c r="AJZ1" s="2233"/>
      <c r="AKA1" s="2233"/>
      <c r="AKB1" s="2233"/>
      <c r="AKC1" s="2233"/>
      <c r="AKD1" s="2233"/>
      <c r="AKE1" s="2233"/>
      <c r="AKF1" s="2233"/>
      <c r="AKG1" s="2233"/>
      <c r="AKH1" s="2233"/>
      <c r="AKI1" s="2233"/>
      <c r="AKJ1" s="2233"/>
      <c r="AKK1" s="2233"/>
      <c r="AKL1" s="2233"/>
      <c r="AKM1" s="2233"/>
      <c r="AKN1" s="2233"/>
      <c r="AKO1" s="2233"/>
      <c r="AKP1" s="2233"/>
      <c r="AKQ1" s="2233"/>
      <c r="AKR1" s="2233"/>
      <c r="AKS1" s="2233"/>
      <c r="AKT1" s="2233"/>
      <c r="AKU1" s="2233"/>
      <c r="AKV1" s="2233"/>
      <c r="AKW1" s="2233"/>
      <c r="AKX1" s="2233"/>
      <c r="AKY1" s="2233"/>
      <c r="AKZ1" s="2233"/>
      <c r="ALA1" s="2233"/>
      <c r="ALB1" s="2233"/>
      <c r="ALC1" s="2233"/>
      <c r="ALD1" s="2233"/>
      <c r="ALE1" s="2233"/>
      <c r="ALF1" s="2233"/>
      <c r="ALG1" s="2233"/>
      <c r="ALH1" s="2233"/>
      <c r="ALI1" s="2233"/>
      <c r="ALJ1" s="2233"/>
      <c r="ALK1" s="2233"/>
      <c r="ALL1" s="2233"/>
      <c r="ALM1" s="2233"/>
      <c r="ALN1" s="2233"/>
      <c r="ALO1" s="2233"/>
      <c r="ALP1" s="2233"/>
      <c r="ALQ1" s="2233"/>
      <c r="ALR1" s="2233"/>
      <c r="ALS1" s="2233"/>
      <c r="ALT1" s="2233"/>
      <c r="ALU1" s="2233"/>
      <c r="ALV1" s="2233"/>
      <c r="ALW1" s="2233"/>
      <c r="ALX1" s="2233"/>
      <c r="ALY1" s="2233"/>
      <c r="ALZ1" s="2233"/>
      <c r="AMA1" s="2233"/>
      <c r="AMB1" s="2233"/>
      <c r="AMC1" s="2233"/>
      <c r="AMD1" s="2233"/>
      <c r="AME1" s="2233"/>
      <c r="AMF1" s="2233"/>
      <c r="AMG1" s="2233"/>
      <c r="AMH1" s="2233"/>
      <c r="AMI1" s="2233"/>
      <c r="AMJ1" s="2233"/>
      <c r="AMK1" s="2233"/>
      <c r="AML1" s="2233"/>
      <c r="AMM1" s="2233"/>
      <c r="AMN1" s="2233"/>
      <c r="AMO1" s="2233"/>
      <c r="AMP1" s="2233"/>
      <c r="AMQ1" s="2233"/>
      <c r="AMR1" s="2233"/>
      <c r="AMS1" s="2233"/>
      <c r="AMT1" s="2233"/>
      <c r="AMU1" s="2233"/>
      <c r="AMV1" s="2233"/>
      <c r="AMW1" s="2233"/>
      <c r="AMX1" s="2233"/>
      <c r="AMY1" s="2233"/>
      <c r="AMZ1" s="2233"/>
      <c r="ANA1" s="2233"/>
      <c r="ANB1" s="2233"/>
      <c r="ANC1" s="2233"/>
      <c r="AND1" s="2233"/>
      <c r="ANE1" s="2233"/>
      <c r="ANF1" s="2233"/>
      <c r="ANG1" s="2233"/>
      <c r="ANH1" s="2233"/>
      <c r="ANI1" s="2233"/>
      <c r="ANJ1" s="2233"/>
      <c r="ANK1" s="2233"/>
      <c r="ANL1" s="2233"/>
      <c r="ANM1" s="2233"/>
      <c r="ANN1" s="2233"/>
      <c r="ANO1" s="2233"/>
      <c r="ANP1" s="2233"/>
      <c r="ANQ1" s="2233"/>
      <c r="ANR1" s="2233"/>
      <c r="ANS1" s="2233"/>
      <c r="ANT1" s="2233"/>
      <c r="ANU1" s="2233"/>
      <c r="ANV1" s="2233"/>
      <c r="ANW1" s="2233"/>
      <c r="ANX1" s="2233"/>
      <c r="ANY1" s="2233"/>
      <c r="ANZ1" s="2233"/>
      <c r="AOA1" s="2233"/>
      <c r="AOB1" s="2233"/>
      <c r="AOC1" s="2233"/>
      <c r="AOD1" s="2233"/>
      <c r="AOE1" s="2233"/>
      <c r="AOF1" s="2233"/>
      <c r="AOG1" s="2233"/>
      <c r="AOH1" s="2233"/>
      <c r="AOI1" s="2233"/>
      <c r="AOJ1" s="2233"/>
      <c r="AOK1" s="2233"/>
      <c r="AOL1" s="2233"/>
      <c r="AOM1" s="2233"/>
      <c r="AON1" s="2233"/>
      <c r="AOO1" s="2233"/>
      <c r="AOP1" s="2233"/>
      <c r="AOQ1" s="2233"/>
      <c r="AOR1" s="2233"/>
      <c r="AOS1" s="2233"/>
      <c r="AOT1" s="2233"/>
      <c r="AOU1" s="2233"/>
      <c r="AOV1" s="2233"/>
      <c r="AOW1" s="2233"/>
      <c r="AOX1" s="2233"/>
      <c r="AOY1" s="2233"/>
      <c r="AOZ1" s="2233"/>
      <c r="APA1" s="2233"/>
      <c r="APB1" s="2233"/>
      <c r="APC1" s="2233"/>
      <c r="APD1" s="2233"/>
      <c r="APE1" s="2233"/>
      <c r="APF1" s="2233"/>
      <c r="APG1" s="2233"/>
      <c r="APH1" s="2233"/>
      <c r="API1" s="2233"/>
      <c r="APJ1" s="2233"/>
      <c r="APK1" s="2233"/>
      <c r="APL1" s="2233"/>
      <c r="APM1" s="2233"/>
      <c r="APN1" s="2233"/>
      <c r="APO1" s="2233"/>
      <c r="APP1" s="2233"/>
      <c r="APQ1" s="2233"/>
      <c r="APR1" s="2233"/>
      <c r="APS1" s="2233"/>
      <c r="APT1" s="2233"/>
      <c r="APU1" s="2233"/>
      <c r="APV1" s="2233"/>
      <c r="APW1" s="2233"/>
      <c r="APX1" s="2233"/>
      <c r="APY1" s="2233"/>
      <c r="APZ1" s="2233"/>
      <c r="AQA1" s="2233"/>
      <c r="AQB1" s="2233"/>
      <c r="AQC1" s="2233"/>
      <c r="AQD1" s="2233"/>
      <c r="AQE1" s="2233"/>
      <c r="AQF1" s="2233"/>
      <c r="AQG1" s="2233"/>
      <c r="AQH1" s="2233"/>
      <c r="AQI1" s="2233"/>
      <c r="AQJ1" s="2233"/>
      <c r="AQK1" s="2233"/>
      <c r="AQL1" s="2233"/>
      <c r="AQM1" s="2233"/>
      <c r="AQN1" s="2233"/>
      <c r="AQO1" s="2233"/>
      <c r="AQP1" s="2233"/>
      <c r="AQQ1" s="2233"/>
      <c r="AQR1" s="2233"/>
      <c r="AQS1" s="2233"/>
      <c r="AQT1" s="2233"/>
      <c r="AQU1" s="2233"/>
      <c r="AQV1" s="2233"/>
      <c r="AQW1" s="2233"/>
      <c r="AQX1" s="2233"/>
      <c r="AQY1" s="2233"/>
      <c r="AQZ1" s="2233"/>
      <c r="ARA1" s="2233"/>
      <c r="ARB1" s="2233"/>
      <c r="ARC1" s="2233"/>
      <c r="ARD1" s="2233"/>
      <c r="ARE1" s="2233"/>
      <c r="ARF1" s="2233"/>
      <c r="ARG1" s="2233"/>
      <c r="ARH1" s="2233"/>
      <c r="ARI1" s="2233"/>
      <c r="ARJ1" s="2233"/>
      <c r="ARK1" s="2233"/>
      <c r="ARL1" s="2233"/>
      <c r="ARM1" s="2233"/>
      <c r="ARN1" s="2233"/>
      <c r="ARO1" s="2233"/>
      <c r="ARP1" s="2233"/>
      <c r="ARQ1" s="2233"/>
      <c r="ARR1" s="2233"/>
      <c r="ARS1" s="2233"/>
      <c r="ART1" s="2233"/>
      <c r="ARU1" s="2233"/>
      <c r="ARV1" s="2233"/>
      <c r="ARW1" s="2233"/>
      <c r="ARX1" s="2233"/>
      <c r="ARY1" s="2233"/>
      <c r="ARZ1" s="2233"/>
      <c r="ASA1" s="2233"/>
      <c r="ASB1" s="2233"/>
      <c r="ASC1" s="2233"/>
      <c r="ASD1" s="2233"/>
      <c r="ASE1" s="2233"/>
      <c r="ASF1" s="2233"/>
      <c r="ASG1" s="2233"/>
      <c r="ASH1" s="2233"/>
      <c r="ASI1" s="2233"/>
      <c r="ASJ1" s="2233"/>
      <c r="ASK1" s="2233"/>
      <c r="ASL1" s="2233"/>
      <c r="ASM1" s="2233"/>
      <c r="ASN1" s="2233"/>
      <c r="ASO1" s="2233"/>
      <c r="ASP1" s="2233"/>
      <c r="ASQ1" s="2233"/>
      <c r="ASR1" s="2233"/>
      <c r="ASS1" s="2233"/>
      <c r="AST1" s="2233"/>
      <c r="ASU1" s="2233"/>
      <c r="ASV1" s="2233"/>
      <c r="ASW1" s="2233"/>
      <c r="ASX1" s="2233"/>
      <c r="ASY1" s="2233"/>
      <c r="ASZ1" s="2233"/>
      <c r="ATA1" s="2233"/>
      <c r="ATB1" s="2233"/>
      <c r="ATC1" s="2233"/>
      <c r="ATD1" s="2233"/>
      <c r="ATE1" s="2233"/>
      <c r="ATF1" s="2233"/>
      <c r="ATG1" s="2233"/>
      <c r="ATH1" s="2233"/>
      <c r="ATI1" s="2233"/>
      <c r="ATJ1" s="2233"/>
      <c r="ATK1" s="2233"/>
      <c r="ATL1" s="2233"/>
      <c r="ATM1" s="2233"/>
      <c r="ATN1" s="2233"/>
      <c r="ATO1" s="2233"/>
      <c r="ATP1" s="2233"/>
      <c r="ATQ1" s="2233"/>
      <c r="ATR1" s="2233"/>
      <c r="ATS1" s="2233"/>
      <c r="ATT1" s="2233"/>
      <c r="ATU1" s="2233"/>
      <c r="ATV1" s="2233"/>
      <c r="ATW1" s="2233"/>
      <c r="ATX1" s="2233"/>
      <c r="ATY1" s="2233"/>
      <c r="ATZ1" s="2233"/>
      <c r="AUA1" s="2233"/>
      <c r="AUB1" s="2233"/>
      <c r="AUC1" s="2233"/>
      <c r="AUD1" s="2233"/>
      <c r="AUE1" s="2233"/>
      <c r="AUF1" s="2233"/>
      <c r="AUG1" s="2233"/>
      <c r="AUH1" s="2233"/>
      <c r="AUI1" s="2233"/>
      <c r="AUJ1" s="2233"/>
      <c r="AUK1" s="2233"/>
      <c r="AUL1" s="2233"/>
      <c r="AUM1" s="2233"/>
      <c r="AUN1" s="2233"/>
      <c r="AUO1" s="2233"/>
      <c r="AUP1" s="2233"/>
      <c r="AUQ1" s="2233"/>
      <c r="AUR1" s="2233"/>
      <c r="AUS1" s="2233"/>
      <c r="AUT1" s="2233"/>
      <c r="AUU1" s="2233"/>
      <c r="AUV1" s="2233"/>
      <c r="AUW1" s="2233"/>
      <c r="AUX1" s="2233"/>
      <c r="AUY1" s="2233"/>
      <c r="AUZ1" s="2233"/>
      <c r="AVA1" s="2233"/>
      <c r="AVB1" s="2233"/>
      <c r="AVC1" s="2233"/>
      <c r="AVD1" s="2233"/>
      <c r="AVE1" s="2233"/>
      <c r="AVF1" s="2233"/>
      <c r="AVG1" s="2233"/>
      <c r="AVH1" s="2233"/>
      <c r="AVI1" s="2233"/>
      <c r="AVJ1" s="2233"/>
      <c r="AVK1" s="2233"/>
      <c r="AVL1" s="2233"/>
      <c r="AVM1" s="2233"/>
      <c r="AVN1" s="2233"/>
      <c r="AVO1" s="2233"/>
      <c r="AVP1" s="2233"/>
      <c r="AVQ1" s="2233"/>
      <c r="AVR1" s="2233"/>
      <c r="AVS1" s="2233"/>
      <c r="AVT1" s="2233"/>
      <c r="AVU1" s="2233"/>
      <c r="AVV1" s="2233"/>
      <c r="AVW1" s="2233"/>
      <c r="AVX1" s="2233"/>
      <c r="AVY1" s="2233"/>
      <c r="AVZ1" s="2233"/>
      <c r="AWA1" s="2233"/>
      <c r="AWB1" s="2233"/>
      <c r="AWC1" s="2233"/>
      <c r="AWD1" s="2233"/>
      <c r="AWE1" s="2233"/>
      <c r="AWF1" s="2233"/>
      <c r="AWG1" s="2233"/>
      <c r="AWH1" s="2233"/>
      <c r="AWI1" s="2233"/>
      <c r="AWJ1" s="2233"/>
      <c r="AWK1" s="2233"/>
      <c r="AWL1" s="2233"/>
      <c r="AWM1" s="2233"/>
      <c r="AWN1" s="2233"/>
      <c r="AWO1" s="2233"/>
      <c r="AWP1" s="2233"/>
      <c r="AWQ1" s="2233"/>
      <c r="AWR1" s="2233"/>
      <c r="AWS1" s="2233"/>
      <c r="AWT1" s="2233"/>
      <c r="AWU1" s="2233"/>
      <c r="AWV1" s="2233"/>
      <c r="AWW1" s="2233"/>
      <c r="AWX1" s="2233"/>
      <c r="AWY1" s="2233"/>
      <c r="AWZ1" s="2233"/>
      <c r="AXA1" s="2233"/>
      <c r="AXB1" s="2233"/>
      <c r="AXC1" s="2233"/>
    </row>
    <row r="2" spans="1:1303" ht="20.25" customHeight="1" thickBot="1">
      <c r="B2" s="2496" t="s">
        <v>40</v>
      </c>
      <c r="C2" s="2497"/>
      <c r="D2" s="2497"/>
      <c r="E2" s="2497"/>
      <c r="F2" s="2497"/>
      <c r="G2" s="2497"/>
      <c r="H2" s="2497"/>
      <c r="I2" s="2497"/>
      <c r="J2" s="2497"/>
      <c r="K2" s="2497"/>
      <c r="L2" s="2497"/>
      <c r="M2" s="2497"/>
      <c r="N2" s="2498"/>
      <c r="P2" s="2231"/>
      <c r="Q2" s="2231"/>
      <c r="R2" s="2231"/>
      <c r="S2" s="2231"/>
      <c r="T2" s="2231"/>
      <c r="U2" s="2231"/>
      <c r="V2" s="2231"/>
      <c r="W2" s="2231"/>
      <c r="X2" s="2231"/>
      <c r="Y2" s="2231"/>
      <c r="Z2" s="2231"/>
      <c r="AA2" s="2231"/>
      <c r="AB2" s="2231"/>
      <c r="AC2" s="2231"/>
    </row>
    <row r="3" spans="1:1303" ht="15.75" customHeight="1" thickBot="1">
      <c r="B3" s="2499"/>
      <c r="C3" s="2500"/>
      <c r="D3" s="2500"/>
      <c r="E3" s="2500"/>
      <c r="F3" s="2500"/>
      <c r="G3" s="2500"/>
      <c r="H3" s="2500"/>
      <c r="I3" s="2500"/>
      <c r="J3" s="2500"/>
      <c r="K3" s="2500"/>
      <c r="L3" s="2500"/>
      <c r="M3" s="2500"/>
      <c r="N3" s="2501"/>
      <c r="P3" s="2521" t="s">
        <v>2266</v>
      </c>
      <c r="Q3" s="2522"/>
      <c r="R3" s="2522"/>
      <c r="S3" s="2522"/>
      <c r="T3" s="2522"/>
      <c r="U3" s="2522"/>
      <c r="V3" s="2522"/>
      <c r="W3" s="2522"/>
      <c r="X3" s="2522"/>
      <c r="Y3" s="2522"/>
      <c r="Z3" s="2522"/>
      <c r="AA3" s="2522"/>
      <c r="AB3" s="2522"/>
      <c r="AC3" s="2523"/>
    </row>
    <row r="4" spans="1:1303" ht="15.75" customHeight="1">
      <c r="A4" s="9" t="str">
        <f ca="1">CELL("nomfichier",A1)</f>
        <v>E:\0-UPRT\1-UPRT.FR-SITE-WEB\ff-fiches-fabrications\ff-mickael-rabeau\[ff-mr-croissants-5-03-2016.xlsx]Croissants.Mickael.2</v>
      </c>
      <c r="B4" s="1"/>
      <c r="C4" s="1"/>
      <c r="D4" s="1"/>
      <c r="E4" s="1"/>
      <c r="F4" s="1"/>
      <c r="G4" s="1"/>
      <c r="H4" s="1"/>
      <c r="I4" s="1"/>
      <c r="J4" s="1"/>
      <c r="K4" s="1"/>
      <c r="L4" s="1"/>
      <c r="M4" s="1"/>
      <c r="N4" s="1"/>
      <c r="P4" s="2524"/>
      <c r="Q4" s="2525"/>
      <c r="R4" s="2525"/>
      <c r="S4" s="2525"/>
      <c r="T4" s="2525"/>
      <c r="U4" s="2525"/>
      <c r="V4" s="2525"/>
      <c r="W4" s="2525"/>
      <c r="X4" s="2525"/>
      <c r="Y4" s="2525"/>
      <c r="Z4" s="2525"/>
      <c r="AA4" s="2525"/>
      <c r="AB4" s="2525"/>
      <c r="AC4" s="2526"/>
    </row>
    <row r="5" spans="1:1303" ht="15.75" customHeight="1" thickBot="1">
      <c r="B5" s="2502" t="s">
        <v>33</v>
      </c>
      <c r="C5" s="2502"/>
      <c r="D5" s="2502"/>
      <c r="E5" s="2502"/>
      <c r="F5" s="2502"/>
      <c r="G5" s="2502"/>
      <c r="H5" s="2502"/>
      <c r="I5" s="2502"/>
      <c r="J5" s="2502"/>
      <c r="K5" s="2502"/>
      <c r="L5" s="2502"/>
      <c r="M5" s="2502"/>
      <c r="N5" s="2502"/>
      <c r="P5" s="2527"/>
      <c r="Q5" s="2528"/>
      <c r="R5" s="2528"/>
      <c r="S5" s="2528"/>
      <c r="T5" s="2528"/>
      <c r="U5" s="2528"/>
      <c r="V5" s="2528"/>
      <c r="W5" s="2528"/>
      <c r="X5" s="2528"/>
      <c r="Y5" s="2528"/>
      <c r="Z5" s="2528"/>
      <c r="AA5" s="2528"/>
      <c r="AB5" s="2528"/>
      <c r="AC5" s="2529"/>
    </row>
    <row r="6" spans="1:1303" ht="15.75" customHeight="1">
      <c r="B6" s="2502" t="s">
        <v>0</v>
      </c>
      <c r="C6" s="2502"/>
      <c r="D6" s="2502"/>
      <c r="E6" s="2502"/>
      <c r="F6" s="2502"/>
      <c r="G6" s="2502"/>
      <c r="H6" s="2502"/>
      <c r="I6" s="2502"/>
      <c r="J6" s="2502"/>
      <c r="K6" s="2502"/>
      <c r="L6" s="2502"/>
      <c r="M6" s="2502"/>
      <c r="N6" s="2502"/>
      <c r="P6" s="2231"/>
      <c r="Q6" s="2231"/>
      <c r="R6" s="2231"/>
      <c r="S6" s="2231"/>
      <c r="T6" s="2231"/>
      <c r="U6" s="2231"/>
      <c r="V6" s="2231"/>
      <c r="W6" s="2231"/>
      <c r="X6" s="2231"/>
      <c r="Y6" s="2231"/>
      <c r="Z6" s="2231"/>
      <c r="AA6" s="2231"/>
      <c r="AB6" s="2231"/>
      <c r="AC6" s="2231"/>
    </row>
    <row r="7" spans="1:1303" ht="15.75" customHeight="1">
      <c r="B7" s="2502" t="s">
        <v>1</v>
      </c>
      <c r="C7" s="2502"/>
      <c r="D7" s="2502"/>
      <c r="E7" s="2502"/>
      <c r="F7" s="2502"/>
      <c r="G7" s="2502"/>
      <c r="H7" s="2502"/>
      <c r="I7" s="2502"/>
      <c r="J7" s="2502"/>
      <c r="K7" s="2502"/>
      <c r="L7" s="2502"/>
      <c r="M7" s="2502"/>
      <c r="N7" s="2502"/>
      <c r="P7" s="2231"/>
      <c r="Q7" s="2231"/>
      <c r="R7" s="2231"/>
      <c r="S7" s="2231"/>
      <c r="T7" s="2231"/>
      <c r="U7" s="2231"/>
      <c r="V7" s="2231"/>
      <c r="W7" s="2231"/>
      <c r="X7" s="2231"/>
      <c r="Y7" s="2231"/>
      <c r="Z7" s="2231"/>
      <c r="AA7" s="2231"/>
      <c r="AB7" s="2231"/>
      <c r="AC7" s="2231"/>
    </row>
    <row r="8" spans="1:1303" ht="15.75" customHeight="1">
      <c r="B8" s="2502" t="s">
        <v>2</v>
      </c>
      <c r="C8" s="2502"/>
      <c r="D8" s="2502"/>
      <c r="E8" s="2502"/>
      <c r="F8" s="2502"/>
      <c r="G8" s="2502"/>
      <c r="H8" s="2502"/>
      <c r="I8" s="2502"/>
      <c r="J8" s="2502"/>
      <c r="K8" s="2502"/>
      <c r="L8" s="2502"/>
      <c r="M8" s="2502"/>
      <c r="N8" s="2502"/>
      <c r="P8" s="2231"/>
      <c r="Q8" s="2231"/>
      <c r="R8" s="2231"/>
      <c r="S8" s="2231"/>
      <c r="T8" s="2231"/>
      <c r="U8" s="2231"/>
      <c r="V8" s="2231"/>
      <c r="W8" s="2231"/>
      <c r="X8" s="2231"/>
      <c r="Y8" s="2231"/>
      <c r="Z8" s="2231"/>
      <c r="AA8" s="2231"/>
      <c r="AB8" s="2231"/>
      <c r="AC8" s="2231"/>
    </row>
    <row r="9" spans="1:1303" ht="15.75" customHeight="1">
      <c r="B9" s="2503" t="s">
        <v>249</v>
      </c>
      <c r="C9" s="2503"/>
      <c r="D9" s="2503"/>
      <c r="E9" s="2503"/>
      <c r="F9" s="2503"/>
      <c r="G9" s="2503"/>
      <c r="H9" s="2503"/>
      <c r="I9" s="2503"/>
      <c r="J9" s="2503"/>
      <c r="K9" s="2503"/>
      <c r="L9" s="2503"/>
      <c r="M9" s="2503"/>
      <c r="N9" s="2503"/>
      <c r="P9" s="2231"/>
      <c r="Q9" s="2231"/>
      <c r="R9" s="2231"/>
      <c r="S9" s="2231"/>
      <c r="T9" s="2231"/>
      <c r="U9" s="2231"/>
      <c r="V9" s="2231"/>
      <c r="W9" s="2231"/>
      <c r="X9" s="2231"/>
      <c r="Y9" s="2231"/>
      <c r="Z9" s="2231"/>
      <c r="AA9" s="2231"/>
      <c r="AB9" s="2231"/>
      <c r="AC9" s="2231"/>
    </row>
    <row r="10" spans="1:1303">
      <c r="B10" s="2503"/>
      <c r="C10" s="2503"/>
      <c r="D10" s="2503"/>
      <c r="E10" s="2503"/>
      <c r="F10" s="2503"/>
      <c r="G10" s="2503"/>
      <c r="H10" s="2503"/>
      <c r="I10" s="2503"/>
      <c r="J10" s="2503"/>
      <c r="K10" s="2503"/>
      <c r="L10" s="2503"/>
      <c r="M10" s="2503"/>
      <c r="N10" s="2503"/>
      <c r="P10" s="2231"/>
      <c r="Q10" s="2231"/>
      <c r="R10" s="2231"/>
      <c r="S10" s="2231"/>
      <c r="T10" s="2231"/>
      <c r="U10" s="2231"/>
      <c r="V10" s="2231"/>
      <c r="W10" s="2231"/>
      <c r="X10" s="2231"/>
      <c r="Y10" s="2231"/>
      <c r="Z10" s="2231"/>
      <c r="AA10" s="2231"/>
      <c r="AB10" s="2231"/>
      <c r="AC10" s="2231"/>
    </row>
    <row r="11" spans="1:1303">
      <c r="B11" s="18"/>
      <c r="C11" s="18"/>
      <c r="D11" s="18"/>
      <c r="E11" s="18"/>
      <c r="F11" s="18"/>
      <c r="G11" s="18"/>
      <c r="H11" s="18"/>
      <c r="I11" s="18"/>
      <c r="J11" s="18"/>
      <c r="K11" s="18"/>
      <c r="L11" s="18"/>
      <c r="M11" s="18"/>
      <c r="N11" s="18"/>
      <c r="P11" s="2231"/>
      <c r="Q11" s="2231"/>
      <c r="R11" s="2231"/>
      <c r="S11" s="2231"/>
      <c r="T11" s="2231"/>
      <c r="U11" s="2231"/>
      <c r="V11" s="2231"/>
      <c r="W11" s="2231"/>
      <c r="X11" s="2231"/>
      <c r="Y11" s="2231"/>
      <c r="Z11" s="2231"/>
      <c r="AA11" s="2231"/>
      <c r="AB11" s="2231"/>
      <c r="AC11" s="2231"/>
    </row>
    <row r="12" spans="1:1303">
      <c r="A12" s="592" t="s">
        <v>3</v>
      </c>
      <c r="B12" s="2495" t="str">
        <f>B13</f>
        <v>LA PATE A CROISSANTS</v>
      </c>
      <c r="C12" s="2495"/>
      <c r="D12" s="2495"/>
      <c r="E12" s="2495"/>
      <c r="F12" s="2495"/>
      <c r="G12" s="2495"/>
      <c r="H12" s="2495"/>
      <c r="I12" s="2495"/>
      <c r="J12" s="2495"/>
      <c r="K12" s="2495"/>
      <c r="L12" s="2495"/>
      <c r="M12" s="2495"/>
      <c r="N12" s="2495"/>
      <c r="P12" s="592" t="s">
        <v>3</v>
      </c>
      <c r="Q12" s="2495" t="str">
        <f>Q13</f>
        <v>MODE D'EMPLOI</v>
      </c>
      <c r="R12" s="2495"/>
      <c r="S12" s="2495"/>
      <c r="T12" s="2495"/>
      <c r="U12" s="2495"/>
      <c r="V12" s="2495"/>
      <c r="W12" s="2495"/>
      <c r="X12" s="2495"/>
      <c r="Y12" s="2495"/>
      <c r="Z12" s="2495"/>
      <c r="AA12" s="2495"/>
      <c r="AB12" s="2495"/>
      <c r="AC12" s="2495"/>
    </row>
    <row r="13" spans="1:1303" ht="23.25" customHeight="1">
      <c r="A13" s="2555" t="str">
        <f>B13</f>
        <v>LA PATE A CROISSANTS</v>
      </c>
      <c r="B13" s="2448" t="s">
        <v>2333</v>
      </c>
      <c r="C13" s="2449"/>
      <c r="D13" s="2449"/>
      <c r="E13" s="2449"/>
      <c r="F13" s="2449"/>
      <c r="G13" s="2449"/>
      <c r="H13" s="2449"/>
      <c r="I13" s="2449"/>
      <c r="J13" s="2449"/>
      <c r="K13" s="2449"/>
      <c r="L13" s="2449"/>
      <c r="M13" s="2449"/>
      <c r="N13" s="2450"/>
      <c r="P13" s="2556" t="str">
        <f>Q13</f>
        <v>MODE D'EMPLOI</v>
      </c>
      <c r="Q13" s="2477" t="s">
        <v>2332</v>
      </c>
      <c r="R13" s="2478"/>
      <c r="S13" s="2478"/>
      <c r="T13" s="2478"/>
      <c r="U13" s="2478"/>
      <c r="V13" s="2478"/>
      <c r="W13" s="2478"/>
      <c r="X13" s="2478"/>
      <c r="Y13" s="2478"/>
      <c r="Z13" s="2478"/>
      <c r="AA13" s="2478"/>
      <c r="AB13" s="2478"/>
      <c r="AC13" s="2479"/>
    </row>
    <row r="14" spans="1:1303" ht="15" customHeight="1">
      <c r="A14" s="2555"/>
      <c r="B14" s="2451"/>
      <c r="C14" s="2452"/>
      <c r="D14" s="2452"/>
      <c r="E14" s="2452"/>
      <c r="F14" s="2452"/>
      <c r="G14" s="2452"/>
      <c r="H14" s="2452"/>
      <c r="I14" s="2452"/>
      <c r="J14" s="2452"/>
      <c r="K14" s="2452"/>
      <c r="L14" s="2452"/>
      <c r="M14" s="2452"/>
      <c r="N14" s="2453"/>
      <c r="P14" s="2556"/>
      <c r="Q14" s="2227"/>
      <c r="R14" s="2226"/>
      <c r="S14" s="2226"/>
      <c r="T14" s="2226"/>
      <c r="U14" s="2226"/>
      <c r="V14" s="2226"/>
      <c r="W14" s="2226"/>
      <c r="X14" s="2226"/>
      <c r="Y14" s="2226"/>
      <c r="Z14" s="2226"/>
      <c r="AA14" s="2226"/>
      <c r="AB14" s="2226"/>
      <c r="AC14" s="2225"/>
    </row>
    <row r="15" spans="1:1303" ht="15" customHeight="1">
      <c r="A15" s="2555"/>
      <c r="B15" s="2461" t="s">
        <v>32</v>
      </c>
      <c r="C15" s="2462"/>
      <c r="D15" s="2462"/>
      <c r="E15" s="2462"/>
      <c r="F15" s="2462"/>
      <c r="G15" s="2462"/>
      <c r="H15" s="2462"/>
      <c r="I15" s="2462"/>
      <c r="J15" s="2462"/>
      <c r="K15" s="2462"/>
      <c r="L15" s="2462"/>
      <c r="M15" s="2462"/>
      <c r="N15" s="2463"/>
      <c r="P15" s="2556"/>
      <c r="Q15" s="2481" t="s">
        <v>30</v>
      </c>
      <c r="R15" s="2482"/>
      <c r="S15" s="2482"/>
      <c r="T15" s="2482"/>
      <c r="U15" s="2482"/>
      <c r="V15" s="2482"/>
      <c r="W15" s="2482"/>
      <c r="X15" s="2482"/>
      <c r="Y15" s="2482"/>
      <c r="Z15" s="2482"/>
      <c r="AA15" s="2482"/>
      <c r="AB15" s="2482"/>
      <c r="AC15" s="2483"/>
    </row>
    <row r="16" spans="1:1303" ht="15" customHeight="1">
      <c r="A16" s="2555"/>
      <c r="B16" s="2461"/>
      <c r="C16" s="2462"/>
      <c r="D16" s="2462"/>
      <c r="E16" s="2462"/>
      <c r="F16" s="2462"/>
      <c r="G16" s="2462"/>
      <c r="H16" s="2462"/>
      <c r="I16" s="2462"/>
      <c r="J16" s="2462"/>
      <c r="K16" s="2462"/>
      <c r="L16" s="2462"/>
      <c r="M16" s="2462"/>
      <c r="N16" s="2463"/>
      <c r="P16" s="2556"/>
      <c r="Q16" s="2481" t="s">
        <v>2331</v>
      </c>
      <c r="R16" s="2482"/>
      <c r="S16" s="2482"/>
      <c r="T16" s="2482"/>
      <c r="U16" s="2482"/>
      <c r="V16" s="2482"/>
      <c r="W16" s="2482"/>
      <c r="X16" s="2482"/>
      <c r="Y16" s="2482"/>
      <c r="Z16" s="2482"/>
      <c r="AA16" s="2482"/>
      <c r="AB16" s="2482"/>
      <c r="AC16" s="2483"/>
    </row>
    <row r="17" spans="1:29" ht="15" customHeight="1">
      <c r="A17" s="2555"/>
      <c r="B17" s="2230" t="s">
        <v>2330</v>
      </c>
      <c r="C17" s="2229"/>
      <c r="D17" s="2229"/>
      <c r="E17" s="2228"/>
      <c r="F17" s="2228"/>
      <c r="G17" s="2228"/>
      <c r="H17" s="2228"/>
      <c r="I17" s="2228"/>
      <c r="J17" s="2228"/>
      <c r="K17" s="2454">
        <f ca="1">NOW()</f>
        <v>44609.496947800922</v>
      </c>
      <c r="L17" s="2454"/>
      <c r="M17" s="2454"/>
      <c r="N17" s="2455"/>
      <c r="P17" s="2556"/>
      <c r="Q17" s="2227"/>
      <c r="R17" s="2226"/>
      <c r="S17" s="2226"/>
      <c r="T17" s="2226"/>
      <c r="U17" s="2226"/>
      <c r="V17" s="2226"/>
      <c r="W17" s="2226"/>
      <c r="X17" s="2226"/>
      <c r="Y17" s="2226"/>
      <c r="Z17" s="2226"/>
      <c r="AA17" s="2226"/>
      <c r="AB17" s="2226"/>
      <c r="AC17" s="2225"/>
    </row>
    <row r="18" spans="1:29" ht="15" customHeight="1" thickBot="1">
      <c r="A18" s="2555"/>
      <c r="B18" s="2224"/>
      <c r="C18" s="2223"/>
      <c r="D18" s="2223"/>
      <c r="E18" s="2222"/>
      <c r="F18" s="2222"/>
      <c r="G18" s="2222"/>
      <c r="H18" s="2222"/>
      <c r="I18" s="2222"/>
      <c r="J18" s="2222"/>
      <c r="K18" s="2221"/>
      <c r="L18" s="2221"/>
      <c r="M18" s="2221"/>
      <c r="N18" s="2220"/>
      <c r="P18" s="2556"/>
      <c r="Q18" s="2179"/>
      <c r="R18" s="96"/>
      <c r="S18" s="2219" t="s">
        <v>2317</v>
      </c>
      <c r="T18" s="96" t="s">
        <v>2329</v>
      </c>
      <c r="U18" s="96"/>
      <c r="V18" s="96"/>
      <c r="W18" s="96"/>
      <c r="X18" s="96"/>
      <c r="Y18" s="96"/>
      <c r="Z18" s="2095"/>
      <c r="AA18" s="2095"/>
      <c r="AB18" s="2095"/>
      <c r="AC18" s="2094"/>
    </row>
    <row r="19" spans="1:29" ht="18.75" customHeight="1">
      <c r="A19" s="2555"/>
      <c r="B19" s="2513" t="s">
        <v>259</v>
      </c>
      <c r="C19" s="2514"/>
      <c r="D19" s="2514"/>
      <c r="E19" s="2514"/>
      <c r="F19" s="2514"/>
      <c r="G19" s="2514"/>
      <c r="H19" s="2557"/>
      <c r="I19" s="2456" t="s">
        <v>31</v>
      </c>
      <c r="J19" s="2457"/>
      <c r="K19" s="2457"/>
      <c r="L19" s="2457"/>
      <c r="M19" s="2457"/>
      <c r="N19" s="2458"/>
      <c r="P19" s="2556"/>
      <c r="Q19" s="2096"/>
      <c r="R19" s="2095"/>
      <c r="S19" s="2095"/>
      <c r="T19" s="2095"/>
      <c r="U19" s="2095"/>
      <c r="V19" s="2095"/>
      <c r="W19" s="2095"/>
      <c r="X19" s="2095"/>
      <c r="Y19" s="2095"/>
      <c r="Z19" s="2095"/>
      <c r="AA19" s="2095"/>
      <c r="AB19" s="2095"/>
      <c r="AC19" s="2094"/>
    </row>
    <row r="20" spans="1:29" ht="15.75" customHeight="1">
      <c r="A20" s="2555"/>
      <c r="B20" s="2513"/>
      <c r="C20" s="2514"/>
      <c r="D20" s="2514"/>
      <c r="E20" s="2514"/>
      <c r="F20" s="2514"/>
      <c r="G20" s="2514"/>
      <c r="H20" s="2557"/>
      <c r="I20" s="2558" t="s">
        <v>6</v>
      </c>
      <c r="J20" s="2559"/>
      <c r="K20" s="2560" t="s">
        <v>7</v>
      </c>
      <c r="L20" s="2560"/>
      <c r="M20" s="2561" t="s">
        <v>10</v>
      </c>
      <c r="N20" s="2562"/>
      <c r="P20" s="2556"/>
      <c r="Q20" s="2101"/>
      <c r="R20" s="813" t="s">
        <v>2328</v>
      </c>
      <c r="S20" s="2102" t="s">
        <v>4</v>
      </c>
      <c r="T20" s="2218">
        <f>B52</f>
        <v>1.1700000000000002</v>
      </c>
      <c r="U20" s="96" t="s">
        <v>2327</v>
      </c>
      <c r="V20" s="96"/>
      <c r="W20" s="2217" t="str">
        <f>B53</f>
        <v>B</v>
      </c>
      <c r="X20" s="2216">
        <f>D53</f>
        <v>52</v>
      </c>
      <c r="Y20" s="2095"/>
      <c r="Z20" s="2095"/>
      <c r="AA20" s="2095"/>
      <c r="AB20" s="2095"/>
      <c r="AC20" s="2094"/>
    </row>
    <row r="21" spans="1:29" ht="18.75" customHeight="1">
      <c r="A21" s="2555"/>
      <c r="B21" s="2513"/>
      <c r="C21" s="2514"/>
      <c r="D21" s="2514"/>
      <c r="E21" s="2514"/>
      <c r="F21" s="2514"/>
      <c r="G21" s="2514"/>
      <c r="H21" s="2557"/>
      <c r="I21" s="2563" t="s">
        <v>2293</v>
      </c>
      <c r="J21" s="2564"/>
      <c r="K21" s="2565" t="s">
        <v>2289</v>
      </c>
      <c r="L21" s="2565"/>
      <c r="M21" s="2546" t="s">
        <v>2286</v>
      </c>
      <c r="N21" s="2547"/>
      <c r="P21" s="2556"/>
      <c r="Q21" s="2096"/>
      <c r="R21" s="2095"/>
      <c r="S21" s="2095"/>
      <c r="T21" s="105" t="s">
        <v>2326</v>
      </c>
      <c r="U21" s="96"/>
      <c r="V21" s="96"/>
      <c r="Z21" s="2084"/>
      <c r="AA21" s="2084"/>
      <c r="AB21" s="2084"/>
      <c r="AC21" s="2094"/>
    </row>
    <row r="22" spans="1:29" ht="15" customHeight="1">
      <c r="A22" s="2555"/>
      <c r="B22" s="2548" t="s">
        <v>2325</v>
      </c>
      <c r="C22" s="2549"/>
      <c r="D22" s="2549"/>
      <c r="E22" s="2549"/>
      <c r="F22" s="2549"/>
      <c r="G22" s="2215"/>
      <c r="H22" s="2214"/>
      <c r="I22" s="2563"/>
      <c r="J22" s="2564"/>
      <c r="K22" s="2565"/>
      <c r="L22" s="2565"/>
      <c r="M22" s="2546"/>
      <c r="N22" s="2547"/>
      <c r="P22" s="2556"/>
      <c r="Q22" s="2096"/>
      <c r="R22" s="2095"/>
      <c r="S22" s="2095"/>
      <c r="T22" s="2095"/>
      <c r="U22" s="2095"/>
      <c r="V22" s="2095"/>
      <c r="W22" s="2095"/>
      <c r="X22" s="2095"/>
      <c r="Y22" s="2095"/>
      <c r="Z22" s="2095"/>
      <c r="AA22" s="2095"/>
      <c r="AB22" s="2095"/>
      <c r="AC22" s="2094"/>
    </row>
    <row r="23" spans="1:29" ht="15" customHeight="1">
      <c r="A23" s="2555"/>
      <c r="B23" s="2550" t="s">
        <v>50</v>
      </c>
      <c r="C23" s="2551"/>
      <c r="D23" s="2551"/>
      <c r="E23" s="2551"/>
      <c r="F23" s="2211">
        <f>SUM(G32:G41)/3</f>
        <v>0.29666666666666669</v>
      </c>
      <c r="G23" s="2215"/>
      <c r="H23" s="2214"/>
      <c r="I23" s="2563"/>
      <c r="J23" s="2564"/>
      <c r="K23" s="2565"/>
      <c r="L23" s="2565"/>
      <c r="M23" s="2546"/>
      <c r="N23" s="2547"/>
      <c r="P23" s="2556"/>
      <c r="Q23" s="2209"/>
      <c r="R23" s="2213" t="s">
        <v>5</v>
      </c>
      <c r="S23" s="2212">
        <f>K57</f>
        <v>0.5</v>
      </c>
      <c r="T23" s="105" t="s">
        <v>2324</v>
      </c>
      <c r="Z23" s="2095"/>
      <c r="AA23" s="2095"/>
      <c r="AB23" s="2095"/>
      <c r="AC23" s="2094"/>
    </row>
    <row r="24" spans="1:29" ht="15" customHeight="1">
      <c r="A24" s="2555"/>
      <c r="B24" s="2550" t="s">
        <v>51</v>
      </c>
      <c r="C24" s="2551"/>
      <c r="D24" s="2551"/>
      <c r="E24" s="2551"/>
      <c r="F24" s="2211">
        <f>SUM(G32:G41)/4</f>
        <v>0.22250000000000003</v>
      </c>
      <c r="G24" s="2210"/>
      <c r="H24" s="96"/>
      <c r="I24" s="2552">
        <v>1</v>
      </c>
      <c r="J24" s="2553"/>
      <c r="K24" s="2554">
        <v>1</v>
      </c>
      <c r="L24" s="2554"/>
      <c r="M24" s="2532">
        <v>20</v>
      </c>
      <c r="N24" s="2533"/>
      <c r="P24" s="2556"/>
      <c r="Q24" s="2209"/>
      <c r="R24" s="96"/>
      <c r="S24" s="96"/>
      <c r="T24" s="96"/>
      <c r="U24" s="96"/>
      <c r="V24" s="96"/>
      <c r="W24" s="96"/>
      <c r="X24" s="2208" t="s">
        <v>2323</v>
      </c>
      <c r="Y24" s="2186" t="s">
        <v>2308</v>
      </c>
      <c r="Z24" s="2095"/>
      <c r="AA24" s="2095"/>
      <c r="AB24" s="2095"/>
      <c r="AC24" s="2094"/>
    </row>
    <row r="25" spans="1:29" ht="15.75" customHeight="1">
      <c r="A25" s="2555"/>
      <c r="B25" s="2207" t="s">
        <v>2322</v>
      </c>
      <c r="C25" s="2206" t="s">
        <v>2321</v>
      </c>
      <c r="D25" s="2205"/>
      <c r="E25" s="2205"/>
      <c r="F25" s="2205"/>
      <c r="G25" s="2205"/>
      <c r="H25" s="96"/>
      <c r="I25" s="2552"/>
      <c r="J25" s="2553"/>
      <c r="K25" s="2554"/>
      <c r="L25" s="2554"/>
      <c r="M25" s="2532"/>
      <c r="N25" s="2533"/>
      <c r="P25" s="2556"/>
      <c r="Q25" s="2179"/>
      <c r="R25" s="96"/>
      <c r="S25" s="96"/>
      <c r="T25" s="96"/>
      <c r="U25" s="96"/>
      <c r="V25" s="96"/>
      <c r="W25" s="96"/>
      <c r="X25" s="2155" t="s">
        <v>2320</v>
      </c>
      <c r="Y25" s="2199">
        <v>0.25</v>
      </c>
      <c r="Z25" s="2095"/>
      <c r="AA25" s="2095"/>
      <c r="AB25" s="2095"/>
      <c r="AC25" s="2094"/>
    </row>
    <row r="26" spans="1:29" ht="15.75" customHeight="1" thickBot="1">
      <c r="A26" s="2555"/>
      <c r="B26" s="2488" t="s">
        <v>2294</v>
      </c>
      <c r="C26" s="2489"/>
      <c r="D26" s="2489"/>
      <c r="E26" s="2489"/>
      <c r="F26" s="2489"/>
      <c r="G26" s="2489"/>
      <c r="H26" s="2489"/>
      <c r="I26" s="2489"/>
      <c r="J26" s="2489"/>
      <c r="K26" s="2489"/>
      <c r="L26" s="2489"/>
      <c r="M26" s="2489"/>
      <c r="N26" s="2490"/>
      <c r="P26" s="2556"/>
      <c r="Q26" s="2179"/>
      <c r="R26" s="96"/>
      <c r="S26" s="96"/>
      <c r="T26" s="96"/>
      <c r="U26" s="96"/>
      <c r="V26" s="96"/>
      <c r="W26" s="96"/>
      <c r="X26" s="2154" t="s">
        <v>26</v>
      </c>
      <c r="Y26" s="2162">
        <v>0.25</v>
      </c>
      <c r="Z26" s="2095"/>
      <c r="AA26" s="2095"/>
      <c r="AB26" s="2095"/>
      <c r="AC26" s="2094"/>
    </row>
    <row r="27" spans="1:29" ht="15" customHeight="1">
      <c r="A27" s="2555"/>
      <c r="B27" s="2204"/>
      <c r="C27" s="2055"/>
      <c r="D27" s="2055"/>
      <c r="E27" s="2054"/>
      <c r="I27" s="2203"/>
      <c r="J27" s="2202"/>
      <c r="K27" s="2201"/>
      <c r="L27" s="2201"/>
      <c r="M27" s="2201"/>
      <c r="N27" s="2200"/>
      <c r="P27" s="2556"/>
      <c r="Q27" s="2179"/>
      <c r="R27" s="96"/>
      <c r="S27" s="96"/>
      <c r="T27" s="96"/>
      <c r="U27" s="96"/>
      <c r="V27" s="96"/>
      <c r="W27" s="96"/>
      <c r="X27" s="2155"/>
      <c r="Y27" s="2199"/>
      <c r="Z27" s="2095"/>
      <c r="AA27" s="2095"/>
      <c r="AB27" s="2095"/>
      <c r="AC27" s="2094"/>
    </row>
    <row r="28" spans="1:29" ht="15.75">
      <c r="A28" s="2555"/>
      <c r="B28" s="2534" t="s">
        <v>2319</v>
      </c>
      <c r="C28" s="2535"/>
      <c r="D28" s="2198" t="s">
        <v>2318</v>
      </c>
      <c r="F28" s="2536" t="s">
        <v>2317</v>
      </c>
      <c r="G28" s="2536"/>
      <c r="H28" s="2536"/>
      <c r="I28" s="2536"/>
      <c r="J28" s="2537" t="s">
        <v>2316</v>
      </c>
      <c r="K28" s="2537"/>
      <c r="L28" s="2537"/>
      <c r="M28" s="2537"/>
      <c r="N28" s="2538"/>
      <c r="P28" s="2556"/>
      <c r="Q28" s="2101"/>
      <c r="R28" s="2192" t="str">
        <f>L55</f>
        <v>Nbre de croissants</v>
      </c>
      <c r="S28" s="2197">
        <f>L57</f>
        <v>20</v>
      </c>
      <c r="T28" s="2504" t="s">
        <v>2315</v>
      </c>
      <c r="U28" s="2504"/>
      <c r="V28" s="2504"/>
      <c r="W28" s="2504"/>
      <c r="X28" s="2504"/>
      <c r="Y28" s="2504"/>
      <c r="Z28" s="2504"/>
      <c r="AA28" s="2504"/>
      <c r="AB28" s="2504"/>
      <c r="AC28" s="2505"/>
    </row>
    <row r="29" spans="1:29" ht="15.75">
      <c r="A29" s="2555"/>
      <c r="B29" s="2196">
        <f>J57/L57</f>
        <v>5.850000000000001E-2</v>
      </c>
      <c r="C29" s="2195">
        <f>C52/L57</f>
        <v>0.18953999999999999</v>
      </c>
      <c r="D29" s="2106">
        <v>2.5</v>
      </c>
      <c r="F29" s="2063" t="s">
        <v>29</v>
      </c>
      <c r="G29" s="2063" t="s">
        <v>29</v>
      </c>
      <c r="H29" s="2194" t="s">
        <v>29</v>
      </c>
      <c r="I29" s="2194" t="s">
        <v>29</v>
      </c>
      <c r="M29" s="2193" t="s">
        <v>2314</v>
      </c>
      <c r="N29" s="2100"/>
      <c r="P29" s="2556"/>
      <c r="Q29" s="2101"/>
      <c r="R29" s="2192"/>
      <c r="T29" s="2504"/>
      <c r="U29" s="2504"/>
      <c r="V29" s="2504"/>
      <c r="W29" s="2504"/>
      <c r="X29" s="2504"/>
      <c r="Y29" s="2504"/>
      <c r="Z29" s="2504"/>
      <c r="AA29" s="2504"/>
      <c r="AB29" s="2504"/>
      <c r="AC29" s="2505"/>
    </row>
    <row r="30" spans="1:29" ht="15" customHeight="1">
      <c r="A30" s="2555"/>
      <c r="B30" s="2191"/>
      <c r="C30" s="2190"/>
      <c r="D30" s="2189">
        <f>C29*D29</f>
        <v>0.47384999999999999</v>
      </c>
      <c r="E30" s="2188"/>
      <c r="F30" s="2187" t="s">
        <v>2313</v>
      </c>
      <c r="G30" s="2186" t="s">
        <v>2308</v>
      </c>
      <c r="H30" s="2185" t="s">
        <v>2312</v>
      </c>
      <c r="I30" s="2184" t="s">
        <v>2311</v>
      </c>
      <c r="J30" s="2183" t="s">
        <v>6</v>
      </c>
      <c r="K30" s="2182" t="s">
        <v>7</v>
      </c>
      <c r="L30" s="2181" t="s">
        <v>10</v>
      </c>
      <c r="M30" s="2063" t="s">
        <v>29</v>
      </c>
      <c r="N30" s="2180" t="s">
        <v>6</v>
      </c>
      <c r="P30" s="2556"/>
      <c r="Q30" s="2179"/>
      <c r="R30" s="2178" t="s">
        <v>2310</v>
      </c>
      <c r="S30" s="2137">
        <v>3.24</v>
      </c>
      <c r="T30" s="96" t="s">
        <v>2309</v>
      </c>
      <c r="U30" s="96"/>
      <c r="V30" s="96"/>
      <c r="W30" s="96"/>
      <c r="X30" s="96"/>
      <c r="Y30" s="96"/>
      <c r="Z30" s="2095"/>
      <c r="AA30" s="2095"/>
      <c r="AB30" s="2095"/>
      <c r="AC30" s="2094"/>
    </row>
    <row r="31" spans="1:29" ht="15" customHeight="1" thickBot="1">
      <c r="A31" s="2555"/>
      <c r="B31" s="2133" t="s">
        <v>4</v>
      </c>
      <c r="C31" s="2177" t="s">
        <v>2307</v>
      </c>
      <c r="D31" s="2177"/>
      <c r="E31" s="2176"/>
      <c r="F31" s="2175" t="s">
        <v>53</v>
      </c>
      <c r="G31" s="2175"/>
      <c r="H31" s="2175"/>
      <c r="I31" s="2175"/>
      <c r="J31" s="2174" t="s">
        <v>2308</v>
      </c>
      <c r="K31" s="2173" t="s">
        <v>2308</v>
      </c>
      <c r="L31" s="2172" t="s">
        <v>2308</v>
      </c>
      <c r="M31" s="2147" t="s">
        <v>28</v>
      </c>
      <c r="N31" s="2146" t="s">
        <v>2307</v>
      </c>
      <c r="P31" s="2556"/>
      <c r="Q31" s="2171"/>
      <c r="R31" s="96"/>
      <c r="S31" s="96"/>
      <c r="T31" s="96"/>
      <c r="U31" s="96"/>
      <c r="V31" s="96"/>
      <c r="W31" s="96"/>
      <c r="X31" s="96"/>
      <c r="Y31" s="96"/>
      <c r="Z31" s="2095"/>
      <c r="AA31" s="2095"/>
      <c r="AB31" s="2095"/>
      <c r="AC31" s="2094"/>
    </row>
    <row r="32" spans="1:29" ht="15" customHeight="1">
      <c r="A32" s="2555"/>
      <c r="B32" s="2157">
        <f t="shared" ref="B32:B41" si="2">IF(ISBLANK(G32),I32*H32,G32)</f>
        <v>0.25</v>
      </c>
      <c r="C32" s="2156">
        <f t="shared" ref="C32:C41" si="3">M32*B32</f>
        <v>0.81</v>
      </c>
      <c r="D32" s="2155"/>
      <c r="E32" s="2155"/>
      <c r="F32" s="2154" t="s">
        <v>41</v>
      </c>
      <c r="G32" s="2162">
        <v>0.25</v>
      </c>
      <c r="H32" s="2152"/>
      <c r="I32" s="2151"/>
      <c r="J32" s="2150">
        <f>(B32/J57)*I24</f>
        <v>0.21367521367521364</v>
      </c>
      <c r="K32" s="2149">
        <f>(B32/K57)*K24</f>
        <v>0.5</v>
      </c>
      <c r="L32" s="2148">
        <f>(B32/L57)*M24</f>
        <v>0.25</v>
      </c>
      <c r="M32" s="2147">
        <v>3.24</v>
      </c>
      <c r="N32" s="2146">
        <f t="shared" ref="N32:N41" si="4">M32*J32</f>
        <v>0.69230769230769218</v>
      </c>
      <c r="P32" s="2556"/>
      <c r="Q32" s="2506" t="s">
        <v>2306</v>
      </c>
      <c r="R32" s="2507"/>
      <c r="S32" s="2507"/>
      <c r="T32" s="2507"/>
      <c r="U32" s="2507"/>
      <c r="V32" s="2507"/>
      <c r="W32" s="2507"/>
      <c r="X32" s="2507"/>
      <c r="Y32" s="2507"/>
      <c r="Z32" s="2507"/>
      <c r="AA32" s="2507"/>
      <c r="AB32" s="2507"/>
      <c r="AC32" s="2508"/>
    </row>
    <row r="33" spans="1:29" ht="15" customHeight="1">
      <c r="A33" s="2555"/>
      <c r="B33" s="2157">
        <f t="shared" si="2"/>
        <v>0.25</v>
      </c>
      <c r="C33" s="2156">
        <f t="shared" si="3"/>
        <v>0.81</v>
      </c>
      <c r="D33" s="2155"/>
      <c r="E33" s="2155"/>
      <c r="F33" s="2154" t="s">
        <v>26</v>
      </c>
      <c r="G33" s="2162">
        <v>0.25</v>
      </c>
      <c r="H33" s="2152"/>
      <c r="I33" s="2151"/>
      <c r="J33" s="2150">
        <f>(B33/J57)*I24</f>
        <v>0.21367521367521364</v>
      </c>
      <c r="K33" s="2149">
        <f>(B33/K57)*K24</f>
        <v>0.5</v>
      </c>
      <c r="L33" s="2148">
        <f>(B33/L57)*M24</f>
        <v>0.25</v>
      </c>
      <c r="M33" s="2147">
        <v>3.24</v>
      </c>
      <c r="N33" s="2146">
        <f t="shared" si="4"/>
        <v>0.69230769230769218</v>
      </c>
      <c r="P33" s="2556"/>
      <c r="Q33" s="2101"/>
      <c r="S33" s="2480" t="s">
        <v>2305</v>
      </c>
      <c r="T33" s="2480"/>
      <c r="U33" s="2480"/>
      <c r="V33" s="2480"/>
      <c r="W33" s="2480"/>
      <c r="X33" s="2480"/>
      <c r="Y33" s="2480"/>
      <c r="Z33" s="2480"/>
      <c r="AA33" s="2480"/>
      <c r="AB33" s="2095"/>
      <c r="AC33" s="2094"/>
    </row>
    <row r="34" spans="1:29" ht="15.75" customHeight="1">
      <c r="A34" s="2555"/>
      <c r="B34" s="2157">
        <f t="shared" si="2"/>
        <v>0.01</v>
      </c>
      <c r="C34" s="2156">
        <f t="shared" si="3"/>
        <v>3.2400000000000005E-2</v>
      </c>
      <c r="D34" s="2155"/>
      <c r="E34" s="2155"/>
      <c r="F34" s="2154" t="s">
        <v>9</v>
      </c>
      <c r="G34" s="2162">
        <v>0.01</v>
      </c>
      <c r="H34" s="2152"/>
      <c r="I34" s="2151"/>
      <c r="J34" s="2150">
        <f>(B34/J57)*I24</f>
        <v>8.5470085470085461E-3</v>
      </c>
      <c r="K34" s="2149">
        <f>(B34/K57)*K24</f>
        <v>0.02</v>
      </c>
      <c r="L34" s="2148">
        <f>(B34/L57)*M24</f>
        <v>0.01</v>
      </c>
      <c r="M34" s="2147">
        <v>3.24</v>
      </c>
      <c r="N34" s="2146">
        <f t="shared" si="4"/>
        <v>2.769230769230769E-2</v>
      </c>
      <c r="P34" s="2556"/>
      <c r="Q34" s="2101"/>
      <c r="S34" s="18"/>
      <c r="T34" s="18" t="s">
        <v>2304</v>
      </c>
      <c r="U34" s="18"/>
      <c r="V34" s="18"/>
      <c r="W34" s="2170" t="s">
        <v>2303</v>
      </c>
      <c r="X34" s="18"/>
      <c r="Y34" s="18" t="s">
        <v>2302</v>
      </c>
      <c r="Z34" s="18"/>
      <c r="AA34" s="18"/>
      <c r="AB34" s="2095"/>
      <c r="AC34" s="2094"/>
    </row>
    <row r="35" spans="1:29">
      <c r="A35" s="2555"/>
      <c r="B35" s="2157">
        <f t="shared" si="2"/>
        <v>0.05</v>
      </c>
      <c r="C35" s="2156">
        <f t="shared" si="3"/>
        <v>0.16200000000000003</v>
      </c>
      <c r="D35" s="2155"/>
      <c r="E35" s="2155"/>
      <c r="F35" s="2154" t="s">
        <v>11</v>
      </c>
      <c r="G35" s="2162">
        <v>0.05</v>
      </c>
      <c r="H35" s="2152"/>
      <c r="I35" s="2151"/>
      <c r="J35" s="2150">
        <f>(B35/J57)*I24</f>
        <v>4.2735042735042729E-2</v>
      </c>
      <c r="K35" s="2149">
        <f>(B35/K57)*K24</f>
        <v>0.1</v>
      </c>
      <c r="L35" s="2148">
        <f>(B35/L57)*M24</f>
        <v>0.05</v>
      </c>
      <c r="M35" s="2147">
        <v>3.24</v>
      </c>
      <c r="N35" s="2146">
        <f t="shared" si="4"/>
        <v>0.13846153846153844</v>
      </c>
      <c r="P35" s="2556"/>
      <c r="Q35" s="2101"/>
      <c r="S35" s="18"/>
      <c r="T35" s="18" t="s">
        <v>2301</v>
      </c>
      <c r="U35" s="18"/>
      <c r="V35" s="18"/>
      <c r="W35" s="2170" t="s">
        <v>2300</v>
      </c>
      <c r="X35" s="18"/>
      <c r="Y35" s="18" t="s">
        <v>2299</v>
      </c>
      <c r="Z35" s="18"/>
      <c r="AA35" s="18"/>
      <c r="AB35" s="2095"/>
      <c r="AC35" s="2094"/>
    </row>
    <row r="36" spans="1:29">
      <c r="A36" s="2555"/>
      <c r="B36" s="2157">
        <f t="shared" si="2"/>
        <v>0.03</v>
      </c>
      <c r="C36" s="2156">
        <f t="shared" si="3"/>
        <v>9.7200000000000009E-2</v>
      </c>
      <c r="D36" s="2155"/>
      <c r="E36" s="2155"/>
      <c r="F36" s="2154" t="s">
        <v>42</v>
      </c>
      <c r="G36" s="2162">
        <v>0.03</v>
      </c>
      <c r="H36" s="2152"/>
      <c r="I36" s="2151"/>
      <c r="J36" s="2150">
        <f>(B36/J57)*I24</f>
        <v>2.5641025641025637E-2</v>
      </c>
      <c r="K36" s="2149">
        <f>(B36/K57)*K24</f>
        <v>0.06</v>
      </c>
      <c r="L36" s="2148">
        <f>(B36/L57)*M24</f>
        <v>0.03</v>
      </c>
      <c r="M36" s="2147">
        <v>3.24</v>
      </c>
      <c r="N36" s="2146">
        <f t="shared" si="4"/>
        <v>8.3076923076923062E-2</v>
      </c>
      <c r="P36" s="2556"/>
      <c r="Q36" s="2101"/>
      <c r="S36" s="18"/>
      <c r="T36" s="18"/>
      <c r="U36" s="18"/>
      <c r="V36" s="18"/>
      <c r="W36" s="2170"/>
      <c r="X36" s="18"/>
      <c r="Y36" s="18"/>
      <c r="Z36" s="18"/>
      <c r="AA36" s="18"/>
      <c r="AB36" s="2095"/>
      <c r="AC36" s="2094"/>
    </row>
    <row r="37" spans="1:29" ht="15" customHeight="1">
      <c r="A37" s="2555"/>
      <c r="B37" s="2157">
        <f t="shared" si="2"/>
        <v>5.0000000000000001E-3</v>
      </c>
      <c r="C37" s="2156">
        <f t="shared" si="3"/>
        <v>1.6200000000000003E-2</v>
      </c>
      <c r="D37" s="2155"/>
      <c r="E37" s="2155"/>
      <c r="F37" s="2154" t="s">
        <v>43</v>
      </c>
      <c r="G37" s="2162">
        <v>5.0000000000000001E-3</v>
      </c>
      <c r="H37" s="2152"/>
      <c r="I37" s="2151"/>
      <c r="J37" s="2150">
        <f>(B37/J57)*I24</f>
        <v>4.2735042735042731E-3</v>
      </c>
      <c r="K37" s="2149">
        <f>(B37/K57)*K24</f>
        <v>0.01</v>
      </c>
      <c r="L37" s="2148">
        <f>(B37/L57)*M24</f>
        <v>5.0000000000000001E-3</v>
      </c>
      <c r="M37" s="2147">
        <v>3.24</v>
      </c>
      <c r="N37" s="2146">
        <f t="shared" si="4"/>
        <v>1.3846153846153845E-2</v>
      </c>
      <c r="P37" s="2556"/>
      <c r="Q37" s="2101"/>
      <c r="S37" s="2480" t="s">
        <v>2298</v>
      </c>
      <c r="T37" s="2480"/>
      <c r="U37" s="2480"/>
      <c r="V37" s="2480"/>
      <c r="W37" s="2480"/>
      <c r="X37" s="2480"/>
      <c r="Y37" s="2480"/>
      <c r="Z37" s="2480"/>
      <c r="AA37" s="2480"/>
      <c r="AB37" s="2095"/>
      <c r="AC37" s="2094"/>
    </row>
    <row r="38" spans="1:29" ht="15" customHeight="1">
      <c r="A38" s="2555"/>
      <c r="B38" s="2157">
        <f t="shared" si="2"/>
        <v>0.28000000000000003</v>
      </c>
      <c r="C38" s="2156">
        <f t="shared" si="3"/>
        <v>0.90720000000000012</v>
      </c>
      <c r="D38" s="2155"/>
      <c r="E38" s="2155"/>
      <c r="F38" s="2154" t="s">
        <v>2297</v>
      </c>
      <c r="G38" s="2162">
        <v>0.28000000000000003</v>
      </c>
      <c r="H38" s="2152"/>
      <c r="I38" s="2151"/>
      <c r="J38" s="2150">
        <f>(B38/J57)*I24</f>
        <v>0.2393162393162393</v>
      </c>
      <c r="K38" s="2149">
        <f>(B38/K57)*K24</f>
        <v>0.56000000000000005</v>
      </c>
      <c r="L38" s="2148">
        <f>(B38/L57)*M24</f>
        <v>0.28000000000000003</v>
      </c>
      <c r="M38" s="2147">
        <v>3.24</v>
      </c>
      <c r="N38" s="2146">
        <f t="shared" si="4"/>
        <v>0.77538461538461534</v>
      </c>
      <c r="P38" s="2556"/>
      <c r="Q38" s="2101"/>
      <c r="S38" s="2487" t="s">
        <v>2296</v>
      </c>
      <c r="T38" s="2487"/>
      <c r="U38" s="2487"/>
      <c r="V38" s="2487"/>
      <c r="W38" s="2487"/>
      <c r="X38" s="2487"/>
      <c r="Y38" s="2487"/>
      <c r="Z38" s="2487"/>
      <c r="AA38" s="2487"/>
      <c r="AB38" s="2095"/>
      <c r="AC38" s="2094"/>
    </row>
    <row r="39" spans="1:29" ht="15" customHeight="1">
      <c r="A39" s="2555"/>
      <c r="B39" s="2157">
        <f t="shared" si="2"/>
        <v>1.4999999999999999E-2</v>
      </c>
      <c r="C39" s="2156">
        <f t="shared" si="3"/>
        <v>4.8600000000000004E-2</v>
      </c>
      <c r="D39" s="2155"/>
      <c r="E39" s="2155"/>
      <c r="F39" s="2154" t="s">
        <v>12</v>
      </c>
      <c r="G39" s="2162">
        <v>1.4999999999999999E-2</v>
      </c>
      <c r="H39" s="2152"/>
      <c r="I39" s="2151"/>
      <c r="J39" s="2150">
        <f>(B39/J57)*I24</f>
        <v>1.2820512820512818E-2</v>
      </c>
      <c r="K39" s="2149">
        <f>(B39/K57)*K24</f>
        <v>0.03</v>
      </c>
      <c r="L39" s="2148">
        <f>(B39/L57)*M24</f>
        <v>1.4999999999999999E-2</v>
      </c>
      <c r="M39" s="2147">
        <v>3.24</v>
      </c>
      <c r="N39" s="2146">
        <f t="shared" si="4"/>
        <v>4.1538461538461531E-2</v>
      </c>
      <c r="P39" s="2556"/>
      <c r="Q39" s="2101"/>
      <c r="S39" s="2480" t="s">
        <v>2295</v>
      </c>
      <c r="T39" s="2480"/>
      <c r="U39" s="2480"/>
      <c r="V39" s="2480"/>
      <c r="W39" s="2480"/>
      <c r="X39" s="2480"/>
      <c r="Y39" s="2480"/>
      <c r="Z39" s="2480"/>
      <c r="AA39" s="2480"/>
      <c r="AB39" s="2095"/>
      <c r="AC39" s="2094"/>
    </row>
    <row r="40" spans="1:29" ht="15" customHeight="1" thickBot="1">
      <c r="A40" s="2555"/>
      <c r="B40" s="2157">
        <f t="shared" si="2"/>
        <v>0</v>
      </c>
      <c r="C40" s="2156">
        <f t="shared" si="3"/>
        <v>0</v>
      </c>
      <c r="D40" s="2155"/>
      <c r="E40" s="2155"/>
      <c r="F40" s="2154"/>
      <c r="G40" s="2162"/>
      <c r="H40" s="2152"/>
      <c r="I40" s="2151"/>
      <c r="J40" s="2150">
        <f>(B40/J57)*I24</f>
        <v>0</v>
      </c>
      <c r="K40" s="2149">
        <f>(B40/K57)*K24</f>
        <v>0</v>
      </c>
      <c r="L40" s="2148">
        <f>(B40/L57)*M24</f>
        <v>0</v>
      </c>
      <c r="M40" s="2147"/>
      <c r="N40" s="2146">
        <f t="shared" si="4"/>
        <v>0</v>
      </c>
      <c r="P40" s="2556"/>
      <c r="Q40" s="2488" t="s">
        <v>2294</v>
      </c>
      <c r="R40" s="2489"/>
      <c r="S40" s="2489"/>
      <c r="T40" s="2489"/>
      <c r="U40" s="2489"/>
      <c r="V40" s="2489"/>
      <c r="W40" s="2489"/>
      <c r="X40" s="2489"/>
      <c r="Y40" s="2489"/>
      <c r="Z40" s="2489"/>
      <c r="AA40" s="2489"/>
      <c r="AB40" s="2489"/>
      <c r="AC40" s="2490"/>
    </row>
    <row r="41" spans="1:29" ht="16.5" thickBot="1">
      <c r="A41" s="2555"/>
      <c r="B41" s="2157">
        <f t="shared" si="2"/>
        <v>0</v>
      </c>
      <c r="C41" s="2156">
        <f t="shared" si="3"/>
        <v>0</v>
      </c>
      <c r="D41" s="2155"/>
      <c r="E41" s="2155"/>
      <c r="F41" s="2154"/>
      <c r="G41" s="2162"/>
      <c r="H41" s="2152"/>
      <c r="I41" s="2151"/>
      <c r="J41" s="2150">
        <f>(B41/J57)*I24</f>
        <v>0</v>
      </c>
      <c r="K41" s="2149">
        <f>(B41/K57)*K24</f>
        <v>0</v>
      </c>
      <c r="L41" s="2148">
        <f>(B41/L57)*M24</f>
        <v>0</v>
      </c>
      <c r="M41" s="2147"/>
      <c r="N41" s="2146">
        <f t="shared" si="4"/>
        <v>0</v>
      </c>
      <c r="P41" s="2556"/>
      <c r="Q41" s="2518" t="s">
        <v>31</v>
      </c>
      <c r="R41" s="2519"/>
      <c r="S41" s="2519"/>
      <c r="T41" s="2519"/>
      <c r="U41" s="2519"/>
      <c r="V41" s="2519"/>
      <c r="W41" s="2519"/>
      <c r="X41" s="2519"/>
      <c r="Y41" s="2519"/>
      <c r="Z41" s="2519"/>
      <c r="AA41" s="2519"/>
      <c r="AB41" s="2519"/>
      <c r="AC41" s="2520"/>
    </row>
    <row r="42" spans="1:29">
      <c r="A42" s="2555"/>
      <c r="B42" s="116"/>
      <c r="C42" s="2169"/>
      <c r="D42" s="2168"/>
      <c r="E42" s="2168"/>
      <c r="F42" s="2167" t="s">
        <v>44</v>
      </c>
      <c r="G42" s="2167"/>
      <c r="H42" s="2167"/>
      <c r="I42" s="2167"/>
      <c r="J42" s="1658"/>
      <c r="K42" s="2166"/>
      <c r="L42" s="2166"/>
      <c r="M42" s="2165"/>
      <c r="N42" s="2164"/>
      <c r="P42" s="2556"/>
      <c r="Q42" s="2096"/>
      <c r="R42" s="2095"/>
      <c r="S42" s="2095"/>
      <c r="T42" s="2095"/>
      <c r="U42" s="2095"/>
      <c r="V42" s="2095"/>
      <c r="W42" s="2095"/>
      <c r="X42" s="2095"/>
      <c r="Y42" s="2095"/>
      <c r="Z42" s="2095"/>
      <c r="AA42" s="2095"/>
      <c r="AB42" s="2095"/>
      <c r="AC42" s="2094"/>
    </row>
    <row r="43" spans="1:29" ht="15.75">
      <c r="A43" s="2555"/>
      <c r="B43" s="2157">
        <f>IF(ISBLANK(G43),I43*H43,G43)</f>
        <v>0</v>
      </c>
      <c r="C43" s="2156">
        <f>M43*B43</f>
        <v>0</v>
      </c>
      <c r="D43" s="2155"/>
      <c r="E43" s="2155"/>
      <c r="F43" s="2154"/>
      <c r="G43" s="2162"/>
      <c r="H43" s="2152"/>
      <c r="I43" s="2151"/>
      <c r="J43" s="2150">
        <f>(B43/J57)*I24</f>
        <v>0</v>
      </c>
      <c r="K43" s="2149">
        <f>(B43/K57)*K24</f>
        <v>0</v>
      </c>
      <c r="L43" s="2148">
        <f>(B43/L57)*M24</f>
        <v>0</v>
      </c>
      <c r="M43" s="2147"/>
      <c r="N43" s="2146">
        <f>M43*J43</f>
        <v>0</v>
      </c>
      <c r="P43" s="2556"/>
      <c r="Q43" s="2161" t="s">
        <v>6</v>
      </c>
      <c r="R43" s="2464" t="s">
        <v>2293</v>
      </c>
      <c r="S43" s="2464"/>
      <c r="T43" s="2464"/>
      <c r="U43" s="2464"/>
      <c r="V43" s="2163">
        <v>1</v>
      </c>
      <c r="W43" s="105" t="s">
        <v>2292</v>
      </c>
      <c r="AA43" s="2095"/>
      <c r="AB43" s="2095"/>
      <c r="AC43" s="2094"/>
    </row>
    <row r="44" spans="1:29">
      <c r="A44" s="2555"/>
      <c r="B44" s="2157">
        <f>IF(ISBLANK(G44),I44*H44,G44)</f>
        <v>0.28000000000000003</v>
      </c>
      <c r="C44" s="2156">
        <f>M44*B44</f>
        <v>0.90720000000000012</v>
      </c>
      <c r="D44" s="2155"/>
      <c r="E44" s="2155"/>
      <c r="F44" s="2154" t="s">
        <v>44</v>
      </c>
      <c r="G44" s="2162">
        <v>0.28000000000000003</v>
      </c>
      <c r="H44" s="2152"/>
      <c r="I44" s="2151"/>
      <c r="J44" s="2150">
        <f>(B44/J57)*I24</f>
        <v>0.2393162393162393</v>
      </c>
      <c r="K44" s="2149">
        <f>(B44/K57)*K24</f>
        <v>0.56000000000000005</v>
      </c>
      <c r="L44" s="2148">
        <f>(B44/L57)*M24</f>
        <v>0.28000000000000003</v>
      </c>
      <c r="M44" s="2147">
        <v>3.24</v>
      </c>
      <c r="N44" s="2146">
        <f>M44*J44</f>
        <v>0.77538461538461534</v>
      </c>
      <c r="P44" s="2556"/>
      <c r="Q44" s="2161"/>
      <c r="R44" s="2160"/>
      <c r="S44" s="2071"/>
      <c r="T44" s="2071"/>
      <c r="U44" s="2071"/>
      <c r="V44" s="2071"/>
      <c r="W44" s="2071"/>
      <c r="X44" s="2071"/>
      <c r="Y44" s="2071"/>
      <c r="Z44" s="2071"/>
      <c r="AA44" s="2159" t="s">
        <v>2291</v>
      </c>
      <c r="AB44" s="2158" t="str">
        <f>N53</f>
        <v>N</v>
      </c>
      <c r="AC44" s="2094"/>
    </row>
    <row r="45" spans="1:29" ht="15" customHeight="1">
      <c r="A45" s="2555"/>
      <c r="B45" s="2157">
        <f>IF(ISBLANK(G45),I45*H45,G45)</f>
        <v>0</v>
      </c>
      <c r="C45" s="2156">
        <f>M45*B45</f>
        <v>0</v>
      </c>
      <c r="D45" s="2155"/>
      <c r="E45" s="2155"/>
      <c r="F45" s="2154"/>
      <c r="G45" s="2153"/>
      <c r="H45" s="2152"/>
      <c r="I45" s="2151"/>
      <c r="J45" s="2150">
        <f>(B45/J57)*I24</f>
        <v>0</v>
      </c>
      <c r="K45" s="2149">
        <f>(B45/K57)*K24</f>
        <v>0</v>
      </c>
      <c r="L45" s="2148">
        <f>(B45/L57)*M24</f>
        <v>0</v>
      </c>
      <c r="M45" s="2147"/>
      <c r="N45" s="2146">
        <f>M45*J45</f>
        <v>0</v>
      </c>
      <c r="P45" s="2556"/>
      <c r="Q45" s="2465" t="s">
        <v>2290</v>
      </c>
      <c r="R45" s="2466"/>
      <c r="S45" s="2466"/>
      <c r="T45" s="2466"/>
      <c r="U45" s="2466"/>
      <c r="V45" s="2466"/>
      <c r="W45" s="2466"/>
      <c r="X45" s="2466"/>
      <c r="Y45" s="2466"/>
      <c r="Z45" s="2466"/>
      <c r="AA45" s="2466"/>
      <c r="AB45" s="2466"/>
      <c r="AC45" s="2467"/>
    </row>
    <row r="46" spans="1:29">
      <c r="A46" s="2555"/>
      <c r="B46" s="2142"/>
      <c r="C46" s="2145"/>
      <c r="D46" s="96"/>
      <c r="E46" s="96"/>
      <c r="F46" s="96"/>
      <c r="G46" s="2144"/>
      <c r="H46" s="2140"/>
      <c r="I46" s="2139"/>
      <c r="J46" s="2139"/>
      <c r="K46" s="2138"/>
      <c r="L46" s="2138"/>
      <c r="M46" s="2137"/>
      <c r="N46" s="2136"/>
      <c r="P46" s="2556"/>
      <c r="Q46" s="2465"/>
      <c r="R46" s="2466"/>
      <c r="S46" s="2466"/>
      <c r="T46" s="2466"/>
      <c r="U46" s="2466"/>
      <c r="V46" s="2466"/>
      <c r="W46" s="2466"/>
      <c r="X46" s="2466"/>
      <c r="Y46" s="2466"/>
      <c r="Z46" s="2466"/>
      <c r="AA46" s="2466"/>
      <c r="AB46" s="2466"/>
      <c r="AC46" s="2467"/>
    </row>
    <row r="47" spans="1:29" ht="15.75">
      <c r="A47" s="2555"/>
      <c r="B47" s="2142"/>
      <c r="C47" s="2141" t="s">
        <v>260</v>
      </c>
      <c r="D47" s="96"/>
      <c r="E47" s="96"/>
      <c r="F47" s="96"/>
      <c r="G47" s="96"/>
      <c r="H47" s="2143"/>
      <c r="I47" s="2139"/>
      <c r="J47" s="2139"/>
      <c r="K47" s="2138"/>
      <c r="L47" s="2138"/>
      <c r="M47" s="2137"/>
      <c r="N47" s="2136"/>
      <c r="P47" s="2556"/>
      <c r="Q47" s="2115"/>
      <c r="R47" s="2071"/>
      <c r="S47" s="2071"/>
      <c r="T47" s="2071"/>
      <c r="U47" s="2071"/>
      <c r="V47" s="2071"/>
      <c r="W47" s="2071"/>
      <c r="X47" s="2071"/>
      <c r="Y47" s="2071"/>
      <c r="Z47" s="2071"/>
      <c r="AA47" s="2071"/>
      <c r="AB47" s="2095"/>
      <c r="AC47" s="2094"/>
    </row>
    <row r="48" spans="1:29" ht="15.75">
      <c r="A48" s="2555"/>
      <c r="B48" s="2142"/>
      <c r="C48" s="2141" t="s">
        <v>261</v>
      </c>
      <c r="D48" s="96"/>
      <c r="E48" s="96"/>
      <c r="F48" s="96"/>
      <c r="G48" s="96"/>
      <c r="H48" s="2140"/>
      <c r="I48" s="2139"/>
      <c r="J48" s="2139"/>
      <c r="K48" s="2138"/>
      <c r="L48" s="2138"/>
      <c r="M48" s="2137"/>
      <c r="N48" s="2136"/>
      <c r="P48" s="2556"/>
      <c r="Q48" s="2135" t="s">
        <v>7</v>
      </c>
      <c r="R48" s="2468" t="s">
        <v>2289</v>
      </c>
      <c r="S48" s="2468"/>
      <c r="T48" s="2468"/>
      <c r="U48" s="2468"/>
      <c r="V48" s="2134">
        <v>1</v>
      </c>
      <c r="W48" s="2469" t="s">
        <v>2288</v>
      </c>
      <c r="X48" s="2469"/>
      <c r="Y48" s="2469"/>
      <c r="Z48" s="2469"/>
      <c r="AA48" s="2095"/>
      <c r="AB48" s="2095"/>
      <c r="AC48" s="2094"/>
    </row>
    <row r="49" spans="1:29" ht="15.75" thickBot="1">
      <c r="A49" s="2555"/>
      <c r="B49" s="2133" t="s">
        <v>4</v>
      </c>
      <c r="C49" s="2130"/>
      <c r="D49" s="2130"/>
      <c r="E49" s="2130"/>
      <c r="F49" s="2132" t="s">
        <v>2287</v>
      </c>
      <c r="G49" s="2131"/>
      <c r="H49" s="2131"/>
      <c r="I49" s="2130"/>
      <c r="J49" s="2130"/>
      <c r="K49" s="2130"/>
      <c r="L49" s="2130"/>
      <c r="M49" s="2130"/>
      <c r="N49" s="2129"/>
      <c r="P49" s="2556"/>
      <c r="Q49" s="2115"/>
      <c r="R49" s="96"/>
      <c r="S49" s="96"/>
      <c r="T49" s="96"/>
      <c r="U49" s="96"/>
      <c r="V49" s="96"/>
      <c r="W49" s="2469"/>
      <c r="X49" s="2469"/>
      <c r="Y49" s="2469"/>
      <c r="Z49" s="2469"/>
      <c r="AA49" s="2095"/>
      <c r="AB49" s="2095"/>
      <c r="AC49" s="2094"/>
    </row>
    <row r="50" spans="1:29" ht="15.75">
      <c r="A50" s="2555"/>
      <c r="B50" s="116">
        <f>SUM(B32:B41)</f>
        <v>0.89000000000000012</v>
      </c>
      <c r="C50" s="2128">
        <f>C52-C51</f>
        <v>2.8835999999999999</v>
      </c>
      <c r="D50" s="2099" t="s">
        <v>21</v>
      </c>
      <c r="E50" s="2446" t="s">
        <v>45</v>
      </c>
      <c r="F50" s="2446"/>
      <c r="G50" s="2446"/>
      <c r="H50" s="2127">
        <f>SUM(J32:J41)</f>
        <v>0.76068376068376065</v>
      </c>
      <c r="I50" s="2447">
        <f>SUM(K32:K41)</f>
        <v>1.7800000000000002</v>
      </c>
      <c r="J50" s="2447"/>
      <c r="K50" s="2447">
        <f>SUM(L32:L41)</f>
        <v>0.89000000000000012</v>
      </c>
      <c r="L50" s="2447"/>
      <c r="M50" s="2117"/>
      <c r="N50" s="2116"/>
      <c r="P50" s="2556"/>
      <c r="Q50" s="2115"/>
      <c r="R50" s="96"/>
      <c r="S50" s="96"/>
      <c r="T50" s="96"/>
      <c r="U50" s="96"/>
      <c r="V50" s="96"/>
      <c r="W50" s="96"/>
      <c r="X50" s="96"/>
      <c r="Y50" s="96"/>
      <c r="Z50" s="96"/>
      <c r="AA50" s="2095"/>
      <c r="AB50" s="2095"/>
      <c r="AC50" s="2094"/>
    </row>
    <row r="51" spans="1:29" ht="15.75">
      <c r="A51" s="2555"/>
      <c r="B51" s="2126">
        <f>SUM(B43:B45)</f>
        <v>0.28000000000000003</v>
      </c>
      <c r="C51" s="2125">
        <f>SUM(C43:C45)</f>
        <v>0.90720000000000012</v>
      </c>
      <c r="D51" s="2099" t="s">
        <v>22</v>
      </c>
      <c r="E51" s="2459" t="s">
        <v>49</v>
      </c>
      <c r="F51" s="2459"/>
      <c r="G51" s="2459"/>
      <c r="H51" s="2124">
        <f>SUM(J43:J45)</f>
        <v>0.2393162393162393</v>
      </c>
      <c r="I51" s="2460">
        <f>SUM(K43:K45)</f>
        <v>0.56000000000000005</v>
      </c>
      <c r="J51" s="2460"/>
      <c r="K51" s="2460">
        <f>SUM(L43:L45)</f>
        <v>0.28000000000000003</v>
      </c>
      <c r="L51" s="2460"/>
      <c r="M51" s="2117"/>
      <c r="N51" s="2116"/>
      <c r="P51" s="2556"/>
      <c r="Q51" s="2123" t="s">
        <v>10</v>
      </c>
      <c r="R51" s="2509" t="s">
        <v>2286</v>
      </c>
      <c r="S51" s="2509"/>
      <c r="T51" s="2509"/>
      <c r="U51" s="2509"/>
      <c r="V51" s="2122">
        <v>20</v>
      </c>
      <c r="W51" s="105" t="s">
        <v>2285</v>
      </c>
      <c r="AA51" s="2095"/>
      <c r="AB51" s="2095"/>
      <c r="AC51" s="2094"/>
    </row>
    <row r="52" spans="1:29" ht="15.75">
      <c r="A52" s="2555"/>
      <c r="B52" s="2121">
        <f>SUM(B32:B49)</f>
        <v>1.1700000000000002</v>
      </c>
      <c r="C52" s="2120">
        <f>SUM(C32:C49)</f>
        <v>3.7907999999999999</v>
      </c>
      <c r="D52" s="2119" t="s">
        <v>23</v>
      </c>
      <c r="E52" s="2446" t="s">
        <v>2284</v>
      </c>
      <c r="F52" s="2446"/>
      <c r="G52" s="2446"/>
      <c r="H52" s="2118">
        <f>H50+H51</f>
        <v>1</v>
      </c>
      <c r="I52" s="2446">
        <f>I50+I51</f>
        <v>2.3400000000000003</v>
      </c>
      <c r="J52" s="2446"/>
      <c r="K52" s="2446">
        <f>K50+K51</f>
        <v>1.1700000000000002</v>
      </c>
      <c r="L52" s="2446"/>
      <c r="M52" s="2117"/>
      <c r="N52" s="2116"/>
      <c r="P52" s="2556"/>
      <c r="Q52" s="2115"/>
      <c r="R52" s="96"/>
      <c r="S52" s="96"/>
      <c r="T52" s="96"/>
      <c r="V52" s="96"/>
      <c r="W52" s="96"/>
      <c r="X52" s="96"/>
      <c r="Y52" s="96"/>
      <c r="Z52" s="96"/>
      <c r="AA52" s="2095"/>
      <c r="AB52" s="2095"/>
      <c r="AC52" s="2094"/>
    </row>
    <row r="53" spans="1:29" ht="16.5" thickBot="1">
      <c r="A53" s="2555"/>
      <c r="B53" s="2114" t="str">
        <f>LEFT(ADDRESS(1,COLUMN(),4),LEN(ADDRESS(1,COLUMN(),4))-1)</f>
        <v>B</v>
      </c>
      <c r="C53" s="2112" t="s">
        <v>2283</v>
      </c>
      <c r="D53" s="2113">
        <f>ROW()-1</f>
        <v>52</v>
      </c>
      <c r="E53" s="2112" t="s">
        <v>2282</v>
      </c>
      <c r="F53" s="2111"/>
      <c r="G53" s="2110" t="s">
        <v>2281</v>
      </c>
      <c r="H53" s="1646">
        <f>SUM(N32:N49)</f>
        <v>3.2399999999999993</v>
      </c>
      <c r="I53" s="2445">
        <f>(H53/H52)*I52</f>
        <v>7.581599999999999</v>
      </c>
      <c r="J53" s="2445"/>
      <c r="K53" s="2445">
        <f>(I53/I52)*K52</f>
        <v>3.7907999999999995</v>
      </c>
      <c r="L53" s="2445"/>
      <c r="M53" s="2109"/>
      <c r="N53" s="2108" t="str">
        <f>LEFT(ADDRESS(1,COLUMN(),4),LEN(ADDRESS(1,COLUMN(),4))-1)</f>
        <v>N</v>
      </c>
      <c r="P53" s="2556"/>
      <c r="Q53" s="2107" t="s">
        <v>13</v>
      </c>
      <c r="R53" s="2510" t="s">
        <v>2280</v>
      </c>
      <c r="S53" s="2510"/>
      <c r="T53" s="2510"/>
      <c r="U53" s="2510"/>
      <c r="V53" s="2106">
        <v>2.5</v>
      </c>
      <c r="W53" s="105" t="s">
        <v>2279</v>
      </c>
      <c r="AA53" s="2095"/>
      <c r="AB53" s="2095"/>
      <c r="AC53" s="2094"/>
    </row>
    <row r="54" spans="1:29" ht="15" customHeight="1">
      <c r="A54" s="2555"/>
      <c r="B54" s="2511" t="s">
        <v>2278</v>
      </c>
      <c r="C54" s="2512"/>
      <c r="D54" s="2512"/>
      <c r="E54" s="2512"/>
      <c r="F54" s="2512"/>
      <c r="G54" s="2512"/>
      <c r="H54" s="2512"/>
      <c r="I54" s="2512"/>
      <c r="J54" s="2482" t="s">
        <v>30</v>
      </c>
      <c r="K54" s="2482"/>
      <c r="L54" s="2482"/>
      <c r="M54" s="2105"/>
      <c r="N54" s="2104"/>
      <c r="P54" s="2556"/>
      <c r="Q54" s="2096"/>
      <c r="S54" s="2095"/>
      <c r="T54" s="2095"/>
      <c r="U54" s="2095"/>
      <c r="V54" s="2095"/>
      <c r="W54" s="2095"/>
      <c r="X54" s="2095"/>
      <c r="Y54" s="2095"/>
      <c r="Z54" s="2095"/>
      <c r="AA54" s="2095"/>
      <c r="AB54" s="2071"/>
      <c r="AC54" s="2094"/>
    </row>
    <row r="55" spans="1:29" ht="15" customHeight="1">
      <c r="A55" s="2555"/>
      <c r="B55" s="2513"/>
      <c r="C55" s="2514"/>
      <c r="D55" s="2514"/>
      <c r="E55" s="2514"/>
      <c r="F55" s="2514"/>
      <c r="G55" s="2514"/>
      <c r="H55" s="2514"/>
      <c r="I55" s="2514"/>
      <c r="J55" s="2103" t="s">
        <v>2277</v>
      </c>
      <c r="K55" s="2515" t="s">
        <v>5</v>
      </c>
      <c r="L55" s="2516" t="s">
        <v>46</v>
      </c>
      <c r="M55" s="96"/>
      <c r="N55" s="2090"/>
      <c r="P55" s="2556"/>
      <c r="Q55" s="2101"/>
      <c r="AC55" s="2100"/>
    </row>
    <row r="56" spans="1:29" ht="18" customHeight="1">
      <c r="A56" s="2555"/>
      <c r="B56" s="2513"/>
      <c r="C56" s="2514"/>
      <c r="D56" s="2514"/>
      <c r="E56" s="2514"/>
      <c r="F56" s="2514"/>
      <c r="G56" s="2514"/>
      <c r="H56" s="2514"/>
      <c r="I56" s="2514"/>
      <c r="J56" s="2102" t="s">
        <v>4</v>
      </c>
      <c r="K56" s="2515"/>
      <c r="L56" s="2516"/>
      <c r="M56" s="96"/>
      <c r="N56" s="2090"/>
      <c r="P56" s="2556"/>
      <c r="Q56" s="2101"/>
      <c r="AC56" s="2100"/>
    </row>
    <row r="57" spans="1:29" ht="15" customHeight="1">
      <c r="A57" s="2555"/>
      <c r="B57" s="2513"/>
      <c r="C57" s="2514"/>
      <c r="D57" s="2514"/>
      <c r="E57" s="2514"/>
      <c r="F57" s="2514"/>
      <c r="G57" s="2514"/>
      <c r="H57" s="2514"/>
      <c r="I57" s="2514"/>
      <c r="J57" s="2517">
        <f>B52</f>
        <v>1.1700000000000002</v>
      </c>
      <c r="K57" s="2494">
        <f>G32+G33</f>
        <v>0.5</v>
      </c>
      <c r="L57" s="2530">
        <v>20</v>
      </c>
      <c r="M57" s="96"/>
      <c r="N57" s="2090"/>
      <c r="P57" s="2556"/>
      <c r="Q57" s="2101"/>
      <c r="AC57" s="2100"/>
    </row>
    <row r="58" spans="1:29" ht="15" customHeight="1">
      <c r="A58" s="2555"/>
      <c r="B58" s="2513"/>
      <c r="C58" s="2514"/>
      <c r="D58" s="2514"/>
      <c r="E58" s="2514"/>
      <c r="F58" s="2514"/>
      <c r="G58" s="2514"/>
      <c r="H58" s="2514"/>
      <c r="I58" s="2514"/>
      <c r="J58" s="2517"/>
      <c r="K58" s="2494"/>
      <c r="L58" s="2530"/>
      <c r="M58" s="96"/>
      <c r="N58" s="2090"/>
      <c r="P58" s="2556"/>
      <c r="Q58" s="2101"/>
      <c r="R58" s="2071" t="s">
        <v>245</v>
      </c>
      <c r="AC58" s="2100"/>
    </row>
    <row r="59" spans="1:29" ht="15" customHeight="1">
      <c r="A59" s="2555"/>
      <c r="B59" s="2513"/>
      <c r="C59" s="2514"/>
      <c r="D59" s="2514"/>
      <c r="E59" s="2514"/>
      <c r="F59" s="2514"/>
      <c r="G59" s="2514"/>
      <c r="H59" s="2514"/>
      <c r="I59" s="2514"/>
      <c r="J59" s="2099" t="s">
        <v>23</v>
      </c>
      <c r="K59" s="2494"/>
      <c r="L59" s="2530"/>
      <c r="M59" s="2098"/>
      <c r="N59" s="2097"/>
      <c r="P59" s="2556"/>
      <c r="Q59" s="2096"/>
      <c r="R59" s="2071" t="s">
        <v>246</v>
      </c>
      <c r="S59" s="2095"/>
      <c r="T59" s="2095"/>
      <c r="U59" s="2095"/>
      <c r="V59" s="2095"/>
      <c r="W59" s="2095"/>
      <c r="X59" s="2095"/>
      <c r="Y59" s="2095"/>
      <c r="Z59" s="2095"/>
      <c r="AA59" s="2095"/>
      <c r="AB59" s="2071"/>
      <c r="AC59" s="2094"/>
    </row>
    <row r="60" spans="1:29" ht="15.75" thickBot="1">
      <c r="A60" s="2555"/>
      <c r="B60" s="2093" t="s">
        <v>4</v>
      </c>
      <c r="C60" s="2056" t="s">
        <v>2276</v>
      </c>
      <c r="H60" s="2092"/>
      <c r="I60" s="2056"/>
      <c r="K60" s="2091" t="s">
        <v>4</v>
      </c>
      <c r="L60" s="2091" t="s">
        <v>4</v>
      </c>
      <c r="M60" s="96"/>
      <c r="N60" s="2090"/>
      <c r="P60" s="2556"/>
      <c r="Q60" s="2089"/>
      <c r="R60" s="2071" t="s">
        <v>247</v>
      </c>
      <c r="S60" s="2084"/>
      <c r="T60" s="2084"/>
      <c r="U60" s="2084"/>
      <c r="V60" s="2084"/>
      <c r="W60" s="2084"/>
      <c r="X60" s="2084"/>
      <c r="Y60" s="2084"/>
      <c r="Z60" s="2084"/>
      <c r="AA60" s="2084"/>
      <c r="AB60" s="2071"/>
      <c r="AC60" s="2088"/>
    </row>
    <row r="61" spans="1:29" ht="15" customHeight="1">
      <c r="A61" s="2555"/>
      <c r="B61" s="2471" t="s">
        <v>17</v>
      </c>
      <c r="C61" s="2472"/>
      <c r="D61" s="2472"/>
      <c r="E61" s="2472"/>
      <c r="F61" s="2472"/>
      <c r="G61" s="2472"/>
      <c r="H61" s="2472"/>
      <c r="I61" s="2472"/>
      <c r="J61" s="2472"/>
      <c r="K61" s="2472"/>
      <c r="L61" s="2472"/>
      <c r="M61" s="2472"/>
      <c r="N61" s="2473"/>
      <c r="P61" s="2556"/>
      <c r="Q61" s="2089"/>
      <c r="R61" s="2071" t="s">
        <v>248</v>
      </c>
      <c r="S61" s="2084"/>
      <c r="T61" s="2084"/>
      <c r="U61" s="2084"/>
      <c r="V61" s="2084"/>
      <c r="W61" s="2084"/>
      <c r="X61" s="2084"/>
      <c r="Y61" s="2084"/>
      <c r="Z61" s="2084"/>
      <c r="AA61" s="2084"/>
      <c r="AB61" s="2084"/>
      <c r="AC61" s="2088"/>
    </row>
    <row r="62" spans="1:29">
      <c r="A62" s="2555"/>
      <c r="B62" s="2474"/>
      <c r="C62" s="2475"/>
      <c r="D62" s="2475"/>
      <c r="E62" s="2475"/>
      <c r="F62" s="2475"/>
      <c r="G62" s="2475"/>
      <c r="H62" s="2475"/>
      <c r="I62" s="2475"/>
      <c r="J62" s="2475"/>
      <c r="K62" s="2475"/>
      <c r="L62" s="2475"/>
      <c r="M62" s="2475"/>
      <c r="N62" s="2476"/>
      <c r="P62" s="2556"/>
      <c r="Q62" s="2087"/>
      <c r="R62" s="2086"/>
      <c r="S62" s="2086"/>
      <c r="T62" s="2086"/>
      <c r="U62" s="2086"/>
      <c r="V62" s="2086"/>
      <c r="W62" s="2086"/>
      <c r="X62" s="2086"/>
      <c r="Y62" s="2086"/>
      <c r="Z62" s="2086"/>
      <c r="AA62" s="2086"/>
      <c r="AB62" s="2086"/>
      <c r="AC62" s="2085"/>
    </row>
    <row r="63" spans="1:29">
      <c r="A63" s="2084"/>
      <c r="B63" s="2084"/>
      <c r="C63" s="2084"/>
      <c r="D63" s="2084"/>
      <c r="E63" s="2084"/>
      <c r="F63" s="2084"/>
      <c r="G63" s="2084"/>
      <c r="H63" s="2084"/>
      <c r="I63" s="2084"/>
      <c r="J63" s="2084"/>
      <c r="K63" s="2084"/>
      <c r="L63" s="2084"/>
      <c r="M63" s="2084"/>
      <c r="N63" s="2084"/>
    </row>
    <row r="64" spans="1:29">
      <c r="A64" s="592" t="s">
        <v>3</v>
      </c>
      <c r="B64" s="2493" t="s">
        <v>204</v>
      </c>
      <c r="C64" s="2493"/>
      <c r="D64" s="2493"/>
      <c r="E64" s="2493"/>
      <c r="F64" s="2493"/>
      <c r="G64" s="2493"/>
      <c r="H64" s="2493"/>
      <c r="I64" s="2493"/>
      <c r="J64" s="2493"/>
      <c r="K64" s="2493"/>
      <c r="L64" s="2493"/>
      <c r="M64" s="2493"/>
      <c r="N64" s="2493"/>
    </row>
    <row r="65" spans="1:14" ht="15" customHeight="1">
      <c r="A65" s="2470" t="s">
        <v>204</v>
      </c>
      <c r="B65" s="2484" t="s">
        <v>205</v>
      </c>
      <c r="C65" s="2485"/>
      <c r="D65" s="2485"/>
      <c r="E65" s="2485"/>
      <c r="F65" s="2485"/>
      <c r="G65" s="2485"/>
      <c r="H65" s="2485"/>
      <c r="I65" s="2485"/>
      <c r="J65" s="2485"/>
      <c r="K65" s="2485"/>
      <c r="L65" s="2485"/>
      <c r="M65" s="2485"/>
      <c r="N65" s="2486"/>
    </row>
    <row r="66" spans="1:14" ht="15" customHeight="1">
      <c r="A66" s="2470"/>
      <c r="B66" s="2484"/>
      <c r="C66" s="2485"/>
      <c r="D66" s="2485"/>
      <c r="E66" s="2485"/>
      <c r="F66" s="2485"/>
      <c r="G66" s="2485"/>
      <c r="H66" s="2485"/>
      <c r="I66" s="2485"/>
      <c r="J66" s="2485"/>
      <c r="K66" s="2485"/>
      <c r="L66" s="2485"/>
      <c r="M66" s="2485"/>
      <c r="N66" s="2486"/>
    </row>
    <row r="67" spans="1:14" ht="15" customHeight="1">
      <c r="A67" s="2470"/>
      <c r="B67" s="2491" t="s">
        <v>32</v>
      </c>
      <c r="C67" s="2462"/>
      <c r="D67" s="2462"/>
      <c r="E67" s="2462"/>
      <c r="F67" s="2462"/>
      <c r="G67" s="2462"/>
      <c r="H67" s="2462"/>
      <c r="I67" s="2462"/>
      <c r="J67" s="2462"/>
      <c r="K67" s="2462"/>
      <c r="L67" s="2462"/>
      <c r="M67" s="2462"/>
      <c r="N67" s="2492"/>
    </row>
    <row r="68" spans="1:14" ht="15" customHeight="1">
      <c r="A68" s="2470"/>
      <c r="B68" s="2491"/>
      <c r="C68" s="2462"/>
      <c r="D68" s="2462"/>
      <c r="E68" s="2462"/>
      <c r="F68" s="2462"/>
      <c r="G68" s="2462"/>
      <c r="H68" s="2462"/>
      <c r="I68" s="2462"/>
      <c r="J68" s="2462"/>
      <c r="K68" s="2462"/>
      <c r="L68" s="2462"/>
      <c r="M68" s="2462"/>
      <c r="N68" s="2492"/>
    </row>
    <row r="69" spans="1:14">
      <c r="A69" s="2470"/>
      <c r="B69" s="2083" t="s">
        <v>4</v>
      </c>
      <c r="C69" s="2074" t="s">
        <v>206</v>
      </c>
      <c r="D69" s="2074"/>
      <c r="E69" s="2074"/>
      <c r="F69" s="2074"/>
      <c r="G69" s="2074"/>
      <c r="H69" s="2074"/>
      <c r="I69" s="2074"/>
      <c r="J69" s="2074"/>
      <c r="K69" s="96"/>
      <c r="L69" s="96"/>
      <c r="M69" s="96"/>
      <c r="N69" s="2070"/>
    </row>
    <row r="70" spans="1:14">
      <c r="A70" s="2470"/>
      <c r="B70" s="2078"/>
      <c r="C70" s="2082"/>
      <c r="D70" s="2074" t="s">
        <v>207</v>
      </c>
      <c r="E70" s="2074"/>
      <c r="F70" s="2074"/>
      <c r="G70" s="2074"/>
      <c r="H70" s="2074"/>
      <c r="I70" s="2074"/>
      <c r="J70" s="2074"/>
      <c r="K70" s="96"/>
      <c r="L70" s="96"/>
      <c r="M70" s="96"/>
      <c r="N70" s="2070"/>
    </row>
    <row r="71" spans="1:14">
      <c r="A71" s="2470"/>
      <c r="B71" s="2078"/>
      <c r="C71" s="2082"/>
      <c r="D71" s="2074" t="s">
        <v>208</v>
      </c>
      <c r="E71" s="2074"/>
      <c r="F71" s="2074"/>
      <c r="G71" s="2074"/>
      <c r="H71" s="2074"/>
      <c r="I71" s="2074"/>
      <c r="J71" s="2074"/>
      <c r="K71" s="96"/>
      <c r="L71" s="96"/>
      <c r="M71" s="96"/>
      <c r="N71" s="2070"/>
    </row>
    <row r="72" spans="1:14">
      <c r="A72" s="2470"/>
      <c r="B72" s="2081" t="s">
        <v>6</v>
      </c>
      <c r="C72" s="2074" t="s">
        <v>209</v>
      </c>
      <c r="D72" s="2074"/>
      <c r="E72" s="2074"/>
      <c r="F72" s="2074"/>
      <c r="G72" s="2074"/>
      <c r="H72" s="2074"/>
      <c r="I72" s="2074"/>
      <c r="J72" s="2074"/>
      <c r="K72" s="96"/>
      <c r="L72" s="96"/>
      <c r="M72" s="96"/>
      <c r="N72" s="2070"/>
    </row>
    <row r="73" spans="1:14" ht="15" customHeight="1">
      <c r="A73" s="2470"/>
      <c r="B73" s="2081" t="s">
        <v>7</v>
      </c>
      <c r="C73" s="2074" t="s">
        <v>210</v>
      </c>
      <c r="D73" s="2074"/>
      <c r="E73" s="2074"/>
      <c r="F73" s="2074"/>
      <c r="G73" s="2074"/>
      <c r="H73" s="2074"/>
      <c r="I73" s="2074"/>
      <c r="J73" s="2074"/>
      <c r="K73" s="2074"/>
      <c r="L73" s="2074"/>
      <c r="M73" s="2074"/>
      <c r="N73" s="2073"/>
    </row>
    <row r="74" spans="1:14">
      <c r="A74" s="2470"/>
      <c r="B74" s="2081" t="s">
        <v>10</v>
      </c>
      <c r="C74" s="2074" t="s">
        <v>211</v>
      </c>
      <c r="D74" s="2074"/>
      <c r="E74" s="2074"/>
      <c r="F74" s="2074"/>
      <c r="G74" s="2074"/>
      <c r="H74" s="2074"/>
      <c r="I74" s="2074"/>
      <c r="J74" s="2074"/>
      <c r="K74" s="2074"/>
      <c r="L74" s="2074"/>
      <c r="M74" s="2074"/>
      <c r="N74" s="2073"/>
    </row>
    <row r="75" spans="1:14">
      <c r="A75" s="2470"/>
      <c r="B75" s="2080"/>
      <c r="C75" s="96"/>
      <c r="D75" s="2074"/>
      <c r="E75" s="2074"/>
      <c r="F75" s="2074"/>
      <c r="G75" s="2074"/>
      <c r="H75" s="2074"/>
      <c r="I75" s="2074"/>
      <c r="J75" s="2074"/>
      <c r="K75" s="2074"/>
      <c r="L75" s="2074"/>
      <c r="M75" s="2074"/>
      <c r="N75" s="2073"/>
    </row>
    <row r="76" spans="1:14" ht="15" customHeight="1">
      <c r="A76" s="2470"/>
      <c r="B76" s="2078"/>
      <c r="C76" s="64" t="s">
        <v>2275</v>
      </c>
      <c r="D76" s="2079"/>
      <c r="E76" s="96"/>
      <c r="F76" s="96"/>
      <c r="G76" s="96"/>
      <c r="H76" s="96"/>
      <c r="I76" s="96"/>
      <c r="J76" s="96"/>
      <c r="K76" s="96"/>
      <c r="L76" s="96"/>
      <c r="M76" s="96"/>
      <c r="N76" s="2070"/>
    </row>
    <row r="77" spans="1:14">
      <c r="A77" s="2470"/>
      <c r="B77" s="2078"/>
      <c r="C77" s="63" t="s">
        <v>2274</v>
      </c>
      <c r="D77" s="18"/>
      <c r="E77" s="18"/>
      <c r="F77" s="18"/>
      <c r="G77" s="18"/>
      <c r="H77" s="18"/>
      <c r="I77" s="18"/>
      <c r="J77" s="18"/>
      <c r="K77" s="96"/>
      <c r="L77" s="96"/>
      <c r="M77" s="96"/>
      <c r="N77" s="2070"/>
    </row>
    <row r="78" spans="1:14" ht="15" customHeight="1">
      <c r="A78" s="2470"/>
      <c r="B78" s="2078"/>
      <c r="C78" s="63" t="s">
        <v>2273</v>
      </c>
      <c r="D78" s="2074"/>
      <c r="E78" s="2074"/>
      <c r="F78" s="2074"/>
      <c r="G78" s="2074"/>
      <c r="H78" s="2074"/>
      <c r="I78" s="2074"/>
      <c r="J78" s="2074"/>
      <c r="K78" s="2074"/>
      <c r="L78" s="2074"/>
      <c r="M78" s="2074"/>
      <c r="N78" s="2073"/>
    </row>
    <row r="79" spans="1:14">
      <c r="A79" s="2470"/>
      <c r="B79" s="2075"/>
      <c r="C79" s="2074"/>
      <c r="D79" s="96" t="s">
        <v>212</v>
      </c>
      <c r="E79" s="2074"/>
      <c r="F79" s="2074"/>
      <c r="G79" s="2074"/>
      <c r="H79" s="2074"/>
      <c r="I79" s="2074"/>
      <c r="J79" s="2074"/>
      <c r="K79" s="2074"/>
      <c r="L79" s="2074"/>
      <c r="M79" s="2074"/>
      <c r="N79" s="2073"/>
    </row>
    <row r="80" spans="1:14">
      <c r="A80" s="2470"/>
      <c r="B80" s="2075"/>
      <c r="C80" s="2074"/>
      <c r="D80" s="96" t="s">
        <v>213</v>
      </c>
      <c r="E80" s="2074"/>
      <c r="F80" s="2074"/>
      <c r="G80" s="2074"/>
      <c r="H80" s="2074"/>
      <c r="I80" s="2074"/>
      <c r="J80" s="2074"/>
      <c r="K80" s="2074"/>
      <c r="L80" s="2074"/>
      <c r="M80" s="2074"/>
      <c r="N80" s="2073"/>
    </row>
    <row r="81" spans="1:14">
      <c r="A81" s="2470"/>
      <c r="B81" s="2075"/>
      <c r="C81" s="2074"/>
      <c r="D81" s="96" t="s">
        <v>214</v>
      </c>
      <c r="E81" s="2074"/>
      <c r="F81" s="2074"/>
      <c r="G81" s="2074"/>
      <c r="H81" s="2074"/>
      <c r="I81" s="2074"/>
      <c r="J81" s="2074"/>
      <c r="K81" s="2074"/>
      <c r="L81" s="2074"/>
      <c r="M81" s="2074"/>
      <c r="N81" s="2073"/>
    </row>
    <row r="82" spans="1:14">
      <c r="A82" s="2470"/>
      <c r="B82" s="2075"/>
      <c r="C82" s="2074"/>
      <c r="D82" s="2074"/>
      <c r="E82" s="2074"/>
      <c r="F82" s="2074"/>
      <c r="G82" s="2074"/>
      <c r="H82" s="2074"/>
      <c r="I82" s="2074"/>
      <c r="J82" s="2074"/>
      <c r="K82" s="2074"/>
      <c r="L82" s="2074"/>
      <c r="M82" s="2074"/>
      <c r="N82" s="2073"/>
    </row>
    <row r="83" spans="1:14">
      <c r="A83" s="2470"/>
      <c r="B83" s="2075"/>
      <c r="C83" s="64" t="s">
        <v>2272</v>
      </c>
      <c r="D83" s="2074"/>
      <c r="E83" s="2074"/>
      <c r="F83" s="2074"/>
      <c r="G83" s="2074"/>
      <c r="H83" s="2074"/>
      <c r="I83" s="2074"/>
      <c r="J83" s="2074"/>
      <c r="K83" s="2074"/>
      <c r="L83" s="2074"/>
      <c r="M83" s="2074"/>
      <c r="N83" s="2073"/>
    </row>
    <row r="84" spans="1:14">
      <c r="A84" s="2470"/>
      <c r="B84" s="2075"/>
      <c r="C84" s="63" t="s">
        <v>2271</v>
      </c>
      <c r="D84" s="2074"/>
      <c r="E84" s="2074"/>
      <c r="F84" s="2074"/>
      <c r="G84" s="2074"/>
      <c r="H84" s="2074"/>
      <c r="I84" s="2074"/>
      <c r="J84" s="2074"/>
      <c r="K84" s="2074"/>
      <c r="L84" s="2074"/>
      <c r="M84" s="2074"/>
      <c r="N84" s="2073"/>
    </row>
    <row r="85" spans="1:14">
      <c r="A85" s="2470"/>
      <c r="B85" s="2075"/>
      <c r="C85" s="63" t="s">
        <v>2270</v>
      </c>
      <c r="D85" s="2074"/>
      <c r="E85" s="2074"/>
      <c r="F85" s="2074"/>
      <c r="G85" s="2074"/>
      <c r="H85" s="2074"/>
      <c r="I85" s="2074"/>
      <c r="J85" s="2074"/>
      <c r="K85" s="2074"/>
      <c r="L85" s="2074"/>
      <c r="M85" s="2074"/>
      <c r="N85" s="2073"/>
    </row>
    <row r="86" spans="1:14">
      <c r="A86" s="2470"/>
      <c r="B86" s="2075"/>
      <c r="C86" s="63" t="s">
        <v>2269</v>
      </c>
      <c r="D86" s="2074"/>
      <c r="E86" s="2074"/>
      <c r="F86" s="2074"/>
      <c r="G86" s="2074"/>
      <c r="H86" s="2074"/>
      <c r="I86" s="2074"/>
      <c r="J86" s="2074"/>
      <c r="K86" s="2074"/>
      <c r="L86" s="2074"/>
      <c r="M86" s="2074"/>
      <c r="N86" s="2073"/>
    </row>
    <row r="87" spans="1:14" ht="17.25">
      <c r="A87" s="2470"/>
      <c r="B87" s="2075"/>
      <c r="C87" s="63"/>
      <c r="D87" s="63" t="s">
        <v>215</v>
      </c>
      <c r="E87" s="2074"/>
      <c r="F87" s="2074"/>
      <c r="G87" s="2074"/>
      <c r="H87" s="2074"/>
      <c r="I87" s="2074"/>
      <c r="J87" s="2074"/>
      <c r="K87" s="2074"/>
      <c r="L87" s="2074"/>
      <c r="M87" s="2074"/>
      <c r="N87" s="2073"/>
    </row>
    <row r="88" spans="1:14" ht="17.25">
      <c r="A88" s="2470"/>
      <c r="B88" s="2075"/>
      <c r="C88" s="63"/>
      <c r="D88" s="63" t="s">
        <v>216</v>
      </c>
      <c r="E88" s="2074"/>
      <c r="F88" s="2074"/>
      <c r="G88" s="2074"/>
      <c r="H88" s="2074"/>
      <c r="I88" s="2074"/>
      <c r="J88" s="2074"/>
      <c r="K88" s="2074"/>
      <c r="L88" s="2074"/>
      <c r="M88" s="2074"/>
      <c r="N88" s="2073"/>
    </row>
    <row r="89" spans="1:14">
      <c r="A89" s="2470"/>
      <c r="B89" s="2075"/>
      <c r="C89" s="63"/>
      <c r="D89" s="63" t="s">
        <v>214</v>
      </c>
      <c r="E89" s="2074"/>
      <c r="F89" s="2074"/>
      <c r="G89" s="2074"/>
      <c r="H89" s="2074"/>
      <c r="I89" s="2074"/>
      <c r="J89" s="2074"/>
      <c r="K89" s="2074"/>
      <c r="L89" s="2074"/>
      <c r="M89" s="2074"/>
      <c r="N89" s="2073"/>
    </row>
    <row r="90" spans="1:14">
      <c r="A90" s="2470"/>
      <c r="B90" s="2075"/>
      <c r="C90" s="2077" t="s">
        <v>250</v>
      </c>
      <c r="D90" s="2074"/>
      <c r="E90" s="2074"/>
      <c r="F90" s="2074"/>
      <c r="G90" s="2074"/>
      <c r="H90" s="2074"/>
      <c r="I90" s="2074"/>
      <c r="J90" s="2074"/>
      <c r="K90" s="2074"/>
      <c r="L90" s="2074"/>
      <c r="M90" s="2074"/>
      <c r="N90" s="2073"/>
    </row>
    <row r="91" spans="1:14">
      <c r="A91" s="2470"/>
      <c r="B91" s="2075"/>
      <c r="C91" s="2074" t="s">
        <v>217</v>
      </c>
      <c r="D91" s="2074"/>
      <c r="E91" s="2074"/>
      <c r="F91" s="2074"/>
      <c r="G91" s="2074"/>
      <c r="H91" s="2074"/>
      <c r="I91" s="2074"/>
      <c r="J91" s="2074"/>
      <c r="K91" s="2074"/>
      <c r="L91" s="2074"/>
      <c r="M91" s="2074"/>
      <c r="N91" s="2073"/>
    </row>
    <row r="92" spans="1:14">
      <c r="A92" s="2470"/>
      <c r="B92" s="2075"/>
      <c r="C92" s="2076" t="s">
        <v>2268</v>
      </c>
      <c r="D92" s="2074"/>
      <c r="E92" s="2074"/>
      <c r="F92" s="2074"/>
      <c r="G92" s="2074"/>
      <c r="H92" s="2074"/>
      <c r="I92" s="2074"/>
      <c r="J92" s="2074"/>
      <c r="K92" s="2074"/>
      <c r="L92" s="2074"/>
      <c r="M92" s="2074"/>
      <c r="N92" s="2073"/>
    </row>
    <row r="93" spans="1:14">
      <c r="A93" s="2470"/>
      <c r="B93" s="2075"/>
      <c r="C93" s="2074" t="s">
        <v>218</v>
      </c>
      <c r="D93" s="2074"/>
      <c r="E93" s="2074"/>
      <c r="F93" s="2074"/>
      <c r="G93" s="2074"/>
      <c r="H93" s="2074"/>
      <c r="I93" s="2074"/>
      <c r="J93" s="2074"/>
      <c r="K93" s="2074"/>
      <c r="L93" s="2074"/>
      <c r="M93" s="2074"/>
      <c r="N93" s="2073"/>
    </row>
    <row r="94" spans="1:14" ht="15.75" thickBot="1">
      <c r="A94" s="2470"/>
      <c r="B94" s="2075"/>
      <c r="C94" s="2071"/>
      <c r="D94" s="2074"/>
      <c r="E94" s="2074"/>
      <c r="F94" s="2074"/>
      <c r="G94" s="2074"/>
      <c r="H94" s="2074"/>
      <c r="I94" s="2074"/>
      <c r="J94" s="2074"/>
      <c r="K94" s="2074"/>
      <c r="L94" s="2074"/>
      <c r="M94" s="2074"/>
      <c r="N94" s="2073"/>
    </row>
    <row r="95" spans="1:14">
      <c r="A95" s="2470"/>
      <c r="B95" s="99"/>
      <c r="C95" s="100"/>
      <c r="D95" s="100" t="s">
        <v>246</v>
      </c>
      <c r="E95" s="101"/>
      <c r="F95" s="101"/>
      <c r="G95" s="101"/>
      <c r="H95" s="101"/>
      <c r="I95" s="101"/>
      <c r="J95" s="101"/>
      <c r="K95" s="101"/>
      <c r="L95" s="101"/>
      <c r="M95" s="101"/>
      <c r="N95" s="102"/>
    </row>
    <row r="96" spans="1:14">
      <c r="A96" s="2470"/>
      <c r="B96" s="2072"/>
      <c r="C96" s="2071" t="s">
        <v>245</v>
      </c>
      <c r="D96" s="2071" t="s">
        <v>247</v>
      </c>
      <c r="E96" s="96"/>
      <c r="F96" s="96"/>
      <c r="G96" s="96"/>
      <c r="H96" s="96"/>
      <c r="I96" s="96"/>
      <c r="J96" s="96"/>
      <c r="K96" s="96"/>
      <c r="L96" s="96"/>
      <c r="M96" s="96"/>
      <c r="N96" s="2070"/>
    </row>
    <row r="97" spans="1:30" ht="15.75" thickBot="1">
      <c r="A97" s="2470"/>
      <c r="B97" s="2069"/>
      <c r="C97" s="2068"/>
      <c r="D97" s="2068" t="s">
        <v>248</v>
      </c>
      <c r="E97" s="2067"/>
      <c r="F97" s="2067"/>
      <c r="G97" s="2067"/>
      <c r="H97" s="2067"/>
      <c r="I97" s="2067"/>
      <c r="J97" s="2067"/>
      <c r="K97" s="2066"/>
      <c r="L97" s="2066"/>
      <c r="M97" s="2066"/>
      <c r="N97" s="619"/>
    </row>
    <row r="98" spans="1:30">
      <c r="A98" s="2053"/>
      <c r="B98" s="2053"/>
      <c r="C98" s="2053"/>
      <c r="D98" s="2053"/>
      <c r="E98" s="2053"/>
      <c r="F98" s="2053"/>
      <c r="G98" s="2053"/>
      <c r="H98" s="2053"/>
      <c r="I98" s="2053"/>
      <c r="J98" s="2053"/>
      <c r="K98" s="96"/>
      <c r="L98" s="96"/>
      <c r="M98" s="96"/>
      <c r="N98" s="96"/>
    </row>
    <row r="99" spans="1:30">
      <c r="A99" s="592" t="s">
        <v>3</v>
      </c>
      <c r="B99" s="2531" t="str">
        <f>B100</f>
        <v xml:space="preserve">LA PATE A CROISSANTS </v>
      </c>
      <c r="C99" s="2531"/>
      <c r="D99" s="2531"/>
      <c r="E99" s="2531"/>
      <c r="F99" s="2531"/>
      <c r="G99" s="2531"/>
      <c r="H99" s="2531"/>
      <c r="I99" s="2531"/>
      <c r="J99" s="2531"/>
      <c r="K99" s="2531"/>
      <c r="L99" s="2531"/>
      <c r="M99" s="2531"/>
      <c r="N99" s="2531"/>
    </row>
    <row r="100" spans="1:30" ht="23.25" customHeight="1">
      <c r="A100" s="2542" t="str">
        <f>B100</f>
        <v xml:space="preserve">LA PATE A CROISSANTS </v>
      </c>
      <c r="B100" s="2452" t="s">
        <v>255</v>
      </c>
      <c r="C100" s="2452"/>
      <c r="D100" s="2452"/>
      <c r="E100" s="2452"/>
      <c r="F100" s="2452"/>
      <c r="G100" s="2452"/>
      <c r="H100" s="2452"/>
      <c r="I100" s="2452"/>
      <c r="J100" s="2452"/>
      <c r="K100" s="2452"/>
      <c r="L100" s="2452"/>
      <c r="M100" s="2452"/>
      <c r="N100" s="2452"/>
    </row>
    <row r="101" spans="1:30" ht="15" customHeight="1">
      <c r="A101" s="2542"/>
      <c r="B101" s="2452"/>
      <c r="C101" s="2452"/>
      <c r="D101" s="2452"/>
      <c r="E101" s="2452"/>
      <c r="F101" s="2452"/>
      <c r="G101" s="2452"/>
      <c r="H101" s="2452"/>
      <c r="I101" s="2452"/>
      <c r="J101" s="2452"/>
      <c r="K101" s="2452"/>
      <c r="L101" s="2452"/>
      <c r="M101" s="2452"/>
      <c r="N101" s="2452"/>
    </row>
    <row r="102" spans="1:30" ht="15" customHeight="1">
      <c r="A102" s="2542"/>
      <c r="B102" s="2543" t="s">
        <v>257</v>
      </c>
      <c r="C102" s="2543"/>
      <c r="D102" s="2543"/>
      <c r="E102" s="2543"/>
      <c r="F102" s="2543"/>
      <c r="G102" s="2543"/>
      <c r="H102" s="2543"/>
      <c r="I102" s="2543"/>
      <c r="J102" s="2543"/>
      <c r="K102" s="2543"/>
      <c r="L102" s="2543"/>
      <c r="M102" s="2543"/>
      <c r="N102" s="2543"/>
    </row>
    <row r="103" spans="1:30" ht="15" customHeight="1" thickBot="1">
      <c r="A103" s="2542"/>
      <c r="B103" s="2543"/>
      <c r="C103" s="2543"/>
      <c r="D103" s="2543"/>
      <c r="E103" s="2543"/>
      <c r="F103" s="2543"/>
      <c r="G103" s="2543"/>
      <c r="H103" s="2543"/>
      <c r="I103" s="2543"/>
      <c r="J103" s="2543"/>
      <c r="K103" s="2543"/>
      <c r="L103" s="2543"/>
      <c r="M103" s="2543"/>
      <c r="N103" s="2543"/>
    </row>
    <row r="104" spans="1:30" ht="31.5" customHeight="1">
      <c r="A104" s="2542"/>
      <c r="B104" s="96"/>
      <c r="C104" s="96"/>
      <c r="D104" s="2064"/>
      <c r="E104" s="2065" t="s">
        <v>39</v>
      </c>
      <c r="F104" s="2544" t="s">
        <v>5</v>
      </c>
      <c r="G104" s="2544"/>
      <c r="H104" s="2544" t="s">
        <v>48</v>
      </c>
      <c r="I104" s="2544"/>
      <c r="J104" s="2544" t="s">
        <v>44</v>
      </c>
      <c r="K104" s="2544"/>
      <c r="L104" s="2544" t="s">
        <v>2267</v>
      </c>
      <c r="M104" s="2544"/>
      <c r="N104" s="96"/>
      <c r="O104" s="2062"/>
      <c r="Q104" s="2521" t="s">
        <v>2266</v>
      </c>
      <c r="R104" s="2522"/>
      <c r="S104" s="2522"/>
      <c r="T104" s="2522"/>
      <c r="U104" s="2522"/>
      <c r="V104" s="2522"/>
      <c r="W104" s="2522"/>
      <c r="X104" s="2522"/>
      <c r="Y104" s="2522"/>
      <c r="Z104" s="2522"/>
      <c r="AA104" s="2522"/>
      <c r="AB104" s="2522"/>
      <c r="AC104" s="2522"/>
      <c r="AD104" s="2523"/>
    </row>
    <row r="105" spans="1:30" ht="15.75" customHeight="1">
      <c r="A105" s="2542"/>
      <c r="B105" s="96"/>
      <c r="C105" s="96"/>
      <c r="D105" s="2064"/>
      <c r="E105" s="2063" t="s">
        <v>29</v>
      </c>
      <c r="F105" s="2544"/>
      <c r="G105" s="2544"/>
      <c r="H105" s="2544"/>
      <c r="I105" s="2544"/>
      <c r="J105" s="2544"/>
      <c r="K105" s="2544"/>
      <c r="L105" s="2544"/>
      <c r="M105" s="2544"/>
      <c r="N105" s="96"/>
      <c r="O105" s="2062"/>
      <c r="Q105" s="2524"/>
      <c r="R105" s="2525"/>
      <c r="S105" s="2525"/>
      <c r="T105" s="2525"/>
      <c r="U105" s="2525"/>
      <c r="V105" s="2525"/>
      <c r="W105" s="2525"/>
      <c r="X105" s="2525"/>
      <c r="Y105" s="2525"/>
      <c r="Z105" s="2525"/>
      <c r="AA105" s="2525"/>
      <c r="AB105" s="2525"/>
      <c r="AC105" s="2525"/>
      <c r="AD105" s="2526"/>
    </row>
    <row r="106" spans="1:30" ht="15.75" customHeight="1" thickBot="1">
      <c r="A106" s="2542"/>
      <c r="B106" s="96"/>
      <c r="C106" s="2540" t="s">
        <v>2265</v>
      </c>
      <c r="D106" s="2540"/>
      <c r="E106" s="2541">
        <v>1</v>
      </c>
      <c r="F106" s="2539">
        <f>(F113/E113)*E106</f>
        <v>2.8571428571428571E-2</v>
      </c>
      <c r="G106" s="2539"/>
      <c r="H106" s="2539">
        <f>(H113/E113)*E106</f>
        <v>5.4714285714285722E-2</v>
      </c>
      <c r="I106" s="2539"/>
      <c r="J106" s="2539">
        <f>(J113/E113)*E106</f>
        <v>1.4772857142857147E-2</v>
      </c>
      <c r="K106" s="2539"/>
      <c r="L106" s="2539">
        <f>(L113/E113)*E106</f>
        <v>6.9487142857142858E-2</v>
      </c>
      <c r="M106" s="2539"/>
      <c r="N106" s="96"/>
      <c r="Q106" s="2527"/>
      <c r="R106" s="2528"/>
      <c r="S106" s="2528"/>
      <c r="T106" s="2528"/>
      <c r="U106" s="2528"/>
      <c r="V106" s="2528"/>
      <c r="W106" s="2528"/>
      <c r="X106" s="2528"/>
      <c r="Y106" s="2528"/>
      <c r="Z106" s="2528"/>
      <c r="AA106" s="2528"/>
      <c r="AB106" s="2528"/>
      <c r="AC106" s="2528"/>
      <c r="AD106" s="2529"/>
    </row>
    <row r="107" spans="1:30">
      <c r="A107" s="2542"/>
      <c r="B107" s="96"/>
      <c r="C107" s="2540"/>
      <c r="D107" s="2540"/>
      <c r="E107" s="2541"/>
      <c r="F107" s="2539"/>
      <c r="G107" s="2539"/>
      <c r="H107" s="2539"/>
      <c r="I107" s="2539"/>
      <c r="J107" s="2539"/>
      <c r="K107" s="2539"/>
      <c r="L107" s="2539"/>
      <c r="M107" s="2539"/>
      <c r="N107" s="96"/>
      <c r="O107" s="2061"/>
    </row>
    <row r="108" spans="1:30" ht="15.75">
      <c r="A108" s="2542"/>
      <c r="B108" s="96"/>
      <c r="C108" s="886"/>
      <c r="D108" s="96"/>
      <c r="E108" s="2060"/>
      <c r="F108" s="2060"/>
      <c r="G108" s="2060"/>
      <c r="H108" s="2060"/>
      <c r="I108" s="2060"/>
      <c r="J108" s="2060"/>
      <c r="K108" s="2060"/>
      <c r="L108" s="2060"/>
      <c r="M108" s="2060"/>
      <c r="N108" s="96"/>
    </row>
    <row r="109" spans="1:30">
      <c r="A109" s="2542"/>
      <c r="B109" s="96"/>
      <c r="C109" s="2540" t="s">
        <v>2264</v>
      </c>
      <c r="D109" s="2540"/>
      <c r="E109" s="2541">
        <v>1</v>
      </c>
      <c r="F109" s="2539">
        <f>(F113/E114)*E109</f>
        <v>3.125E-2</v>
      </c>
      <c r="G109" s="2539"/>
      <c r="H109" s="2539">
        <f>(H113/E114)*E109</f>
        <v>5.9843750000000008E-2</v>
      </c>
      <c r="I109" s="2539"/>
      <c r="J109" s="2539">
        <f>(J113/E114)*E109</f>
        <v>1.6157812500000004E-2</v>
      </c>
      <c r="K109" s="2539"/>
      <c r="L109" s="2539">
        <f>(L113/E114)*E109</f>
        <v>7.6001562500000008E-2</v>
      </c>
      <c r="M109" s="2539"/>
      <c r="N109" s="96"/>
    </row>
    <row r="110" spans="1:30">
      <c r="A110" s="2542"/>
      <c r="B110" s="96"/>
      <c r="C110" s="2540"/>
      <c r="D110" s="2540"/>
      <c r="E110" s="2541"/>
      <c r="F110" s="2539"/>
      <c r="G110" s="2539"/>
      <c r="H110" s="2539"/>
      <c r="I110" s="2539"/>
      <c r="J110" s="2539"/>
      <c r="K110" s="2539"/>
      <c r="L110" s="2539"/>
      <c r="M110" s="2539"/>
      <c r="N110" s="96"/>
    </row>
    <row r="111" spans="1:30" ht="15" customHeight="1">
      <c r="A111" s="2542"/>
      <c r="B111" s="96"/>
      <c r="C111" s="96"/>
      <c r="D111" s="96"/>
      <c r="E111" s="96"/>
      <c r="F111" s="96"/>
      <c r="G111" s="96"/>
      <c r="H111" s="96"/>
      <c r="I111" s="96"/>
      <c r="J111" s="96"/>
      <c r="K111" s="96"/>
      <c r="L111" s="96"/>
      <c r="M111" s="96"/>
      <c r="N111" s="96"/>
    </row>
    <row r="112" spans="1:30" ht="15.75">
      <c r="A112" s="2542"/>
      <c r="B112" s="96"/>
      <c r="C112" s="96"/>
      <c r="D112" s="96"/>
      <c r="E112" s="2059" t="s">
        <v>256</v>
      </c>
      <c r="F112" s="2482" t="s">
        <v>52</v>
      </c>
      <c r="G112" s="2482"/>
      <c r="H112" s="2482"/>
      <c r="I112" s="2482"/>
      <c r="J112" s="2482"/>
      <c r="K112" s="2482"/>
      <c r="L112" s="2482"/>
      <c r="M112" s="2482"/>
      <c r="N112" s="96"/>
    </row>
    <row r="113" spans="1:14">
      <c r="A113" s="2542"/>
      <c r="B113" s="96"/>
      <c r="C113" s="96"/>
      <c r="D113" s="2058" t="s">
        <v>2265</v>
      </c>
      <c r="E113" s="2057">
        <v>35</v>
      </c>
      <c r="F113" s="2545">
        <v>1</v>
      </c>
      <c r="G113" s="2545"/>
      <c r="H113" s="2545">
        <v>1.9150000000000003</v>
      </c>
      <c r="I113" s="2545"/>
      <c r="J113" s="2545">
        <v>0.51705000000000012</v>
      </c>
      <c r="K113" s="2545"/>
      <c r="L113" s="2545">
        <v>2.4320500000000003</v>
      </c>
      <c r="M113" s="2545"/>
      <c r="N113" s="96"/>
    </row>
    <row r="114" spans="1:14">
      <c r="A114" s="2542"/>
      <c r="B114" s="96"/>
      <c r="C114" s="96"/>
      <c r="D114" s="2058" t="s">
        <v>2264</v>
      </c>
      <c r="E114" s="2057">
        <v>32</v>
      </c>
      <c r="F114" s="2545"/>
      <c r="G114" s="2545"/>
      <c r="H114" s="2545"/>
      <c r="I114" s="2545"/>
      <c r="J114" s="2545"/>
      <c r="K114" s="2545"/>
      <c r="L114" s="2545"/>
      <c r="M114" s="2545"/>
      <c r="N114" s="96"/>
    </row>
    <row r="115" spans="1:14">
      <c r="A115" s="2542"/>
      <c r="B115" s="96"/>
      <c r="C115" s="96"/>
      <c r="D115" s="96"/>
      <c r="E115" s="2056" t="s">
        <v>258</v>
      </c>
      <c r="H115" s="2055"/>
      <c r="I115" s="2055"/>
      <c r="J115" s="2055"/>
      <c r="K115" s="2055"/>
      <c r="L115" s="2054"/>
      <c r="N115" s="96"/>
    </row>
    <row r="116" spans="1:14">
      <c r="A116" s="2542"/>
      <c r="B116" s="2531"/>
      <c r="C116" s="2531"/>
      <c r="D116" s="2531"/>
      <c r="E116" s="2531"/>
      <c r="F116" s="2531"/>
      <c r="G116" s="2531"/>
      <c r="H116" s="2531"/>
      <c r="I116" s="2531"/>
      <c r="J116" s="2531"/>
      <c r="K116" s="2531"/>
      <c r="L116" s="2531"/>
      <c r="M116" s="2531"/>
      <c r="N116" s="2531"/>
    </row>
    <row r="117" spans="1:14">
      <c r="A117" s="2053"/>
      <c r="B117" s="2053"/>
      <c r="C117" s="2053"/>
      <c r="D117" s="2053"/>
      <c r="E117" s="2053"/>
      <c r="F117" s="2053"/>
      <c r="G117" s="2053"/>
      <c r="H117" s="2053"/>
      <c r="I117" s="2053"/>
      <c r="J117" s="2053"/>
      <c r="K117" s="96"/>
      <c r="L117" s="96"/>
      <c r="M117" s="96"/>
      <c r="N117" s="96"/>
    </row>
  </sheetData>
  <mergeCells count="99">
    <mergeCell ref="B116:N116"/>
    <mergeCell ref="A13:A62"/>
    <mergeCell ref="P13:P62"/>
    <mergeCell ref="Q16:AC16"/>
    <mergeCell ref="B19:H21"/>
    <mergeCell ref="I20:J20"/>
    <mergeCell ref="K20:L20"/>
    <mergeCell ref="M20:N20"/>
    <mergeCell ref="I21:J23"/>
    <mergeCell ref="K21:L23"/>
    <mergeCell ref="F112:M112"/>
    <mergeCell ref="F113:G114"/>
    <mergeCell ref="H113:I114"/>
    <mergeCell ref="J113:K114"/>
    <mergeCell ref="L113:M114"/>
    <mergeCell ref="C109:D110"/>
    <mergeCell ref="E109:E110"/>
    <mergeCell ref="F109:G110"/>
    <mergeCell ref="H109:I110"/>
    <mergeCell ref="A100:A116"/>
    <mergeCell ref="B102:N103"/>
    <mergeCell ref="F104:G105"/>
    <mergeCell ref="H104:I105"/>
    <mergeCell ref="J104:K105"/>
    <mergeCell ref="L104:M105"/>
    <mergeCell ref="C106:D107"/>
    <mergeCell ref="E106:E107"/>
    <mergeCell ref="F106:G107"/>
    <mergeCell ref="H106:I107"/>
    <mergeCell ref="J109:K110"/>
    <mergeCell ref="L109:M110"/>
    <mergeCell ref="Q41:AC41"/>
    <mergeCell ref="Q12:AC12"/>
    <mergeCell ref="P3:AC5"/>
    <mergeCell ref="L57:L59"/>
    <mergeCell ref="Q104:AD106"/>
    <mergeCell ref="B99:N99"/>
    <mergeCell ref="M24:N25"/>
    <mergeCell ref="B26:N26"/>
    <mergeCell ref="B28:C28"/>
    <mergeCell ref="F28:I28"/>
    <mergeCell ref="J28:N28"/>
    <mergeCell ref="J106:K107"/>
    <mergeCell ref="L106:M107"/>
    <mergeCell ref="M21:N23"/>
    <mergeCell ref="B22:F22"/>
    <mergeCell ref="B23:E23"/>
    <mergeCell ref="B12:N12"/>
    <mergeCell ref="B2:N3"/>
    <mergeCell ref="B5:N5"/>
    <mergeCell ref="B6:N6"/>
    <mergeCell ref="B7:N7"/>
    <mergeCell ref="B8:N8"/>
    <mergeCell ref="B9:N10"/>
    <mergeCell ref="Q13:AC13"/>
    <mergeCell ref="S39:AA39"/>
    <mergeCell ref="Q15:AC15"/>
    <mergeCell ref="B65:N66"/>
    <mergeCell ref="S33:AA33"/>
    <mergeCell ref="S37:AA37"/>
    <mergeCell ref="S38:AA38"/>
    <mergeCell ref="Q40:AC40"/>
    <mergeCell ref="B64:N64"/>
    <mergeCell ref="K57:K59"/>
    <mergeCell ref="T28:AC29"/>
    <mergeCell ref="Q32:AC32"/>
    <mergeCell ref="R51:U51"/>
    <mergeCell ref="R53:U53"/>
    <mergeCell ref="B54:I59"/>
    <mergeCell ref="J54:L54"/>
    <mergeCell ref="B100:N101"/>
    <mergeCell ref="E52:G52"/>
    <mergeCell ref="I52:J52"/>
    <mergeCell ref="K52:L52"/>
    <mergeCell ref="I53:J53"/>
    <mergeCell ref="B61:N62"/>
    <mergeCell ref="B67:N68"/>
    <mergeCell ref="K55:K56"/>
    <mergeCell ref="L55:L56"/>
    <mergeCell ref="J57:J58"/>
    <mergeCell ref="R43:U43"/>
    <mergeCell ref="Q45:AC46"/>
    <mergeCell ref="R48:U48"/>
    <mergeCell ref="W48:Z49"/>
    <mergeCell ref="A65:A97"/>
    <mergeCell ref="K50:L50"/>
    <mergeCell ref="K53:L53"/>
    <mergeCell ref="E50:G50"/>
    <mergeCell ref="I50:J50"/>
    <mergeCell ref="B13:N14"/>
    <mergeCell ref="K17:N17"/>
    <mergeCell ref="I19:N19"/>
    <mergeCell ref="E51:G51"/>
    <mergeCell ref="I51:J51"/>
    <mergeCell ref="K51:L51"/>
    <mergeCell ref="B15:N16"/>
    <mergeCell ref="B24:E24"/>
    <mergeCell ref="I24:J25"/>
    <mergeCell ref="K24:L25"/>
  </mergeCells>
  <hyperlinks>
    <hyperlink ref="C25" r:id="rId1" xr:uid="{6DC48A75-4F1D-41EB-A8C6-BB247795602C}"/>
  </hyperlinks>
  <printOptions horizontalCentered="1"/>
  <pageMargins left="0.23622047244094491" right="0.23622047244094491" top="0.35433070866141736" bottom="0.35433070866141736" header="0.11811023622047245" footer="0.31496062992125984"/>
  <pageSetup paperSize="9" scale="71" orientation="portrait" r:id="rId2"/>
  <rowBreaks count="1" manualBreakCount="1">
    <brk id="1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ATV158"/>
  <sheetViews>
    <sheetView showZeros="0" workbookViewId="0">
      <selection activeCell="M11" sqref="M11"/>
    </sheetView>
  </sheetViews>
  <sheetFormatPr baseColWidth="10" defaultRowHeight="15"/>
  <cols>
    <col min="1" max="1" width="3.7109375" style="1630" customWidth="1"/>
    <col min="2" max="4" width="8.7109375" style="1630" customWidth="1"/>
    <col min="5" max="6" width="12.7109375" style="1630" customWidth="1"/>
    <col min="7" max="7" width="7.7109375" style="1630" customWidth="1"/>
    <col min="8" max="8" width="6.7109375" style="1630" customWidth="1"/>
    <col min="9" max="9" width="8.7109375" style="1630" customWidth="1"/>
    <col min="10" max="11" width="11.7109375" style="1630" customWidth="1"/>
    <col min="12" max="18" width="11.42578125" style="1630"/>
    <col min="19" max="19" width="19.5703125" style="1630" customWidth="1"/>
    <col min="20" max="16384" width="11.42578125" style="1630"/>
  </cols>
  <sheetData>
    <row r="1" spans="1:23" s="1629" customFormat="1" ht="15" customHeight="1" thickBot="1">
      <c r="A1" s="1628">
        <f t="shared" ref="A1:K1" ca="1" si="0">CELL("largeur",A1)</f>
        <v>3</v>
      </c>
      <c r="B1" s="1628">
        <f t="shared" ca="1" si="0"/>
        <v>8</v>
      </c>
      <c r="C1" s="1628">
        <f t="shared" ca="1" si="0"/>
        <v>8</v>
      </c>
      <c r="D1" s="1628">
        <f t="shared" ca="1" si="0"/>
        <v>8</v>
      </c>
      <c r="E1" s="1628">
        <f t="shared" ca="1" si="0"/>
        <v>12</v>
      </c>
      <c r="F1" s="1628">
        <f t="shared" ca="1" si="0"/>
        <v>12</v>
      </c>
      <c r="G1" s="1628">
        <f t="shared" ca="1" si="0"/>
        <v>7</v>
      </c>
      <c r="H1" s="1628">
        <f t="shared" ca="1" si="0"/>
        <v>6</v>
      </c>
      <c r="I1" s="1628">
        <f t="shared" ca="1" si="0"/>
        <v>8</v>
      </c>
      <c r="J1" s="1628">
        <f t="shared" ca="1" si="0"/>
        <v>11</v>
      </c>
      <c r="K1" s="1628">
        <f t="shared" ca="1" si="0"/>
        <v>11</v>
      </c>
    </row>
    <row r="2" spans="1:23" ht="20.25" customHeight="1">
      <c r="B2" s="2435" t="s">
        <v>1403</v>
      </c>
      <c r="C2" s="2436"/>
      <c r="D2" s="2436"/>
      <c r="E2" s="2436"/>
      <c r="F2" s="2436"/>
      <c r="G2" s="2436"/>
      <c r="H2" s="2436"/>
      <c r="I2" s="2436"/>
      <c r="J2" s="2436"/>
      <c r="K2" s="2437"/>
    </row>
    <row r="3" spans="1:23" ht="20.25" customHeight="1">
      <c r="B3" s="2438"/>
      <c r="C3" s="2439"/>
      <c r="D3" s="2439"/>
      <c r="E3" s="2439"/>
      <c r="F3" s="2439"/>
      <c r="G3" s="2439"/>
      <c r="H3" s="2439"/>
      <c r="I3" s="2439"/>
      <c r="J3" s="2439"/>
      <c r="K3" s="2440"/>
    </row>
    <row r="4" spans="1:23" ht="20.25" customHeight="1">
      <c r="B4" s="2441" t="s">
        <v>1396</v>
      </c>
      <c r="C4" s="2442"/>
      <c r="D4" s="2442"/>
      <c r="E4" s="2442"/>
      <c r="F4" s="2442"/>
      <c r="G4" s="2442"/>
      <c r="H4" s="2442"/>
      <c r="I4" s="2442"/>
      <c r="J4" s="1732" t="s">
        <v>1459</v>
      </c>
      <c r="K4" s="1733">
        <f>ROW(A15)</f>
        <v>15</v>
      </c>
    </row>
    <row r="5" spans="1:23" ht="15.75" customHeight="1">
      <c r="B5" s="2443" t="s">
        <v>1397</v>
      </c>
      <c r="C5" s="2444"/>
      <c r="D5" s="2444"/>
      <c r="E5" s="2444"/>
      <c r="F5" s="2444"/>
      <c r="G5" s="2444"/>
      <c r="H5" s="2444"/>
      <c r="I5" s="2444"/>
      <c r="J5" s="1734" t="s">
        <v>1459</v>
      </c>
      <c r="K5" s="1735">
        <f>ROW(A64)</f>
        <v>64</v>
      </c>
    </row>
    <row r="6" spans="1:23" ht="15.75" customHeight="1" thickBot="1">
      <c r="B6" s="1728"/>
      <c r="C6" s="1729"/>
      <c r="D6" s="1729"/>
      <c r="E6" s="1729"/>
      <c r="F6" s="1729"/>
      <c r="G6" s="1729"/>
      <c r="H6" s="1729"/>
      <c r="I6" s="1729"/>
      <c r="J6" s="1730"/>
      <c r="K6" s="1731"/>
    </row>
    <row r="7" spans="1:23" ht="15.75" customHeight="1">
      <c r="A7" s="9" t="str">
        <f ca="1">CELL("nomfichier",A1)</f>
        <v>E:\0-UPRT\1-UPRT.FR-SITE-WEB\ff-fiches-fabrications\ff-mickael-rabeau\[ff-mr-croissants-5-03-2016.xlsx]croissants,la,Manche,Libre</v>
      </c>
      <c r="B7" s="1631"/>
      <c r="C7" s="1631"/>
      <c r="D7" s="1631"/>
      <c r="E7" s="1631"/>
      <c r="F7" s="1631"/>
      <c r="G7" s="1631"/>
      <c r="H7" s="1631"/>
      <c r="I7" s="1631"/>
      <c r="J7" s="1631"/>
      <c r="K7" s="1631"/>
    </row>
    <row r="8" spans="1:23" ht="15.75" customHeight="1">
      <c r="B8" s="2434" t="s">
        <v>249</v>
      </c>
      <c r="C8" s="2434"/>
      <c r="D8" s="2434"/>
      <c r="E8" s="2434"/>
      <c r="F8" s="2434"/>
      <c r="G8" s="2434"/>
      <c r="H8" s="2434"/>
      <c r="I8" s="2434"/>
      <c r="J8" s="2434"/>
      <c r="K8" s="2434"/>
    </row>
    <row r="9" spans="1:23" ht="15.75" customHeight="1">
      <c r="B9" s="2434"/>
      <c r="C9" s="2434"/>
      <c r="D9" s="2434"/>
      <c r="E9" s="2434"/>
      <c r="F9" s="2434"/>
      <c r="G9" s="2434"/>
      <c r="H9" s="2434"/>
      <c r="I9" s="2434"/>
      <c r="J9" s="2434"/>
      <c r="K9" s="2434"/>
    </row>
    <row r="10" spans="1:23" ht="15.75" customHeight="1">
      <c r="B10" s="2434"/>
      <c r="C10" s="2434"/>
      <c r="D10" s="2434"/>
      <c r="E10" s="2434"/>
      <c r="F10" s="2434"/>
      <c r="G10" s="2434"/>
      <c r="H10" s="2434"/>
      <c r="I10" s="2434"/>
      <c r="J10" s="2434"/>
      <c r="K10" s="2434"/>
    </row>
    <row r="11" spans="1:23" s="1629" customFormat="1" ht="15" customHeight="1">
      <c r="A11" s="1628"/>
      <c r="B11" s="1628"/>
      <c r="C11" s="1628"/>
      <c r="D11" s="1628"/>
      <c r="E11" s="1628"/>
      <c r="F11" s="1628"/>
      <c r="G11" s="1628"/>
      <c r="H11" s="1628"/>
      <c r="I11" s="1628"/>
      <c r="J11" s="1628"/>
      <c r="K11" s="1628"/>
    </row>
    <row r="12" spans="1:23" ht="18.75" customHeight="1">
      <c r="A12" s="1632"/>
      <c r="B12" s="2298" t="s">
        <v>312</v>
      </c>
      <c r="C12" s="2298"/>
      <c r="D12" s="2299" t="s">
        <v>313</v>
      </c>
      <c r="E12" s="2299"/>
      <c r="F12" s="2299"/>
      <c r="G12" s="2299"/>
      <c r="H12" s="2299"/>
      <c r="I12" s="2299"/>
      <c r="J12" s="2299"/>
      <c r="K12" s="2299"/>
    </row>
    <row r="13" spans="1:23" ht="15.75" customHeight="1">
      <c r="A13" s="1632"/>
      <c r="B13" s="2298"/>
      <c r="C13" s="2298"/>
      <c r="D13" s="2299" t="s">
        <v>314</v>
      </c>
      <c r="E13" s="2299"/>
      <c r="F13" s="2299"/>
      <c r="G13" s="2299"/>
      <c r="H13" s="2299"/>
      <c r="I13" s="2299"/>
      <c r="J13" s="2299"/>
      <c r="K13" s="2299"/>
    </row>
    <row r="14" spans="1:23" ht="15.75">
      <c r="A14" s="1632"/>
      <c r="B14" s="2298"/>
      <c r="C14" s="2298"/>
      <c r="D14" s="132"/>
      <c r="E14" s="132"/>
      <c r="F14" s="133"/>
      <c r="G14" s="133"/>
      <c r="H14" s="133"/>
      <c r="I14" s="133"/>
      <c r="J14" s="133"/>
      <c r="K14" s="133"/>
    </row>
    <row r="15" spans="1:23" ht="15.75" thickBot="1">
      <c r="A15" s="1633" t="s">
        <v>3</v>
      </c>
      <c r="B15" s="2418" t="str">
        <f>B16</f>
        <v>LES CROISSANTS A L'UNITÉ</v>
      </c>
      <c r="C15" s="2418"/>
      <c r="D15" s="2418"/>
      <c r="E15" s="2418"/>
      <c r="F15" s="2418"/>
      <c r="G15" s="2418"/>
      <c r="H15" s="2418"/>
      <c r="I15" s="2418"/>
      <c r="J15" s="2418"/>
      <c r="K15" s="2418"/>
    </row>
    <row r="16" spans="1:23" ht="21" customHeight="1">
      <c r="A16" s="2411" t="str">
        <f>B16</f>
        <v>LES CROISSANTS A L'UNITÉ</v>
      </c>
      <c r="B16" s="2419" t="s">
        <v>1396</v>
      </c>
      <c r="C16" s="2419"/>
      <c r="D16" s="2419"/>
      <c r="E16" s="2419"/>
      <c r="F16" s="2419"/>
      <c r="G16" s="2419"/>
      <c r="H16" s="2419"/>
      <c r="I16" s="2419"/>
      <c r="J16" s="2419"/>
      <c r="K16" s="2421" t="s">
        <v>23</v>
      </c>
      <c r="M16" s="2344" t="s">
        <v>1178</v>
      </c>
      <c r="N16" s="2345"/>
      <c r="O16" s="2346"/>
      <c r="P16" s="105"/>
      <c r="Q16" s="2350" t="s">
        <v>1409</v>
      </c>
      <c r="R16" s="2350"/>
      <c r="S16" s="2350"/>
      <c r="T16" s="2350"/>
      <c r="U16" s="2350"/>
      <c r="V16" s="2350"/>
      <c r="W16" s="2350"/>
    </row>
    <row r="17" spans="1:23" ht="15" customHeight="1">
      <c r="A17" s="2411"/>
      <c r="B17" s="2420"/>
      <c r="C17" s="2420"/>
      <c r="D17" s="2420"/>
      <c r="E17" s="2420"/>
      <c r="F17" s="2420"/>
      <c r="G17" s="2420"/>
      <c r="H17" s="2420"/>
      <c r="I17" s="2420"/>
      <c r="J17" s="2420"/>
      <c r="K17" s="2422"/>
      <c r="M17" s="2347"/>
      <c r="N17" s="2348"/>
      <c r="O17" s="2349"/>
      <c r="P17" s="105"/>
      <c r="Q17" s="2350" t="s">
        <v>1407</v>
      </c>
      <c r="R17" s="2350"/>
      <c r="S17" s="2350"/>
      <c r="T17" s="2350"/>
      <c r="U17" s="2350"/>
      <c r="V17" s="2350"/>
      <c r="W17" s="2350"/>
    </row>
    <row r="18" spans="1:23" ht="15" customHeight="1">
      <c r="A18" s="2411"/>
      <c r="B18" s="2420"/>
      <c r="C18" s="2420"/>
      <c r="D18" s="2420"/>
      <c r="E18" s="2420"/>
      <c r="F18" s="2420"/>
      <c r="G18" s="2420"/>
      <c r="H18" s="2420"/>
      <c r="I18" s="2420"/>
      <c r="J18" s="2420"/>
      <c r="K18" s="2422"/>
      <c r="M18" s="2347"/>
      <c r="N18" s="2348"/>
      <c r="O18" s="2349"/>
      <c r="P18" s="105"/>
      <c r="Q18" s="1602"/>
      <c r="R18" s="1603" t="s">
        <v>1408</v>
      </c>
      <c r="S18" s="1602"/>
      <c r="T18" s="1603" t="s">
        <v>21</v>
      </c>
      <c r="U18" s="1602"/>
      <c r="V18" s="1601"/>
      <c r="W18" s="1601"/>
    </row>
    <row r="19" spans="1:23" ht="15" customHeight="1">
      <c r="A19" s="2411"/>
      <c r="B19" s="1634"/>
      <c r="C19" s="2367" t="s">
        <v>290</v>
      </c>
      <c r="D19" s="2367"/>
      <c r="E19" s="2367"/>
      <c r="F19" s="2367"/>
      <c r="G19" s="2367"/>
      <c r="H19" s="2367"/>
      <c r="I19" s="2367"/>
      <c r="J19" s="2367"/>
      <c r="K19" s="2368"/>
      <c r="M19" s="2351" t="s">
        <v>1179</v>
      </c>
      <c r="N19" s="2352"/>
      <c r="O19" s="2353"/>
      <c r="P19" s="105"/>
      <c r="Q19" s="1601" t="s">
        <v>1420</v>
      </c>
      <c r="R19" s="1602"/>
      <c r="S19" s="1602"/>
      <c r="T19" s="1602"/>
      <c r="U19" s="1602"/>
      <c r="V19" s="1601"/>
      <c r="W19" s="1601"/>
    </row>
    <row r="20" spans="1:23" ht="15" customHeight="1">
      <c r="A20" s="2411"/>
      <c r="B20" s="1590" t="s">
        <v>10</v>
      </c>
      <c r="C20" s="2566"/>
      <c r="D20" s="2566"/>
      <c r="E20" s="2566"/>
      <c r="F20" s="2566"/>
      <c r="G20" s="2566"/>
      <c r="H20" s="2566"/>
      <c r="I20" s="2566"/>
      <c r="J20" s="2566"/>
      <c r="K20" s="2567"/>
      <c r="M20" s="2354"/>
      <c r="N20" s="2355"/>
      <c r="O20" s="2356"/>
      <c r="P20" s="105"/>
      <c r="Q20" s="1601" t="s">
        <v>1415</v>
      </c>
      <c r="R20" s="1602"/>
      <c r="S20" s="1602"/>
      <c r="T20" s="1602"/>
      <c r="U20" s="1602"/>
      <c r="V20" s="1601"/>
      <c r="W20" s="1601"/>
    </row>
    <row r="21" spans="1:23" ht="15" customHeight="1">
      <c r="A21" s="2411"/>
      <c r="B21" s="1574" t="s">
        <v>273</v>
      </c>
      <c r="C21" s="2568"/>
      <c r="D21" s="2568"/>
      <c r="E21" s="2568"/>
      <c r="F21" s="2568"/>
      <c r="G21" s="2568"/>
      <c r="H21" s="2568"/>
      <c r="I21" s="2568"/>
      <c r="J21" s="2568"/>
      <c r="K21" s="2569"/>
      <c r="M21" s="2357" t="s">
        <v>1307</v>
      </c>
      <c r="N21" s="2358"/>
      <c r="O21" s="2359"/>
      <c r="P21" s="105"/>
      <c r="Q21" s="1601"/>
      <c r="R21" s="1602"/>
      <c r="S21" s="1602"/>
      <c r="T21" s="1602"/>
      <c r="U21" s="1602"/>
      <c r="V21" s="1601"/>
      <c r="W21" s="1601"/>
    </row>
    <row r="22" spans="1:23" ht="15.75" customHeight="1">
      <c r="A22" s="2411"/>
      <c r="B22" s="2423">
        <v>20</v>
      </c>
      <c r="C22" s="2375" t="s">
        <v>1442</v>
      </c>
      <c r="D22" s="2375"/>
      <c r="E22" s="2375"/>
      <c r="F22" s="1670"/>
      <c r="G22" s="2278" t="s">
        <v>1306</v>
      </c>
      <c r="H22" s="2278"/>
      <c r="I22" s="2278"/>
      <c r="J22" s="2276">
        <v>30</v>
      </c>
      <c r="K22" s="2382" t="s">
        <v>1391</v>
      </c>
      <c r="M22" s="2357"/>
      <c r="N22" s="2358"/>
      <c r="O22" s="2359"/>
      <c r="P22" s="105"/>
      <c r="Q22" s="1601" t="s">
        <v>1419</v>
      </c>
      <c r="R22" s="1601"/>
      <c r="S22" s="1601"/>
      <c r="T22" s="1601"/>
      <c r="U22" s="1601"/>
      <c r="V22" s="1601"/>
      <c r="W22" s="1601"/>
    </row>
    <row r="23" spans="1:23" ht="15.75" customHeight="1">
      <c r="A23" s="2411"/>
      <c r="B23" s="2423"/>
      <c r="C23" s="2376"/>
      <c r="D23" s="2376"/>
      <c r="E23" s="2376"/>
      <c r="F23" s="1670"/>
      <c r="G23" s="2279"/>
      <c r="H23" s="2279"/>
      <c r="I23" s="2279"/>
      <c r="J23" s="2277"/>
      <c r="K23" s="2382"/>
      <c r="M23" s="2357"/>
      <c r="N23" s="2358"/>
      <c r="O23" s="2359"/>
      <c r="P23" s="105"/>
      <c r="Q23" s="1601" t="s">
        <v>1416</v>
      </c>
      <c r="R23" s="1601"/>
      <c r="S23" s="1601"/>
      <c r="T23" s="1601"/>
      <c r="U23" s="1601"/>
      <c r="V23" s="1601"/>
      <c r="W23" s="1601"/>
    </row>
    <row r="24" spans="1:23" ht="18.75" customHeight="1">
      <c r="A24" s="2411"/>
      <c r="B24" s="1578">
        <f>(B27*1000)/B22</f>
        <v>55.750000000000014</v>
      </c>
      <c r="C24" s="1554" t="s">
        <v>1444</v>
      </c>
      <c r="D24" s="1635"/>
      <c r="E24" s="1636"/>
      <c r="F24" s="1582"/>
      <c r="G24" s="1582"/>
      <c r="H24" s="1670"/>
      <c r="I24" s="1593" t="s">
        <v>1305</v>
      </c>
      <c r="J24" s="1667">
        <v>70</v>
      </c>
      <c r="K24" s="1553">
        <v>2.5</v>
      </c>
      <c r="M24" s="2357"/>
      <c r="N24" s="2358"/>
      <c r="O24" s="2359"/>
      <c r="P24" s="105"/>
      <c r="Q24" s="1601" t="s">
        <v>1417</v>
      </c>
      <c r="R24" s="1601"/>
      <c r="S24" s="1601"/>
      <c r="T24" s="1601"/>
      <c r="U24" s="1601"/>
      <c r="V24" s="1601"/>
      <c r="W24" s="1601"/>
    </row>
    <row r="25" spans="1:23" ht="18.75" customHeight="1">
      <c r="A25" s="2411"/>
      <c r="B25" s="1708">
        <f>C50/B22</f>
        <v>4.5750000000000006E-2</v>
      </c>
      <c r="C25" s="1674" t="s">
        <v>45</v>
      </c>
      <c r="D25" s="1675"/>
      <c r="E25" s="1677"/>
      <c r="F25" s="1677"/>
      <c r="G25" s="1677"/>
      <c r="H25" s="1677"/>
      <c r="I25" s="1709" t="s">
        <v>45</v>
      </c>
      <c r="J25" s="1710">
        <f>J50</f>
        <v>1.7233183856502241</v>
      </c>
      <c r="K25" s="1711"/>
      <c r="M25" s="2357"/>
      <c r="N25" s="2358"/>
      <c r="O25" s="2359"/>
      <c r="P25" s="105"/>
      <c r="Q25" s="1601" t="s">
        <v>1418</v>
      </c>
      <c r="R25" s="1601"/>
      <c r="S25" s="1601"/>
      <c r="T25" s="1601"/>
      <c r="U25" s="1601"/>
      <c r="V25" s="1601"/>
      <c r="W25" s="1601"/>
    </row>
    <row r="26" spans="1:23" ht="18.75" customHeight="1">
      <c r="A26" s="2411"/>
      <c r="B26" s="1694">
        <f>C51/B22</f>
        <v>0.01</v>
      </c>
      <c r="C26" s="1684" t="s">
        <v>44</v>
      </c>
      <c r="D26" s="1707"/>
      <c r="E26" s="1690"/>
      <c r="F26" s="1690"/>
      <c r="G26" s="1690"/>
      <c r="H26" s="1690"/>
      <c r="I26" s="1688" t="s">
        <v>44</v>
      </c>
      <c r="J26" s="1695">
        <f>J51</f>
        <v>0.37668161434977571</v>
      </c>
      <c r="K26" s="1700" t="s">
        <v>1454</v>
      </c>
      <c r="M26" s="2341" t="s">
        <v>1394</v>
      </c>
      <c r="N26" s="2342"/>
      <c r="O26" s="2343"/>
      <c r="P26" s="105"/>
      <c r="Q26" s="105"/>
      <c r="R26" s="105"/>
      <c r="S26" s="105"/>
      <c r="T26" s="105"/>
      <c r="U26" s="105"/>
      <c r="V26" s="105"/>
      <c r="W26" s="105"/>
    </row>
    <row r="27" spans="1:23" ht="18" customHeight="1">
      <c r="A27" s="2411"/>
      <c r="B27" s="1712">
        <f>C52</f>
        <v>1.1150000000000002</v>
      </c>
      <c r="C27" s="1684" t="s">
        <v>1455</v>
      </c>
      <c r="D27" s="1707"/>
      <c r="E27" s="1686"/>
      <c r="F27" s="1691"/>
      <c r="G27" s="1691"/>
      <c r="H27" s="1713"/>
      <c r="I27" s="1692" t="s">
        <v>274</v>
      </c>
      <c r="J27" s="1714">
        <f>(J24*J22)/1000</f>
        <v>2.1</v>
      </c>
      <c r="K27" s="1562">
        <f>K52*K24</f>
        <v>17.009999999999998</v>
      </c>
      <c r="M27" s="2341"/>
      <c r="N27" s="2342"/>
      <c r="O27" s="2343"/>
      <c r="P27" s="105"/>
      <c r="Q27" s="105"/>
      <c r="R27" s="105"/>
      <c r="S27" s="105"/>
      <c r="T27" s="105"/>
      <c r="U27" s="105"/>
      <c r="V27" s="105"/>
      <c r="W27" s="105"/>
    </row>
    <row r="28" spans="1:23" ht="15" customHeight="1">
      <c r="A28" s="2411"/>
      <c r="B28" s="2424"/>
      <c r="C28" s="2424"/>
      <c r="D28" s="2424"/>
      <c r="E28" s="2424"/>
      <c r="F28" s="2424"/>
      <c r="G28" s="2424"/>
      <c r="H28" s="2424"/>
      <c r="I28" s="2424"/>
      <c r="J28" s="2424"/>
      <c r="K28" s="2425"/>
      <c r="M28" s="2341" t="s">
        <v>1393</v>
      </c>
      <c r="N28" s="2342"/>
      <c r="O28" s="2343"/>
      <c r="P28" s="105"/>
      <c r="Q28" s="105"/>
      <c r="R28" s="105"/>
      <c r="S28" s="105"/>
      <c r="T28" s="105"/>
      <c r="U28" s="105"/>
      <c r="V28" s="105"/>
      <c r="W28" s="105"/>
    </row>
    <row r="29" spans="1:23" ht="15.75" customHeight="1">
      <c r="A29" s="2411"/>
      <c r="B29" s="2395" t="s">
        <v>6</v>
      </c>
      <c r="C29" s="2395"/>
      <c r="D29" s="2395"/>
      <c r="E29" s="2426" t="s">
        <v>1395</v>
      </c>
      <c r="F29" s="2426"/>
      <c r="G29" s="2426"/>
      <c r="H29" s="2426"/>
      <c r="I29" s="2426"/>
      <c r="J29" s="2426"/>
      <c r="K29" s="2427"/>
      <c r="M29" s="2341"/>
      <c r="N29" s="2342"/>
      <c r="O29" s="2343"/>
      <c r="P29" s="105"/>
      <c r="Q29" s="105"/>
      <c r="R29" s="105"/>
      <c r="S29" s="105"/>
      <c r="T29" s="105"/>
      <c r="U29" s="105"/>
      <c r="V29" s="105"/>
      <c r="W29" s="105"/>
    </row>
    <row r="30" spans="1:23" ht="18" customHeight="1">
      <c r="A30" s="2411"/>
      <c r="B30" s="2428" t="s">
        <v>275</v>
      </c>
      <c r="C30" s="2429" t="s">
        <v>277</v>
      </c>
      <c r="D30" s="2429" t="s">
        <v>276</v>
      </c>
      <c r="E30" s="2426"/>
      <c r="F30" s="2426"/>
      <c r="G30" s="2426"/>
      <c r="H30" s="2426"/>
      <c r="I30" s="2426"/>
      <c r="J30" s="2426"/>
      <c r="K30" s="2427"/>
      <c r="M30" s="2341"/>
      <c r="N30" s="2342"/>
      <c r="O30" s="2343"/>
      <c r="P30" s="105"/>
      <c r="Q30" s="105"/>
      <c r="R30" s="105"/>
      <c r="S30" s="105"/>
      <c r="T30" s="105"/>
      <c r="U30" s="105"/>
      <c r="V30" s="105"/>
      <c r="W30" s="105"/>
    </row>
    <row r="31" spans="1:23" ht="18.75" customHeight="1">
      <c r="A31" s="2411"/>
      <c r="B31" s="2428"/>
      <c r="C31" s="2429"/>
      <c r="D31" s="2429"/>
      <c r="E31" s="1666" t="s">
        <v>4</v>
      </c>
      <c r="F31" s="139"/>
      <c r="G31" s="1556" t="s">
        <v>14</v>
      </c>
      <c r="H31" s="139"/>
      <c r="I31" s="139"/>
      <c r="J31" s="139"/>
      <c r="K31" s="1557"/>
      <c r="M31" s="2338" t="s">
        <v>1392</v>
      </c>
      <c r="N31" s="2339"/>
      <c r="O31" s="2340"/>
      <c r="P31" s="105"/>
      <c r="Q31" s="105"/>
      <c r="R31" s="105"/>
      <c r="S31" s="105"/>
      <c r="T31" s="105"/>
      <c r="U31" s="105"/>
      <c r="V31" s="105"/>
      <c r="W31" s="105"/>
    </row>
    <row r="32" spans="1:23" ht="15.75">
      <c r="A32" s="2411"/>
      <c r="B32" s="2428"/>
      <c r="C32" s="2430"/>
      <c r="D32" s="2429"/>
      <c r="E32" s="1637" t="s">
        <v>280</v>
      </c>
      <c r="F32" s="1736" t="s">
        <v>53</v>
      </c>
      <c r="G32" s="1737" t="s">
        <v>28</v>
      </c>
      <c r="H32" s="2296" t="s">
        <v>15</v>
      </c>
      <c r="I32" s="2296"/>
      <c r="J32" s="2296"/>
      <c r="K32" s="2297"/>
      <c r="M32" s="2341" t="s">
        <v>272</v>
      </c>
      <c r="N32" s="2342"/>
      <c r="O32" s="2343"/>
      <c r="P32" s="105"/>
      <c r="Q32" s="105"/>
      <c r="R32" s="105"/>
      <c r="S32" s="105"/>
      <c r="T32" s="105"/>
      <c r="U32" s="105"/>
      <c r="V32" s="105"/>
      <c r="W32" s="105"/>
    </row>
    <row r="33" spans="1:23" ht="18.75" customHeight="1">
      <c r="A33" s="2411"/>
      <c r="B33" s="1580"/>
      <c r="C33" s="1581">
        <v>0.5</v>
      </c>
      <c r="D33" s="1559"/>
      <c r="E33" s="1585" t="s">
        <v>291</v>
      </c>
      <c r="F33" s="135"/>
      <c r="G33" s="1550">
        <v>3.24</v>
      </c>
      <c r="H33" s="1560">
        <f>IF(ISTEXT(B33),B33,IF(ISBLANK(B33),0,(B33/B27)*J27))</f>
        <v>0</v>
      </c>
      <c r="I33" s="1561">
        <f t="shared" ref="I33:I42" si="1">D33</f>
        <v>0</v>
      </c>
      <c r="J33" s="1620">
        <f>IF(ISBLANK(B33),C33/B27*J27,IF(ISBLANK(C33),0,(C33*B33)/B27*J27))</f>
        <v>0.94170403587443929</v>
      </c>
      <c r="K33" s="1562">
        <f t="shared" ref="K33:K39" si="2">IF(J33=0,H33*G33,G33*J33)</f>
        <v>3.0511210762331835</v>
      </c>
      <c r="M33" s="2341"/>
      <c r="N33" s="2342"/>
      <c r="O33" s="2343"/>
      <c r="P33" s="105"/>
      <c r="Q33" s="105"/>
      <c r="R33" s="105"/>
      <c r="S33" s="105"/>
      <c r="T33" s="105"/>
      <c r="U33" s="105"/>
      <c r="V33" s="105"/>
      <c r="W33" s="105"/>
    </row>
    <row r="34" spans="1:23" ht="18.75" customHeight="1">
      <c r="A34" s="2411"/>
      <c r="B34" s="1580"/>
      <c r="C34" s="1581">
        <v>0.01</v>
      </c>
      <c r="D34" s="1559"/>
      <c r="E34" s="1585" t="s">
        <v>292</v>
      </c>
      <c r="F34" s="135"/>
      <c r="G34" s="1550">
        <v>3.24</v>
      </c>
      <c r="H34" s="1560">
        <f>IF(ISTEXT(B34),B34,IF(ISBLANK(B34),0,(B34/B27)*J27))</f>
        <v>0</v>
      </c>
      <c r="I34" s="1561">
        <f t="shared" si="1"/>
        <v>0</v>
      </c>
      <c r="J34" s="1620">
        <f>IF(ISBLANK(B34),C34/B27*J27,IF(ISBLANK(C34),0,(C34*B34)/B27*J27))</f>
        <v>1.8834080717488787E-2</v>
      </c>
      <c r="K34" s="1562">
        <f t="shared" si="2"/>
        <v>6.1022421524663674E-2</v>
      </c>
      <c r="M34" s="2341"/>
      <c r="N34" s="2342"/>
      <c r="O34" s="2343"/>
      <c r="P34" s="105"/>
      <c r="Q34" s="105"/>
      <c r="R34" s="105"/>
      <c r="S34" s="105"/>
      <c r="T34" s="105"/>
      <c r="U34" s="105"/>
      <c r="V34" s="105"/>
      <c r="W34" s="105"/>
    </row>
    <row r="35" spans="1:23" ht="18.75">
      <c r="A35" s="2411"/>
      <c r="B35" s="1580"/>
      <c r="C35" s="1581">
        <v>0.06</v>
      </c>
      <c r="D35" s="1559"/>
      <c r="E35" s="1585" t="s">
        <v>281</v>
      </c>
      <c r="F35" s="135"/>
      <c r="G35" s="1550">
        <v>3.24</v>
      </c>
      <c r="H35" s="1560">
        <f>IF(ISTEXT(B35),B35,IF(ISBLANK(B35),0,(B35/B27)*J27))</f>
        <v>0</v>
      </c>
      <c r="I35" s="1561">
        <f t="shared" si="1"/>
        <v>0</v>
      </c>
      <c r="J35" s="1620">
        <f>IF(ISBLANK(B35),C35/B27*J27,IF(ISBLANK(C35),0,(C35*B35)/B27*J27))</f>
        <v>0.11300448430493272</v>
      </c>
      <c r="K35" s="1562">
        <f t="shared" si="2"/>
        <v>0.36613452914798206</v>
      </c>
      <c r="M35" s="2311" t="s">
        <v>1308</v>
      </c>
      <c r="N35" s="2312"/>
      <c r="O35" s="2313"/>
      <c r="P35" s="105"/>
      <c r="Q35" s="105"/>
      <c r="R35" s="105"/>
      <c r="S35" s="105"/>
      <c r="T35" s="105"/>
      <c r="U35" s="105"/>
      <c r="V35" s="105"/>
      <c r="W35" s="105"/>
    </row>
    <row r="36" spans="1:23" ht="18.75" customHeight="1">
      <c r="A36" s="2411"/>
      <c r="B36" s="1580"/>
      <c r="C36" s="1581">
        <v>0.02</v>
      </c>
      <c r="D36" s="1559"/>
      <c r="E36" s="1585" t="s">
        <v>293</v>
      </c>
      <c r="F36" s="135"/>
      <c r="G36" s="1550">
        <v>3.24</v>
      </c>
      <c r="H36" s="1560">
        <f>IF(ISTEXT(B36),B36,IF(ISBLANK(B36),0,(B36/B27)*J27))</f>
        <v>0</v>
      </c>
      <c r="I36" s="1561">
        <f t="shared" si="1"/>
        <v>0</v>
      </c>
      <c r="J36" s="1620">
        <f>IF(ISBLANK(B36),C36/B27*J27,IF(ISBLANK(C36),0,(C36*B36)/B27*J27))</f>
        <v>3.7668161434977573E-2</v>
      </c>
      <c r="K36" s="1562">
        <f t="shared" si="2"/>
        <v>0.12204484304932735</v>
      </c>
      <c r="M36" s="2311"/>
      <c r="N36" s="2312"/>
      <c r="O36" s="2313"/>
      <c r="P36" s="105"/>
      <c r="Q36" s="105"/>
      <c r="R36" s="105"/>
      <c r="S36" s="105"/>
      <c r="T36" s="105"/>
      <c r="U36" s="105"/>
      <c r="V36" s="105"/>
      <c r="W36" s="105"/>
    </row>
    <row r="37" spans="1:23" ht="18.75" customHeight="1">
      <c r="A37" s="2411"/>
      <c r="B37" s="1580"/>
      <c r="C37" s="1581">
        <v>0.27500000000000002</v>
      </c>
      <c r="D37" s="1559"/>
      <c r="E37" s="1585" t="s">
        <v>294</v>
      </c>
      <c r="F37" s="135"/>
      <c r="G37" s="1550">
        <v>3.24</v>
      </c>
      <c r="H37" s="1560">
        <f>IF(ISTEXT(B37),B37,IF(ISBLANK(B37),0,(B37/B27)*J27))</f>
        <v>0</v>
      </c>
      <c r="I37" s="1561">
        <f t="shared" si="1"/>
        <v>0</v>
      </c>
      <c r="J37" s="1620">
        <f>IF(ISBLANK(B37),C37/B27*J27,IF(ISBLANK(C37),0,(C37*B37)/B27*J27))</f>
        <v>0.51793721973094164</v>
      </c>
      <c r="K37" s="1562">
        <f t="shared" si="2"/>
        <v>1.678116591928251</v>
      </c>
      <c r="M37" s="2314" t="s">
        <v>1309</v>
      </c>
      <c r="N37" s="2315"/>
      <c r="O37" s="2316"/>
      <c r="P37" s="105"/>
      <c r="Q37" s="105"/>
      <c r="R37" s="105"/>
      <c r="S37" s="105"/>
      <c r="T37" s="105"/>
      <c r="U37" s="105"/>
      <c r="V37" s="105"/>
      <c r="W37" s="105"/>
    </row>
    <row r="38" spans="1:23" ht="18.75">
      <c r="A38" s="2411"/>
      <c r="B38" s="1580">
        <v>1</v>
      </c>
      <c r="C38" s="1581">
        <v>0.05</v>
      </c>
      <c r="D38" s="1559" t="s">
        <v>1327</v>
      </c>
      <c r="E38" s="1585" t="s">
        <v>282</v>
      </c>
      <c r="F38" s="135"/>
      <c r="G38" s="1550">
        <v>3.24</v>
      </c>
      <c r="H38" s="1560">
        <f>IF(ISTEXT(B38),B38,IF(ISBLANK(B38),0,(B38/B27)*J27))</f>
        <v>1.8834080717488786</v>
      </c>
      <c r="I38" s="1561" t="str">
        <f t="shared" si="1"/>
        <v>œuf(s)</v>
      </c>
      <c r="J38" s="1620">
        <f>IF(ISBLANK(B38),C38/B27*J27,IF(ISBLANK(C38),0,(C38*B38)/B27*J27))</f>
        <v>9.4170403587443927E-2</v>
      </c>
      <c r="K38" s="1562">
        <f t="shared" si="2"/>
        <v>0.30511210762331836</v>
      </c>
      <c r="M38" s="2314"/>
      <c r="N38" s="2315"/>
      <c r="O38" s="2316"/>
      <c r="P38" s="105"/>
      <c r="Q38" s="105"/>
      <c r="R38" s="105"/>
      <c r="S38" s="105"/>
      <c r="T38" s="105"/>
      <c r="U38" s="105"/>
      <c r="V38" s="105"/>
      <c r="W38" s="105"/>
    </row>
    <row r="39" spans="1:23" ht="18.75" customHeight="1">
      <c r="A39" s="2411"/>
      <c r="B39" s="1580"/>
      <c r="C39" s="1581"/>
      <c r="D39" s="1559"/>
      <c r="E39" s="1585"/>
      <c r="F39" s="135"/>
      <c r="G39" s="1550"/>
      <c r="H39" s="1560">
        <f>IF(ISTEXT(B39),B39,IF(ISBLANK(B39),0,(B39/B27)*J27))</f>
        <v>0</v>
      </c>
      <c r="I39" s="1561">
        <f t="shared" si="1"/>
        <v>0</v>
      </c>
      <c r="J39" s="1620">
        <f>IF(ISBLANK(B39),C39/B27*J27,IF(ISBLANK(C39),0,(C39*B39)/B27*J27))</f>
        <v>0</v>
      </c>
      <c r="K39" s="1562">
        <f t="shared" si="2"/>
        <v>0</v>
      </c>
      <c r="M39" s="2360" t="s">
        <v>1310</v>
      </c>
      <c r="N39" s="2361"/>
      <c r="O39" s="2362"/>
      <c r="P39" s="105"/>
      <c r="Q39" s="105"/>
      <c r="R39" s="105"/>
      <c r="S39" s="105"/>
      <c r="T39" s="105"/>
      <c r="U39" s="105"/>
      <c r="V39" s="105"/>
      <c r="W39" s="105"/>
    </row>
    <row r="40" spans="1:23" ht="18.75">
      <c r="A40" s="2411"/>
      <c r="B40" s="1580"/>
      <c r="C40" s="1581"/>
      <c r="D40" s="1559"/>
      <c r="E40" s="1585"/>
      <c r="F40" s="135"/>
      <c r="G40" s="1550"/>
      <c r="H40" s="1560">
        <f>IF(ISTEXT(B40),B40,IF(ISBLANK(B40),0,(B40/B27)*J27))</f>
        <v>0</v>
      </c>
      <c r="I40" s="1561">
        <f t="shared" si="1"/>
        <v>0</v>
      </c>
      <c r="J40" s="1620">
        <f>IF(ISBLANK(B40),C40/B27*J27,IF(ISBLANK(C40),0,(C40*B40)/B27*J27))</f>
        <v>0</v>
      </c>
      <c r="K40" s="1562">
        <f>IF(J40=0,H40*G40,G40*J40)</f>
        <v>0</v>
      </c>
      <c r="M40" s="2360"/>
      <c r="N40" s="2361"/>
      <c r="O40" s="2362"/>
      <c r="P40" s="105"/>
      <c r="Q40" s="105"/>
      <c r="R40" s="105"/>
      <c r="S40" s="105"/>
      <c r="T40" s="105"/>
      <c r="U40" s="105"/>
      <c r="V40" s="105"/>
      <c r="W40" s="105"/>
    </row>
    <row r="41" spans="1:23" ht="18.75" customHeight="1">
      <c r="A41" s="2411"/>
      <c r="B41" s="1580"/>
      <c r="C41" s="1581"/>
      <c r="D41" s="1559"/>
      <c r="E41" s="1585"/>
      <c r="F41" s="135"/>
      <c r="G41" s="1550"/>
      <c r="H41" s="1560">
        <f>IF(ISTEXT(B41),B41,IF(ISBLANK(B41),0,(B41/B27)*J27))</f>
        <v>0</v>
      </c>
      <c r="I41" s="1561">
        <f t="shared" si="1"/>
        <v>0</v>
      </c>
      <c r="J41" s="1620">
        <f>IF(ISBLANK(B41),C41/B27*J27,IF(ISBLANK(C41),0,(C41*B41)/B27*J27))</f>
        <v>0</v>
      </c>
      <c r="K41" s="1562">
        <f t="shared" ref="K41:K42" si="3">IF(J41=0,H41*G41,G41*J41)</f>
        <v>0</v>
      </c>
      <c r="M41" s="2360"/>
      <c r="N41" s="2361"/>
      <c r="O41" s="2362"/>
      <c r="P41" s="105"/>
      <c r="Q41" s="105"/>
      <c r="R41" s="105"/>
      <c r="S41" s="105"/>
      <c r="T41" s="105"/>
      <c r="U41" s="105"/>
      <c r="V41" s="105"/>
      <c r="W41" s="105"/>
    </row>
    <row r="42" spans="1:23" ht="18.75" customHeight="1">
      <c r="A42" s="2411"/>
      <c r="B42" s="1580"/>
      <c r="C42" s="1581"/>
      <c r="D42" s="1559"/>
      <c r="E42" s="134"/>
      <c r="F42" s="135"/>
      <c r="G42" s="1550"/>
      <c r="H42" s="1560">
        <f>IF(ISTEXT(B42),B42,IF(ISBLANK(B42),0,(B42/#REF!)*#REF!))</f>
        <v>0</v>
      </c>
      <c r="I42" s="1561">
        <f t="shared" si="1"/>
        <v>0</v>
      </c>
      <c r="J42" s="1620">
        <f>IF(ISBLANK(B42),C42/B27*J27,IF(ISBLANK(C42),0,(C42*B42)/B27*J27))</f>
        <v>0</v>
      </c>
      <c r="K42" s="1562">
        <f t="shared" si="3"/>
        <v>0</v>
      </c>
      <c r="M42" s="2360"/>
      <c r="N42" s="2361"/>
      <c r="O42" s="2362"/>
      <c r="P42" s="105"/>
      <c r="Q42" s="105"/>
      <c r="R42" s="105"/>
      <c r="S42" s="105"/>
      <c r="T42" s="105"/>
      <c r="U42" s="105"/>
      <c r="V42" s="105"/>
      <c r="W42" s="105"/>
    </row>
    <row r="43" spans="1:23" ht="18.75" customHeight="1">
      <c r="A43" s="2411"/>
      <c r="B43" s="1738"/>
      <c r="C43" s="2431">
        <f>IF(ISBLANK(B33),C33,B33*C33)+IF(ISBLANK(B34),C34,B34*C34)+IF(ISBLANK(B35),C35,B35*C35)+IF(ISBLANK(B36),C36,B36*C36)+IF(ISBLANK(B37),C37,B37*C37)+IF(ISBLANK(B38),C38,B38*C38)+IF(ISBLANK(B39),C39,B39*C39)+IF(ISBLANK(B40),C40,B40*C40)+IF(ISBLANK(B41),C41,B41*C41)+IF(ISBLANK(B42),C42,B42*C42)</f>
        <v>0.91500000000000015</v>
      </c>
      <c r="D43" s="2431"/>
      <c r="E43" s="1739"/>
      <c r="F43" s="1739" t="s">
        <v>1424</v>
      </c>
      <c r="G43" s="1740"/>
      <c r="H43" s="1741"/>
      <c r="I43" s="1741"/>
      <c r="J43" s="1742">
        <f>SUM(J33:J42)</f>
        <v>1.7233183856502241</v>
      </c>
      <c r="K43" s="1743">
        <f>SUM(K33:K42)</f>
        <v>5.5835515695067262</v>
      </c>
      <c r="M43" s="2360"/>
      <c r="N43" s="2361"/>
      <c r="O43" s="2362"/>
      <c r="P43" s="105"/>
      <c r="Q43" s="105"/>
      <c r="R43" s="105"/>
      <c r="S43" s="105"/>
      <c r="T43" s="105"/>
      <c r="U43" s="105"/>
      <c r="V43" s="105"/>
      <c r="W43" s="105"/>
    </row>
    <row r="44" spans="1:23" ht="15.75" customHeight="1">
      <c r="A44" s="2411"/>
      <c r="B44" s="2293" t="s">
        <v>275</v>
      </c>
      <c r="C44" s="2294" t="s">
        <v>277</v>
      </c>
      <c r="D44" s="2295" t="s">
        <v>276</v>
      </c>
      <c r="E44" s="1626" t="s">
        <v>4</v>
      </c>
      <c r="F44" s="620"/>
      <c r="G44" s="1627" t="s">
        <v>14</v>
      </c>
      <c r="H44" s="620"/>
      <c r="I44" s="620"/>
      <c r="J44" s="620"/>
      <c r="K44" s="621"/>
      <c r="M44" s="2360"/>
      <c r="N44" s="2361"/>
      <c r="O44" s="2362"/>
      <c r="P44" s="105"/>
      <c r="Q44" s="105"/>
      <c r="R44" s="105"/>
      <c r="S44" s="105"/>
      <c r="T44" s="105"/>
      <c r="U44" s="105"/>
      <c r="V44" s="105"/>
      <c r="W44" s="105"/>
    </row>
    <row r="45" spans="1:23" ht="15.75">
      <c r="A45" s="2411"/>
      <c r="B45" s="2293"/>
      <c r="C45" s="2294"/>
      <c r="D45" s="2295"/>
      <c r="E45" s="1637" t="s">
        <v>280</v>
      </c>
      <c r="F45" s="1736" t="s">
        <v>171</v>
      </c>
      <c r="G45" s="1737" t="s">
        <v>28</v>
      </c>
      <c r="H45" s="2296" t="s">
        <v>15</v>
      </c>
      <c r="I45" s="2296"/>
      <c r="J45" s="2296"/>
      <c r="K45" s="2297"/>
      <c r="M45" s="2363" t="s">
        <v>1404</v>
      </c>
      <c r="N45" s="2364"/>
      <c r="O45" s="2365"/>
      <c r="P45" s="105"/>
      <c r="Q45" s="105"/>
      <c r="R45" s="105"/>
      <c r="S45" s="105"/>
      <c r="T45" s="105"/>
      <c r="U45" s="105"/>
      <c r="V45" s="105"/>
      <c r="W45" s="105"/>
    </row>
    <row r="46" spans="1:23" ht="18.75">
      <c r="A46" s="2411"/>
      <c r="B46" s="1580"/>
      <c r="C46" s="1581"/>
      <c r="D46" s="1559"/>
      <c r="E46" s="1585"/>
      <c r="F46" s="135"/>
      <c r="G46" s="1550"/>
      <c r="H46" s="1560">
        <f>IF(ISTEXT(B46),B46,IF(ISBLANK(B46),0,(B46/B27)*J27))</f>
        <v>0</v>
      </c>
      <c r="I46" s="1561">
        <f>D46</f>
        <v>0</v>
      </c>
      <c r="J46" s="1620">
        <f>IF(ISBLANK(B46),C46/B27*J27,IF(ISBLANK(C46),0,(C46*B46)/B27*J27))</f>
        <v>0</v>
      </c>
      <c r="K46" s="1562">
        <f t="shared" ref="K46:K48" si="4">IF(J46=0,H46*G46,G46*J46)</f>
        <v>0</v>
      </c>
      <c r="M46" s="2363"/>
      <c r="N46" s="2364"/>
      <c r="O46" s="2365"/>
      <c r="P46" s="105"/>
      <c r="Q46" s="105"/>
      <c r="R46" s="105"/>
      <c r="S46" s="105"/>
      <c r="T46" s="105"/>
      <c r="U46" s="105"/>
      <c r="V46" s="105"/>
      <c r="W46" s="105"/>
    </row>
    <row r="47" spans="1:23" ht="18.75">
      <c r="A47" s="2411"/>
      <c r="B47" s="1580"/>
      <c r="C47" s="1581">
        <v>0.2</v>
      </c>
      <c r="D47" s="1559"/>
      <c r="E47" s="1585" t="s">
        <v>295</v>
      </c>
      <c r="F47" s="135"/>
      <c r="G47" s="1550">
        <v>3.24</v>
      </c>
      <c r="H47" s="1560">
        <f>IF(ISTEXT(B47),B47,IF(ISBLANK(B47),0,(B47/B27)*J27))</f>
        <v>0</v>
      </c>
      <c r="I47" s="1561">
        <f>D47</f>
        <v>0</v>
      </c>
      <c r="J47" s="1620">
        <f>IF(ISBLANK(B47),C47/B27*J27,IF(ISBLANK(C47),0,(C47*B47)/B27*J27))</f>
        <v>0.37668161434977571</v>
      </c>
      <c r="K47" s="1562">
        <f t="shared" si="4"/>
        <v>1.2204484304932735</v>
      </c>
      <c r="M47" s="2320" t="s">
        <v>1405</v>
      </c>
      <c r="N47" s="2321"/>
      <c r="O47" s="2322"/>
      <c r="P47" s="105"/>
      <c r="Q47" s="105"/>
      <c r="R47" s="105"/>
      <c r="S47" s="105"/>
      <c r="T47" s="105"/>
      <c r="U47" s="105"/>
      <c r="V47" s="105"/>
      <c r="W47" s="105"/>
    </row>
    <row r="48" spans="1:23" ht="18.75">
      <c r="A48" s="2411"/>
      <c r="B48" s="1580"/>
      <c r="C48" s="1581"/>
      <c r="D48" s="1559"/>
      <c r="E48" s="1585"/>
      <c r="F48" s="135"/>
      <c r="G48" s="1550"/>
      <c r="H48" s="1560">
        <f>IF(ISTEXT(B48),B48,IF(ISBLANK(B48),0,(B48/B27)*J27))</f>
        <v>0</v>
      </c>
      <c r="I48" s="1561">
        <f>D48</f>
        <v>0</v>
      </c>
      <c r="J48" s="1620">
        <f>IF(ISBLANK(B48),C48/B27*J27,IF(ISBLANK(C48),0,(C48*B48)/B27*J27))</f>
        <v>0</v>
      </c>
      <c r="K48" s="1562">
        <f t="shared" si="4"/>
        <v>0</v>
      </c>
      <c r="M48" s="2320"/>
      <c r="N48" s="2321"/>
      <c r="O48" s="2322"/>
      <c r="P48" s="105"/>
      <c r="Q48" s="105"/>
      <c r="R48" s="105"/>
      <c r="S48" s="105"/>
      <c r="T48" s="105"/>
      <c r="U48" s="105"/>
      <c r="V48" s="105"/>
      <c r="W48" s="105"/>
    </row>
    <row r="49" spans="1:24" ht="15" customHeight="1" thickBot="1">
      <c r="A49" s="2411"/>
      <c r="B49" s="1738"/>
      <c r="C49" s="2431">
        <f>IF(ISBLANK(B46),C46,B46*C46)+IF(ISBLANK(B47),C47,B47*C47)+IF(ISBLANK(B48),C48,B48*C48)</f>
        <v>0.2</v>
      </c>
      <c r="D49" s="2431"/>
      <c r="E49" s="1739"/>
      <c r="F49" s="1739" t="s">
        <v>1425</v>
      </c>
      <c r="G49" s="1740"/>
      <c r="H49" s="1741"/>
      <c r="I49" s="1741"/>
      <c r="J49" s="1742">
        <f>SUM(J46:J48)</f>
        <v>0.37668161434977571</v>
      </c>
      <c r="K49" s="1743">
        <f>SUM(K46:K48)</f>
        <v>1.2204484304932735</v>
      </c>
      <c r="M49" s="2320"/>
      <c r="N49" s="2321"/>
      <c r="O49" s="2322"/>
      <c r="P49" s="105"/>
      <c r="Q49" s="105"/>
      <c r="R49" s="105"/>
      <c r="S49" s="105"/>
      <c r="T49" s="105"/>
      <c r="U49" s="105"/>
      <c r="V49" s="105"/>
      <c r="W49" s="105"/>
    </row>
    <row r="50" spans="1:24" ht="15.75" customHeight="1">
      <c r="A50" s="2411"/>
      <c r="B50" s="1658"/>
      <c r="C50" s="1006">
        <f>C43</f>
        <v>0.91500000000000015</v>
      </c>
      <c r="D50" s="1622"/>
      <c r="E50" s="1623" t="s">
        <v>21</v>
      </c>
      <c r="F50" s="1638" t="s">
        <v>45</v>
      </c>
      <c r="G50" s="1638"/>
      <c r="H50" s="1006"/>
      <c r="I50" s="1624" t="str">
        <f t="shared" ref="I50" si="5">I38</f>
        <v>œuf(s)</v>
      </c>
      <c r="J50" s="1006">
        <f>J43</f>
        <v>1.7233183856502241</v>
      </c>
      <c r="K50" s="1644">
        <f>K43</f>
        <v>5.5835515695067262</v>
      </c>
      <c r="M50" s="2323" t="s">
        <v>1406</v>
      </c>
      <c r="N50" s="2324"/>
      <c r="O50" s="2325"/>
      <c r="P50" s="105"/>
      <c r="Q50" s="105"/>
      <c r="R50" s="105"/>
      <c r="S50" s="105"/>
      <c r="T50" s="105"/>
      <c r="U50" s="105"/>
      <c r="V50" s="105"/>
      <c r="W50" s="105"/>
    </row>
    <row r="51" spans="1:24" ht="15.75">
      <c r="A51" s="2411"/>
      <c r="B51" s="996"/>
      <c r="C51" s="996">
        <f>C49</f>
        <v>0.2</v>
      </c>
      <c r="D51" s="1004"/>
      <c r="E51" s="14" t="s">
        <v>22</v>
      </c>
      <c r="F51" s="1001" t="s">
        <v>49</v>
      </c>
      <c r="G51" s="1001"/>
      <c r="H51" s="1625"/>
      <c r="I51" s="1621">
        <f t="shared" ref="I51" si="6">I43</f>
        <v>0</v>
      </c>
      <c r="J51" s="996">
        <f>J49</f>
        <v>0.37668161434977571</v>
      </c>
      <c r="K51" s="1643">
        <f>K49</f>
        <v>1.2204484304932735</v>
      </c>
      <c r="M51" s="2323"/>
      <c r="N51" s="2324"/>
      <c r="O51" s="2325"/>
      <c r="P51" s="105"/>
      <c r="Q51" s="105"/>
      <c r="R51" s="105"/>
      <c r="S51" s="105"/>
      <c r="T51" s="105"/>
      <c r="U51" s="105"/>
      <c r="V51" s="105"/>
      <c r="W51" s="105"/>
    </row>
    <row r="52" spans="1:24" ht="16.5" thickBot="1">
      <c r="A52" s="2411"/>
      <c r="B52" s="1659"/>
      <c r="C52" s="1645">
        <f>C50+C51</f>
        <v>1.1150000000000002</v>
      </c>
      <c r="D52" s="1646"/>
      <c r="E52" s="1647" t="s">
        <v>23</v>
      </c>
      <c r="F52" s="1648" t="s">
        <v>1296</v>
      </c>
      <c r="G52" s="1649"/>
      <c r="H52" s="1650"/>
      <c r="I52" s="1651">
        <f>SUM(I28:I37,I40:I42)</f>
        <v>0</v>
      </c>
      <c r="J52" s="1645">
        <f>J50+J51</f>
        <v>2.0999999999999996</v>
      </c>
      <c r="K52" s="1652">
        <f>K50+K51</f>
        <v>6.8039999999999994</v>
      </c>
      <c r="M52" s="2323"/>
      <c r="N52" s="2324"/>
      <c r="O52" s="2325"/>
      <c r="P52" s="105"/>
      <c r="Q52" s="105"/>
      <c r="R52" s="105"/>
      <c r="S52" s="105"/>
      <c r="T52" s="105"/>
      <c r="U52" s="105"/>
      <c r="V52" s="105"/>
      <c r="W52" s="105"/>
    </row>
    <row r="53" spans="1:24" ht="15.75" thickBot="1">
      <c r="A53" s="2411"/>
      <c r="B53" s="1744"/>
      <c r="C53" s="1745"/>
      <c r="D53" s="1744"/>
      <c r="E53" s="1746"/>
      <c r="F53" s="1746"/>
      <c r="G53" s="1746"/>
      <c r="H53" s="1746"/>
      <c r="I53" s="1746"/>
      <c r="J53" s="1746"/>
      <c r="K53" s="1747"/>
      <c r="M53" s="1595">
        <v>12</v>
      </c>
      <c r="N53" s="1596">
        <v>12</v>
      </c>
      <c r="O53" s="1597">
        <v>12</v>
      </c>
    </row>
    <row r="54" spans="1:24" ht="18.75">
      <c r="A54" s="2411"/>
      <c r="B54" s="1748" t="s">
        <v>7</v>
      </c>
      <c r="C54" s="142" t="s">
        <v>287</v>
      </c>
      <c r="D54" s="2416"/>
      <c r="E54" s="2416"/>
      <c r="F54" s="2416"/>
      <c r="G54" s="2416"/>
      <c r="H54" s="2416"/>
      <c r="I54" s="2416"/>
      <c r="J54" s="2416"/>
      <c r="K54" s="2417"/>
    </row>
    <row r="55" spans="1:24">
      <c r="A55" s="2411"/>
      <c r="B55" s="1749"/>
      <c r="C55" s="1750"/>
      <c r="D55" s="1751"/>
      <c r="E55" s="1752"/>
      <c r="F55" s="1752"/>
      <c r="G55" s="1752"/>
      <c r="H55" s="1752"/>
      <c r="I55" s="1752"/>
      <c r="J55" s="1752"/>
      <c r="K55" s="1753"/>
    </row>
    <row r="56" spans="1:24">
      <c r="A56" s="2411"/>
      <c r="B56" s="1588" t="s">
        <v>278</v>
      </c>
      <c r="C56" s="2307" t="str">
        <f ca="1">CELL("nomfichier")</f>
        <v>E:\0-UPRT\1-UPRT.FR-SITE-WEB\ff-fiches-fabrications\ff-mickael-rabeau\[ff-mr-croissants-5-03-2016.xlsx]Nota</v>
      </c>
      <c r="D56" s="2307"/>
      <c r="E56" s="2307"/>
      <c r="F56" s="2307"/>
      <c r="G56" s="2307"/>
      <c r="H56" s="2307"/>
      <c r="I56" s="2307"/>
      <c r="J56" s="2307"/>
      <c r="K56" s="2308"/>
    </row>
    <row r="57" spans="1:24" ht="15" customHeight="1">
      <c r="A57" s="2411"/>
      <c r="B57" s="1589" t="s">
        <v>279</v>
      </c>
      <c r="C57" s="2309" t="s">
        <v>1390</v>
      </c>
      <c r="D57" s="2309"/>
      <c r="E57" s="2309"/>
      <c r="F57" s="2309"/>
      <c r="G57" s="2309"/>
      <c r="H57" s="2309"/>
      <c r="I57" s="2309"/>
      <c r="J57" s="2309"/>
      <c r="K57" s="2310"/>
    </row>
    <row r="58" spans="1:24" ht="15.75" thickBot="1">
      <c r="A58" s="2411"/>
      <c r="B58" s="2280" t="s">
        <v>17</v>
      </c>
      <c r="C58" s="2280"/>
      <c r="D58" s="2280"/>
      <c r="E58" s="2280"/>
      <c r="F58" s="2280"/>
      <c r="G58" s="2280"/>
      <c r="H58" s="2280"/>
      <c r="I58" s="2280"/>
      <c r="J58" s="2280"/>
      <c r="K58" s="2281"/>
    </row>
    <row r="59" spans="1:24">
      <c r="A59" s="2411"/>
      <c r="B59" s="1570">
        <v>8</v>
      </c>
      <c r="C59" s="1570">
        <v>8</v>
      </c>
      <c r="D59" s="1570">
        <v>8</v>
      </c>
      <c r="E59" s="1570">
        <v>12</v>
      </c>
      <c r="F59" s="1570">
        <v>12</v>
      </c>
      <c r="G59" s="1570">
        <v>7</v>
      </c>
      <c r="H59" s="1570">
        <v>6</v>
      </c>
      <c r="I59" s="1570">
        <v>8</v>
      </c>
      <c r="J59" s="1570">
        <v>11</v>
      </c>
      <c r="K59" s="1570">
        <v>11</v>
      </c>
    </row>
    <row r="61" spans="1:24" ht="15.75" customHeight="1">
      <c r="B61" s="2298" t="s">
        <v>1398</v>
      </c>
      <c r="C61" s="2298"/>
      <c r="D61" s="2299" t="s">
        <v>1401</v>
      </c>
      <c r="E61" s="2299"/>
      <c r="F61" s="2299"/>
      <c r="G61" s="2299"/>
      <c r="H61" s="2299"/>
      <c r="I61" s="2299"/>
      <c r="J61" s="2299"/>
      <c r="K61" s="2299"/>
    </row>
    <row r="62" spans="1:24" ht="15.75">
      <c r="B62" s="2298"/>
      <c r="C62" s="2298"/>
      <c r="D62" s="2299" t="s">
        <v>1402</v>
      </c>
      <c r="E62" s="2299"/>
      <c r="F62" s="2299"/>
      <c r="G62" s="2299"/>
      <c r="H62" s="2299"/>
      <c r="I62" s="2299"/>
      <c r="J62" s="2299"/>
      <c r="K62" s="2299"/>
    </row>
    <row r="63" spans="1:24" ht="15.75" customHeight="1" thickBot="1">
      <c r="B63" s="2298"/>
      <c r="C63" s="2298"/>
      <c r="D63" s="132"/>
      <c r="E63" s="132"/>
      <c r="F63" s="133"/>
      <c r="G63" s="133"/>
      <c r="H63" s="133"/>
      <c r="I63" s="133"/>
      <c r="J63" s="133"/>
      <c r="K63" s="133"/>
    </row>
    <row r="64" spans="1:24" ht="21" customHeight="1">
      <c r="A64" s="2401" t="s">
        <v>3</v>
      </c>
      <c r="B64" s="2403" t="s">
        <v>1397</v>
      </c>
      <c r="C64" s="2404"/>
      <c r="D64" s="2404"/>
      <c r="E64" s="2404"/>
      <c r="F64" s="2404"/>
      <c r="G64" s="2404"/>
      <c r="H64" s="2404"/>
      <c r="I64" s="2404"/>
      <c r="J64" s="2404"/>
      <c r="K64" s="2407">
        <v>9</v>
      </c>
      <c r="M64" s="2326" t="s">
        <v>1178</v>
      </c>
      <c r="N64" s="2327"/>
      <c r="O64" s="2328"/>
      <c r="Q64" s="2350" t="s">
        <v>1409</v>
      </c>
      <c r="R64" s="2350"/>
      <c r="S64" s="2350"/>
      <c r="T64" s="2350"/>
      <c r="U64" s="2350"/>
      <c r="V64" s="2350"/>
      <c r="W64" s="2350"/>
      <c r="X64" s="105"/>
    </row>
    <row r="65" spans="1:24" ht="15" customHeight="1">
      <c r="A65" s="2402"/>
      <c r="B65" s="2405"/>
      <c r="C65" s="2406"/>
      <c r="D65" s="2406"/>
      <c r="E65" s="2406"/>
      <c r="F65" s="2406"/>
      <c r="G65" s="2406"/>
      <c r="H65" s="2406"/>
      <c r="I65" s="2406"/>
      <c r="J65" s="2406"/>
      <c r="K65" s="2408"/>
      <c r="M65" s="2329"/>
      <c r="N65" s="2330"/>
      <c r="O65" s="2331"/>
      <c r="Q65" s="2350" t="s">
        <v>1407</v>
      </c>
      <c r="R65" s="2350"/>
      <c r="S65" s="2350"/>
      <c r="T65" s="2350"/>
      <c r="U65" s="2350"/>
      <c r="V65" s="2350"/>
      <c r="W65" s="2350"/>
      <c r="X65" s="105"/>
    </row>
    <row r="66" spans="1:24" ht="15" customHeight="1">
      <c r="A66" s="2402"/>
      <c r="B66" s="2405"/>
      <c r="C66" s="2406"/>
      <c r="D66" s="2406"/>
      <c r="E66" s="2406"/>
      <c r="F66" s="2406"/>
      <c r="G66" s="2406"/>
      <c r="H66" s="2406"/>
      <c r="I66" s="2406"/>
      <c r="J66" s="2406"/>
      <c r="K66" s="2408"/>
      <c r="M66" s="2329"/>
      <c r="N66" s="2330"/>
      <c r="O66" s="2331"/>
      <c r="Q66" s="1602"/>
      <c r="R66" s="1619" t="s">
        <v>1408</v>
      </c>
      <c r="S66" s="1602"/>
      <c r="T66" s="1619" t="s">
        <v>21</v>
      </c>
      <c r="U66" s="1602"/>
      <c r="V66" s="1601"/>
      <c r="W66" s="1601"/>
      <c r="X66" s="105"/>
    </row>
    <row r="67" spans="1:24" ht="15" customHeight="1">
      <c r="A67" s="2366"/>
      <c r="B67" s="1697"/>
      <c r="C67" s="2367" t="s">
        <v>290</v>
      </c>
      <c r="D67" s="2367"/>
      <c r="E67" s="2367"/>
      <c r="F67" s="2367"/>
      <c r="G67" s="2367"/>
      <c r="H67" s="2367"/>
      <c r="I67" s="2367"/>
      <c r="J67" s="2367"/>
      <c r="K67" s="2368"/>
      <c r="M67" s="2332" t="s">
        <v>1179</v>
      </c>
      <c r="N67" s="2333"/>
      <c r="O67" s="2334"/>
      <c r="Q67" s="1601" t="s">
        <v>1420</v>
      </c>
      <c r="R67" s="1602"/>
      <c r="S67" s="1602"/>
      <c r="T67" s="1602"/>
      <c r="U67" s="1602"/>
      <c r="V67" s="1601"/>
      <c r="W67" s="1601"/>
      <c r="X67" s="105"/>
    </row>
    <row r="68" spans="1:24" ht="15" customHeight="1">
      <c r="A68" s="2366"/>
      <c r="B68" s="1698" t="s">
        <v>10</v>
      </c>
      <c r="C68" s="2566"/>
      <c r="D68" s="2566"/>
      <c r="E68" s="2566"/>
      <c r="F68" s="2566"/>
      <c r="G68" s="2566"/>
      <c r="H68" s="2566"/>
      <c r="I68" s="2566"/>
      <c r="J68" s="2566"/>
      <c r="K68" s="2567"/>
      <c r="M68" s="2335" t="s">
        <v>1307</v>
      </c>
      <c r="N68" s="2336"/>
      <c r="O68" s="2337"/>
      <c r="Q68" s="1601" t="s">
        <v>1415</v>
      </c>
      <c r="R68" s="1602"/>
      <c r="S68" s="1602"/>
      <c r="T68" s="1602"/>
      <c r="U68" s="1602"/>
      <c r="V68" s="1601"/>
      <c r="W68" s="1601"/>
      <c r="X68" s="105"/>
    </row>
    <row r="69" spans="1:24" ht="15" customHeight="1">
      <c r="A69" s="2366"/>
      <c r="B69" s="1591" t="s">
        <v>273</v>
      </c>
      <c r="C69" s="2568"/>
      <c r="D69" s="2568"/>
      <c r="E69" s="2568"/>
      <c r="F69" s="2568"/>
      <c r="G69" s="2568"/>
      <c r="H69" s="2568"/>
      <c r="I69" s="2568"/>
      <c r="J69" s="2568"/>
      <c r="K69" s="2569"/>
      <c r="M69" s="2335"/>
      <c r="N69" s="2336"/>
      <c r="O69" s="2337"/>
      <c r="Q69" s="1601"/>
      <c r="R69" s="1602"/>
      <c r="S69" s="1602"/>
      <c r="T69" s="1602"/>
      <c r="U69" s="1602"/>
      <c r="V69" s="1601"/>
      <c r="W69" s="1601"/>
      <c r="X69" s="105"/>
    </row>
    <row r="70" spans="1:24" ht="15.75" customHeight="1">
      <c r="A70" s="2366"/>
      <c r="B70" s="2373">
        <f>C83</f>
        <v>0.5</v>
      </c>
      <c r="C70" s="2375" t="s">
        <v>1398</v>
      </c>
      <c r="D70" s="2375"/>
      <c r="E70" s="2375"/>
      <c r="F70" s="1706"/>
      <c r="G70" s="2377" t="s">
        <v>1399</v>
      </c>
      <c r="H70" s="2377"/>
      <c r="I70" s="2377"/>
      <c r="J70" s="2379">
        <v>1</v>
      </c>
      <c r="K70" s="2381" t="s">
        <v>1449</v>
      </c>
      <c r="M70" s="2335"/>
      <c r="N70" s="2336"/>
      <c r="O70" s="2337"/>
      <c r="Q70" s="1601" t="s">
        <v>1419</v>
      </c>
      <c r="R70" s="1601"/>
      <c r="S70" s="1601"/>
      <c r="T70" s="1601"/>
      <c r="U70" s="1601"/>
      <c r="V70" s="1601"/>
      <c r="W70" s="1601"/>
      <c r="X70" s="105"/>
    </row>
    <row r="71" spans="1:24" ht="15.75" customHeight="1">
      <c r="A71" s="2366"/>
      <c r="B71" s="2374"/>
      <c r="C71" s="2376"/>
      <c r="D71" s="2376"/>
      <c r="E71" s="2376"/>
      <c r="F71" s="1592"/>
      <c r="G71" s="2378"/>
      <c r="H71" s="2378"/>
      <c r="I71" s="2378"/>
      <c r="J71" s="2380"/>
      <c r="K71" s="2382"/>
      <c r="M71" s="2335"/>
      <c r="N71" s="2336"/>
      <c r="O71" s="2337"/>
      <c r="Q71" s="1601" t="s">
        <v>1416</v>
      </c>
      <c r="R71" s="1601"/>
      <c r="S71" s="1601"/>
      <c r="T71" s="1601"/>
      <c r="U71" s="1601"/>
      <c r="V71" s="1601"/>
      <c r="W71" s="1601"/>
      <c r="X71" s="105"/>
    </row>
    <row r="72" spans="1:24" ht="15.75" customHeight="1">
      <c r="A72" s="2366"/>
      <c r="B72" s="2383">
        <v>20</v>
      </c>
      <c r="C72" s="2385" t="s">
        <v>46</v>
      </c>
      <c r="D72" s="2385"/>
      <c r="E72" s="1555"/>
      <c r="F72" s="1639"/>
      <c r="G72" s="2378" t="s">
        <v>1446</v>
      </c>
      <c r="H72" s="2378"/>
      <c r="I72" s="2378"/>
      <c r="J72" s="2390">
        <v>70</v>
      </c>
      <c r="K72" s="2392">
        <v>2.5</v>
      </c>
      <c r="M72" s="2335"/>
      <c r="N72" s="2336"/>
      <c r="O72" s="2337"/>
      <c r="Q72" s="1601" t="s">
        <v>1417</v>
      </c>
      <c r="R72" s="1601"/>
      <c r="S72" s="1601"/>
      <c r="T72" s="1601"/>
      <c r="U72" s="1601"/>
      <c r="V72" s="1601"/>
      <c r="W72" s="1601"/>
      <c r="X72" s="105"/>
    </row>
    <row r="73" spans="1:24" ht="15.75" customHeight="1">
      <c r="A73" s="2366"/>
      <c r="B73" s="2384"/>
      <c r="C73" s="2386"/>
      <c r="D73" s="2386"/>
      <c r="E73" s="1555"/>
      <c r="F73" s="1639"/>
      <c r="G73" s="2389"/>
      <c r="H73" s="2389"/>
      <c r="I73" s="2389"/>
      <c r="J73" s="2391"/>
      <c r="K73" s="2393"/>
      <c r="M73" s="2335"/>
      <c r="N73" s="2336"/>
      <c r="O73" s="2337"/>
      <c r="Q73" s="1601" t="s">
        <v>1418</v>
      </c>
      <c r="R73" s="1601"/>
      <c r="S73" s="1601"/>
      <c r="T73" s="1601"/>
      <c r="U73" s="1601"/>
      <c r="V73" s="1601"/>
      <c r="W73" s="1601"/>
      <c r="X73" s="105"/>
    </row>
    <row r="74" spans="1:24" ht="18" customHeight="1">
      <c r="A74" s="2366"/>
      <c r="B74" s="1696">
        <f>(C103/B72)*1000</f>
        <v>55.750000000000007</v>
      </c>
      <c r="C74" s="1674" t="s">
        <v>1444</v>
      </c>
      <c r="D74" s="1675"/>
      <c r="E74" s="1676"/>
      <c r="F74" s="1677"/>
      <c r="G74" s="1678"/>
      <c r="H74" s="1679"/>
      <c r="I74" s="1680" t="s">
        <v>1447</v>
      </c>
      <c r="J74" s="1681">
        <f>(J77/J72)*1000</f>
        <v>31.857142857142861</v>
      </c>
      <c r="K74" s="1682"/>
      <c r="M74" s="2335"/>
      <c r="N74" s="2336"/>
      <c r="O74" s="2337"/>
      <c r="Q74" s="105"/>
      <c r="R74" s="105"/>
      <c r="S74" s="105"/>
      <c r="T74" s="105"/>
      <c r="U74" s="105"/>
      <c r="V74" s="105"/>
      <c r="W74" s="105"/>
      <c r="X74" s="105"/>
    </row>
    <row r="75" spans="1:24" ht="18.75" customHeight="1">
      <c r="A75" s="2366"/>
      <c r="B75" s="1683">
        <f>C101/B72</f>
        <v>4.5750000000000006E-2</v>
      </c>
      <c r="C75" s="1684" t="s">
        <v>45</v>
      </c>
      <c r="D75" s="1685"/>
      <c r="E75" s="1686"/>
      <c r="F75" s="1687"/>
      <c r="G75" s="1687"/>
      <c r="H75" s="1688"/>
      <c r="I75" s="1688" t="s">
        <v>45</v>
      </c>
      <c r="J75" s="1689">
        <f>J101</f>
        <v>1.8300000000000003</v>
      </c>
      <c r="K75" s="1699"/>
      <c r="M75" s="2341" t="s">
        <v>1394</v>
      </c>
      <c r="N75" s="2342"/>
      <c r="O75" s="2343"/>
      <c r="Q75" s="105"/>
      <c r="R75" s="105"/>
      <c r="S75" s="105"/>
      <c r="T75" s="105"/>
      <c r="U75" s="105"/>
      <c r="V75" s="105"/>
      <c r="W75" s="105"/>
      <c r="X75" s="105"/>
    </row>
    <row r="76" spans="1:24" ht="18.75">
      <c r="A76" s="2366"/>
      <c r="B76" s="1694">
        <f>C102/B72</f>
        <v>0.01</v>
      </c>
      <c r="C76" s="1684" t="s">
        <v>44</v>
      </c>
      <c r="D76" s="1685"/>
      <c r="E76" s="1686"/>
      <c r="F76" s="1687"/>
      <c r="G76" s="1687"/>
      <c r="H76" s="1688"/>
      <c r="I76" s="1688" t="s">
        <v>44</v>
      </c>
      <c r="J76" s="1695">
        <f>J102</f>
        <v>0.4</v>
      </c>
      <c r="K76" s="1700" t="s">
        <v>1454</v>
      </c>
      <c r="M76" s="2341"/>
      <c r="N76" s="2342"/>
      <c r="O76" s="2343"/>
      <c r="Q76" s="105"/>
      <c r="R76" s="105"/>
      <c r="S76" s="105"/>
      <c r="T76" s="105"/>
      <c r="U76" s="105"/>
      <c r="V76" s="105"/>
      <c r="W76" s="105"/>
      <c r="X76" s="105"/>
    </row>
    <row r="77" spans="1:24" ht="18" customHeight="1">
      <c r="A77" s="2366"/>
      <c r="B77" s="1701">
        <f>C103</f>
        <v>1.1150000000000002</v>
      </c>
      <c r="C77" s="1684" t="s">
        <v>1453</v>
      </c>
      <c r="D77" s="1686"/>
      <c r="E77" s="1686"/>
      <c r="F77" s="1691"/>
      <c r="G77" s="1691"/>
      <c r="H77" s="1692"/>
      <c r="I77" s="1692" t="s">
        <v>1450</v>
      </c>
      <c r="J77" s="1693">
        <f>J103</f>
        <v>2.2300000000000004</v>
      </c>
      <c r="K77" s="1562">
        <f>K103*K72</f>
        <v>18.062999999999999</v>
      </c>
      <c r="M77" s="2341" t="s">
        <v>1393</v>
      </c>
      <c r="N77" s="2342"/>
      <c r="O77" s="2343"/>
      <c r="Q77" s="105"/>
      <c r="R77" s="105"/>
      <c r="S77" s="105"/>
      <c r="T77" s="105"/>
      <c r="U77" s="105"/>
      <c r="V77" s="105"/>
      <c r="W77" s="105"/>
      <c r="X77" s="105"/>
    </row>
    <row r="78" spans="1:24" ht="15" customHeight="1">
      <c r="A78" s="2366"/>
      <c r="B78" s="1640"/>
      <c r="C78" s="1640"/>
      <c r="D78" s="1571"/>
      <c r="E78" s="1640"/>
      <c r="F78" s="1640"/>
      <c r="G78" s="1640"/>
      <c r="H78" s="1572"/>
      <c r="I78" s="2394"/>
      <c r="J78" s="2394"/>
      <c r="K78" s="1665"/>
      <c r="M78" s="2341"/>
      <c r="N78" s="2342"/>
      <c r="O78" s="2343"/>
      <c r="Q78" s="105"/>
      <c r="R78" s="105"/>
      <c r="S78" s="105"/>
      <c r="T78" s="105"/>
      <c r="U78" s="105"/>
      <c r="V78" s="105"/>
      <c r="W78" s="105"/>
      <c r="X78" s="105"/>
    </row>
    <row r="79" spans="1:24" ht="15.75" customHeight="1">
      <c r="A79" s="2366"/>
      <c r="B79" s="2395" t="s">
        <v>6</v>
      </c>
      <c r="C79" s="2395"/>
      <c r="D79" s="2395"/>
      <c r="E79" s="2396" t="s">
        <v>1395</v>
      </c>
      <c r="F79" s="2396"/>
      <c r="G79" s="2396"/>
      <c r="H79" s="2396"/>
      <c r="I79" s="2396"/>
      <c r="J79" s="2396"/>
      <c r="K79" s="2397"/>
      <c r="M79" s="2341"/>
      <c r="N79" s="2342"/>
      <c r="O79" s="2343"/>
      <c r="Q79" s="105"/>
      <c r="R79" s="105"/>
      <c r="S79" s="105"/>
      <c r="T79" s="105"/>
      <c r="U79" s="105"/>
      <c r="V79" s="105"/>
      <c r="W79" s="105"/>
      <c r="X79" s="105"/>
    </row>
    <row r="80" spans="1:24" ht="18" customHeight="1">
      <c r="A80" s="2366"/>
      <c r="B80" s="2398" t="s">
        <v>275</v>
      </c>
      <c r="C80" s="2399" t="s">
        <v>277</v>
      </c>
      <c r="D80" s="2399" t="s">
        <v>276</v>
      </c>
      <c r="E80" s="2396"/>
      <c r="F80" s="2396"/>
      <c r="G80" s="2396"/>
      <c r="H80" s="2396"/>
      <c r="I80" s="2396"/>
      <c r="J80" s="2396"/>
      <c r="K80" s="2397"/>
      <c r="M80" s="2338" t="s">
        <v>1392</v>
      </c>
      <c r="N80" s="2339"/>
      <c r="O80" s="2340"/>
      <c r="Q80" s="105"/>
      <c r="R80" s="105"/>
      <c r="S80" s="105"/>
      <c r="T80" s="105"/>
      <c r="U80" s="105"/>
      <c r="V80" s="105"/>
      <c r="W80" s="105"/>
      <c r="X80" s="105"/>
    </row>
    <row r="81" spans="1:24" ht="18.75" customHeight="1">
      <c r="A81" s="2366"/>
      <c r="B81" s="2398"/>
      <c r="C81" s="2399"/>
      <c r="D81" s="2399"/>
      <c r="E81" s="1594" t="s">
        <v>4</v>
      </c>
      <c r="F81" s="139"/>
      <c r="G81" s="1556" t="s">
        <v>14</v>
      </c>
      <c r="H81" s="139"/>
      <c r="I81" s="139"/>
      <c r="J81" s="139"/>
      <c r="K81" s="1557"/>
      <c r="M81" s="2341" t="s">
        <v>272</v>
      </c>
      <c r="N81" s="2342"/>
      <c r="O81" s="2343"/>
      <c r="Q81" s="105"/>
      <c r="R81" s="105"/>
      <c r="S81" s="105"/>
      <c r="T81" s="105"/>
      <c r="U81" s="105"/>
      <c r="V81" s="105"/>
      <c r="W81" s="105"/>
      <c r="X81" s="105"/>
    </row>
    <row r="82" spans="1:24" ht="15.75" customHeight="1">
      <c r="A82" s="2366"/>
      <c r="B82" s="2398"/>
      <c r="C82" s="2400"/>
      <c r="D82" s="2399"/>
      <c r="E82" s="1641" t="s">
        <v>280</v>
      </c>
      <c r="F82" s="1642"/>
      <c r="G82" s="1548" t="s">
        <v>28</v>
      </c>
      <c r="H82" s="2387" t="s">
        <v>15</v>
      </c>
      <c r="I82" s="2387"/>
      <c r="J82" s="2387"/>
      <c r="K82" s="2388"/>
      <c r="M82" s="2341"/>
      <c r="N82" s="2342"/>
      <c r="O82" s="2343"/>
      <c r="Q82" s="105"/>
      <c r="R82" s="105"/>
      <c r="S82" s="105"/>
      <c r="T82" s="105"/>
      <c r="U82" s="105"/>
      <c r="V82" s="105"/>
      <c r="W82" s="105"/>
      <c r="X82" s="105"/>
    </row>
    <row r="83" spans="1:24" ht="18.75" customHeight="1">
      <c r="A83" s="2366"/>
      <c r="B83" s="1583"/>
      <c r="C83" s="1584">
        <v>0.5</v>
      </c>
      <c r="D83" s="1552"/>
      <c r="E83" s="1585" t="s">
        <v>291</v>
      </c>
      <c r="F83" s="135"/>
      <c r="G83" s="1550">
        <v>3.24</v>
      </c>
      <c r="H83" s="1560">
        <f>IF(ISTEXT(B83),B83,IF(ISBLANK(B83),0,(B83/B77)*J77))</f>
        <v>0</v>
      </c>
      <c r="I83" s="1561">
        <f t="shared" ref="I83:I92" si="7">D83</f>
        <v>0</v>
      </c>
      <c r="J83" s="1620">
        <f>IF(ISBLANK(B83),C83/B70*J70,IF(ISBLANK(C83),0,(C83*B83)/B70*J70))</f>
        <v>1</v>
      </c>
      <c r="K83" s="1562">
        <f t="shared" ref="K83:K89" si="8">IF(J83=0,H83*G83,G83*J83)</f>
        <v>3.24</v>
      </c>
      <c r="M83" s="2341"/>
      <c r="N83" s="2342"/>
      <c r="O83" s="2343"/>
      <c r="Q83" s="105"/>
      <c r="R83" s="105"/>
      <c r="S83" s="105"/>
      <c r="T83" s="105"/>
      <c r="U83" s="105"/>
      <c r="V83" s="105"/>
      <c r="W83" s="105"/>
      <c r="X83" s="105"/>
    </row>
    <row r="84" spans="1:24" ht="18.75" customHeight="1">
      <c r="A84" s="2366"/>
      <c r="B84" s="1583"/>
      <c r="C84" s="1584">
        <v>0.01</v>
      </c>
      <c r="D84" s="1552"/>
      <c r="E84" s="1585" t="s">
        <v>292</v>
      </c>
      <c r="F84" s="135"/>
      <c r="G84" s="1550">
        <v>3.24</v>
      </c>
      <c r="H84" s="1560">
        <f>IF(ISTEXT(B84),B84,IF(ISBLANK(B84),0,(B84/B77)*J77))</f>
        <v>0</v>
      </c>
      <c r="I84" s="1561">
        <f t="shared" si="7"/>
        <v>0</v>
      </c>
      <c r="J84" s="1620">
        <f>IF(ISBLANK(B84),C84/B70*J70,IF(ISBLANK(C84),0,(C84*B84)/B70*J70))</f>
        <v>0.02</v>
      </c>
      <c r="K84" s="1562">
        <f t="shared" si="8"/>
        <v>6.480000000000001E-2</v>
      </c>
      <c r="M84" s="2311" t="s">
        <v>1308</v>
      </c>
      <c r="N84" s="2312"/>
      <c r="O84" s="2313"/>
      <c r="Q84" s="105"/>
      <c r="R84" s="105"/>
      <c r="S84" s="105"/>
      <c r="T84" s="105"/>
      <c r="U84" s="105"/>
      <c r="V84" s="105"/>
      <c r="W84" s="105"/>
      <c r="X84" s="105"/>
    </row>
    <row r="85" spans="1:24" ht="18.75">
      <c r="A85" s="2366"/>
      <c r="B85" s="1583"/>
      <c r="C85" s="1584">
        <v>0.06</v>
      </c>
      <c r="D85" s="1552"/>
      <c r="E85" s="1585" t="s">
        <v>281</v>
      </c>
      <c r="F85" s="135"/>
      <c r="G85" s="1550">
        <v>3.24</v>
      </c>
      <c r="H85" s="1560">
        <f>IF(ISTEXT(B85),B85,IF(ISBLANK(B85),0,(B85/B77)*J77))</f>
        <v>0</v>
      </c>
      <c r="I85" s="1561">
        <f t="shared" si="7"/>
        <v>0</v>
      </c>
      <c r="J85" s="1620">
        <f>IF(ISBLANK(B85),C85/B70*J70,IF(ISBLANK(C85),0,(C85*B85)/B70*J70))</f>
        <v>0.12</v>
      </c>
      <c r="K85" s="1562">
        <f t="shared" si="8"/>
        <v>0.38880000000000003</v>
      </c>
      <c r="M85" s="2311"/>
      <c r="N85" s="2312"/>
      <c r="O85" s="2313"/>
      <c r="Q85" s="105"/>
      <c r="R85" s="105"/>
      <c r="S85" s="105"/>
      <c r="T85" s="105"/>
      <c r="U85" s="105"/>
      <c r="V85" s="105"/>
      <c r="W85" s="105"/>
      <c r="X85" s="105"/>
    </row>
    <row r="86" spans="1:24" ht="18.75" customHeight="1">
      <c r="A86" s="2366"/>
      <c r="B86" s="1583"/>
      <c r="C86" s="1584">
        <v>0.02</v>
      </c>
      <c r="D86" s="1552"/>
      <c r="E86" s="1585" t="s">
        <v>293</v>
      </c>
      <c r="F86" s="135"/>
      <c r="G86" s="1550">
        <v>3.24</v>
      </c>
      <c r="H86" s="1560">
        <f>IF(ISTEXT(B86),B86,IF(ISBLANK(B86),0,(B86/B77)*J77))</f>
        <v>0</v>
      </c>
      <c r="I86" s="1561">
        <f t="shared" si="7"/>
        <v>0</v>
      </c>
      <c r="J86" s="1620">
        <f>IF(ISBLANK(B86),C86/B70*J70,IF(ISBLANK(C86),0,(C86*B86)/B70*J70))</f>
        <v>0.04</v>
      </c>
      <c r="K86" s="1562">
        <f t="shared" si="8"/>
        <v>0.12960000000000002</v>
      </c>
      <c r="M86" s="2314" t="s">
        <v>1400</v>
      </c>
      <c r="N86" s="2315"/>
      <c r="O86" s="2316"/>
      <c r="Q86" s="105"/>
      <c r="R86" s="105"/>
      <c r="S86" s="105"/>
      <c r="T86" s="105"/>
      <c r="U86" s="105"/>
      <c r="V86" s="105"/>
      <c r="W86" s="105"/>
      <c r="X86" s="105"/>
    </row>
    <row r="87" spans="1:24" ht="18.75" customHeight="1">
      <c r="A87" s="2366"/>
      <c r="B87" s="1583"/>
      <c r="C87" s="1584">
        <v>0.27500000000000002</v>
      </c>
      <c r="D87" s="1552"/>
      <c r="E87" s="1585" t="s">
        <v>294</v>
      </c>
      <c r="F87" s="135"/>
      <c r="G87" s="1550">
        <v>3.24</v>
      </c>
      <c r="H87" s="1560">
        <f>IF(ISTEXT(B87),B87,IF(ISBLANK(B87),0,(B87/B77)*J77))</f>
        <v>0</v>
      </c>
      <c r="I87" s="1561">
        <f t="shared" si="7"/>
        <v>0</v>
      </c>
      <c r="J87" s="1620">
        <f>IF(ISBLANK(B87),C87/B70*J70,IF(ISBLANK(C87),0,(C87*B87)/B70*J70))</f>
        <v>0.55000000000000004</v>
      </c>
      <c r="K87" s="1562">
        <f t="shared" si="8"/>
        <v>1.7820000000000003</v>
      </c>
      <c r="M87" s="2314"/>
      <c r="N87" s="2315"/>
      <c r="O87" s="2316"/>
      <c r="Q87" s="105"/>
      <c r="R87" s="105"/>
      <c r="S87" s="105"/>
      <c r="T87" s="105"/>
      <c r="U87" s="105"/>
      <c r="V87" s="105"/>
      <c r="W87" s="105"/>
      <c r="X87" s="105"/>
    </row>
    <row r="88" spans="1:24" ht="18.75" customHeight="1">
      <c r="A88" s="2366"/>
      <c r="B88" s="1583">
        <v>1</v>
      </c>
      <c r="C88" s="1584">
        <v>0.05</v>
      </c>
      <c r="D88" s="1552" t="s">
        <v>1327</v>
      </c>
      <c r="E88" s="1585" t="s">
        <v>282</v>
      </c>
      <c r="F88" s="135"/>
      <c r="G88" s="1550">
        <v>3.24</v>
      </c>
      <c r="H88" s="1560">
        <f>IF(ISTEXT(B88),B88,IF(ISBLANK(B88),0,(B88/B77)*J77))</f>
        <v>2</v>
      </c>
      <c r="I88" s="1561" t="str">
        <f t="shared" si="7"/>
        <v>œuf(s)</v>
      </c>
      <c r="J88" s="1620">
        <f>IF(ISBLANK(B88),C88/B70*J70,IF(ISBLANK(C88),0,(C88*B88)/B70*J70))</f>
        <v>0.1</v>
      </c>
      <c r="K88" s="1562">
        <f t="shared" si="8"/>
        <v>0.32400000000000007</v>
      </c>
      <c r="M88" s="2314"/>
      <c r="N88" s="2315"/>
      <c r="O88" s="2316"/>
      <c r="Q88" s="105"/>
      <c r="R88" s="105"/>
      <c r="S88" s="105"/>
      <c r="T88" s="105"/>
      <c r="U88" s="105"/>
      <c r="V88" s="105"/>
      <c r="W88" s="105"/>
      <c r="X88" s="105"/>
    </row>
    <row r="89" spans="1:24" ht="18.75" customHeight="1">
      <c r="A89" s="2366"/>
      <c r="B89" s="1583"/>
      <c r="C89" s="1584"/>
      <c r="D89" s="1552"/>
      <c r="E89" s="1585"/>
      <c r="F89" s="135"/>
      <c r="G89" s="1550"/>
      <c r="H89" s="1560">
        <f>IF(ISTEXT(B89),B89,IF(ISBLANK(B89),0,(B89/B77)*J77))</f>
        <v>0</v>
      </c>
      <c r="I89" s="1561">
        <f t="shared" si="7"/>
        <v>0</v>
      </c>
      <c r="J89" s="1620">
        <f>IF(ISBLANK(B89),C89/B70*J70,IF(ISBLANK(C89),0,(C89*B89)/B70*J70))</f>
        <v>0</v>
      </c>
      <c r="K89" s="1562">
        <f t="shared" si="8"/>
        <v>0</v>
      </c>
      <c r="M89" s="2317" t="s">
        <v>1445</v>
      </c>
      <c r="N89" s="2318"/>
      <c r="O89" s="2319"/>
      <c r="Q89" s="105"/>
      <c r="R89" s="105"/>
      <c r="S89" s="105"/>
      <c r="T89" s="105"/>
      <c r="U89" s="105"/>
      <c r="V89" s="105"/>
      <c r="W89" s="105"/>
      <c r="X89" s="105"/>
    </row>
    <row r="90" spans="1:24" ht="18.75" customHeight="1">
      <c r="A90" s="2366"/>
      <c r="B90" s="1583"/>
      <c r="C90" s="1584"/>
      <c r="D90" s="1552"/>
      <c r="E90" s="1585"/>
      <c r="F90" s="135"/>
      <c r="G90" s="1550"/>
      <c r="H90" s="1560">
        <f>IF(ISTEXT(B90),B90,IF(ISBLANK(B90),0,(B90/B77)*J77))</f>
        <v>0</v>
      </c>
      <c r="I90" s="1561">
        <f t="shared" si="7"/>
        <v>0</v>
      </c>
      <c r="J90" s="1620">
        <f>IF(ISBLANK(B90),C90/B70*J70,IF(ISBLANK(C90),0,(C90*B90)/B70*J70))</f>
        <v>0</v>
      </c>
      <c r="K90" s="1562">
        <f>IF(J90=0,H90*G90,G90*J90)</f>
        <v>0</v>
      </c>
      <c r="M90" s="2317"/>
      <c r="N90" s="2318"/>
      <c r="O90" s="2319"/>
      <c r="Q90" s="105"/>
      <c r="R90" s="105"/>
      <c r="S90" s="105"/>
      <c r="T90" s="105"/>
      <c r="U90" s="105"/>
      <c r="V90" s="105"/>
      <c r="W90" s="105"/>
      <c r="X90" s="105"/>
    </row>
    <row r="91" spans="1:24" ht="18.75" customHeight="1">
      <c r="A91" s="2366"/>
      <c r="B91" s="1583"/>
      <c r="C91" s="1584"/>
      <c r="D91" s="1552"/>
      <c r="E91" s="1585"/>
      <c r="F91" s="135"/>
      <c r="G91" s="1550"/>
      <c r="H91" s="1560">
        <f>IF(ISTEXT(B91),B91,IF(ISBLANK(B91),0,(B91/B77)*J77))</f>
        <v>0</v>
      </c>
      <c r="I91" s="1561">
        <f t="shared" si="7"/>
        <v>0</v>
      </c>
      <c r="J91" s="1620">
        <f>IF(ISBLANK(B91),C91/B70*J70,IF(ISBLANK(C91),0,(C91*B91)/B70*J70))</f>
        <v>0</v>
      </c>
      <c r="K91" s="1562">
        <f t="shared" ref="K91:K92" si="9">IF(J91=0,H91*G91,G91*J91)</f>
        <v>0</v>
      </c>
      <c r="M91" s="2317"/>
      <c r="N91" s="2318"/>
      <c r="O91" s="2319"/>
      <c r="Q91" s="105"/>
      <c r="R91" s="105"/>
      <c r="S91" s="105"/>
      <c r="T91" s="105"/>
      <c r="U91" s="105"/>
      <c r="V91" s="105"/>
      <c r="W91" s="105"/>
      <c r="X91" s="105"/>
    </row>
    <row r="92" spans="1:24" ht="18.75" customHeight="1">
      <c r="A92" s="2366"/>
      <c r="B92" s="1583"/>
      <c r="C92" s="1584"/>
      <c r="D92" s="1552"/>
      <c r="E92" s="134"/>
      <c r="F92" s="135"/>
      <c r="G92" s="1550"/>
      <c r="H92" s="1560">
        <f>IF(ISTEXT(B92),B92,IF(ISBLANK(B92),0,(B92/#REF!)*#REF!))</f>
        <v>0</v>
      </c>
      <c r="I92" s="1561">
        <f t="shared" si="7"/>
        <v>0</v>
      </c>
      <c r="J92" s="1620">
        <f>IF(ISBLANK(B92),C92/B70*J70,IF(ISBLANK(C92),0,(C92*B92)/B70*J70))</f>
        <v>0</v>
      </c>
      <c r="K92" s="1562">
        <f t="shared" si="9"/>
        <v>0</v>
      </c>
      <c r="M92" s="2317" t="s">
        <v>1448</v>
      </c>
      <c r="N92" s="2318"/>
      <c r="O92" s="2319"/>
      <c r="Q92" s="105"/>
      <c r="R92" s="105"/>
      <c r="S92" s="105"/>
      <c r="T92" s="105"/>
      <c r="U92" s="105"/>
      <c r="V92" s="105"/>
      <c r="W92" s="105"/>
      <c r="X92" s="105"/>
    </row>
    <row r="93" spans="1:24" ht="15.75" customHeight="1">
      <c r="A93" s="2366"/>
      <c r="B93" s="1575"/>
      <c r="C93" s="2292">
        <f>IF(ISBLANK(B83),C83,B83*C83)+IF(ISBLANK(B84),C84,B84*C84)+IF(ISBLANK(B85),C85,B85*C85)+IF(ISBLANK(B86),C86,B86*C86)+IF(ISBLANK(B87),C87,B87*C87)+IF(ISBLANK(B88),C88,B88*C88)+IF(ISBLANK(B89),C89,B89*C89)+IF(ISBLANK(B90),C90,B90*C90)+IF(ISBLANK(B91),C91,B91*C91)+IF(ISBLANK(B92),C92,B92*C92)</f>
        <v>0.91500000000000015</v>
      </c>
      <c r="D93" s="2292"/>
      <c r="E93" s="1547"/>
      <c r="F93" s="1547" t="s">
        <v>1424</v>
      </c>
      <c r="G93" s="136"/>
      <c r="H93" s="137"/>
      <c r="I93" s="137"/>
      <c r="J93" s="1664">
        <f>SUM(J83:J92)</f>
        <v>1.8300000000000003</v>
      </c>
      <c r="K93" s="1551">
        <f>SUM(K83:K92)</f>
        <v>5.9291999999999998</v>
      </c>
      <c r="M93" s="2317"/>
      <c r="N93" s="2318"/>
      <c r="O93" s="2319"/>
      <c r="Q93" s="105"/>
      <c r="R93" s="105"/>
      <c r="S93" s="105"/>
      <c r="T93" s="105"/>
      <c r="U93" s="105"/>
      <c r="V93" s="105"/>
      <c r="W93" s="105"/>
      <c r="X93" s="105"/>
    </row>
    <row r="94" spans="1:24" ht="18.75" customHeight="1">
      <c r="A94" s="2366"/>
      <c r="B94" s="2293" t="s">
        <v>275</v>
      </c>
      <c r="C94" s="2294" t="s">
        <v>277</v>
      </c>
      <c r="D94" s="2295" t="s">
        <v>276</v>
      </c>
      <c r="E94" s="1626" t="s">
        <v>4</v>
      </c>
      <c r="F94" s="620"/>
      <c r="G94" s="1627" t="s">
        <v>14</v>
      </c>
      <c r="H94" s="620"/>
      <c r="I94" s="620"/>
      <c r="J94" s="620"/>
      <c r="K94" s="621"/>
      <c r="M94" s="2320" t="s">
        <v>1451</v>
      </c>
      <c r="N94" s="2321"/>
      <c r="O94" s="2322"/>
      <c r="Q94" s="105"/>
      <c r="R94" s="105"/>
      <c r="S94" s="105"/>
      <c r="T94" s="105"/>
      <c r="U94" s="105"/>
      <c r="V94" s="105"/>
      <c r="W94" s="105"/>
      <c r="X94" s="105"/>
    </row>
    <row r="95" spans="1:24" ht="15.75" customHeight="1">
      <c r="A95" s="2366"/>
      <c r="B95" s="2293"/>
      <c r="C95" s="2294"/>
      <c r="D95" s="2295"/>
      <c r="E95" s="1641" t="s">
        <v>280</v>
      </c>
      <c r="F95" s="1642"/>
      <c r="G95" s="1548" t="s">
        <v>28</v>
      </c>
      <c r="H95" s="2387" t="s">
        <v>15</v>
      </c>
      <c r="I95" s="2387"/>
      <c r="J95" s="2387"/>
      <c r="K95" s="2388"/>
      <c r="M95" s="2320"/>
      <c r="N95" s="2321"/>
      <c r="O95" s="2322"/>
      <c r="Q95" s="105"/>
      <c r="R95" s="105"/>
      <c r="S95" s="105"/>
      <c r="T95" s="105"/>
      <c r="U95" s="105"/>
      <c r="V95" s="105"/>
      <c r="W95" s="105"/>
      <c r="X95" s="105"/>
    </row>
    <row r="96" spans="1:24" ht="18.75">
      <c r="A96" s="2366"/>
      <c r="B96" s="1580"/>
      <c r="C96" s="1581"/>
      <c r="D96" s="1559"/>
      <c r="E96" s="1585"/>
      <c r="F96" s="135"/>
      <c r="G96" s="1550"/>
      <c r="H96" s="1560">
        <f>IF(ISTEXT(B96),B96,IF(ISBLANK(B96),0,(B96/B90)*I90))</f>
        <v>0</v>
      </c>
      <c r="I96" s="1561">
        <f>D96</f>
        <v>0</v>
      </c>
      <c r="J96" s="1620">
        <f>IF(ISBLANK(B96),C96/B70*J70,IF(ISBLANK(C96),0,(C96*B96)/B70*J70))</f>
        <v>0</v>
      </c>
      <c r="K96" s="1562">
        <f t="shared" ref="K96:K98" si="10">IF(J96=0,H96*G96,G96*J96)</f>
        <v>0</v>
      </c>
      <c r="M96" s="2320"/>
      <c r="N96" s="2321"/>
      <c r="O96" s="2322"/>
      <c r="Q96" s="105"/>
      <c r="R96" s="105"/>
      <c r="S96" s="105"/>
      <c r="T96" s="105"/>
      <c r="U96" s="105"/>
      <c r="V96" s="105"/>
      <c r="W96" s="105"/>
      <c r="X96" s="105"/>
    </row>
    <row r="97" spans="1:24" ht="15.75" customHeight="1">
      <c r="A97" s="2366"/>
      <c r="B97" s="1580"/>
      <c r="C97" s="1581">
        <v>0.2</v>
      </c>
      <c r="D97" s="1559"/>
      <c r="E97" s="1585" t="s">
        <v>295</v>
      </c>
      <c r="F97" s="135"/>
      <c r="G97" s="1550">
        <v>3.24</v>
      </c>
      <c r="H97" s="1560">
        <f>IF(ISTEXT(B97),B97,IF(ISBLANK(B97),0,(B97/B90)*I90))</f>
        <v>0</v>
      </c>
      <c r="I97" s="1561">
        <f>D97</f>
        <v>0</v>
      </c>
      <c r="J97" s="1620">
        <f>IF(ISBLANK(B97),C97/B70*J70,IF(ISBLANK(C97),0,(C97*B97)/B70*J70))</f>
        <v>0.4</v>
      </c>
      <c r="K97" s="1562">
        <f t="shared" si="10"/>
        <v>1.2960000000000003</v>
      </c>
      <c r="M97" s="2323" t="s">
        <v>1406</v>
      </c>
      <c r="N97" s="2324"/>
      <c r="O97" s="2325"/>
      <c r="Q97" s="105"/>
      <c r="R97" s="105"/>
      <c r="S97" s="105"/>
      <c r="T97" s="105"/>
      <c r="U97" s="105"/>
      <c r="V97" s="105"/>
      <c r="W97" s="105"/>
      <c r="X97" s="105"/>
    </row>
    <row r="98" spans="1:24" ht="15.75" customHeight="1">
      <c r="A98" s="2366"/>
      <c r="B98" s="1580"/>
      <c r="C98" s="1581"/>
      <c r="D98" s="1559"/>
      <c r="E98" s="1585"/>
      <c r="F98" s="135"/>
      <c r="G98" s="1550"/>
      <c r="H98" s="1560">
        <f>IF(ISTEXT(B98),B98,IF(ISBLANK(B98),0,(B98/B90)*I90))</f>
        <v>0</v>
      </c>
      <c r="I98" s="1561">
        <f>D98</f>
        <v>0</v>
      </c>
      <c r="J98" s="1620">
        <f>IF(ISBLANK(B98),C98/B70*J70,IF(ISBLANK(C98),0,(C98*B98)/B70*J70))</f>
        <v>0</v>
      </c>
      <c r="K98" s="1562">
        <f t="shared" si="10"/>
        <v>0</v>
      </c>
      <c r="M98" s="2323"/>
      <c r="N98" s="2324"/>
      <c r="O98" s="2325"/>
      <c r="Q98" s="105"/>
      <c r="R98" s="105"/>
      <c r="S98" s="105"/>
      <c r="T98" s="105"/>
      <c r="U98" s="105"/>
      <c r="V98" s="105"/>
      <c r="W98" s="105"/>
      <c r="X98" s="105"/>
    </row>
    <row r="99" spans="1:24" ht="15.75">
      <c r="A99" s="2366"/>
      <c r="B99" s="1575"/>
      <c r="C99" s="2292">
        <f>IF(ISBLANK(B96),C96,B96*C96)+IF(ISBLANK(B97),C97,B97*C97)+IF(ISBLANK(B98),C98,B98*C98)</f>
        <v>0.2</v>
      </c>
      <c r="D99" s="2292"/>
      <c r="E99" s="1547"/>
      <c r="F99" s="1547" t="s">
        <v>1425</v>
      </c>
      <c r="G99" s="136"/>
      <c r="H99" s="137"/>
      <c r="I99" s="137"/>
      <c r="J99" s="1664">
        <f>SUM(J96:J98)</f>
        <v>0.4</v>
      </c>
      <c r="K99" s="1551">
        <f>SUM(K96:K98)</f>
        <v>1.2960000000000003</v>
      </c>
      <c r="M99" s="2323"/>
      <c r="N99" s="2324"/>
      <c r="O99" s="2325"/>
      <c r="Q99" s="105"/>
      <c r="R99" s="105"/>
      <c r="S99" s="105"/>
      <c r="T99" s="105"/>
      <c r="U99" s="105"/>
      <c r="V99" s="105"/>
      <c r="W99" s="105"/>
      <c r="X99" s="105"/>
    </row>
    <row r="100" spans="1:24" ht="16.5" thickBot="1">
      <c r="A100" s="2366"/>
      <c r="B100" s="1754"/>
      <c r="C100" s="1702">
        <f>(B70/B72)*1000</f>
        <v>25</v>
      </c>
      <c r="D100" s="1004"/>
      <c r="E100" s="14" t="s">
        <v>21</v>
      </c>
      <c r="F100" s="1703" t="s">
        <v>1443</v>
      </c>
      <c r="G100" s="1671"/>
      <c r="H100" s="1669"/>
      <c r="I100" s="1621"/>
      <c r="J100" s="1702">
        <f>(C100/B74)*J72</f>
        <v>31.390134529147979</v>
      </c>
      <c r="K100" s="1643"/>
      <c r="M100" s="1598">
        <v>12</v>
      </c>
      <c r="N100" s="1599">
        <v>12</v>
      </c>
      <c r="O100" s="1600">
        <v>12</v>
      </c>
      <c r="Q100" s="105"/>
      <c r="R100" s="105"/>
      <c r="S100" s="105"/>
      <c r="T100" s="105"/>
      <c r="U100" s="105"/>
      <c r="V100" s="105"/>
      <c r="W100" s="105"/>
      <c r="X100" s="105"/>
    </row>
    <row r="101" spans="1:24" ht="15.75" customHeight="1">
      <c r="A101" s="2366"/>
      <c r="B101" s="1754"/>
      <c r="C101" s="1669">
        <f>C93</f>
        <v>0.91500000000000015</v>
      </c>
      <c r="D101" s="1004"/>
      <c r="E101" s="14" t="s">
        <v>22</v>
      </c>
      <c r="F101" s="1671" t="s">
        <v>45</v>
      </c>
      <c r="G101" s="1671"/>
      <c r="H101" s="1669"/>
      <c r="I101" s="1621" t="str">
        <f t="shared" ref="I101" si="11">I88</f>
        <v>œuf(s)</v>
      </c>
      <c r="J101" s="1669">
        <f>J93</f>
        <v>1.8300000000000003</v>
      </c>
      <c r="K101" s="1643">
        <f>K93</f>
        <v>5.9291999999999998</v>
      </c>
      <c r="Q101" s="105"/>
      <c r="R101" s="105"/>
      <c r="S101" s="105"/>
      <c r="T101" s="105"/>
      <c r="U101" s="105"/>
      <c r="V101" s="105"/>
      <c r="W101" s="105"/>
      <c r="X101" s="105"/>
    </row>
    <row r="102" spans="1:24" ht="15.75" customHeight="1">
      <c r="A102" s="2366"/>
      <c r="B102" s="1668"/>
      <c r="C102" s="996">
        <f>C99</f>
        <v>0.2</v>
      </c>
      <c r="D102" s="1004"/>
      <c r="E102" s="14" t="s">
        <v>23</v>
      </c>
      <c r="F102" s="1001" t="s">
        <v>49</v>
      </c>
      <c r="G102" s="1001"/>
      <c r="H102" s="1625"/>
      <c r="I102" s="1621">
        <f t="shared" ref="I102" si="12">I93</f>
        <v>0</v>
      </c>
      <c r="J102" s="996">
        <f>J99</f>
        <v>0.4</v>
      </c>
      <c r="K102" s="1643">
        <f>K99</f>
        <v>1.2960000000000003</v>
      </c>
      <c r="Q102" s="105"/>
      <c r="R102" s="105"/>
      <c r="S102" s="105"/>
      <c r="T102" s="105"/>
      <c r="U102" s="105"/>
      <c r="V102" s="105"/>
      <c r="W102" s="105"/>
      <c r="X102" s="105"/>
    </row>
    <row r="103" spans="1:24" ht="15.75">
      <c r="A103" s="2366"/>
      <c r="B103" s="1755"/>
      <c r="C103" s="1007">
        <f>C101+C102</f>
        <v>1.1150000000000002</v>
      </c>
      <c r="D103" s="10"/>
      <c r="E103" s="13" t="s">
        <v>571</v>
      </c>
      <c r="F103" s="1000" t="s">
        <v>1452</v>
      </c>
      <c r="G103" s="1671"/>
      <c r="H103" s="1672"/>
      <c r="I103" s="1673">
        <f>SUM(I78:I87,I90:I92)</f>
        <v>0</v>
      </c>
      <c r="J103" s="1007">
        <f>J101+J102</f>
        <v>2.2300000000000004</v>
      </c>
      <c r="K103" s="1643">
        <f>K101+K102</f>
        <v>7.2252000000000001</v>
      </c>
    </row>
    <row r="104" spans="1:24" ht="16.5" customHeight="1">
      <c r="A104" s="2366"/>
      <c r="B104" s="2282"/>
      <c r="C104" s="2282"/>
      <c r="D104" s="2282"/>
      <c r="E104" s="2282"/>
      <c r="F104" s="2282"/>
      <c r="G104" s="2282"/>
      <c r="H104" s="2282"/>
      <c r="I104" s="2282"/>
      <c r="J104" s="2282"/>
      <c r="K104" s="2283"/>
    </row>
    <row r="105" spans="1:24" ht="18">
      <c r="A105" s="2366"/>
      <c r="B105" s="1577" t="s">
        <v>7</v>
      </c>
      <c r="C105" s="142" t="s">
        <v>287</v>
      </c>
      <c r="D105" s="2286"/>
      <c r="E105" s="2286"/>
      <c r="F105" s="2286"/>
      <c r="G105" s="2286"/>
      <c r="H105" s="2286"/>
      <c r="I105" s="2286"/>
      <c r="J105" s="2286"/>
      <c r="K105" s="2287"/>
    </row>
    <row r="106" spans="1:24" ht="15.75">
      <c r="A106" s="2366"/>
      <c r="B106" s="2284"/>
      <c r="C106" s="2284"/>
      <c r="D106" s="2284"/>
      <c r="E106" s="2284"/>
      <c r="F106" s="2284"/>
      <c r="G106" s="2284"/>
      <c r="H106" s="2284"/>
      <c r="I106" s="2284"/>
      <c r="J106" s="2284"/>
      <c r="K106" s="2285"/>
    </row>
    <row r="107" spans="1:24">
      <c r="A107" s="2366"/>
      <c r="B107" s="1586" t="s">
        <v>278</v>
      </c>
      <c r="C107" s="2288" t="str">
        <f ca="1">CELL("nomfichier")</f>
        <v>E:\0-UPRT\1-UPRT.FR-SITE-WEB\ff-fiches-fabrications\ff-mickael-rabeau\[ff-mr-croissants-5-03-2016.xlsx]Nota</v>
      </c>
      <c r="D107" s="2288"/>
      <c r="E107" s="2288"/>
      <c r="F107" s="2288"/>
      <c r="G107" s="2288"/>
      <c r="H107" s="2288"/>
      <c r="I107" s="2288"/>
      <c r="J107" s="2288"/>
      <c r="K107" s="2289"/>
    </row>
    <row r="108" spans="1:24" ht="15.75" customHeight="1">
      <c r="A108" s="2366"/>
      <c r="B108" s="1587" t="s">
        <v>279</v>
      </c>
      <c r="C108" s="2290" t="s">
        <v>1390</v>
      </c>
      <c r="D108" s="2290"/>
      <c r="E108" s="2290"/>
      <c r="F108" s="2290"/>
      <c r="G108" s="2290"/>
      <c r="H108" s="2290"/>
      <c r="I108" s="2290"/>
      <c r="J108" s="2290"/>
      <c r="K108" s="2291"/>
    </row>
    <row r="109" spans="1:24" ht="15.75" thickBot="1">
      <c r="A109" s="2366"/>
      <c r="B109" s="2280" t="s">
        <v>17</v>
      </c>
      <c r="C109" s="2280"/>
      <c r="D109" s="2280"/>
      <c r="E109" s="2280"/>
      <c r="F109" s="2280"/>
      <c r="G109" s="2280"/>
      <c r="H109" s="2280"/>
      <c r="I109" s="2280"/>
      <c r="J109" s="2280"/>
      <c r="K109" s="2281"/>
    </row>
    <row r="110" spans="1:24">
      <c r="A110" s="2366"/>
      <c r="B110" s="1573">
        <v>8</v>
      </c>
      <c r="C110" s="1573">
        <v>8</v>
      </c>
      <c r="D110" s="1573">
        <v>8</v>
      </c>
      <c r="E110" s="1573">
        <v>12</v>
      </c>
      <c r="F110" s="1573">
        <v>12</v>
      </c>
      <c r="G110" s="1573">
        <v>7</v>
      </c>
      <c r="H110" s="1573">
        <v>6</v>
      </c>
      <c r="I110" s="1573">
        <v>8</v>
      </c>
      <c r="J110" s="1573">
        <v>11</v>
      </c>
      <c r="K110" s="1573">
        <v>11</v>
      </c>
    </row>
    <row r="112" spans="1:24">
      <c r="A112" s="94" t="s">
        <v>3</v>
      </c>
      <c r="B112" s="2300" t="s">
        <v>204</v>
      </c>
      <c r="C112" s="2300"/>
      <c r="D112" s="2300"/>
      <c r="E112" s="2300"/>
      <c r="F112" s="2300"/>
      <c r="G112" s="2300"/>
      <c r="H112" s="2300"/>
      <c r="I112" s="2300"/>
      <c r="J112" s="2300"/>
      <c r="K112" s="2301"/>
    </row>
    <row r="113" spans="1:1218">
      <c r="A113" s="2302" t="str">
        <f>B112</f>
        <v>PHASES ESSENTIELLES  DE PROGRESSION  La pâte à Croissants</v>
      </c>
      <c r="B113" s="2303" t="s">
        <v>205</v>
      </c>
      <c r="C113" s="2303"/>
      <c r="D113" s="2303"/>
      <c r="E113" s="2303"/>
      <c r="F113" s="2303"/>
      <c r="G113" s="2303"/>
      <c r="H113" s="2303"/>
      <c r="I113" s="2303"/>
      <c r="J113" s="2303"/>
      <c r="K113" s="2304"/>
    </row>
    <row r="114" spans="1:1218" s="105" customFormat="1" ht="15" customHeight="1">
      <c r="A114" s="2302"/>
      <c r="B114" s="2303"/>
      <c r="C114" s="2303"/>
      <c r="D114" s="2303"/>
      <c r="E114" s="2303"/>
      <c r="F114" s="2303"/>
      <c r="G114" s="2303"/>
      <c r="H114" s="2303"/>
      <c r="I114" s="2303"/>
      <c r="J114" s="2303"/>
      <c r="K114" s="2304"/>
    </row>
    <row r="115" spans="1:1218" s="58" customFormat="1" ht="15" customHeight="1">
      <c r="A115" s="2302"/>
      <c r="B115" s="2305" t="s">
        <v>32</v>
      </c>
      <c r="C115" s="2305"/>
      <c r="D115" s="2305"/>
      <c r="E115" s="2305"/>
      <c r="F115" s="2305"/>
      <c r="G115" s="2305"/>
      <c r="H115" s="2305"/>
      <c r="I115" s="2305"/>
      <c r="J115" s="2305"/>
      <c r="K115" s="2306"/>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D115" s="105"/>
      <c r="CE115" s="105"/>
      <c r="CF115" s="105"/>
      <c r="CG115" s="105"/>
      <c r="CH115" s="105"/>
      <c r="CI115" s="105"/>
      <c r="CJ115" s="105"/>
      <c r="CK115" s="105"/>
      <c r="CL115" s="105"/>
      <c r="CM115" s="105"/>
      <c r="CN115" s="105"/>
      <c r="CO115" s="105"/>
      <c r="CP115" s="105"/>
      <c r="CQ115" s="105"/>
      <c r="CR115" s="105"/>
      <c r="CS115" s="105"/>
      <c r="CT115" s="105"/>
      <c r="CU115" s="105"/>
      <c r="CV115" s="105"/>
      <c r="CW115" s="105"/>
      <c r="CX115" s="105"/>
      <c r="CY115" s="105"/>
      <c r="CZ115" s="105"/>
      <c r="DA115" s="105"/>
      <c r="DB115" s="105"/>
      <c r="DC115" s="105"/>
      <c r="DD115" s="105"/>
      <c r="DE115" s="105"/>
      <c r="DF115" s="105"/>
      <c r="DG115" s="105"/>
      <c r="DH115" s="105"/>
      <c r="DI115" s="105"/>
      <c r="DJ115" s="105"/>
      <c r="DK115" s="105"/>
      <c r="DL115" s="105"/>
      <c r="DM115" s="105"/>
      <c r="DN115" s="105"/>
      <c r="DO115" s="105"/>
      <c r="DP115" s="105"/>
      <c r="DQ115" s="105"/>
      <c r="DR115" s="105"/>
      <c r="DS115" s="105"/>
      <c r="DT115" s="105"/>
      <c r="DU115" s="105"/>
      <c r="DV115" s="105"/>
      <c r="DW115" s="105"/>
      <c r="DX115" s="105"/>
      <c r="DY115" s="105"/>
      <c r="DZ115" s="105"/>
      <c r="EA115" s="105"/>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05"/>
      <c r="FM115" s="105"/>
      <c r="FN115" s="105"/>
      <c r="FO115" s="105"/>
      <c r="FP115" s="105"/>
      <c r="FQ115" s="105"/>
      <c r="FR115" s="105"/>
      <c r="FS115" s="105"/>
      <c r="FT115" s="105"/>
      <c r="FU115" s="105"/>
      <c r="FV115" s="105"/>
      <c r="FW115" s="105"/>
      <c r="FX115" s="105"/>
      <c r="FY115" s="105"/>
      <c r="FZ115" s="105"/>
      <c r="GA115" s="105"/>
      <c r="GB115" s="105"/>
      <c r="GC115" s="105"/>
      <c r="GD115" s="105"/>
      <c r="GE115" s="105"/>
      <c r="GF115" s="105"/>
      <c r="GG115" s="105"/>
      <c r="GH115" s="105"/>
      <c r="GI115" s="105"/>
      <c r="GJ115" s="105"/>
      <c r="GK115" s="105"/>
      <c r="GL115" s="105"/>
      <c r="GM115" s="105"/>
      <c r="GN115" s="105"/>
      <c r="GO115" s="105"/>
      <c r="GP115" s="105"/>
      <c r="GQ115" s="105"/>
      <c r="GR115" s="105"/>
      <c r="GS115" s="105"/>
      <c r="GT115" s="105"/>
      <c r="GU115" s="105"/>
      <c r="GV115" s="105"/>
      <c r="GW115" s="105"/>
      <c r="GX115" s="105"/>
      <c r="GY115" s="105"/>
      <c r="GZ115" s="105"/>
      <c r="HA115" s="105"/>
      <c r="HB115" s="105"/>
      <c r="HC115" s="105"/>
      <c r="HD115" s="105"/>
      <c r="HE115" s="105"/>
      <c r="HF115" s="105"/>
      <c r="HG115" s="105"/>
      <c r="HH115" s="105"/>
      <c r="HI115" s="105"/>
      <c r="HJ115" s="105"/>
      <c r="HK115" s="105"/>
      <c r="HL115" s="105"/>
      <c r="HM115" s="105"/>
      <c r="HN115" s="105"/>
      <c r="HO115" s="105"/>
      <c r="HP115" s="105"/>
      <c r="HQ115" s="105"/>
      <c r="HR115" s="105"/>
      <c r="HS115" s="105"/>
      <c r="HT115" s="105"/>
      <c r="HU115" s="105"/>
      <c r="HV115" s="105"/>
      <c r="HW115" s="105"/>
      <c r="HX115" s="105"/>
      <c r="HY115" s="105"/>
      <c r="HZ115" s="105"/>
      <c r="IA115" s="105"/>
      <c r="IB115" s="105"/>
      <c r="IC115" s="105"/>
      <c r="ID115" s="105"/>
      <c r="IE115" s="105"/>
      <c r="IF115" s="105"/>
      <c r="IG115" s="105"/>
      <c r="IH115" s="105"/>
      <c r="II115" s="105"/>
      <c r="IJ115" s="105"/>
      <c r="IK115" s="105"/>
      <c r="IL115" s="105"/>
      <c r="IM115" s="105"/>
      <c r="IN115" s="105"/>
      <c r="IO115" s="105"/>
      <c r="IP115" s="105"/>
      <c r="IQ115" s="105"/>
      <c r="IR115" s="105"/>
      <c r="IS115" s="105"/>
      <c r="IT115" s="105"/>
      <c r="IU115" s="105"/>
      <c r="IV115" s="105"/>
      <c r="IW115" s="105"/>
      <c r="IX115" s="105"/>
      <c r="IY115" s="105"/>
      <c r="IZ115" s="105"/>
      <c r="JA115" s="105"/>
      <c r="JB115" s="105"/>
      <c r="JC115" s="105"/>
      <c r="JD115" s="105"/>
      <c r="JE115" s="105"/>
      <c r="JF115" s="105"/>
      <c r="JG115" s="105"/>
      <c r="JH115" s="105"/>
      <c r="JI115" s="105"/>
      <c r="JJ115" s="105"/>
      <c r="JK115" s="105"/>
      <c r="JL115" s="105"/>
      <c r="JM115" s="105"/>
      <c r="JN115" s="105"/>
      <c r="JO115" s="105"/>
      <c r="JP115" s="105"/>
      <c r="JQ115" s="105"/>
      <c r="JR115" s="105"/>
      <c r="JS115" s="105"/>
      <c r="JT115" s="105"/>
      <c r="JU115" s="105"/>
      <c r="JV115" s="105"/>
      <c r="JW115" s="105"/>
      <c r="JX115" s="105"/>
      <c r="JY115" s="105"/>
      <c r="JZ115" s="105"/>
      <c r="KA115" s="105"/>
      <c r="KB115" s="105"/>
      <c r="KC115" s="105"/>
      <c r="KD115" s="105"/>
      <c r="KE115" s="105"/>
      <c r="KF115" s="105"/>
      <c r="KG115" s="105"/>
      <c r="KH115" s="105"/>
      <c r="KI115" s="105"/>
      <c r="KJ115" s="105"/>
      <c r="KK115" s="105"/>
      <c r="KL115" s="105"/>
      <c r="KM115" s="105"/>
      <c r="KN115" s="105"/>
      <c r="KO115" s="105"/>
      <c r="KP115" s="105"/>
      <c r="KQ115" s="105"/>
      <c r="KR115" s="105"/>
      <c r="KS115" s="105"/>
      <c r="KT115" s="105"/>
      <c r="KU115" s="105"/>
      <c r="KV115" s="105"/>
      <c r="KW115" s="105"/>
      <c r="KX115" s="105"/>
      <c r="KY115" s="105"/>
      <c r="KZ115" s="105"/>
      <c r="LA115" s="105"/>
      <c r="LB115" s="105"/>
      <c r="LC115" s="105"/>
      <c r="LD115" s="105"/>
      <c r="LE115" s="105"/>
      <c r="LF115" s="105"/>
      <c r="LG115" s="105"/>
      <c r="LH115" s="105"/>
      <c r="LI115" s="105"/>
      <c r="LJ115" s="105"/>
      <c r="LK115" s="105"/>
      <c r="LL115" s="105"/>
      <c r="LM115" s="105"/>
      <c r="LN115" s="105"/>
      <c r="LO115" s="105"/>
      <c r="LP115" s="105"/>
      <c r="LQ115" s="105"/>
      <c r="LR115" s="105"/>
      <c r="LS115" s="105"/>
      <c r="LT115" s="105"/>
      <c r="LU115" s="105"/>
      <c r="LV115" s="105"/>
      <c r="LW115" s="105"/>
      <c r="LX115" s="105"/>
      <c r="LY115" s="105"/>
      <c r="LZ115" s="105"/>
      <c r="MA115" s="105"/>
      <c r="MB115" s="105"/>
      <c r="MC115" s="105"/>
      <c r="MD115" s="105"/>
      <c r="ME115" s="105"/>
      <c r="MF115" s="105"/>
      <c r="MG115" s="105"/>
      <c r="MH115" s="105"/>
      <c r="MI115" s="105"/>
      <c r="MJ115" s="105"/>
      <c r="MK115" s="105"/>
      <c r="ML115" s="105"/>
      <c r="MM115" s="105"/>
      <c r="MN115" s="105"/>
      <c r="MO115" s="105"/>
      <c r="MP115" s="105"/>
      <c r="MQ115" s="105"/>
      <c r="MR115" s="105"/>
      <c r="MS115" s="105"/>
      <c r="MT115" s="105"/>
      <c r="MU115" s="105"/>
      <c r="MV115" s="105"/>
      <c r="MW115" s="105"/>
      <c r="MX115" s="105"/>
      <c r="MY115" s="105"/>
      <c r="MZ115" s="105"/>
      <c r="NA115" s="105"/>
      <c r="NB115" s="105"/>
      <c r="NC115" s="105"/>
      <c r="ND115" s="105"/>
      <c r="NE115" s="105"/>
      <c r="NF115" s="105"/>
      <c r="NG115" s="105"/>
      <c r="NH115" s="105"/>
      <c r="NI115" s="105"/>
      <c r="NJ115" s="105"/>
      <c r="NK115" s="105"/>
      <c r="NL115" s="105"/>
      <c r="NM115" s="105"/>
      <c r="NN115" s="105"/>
      <c r="NO115" s="105"/>
      <c r="NP115" s="105"/>
      <c r="NQ115" s="105"/>
      <c r="NR115" s="105"/>
      <c r="NS115" s="105"/>
      <c r="NT115" s="105"/>
      <c r="NU115" s="105"/>
      <c r="NV115" s="105"/>
      <c r="NW115" s="105"/>
      <c r="NX115" s="105"/>
      <c r="NY115" s="105"/>
      <c r="NZ115" s="105"/>
      <c r="OA115" s="105"/>
      <c r="OB115" s="105"/>
      <c r="OC115" s="105"/>
      <c r="OD115" s="105"/>
      <c r="OE115" s="105"/>
      <c r="OF115" s="105"/>
      <c r="OG115" s="105"/>
      <c r="OH115" s="105"/>
      <c r="OI115" s="105"/>
      <c r="OJ115" s="105"/>
      <c r="OK115" s="105"/>
      <c r="OL115" s="105"/>
      <c r="OM115" s="105"/>
      <c r="ON115" s="105"/>
      <c r="OO115" s="105"/>
      <c r="OP115" s="105"/>
      <c r="OQ115" s="105"/>
      <c r="OR115" s="105"/>
      <c r="OS115" s="105"/>
      <c r="OT115" s="105"/>
      <c r="OU115" s="105"/>
      <c r="OV115" s="105"/>
      <c r="OW115" s="105"/>
      <c r="OX115" s="105"/>
      <c r="OY115" s="105"/>
      <c r="OZ115" s="105"/>
      <c r="PA115" s="105"/>
      <c r="PB115" s="105"/>
      <c r="PC115" s="105"/>
      <c r="PD115" s="105"/>
      <c r="PE115" s="105"/>
      <c r="PF115" s="105"/>
      <c r="PG115" s="105"/>
      <c r="PH115" s="105"/>
      <c r="PI115" s="105"/>
      <c r="PJ115" s="105"/>
      <c r="PK115" s="105"/>
      <c r="PL115" s="105"/>
      <c r="PM115" s="105"/>
      <c r="PN115" s="105"/>
      <c r="PO115" s="105"/>
      <c r="PP115" s="105"/>
      <c r="PQ115" s="105"/>
      <c r="PR115" s="105"/>
      <c r="PS115" s="105"/>
      <c r="PT115" s="105"/>
      <c r="PU115" s="105"/>
      <c r="PV115" s="105"/>
      <c r="PW115" s="105"/>
      <c r="PX115" s="105"/>
      <c r="PY115" s="105"/>
      <c r="PZ115" s="105"/>
      <c r="QA115" s="105"/>
      <c r="QB115" s="105"/>
      <c r="QC115" s="105"/>
      <c r="QD115" s="105"/>
      <c r="QE115" s="105"/>
      <c r="QF115" s="105"/>
      <c r="QG115" s="105"/>
      <c r="QH115" s="105"/>
      <c r="QI115" s="105"/>
      <c r="QJ115" s="105"/>
      <c r="QK115" s="105"/>
      <c r="QL115" s="105"/>
      <c r="QM115" s="105"/>
      <c r="QN115" s="105"/>
      <c r="QO115" s="105"/>
      <c r="QP115" s="105"/>
      <c r="QQ115" s="105"/>
      <c r="QR115" s="105"/>
      <c r="QS115" s="105"/>
      <c r="QT115" s="105"/>
      <c r="QU115" s="105"/>
      <c r="QV115" s="105"/>
      <c r="QW115" s="105"/>
      <c r="QX115" s="105"/>
      <c r="QY115" s="105"/>
      <c r="QZ115" s="105"/>
      <c r="RA115" s="105"/>
      <c r="RB115" s="105"/>
      <c r="RC115" s="105"/>
      <c r="RD115" s="105"/>
      <c r="RE115" s="105"/>
      <c r="RF115" s="105"/>
      <c r="RG115" s="105"/>
      <c r="RH115" s="105"/>
      <c r="RI115" s="105"/>
      <c r="RJ115" s="105"/>
      <c r="RK115" s="105"/>
      <c r="RL115" s="105"/>
      <c r="RM115" s="105"/>
      <c r="RN115" s="105"/>
      <c r="RO115" s="105"/>
      <c r="RP115" s="105"/>
      <c r="RQ115" s="105"/>
      <c r="RR115" s="105"/>
      <c r="RS115" s="105"/>
      <c r="RT115" s="105"/>
      <c r="RU115" s="105"/>
      <c r="RV115" s="105"/>
      <c r="RW115" s="105"/>
      <c r="RX115" s="105"/>
      <c r="RY115" s="105"/>
      <c r="RZ115" s="105"/>
      <c r="SA115" s="105"/>
      <c r="SB115" s="105"/>
      <c r="SC115" s="105"/>
      <c r="SD115" s="105"/>
      <c r="SE115" s="105"/>
      <c r="SF115" s="105"/>
      <c r="SG115" s="105"/>
      <c r="SH115" s="105"/>
      <c r="SI115" s="105"/>
      <c r="SJ115" s="105"/>
      <c r="SK115" s="105"/>
      <c r="SL115" s="105"/>
      <c r="SM115" s="105"/>
      <c r="SN115" s="105"/>
      <c r="SO115" s="105"/>
      <c r="SP115" s="105"/>
      <c r="SQ115" s="105"/>
      <c r="SR115" s="105"/>
      <c r="SS115" s="105"/>
      <c r="ST115" s="105"/>
      <c r="SU115" s="105"/>
      <c r="SV115" s="105"/>
      <c r="SW115" s="105"/>
      <c r="SX115" s="105"/>
      <c r="SY115" s="105"/>
      <c r="SZ115" s="105"/>
      <c r="TA115" s="105"/>
      <c r="TB115" s="105"/>
      <c r="TC115" s="105"/>
      <c r="TD115" s="105"/>
      <c r="TE115" s="105"/>
      <c r="TF115" s="105"/>
      <c r="TG115" s="105"/>
      <c r="TH115" s="105"/>
      <c r="TI115" s="105"/>
      <c r="TJ115" s="105"/>
      <c r="TK115" s="105"/>
      <c r="TL115" s="105"/>
      <c r="TM115" s="105"/>
      <c r="TN115" s="105"/>
      <c r="TO115" s="105"/>
      <c r="TP115" s="105"/>
      <c r="TQ115" s="105"/>
      <c r="TR115" s="105"/>
      <c r="TS115" s="105"/>
      <c r="TT115" s="105"/>
      <c r="TU115" s="105"/>
      <c r="TV115" s="105"/>
      <c r="TW115" s="105"/>
      <c r="TX115" s="105"/>
      <c r="TY115" s="105"/>
      <c r="TZ115" s="105"/>
      <c r="UA115" s="105"/>
      <c r="UB115" s="105"/>
      <c r="UC115" s="105"/>
      <c r="UD115" s="105"/>
      <c r="UE115" s="105"/>
      <c r="UF115" s="105"/>
      <c r="UG115" s="105"/>
      <c r="UH115" s="105"/>
      <c r="UI115" s="105"/>
      <c r="UJ115" s="105"/>
      <c r="UK115" s="105"/>
      <c r="UL115" s="105"/>
      <c r="UM115" s="105"/>
      <c r="UN115" s="105"/>
      <c r="UO115" s="105"/>
      <c r="UP115" s="105"/>
      <c r="UQ115" s="105"/>
      <c r="UR115" s="105"/>
      <c r="US115" s="105"/>
      <c r="UT115" s="105"/>
      <c r="UU115" s="105"/>
      <c r="UV115" s="105"/>
      <c r="UW115" s="105"/>
      <c r="UX115" s="105"/>
      <c r="UY115" s="105"/>
      <c r="UZ115" s="105"/>
      <c r="VA115" s="105"/>
      <c r="VB115" s="105"/>
      <c r="VC115" s="105"/>
      <c r="VD115" s="105"/>
      <c r="VE115" s="105"/>
      <c r="VF115" s="105"/>
      <c r="VG115" s="105"/>
      <c r="VH115" s="105"/>
      <c r="VI115" s="105"/>
      <c r="VJ115" s="105"/>
      <c r="VK115" s="105"/>
      <c r="VL115" s="105"/>
      <c r="VM115" s="105"/>
      <c r="VN115" s="105"/>
      <c r="VO115" s="105"/>
      <c r="VP115" s="105"/>
      <c r="VQ115" s="105"/>
      <c r="VR115" s="105"/>
      <c r="VS115" s="105"/>
      <c r="VT115" s="105"/>
      <c r="VU115" s="105"/>
      <c r="VV115" s="105"/>
      <c r="VW115" s="105"/>
      <c r="VX115" s="105"/>
      <c r="VY115" s="105"/>
      <c r="VZ115" s="105"/>
      <c r="WA115" s="105"/>
      <c r="WB115" s="105"/>
      <c r="WC115" s="105"/>
      <c r="WD115" s="105"/>
      <c r="WE115" s="105"/>
      <c r="WF115" s="105"/>
      <c r="WG115" s="105"/>
      <c r="WH115" s="105"/>
      <c r="WI115" s="105"/>
      <c r="WJ115" s="105"/>
      <c r="WK115" s="105"/>
      <c r="WL115" s="105"/>
      <c r="WM115" s="105"/>
      <c r="WN115" s="105"/>
      <c r="WO115" s="105"/>
      <c r="WP115" s="105"/>
      <c r="WQ115" s="105"/>
      <c r="WR115" s="105"/>
      <c r="WS115" s="105"/>
      <c r="WT115" s="105"/>
      <c r="WU115" s="105"/>
      <c r="WV115" s="105"/>
      <c r="WW115" s="105"/>
      <c r="WX115" s="105"/>
      <c r="WY115" s="105"/>
      <c r="WZ115" s="105"/>
      <c r="XA115" s="105"/>
      <c r="XB115" s="105"/>
      <c r="XC115" s="105"/>
      <c r="XD115" s="105"/>
      <c r="XE115" s="105"/>
      <c r="XF115" s="105"/>
      <c r="XG115" s="105"/>
      <c r="XH115" s="105"/>
      <c r="XI115" s="105"/>
      <c r="XJ115" s="105"/>
      <c r="XK115" s="105"/>
      <c r="XL115" s="105"/>
      <c r="XM115" s="105"/>
      <c r="XN115" s="105"/>
      <c r="XO115" s="105"/>
      <c r="XP115" s="105"/>
      <c r="XQ115" s="105"/>
      <c r="XR115" s="105"/>
      <c r="XS115" s="105"/>
      <c r="XT115" s="105"/>
      <c r="XU115" s="105"/>
      <c r="XV115" s="105"/>
      <c r="XW115" s="105"/>
      <c r="XX115" s="105"/>
      <c r="XY115" s="105"/>
      <c r="XZ115" s="105"/>
      <c r="YA115" s="105"/>
      <c r="YB115" s="105"/>
      <c r="YC115" s="105"/>
      <c r="YD115" s="105"/>
      <c r="YE115" s="105"/>
      <c r="YF115" s="105"/>
      <c r="YG115" s="105"/>
      <c r="YH115" s="105"/>
      <c r="YI115" s="105"/>
      <c r="YJ115" s="105"/>
      <c r="YK115" s="105"/>
      <c r="YL115" s="105"/>
      <c r="YM115" s="105"/>
      <c r="YN115" s="105"/>
      <c r="YO115" s="105"/>
      <c r="YP115" s="105"/>
      <c r="YQ115" s="105"/>
      <c r="YR115" s="105"/>
      <c r="YS115" s="105"/>
      <c r="YT115" s="105"/>
      <c r="YU115" s="105"/>
      <c r="YV115" s="105"/>
      <c r="YW115" s="105"/>
      <c r="YX115" s="105"/>
      <c r="YY115" s="105"/>
      <c r="YZ115" s="105"/>
      <c r="ZA115" s="105"/>
      <c r="ZB115" s="105"/>
      <c r="ZC115" s="105"/>
      <c r="ZD115" s="105"/>
      <c r="ZE115" s="105"/>
      <c r="ZF115" s="105"/>
      <c r="ZG115" s="105"/>
      <c r="ZH115" s="105"/>
      <c r="ZI115" s="105"/>
      <c r="ZJ115" s="105"/>
      <c r="ZK115" s="105"/>
      <c r="ZL115" s="105"/>
      <c r="ZM115" s="105"/>
      <c r="ZN115" s="105"/>
      <c r="ZO115" s="105"/>
      <c r="ZP115" s="105"/>
      <c r="ZQ115" s="105"/>
      <c r="ZR115" s="105"/>
      <c r="ZS115" s="105"/>
      <c r="ZT115" s="105"/>
      <c r="ZU115" s="105"/>
      <c r="ZV115" s="105"/>
      <c r="ZW115" s="105"/>
      <c r="ZX115" s="105"/>
      <c r="ZY115" s="105"/>
      <c r="ZZ115" s="105"/>
      <c r="AAA115" s="105"/>
      <c r="AAB115" s="105"/>
      <c r="AAC115" s="105"/>
      <c r="AAD115" s="105"/>
      <c r="AAE115" s="105"/>
      <c r="AAF115" s="105"/>
      <c r="AAG115" s="105"/>
      <c r="AAH115" s="105"/>
      <c r="AAI115" s="105"/>
      <c r="AAJ115" s="105"/>
      <c r="AAK115" s="105"/>
      <c r="AAL115" s="105"/>
      <c r="AAM115" s="105"/>
      <c r="AAN115" s="105"/>
      <c r="AAO115" s="105"/>
      <c r="AAP115" s="105"/>
      <c r="AAQ115" s="105"/>
      <c r="AAR115" s="105"/>
      <c r="AAS115" s="105"/>
      <c r="AAT115" s="105"/>
      <c r="AAU115" s="105"/>
      <c r="AAV115" s="105"/>
      <c r="AAW115" s="105"/>
      <c r="AAX115" s="105"/>
      <c r="AAY115" s="105"/>
      <c r="AAZ115" s="105"/>
      <c r="ABA115" s="105"/>
      <c r="ABB115" s="105"/>
      <c r="ABC115" s="105"/>
      <c r="ABD115" s="105"/>
      <c r="ABE115" s="105"/>
      <c r="ABF115" s="105"/>
      <c r="ABG115" s="105"/>
      <c r="ABH115" s="105"/>
      <c r="ABI115" s="105"/>
      <c r="ABJ115" s="105"/>
      <c r="ABK115" s="105"/>
      <c r="ABL115" s="105"/>
      <c r="ABM115" s="105"/>
      <c r="ABN115" s="105"/>
      <c r="ABO115" s="105"/>
      <c r="ABP115" s="105"/>
      <c r="ABQ115" s="105"/>
      <c r="ABR115" s="105"/>
      <c r="ABS115" s="105"/>
      <c r="ABT115" s="105"/>
      <c r="ABU115" s="105"/>
      <c r="ABV115" s="105"/>
      <c r="ABW115" s="105"/>
      <c r="ABX115" s="105"/>
      <c r="ABY115" s="105"/>
      <c r="ABZ115" s="105"/>
      <c r="ACA115" s="105"/>
      <c r="ACB115" s="105"/>
      <c r="ACC115" s="105"/>
      <c r="ACD115" s="105"/>
      <c r="ACE115" s="105"/>
      <c r="ACF115" s="105"/>
      <c r="ACG115" s="105"/>
      <c r="ACH115" s="105"/>
      <c r="ACI115" s="105"/>
      <c r="ACJ115" s="105"/>
      <c r="ACK115" s="105"/>
      <c r="ACL115" s="105"/>
      <c r="ACM115" s="105"/>
      <c r="ACN115" s="105"/>
      <c r="ACO115" s="105"/>
      <c r="ACP115" s="105"/>
      <c r="ACQ115" s="105"/>
      <c r="ACR115" s="105"/>
      <c r="ACS115" s="105"/>
      <c r="ACT115" s="105"/>
      <c r="ACU115" s="105"/>
      <c r="ACV115" s="105"/>
      <c r="ACW115" s="105"/>
      <c r="ACX115" s="105"/>
      <c r="ACY115" s="105"/>
      <c r="ACZ115" s="105"/>
      <c r="ADA115" s="105"/>
      <c r="ADB115" s="105"/>
      <c r="ADC115" s="105"/>
      <c r="ADD115" s="105"/>
      <c r="ADE115" s="105"/>
      <c r="ADF115" s="105"/>
      <c r="ADG115" s="105"/>
      <c r="ADH115" s="105"/>
      <c r="ADI115" s="105"/>
      <c r="ADJ115" s="105"/>
      <c r="ADK115" s="105"/>
      <c r="ADL115" s="105"/>
      <c r="ADM115" s="105"/>
      <c r="ADN115" s="105"/>
      <c r="ADO115" s="105"/>
      <c r="ADP115" s="105"/>
      <c r="ADQ115" s="105"/>
      <c r="ADR115" s="105"/>
      <c r="ADS115" s="105"/>
      <c r="ADT115" s="105"/>
      <c r="ADU115" s="105"/>
      <c r="ADV115" s="105"/>
      <c r="ADW115" s="105"/>
      <c r="ADX115" s="105"/>
      <c r="ADY115" s="105"/>
      <c r="ADZ115" s="105"/>
      <c r="AEA115" s="105"/>
      <c r="AEB115" s="105"/>
      <c r="AEC115" s="105"/>
      <c r="AED115" s="105"/>
      <c r="AEE115" s="105"/>
      <c r="AEF115" s="105"/>
      <c r="AEG115" s="105"/>
      <c r="AEH115" s="105"/>
      <c r="AEI115" s="105"/>
      <c r="AEJ115" s="105"/>
      <c r="AEK115" s="105"/>
      <c r="AEL115" s="105"/>
      <c r="AEM115" s="105"/>
      <c r="AEN115" s="105"/>
      <c r="AEO115" s="105"/>
      <c r="AEP115" s="105"/>
      <c r="AEQ115" s="105"/>
      <c r="AER115" s="105"/>
      <c r="AES115" s="105"/>
      <c r="AET115" s="105"/>
      <c r="AEU115" s="105"/>
      <c r="AEV115" s="105"/>
      <c r="AEW115" s="105"/>
      <c r="AEX115" s="105"/>
      <c r="AEY115" s="105"/>
      <c r="AEZ115" s="105"/>
      <c r="AFA115" s="105"/>
      <c r="AFB115" s="105"/>
      <c r="AFC115" s="105"/>
      <c r="AFD115" s="105"/>
      <c r="AFE115" s="105"/>
      <c r="AFF115" s="105"/>
      <c r="AFG115" s="105"/>
      <c r="AFH115" s="105"/>
      <c r="AFI115" s="105"/>
      <c r="AFJ115" s="105"/>
      <c r="AFK115" s="105"/>
      <c r="AFL115" s="105"/>
      <c r="AFM115" s="105"/>
      <c r="AFN115" s="105"/>
      <c r="AFO115" s="105"/>
      <c r="AFP115" s="105"/>
      <c r="AFQ115" s="105"/>
      <c r="AFR115" s="105"/>
      <c r="AFS115" s="105"/>
      <c r="AFT115" s="105"/>
      <c r="AFU115" s="105"/>
      <c r="AFV115" s="105"/>
      <c r="AFW115" s="105"/>
      <c r="AFX115" s="105"/>
      <c r="AFY115" s="105"/>
      <c r="AFZ115" s="105"/>
      <c r="AGA115" s="105"/>
      <c r="AGB115" s="105"/>
      <c r="AGC115" s="105"/>
      <c r="AGD115" s="105"/>
      <c r="AGE115" s="105"/>
      <c r="AGF115" s="105"/>
      <c r="AGG115" s="105"/>
      <c r="AGH115" s="105"/>
      <c r="AGI115" s="105"/>
      <c r="AGJ115" s="105"/>
      <c r="AGK115" s="105"/>
      <c r="AGL115" s="105"/>
      <c r="AGM115" s="105"/>
      <c r="AGN115" s="105"/>
      <c r="AGO115" s="105"/>
      <c r="AGP115" s="105"/>
      <c r="AGQ115" s="105"/>
      <c r="AGR115" s="105"/>
      <c r="AGS115" s="105"/>
      <c r="AGT115" s="105"/>
      <c r="AGU115" s="105"/>
      <c r="AGV115" s="105"/>
      <c r="AGW115" s="105"/>
      <c r="AGX115" s="105"/>
      <c r="AGY115" s="105"/>
      <c r="AGZ115" s="105"/>
      <c r="AHA115" s="105"/>
      <c r="AHB115" s="105"/>
      <c r="AHC115" s="105"/>
      <c r="AHD115" s="105"/>
      <c r="AHE115" s="105"/>
      <c r="AHF115" s="105"/>
      <c r="AHG115" s="105"/>
      <c r="AHH115" s="105"/>
      <c r="AHI115" s="105"/>
      <c r="AHJ115" s="105"/>
      <c r="AHK115" s="105"/>
      <c r="AHL115" s="105"/>
      <c r="AHM115" s="105"/>
      <c r="AHN115" s="105"/>
      <c r="AHO115" s="105"/>
      <c r="AHP115" s="105"/>
      <c r="AHQ115" s="105"/>
      <c r="AHR115" s="105"/>
      <c r="AHS115" s="105"/>
      <c r="AHT115" s="105"/>
      <c r="AHU115" s="105"/>
      <c r="AHV115" s="105"/>
      <c r="AHW115" s="105"/>
      <c r="AHX115" s="105"/>
      <c r="AHY115" s="105"/>
      <c r="AHZ115" s="105"/>
      <c r="AIA115" s="105"/>
      <c r="AIB115" s="105"/>
      <c r="AIC115" s="105"/>
      <c r="AID115" s="105"/>
      <c r="AIE115" s="105"/>
      <c r="AIF115" s="105"/>
      <c r="AIG115" s="105"/>
      <c r="AIH115" s="105"/>
      <c r="AII115" s="105"/>
      <c r="AIJ115" s="105"/>
      <c r="AIK115" s="105"/>
      <c r="AIL115" s="105"/>
      <c r="AIM115" s="105"/>
      <c r="AIN115" s="105"/>
      <c r="AIO115" s="105"/>
      <c r="AIP115" s="105"/>
      <c r="AIQ115" s="105"/>
      <c r="AIR115" s="105"/>
      <c r="AIS115" s="105"/>
      <c r="AIT115" s="105"/>
      <c r="AIU115" s="105"/>
      <c r="AIV115" s="105"/>
      <c r="AIW115" s="105"/>
      <c r="AIX115" s="105"/>
      <c r="AIY115" s="105"/>
      <c r="AIZ115" s="105"/>
      <c r="AJA115" s="105"/>
      <c r="AJB115" s="105"/>
      <c r="AJC115" s="105"/>
      <c r="AJD115" s="105"/>
      <c r="AJE115" s="105"/>
      <c r="AJF115" s="105"/>
      <c r="AJG115" s="105"/>
      <c r="AJH115" s="105"/>
      <c r="AJI115" s="105"/>
      <c r="AJJ115" s="105"/>
      <c r="AJK115" s="105"/>
      <c r="AJL115" s="105"/>
      <c r="AJM115" s="105"/>
      <c r="AJN115" s="105"/>
      <c r="AJO115" s="105"/>
      <c r="AJP115" s="105"/>
      <c r="AJQ115" s="105"/>
      <c r="AJR115" s="105"/>
      <c r="AJS115" s="105"/>
      <c r="AJT115" s="105"/>
      <c r="AJU115" s="105"/>
      <c r="AJV115" s="105"/>
      <c r="AJW115" s="105"/>
      <c r="AJX115" s="105"/>
      <c r="AJY115" s="105"/>
      <c r="AJZ115" s="105"/>
      <c r="AKA115" s="105"/>
      <c r="AKB115" s="105"/>
      <c r="AKC115" s="105"/>
      <c r="AKD115" s="105"/>
      <c r="AKE115" s="105"/>
      <c r="AKF115" s="105"/>
      <c r="AKG115" s="105"/>
      <c r="AKH115" s="105"/>
      <c r="AKI115" s="105"/>
      <c r="AKJ115" s="105"/>
      <c r="AKK115" s="105"/>
      <c r="AKL115" s="105"/>
      <c r="AKM115" s="105"/>
      <c r="AKN115" s="105"/>
      <c r="AKO115" s="105"/>
      <c r="AKP115" s="105"/>
      <c r="AKQ115" s="105"/>
      <c r="AKR115" s="105"/>
      <c r="AKS115" s="105"/>
      <c r="AKT115" s="105"/>
      <c r="AKU115" s="105"/>
      <c r="AKV115" s="105"/>
      <c r="AKW115" s="105"/>
      <c r="AKX115" s="105"/>
      <c r="AKY115" s="105"/>
      <c r="AKZ115" s="105"/>
      <c r="ALA115" s="105"/>
      <c r="ALB115" s="105"/>
      <c r="ALC115" s="105"/>
      <c r="ALD115" s="105"/>
      <c r="ALE115" s="105"/>
      <c r="ALF115" s="105"/>
      <c r="ALG115" s="105"/>
      <c r="ALH115" s="105"/>
      <c r="ALI115" s="105"/>
      <c r="ALJ115" s="105"/>
      <c r="ALK115" s="105"/>
      <c r="ALL115" s="105"/>
      <c r="ALM115" s="105"/>
      <c r="ALN115" s="105"/>
      <c r="ALO115" s="105"/>
      <c r="ALP115" s="105"/>
      <c r="ALQ115" s="105"/>
      <c r="ALR115" s="105"/>
      <c r="ALS115" s="105"/>
      <c r="ALT115" s="105"/>
      <c r="ALU115" s="105"/>
      <c r="ALV115" s="105"/>
      <c r="ALW115" s="105"/>
      <c r="ALX115" s="105"/>
      <c r="ALY115" s="105"/>
      <c r="ALZ115" s="105"/>
      <c r="AMA115" s="105"/>
      <c r="AMB115" s="105"/>
      <c r="AMC115" s="105"/>
      <c r="AMD115" s="105"/>
      <c r="AME115" s="105"/>
      <c r="AMF115" s="105"/>
      <c r="AMG115" s="105"/>
      <c r="AMH115" s="105"/>
      <c r="AMI115" s="105"/>
      <c r="AMJ115" s="105"/>
      <c r="AMK115" s="105"/>
      <c r="AML115" s="105"/>
      <c r="AMM115" s="105"/>
      <c r="AMN115" s="105"/>
      <c r="AMO115" s="105"/>
      <c r="AMP115" s="105"/>
      <c r="AMQ115" s="105"/>
      <c r="AMR115" s="105"/>
      <c r="AMS115" s="105"/>
      <c r="AMT115" s="105"/>
      <c r="AMU115" s="105"/>
      <c r="AMV115" s="105"/>
      <c r="AMW115" s="105"/>
      <c r="AMX115" s="105"/>
      <c r="AMY115" s="105"/>
      <c r="AMZ115" s="105"/>
      <c r="ANA115" s="105"/>
      <c r="ANB115" s="105"/>
      <c r="ANC115" s="105"/>
      <c r="AND115" s="105"/>
      <c r="ANE115" s="105"/>
      <c r="ANF115" s="105"/>
      <c r="ANG115" s="105"/>
      <c r="ANH115" s="105"/>
      <c r="ANI115" s="105"/>
      <c r="ANJ115" s="105"/>
      <c r="ANK115" s="105"/>
      <c r="ANL115" s="105"/>
      <c r="ANM115" s="105"/>
      <c r="ANN115" s="105"/>
      <c r="ANO115" s="105"/>
      <c r="ANP115" s="105"/>
      <c r="ANQ115" s="105"/>
      <c r="ANR115" s="105"/>
      <c r="ANS115" s="105"/>
      <c r="ANT115" s="105"/>
      <c r="ANU115" s="105"/>
      <c r="ANV115" s="105"/>
      <c r="ANW115" s="105"/>
      <c r="ANX115" s="105"/>
      <c r="ANY115" s="105"/>
      <c r="ANZ115" s="105"/>
      <c r="AOA115" s="105"/>
      <c r="AOB115" s="105"/>
      <c r="AOC115" s="105"/>
      <c r="AOD115" s="105"/>
      <c r="AOE115" s="105"/>
      <c r="AOF115" s="105"/>
      <c r="AOG115" s="105"/>
      <c r="AOH115" s="105"/>
      <c r="AOI115" s="105"/>
      <c r="AOJ115" s="105"/>
      <c r="AOK115" s="105"/>
      <c r="AOL115" s="105"/>
      <c r="AOM115" s="105"/>
      <c r="AON115" s="105"/>
      <c r="AOO115" s="105"/>
      <c r="AOP115" s="105"/>
      <c r="AOQ115" s="105"/>
      <c r="AOR115" s="105"/>
      <c r="AOS115" s="105"/>
      <c r="AOT115" s="105"/>
      <c r="AOU115" s="105"/>
      <c r="AOV115" s="105"/>
      <c r="AOW115" s="105"/>
      <c r="AOX115" s="105"/>
      <c r="AOY115" s="105"/>
      <c r="AOZ115" s="105"/>
      <c r="APA115" s="105"/>
      <c r="APB115" s="105"/>
      <c r="APC115" s="105"/>
      <c r="APD115" s="105"/>
      <c r="APE115" s="105"/>
      <c r="APF115" s="105"/>
      <c r="APG115" s="105"/>
      <c r="APH115" s="105"/>
      <c r="API115" s="105"/>
      <c r="APJ115" s="105"/>
      <c r="APK115" s="105"/>
      <c r="APL115" s="105"/>
      <c r="APM115" s="105"/>
      <c r="APN115" s="105"/>
      <c r="APO115" s="105"/>
      <c r="APP115" s="105"/>
      <c r="APQ115" s="105"/>
      <c r="APR115" s="105"/>
      <c r="APS115" s="105"/>
      <c r="APT115" s="105"/>
      <c r="APU115" s="105"/>
      <c r="APV115" s="105"/>
      <c r="APW115" s="105"/>
      <c r="APX115" s="105"/>
      <c r="APY115" s="105"/>
      <c r="APZ115" s="105"/>
      <c r="AQA115" s="105"/>
      <c r="AQB115" s="105"/>
      <c r="AQC115" s="105"/>
      <c r="AQD115" s="105"/>
      <c r="AQE115" s="105"/>
      <c r="AQF115" s="105"/>
      <c r="AQG115" s="105"/>
      <c r="AQH115" s="105"/>
      <c r="AQI115" s="105"/>
      <c r="AQJ115" s="105"/>
      <c r="AQK115" s="105"/>
      <c r="AQL115" s="105"/>
      <c r="AQM115" s="105"/>
      <c r="AQN115" s="105"/>
      <c r="AQO115" s="105"/>
      <c r="AQP115" s="105"/>
      <c r="AQQ115" s="105"/>
      <c r="AQR115" s="105"/>
      <c r="AQS115" s="105"/>
      <c r="AQT115" s="105"/>
      <c r="AQU115" s="105"/>
      <c r="AQV115" s="105"/>
      <c r="AQW115" s="105"/>
      <c r="AQX115" s="105"/>
      <c r="AQY115" s="105"/>
      <c r="AQZ115" s="105"/>
      <c r="ARA115" s="105"/>
      <c r="ARB115" s="105"/>
      <c r="ARC115" s="105"/>
      <c r="ARD115" s="105"/>
      <c r="ARE115" s="105"/>
      <c r="ARF115" s="105"/>
      <c r="ARG115" s="105"/>
      <c r="ARH115" s="105"/>
      <c r="ARI115" s="105"/>
      <c r="ARJ115" s="105"/>
      <c r="ARK115" s="105"/>
      <c r="ARL115" s="105"/>
      <c r="ARM115" s="105"/>
      <c r="ARN115" s="105"/>
      <c r="ARO115" s="105"/>
      <c r="ARP115" s="105"/>
      <c r="ARQ115" s="105"/>
      <c r="ARR115" s="105"/>
      <c r="ARS115" s="105"/>
      <c r="ART115" s="105"/>
      <c r="ARU115" s="105"/>
      <c r="ARV115" s="105"/>
      <c r="ARW115" s="105"/>
      <c r="ARX115" s="105"/>
      <c r="ARY115" s="105"/>
      <c r="ARZ115" s="105"/>
      <c r="ASA115" s="105"/>
      <c r="ASB115" s="105"/>
      <c r="ASC115" s="105"/>
      <c r="ASD115" s="105"/>
      <c r="ASE115" s="105"/>
      <c r="ASF115" s="105"/>
      <c r="ASG115" s="105"/>
      <c r="ASH115" s="105"/>
      <c r="ASI115" s="105"/>
      <c r="ASJ115" s="105"/>
      <c r="ASK115" s="105"/>
      <c r="ASL115" s="105"/>
      <c r="ASM115" s="105"/>
      <c r="ASN115" s="105"/>
      <c r="ASO115" s="105"/>
      <c r="ASP115" s="105"/>
      <c r="ASQ115" s="105"/>
      <c r="ASR115" s="105"/>
      <c r="ASS115" s="105"/>
      <c r="AST115" s="105"/>
      <c r="ASU115" s="105"/>
      <c r="ASV115" s="105"/>
      <c r="ASW115" s="105"/>
      <c r="ASX115" s="105"/>
      <c r="ASY115" s="105"/>
      <c r="ASZ115" s="105"/>
      <c r="ATA115" s="105"/>
      <c r="ATB115" s="105"/>
      <c r="ATC115" s="105"/>
      <c r="ATD115" s="105"/>
      <c r="ATE115" s="105"/>
      <c r="ATF115" s="105"/>
      <c r="ATG115" s="105"/>
      <c r="ATH115" s="105"/>
      <c r="ATI115" s="105"/>
      <c r="ATJ115" s="105"/>
      <c r="ATK115" s="105"/>
      <c r="ATL115" s="105"/>
      <c r="ATM115" s="105"/>
      <c r="ATN115" s="105"/>
      <c r="ATO115" s="105"/>
      <c r="ATP115" s="105"/>
      <c r="ATQ115" s="105"/>
      <c r="ATR115" s="105"/>
      <c r="ATS115" s="105"/>
      <c r="ATT115" s="105"/>
      <c r="ATU115" s="105"/>
      <c r="ATV115" s="105"/>
    </row>
    <row r="116" spans="1:1218" s="58" customFormat="1" ht="15" customHeight="1">
      <c r="A116" s="2302"/>
      <c r="B116" s="2305"/>
      <c r="C116" s="2305"/>
      <c r="D116" s="2305"/>
      <c r="E116" s="2305"/>
      <c r="F116" s="2305"/>
      <c r="G116" s="2305"/>
      <c r="H116" s="2305"/>
      <c r="I116" s="2305"/>
      <c r="J116" s="2305"/>
      <c r="K116" s="2306"/>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c r="BY116" s="105"/>
      <c r="BZ116" s="105"/>
      <c r="CA116" s="105"/>
      <c r="CB116" s="105"/>
      <c r="CC116" s="105"/>
      <c r="CD116" s="105"/>
      <c r="CE116" s="105"/>
      <c r="CF116" s="105"/>
      <c r="CG116" s="105"/>
      <c r="CH116" s="105"/>
      <c r="CI116" s="105"/>
      <c r="CJ116" s="105"/>
      <c r="CK116" s="105"/>
      <c r="CL116" s="105"/>
      <c r="CM116" s="105"/>
      <c r="CN116" s="105"/>
      <c r="CO116" s="105"/>
      <c r="CP116" s="105"/>
      <c r="CQ116" s="105"/>
      <c r="CR116" s="105"/>
      <c r="CS116" s="105"/>
      <c r="CT116" s="105"/>
      <c r="CU116" s="105"/>
      <c r="CV116" s="105"/>
      <c r="CW116" s="105"/>
      <c r="CX116" s="105"/>
      <c r="CY116" s="105"/>
      <c r="CZ116" s="105"/>
      <c r="DA116" s="105"/>
      <c r="DB116" s="105"/>
      <c r="DC116" s="105"/>
      <c r="DD116" s="105"/>
      <c r="DE116" s="105"/>
      <c r="DF116" s="105"/>
      <c r="DG116" s="105"/>
      <c r="DH116" s="105"/>
      <c r="DI116" s="105"/>
      <c r="DJ116" s="105"/>
      <c r="DK116" s="105"/>
      <c r="DL116" s="105"/>
      <c r="DM116" s="105"/>
      <c r="DN116" s="105"/>
      <c r="DO116" s="105"/>
      <c r="DP116" s="105"/>
      <c r="DQ116" s="105"/>
      <c r="DR116" s="105"/>
      <c r="DS116" s="105"/>
      <c r="DT116" s="105"/>
      <c r="DU116" s="105"/>
      <c r="DV116" s="105"/>
      <c r="DW116" s="105"/>
      <c r="DX116" s="105"/>
      <c r="DY116" s="105"/>
      <c r="DZ116" s="105"/>
      <c r="EA116" s="105"/>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05"/>
      <c r="FM116" s="105"/>
      <c r="FN116" s="105"/>
      <c r="FO116" s="105"/>
      <c r="FP116" s="105"/>
      <c r="FQ116" s="105"/>
      <c r="FR116" s="105"/>
      <c r="FS116" s="105"/>
      <c r="FT116" s="105"/>
      <c r="FU116" s="105"/>
      <c r="FV116" s="105"/>
      <c r="FW116" s="105"/>
      <c r="FX116" s="105"/>
      <c r="FY116" s="105"/>
      <c r="FZ116" s="105"/>
      <c r="GA116" s="105"/>
      <c r="GB116" s="105"/>
      <c r="GC116" s="105"/>
      <c r="GD116" s="105"/>
      <c r="GE116" s="105"/>
      <c r="GF116" s="105"/>
      <c r="GG116" s="105"/>
      <c r="GH116" s="105"/>
      <c r="GI116" s="105"/>
      <c r="GJ116" s="105"/>
      <c r="GK116" s="105"/>
      <c r="GL116" s="105"/>
      <c r="GM116" s="105"/>
      <c r="GN116" s="105"/>
      <c r="GO116" s="105"/>
      <c r="GP116" s="105"/>
      <c r="GQ116" s="105"/>
      <c r="GR116" s="105"/>
      <c r="GS116" s="105"/>
      <c r="GT116" s="105"/>
      <c r="GU116" s="105"/>
      <c r="GV116" s="105"/>
      <c r="GW116" s="105"/>
      <c r="GX116" s="105"/>
      <c r="GY116" s="105"/>
      <c r="GZ116" s="105"/>
      <c r="HA116" s="105"/>
      <c r="HB116" s="105"/>
      <c r="HC116" s="105"/>
      <c r="HD116" s="105"/>
      <c r="HE116" s="105"/>
      <c r="HF116" s="105"/>
      <c r="HG116" s="105"/>
      <c r="HH116" s="105"/>
      <c r="HI116" s="105"/>
      <c r="HJ116" s="105"/>
      <c r="HK116" s="105"/>
      <c r="HL116" s="105"/>
      <c r="HM116" s="105"/>
      <c r="HN116" s="105"/>
      <c r="HO116" s="105"/>
      <c r="HP116" s="105"/>
      <c r="HQ116" s="105"/>
      <c r="HR116" s="105"/>
      <c r="HS116" s="105"/>
      <c r="HT116" s="105"/>
      <c r="HU116" s="105"/>
      <c r="HV116" s="105"/>
      <c r="HW116" s="105"/>
      <c r="HX116" s="105"/>
      <c r="HY116" s="105"/>
      <c r="HZ116" s="105"/>
      <c r="IA116" s="105"/>
      <c r="IB116" s="105"/>
      <c r="IC116" s="105"/>
      <c r="ID116" s="105"/>
      <c r="IE116" s="105"/>
      <c r="IF116" s="105"/>
      <c r="IG116" s="105"/>
      <c r="IH116" s="105"/>
      <c r="II116" s="105"/>
      <c r="IJ116" s="105"/>
      <c r="IK116" s="105"/>
      <c r="IL116" s="105"/>
      <c r="IM116" s="105"/>
      <c r="IN116" s="105"/>
      <c r="IO116" s="105"/>
      <c r="IP116" s="105"/>
      <c r="IQ116" s="105"/>
      <c r="IR116" s="105"/>
      <c r="IS116" s="105"/>
      <c r="IT116" s="105"/>
      <c r="IU116" s="105"/>
      <c r="IV116" s="105"/>
      <c r="IW116" s="105"/>
      <c r="IX116" s="105"/>
      <c r="IY116" s="105"/>
      <c r="IZ116" s="105"/>
      <c r="JA116" s="105"/>
      <c r="JB116" s="105"/>
      <c r="JC116" s="105"/>
      <c r="JD116" s="105"/>
      <c r="JE116" s="105"/>
      <c r="JF116" s="105"/>
      <c r="JG116" s="105"/>
      <c r="JH116" s="105"/>
      <c r="JI116" s="105"/>
      <c r="JJ116" s="105"/>
      <c r="JK116" s="105"/>
      <c r="JL116" s="105"/>
      <c r="JM116" s="105"/>
      <c r="JN116" s="105"/>
      <c r="JO116" s="105"/>
      <c r="JP116" s="105"/>
      <c r="JQ116" s="105"/>
      <c r="JR116" s="105"/>
      <c r="JS116" s="105"/>
      <c r="JT116" s="105"/>
      <c r="JU116" s="105"/>
      <c r="JV116" s="105"/>
      <c r="JW116" s="105"/>
      <c r="JX116" s="105"/>
      <c r="JY116" s="105"/>
      <c r="JZ116" s="105"/>
      <c r="KA116" s="105"/>
      <c r="KB116" s="105"/>
      <c r="KC116" s="105"/>
      <c r="KD116" s="105"/>
      <c r="KE116" s="105"/>
      <c r="KF116" s="105"/>
      <c r="KG116" s="105"/>
      <c r="KH116" s="105"/>
      <c r="KI116" s="105"/>
      <c r="KJ116" s="105"/>
      <c r="KK116" s="105"/>
      <c r="KL116" s="105"/>
      <c r="KM116" s="105"/>
      <c r="KN116" s="105"/>
      <c r="KO116" s="105"/>
      <c r="KP116" s="105"/>
      <c r="KQ116" s="105"/>
      <c r="KR116" s="105"/>
      <c r="KS116" s="105"/>
      <c r="KT116" s="105"/>
      <c r="KU116" s="105"/>
      <c r="KV116" s="105"/>
      <c r="KW116" s="105"/>
      <c r="KX116" s="105"/>
      <c r="KY116" s="105"/>
      <c r="KZ116" s="105"/>
      <c r="LA116" s="105"/>
      <c r="LB116" s="105"/>
      <c r="LC116" s="105"/>
      <c r="LD116" s="105"/>
      <c r="LE116" s="105"/>
      <c r="LF116" s="105"/>
      <c r="LG116" s="105"/>
      <c r="LH116" s="105"/>
      <c r="LI116" s="105"/>
      <c r="LJ116" s="105"/>
      <c r="LK116" s="105"/>
      <c r="LL116" s="105"/>
      <c r="LM116" s="105"/>
      <c r="LN116" s="105"/>
      <c r="LO116" s="105"/>
      <c r="LP116" s="105"/>
      <c r="LQ116" s="105"/>
      <c r="LR116" s="105"/>
      <c r="LS116" s="105"/>
      <c r="LT116" s="105"/>
      <c r="LU116" s="105"/>
      <c r="LV116" s="105"/>
      <c r="LW116" s="105"/>
      <c r="LX116" s="105"/>
      <c r="LY116" s="105"/>
      <c r="LZ116" s="105"/>
      <c r="MA116" s="105"/>
      <c r="MB116" s="105"/>
      <c r="MC116" s="105"/>
      <c r="MD116" s="105"/>
      <c r="ME116" s="105"/>
      <c r="MF116" s="105"/>
      <c r="MG116" s="105"/>
      <c r="MH116" s="105"/>
      <c r="MI116" s="105"/>
      <c r="MJ116" s="105"/>
      <c r="MK116" s="105"/>
      <c r="ML116" s="105"/>
      <c r="MM116" s="105"/>
      <c r="MN116" s="105"/>
      <c r="MO116" s="105"/>
      <c r="MP116" s="105"/>
      <c r="MQ116" s="105"/>
      <c r="MR116" s="105"/>
      <c r="MS116" s="105"/>
      <c r="MT116" s="105"/>
      <c r="MU116" s="105"/>
      <c r="MV116" s="105"/>
      <c r="MW116" s="105"/>
      <c r="MX116" s="105"/>
      <c r="MY116" s="105"/>
      <c r="MZ116" s="105"/>
      <c r="NA116" s="105"/>
      <c r="NB116" s="105"/>
      <c r="NC116" s="105"/>
      <c r="ND116" s="105"/>
      <c r="NE116" s="105"/>
      <c r="NF116" s="105"/>
      <c r="NG116" s="105"/>
      <c r="NH116" s="105"/>
      <c r="NI116" s="105"/>
      <c r="NJ116" s="105"/>
      <c r="NK116" s="105"/>
      <c r="NL116" s="105"/>
      <c r="NM116" s="105"/>
      <c r="NN116" s="105"/>
      <c r="NO116" s="105"/>
      <c r="NP116" s="105"/>
      <c r="NQ116" s="105"/>
      <c r="NR116" s="105"/>
      <c r="NS116" s="105"/>
      <c r="NT116" s="105"/>
      <c r="NU116" s="105"/>
      <c r="NV116" s="105"/>
      <c r="NW116" s="105"/>
      <c r="NX116" s="105"/>
      <c r="NY116" s="105"/>
      <c r="NZ116" s="105"/>
      <c r="OA116" s="105"/>
      <c r="OB116" s="105"/>
      <c r="OC116" s="105"/>
      <c r="OD116" s="105"/>
      <c r="OE116" s="105"/>
      <c r="OF116" s="105"/>
      <c r="OG116" s="105"/>
      <c r="OH116" s="105"/>
      <c r="OI116" s="105"/>
      <c r="OJ116" s="105"/>
      <c r="OK116" s="105"/>
      <c r="OL116" s="105"/>
      <c r="OM116" s="105"/>
      <c r="ON116" s="105"/>
      <c r="OO116" s="105"/>
      <c r="OP116" s="105"/>
      <c r="OQ116" s="105"/>
      <c r="OR116" s="105"/>
      <c r="OS116" s="105"/>
      <c r="OT116" s="105"/>
      <c r="OU116" s="105"/>
      <c r="OV116" s="105"/>
      <c r="OW116" s="105"/>
      <c r="OX116" s="105"/>
      <c r="OY116" s="105"/>
      <c r="OZ116" s="105"/>
      <c r="PA116" s="105"/>
      <c r="PB116" s="105"/>
      <c r="PC116" s="105"/>
      <c r="PD116" s="105"/>
      <c r="PE116" s="105"/>
      <c r="PF116" s="105"/>
      <c r="PG116" s="105"/>
      <c r="PH116" s="105"/>
      <c r="PI116" s="105"/>
      <c r="PJ116" s="105"/>
      <c r="PK116" s="105"/>
      <c r="PL116" s="105"/>
      <c r="PM116" s="105"/>
      <c r="PN116" s="105"/>
      <c r="PO116" s="105"/>
      <c r="PP116" s="105"/>
      <c r="PQ116" s="105"/>
      <c r="PR116" s="105"/>
      <c r="PS116" s="105"/>
      <c r="PT116" s="105"/>
      <c r="PU116" s="105"/>
      <c r="PV116" s="105"/>
      <c r="PW116" s="105"/>
      <c r="PX116" s="105"/>
      <c r="PY116" s="105"/>
      <c r="PZ116" s="105"/>
      <c r="QA116" s="105"/>
      <c r="QB116" s="105"/>
      <c r="QC116" s="105"/>
      <c r="QD116" s="105"/>
      <c r="QE116" s="105"/>
      <c r="QF116" s="105"/>
      <c r="QG116" s="105"/>
      <c r="QH116" s="105"/>
      <c r="QI116" s="105"/>
      <c r="QJ116" s="105"/>
      <c r="QK116" s="105"/>
      <c r="QL116" s="105"/>
      <c r="QM116" s="105"/>
      <c r="QN116" s="105"/>
      <c r="QO116" s="105"/>
      <c r="QP116" s="105"/>
      <c r="QQ116" s="105"/>
      <c r="QR116" s="105"/>
      <c r="QS116" s="105"/>
      <c r="QT116" s="105"/>
      <c r="QU116" s="105"/>
      <c r="QV116" s="105"/>
      <c r="QW116" s="105"/>
      <c r="QX116" s="105"/>
      <c r="QY116" s="105"/>
      <c r="QZ116" s="105"/>
      <c r="RA116" s="105"/>
      <c r="RB116" s="105"/>
      <c r="RC116" s="105"/>
      <c r="RD116" s="105"/>
      <c r="RE116" s="105"/>
      <c r="RF116" s="105"/>
      <c r="RG116" s="105"/>
      <c r="RH116" s="105"/>
      <c r="RI116" s="105"/>
      <c r="RJ116" s="105"/>
      <c r="RK116" s="105"/>
      <c r="RL116" s="105"/>
      <c r="RM116" s="105"/>
      <c r="RN116" s="105"/>
      <c r="RO116" s="105"/>
      <c r="RP116" s="105"/>
      <c r="RQ116" s="105"/>
      <c r="RR116" s="105"/>
      <c r="RS116" s="105"/>
      <c r="RT116" s="105"/>
      <c r="RU116" s="105"/>
      <c r="RV116" s="105"/>
      <c r="RW116" s="105"/>
      <c r="RX116" s="105"/>
      <c r="RY116" s="105"/>
      <c r="RZ116" s="105"/>
      <c r="SA116" s="105"/>
      <c r="SB116" s="105"/>
      <c r="SC116" s="105"/>
      <c r="SD116" s="105"/>
      <c r="SE116" s="105"/>
      <c r="SF116" s="105"/>
      <c r="SG116" s="105"/>
      <c r="SH116" s="105"/>
      <c r="SI116" s="105"/>
      <c r="SJ116" s="105"/>
      <c r="SK116" s="105"/>
      <c r="SL116" s="105"/>
      <c r="SM116" s="105"/>
      <c r="SN116" s="105"/>
      <c r="SO116" s="105"/>
      <c r="SP116" s="105"/>
      <c r="SQ116" s="105"/>
      <c r="SR116" s="105"/>
      <c r="SS116" s="105"/>
      <c r="ST116" s="105"/>
      <c r="SU116" s="105"/>
      <c r="SV116" s="105"/>
      <c r="SW116" s="105"/>
      <c r="SX116" s="105"/>
      <c r="SY116" s="105"/>
      <c r="SZ116" s="105"/>
      <c r="TA116" s="105"/>
      <c r="TB116" s="105"/>
      <c r="TC116" s="105"/>
      <c r="TD116" s="105"/>
      <c r="TE116" s="105"/>
      <c r="TF116" s="105"/>
      <c r="TG116" s="105"/>
      <c r="TH116" s="105"/>
      <c r="TI116" s="105"/>
      <c r="TJ116" s="105"/>
      <c r="TK116" s="105"/>
      <c r="TL116" s="105"/>
      <c r="TM116" s="105"/>
      <c r="TN116" s="105"/>
      <c r="TO116" s="105"/>
      <c r="TP116" s="105"/>
      <c r="TQ116" s="105"/>
      <c r="TR116" s="105"/>
      <c r="TS116" s="105"/>
      <c r="TT116" s="105"/>
      <c r="TU116" s="105"/>
      <c r="TV116" s="105"/>
      <c r="TW116" s="105"/>
      <c r="TX116" s="105"/>
      <c r="TY116" s="105"/>
      <c r="TZ116" s="105"/>
      <c r="UA116" s="105"/>
      <c r="UB116" s="105"/>
      <c r="UC116" s="105"/>
      <c r="UD116" s="105"/>
      <c r="UE116" s="105"/>
      <c r="UF116" s="105"/>
      <c r="UG116" s="105"/>
      <c r="UH116" s="105"/>
      <c r="UI116" s="105"/>
      <c r="UJ116" s="105"/>
      <c r="UK116" s="105"/>
      <c r="UL116" s="105"/>
      <c r="UM116" s="105"/>
      <c r="UN116" s="105"/>
      <c r="UO116" s="105"/>
      <c r="UP116" s="105"/>
      <c r="UQ116" s="105"/>
      <c r="UR116" s="105"/>
      <c r="US116" s="105"/>
      <c r="UT116" s="105"/>
      <c r="UU116" s="105"/>
      <c r="UV116" s="105"/>
      <c r="UW116" s="105"/>
      <c r="UX116" s="105"/>
      <c r="UY116" s="105"/>
      <c r="UZ116" s="105"/>
      <c r="VA116" s="105"/>
      <c r="VB116" s="105"/>
      <c r="VC116" s="105"/>
      <c r="VD116" s="105"/>
      <c r="VE116" s="105"/>
      <c r="VF116" s="105"/>
      <c r="VG116" s="105"/>
      <c r="VH116" s="105"/>
      <c r="VI116" s="105"/>
      <c r="VJ116" s="105"/>
      <c r="VK116" s="105"/>
      <c r="VL116" s="105"/>
      <c r="VM116" s="105"/>
      <c r="VN116" s="105"/>
      <c r="VO116" s="105"/>
      <c r="VP116" s="105"/>
      <c r="VQ116" s="105"/>
      <c r="VR116" s="105"/>
      <c r="VS116" s="105"/>
      <c r="VT116" s="105"/>
      <c r="VU116" s="105"/>
      <c r="VV116" s="105"/>
      <c r="VW116" s="105"/>
      <c r="VX116" s="105"/>
      <c r="VY116" s="105"/>
      <c r="VZ116" s="105"/>
      <c r="WA116" s="105"/>
      <c r="WB116" s="105"/>
      <c r="WC116" s="105"/>
      <c r="WD116" s="105"/>
      <c r="WE116" s="105"/>
      <c r="WF116" s="105"/>
      <c r="WG116" s="105"/>
      <c r="WH116" s="105"/>
      <c r="WI116" s="105"/>
      <c r="WJ116" s="105"/>
      <c r="WK116" s="105"/>
      <c r="WL116" s="105"/>
      <c r="WM116" s="105"/>
      <c r="WN116" s="105"/>
      <c r="WO116" s="105"/>
      <c r="WP116" s="105"/>
      <c r="WQ116" s="105"/>
      <c r="WR116" s="105"/>
      <c r="WS116" s="105"/>
      <c r="WT116" s="105"/>
      <c r="WU116" s="105"/>
      <c r="WV116" s="105"/>
      <c r="WW116" s="105"/>
      <c r="WX116" s="105"/>
      <c r="WY116" s="105"/>
      <c r="WZ116" s="105"/>
      <c r="XA116" s="105"/>
      <c r="XB116" s="105"/>
      <c r="XC116" s="105"/>
      <c r="XD116" s="105"/>
      <c r="XE116" s="105"/>
      <c r="XF116" s="105"/>
      <c r="XG116" s="105"/>
      <c r="XH116" s="105"/>
      <c r="XI116" s="105"/>
      <c r="XJ116" s="105"/>
      <c r="XK116" s="105"/>
      <c r="XL116" s="105"/>
      <c r="XM116" s="105"/>
      <c r="XN116" s="105"/>
      <c r="XO116" s="105"/>
      <c r="XP116" s="105"/>
      <c r="XQ116" s="105"/>
      <c r="XR116" s="105"/>
      <c r="XS116" s="105"/>
      <c r="XT116" s="105"/>
      <c r="XU116" s="105"/>
      <c r="XV116" s="105"/>
      <c r="XW116" s="105"/>
      <c r="XX116" s="105"/>
      <c r="XY116" s="105"/>
      <c r="XZ116" s="105"/>
      <c r="YA116" s="105"/>
      <c r="YB116" s="105"/>
      <c r="YC116" s="105"/>
      <c r="YD116" s="105"/>
      <c r="YE116" s="105"/>
      <c r="YF116" s="105"/>
      <c r="YG116" s="105"/>
      <c r="YH116" s="105"/>
      <c r="YI116" s="105"/>
      <c r="YJ116" s="105"/>
      <c r="YK116" s="105"/>
      <c r="YL116" s="105"/>
      <c r="YM116" s="105"/>
      <c r="YN116" s="105"/>
      <c r="YO116" s="105"/>
      <c r="YP116" s="105"/>
      <c r="YQ116" s="105"/>
      <c r="YR116" s="105"/>
      <c r="YS116" s="105"/>
      <c r="YT116" s="105"/>
      <c r="YU116" s="105"/>
      <c r="YV116" s="105"/>
      <c r="YW116" s="105"/>
      <c r="YX116" s="105"/>
      <c r="YY116" s="105"/>
      <c r="YZ116" s="105"/>
      <c r="ZA116" s="105"/>
      <c r="ZB116" s="105"/>
      <c r="ZC116" s="105"/>
      <c r="ZD116" s="105"/>
      <c r="ZE116" s="105"/>
      <c r="ZF116" s="105"/>
      <c r="ZG116" s="105"/>
      <c r="ZH116" s="105"/>
      <c r="ZI116" s="105"/>
      <c r="ZJ116" s="105"/>
      <c r="ZK116" s="105"/>
      <c r="ZL116" s="105"/>
      <c r="ZM116" s="105"/>
      <c r="ZN116" s="105"/>
      <c r="ZO116" s="105"/>
      <c r="ZP116" s="105"/>
      <c r="ZQ116" s="105"/>
      <c r="ZR116" s="105"/>
      <c r="ZS116" s="105"/>
      <c r="ZT116" s="105"/>
      <c r="ZU116" s="105"/>
      <c r="ZV116" s="105"/>
      <c r="ZW116" s="105"/>
      <c r="ZX116" s="105"/>
      <c r="ZY116" s="105"/>
      <c r="ZZ116" s="105"/>
      <c r="AAA116" s="105"/>
      <c r="AAB116" s="105"/>
      <c r="AAC116" s="105"/>
      <c r="AAD116" s="105"/>
      <c r="AAE116" s="105"/>
      <c r="AAF116" s="105"/>
      <c r="AAG116" s="105"/>
      <c r="AAH116" s="105"/>
      <c r="AAI116" s="105"/>
      <c r="AAJ116" s="105"/>
      <c r="AAK116" s="105"/>
      <c r="AAL116" s="105"/>
      <c r="AAM116" s="105"/>
      <c r="AAN116" s="105"/>
      <c r="AAO116" s="105"/>
      <c r="AAP116" s="105"/>
      <c r="AAQ116" s="105"/>
      <c r="AAR116" s="105"/>
      <c r="AAS116" s="105"/>
      <c r="AAT116" s="105"/>
      <c r="AAU116" s="105"/>
      <c r="AAV116" s="105"/>
      <c r="AAW116" s="105"/>
      <c r="AAX116" s="105"/>
      <c r="AAY116" s="105"/>
      <c r="AAZ116" s="105"/>
      <c r="ABA116" s="105"/>
      <c r="ABB116" s="105"/>
      <c r="ABC116" s="105"/>
      <c r="ABD116" s="105"/>
      <c r="ABE116" s="105"/>
      <c r="ABF116" s="105"/>
      <c r="ABG116" s="105"/>
      <c r="ABH116" s="105"/>
      <c r="ABI116" s="105"/>
      <c r="ABJ116" s="105"/>
      <c r="ABK116" s="105"/>
      <c r="ABL116" s="105"/>
      <c r="ABM116" s="105"/>
      <c r="ABN116" s="105"/>
      <c r="ABO116" s="105"/>
      <c r="ABP116" s="105"/>
      <c r="ABQ116" s="105"/>
      <c r="ABR116" s="105"/>
      <c r="ABS116" s="105"/>
      <c r="ABT116" s="105"/>
      <c r="ABU116" s="105"/>
      <c r="ABV116" s="105"/>
      <c r="ABW116" s="105"/>
      <c r="ABX116" s="105"/>
      <c r="ABY116" s="105"/>
      <c r="ABZ116" s="105"/>
      <c r="ACA116" s="105"/>
      <c r="ACB116" s="105"/>
      <c r="ACC116" s="105"/>
      <c r="ACD116" s="105"/>
      <c r="ACE116" s="105"/>
      <c r="ACF116" s="105"/>
      <c r="ACG116" s="105"/>
      <c r="ACH116" s="105"/>
      <c r="ACI116" s="105"/>
      <c r="ACJ116" s="105"/>
      <c r="ACK116" s="105"/>
      <c r="ACL116" s="105"/>
      <c r="ACM116" s="105"/>
      <c r="ACN116" s="105"/>
      <c r="ACO116" s="105"/>
      <c r="ACP116" s="105"/>
      <c r="ACQ116" s="105"/>
      <c r="ACR116" s="105"/>
      <c r="ACS116" s="105"/>
      <c r="ACT116" s="105"/>
      <c r="ACU116" s="105"/>
      <c r="ACV116" s="105"/>
      <c r="ACW116" s="105"/>
      <c r="ACX116" s="105"/>
      <c r="ACY116" s="105"/>
      <c r="ACZ116" s="105"/>
      <c r="ADA116" s="105"/>
      <c r="ADB116" s="105"/>
      <c r="ADC116" s="105"/>
      <c r="ADD116" s="105"/>
      <c r="ADE116" s="105"/>
      <c r="ADF116" s="105"/>
      <c r="ADG116" s="105"/>
      <c r="ADH116" s="105"/>
      <c r="ADI116" s="105"/>
      <c r="ADJ116" s="105"/>
      <c r="ADK116" s="105"/>
      <c r="ADL116" s="105"/>
      <c r="ADM116" s="105"/>
      <c r="ADN116" s="105"/>
      <c r="ADO116" s="105"/>
      <c r="ADP116" s="105"/>
      <c r="ADQ116" s="105"/>
      <c r="ADR116" s="105"/>
      <c r="ADS116" s="105"/>
      <c r="ADT116" s="105"/>
      <c r="ADU116" s="105"/>
      <c r="ADV116" s="105"/>
      <c r="ADW116" s="105"/>
      <c r="ADX116" s="105"/>
      <c r="ADY116" s="105"/>
      <c r="ADZ116" s="105"/>
      <c r="AEA116" s="105"/>
      <c r="AEB116" s="105"/>
      <c r="AEC116" s="105"/>
      <c r="AED116" s="105"/>
      <c r="AEE116" s="105"/>
      <c r="AEF116" s="105"/>
      <c r="AEG116" s="105"/>
      <c r="AEH116" s="105"/>
      <c r="AEI116" s="105"/>
      <c r="AEJ116" s="105"/>
      <c r="AEK116" s="105"/>
      <c r="AEL116" s="105"/>
      <c r="AEM116" s="105"/>
      <c r="AEN116" s="105"/>
      <c r="AEO116" s="105"/>
      <c r="AEP116" s="105"/>
      <c r="AEQ116" s="105"/>
      <c r="AER116" s="105"/>
      <c r="AES116" s="105"/>
      <c r="AET116" s="105"/>
      <c r="AEU116" s="105"/>
      <c r="AEV116" s="105"/>
      <c r="AEW116" s="105"/>
      <c r="AEX116" s="105"/>
      <c r="AEY116" s="105"/>
      <c r="AEZ116" s="105"/>
      <c r="AFA116" s="105"/>
      <c r="AFB116" s="105"/>
      <c r="AFC116" s="105"/>
      <c r="AFD116" s="105"/>
      <c r="AFE116" s="105"/>
      <c r="AFF116" s="105"/>
      <c r="AFG116" s="105"/>
      <c r="AFH116" s="105"/>
      <c r="AFI116" s="105"/>
      <c r="AFJ116" s="105"/>
      <c r="AFK116" s="105"/>
      <c r="AFL116" s="105"/>
      <c r="AFM116" s="105"/>
      <c r="AFN116" s="105"/>
      <c r="AFO116" s="105"/>
      <c r="AFP116" s="105"/>
      <c r="AFQ116" s="105"/>
      <c r="AFR116" s="105"/>
      <c r="AFS116" s="105"/>
      <c r="AFT116" s="105"/>
      <c r="AFU116" s="105"/>
      <c r="AFV116" s="105"/>
      <c r="AFW116" s="105"/>
      <c r="AFX116" s="105"/>
      <c r="AFY116" s="105"/>
      <c r="AFZ116" s="105"/>
      <c r="AGA116" s="105"/>
      <c r="AGB116" s="105"/>
      <c r="AGC116" s="105"/>
      <c r="AGD116" s="105"/>
      <c r="AGE116" s="105"/>
      <c r="AGF116" s="105"/>
      <c r="AGG116" s="105"/>
      <c r="AGH116" s="105"/>
      <c r="AGI116" s="105"/>
      <c r="AGJ116" s="105"/>
      <c r="AGK116" s="105"/>
      <c r="AGL116" s="105"/>
      <c r="AGM116" s="105"/>
      <c r="AGN116" s="105"/>
      <c r="AGO116" s="105"/>
      <c r="AGP116" s="105"/>
      <c r="AGQ116" s="105"/>
      <c r="AGR116" s="105"/>
      <c r="AGS116" s="105"/>
      <c r="AGT116" s="105"/>
      <c r="AGU116" s="105"/>
      <c r="AGV116" s="105"/>
      <c r="AGW116" s="105"/>
      <c r="AGX116" s="105"/>
      <c r="AGY116" s="105"/>
      <c r="AGZ116" s="105"/>
      <c r="AHA116" s="105"/>
      <c r="AHB116" s="105"/>
      <c r="AHC116" s="105"/>
      <c r="AHD116" s="105"/>
      <c r="AHE116" s="105"/>
      <c r="AHF116" s="105"/>
      <c r="AHG116" s="105"/>
      <c r="AHH116" s="105"/>
      <c r="AHI116" s="105"/>
      <c r="AHJ116" s="105"/>
      <c r="AHK116" s="105"/>
      <c r="AHL116" s="105"/>
      <c r="AHM116" s="105"/>
      <c r="AHN116" s="105"/>
      <c r="AHO116" s="105"/>
      <c r="AHP116" s="105"/>
      <c r="AHQ116" s="105"/>
      <c r="AHR116" s="105"/>
      <c r="AHS116" s="105"/>
      <c r="AHT116" s="105"/>
      <c r="AHU116" s="105"/>
      <c r="AHV116" s="105"/>
      <c r="AHW116" s="105"/>
      <c r="AHX116" s="105"/>
      <c r="AHY116" s="105"/>
      <c r="AHZ116" s="105"/>
      <c r="AIA116" s="105"/>
      <c r="AIB116" s="105"/>
      <c r="AIC116" s="105"/>
      <c r="AID116" s="105"/>
      <c r="AIE116" s="105"/>
      <c r="AIF116" s="105"/>
      <c r="AIG116" s="105"/>
      <c r="AIH116" s="105"/>
      <c r="AII116" s="105"/>
      <c r="AIJ116" s="105"/>
      <c r="AIK116" s="105"/>
      <c r="AIL116" s="105"/>
      <c r="AIM116" s="105"/>
      <c r="AIN116" s="105"/>
      <c r="AIO116" s="105"/>
      <c r="AIP116" s="105"/>
      <c r="AIQ116" s="105"/>
      <c r="AIR116" s="105"/>
      <c r="AIS116" s="105"/>
      <c r="AIT116" s="105"/>
      <c r="AIU116" s="105"/>
      <c r="AIV116" s="105"/>
      <c r="AIW116" s="105"/>
      <c r="AIX116" s="105"/>
      <c r="AIY116" s="105"/>
      <c r="AIZ116" s="105"/>
      <c r="AJA116" s="105"/>
      <c r="AJB116" s="105"/>
      <c r="AJC116" s="105"/>
      <c r="AJD116" s="105"/>
      <c r="AJE116" s="105"/>
      <c r="AJF116" s="105"/>
      <c r="AJG116" s="105"/>
      <c r="AJH116" s="105"/>
      <c r="AJI116" s="105"/>
      <c r="AJJ116" s="105"/>
      <c r="AJK116" s="105"/>
      <c r="AJL116" s="105"/>
      <c r="AJM116" s="105"/>
      <c r="AJN116" s="105"/>
      <c r="AJO116" s="105"/>
      <c r="AJP116" s="105"/>
      <c r="AJQ116" s="105"/>
      <c r="AJR116" s="105"/>
      <c r="AJS116" s="105"/>
      <c r="AJT116" s="105"/>
      <c r="AJU116" s="105"/>
      <c r="AJV116" s="105"/>
      <c r="AJW116" s="105"/>
      <c r="AJX116" s="105"/>
      <c r="AJY116" s="105"/>
      <c r="AJZ116" s="105"/>
      <c r="AKA116" s="105"/>
      <c r="AKB116" s="105"/>
      <c r="AKC116" s="105"/>
      <c r="AKD116" s="105"/>
      <c r="AKE116" s="105"/>
      <c r="AKF116" s="105"/>
      <c r="AKG116" s="105"/>
      <c r="AKH116" s="105"/>
      <c r="AKI116" s="105"/>
      <c r="AKJ116" s="105"/>
      <c r="AKK116" s="105"/>
      <c r="AKL116" s="105"/>
      <c r="AKM116" s="105"/>
      <c r="AKN116" s="105"/>
      <c r="AKO116" s="105"/>
      <c r="AKP116" s="105"/>
      <c r="AKQ116" s="105"/>
      <c r="AKR116" s="105"/>
      <c r="AKS116" s="105"/>
      <c r="AKT116" s="105"/>
      <c r="AKU116" s="105"/>
      <c r="AKV116" s="105"/>
      <c r="AKW116" s="105"/>
      <c r="AKX116" s="105"/>
      <c r="AKY116" s="105"/>
      <c r="AKZ116" s="105"/>
      <c r="ALA116" s="105"/>
      <c r="ALB116" s="105"/>
      <c r="ALC116" s="105"/>
      <c r="ALD116" s="105"/>
      <c r="ALE116" s="105"/>
      <c r="ALF116" s="105"/>
      <c r="ALG116" s="105"/>
      <c r="ALH116" s="105"/>
      <c r="ALI116" s="105"/>
      <c r="ALJ116" s="105"/>
      <c r="ALK116" s="105"/>
      <c r="ALL116" s="105"/>
      <c r="ALM116" s="105"/>
      <c r="ALN116" s="105"/>
      <c r="ALO116" s="105"/>
      <c r="ALP116" s="105"/>
      <c r="ALQ116" s="105"/>
      <c r="ALR116" s="105"/>
      <c r="ALS116" s="105"/>
      <c r="ALT116" s="105"/>
      <c r="ALU116" s="105"/>
      <c r="ALV116" s="105"/>
      <c r="ALW116" s="105"/>
      <c r="ALX116" s="105"/>
      <c r="ALY116" s="105"/>
      <c r="ALZ116" s="105"/>
      <c r="AMA116" s="105"/>
      <c r="AMB116" s="105"/>
      <c r="AMC116" s="105"/>
      <c r="AMD116" s="105"/>
      <c r="AME116" s="105"/>
      <c r="AMF116" s="105"/>
      <c r="AMG116" s="105"/>
      <c r="AMH116" s="105"/>
      <c r="AMI116" s="105"/>
      <c r="AMJ116" s="105"/>
      <c r="AMK116" s="105"/>
      <c r="AML116" s="105"/>
      <c r="AMM116" s="105"/>
      <c r="AMN116" s="105"/>
      <c r="AMO116" s="105"/>
      <c r="AMP116" s="105"/>
      <c r="AMQ116" s="105"/>
      <c r="AMR116" s="105"/>
      <c r="AMS116" s="105"/>
      <c r="AMT116" s="105"/>
      <c r="AMU116" s="105"/>
      <c r="AMV116" s="105"/>
      <c r="AMW116" s="105"/>
      <c r="AMX116" s="105"/>
      <c r="AMY116" s="105"/>
      <c r="AMZ116" s="105"/>
      <c r="ANA116" s="105"/>
      <c r="ANB116" s="105"/>
      <c r="ANC116" s="105"/>
      <c r="AND116" s="105"/>
      <c r="ANE116" s="105"/>
      <c r="ANF116" s="105"/>
      <c r="ANG116" s="105"/>
      <c r="ANH116" s="105"/>
      <c r="ANI116" s="105"/>
      <c r="ANJ116" s="105"/>
      <c r="ANK116" s="105"/>
      <c r="ANL116" s="105"/>
      <c r="ANM116" s="105"/>
      <c r="ANN116" s="105"/>
      <c r="ANO116" s="105"/>
      <c r="ANP116" s="105"/>
      <c r="ANQ116" s="105"/>
      <c r="ANR116" s="105"/>
      <c r="ANS116" s="105"/>
      <c r="ANT116" s="105"/>
      <c r="ANU116" s="105"/>
      <c r="ANV116" s="105"/>
      <c r="ANW116" s="105"/>
      <c r="ANX116" s="105"/>
      <c r="ANY116" s="105"/>
      <c r="ANZ116" s="105"/>
      <c r="AOA116" s="105"/>
      <c r="AOB116" s="105"/>
      <c r="AOC116" s="105"/>
      <c r="AOD116" s="105"/>
      <c r="AOE116" s="105"/>
      <c r="AOF116" s="105"/>
      <c r="AOG116" s="105"/>
      <c r="AOH116" s="105"/>
      <c r="AOI116" s="105"/>
      <c r="AOJ116" s="105"/>
      <c r="AOK116" s="105"/>
      <c r="AOL116" s="105"/>
      <c r="AOM116" s="105"/>
      <c r="AON116" s="105"/>
      <c r="AOO116" s="105"/>
      <c r="AOP116" s="105"/>
      <c r="AOQ116" s="105"/>
      <c r="AOR116" s="105"/>
      <c r="AOS116" s="105"/>
      <c r="AOT116" s="105"/>
      <c r="AOU116" s="105"/>
      <c r="AOV116" s="105"/>
      <c r="AOW116" s="105"/>
      <c r="AOX116" s="105"/>
      <c r="AOY116" s="105"/>
      <c r="AOZ116" s="105"/>
      <c r="APA116" s="105"/>
      <c r="APB116" s="105"/>
      <c r="APC116" s="105"/>
      <c r="APD116" s="105"/>
      <c r="APE116" s="105"/>
      <c r="APF116" s="105"/>
      <c r="APG116" s="105"/>
      <c r="APH116" s="105"/>
      <c r="API116" s="105"/>
      <c r="APJ116" s="105"/>
      <c r="APK116" s="105"/>
      <c r="APL116" s="105"/>
      <c r="APM116" s="105"/>
      <c r="APN116" s="105"/>
      <c r="APO116" s="105"/>
      <c r="APP116" s="105"/>
      <c r="APQ116" s="105"/>
      <c r="APR116" s="105"/>
      <c r="APS116" s="105"/>
      <c r="APT116" s="105"/>
      <c r="APU116" s="105"/>
      <c r="APV116" s="105"/>
      <c r="APW116" s="105"/>
      <c r="APX116" s="105"/>
      <c r="APY116" s="105"/>
      <c r="APZ116" s="105"/>
      <c r="AQA116" s="105"/>
      <c r="AQB116" s="105"/>
      <c r="AQC116" s="105"/>
      <c r="AQD116" s="105"/>
      <c r="AQE116" s="105"/>
      <c r="AQF116" s="105"/>
      <c r="AQG116" s="105"/>
      <c r="AQH116" s="105"/>
      <c r="AQI116" s="105"/>
      <c r="AQJ116" s="105"/>
      <c r="AQK116" s="105"/>
      <c r="AQL116" s="105"/>
      <c r="AQM116" s="105"/>
      <c r="AQN116" s="105"/>
      <c r="AQO116" s="105"/>
      <c r="AQP116" s="105"/>
      <c r="AQQ116" s="105"/>
      <c r="AQR116" s="105"/>
      <c r="AQS116" s="105"/>
      <c r="AQT116" s="105"/>
      <c r="AQU116" s="105"/>
      <c r="AQV116" s="105"/>
      <c r="AQW116" s="105"/>
      <c r="AQX116" s="105"/>
      <c r="AQY116" s="105"/>
      <c r="AQZ116" s="105"/>
      <c r="ARA116" s="105"/>
      <c r="ARB116" s="105"/>
      <c r="ARC116" s="105"/>
      <c r="ARD116" s="105"/>
      <c r="ARE116" s="105"/>
      <c r="ARF116" s="105"/>
      <c r="ARG116" s="105"/>
      <c r="ARH116" s="105"/>
      <c r="ARI116" s="105"/>
      <c r="ARJ116" s="105"/>
      <c r="ARK116" s="105"/>
      <c r="ARL116" s="105"/>
      <c r="ARM116" s="105"/>
      <c r="ARN116" s="105"/>
      <c r="ARO116" s="105"/>
      <c r="ARP116" s="105"/>
      <c r="ARQ116" s="105"/>
      <c r="ARR116" s="105"/>
      <c r="ARS116" s="105"/>
      <c r="ART116" s="105"/>
      <c r="ARU116" s="105"/>
      <c r="ARV116" s="105"/>
      <c r="ARW116" s="105"/>
      <c r="ARX116" s="105"/>
      <c r="ARY116" s="105"/>
      <c r="ARZ116" s="105"/>
      <c r="ASA116" s="105"/>
      <c r="ASB116" s="105"/>
      <c r="ASC116" s="105"/>
      <c r="ASD116" s="105"/>
      <c r="ASE116" s="105"/>
      <c r="ASF116" s="105"/>
      <c r="ASG116" s="105"/>
      <c r="ASH116" s="105"/>
      <c r="ASI116" s="105"/>
      <c r="ASJ116" s="105"/>
      <c r="ASK116" s="105"/>
      <c r="ASL116" s="105"/>
      <c r="ASM116" s="105"/>
      <c r="ASN116" s="105"/>
      <c r="ASO116" s="105"/>
      <c r="ASP116" s="105"/>
      <c r="ASQ116" s="105"/>
      <c r="ASR116" s="105"/>
      <c r="ASS116" s="105"/>
      <c r="AST116" s="105"/>
      <c r="ASU116" s="105"/>
      <c r="ASV116" s="105"/>
      <c r="ASW116" s="105"/>
      <c r="ASX116" s="105"/>
      <c r="ASY116" s="105"/>
      <c r="ASZ116" s="105"/>
      <c r="ATA116" s="105"/>
      <c r="ATB116" s="105"/>
      <c r="ATC116" s="105"/>
      <c r="ATD116" s="105"/>
      <c r="ATE116" s="105"/>
      <c r="ATF116" s="105"/>
      <c r="ATG116" s="105"/>
      <c r="ATH116" s="105"/>
      <c r="ATI116" s="105"/>
      <c r="ATJ116" s="105"/>
      <c r="ATK116" s="105"/>
      <c r="ATL116" s="105"/>
      <c r="ATM116" s="105"/>
      <c r="ATN116" s="105"/>
      <c r="ATO116" s="105"/>
      <c r="ATP116" s="105"/>
      <c r="ATQ116" s="105"/>
      <c r="ATR116" s="105"/>
      <c r="ATS116" s="105"/>
      <c r="ATT116" s="105"/>
      <c r="ATU116" s="105"/>
      <c r="ATV116" s="105"/>
    </row>
    <row r="117" spans="1:1218" s="58" customFormat="1" ht="15" customHeight="1">
      <c r="A117" s="2302"/>
      <c r="B117" s="1636"/>
      <c r="C117" s="1715" t="s">
        <v>283</v>
      </c>
      <c r="D117" s="1716"/>
      <c r="E117" s="1716"/>
      <c r="F117" s="1717"/>
      <c r="G117" s="1717"/>
      <c r="H117" s="1717"/>
      <c r="I117" s="1717"/>
      <c r="J117" s="1717"/>
      <c r="K117" s="1718"/>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c r="CE117" s="105"/>
      <c r="CF117" s="105"/>
      <c r="CG117" s="105"/>
      <c r="CH117" s="105"/>
      <c r="CI117" s="105"/>
      <c r="CJ117" s="105"/>
      <c r="CK117" s="105"/>
      <c r="CL117" s="105"/>
      <c r="CM117" s="105"/>
      <c r="CN117" s="105"/>
      <c r="CO117" s="105"/>
      <c r="CP117" s="105"/>
      <c r="CQ117" s="105"/>
      <c r="CR117" s="105"/>
      <c r="CS117" s="105"/>
      <c r="CT117" s="105"/>
      <c r="CU117" s="105"/>
      <c r="CV117" s="105"/>
      <c r="CW117" s="105"/>
      <c r="CX117" s="105"/>
      <c r="CY117" s="105"/>
      <c r="CZ117" s="105"/>
      <c r="DA117" s="105"/>
      <c r="DB117" s="105"/>
      <c r="DC117" s="105"/>
      <c r="DD117" s="105"/>
      <c r="DE117" s="105"/>
      <c r="DF117" s="105"/>
      <c r="DG117" s="105"/>
      <c r="DH117" s="105"/>
      <c r="DI117" s="105"/>
      <c r="DJ117" s="105"/>
      <c r="DK117" s="105"/>
      <c r="DL117" s="105"/>
      <c r="DM117" s="105"/>
      <c r="DN117" s="105"/>
      <c r="DO117" s="105"/>
      <c r="DP117" s="105"/>
      <c r="DQ117" s="105"/>
      <c r="DR117" s="105"/>
      <c r="DS117" s="105"/>
      <c r="DT117" s="105"/>
      <c r="DU117" s="105"/>
      <c r="DV117" s="105"/>
      <c r="DW117" s="105"/>
      <c r="DX117" s="105"/>
      <c r="DY117" s="105"/>
      <c r="DZ117" s="105"/>
      <c r="EA117" s="105"/>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05"/>
      <c r="FM117" s="105"/>
      <c r="FN117" s="105"/>
      <c r="FO117" s="105"/>
      <c r="FP117" s="105"/>
      <c r="FQ117" s="105"/>
      <c r="FR117" s="105"/>
      <c r="FS117" s="105"/>
      <c r="FT117" s="105"/>
      <c r="FU117" s="105"/>
      <c r="FV117" s="105"/>
      <c r="FW117" s="105"/>
      <c r="FX117" s="105"/>
      <c r="FY117" s="105"/>
      <c r="FZ117" s="105"/>
      <c r="GA117" s="105"/>
      <c r="GB117" s="105"/>
      <c r="GC117" s="105"/>
      <c r="GD117" s="105"/>
      <c r="GE117" s="105"/>
      <c r="GF117" s="105"/>
      <c r="GG117" s="105"/>
      <c r="GH117" s="105"/>
      <c r="GI117" s="105"/>
      <c r="GJ117" s="105"/>
      <c r="GK117" s="105"/>
      <c r="GL117" s="105"/>
      <c r="GM117" s="105"/>
      <c r="GN117" s="105"/>
      <c r="GO117" s="105"/>
      <c r="GP117" s="105"/>
      <c r="GQ117" s="105"/>
      <c r="GR117" s="105"/>
      <c r="GS117" s="105"/>
      <c r="GT117" s="105"/>
      <c r="GU117" s="105"/>
      <c r="GV117" s="105"/>
      <c r="GW117" s="105"/>
      <c r="GX117" s="105"/>
      <c r="GY117" s="105"/>
      <c r="GZ117" s="105"/>
      <c r="HA117" s="105"/>
      <c r="HB117" s="105"/>
      <c r="HC117" s="105"/>
      <c r="HD117" s="105"/>
      <c r="HE117" s="105"/>
      <c r="HF117" s="105"/>
      <c r="HG117" s="105"/>
      <c r="HH117" s="105"/>
      <c r="HI117" s="105"/>
      <c r="HJ117" s="105"/>
      <c r="HK117" s="105"/>
      <c r="HL117" s="105"/>
      <c r="HM117" s="105"/>
      <c r="HN117" s="105"/>
      <c r="HO117" s="105"/>
      <c r="HP117" s="105"/>
      <c r="HQ117" s="105"/>
      <c r="HR117" s="105"/>
      <c r="HS117" s="105"/>
      <c r="HT117" s="105"/>
      <c r="HU117" s="105"/>
      <c r="HV117" s="105"/>
      <c r="HW117" s="105"/>
      <c r="HX117" s="105"/>
      <c r="HY117" s="105"/>
      <c r="HZ117" s="105"/>
      <c r="IA117" s="105"/>
      <c r="IB117" s="105"/>
      <c r="IC117" s="105"/>
      <c r="ID117" s="105"/>
      <c r="IE117" s="105"/>
      <c r="IF117" s="105"/>
      <c r="IG117" s="105"/>
      <c r="IH117" s="105"/>
      <c r="II117" s="105"/>
      <c r="IJ117" s="105"/>
      <c r="IK117" s="105"/>
      <c r="IL117" s="105"/>
      <c r="IM117" s="105"/>
      <c r="IN117" s="105"/>
      <c r="IO117" s="105"/>
      <c r="IP117" s="105"/>
      <c r="IQ117" s="105"/>
      <c r="IR117" s="105"/>
      <c r="IS117" s="105"/>
      <c r="IT117" s="105"/>
      <c r="IU117" s="105"/>
      <c r="IV117" s="105"/>
      <c r="IW117" s="105"/>
      <c r="IX117" s="105"/>
      <c r="IY117" s="105"/>
      <c r="IZ117" s="105"/>
      <c r="JA117" s="105"/>
      <c r="JB117" s="105"/>
      <c r="JC117" s="105"/>
      <c r="JD117" s="105"/>
      <c r="JE117" s="105"/>
      <c r="JF117" s="105"/>
      <c r="JG117" s="105"/>
      <c r="JH117" s="105"/>
      <c r="JI117" s="105"/>
      <c r="JJ117" s="105"/>
      <c r="JK117" s="105"/>
      <c r="JL117" s="105"/>
      <c r="JM117" s="105"/>
      <c r="JN117" s="105"/>
      <c r="JO117" s="105"/>
      <c r="JP117" s="105"/>
      <c r="JQ117" s="105"/>
      <c r="JR117" s="105"/>
      <c r="JS117" s="105"/>
      <c r="JT117" s="105"/>
      <c r="JU117" s="105"/>
      <c r="JV117" s="105"/>
      <c r="JW117" s="105"/>
      <c r="JX117" s="105"/>
      <c r="JY117" s="105"/>
      <c r="JZ117" s="105"/>
      <c r="KA117" s="105"/>
      <c r="KB117" s="105"/>
      <c r="KC117" s="105"/>
      <c r="KD117" s="105"/>
      <c r="KE117" s="105"/>
      <c r="KF117" s="105"/>
      <c r="KG117" s="105"/>
      <c r="KH117" s="105"/>
      <c r="KI117" s="105"/>
      <c r="KJ117" s="105"/>
      <c r="KK117" s="105"/>
      <c r="KL117" s="105"/>
      <c r="KM117" s="105"/>
      <c r="KN117" s="105"/>
      <c r="KO117" s="105"/>
      <c r="KP117" s="105"/>
      <c r="KQ117" s="105"/>
      <c r="KR117" s="105"/>
      <c r="KS117" s="105"/>
      <c r="KT117" s="105"/>
      <c r="KU117" s="105"/>
      <c r="KV117" s="105"/>
      <c r="KW117" s="105"/>
      <c r="KX117" s="105"/>
      <c r="KY117" s="105"/>
      <c r="KZ117" s="105"/>
      <c r="LA117" s="105"/>
      <c r="LB117" s="105"/>
      <c r="LC117" s="105"/>
      <c r="LD117" s="105"/>
      <c r="LE117" s="105"/>
      <c r="LF117" s="105"/>
      <c r="LG117" s="105"/>
      <c r="LH117" s="105"/>
      <c r="LI117" s="105"/>
      <c r="LJ117" s="105"/>
      <c r="LK117" s="105"/>
      <c r="LL117" s="105"/>
      <c r="LM117" s="105"/>
      <c r="LN117" s="105"/>
      <c r="LO117" s="105"/>
      <c r="LP117" s="105"/>
      <c r="LQ117" s="105"/>
      <c r="LR117" s="105"/>
      <c r="LS117" s="105"/>
      <c r="LT117" s="105"/>
      <c r="LU117" s="105"/>
      <c r="LV117" s="105"/>
      <c r="LW117" s="105"/>
      <c r="LX117" s="105"/>
      <c r="LY117" s="105"/>
      <c r="LZ117" s="105"/>
      <c r="MA117" s="105"/>
      <c r="MB117" s="105"/>
      <c r="MC117" s="105"/>
      <c r="MD117" s="105"/>
      <c r="ME117" s="105"/>
      <c r="MF117" s="105"/>
      <c r="MG117" s="105"/>
      <c r="MH117" s="105"/>
      <c r="MI117" s="105"/>
      <c r="MJ117" s="105"/>
      <c r="MK117" s="105"/>
      <c r="ML117" s="105"/>
      <c r="MM117" s="105"/>
      <c r="MN117" s="105"/>
      <c r="MO117" s="105"/>
      <c r="MP117" s="105"/>
      <c r="MQ117" s="105"/>
      <c r="MR117" s="105"/>
      <c r="MS117" s="105"/>
      <c r="MT117" s="105"/>
      <c r="MU117" s="105"/>
      <c r="MV117" s="105"/>
      <c r="MW117" s="105"/>
      <c r="MX117" s="105"/>
      <c r="MY117" s="105"/>
      <c r="MZ117" s="105"/>
      <c r="NA117" s="105"/>
      <c r="NB117" s="105"/>
      <c r="NC117" s="105"/>
      <c r="ND117" s="105"/>
      <c r="NE117" s="105"/>
      <c r="NF117" s="105"/>
      <c r="NG117" s="105"/>
      <c r="NH117" s="105"/>
      <c r="NI117" s="105"/>
      <c r="NJ117" s="105"/>
      <c r="NK117" s="105"/>
      <c r="NL117" s="105"/>
      <c r="NM117" s="105"/>
      <c r="NN117" s="105"/>
      <c r="NO117" s="105"/>
      <c r="NP117" s="105"/>
      <c r="NQ117" s="105"/>
      <c r="NR117" s="105"/>
      <c r="NS117" s="105"/>
      <c r="NT117" s="105"/>
      <c r="NU117" s="105"/>
      <c r="NV117" s="105"/>
      <c r="NW117" s="105"/>
      <c r="NX117" s="105"/>
      <c r="NY117" s="105"/>
      <c r="NZ117" s="105"/>
      <c r="OA117" s="105"/>
      <c r="OB117" s="105"/>
      <c r="OC117" s="105"/>
      <c r="OD117" s="105"/>
      <c r="OE117" s="105"/>
      <c r="OF117" s="105"/>
      <c r="OG117" s="105"/>
      <c r="OH117" s="105"/>
      <c r="OI117" s="105"/>
      <c r="OJ117" s="105"/>
      <c r="OK117" s="105"/>
      <c r="OL117" s="105"/>
      <c r="OM117" s="105"/>
      <c r="ON117" s="105"/>
      <c r="OO117" s="105"/>
      <c r="OP117" s="105"/>
      <c r="OQ117" s="105"/>
      <c r="OR117" s="105"/>
      <c r="OS117" s="105"/>
      <c r="OT117" s="105"/>
      <c r="OU117" s="105"/>
      <c r="OV117" s="105"/>
      <c r="OW117" s="105"/>
      <c r="OX117" s="105"/>
      <c r="OY117" s="105"/>
      <c r="OZ117" s="105"/>
      <c r="PA117" s="105"/>
      <c r="PB117" s="105"/>
      <c r="PC117" s="105"/>
      <c r="PD117" s="105"/>
      <c r="PE117" s="105"/>
      <c r="PF117" s="105"/>
      <c r="PG117" s="105"/>
      <c r="PH117" s="105"/>
      <c r="PI117" s="105"/>
      <c r="PJ117" s="105"/>
      <c r="PK117" s="105"/>
      <c r="PL117" s="105"/>
      <c r="PM117" s="105"/>
      <c r="PN117" s="105"/>
      <c r="PO117" s="105"/>
      <c r="PP117" s="105"/>
      <c r="PQ117" s="105"/>
      <c r="PR117" s="105"/>
      <c r="PS117" s="105"/>
      <c r="PT117" s="105"/>
      <c r="PU117" s="105"/>
      <c r="PV117" s="105"/>
      <c r="PW117" s="105"/>
      <c r="PX117" s="105"/>
      <c r="PY117" s="105"/>
      <c r="PZ117" s="105"/>
      <c r="QA117" s="105"/>
      <c r="QB117" s="105"/>
      <c r="QC117" s="105"/>
      <c r="QD117" s="105"/>
      <c r="QE117" s="105"/>
      <c r="QF117" s="105"/>
      <c r="QG117" s="105"/>
      <c r="QH117" s="105"/>
      <c r="QI117" s="105"/>
      <c r="QJ117" s="105"/>
      <c r="QK117" s="105"/>
      <c r="QL117" s="105"/>
      <c r="QM117" s="105"/>
      <c r="QN117" s="105"/>
      <c r="QO117" s="105"/>
      <c r="QP117" s="105"/>
      <c r="QQ117" s="105"/>
      <c r="QR117" s="105"/>
      <c r="QS117" s="105"/>
      <c r="QT117" s="105"/>
      <c r="QU117" s="105"/>
      <c r="QV117" s="105"/>
      <c r="QW117" s="105"/>
      <c r="QX117" s="105"/>
      <c r="QY117" s="105"/>
      <c r="QZ117" s="105"/>
      <c r="RA117" s="105"/>
      <c r="RB117" s="105"/>
      <c r="RC117" s="105"/>
      <c r="RD117" s="105"/>
      <c r="RE117" s="105"/>
      <c r="RF117" s="105"/>
      <c r="RG117" s="105"/>
      <c r="RH117" s="105"/>
      <c r="RI117" s="105"/>
      <c r="RJ117" s="105"/>
      <c r="RK117" s="105"/>
      <c r="RL117" s="105"/>
      <c r="RM117" s="105"/>
      <c r="RN117" s="105"/>
      <c r="RO117" s="105"/>
      <c r="RP117" s="105"/>
      <c r="RQ117" s="105"/>
      <c r="RR117" s="105"/>
      <c r="RS117" s="105"/>
      <c r="RT117" s="105"/>
      <c r="RU117" s="105"/>
      <c r="RV117" s="105"/>
      <c r="RW117" s="105"/>
      <c r="RX117" s="105"/>
      <c r="RY117" s="105"/>
      <c r="RZ117" s="105"/>
      <c r="SA117" s="105"/>
      <c r="SB117" s="105"/>
      <c r="SC117" s="105"/>
      <c r="SD117" s="105"/>
      <c r="SE117" s="105"/>
      <c r="SF117" s="105"/>
      <c r="SG117" s="105"/>
      <c r="SH117" s="105"/>
      <c r="SI117" s="105"/>
      <c r="SJ117" s="105"/>
      <c r="SK117" s="105"/>
      <c r="SL117" s="105"/>
      <c r="SM117" s="105"/>
      <c r="SN117" s="105"/>
      <c r="SO117" s="105"/>
      <c r="SP117" s="105"/>
      <c r="SQ117" s="105"/>
      <c r="SR117" s="105"/>
      <c r="SS117" s="105"/>
      <c r="ST117" s="105"/>
      <c r="SU117" s="105"/>
      <c r="SV117" s="105"/>
      <c r="SW117" s="105"/>
      <c r="SX117" s="105"/>
      <c r="SY117" s="105"/>
      <c r="SZ117" s="105"/>
      <c r="TA117" s="105"/>
      <c r="TB117" s="105"/>
      <c r="TC117" s="105"/>
      <c r="TD117" s="105"/>
      <c r="TE117" s="105"/>
      <c r="TF117" s="105"/>
      <c r="TG117" s="105"/>
      <c r="TH117" s="105"/>
      <c r="TI117" s="105"/>
      <c r="TJ117" s="105"/>
      <c r="TK117" s="105"/>
      <c r="TL117" s="105"/>
      <c r="TM117" s="105"/>
      <c r="TN117" s="105"/>
      <c r="TO117" s="105"/>
      <c r="TP117" s="105"/>
      <c r="TQ117" s="105"/>
      <c r="TR117" s="105"/>
      <c r="TS117" s="105"/>
      <c r="TT117" s="105"/>
      <c r="TU117" s="105"/>
      <c r="TV117" s="105"/>
      <c r="TW117" s="105"/>
      <c r="TX117" s="105"/>
      <c r="TY117" s="105"/>
      <c r="TZ117" s="105"/>
      <c r="UA117" s="105"/>
      <c r="UB117" s="105"/>
      <c r="UC117" s="105"/>
      <c r="UD117" s="105"/>
      <c r="UE117" s="105"/>
      <c r="UF117" s="105"/>
      <c r="UG117" s="105"/>
      <c r="UH117" s="105"/>
      <c r="UI117" s="105"/>
      <c r="UJ117" s="105"/>
      <c r="UK117" s="105"/>
      <c r="UL117" s="105"/>
      <c r="UM117" s="105"/>
      <c r="UN117" s="105"/>
      <c r="UO117" s="105"/>
      <c r="UP117" s="105"/>
      <c r="UQ117" s="105"/>
      <c r="UR117" s="105"/>
      <c r="US117" s="105"/>
      <c r="UT117" s="105"/>
      <c r="UU117" s="105"/>
      <c r="UV117" s="105"/>
      <c r="UW117" s="105"/>
      <c r="UX117" s="105"/>
      <c r="UY117" s="105"/>
      <c r="UZ117" s="105"/>
      <c r="VA117" s="105"/>
      <c r="VB117" s="105"/>
      <c r="VC117" s="105"/>
      <c r="VD117" s="105"/>
      <c r="VE117" s="105"/>
      <c r="VF117" s="105"/>
      <c r="VG117" s="105"/>
      <c r="VH117" s="105"/>
      <c r="VI117" s="105"/>
      <c r="VJ117" s="105"/>
      <c r="VK117" s="105"/>
      <c r="VL117" s="105"/>
      <c r="VM117" s="105"/>
      <c r="VN117" s="105"/>
      <c r="VO117" s="105"/>
      <c r="VP117" s="105"/>
      <c r="VQ117" s="105"/>
      <c r="VR117" s="105"/>
      <c r="VS117" s="105"/>
      <c r="VT117" s="105"/>
      <c r="VU117" s="105"/>
      <c r="VV117" s="105"/>
      <c r="VW117" s="105"/>
      <c r="VX117" s="105"/>
      <c r="VY117" s="105"/>
      <c r="VZ117" s="105"/>
      <c r="WA117" s="105"/>
      <c r="WB117" s="105"/>
      <c r="WC117" s="105"/>
      <c r="WD117" s="105"/>
      <c r="WE117" s="105"/>
      <c r="WF117" s="105"/>
      <c r="WG117" s="105"/>
      <c r="WH117" s="105"/>
      <c r="WI117" s="105"/>
      <c r="WJ117" s="105"/>
      <c r="WK117" s="105"/>
      <c r="WL117" s="105"/>
      <c r="WM117" s="105"/>
      <c r="WN117" s="105"/>
      <c r="WO117" s="105"/>
      <c r="WP117" s="105"/>
      <c r="WQ117" s="105"/>
      <c r="WR117" s="105"/>
      <c r="WS117" s="105"/>
      <c r="WT117" s="105"/>
      <c r="WU117" s="105"/>
      <c r="WV117" s="105"/>
      <c r="WW117" s="105"/>
      <c r="WX117" s="105"/>
      <c r="WY117" s="105"/>
      <c r="WZ117" s="105"/>
      <c r="XA117" s="105"/>
      <c r="XB117" s="105"/>
      <c r="XC117" s="105"/>
      <c r="XD117" s="105"/>
      <c r="XE117" s="105"/>
      <c r="XF117" s="105"/>
      <c r="XG117" s="105"/>
      <c r="XH117" s="105"/>
      <c r="XI117" s="105"/>
      <c r="XJ117" s="105"/>
      <c r="XK117" s="105"/>
      <c r="XL117" s="105"/>
      <c r="XM117" s="105"/>
      <c r="XN117" s="105"/>
      <c r="XO117" s="105"/>
      <c r="XP117" s="105"/>
      <c r="XQ117" s="105"/>
      <c r="XR117" s="105"/>
      <c r="XS117" s="105"/>
      <c r="XT117" s="105"/>
      <c r="XU117" s="105"/>
      <c r="XV117" s="105"/>
      <c r="XW117" s="105"/>
      <c r="XX117" s="105"/>
      <c r="XY117" s="105"/>
      <c r="XZ117" s="105"/>
      <c r="YA117" s="105"/>
      <c r="YB117" s="105"/>
      <c r="YC117" s="105"/>
      <c r="YD117" s="105"/>
      <c r="YE117" s="105"/>
      <c r="YF117" s="105"/>
      <c r="YG117" s="105"/>
      <c r="YH117" s="105"/>
      <c r="YI117" s="105"/>
      <c r="YJ117" s="105"/>
      <c r="YK117" s="105"/>
      <c r="YL117" s="105"/>
      <c r="YM117" s="105"/>
      <c r="YN117" s="105"/>
      <c r="YO117" s="105"/>
      <c r="YP117" s="105"/>
      <c r="YQ117" s="105"/>
      <c r="YR117" s="105"/>
      <c r="YS117" s="105"/>
      <c r="YT117" s="105"/>
      <c r="YU117" s="105"/>
      <c r="YV117" s="105"/>
      <c r="YW117" s="105"/>
      <c r="YX117" s="105"/>
      <c r="YY117" s="105"/>
      <c r="YZ117" s="105"/>
      <c r="ZA117" s="105"/>
      <c r="ZB117" s="105"/>
      <c r="ZC117" s="105"/>
      <c r="ZD117" s="105"/>
      <c r="ZE117" s="105"/>
      <c r="ZF117" s="105"/>
      <c r="ZG117" s="105"/>
      <c r="ZH117" s="105"/>
      <c r="ZI117" s="105"/>
      <c r="ZJ117" s="105"/>
      <c r="ZK117" s="105"/>
      <c r="ZL117" s="105"/>
      <c r="ZM117" s="105"/>
      <c r="ZN117" s="105"/>
      <c r="ZO117" s="105"/>
      <c r="ZP117" s="105"/>
      <c r="ZQ117" s="105"/>
      <c r="ZR117" s="105"/>
      <c r="ZS117" s="105"/>
      <c r="ZT117" s="105"/>
      <c r="ZU117" s="105"/>
      <c r="ZV117" s="105"/>
      <c r="ZW117" s="105"/>
      <c r="ZX117" s="105"/>
      <c r="ZY117" s="105"/>
      <c r="ZZ117" s="105"/>
      <c r="AAA117" s="105"/>
      <c r="AAB117" s="105"/>
      <c r="AAC117" s="105"/>
      <c r="AAD117" s="105"/>
      <c r="AAE117" s="105"/>
      <c r="AAF117" s="105"/>
      <c r="AAG117" s="105"/>
      <c r="AAH117" s="105"/>
      <c r="AAI117" s="105"/>
      <c r="AAJ117" s="105"/>
      <c r="AAK117" s="105"/>
      <c r="AAL117" s="105"/>
      <c r="AAM117" s="105"/>
      <c r="AAN117" s="105"/>
      <c r="AAO117" s="105"/>
      <c r="AAP117" s="105"/>
      <c r="AAQ117" s="105"/>
      <c r="AAR117" s="105"/>
      <c r="AAS117" s="105"/>
      <c r="AAT117" s="105"/>
      <c r="AAU117" s="105"/>
      <c r="AAV117" s="105"/>
      <c r="AAW117" s="105"/>
      <c r="AAX117" s="105"/>
      <c r="AAY117" s="105"/>
      <c r="AAZ117" s="105"/>
      <c r="ABA117" s="105"/>
      <c r="ABB117" s="105"/>
      <c r="ABC117" s="105"/>
      <c r="ABD117" s="105"/>
      <c r="ABE117" s="105"/>
      <c r="ABF117" s="105"/>
      <c r="ABG117" s="105"/>
      <c r="ABH117" s="105"/>
      <c r="ABI117" s="105"/>
      <c r="ABJ117" s="105"/>
      <c r="ABK117" s="105"/>
      <c r="ABL117" s="105"/>
      <c r="ABM117" s="105"/>
      <c r="ABN117" s="105"/>
      <c r="ABO117" s="105"/>
      <c r="ABP117" s="105"/>
      <c r="ABQ117" s="105"/>
      <c r="ABR117" s="105"/>
      <c r="ABS117" s="105"/>
      <c r="ABT117" s="105"/>
      <c r="ABU117" s="105"/>
      <c r="ABV117" s="105"/>
      <c r="ABW117" s="105"/>
      <c r="ABX117" s="105"/>
      <c r="ABY117" s="105"/>
      <c r="ABZ117" s="105"/>
      <c r="ACA117" s="105"/>
      <c r="ACB117" s="105"/>
      <c r="ACC117" s="105"/>
      <c r="ACD117" s="105"/>
      <c r="ACE117" s="105"/>
      <c r="ACF117" s="105"/>
      <c r="ACG117" s="105"/>
      <c r="ACH117" s="105"/>
      <c r="ACI117" s="105"/>
      <c r="ACJ117" s="105"/>
      <c r="ACK117" s="105"/>
      <c r="ACL117" s="105"/>
      <c r="ACM117" s="105"/>
      <c r="ACN117" s="105"/>
      <c r="ACO117" s="105"/>
      <c r="ACP117" s="105"/>
      <c r="ACQ117" s="105"/>
      <c r="ACR117" s="105"/>
      <c r="ACS117" s="105"/>
      <c r="ACT117" s="105"/>
      <c r="ACU117" s="105"/>
      <c r="ACV117" s="105"/>
      <c r="ACW117" s="105"/>
      <c r="ACX117" s="105"/>
      <c r="ACY117" s="105"/>
      <c r="ACZ117" s="105"/>
      <c r="ADA117" s="105"/>
      <c r="ADB117" s="105"/>
      <c r="ADC117" s="105"/>
      <c r="ADD117" s="105"/>
      <c r="ADE117" s="105"/>
      <c r="ADF117" s="105"/>
      <c r="ADG117" s="105"/>
      <c r="ADH117" s="105"/>
      <c r="ADI117" s="105"/>
      <c r="ADJ117" s="105"/>
      <c r="ADK117" s="105"/>
      <c r="ADL117" s="105"/>
      <c r="ADM117" s="105"/>
      <c r="ADN117" s="105"/>
      <c r="ADO117" s="105"/>
      <c r="ADP117" s="105"/>
      <c r="ADQ117" s="105"/>
      <c r="ADR117" s="105"/>
      <c r="ADS117" s="105"/>
      <c r="ADT117" s="105"/>
      <c r="ADU117" s="105"/>
      <c r="ADV117" s="105"/>
      <c r="ADW117" s="105"/>
      <c r="ADX117" s="105"/>
      <c r="ADY117" s="105"/>
      <c r="ADZ117" s="105"/>
      <c r="AEA117" s="105"/>
      <c r="AEB117" s="105"/>
      <c r="AEC117" s="105"/>
      <c r="AED117" s="105"/>
      <c r="AEE117" s="105"/>
      <c r="AEF117" s="105"/>
      <c r="AEG117" s="105"/>
      <c r="AEH117" s="105"/>
      <c r="AEI117" s="105"/>
      <c r="AEJ117" s="105"/>
      <c r="AEK117" s="105"/>
      <c r="AEL117" s="105"/>
      <c r="AEM117" s="105"/>
      <c r="AEN117" s="105"/>
      <c r="AEO117" s="105"/>
      <c r="AEP117" s="105"/>
      <c r="AEQ117" s="105"/>
      <c r="AER117" s="105"/>
      <c r="AES117" s="105"/>
      <c r="AET117" s="105"/>
      <c r="AEU117" s="105"/>
      <c r="AEV117" s="105"/>
      <c r="AEW117" s="105"/>
      <c r="AEX117" s="105"/>
      <c r="AEY117" s="105"/>
      <c r="AEZ117" s="105"/>
      <c r="AFA117" s="105"/>
      <c r="AFB117" s="105"/>
      <c r="AFC117" s="105"/>
      <c r="AFD117" s="105"/>
      <c r="AFE117" s="105"/>
      <c r="AFF117" s="105"/>
      <c r="AFG117" s="105"/>
      <c r="AFH117" s="105"/>
      <c r="AFI117" s="105"/>
      <c r="AFJ117" s="105"/>
      <c r="AFK117" s="105"/>
      <c r="AFL117" s="105"/>
      <c r="AFM117" s="105"/>
      <c r="AFN117" s="105"/>
      <c r="AFO117" s="105"/>
      <c r="AFP117" s="105"/>
      <c r="AFQ117" s="105"/>
      <c r="AFR117" s="105"/>
      <c r="AFS117" s="105"/>
      <c r="AFT117" s="105"/>
      <c r="AFU117" s="105"/>
      <c r="AFV117" s="105"/>
      <c r="AFW117" s="105"/>
      <c r="AFX117" s="105"/>
      <c r="AFY117" s="105"/>
      <c r="AFZ117" s="105"/>
      <c r="AGA117" s="105"/>
      <c r="AGB117" s="105"/>
      <c r="AGC117" s="105"/>
      <c r="AGD117" s="105"/>
      <c r="AGE117" s="105"/>
      <c r="AGF117" s="105"/>
      <c r="AGG117" s="105"/>
      <c r="AGH117" s="105"/>
      <c r="AGI117" s="105"/>
      <c r="AGJ117" s="105"/>
      <c r="AGK117" s="105"/>
      <c r="AGL117" s="105"/>
      <c r="AGM117" s="105"/>
      <c r="AGN117" s="105"/>
      <c r="AGO117" s="105"/>
      <c r="AGP117" s="105"/>
      <c r="AGQ117" s="105"/>
      <c r="AGR117" s="105"/>
      <c r="AGS117" s="105"/>
      <c r="AGT117" s="105"/>
      <c r="AGU117" s="105"/>
      <c r="AGV117" s="105"/>
      <c r="AGW117" s="105"/>
      <c r="AGX117" s="105"/>
      <c r="AGY117" s="105"/>
      <c r="AGZ117" s="105"/>
      <c r="AHA117" s="105"/>
      <c r="AHB117" s="105"/>
      <c r="AHC117" s="105"/>
      <c r="AHD117" s="105"/>
      <c r="AHE117" s="105"/>
      <c r="AHF117" s="105"/>
      <c r="AHG117" s="105"/>
      <c r="AHH117" s="105"/>
      <c r="AHI117" s="105"/>
      <c r="AHJ117" s="105"/>
      <c r="AHK117" s="105"/>
      <c r="AHL117" s="105"/>
      <c r="AHM117" s="105"/>
      <c r="AHN117" s="105"/>
      <c r="AHO117" s="105"/>
      <c r="AHP117" s="105"/>
      <c r="AHQ117" s="105"/>
      <c r="AHR117" s="105"/>
      <c r="AHS117" s="105"/>
      <c r="AHT117" s="105"/>
      <c r="AHU117" s="105"/>
      <c r="AHV117" s="105"/>
      <c r="AHW117" s="105"/>
      <c r="AHX117" s="105"/>
      <c r="AHY117" s="105"/>
      <c r="AHZ117" s="105"/>
      <c r="AIA117" s="105"/>
      <c r="AIB117" s="105"/>
      <c r="AIC117" s="105"/>
      <c r="AID117" s="105"/>
      <c r="AIE117" s="105"/>
      <c r="AIF117" s="105"/>
      <c r="AIG117" s="105"/>
      <c r="AIH117" s="105"/>
      <c r="AII117" s="105"/>
      <c r="AIJ117" s="105"/>
      <c r="AIK117" s="105"/>
      <c r="AIL117" s="105"/>
      <c r="AIM117" s="105"/>
      <c r="AIN117" s="105"/>
      <c r="AIO117" s="105"/>
      <c r="AIP117" s="105"/>
      <c r="AIQ117" s="105"/>
      <c r="AIR117" s="105"/>
      <c r="AIS117" s="105"/>
      <c r="AIT117" s="105"/>
      <c r="AIU117" s="105"/>
      <c r="AIV117" s="105"/>
      <c r="AIW117" s="105"/>
      <c r="AIX117" s="105"/>
      <c r="AIY117" s="105"/>
      <c r="AIZ117" s="105"/>
      <c r="AJA117" s="105"/>
      <c r="AJB117" s="105"/>
      <c r="AJC117" s="105"/>
      <c r="AJD117" s="105"/>
      <c r="AJE117" s="105"/>
      <c r="AJF117" s="105"/>
      <c r="AJG117" s="105"/>
      <c r="AJH117" s="105"/>
      <c r="AJI117" s="105"/>
      <c r="AJJ117" s="105"/>
      <c r="AJK117" s="105"/>
      <c r="AJL117" s="105"/>
      <c r="AJM117" s="105"/>
      <c r="AJN117" s="105"/>
      <c r="AJO117" s="105"/>
      <c r="AJP117" s="105"/>
      <c r="AJQ117" s="105"/>
      <c r="AJR117" s="105"/>
      <c r="AJS117" s="105"/>
      <c r="AJT117" s="105"/>
      <c r="AJU117" s="105"/>
      <c r="AJV117" s="105"/>
      <c r="AJW117" s="105"/>
      <c r="AJX117" s="105"/>
      <c r="AJY117" s="105"/>
      <c r="AJZ117" s="105"/>
      <c r="AKA117" s="105"/>
      <c r="AKB117" s="105"/>
      <c r="AKC117" s="105"/>
      <c r="AKD117" s="105"/>
      <c r="AKE117" s="105"/>
      <c r="AKF117" s="105"/>
      <c r="AKG117" s="105"/>
      <c r="AKH117" s="105"/>
      <c r="AKI117" s="105"/>
      <c r="AKJ117" s="105"/>
      <c r="AKK117" s="105"/>
      <c r="AKL117" s="105"/>
      <c r="AKM117" s="105"/>
      <c r="AKN117" s="105"/>
      <c r="AKO117" s="105"/>
      <c r="AKP117" s="105"/>
      <c r="AKQ117" s="105"/>
      <c r="AKR117" s="105"/>
      <c r="AKS117" s="105"/>
      <c r="AKT117" s="105"/>
      <c r="AKU117" s="105"/>
      <c r="AKV117" s="105"/>
      <c r="AKW117" s="105"/>
      <c r="AKX117" s="105"/>
      <c r="AKY117" s="105"/>
      <c r="AKZ117" s="105"/>
      <c r="ALA117" s="105"/>
      <c r="ALB117" s="105"/>
      <c r="ALC117" s="105"/>
      <c r="ALD117" s="105"/>
      <c r="ALE117" s="105"/>
      <c r="ALF117" s="105"/>
      <c r="ALG117" s="105"/>
      <c r="ALH117" s="105"/>
      <c r="ALI117" s="105"/>
      <c r="ALJ117" s="105"/>
      <c r="ALK117" s="105"/>
      <c r="ALL117" s="105"/>
      <c r="ALM117" s="105"/>
      <c r="ALN117" s="105"/>
      <c r="ALO117" s="105"/>
      <c r="ALP117" s="105"/>
      <c r="ALQ117" s="105"/>
      <c r="ALR117" s="105"/>
      <c r="ALS117" s="105"/>
      <c r="ALT117" s="105"/>
      <c r="ALU117" s="105"/>
      <c r="ALV117" s="105"/>
      <c r="ALW117" s="105"/>
      <c r="ALX117" s="105"/>
      <c r="ALY117" s="105"/>
      <c r="ALZ117" s="105"/>
      <c r="AMA117" s="105"/>
      <c r="AMB117" s="105"/>
      <c r="AMC117" s="105"/>
      <c r="AMD117" s="105"/>
      <c r="AME117" s="105"/>
      <c r="AMF117" s="105"/>
      <c r="AMG117" s="105"/>
      <c r="AMH117" s="105"/>
      <c r="AMI117" s="105"/>
      <c r="AMJ117" s="105"/>
      <c r="AMK117" s="105"/>
      <c r="AML117" s="105"/>
      <c r="AMM117" s="105"/>
      <c r="AMN117" s="105"/>
      <c r="AMO117" s="105"/>
      <c r="AMP117" s="105"/>
      <c r="AMQ117" s="105"/>
      <c r="AMR117" s="105"/>
      <c r="AMS117" s="105"/>
      <c r="AMT117" s="105"/>
      <c r="AMU117" s="105"/>
      <c r="AMV117" s="105"/>
      <c r="AMW117" s="105"/>
      <c r="AMX117" s="105"/>
      <c r="AMY117" s="105"/>
      <c r="AMZ117" s="105"/>
      <c r="ANA117" s="105"/>
      <c r="ANB117" s="105"/>
      <c r="ANC117" s="105"/>
      <c r="AND117" s="105"/>
      <c r="ANE117" s="105"/>
      <c r="ANF117" s="105"/>
      <c r="ANG117" s="105"/>
      <c r="ANH117" s="105"/>
      <c r="ANI117" s="105"/>
      <c r="ANJ117" s="105"/>
      <c r="ANK117" s="105"/>
      <c r="ANL117" s="105"/>
      <c r="ANM117" s="105"/>
      <c r="ANN117" s="105"/>
      <c r="ANO117" s="105"/>
      <c r="ANP117" s="105"/>
      <c r="ANQ117" s="105"/>
      <c r="ANR117" s="105"/>
      <c r="ANS117" s="105"/>
      <c r="ANT117" s="105"/>
      <c r="ANU117" s="105"/>
      <c r="ANV117" s="105"/>
      <c r="ANW117" s="105"/>
      <c r="ANX117" s="105"/>
      <c r="ANY117" s="105"/>
      <c r="ANZ117" s="105"/>
      <c r="AOA117" s="105"/>
      <c r="AOB117" s="105"/>
      <c r="AOC117" s="105"/>
      <c r="AOD117" s="105"/>
      <c r="AOE117" s="105"/>
      <c r="AOF117" s="105"/>
      <c r="AOG117" s="105"/>
      <c r="AOH117" s="105"/>
      <c r="AOI117" s="105"/>
      <c r="AOJ117" s="105"/>
      <c r="AOK117" s="105"/>
      <c r="AOL117" s="105"/>
      <c r="AOM117" s="105"/>
      <c r="AON117" s="105"/>
      <c r="AOO117" s="105"/>
      <c r="AOP117" s="105"/>
      <c r="AOQ117" s="105"/>
      <c r="AOR117" s="105"/>
      <c r="AOS117" s="105"/>
      <c r="AOT117" s="105"/>
      <c r="AOU117" s="105"/>
      <c r="AOV117" s="105"/>
      <c r="AOW117" s="105"/>
      <c r="AOX117" s="105"/>
      <c r="AOY117" s="105"/>
      <c r="AOZ117" s="105"/>
      <c r="APA117" s="105"/>
      <c r="APB117" s="105"/>
      <c r="APC117" s="105"/>
      <c r="APD117" s="105"/>
      <c r="APE117" s="105"/>
      <c r="APF117" s="105"/>
      <c r="APG117" s="105"/>
      <c r="APH117" s="105"/>
      <c r="API117" s="105"/>
      <c r="APJ117" s="105"/>
      <c r="APK117" s="105"/>
      <c r="APL117" s="105"/>
      <c r="APM117" s="105"/>
      <c r="APN117" s="105"/>
      <c r="APO117" s="105"/>
      <c r="APP117" s="105"/>
      <c r="APQ117" s="105"/>
      <c r="APR117" s="105"/>
      <c r="APS117" s="105"/>
      <c r="APT117" s="105"/>
      <c r="APU117" s="105"/>
      <c r="APV117" s="105"/>
      <c r="APW117" s="105"/>
      <c r="APX117" s="105"/>
      <c r="APY117" s="105"/>
      <c r="APZ117" s="105"/>
      <c r="AQA117" s="105"/>
      <c r="AQB117" s="105"/>
      <c r="AQC117" s="105"/>
      <c r="AQD117" s="105"/>
      <c r="AQE117" s="105"/>
      <c r="AQF117" s="105"/>
      <c r="AQG117" s="105"/>
      <c r="AQH117" s="105"/>
      <c r="AQI117" s="105"/>
      <c r="AQJ117" s="105"/>
      <c r="AQK117" s="105"/>
      <c r="AQL117" s="105"/>
      <c r="AQM117" s="105"/>
      <c r="AQN117" s="105"/>
      <c r="AQO117" s="105"/>
      <c r="AQP117" s="105"/>
      <c r="AQQ117" s="105"/>
      <c r="AQR117" s="105"/>
      <c r="AQS117" s="105"/>
      <c r="AQT117" s="105"/>
      <c r="AQU117" s="105"/>
      <c r="AQV117" s="105"/>
      <c r="AQW117" s="105"/>
      <c r="AQX117" s="105"/>
      <c r="AQY117" s="105"/>
      <c r="AQZ117" s="105"/>
      <c r="ARA117" s="105"/>
      <c r="ARB117" s="105"/>
      <c r="ARC117" s="105"/>
      <c r="ARD117" s="105"/>
      <c r="ARE117" s="105"/>
      <c r="ARF117" s="105"/>
      <c r="ARG117" s="105"/>
      <c r="ARH117" s="105"/>
      <c r="ARI117" s="105"/>
      <c r="ARJ117" s="105"/>
      <c r="ARK117" s="105"/>
      <c r="ARL117" s="105"/>
      <c r="ARM117" s="105"/>
      <c r="ARN117" s="105"/>
      <c r="ARO117" s="105"/>
      <c r="ARP117" s="105"/>
      <c r="ARQ117" s="105"/>
      <c r="ARR117" s="105"/>
      <c r="ARS117" s="105"/>
      <c r="ART117" s="105"/>
      <c r="ARU117" s="105"/>
      <c r="ARV117" s="105"/>
      <c r="ARW117" s="105"/>
      <c r="ARX117" s="105"/>
      <c r="ARY117" s="105"/>
      <c r="ARZ117" s="105"/>
      <c r="ASA117" s="105"/>
      <c r="ASB117" s="105"/>
      <c r="ASC117" s="105"/>
      <c r="ASD117" s="105"/>
      <c r="ASE117" s="105"/>
      <c r="ASF117" s="105"/>
      <c r="ASG117" s="105"/>
      <c r="ASH117" s="105"/>
      <c r="ASI117" s="105"/>
      <c r="ASJ117" s="105"/>
      <c r="ASK117" s="105"/>
      <c r="ASL117" s="105"/>
      <c r="ASM117" s="105"/>
      <c r="ASN117" s="105"/>
      <c r="ASO117" s="105"/>
      <c r="ASP117" s="105"/>
      <c r="ASQ117" s="105"/>
      <c r="ASR117" s="105"/>
      <c r="ASS117" s="105"/>
      <c r="AST117" s="105"/>
      <c r="ASU117" s="105"/>
      <c r="ASV117" s="105"/>
      <c r="ASW117" s="105"/>
      <c r="ASX117" s="105"/>
      <c r="ASY117" s="105"/>
      <c r="ASZ117" s="105"/>
      <c r="ATA117" s="105"/>
      <c r="ATB117" s="105"/>
      <c r="ATC117" s="105"/>
      <c r="ATD117" s="105"/>
      <c r="ATE117" s="105"/>
      <c r="ATF117" s="105"/>
      <c r="ATG117" s="105"/>
      <c r="ATH117" s="105"/>
      <c r="ATI117" s="105"/>
      <c r="ATJ117" s="105"/>
      <c r="ATK117" s="105"/>
      <c r="ATL117" s="105"/>
      <c r="ATM117" s="105"/>
      <c r="ATN117" s="105"/>
      <c r="ATO117" s="105"/>
      <c r="ATP117" s="105"/>
      <c r="ATQ117" s="105"/>
      <c r="ATR117" s="105"/>
      <c r="ATS117" s="105"/>
      <c r="ATT117" s="105"/>
      <c r="ATU117" s="105"/>
      <c r="ATV117" s="105"/>
    </row>
    <row r="118" spans="1:1218" s="58" customFormat="1" ht="15" customHeight="1">
      <c r="A118" s="2302"/>
      <c r="B118" s="1663"/>
      <c r="C118" s="1719" t="s">
        <v>23</v>
      </c>
      <c r="D118" s="1720" t="s">
        <v>285</v>
      </c>
      <c r="E118" s="1721"/>
      <c r="F118" s="1717"/>
      <c r="G118" s="1717"/>
      <c r="H118" s="1717"/>
      <c r="I118" s="1717"/>
      <c r="J118" s="1717"/>
      <c r="K118" s="1718"/>
      <c r="L118" s="105"/>
      <c r="M118" s="1604" t="str">
        <f>LEFT(ADDRESS(1,COLUMN(),4),LEN(ADDRESS(1,COLUMN(),4))-1)</f>
        <v>M</v>
      </c>
      <c r="N118" s="1605" t="str">
        <f>LEFT(ADDRESS(1,COLUMN(),4),LEN(ADDRESS(1,COLUMN(),4))-1)</f>
        <v>N</v>
      </c>
      <c r="O118" s="1605" t="str">
        <f>LEFT(ADDRESS(1,COLUMN(),4),LEN(ADDRESS(1,COLUMN(),4))-1)</f>
        <v>O</v>
      </c>
      <c r="P118" s="1606" t="s">
        <v>1410</v>
      </c>
      <c r="Q118" s="1606"/>
      <c r="R118" s="1607"/>
      <c r="S118" s="1608"/>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c r="BY118" s="105"/>
      <c r="BZ118" s="105"/>
      <c r="CA118" s="105"/>
      <c r="CB118" s="105"/>
      <c r="CC118" s="105"/>
      <c r="CD118" s="105"/>
      <c r="CE118" s="105"/>
      <c r="CF118" s="105"/>
      <c r="CG118" s="105"/>
      <c r="CH118" s="105"/>
      <c r="CI118" s="105"/>
      <c r="CJ118" s="105"/>
      <c r="CK118" s="105"/>
      <c r="CL118" s="105"/>
      <c r="CM118" s="105"/>
      <c r="CN118" s="105"/>
      <c r="CO118" s="105"/>
      <c r="CP118" s="105"/>
      <c r="CQ118" s="105"/>
      <c r="CR118" s="105"/>
      <c r="CS118" s="105"/>
      <c r="CT118" s="105"/>
      <c r="CU118" s="105"/>
      <c r="CV118" s="105"/>
      <c r="CW118" s="105"/>
      <c r="CX118" s="105"/>
      <c r="CY118" s="105"/>
      <c r="CZ118" s="105"/>
      <c r="DA118" s="105"/>
      <c r="DB118" s="105"/>
      <c r="DC118" s="105"/>
      <c r="DD118" s="105"/>
      <c r="DE118" s="105"/>
      <c r="DF118" s="105"/>
      <c r="DG118" s="105"/>
      <c r="DH118" s="105"/>
      <c r="DI118" s="105"/>
      <c r="DJ118" s="105"/>
      <c r="DK118" s="105"/>
      <c r="DL118" s="105"/>
      <c r="DM118" s="105"/>
      <c r="DN118" s="105"/>
      <c r="DO118" s="105"/>
      <c r="DP118" s="105"/>
      <c r="DQ118" s="105"/>
      <c r="DR118" s="105"/>
      <c r="DS118" s="105"/>
      <c r="DT118" s="105"/>
      <c r="DU118" s="105"/>
      <c r="DV118" s="105"/>
      <c r="DW118" s="105"/>
      <c r="DX118" s="105"/>
      <c r="DY118" s="105"/>
      <c r="DZ118" s="105"/>
      <c r="EA118" s="105"/>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05"/>
      <c r="FM118" s="105"/>
      <c r="FN118" s="105"/>
      <c r="FO118" s="105"/>
      <c r="FP118" s="105"/>
      <c r="FQ118" s="105"/>
      <c r="FR118" s="105"/>
      <c r="FS118" s="105"/>
      <c r="FT118" s="105"/>
      <c r="FU118" s="105"/>
      <c r="FV118" s="105"/>
      <c r="FW118" s="105"/>
      <c r="FX118" s="105"/>
      <c r="FY118" s="105"/>
      <c r="FZ118" s="105"/>
      <c r="GA118" s="105"/>
      <c r="GB118" s="105"/>
      <c r="GC118" s="105"/>
      <c r="GD118" s="105"/>
      <c r="GE118" s="105"/>
      <c r="GF118" s="105"/>
      <c r="GG118" s="105"/>
      <c r="GH118" s="105"/>
      <c r="GI118" s="105"/>
      <c r="GJ118" s="105"/>
      <c r="GK118" s="105"/>
      <c r="GL118" s="105"/>
      <c r="GM118" s="105"/>
      <c r="GN118" s="105"/>
      <c r="GO118" s="105"/>
      <c r="GP118" s="105"/>
      <c r="GQ118" s="105"/>
      <c r="GR118" s="105"/>
      <c r="GS118" s="105"/>
      <c r="GT118" s="105"/>
      <c r="GU118" s="105"/>
      <c r="GV118" s="105"/>
      <c r="GW118" s="105"/>
      <c r="GX118" s="105"/>
      <c r="GY118" s="105"/>
      <c r="GZ118" s="105"/>
      <c r="HA118" s="105"/>
      <c r="HB118" s="105"/>
      <c r="HC118" s="105"/>
      <c r="HD118" s="105"/>
      <c r="HE118" s="105"/>
      <c r="HF118" s="105"/>
      <c r="HG118" s="105"/>
      <c r="HH118" s="105"/>
      <c r="HI118" s="105"/>
      <c r="HJ118" s="105"/>
      <c r="HK118" s="105"/>
      <c r="HL118" s="105"/>
      <c r="HM118" s="105"/>
      <c r="HN118" s="105"/>
      <c r="HO118" s="105"/>
      <c r="HP118" s="105"/>
      <c r="HQ118" s="105"/>
      <c r="HR118" s="105"/>
      <c r="HS118" s="105"/>
      <c r="HT118" s="105"/>
      <c r="HU118" s="105"/>
      <c r="HV118" s="105"/>
      <c r="HW118" s="105"/>
      <c r="HX118" s="105"/>
      <c r="HY118" s="105"/>
      <c r="HZ118" s="105"/>
      <c r="IA118" s="105"/>
      <c r="IB118" s="105"/>
      <c r="IC118" s="105"/>
      <c r="ID118" s="105"/>
      <c r="IE118" s="105"/>
      <c r="IF118" s="105"/>
      <c r="IG118" s="105"/>
      <c r="IH118" s="105"/>
      <c r="II118" s="105"/>
      <c r="IJ118" s="105"/>
      <c r="IK118" s="105"/>
      <c r="IL118" s="105"/>
      <c r="IM118" s="105"/>
      <c r="IN118" s="105"/>
      <c r="IO118" s="105"/>
      <c r="IP118" s="105"/>
      <c r="IQ118" s="105"/>
      <c r="IR118" s="105"/>
      <c r="IS118" s="105"/>
      <c r="IT118" s="105"/>
      <c r="IU118" s="105"/>
      <c r="IV118" s="105"/>
      <c r="IW118" s="105"/>
      <c r="IX118" s="105"/>
      <c r="IY118" s="105"/>
      <c r="IZ118" s="105"/>
      <c r="JA118" s="105"/>
      <c r="JB118" s="105"/>
      <c r="JC118" s="105"/>
      <c r="JD118" s="105"/>
      <c r="JE118" s="105"/>
      <c r="JF118" s="105"/>
      <c r="JG118" s="105"/>
      <c r="JH118" s="105"/>
      <c r="JI118" s="105"/>
      <c r="JJ118" s="105"/>
      <c r="JK118" s="105"/>
      <c r="JL118" s="105"/>
      <c r="JM118" s="105"/>
      <c r="JN118" s="105"/>
      <c r="JO118" s="105"/>
      <c r="JP118" s="105"/>
      <c r="JQ118" s="105"/>
      <c r="JR118" s="105"/>
      <c r="JS118" s="105"/>
      <c r="JT118" s="105"/>
      <c r="JU118" s="105"/>
      <c r="JV118" s="105"/>
      <c r="JW118" s="105"/>
      <c r="JX118" s="105"/>
      <c r="JY118" s="105"/>
      <c r="JZ118" s="105"/>
      <c r="KA118" s="105"/>
      <c r="KB118" s="105"/>
      <c r="KC118" s="105"/>
      <c r="KD118" s="105"/>
      <c r="KE118" s="105"/>
      <c r="KF118" s="105"/>
      <c r="KG118" s="105"/>
      <c r="KH118" s="105"/>
      <c r="KI118" s="105"/>
      <c r="KJ118" s="105"/>
      <c r="KK118" s="105"/>
      <c r="KL118" s="105"/>
      <c r="KM118" s="105"/>
      <c r="KN118" s="105"/>
      <c r="KO118" s="105"/>
      <c r="KP118" s="105"/>
      <c r="KQ118" s="105"/>
      <c r="KR118" s="105"/>
      <c r="KS118" s="105"/>
      <c r="KT118" s="105"/>
      <c r="KU118" s="105"/>
      <c r="KV118" s="105"/>
      <c r="KW118" s="105"/>
      <c r="KX118" s="105"/>
      <c r="KY118" s="105"/>
      <c r="KZ118" s="105"/>
      <c r="LA118" s="105"/>
      <c r="LB118" s="105"/>
      <c r="LC118" s="105"/>
      <c r="LD118" s="105"/>
      <c r="LE118" s="105"/>
      <c r="LF118" s="105"/>
      <c r="LG118" s="105"/>
      <c r="LH118" s="105"/>
      <c r="LI118" s="105"/>
      <c r="LJ118" s="105"/>
      <c r="LK118" s="105"/>
      <c r="LL118" s="105"/>
      <c r="LM118" s="105"/>
      <c r="LN118" s="105"/>
      <c r="LO118" s="105"/>
      <c r="LP118" s="105"/>
      <c r="LQ118" s="105"/>
      <c r="LR118" s="105"/>
      <c r="LS118" s="105"/>
      <c r="LT118" s="105"/>
      <c r="LU118" s="105"/>
      <c r="LV118" s="105"/>
      <c r="LW118" s="105"/>
      <c r="LX118" s="105"/>
      <c r="LY118" s="105"/>
      <c r="LZ118" s="105"/>
      <c r="MA118" s="105"/>
      <c r="MB118" s="105"/>
      <c r="MC118" s="105"/>
      <c r="MD118" s="105"/>
      <c r="ME118" s="105"/>
      <c r="MF118" s="105"/>
      <c r="MG118" s="105"/>
      <c r="MH118" s="105"/>
      <c r="MI118" s="105"/>
      <c r="MJ118" s="105"/>
      <c r="MK118" s="105"/>
      <c r="ML118" s="105"/>
      <c r="MM118" s="105"/>
      <c r="MN118" s="105"/>
      <c r="MO118" s="105"/>
      <c r="MP118" s="105"/>
      <c r="MQ118" s="105"/>
      <c r="MR118" s="105"/>
      <c r="MS118" s="105"/>
      <c r="MT118" s="105"/>
      <c r="MU118" s="105"/>
      <c r="MV118" s="105"/>
      <c r="MW118" s="105"/>
      <c r="MX118" s="105"/>
      <c r="MY118" s="105"/>
      <c r="MZ118" s="105"/>
      <c r="NA118" s="105"/>
      <c r="NB118" s="105"/>
      <c r="NC118" s="105"/>
      <c r="ND118" s="105"/>
      <c r="NE118" s="105"/>
      <c r="NF118" s="105"/>
      <c r="NG118" s="105"/>
      <c r="NH118" s="105"/>
      <c r="NI118" s="105"/>
      <c r="NJ118" s="105"/>
      <c r="NK118" s="105"/>
      <c r="NL118" s="105"/>
      <c r="NM118" s="105"/>
      <c r="NN118" s="105"/>
      <c r="NO118" s="105"/>
      <c r="NP118" s="105"/>
      <c r="NQ118" s="105"/>
      <c r="NR118" s="105"/>
      <c r="NS118" s="105"/>
      <c r="NT118" s="105"/>
      <c r="NU118" s="105"/>
      <c r="NV118" s="105"/>
      <c r="NW118" s="105"/>
      <c r="NX118" s="105"/>
      <c r="NY118" s="105"/>
      <c r="NZ118" s="105"/>
      <c r="OA118" s="105"/>
      <c r="OB118" s="105"/>
      <c r="OC118" s="105"/>
      <c r="OD118" s="105"/>
      <c r="OE118" s="105"/>
      <c r="OF118" s="105"/>
      <c r="OG118" s="105"/>
      <c r="OH118" s="105"/>
      <c r="OI118" s="105"/>
      <c r="OJ118" s="105"/>
      <c r="OK118" s="105"/>
      <c r="OL118" s="105"/>
      <c r="OM118" s="105"/>
      <c r="ON118" s="105"/>
      <c r="OO118" s="105"/>
      <c r="OP118" s="105"/>
      <c r="OQ118" s="105"/>
      <c r="OR118" s="105"/>
      <c r="OS118" s="105"/>
      <c r="OT118" s="105"/>
      <c r="OU118" s="105"/>
      <c r="OV118" s="105"/>
      <c r="OW118" s="105"/>
      <c r="OX118" s="105"/>
      <c r="OY118" s="105"/>
      <c r="OZ118" s="105"/>
      <c r="PA118" s="105"/>
      <c r="PB118" s="105"/>
      <c r="PC118" s="105"/>
      <c r="PD118" s="105"/>
      <c r="PE118" s="105"/>
      <c r="PF118" s="105"/>
      <c r="PG118" s="105"/>
      <c r="PH118" s="105"/>
      <c r="PI118" s="105"/>
      <c r="PJ118" s="105"/>
      <c r="PK118" s="105"/>
      <c r="PL118" s="105"/>
      <c r="PM118" s="105"/>
      <c r="PN118" s="105"/>
      <c r="PO118" s="105"/>
      <c r="PP118" s="105"/>
      <c r="PQ118" s="105"/>
      <c r="PR118" s="105"/>
      <c r="PS118" s="105"/>
      <c r="PT118" s="105"/>
      <c r="PU118" s="105"/>
      <c r="PV118" s="105"/>
      <c r="PW118" s="105"/>
      <c r="PX118" s="105"/>
      <c r="PY118" s="105"/>
      <c r="PZ118" s="105"/>
      <c r="QA118" s="105"/>
      <c r="QB118" s="105"/>
      <c r="QC118" s="105"/>
      <c r="QD118" s="105"/>
      <c r="QE118" s="105"/>
      <c r="QF118" s="105"/>
      <c r="QG118" s="105"/>
      <c r="QH118" s="105"/>
      <c r="QI118" s="105"/>
      <c r="QJ118" s="105"/>
      <c r="QK118" s="105"/>
      <c r="QL118" s="105"/>
      <c r="QM118" s="105"/>
      <c r="QN118" s="105"/>
      <c r="QO118" s="105"/>
      <c r="QP118" s="105"/>
      <c r="QQ118" s="105"/>
      <c r="QR118" s="105"/>
      <c r="QS118" s="105"/>
      <c r="QT118" s="105"/>
      <c r="QU118" s="105"/>
      <c r="QV118" s="105"/>
      <c r="QW118" s="105"/>
      <c r="QX118" s="105"/>
      <c r="QY118" s="105"/>
      <c r="QZ118" s="105"/>
      <c r="RA118" s="105"/>
      <c r="RB118" s="105"/>
      <c r="RC118" s="105"/>
      <c r="RD118" s="105"/>
      <c r="RE118" s="105"/>
      <c r="RF118" s="105"/>
      <c r="RG118" s="105"/>
      <c r="RH118" s="105"/>
      <c r="RI118" s="105"/>
      <c r="RJ118" s="105"/>
      <c r="RK118" s="105"/>
      <c r="RL118" s="105"/>
      <c r="RM118" s="105"/>
      <c r="RN118" s="105"/>
      <c r="RO118" s="105"/>
      <c r="RP118" s="105"/>
      <c r="RQ118" s="105"/>
      <c r="RR118" s="105"/>
      <c r="RS118" s="105"/>
      <c r="RT118" s="105"/>
      <c r="RU118" s="105"/>
      <c r="RV118" s="105"/>
      <c r="RW118" s="105"/>
      <c r="RX118" s="105"/>
      <c r="RY118" s="105"/>
      <c r="RZ118" s="105"/>
      <c r="SA118" s="105"/>
      <c r="SB118" s="105"/>
      <c r="SC118" s="105"/>
      <c r="SD118" s="105"/>
      <c r="SE118" s="105"/>
      <c r="SF118" s="105"/>
      <c r="SG118" s="105"/>
      <c r="SH118" s="105"/>
      <c r="SI118" s="105"/>
      <c r="SJ118" s="105"/>
      <c r="SK118" s="105"/>
      <c r="SL118" s="105"/>
      <c r="SM118" s="105"/>
      <c r="SN118" s="105"/>
      <c r="SO118" s="105"/>
      <c r="SP118" s="105"/>
      <c r="SQ118" s="105"/>
      <c r="SR118" s="105"/>
      <c r="SS118" s="105"/>
      <c r="ST118" s="105"/>
      <c r="SU118" s="105"/>
      <c r="SV118" s="105"/>
      <c r="SW118" s="105"/>
      <c r="SX118" s="105"/>
      <c r="SY118" s="105"/>
      <c r="SZ118" s="105"/>
      <c r="TA118" s="105"/>
      <c r="TB118" s="105"/>
      <c r="TC118" s="105"/>
      <c r="TD118" s="105"/>
      <c r="TE118" s="105"/>
      <c r="TF118" s="105"/>
      <c r="TG118" s="105"/>
      <c r="TH118" s="105"/>
      <c r="TI118" s="105"/>
      <c r="TJ118" s="105"/>
      <c r="TK118" s="105"/>
      <c r="TL118" s="105"/>
      <c r="TM118" s="105"/>
      <c r="TN118" s="105"/>
      <c r="TO118" s="105"/>
      <c r="TP118" s="105"/>
      <c r="TQ118" s="105"/>
      <c r="TR118" s="105"/>
      <c r="TS118" s="105"/>
      <c r="TT118" s="105"/>
      <c r="TU118" s="105"/>
      <c r="TV118" s="105"/>
      <c r="TW118" s="105"/>
      <c r="TX118" s="105"/>
      <c r="TY118" s="105"/>
      <c r="TZ118" s="105"/>
      <c r="UA118" s="105"/>
      <c r="UB118" s="105"/>
      <c r="UC118" s="105"/>
      <c r="UD118" s="105"/>
      <c r="UE118" s="105"/>
      <c r="UF118" s="105"/>
      <c r="UG118" s="105"/>
      <c r="UH118" s="105"/>
      <c r="UI118" s="105"/>
      <c r="UJ118" s="105"/>
      <c r="UK118" s="105"/>
      <c r="UL118" s="105"/>
      <c r="UM118" s="105"/>
      <c r="UN118" s="105"/>
      <c r="UO118" s="105"/>
      <c r="UP118" s="105"/>
      <c r="UQ118" s="105"/>
      <c r="UR118" s="105"/>
      <c r="US118" s="105"/>
      <c r="UT118" s="105"/>
      <c r="UU118" s="105"/>
      <c r="UV118" s="105"/>
      <c r="UW118" s="105"/>
      <c r="UX118" s="105"/>
      <c r="UY118" s="105"/>
      <c r="UZ118" s="105"/>
      <c r="VA118" s="105"/>
      <c r="VB118" s="105"/>
      <c r="VC118" s="105"/>
      <c r="VD118" s="105"/>
      <c r="VE118" s="105"/>
      <c r="VF118" s="105"/>
      <c r="VG118" s="105"/>
      <c r="VH118" s="105"/>
      <c r="VI118" s="105"/>
      <c r="VJ118" s="105"/>
      <c r="VK118" s="105"/>
      <c r="VL118" s="105"/>
      <c r="VM118" s="105"/>
      <c r="VN118" s="105"/>
      <c r="VO118" s="105"/>
      <c r="VP118" s="105"/>
      <c r="VQ118" s="105"/>
      <c r="VR118" s="105"/>
      <c r="VS118" s="105"/>
      <c r="VT118" s="105"/>
      <c r="VU118" s="105"/>
      <c r="VV118" s="105"/>
      <c r="VW118" s="105"/>
      <c r="VX118" s="105"/>
      <c r="VY118" s="105"/>
      <c r="VZ118" s="105"/>
      <c r="WA118" s="105"/>
      <c r="WB118" s="105"/>
      <c r="WC118" s="105"/>
      <c r="WD118" s="105"/>
      <c r="WE118" s="105"/>
      <c r="WF118" s="105"/>
      <c r="WG118" s="105"/>
      <c r="WH118" s="105"/>
      <c r="WI118" s="105"/>
      <c r="WJ118" s="105"/>
      <c r="WK118" s="105"/>
      <c r="WL118" s="105"/>
      <c r="WM118" s="105"/>
      <c r="WN118" s="105"/>
      <c r="WO118" s="105"/>
      <c r="WP118" s="105"/>
      <c r="WQ118" s="105"/>
      <c r="WR118" s="105"/>
      <c r="WS118" s="105"/>
      <c r="WT118" s="105"/>
      <c r="WU118" s="105"/>
      <c r="WV118" s="105"/>
      <c r="WW118" s="105"/>
      <c r="WX118" s="105"/>
      <c r="WY118" s="105"/>
      <c r="WZ118" s="105"/>
      <c r="XA118" s="105"/>
      <c r="XB118" s="105"/>
      <c r="XC118" s="105"/>
      <c r="XD118" s="105"/>
      <c r="XE118" s="105"/>
      <c r="XF118" s="105"/>
      <c r="XG118" s="105"/>
      <c r="XH118" s="105"/>
      <c r="XI118" s="105"/>
      <c r="XJ118" s="105"/>
      <c r="XK118" s="105"/>
      <c r="XL118" s="105"/>
      <c r="XM118" s="105"/>
      <c r="XN118" s="105"/>
      <c r="XO118" s="105"/>
      <c r="XP118" s="105"/>
      <c r="XQ118" s="105"/>
      <c r="XR118" s="105"/>
      <c r="XS118" s="105"/>
      <c r="XT118" s="105"/>
      <c r="XU118" s="105"/>
      <c r="XV118" s="105"/>
      <c r="XW118" s="105"/>
      <c r="XX118" s="105"/>
      <c r="XY118" s="105"/>
      <c r="XZ118" s="105"/>
      <c r="YA118" s="105"/>
      <c r="YB118" s="105"/>
      <c r="YC118" s="105"/>
      <c r="YD118" s="105"/>
      <c r="YE118" s="105"/>
      <c r="YF118" s="105"/>
      <c r="YG118" s="105"/>
      <c r="YH118" s="105"/>
      <c r="YI118" s="105"/>
      <c r="YJ118" s="105"/>
      <c r="YK118" s="105"/>
      <c r="YL118" s="105"/>
      <c r="YM118" s="105"/>
      <c r="YN118" s="105"/>
      <c r="YO118" s="105"/>
      <c r="YP118" s="105"/>
      <c r="YQ118" s="105"/>
      <c r="YR118" s="105"/>
      <c r="YS118" s="105"/>
      <c r="YT118" s="105"/>
      <c r="YU118" s="105"/>
      <c r="YV118" s="105"/>
      <c r="YW118" s="105"/>
      <c r="YX118" s="105"/>
      <c r="YY118" s="105"/>
      <c r="YZ118" s="105"/>
      <c r="ZA118" s="105"/>
      <c r="ZB118" s="105"/>
      <c r="ZC118" s="105"/>
      <c r="ZD118" s="105"/>
      <c r="ZE118" s="105"/>
      <c r="ZF118" s="105"/>
      <c r="ZG118" s="105"/>
      <c r="ZH118" s="105"/>
      <c r="ZI118" s="105"/>
      <c r="ZJ118" s="105"/>
      <c r="ZK118" s="105"/>
      <c r="ZL118" s="105"/>
      <c r="ZM118" s="105"/>
      <c r="ZN118" s="105"/>
      <c r="ZO118" s="105"/>
      <c r="ZP118" s="105"/>
      <c r="ZQ118" s="105"/>
      <c r="ZR118" s="105"/>
      <c r="ZS118" s="105"/>
      <c r="ZT118" s="105"/>
      <c r="ZU118" s="105"/>
      <c r="ZV118" s="105"/>
      <c r="ZW118" s="105"/>
      <c r="ZX118" s="105"/>
      <c r="ZY118" s="105"/>
      <c r="ZZ118" s="105"/>
      <c r="AAA118" s="105"/>
      <c r="AAB118" s="105"/>
      <c r="AAC118" s="105"/>
      <c r="AAD118" s="105"/>
      <c r="AAE118" s="105"/>
      <c r="AAF118" s="105"/>
      <c r="AAG118" s="105"/>
      <c r="AAH118" s="105"/>
      <c r="AAI118" s="105"/>
      <c r="AAJ118" s="105"/>
      <c r="AAK118" s="105"/>
      <c r="AAL118" s="105"/>
      <c r="AAM118" s="105"/>
      <c r="AAN118" s="105"/>
      <c r="AAO118" s="105"/>
      <c r="AAP118" s="105"/>
      <c r="AAQ118" s="105"/>
      <c r="AAR118" s="105"/>
      <c r="AAS118" s="105"/>
      <c r="AAT118" s="105"/>
      <c r="AAU118" s="105"/>
      <c r="AAV118" s="105"/>
      <c r="AAW118" s="105"/>
      <c r="AAX118" s="105"/>
      <c r="AAY118" s="105"/>
      <c r="AAZ118" s="105"/>
      <c r="ABA118" s="105"/>
      <c r="ABB118" s="105"/>
      <c r="ABC118" s="105"/>
      <c r="ABD118" s="105"/>
      <c r="ABE118" s="105"/>
      <c r="ABF118" s="105"/>
      <c r="ABG118" s="105"/>
      <c r="ABH118" s="105"/>
      <c r="ABI118" s="105"/>
      <c r="ABJ118" s="105"/>
      <c r="ABK118" s="105"/>
      <c r="ABL118" s="105"/>
      <c r="ABM118" s="105"/>
      <c r="ABN118" s="105"/>
      <c r="ABO118" s="105"/>
      <c r="ABP118" s="105"/>
      <c r="ABQ118" s="105"/>
      <c r="ABR118" s="105"/>
      <c r="ABS118" s="105"/>
      <c r="ABT118" s="105"/>
      <c r="ABU118" s="105"/>
      <c r="ABV118" s="105"/>
      <c r="ABW118" s="105"/>
      <c r="ABX118" s="105"/>
      <c r="ABY118" s="105"/>
      <c r="ABZ118" s="105"/>
      <c r="ACA118" s="105"/>
      <c r="ACB118" s="105"/>
      <c r="ACC118" s="105"/>
      <c r="ACD118" s="105"/>
      <c r="ACE118" s="105"/>
      <c r="ACF118" s="105"/>
      <c r="ACG118" s="105"/>
      <c r="ACH118" s="105"/>
      <c r="ACI118" s="105"/>
      <c r="ACJ118" s="105"/>
      <c r="ACK118" s="105"/>
      <c r="ACL118" s="105"/>
      <c r="ACM118" s="105"/>
      <c r="ACN118" s="105"/>
      <c r="ACO118" s="105"/>
      <c r="ACP118" s="105"/>
      <c r="ACQ118" s="105"/>
      <c r="ACR118" s="105"/>
      <c r="ACS118" s="105"/>
      <c r="ACT118" s="105"/>
      <c r="ACU118" s="105"/>
      <c r="ACV118" s="105"/>
      <c r="ACW118" s="105"/>
      <c r="ACX118" s="105"/>
      <c r="ACY118" s="105"/>
      <c r="ACZ118" s="105"/>
      <c r="ADA118" s="105"/>
      <c r="ADB118" s="105"/>
      <c r="ADC118" s="105"/>
      <c r="ADD118" s="105"/>
      <c r="ADE118" s="105"/>
      <c r="ADF118" s="105"/>
      <c r="ADG118" s="105"/>
      <c r="ADH118" s="105"/>
      <c r="ADI118" s="105"/>
      <c r="ADJ118" s="105"/>
      <c r="ADK118" s="105"/>
      <c r="ADL118" s="105"/>
      <c r="ADM118" s="105"/>
      <c r="ADN118" s="105"/>
      <c r="ADO118" s="105"/>
      <c r="ADP118" s="105"/>
      <c r="ADQ118" s="105"/>
      <c r="ADR118" s="105"/>
      <c r="ADS118" s="105"/>
      <c r="ADT118" s="105"/>
      <c r="ADU118" s="105"/>
      <c r="ADV118" s="105"/>
      <c r="ADW118" s="105"/>
      <c r="ADX118" s="105"/>
      <c r="ADY118" s="105"/>
      <c r="ADZ118" s="105"/>
      <c r="AEA118" s="105"/>
      <c r="AEB118" s="105"/>
      <c r="AEC118" s="105"/>
      <c r="AED118" s="105"/>
      <c r="AEE118" s="105"/>
      <c r="AEF118" s="105"/>
      <c r="AEG118" s="105"/>
      <c r="AEH118" s="105"/>
      <c r="AEI118" s="105"/>
      <c r="AEJ118" s="105"/>
      <c r="AEK118" s="105"/>
      <c r="AEL118" s="105"/>
      <c r="AEM118" s="105"/>
      <c r="AEN118" s="105"/>
      <c r="AEO118" s="105"/>
      <c r="AEP118" s="105"/>
      <c r="AEQ118" s="105"/>
      <c r="AER118" s="105"/>
      <c r="AES118" s="105"/>
      <c r="AET118" s="105"/>
      <c r="AEU118" s="105"/>
      <c r="AEV118" s="105"/>
      <c r="AEW118" s="105"/>
      <c r="AEX118" s="105"/>
      <c r="AEY118" s="105"/>
      <c r="AEZ118" s="105"/>
      <c r="AFA118" s="105"/>
      <c r="AFB118" s="105"/>
      <c r="AFC118" s="105"/>
      <c r="AFD118" s="105"/>
      <c r="AFE118" s="105"/>
      <c r="AFF118" s="105"/>
      <c r="AFG118" s="105"/>
      <c r="AFH118" s="105"/>
      <c r="AFI118" s="105"/>
      <c r="AFJ118" s="105"/>
      <c r="AFK118" s="105"/>
      <c r="AFL118" s="105"/>
      <c r="AFM118" s="105"/>
      <c r="AFN118" s="105"/>
      <c r="AFO118" s="105"/>
      <c r="AFP118" s="105"/>
      <c r="AFQ118" s="105"/>
      <c r="AFR118" s="105"/>
      <c r="AFS118" s="105"/>
      <c r="AFT118" s="105"/>
      <c r="AFU118" s="105"/>
      <c r="AFV118" s="105"/>
      <c r="AFW118" s="105"/>
      <c r="AFX118" s="105"/>
      <c r="AFY118" s="105"/>
      <c r="AFZ118" s="105"/>
      <c r="AGA118" s="105"/>
      <c r="AGB118" s="105"/>
      <c r="AGC118" s="105"/>
      <c r="AGD118" s="105"/>
      <c r="AGE118" s="105"/>
      <c r="AGF118" s="105"/>
      <c r="AGG118" s="105"/>
      <c r="AGH118" s="105"/>
      <c r="AGI118" s="105"/>
      <c r="AGJ118" s="105"/>
      <c r="AGK118" s="105"/>
      <c r="AGL118" s="105"/>
      <c r="AGM118" s="105"/>
      <c r="AGN118" s="105"/>
      <c r="AGO118" s="105"/>
      <c r="AGP118" s="105"/>
      <c r="AGQ118" s="105"/>
      <c r="AGR118" s="105"/>
      <c r="AGS118" s="105"/>
      <c r="AGT118" s="105"/>
      <c r="AGU118" s="105"/>
      <c r="AGV118" s="105"/>
      <c r="AGW118" s="105"/>
      <c r="AGX118" s="105"/>
      <c r="AGY118" s="105"/>
      <c r="AGZ118" s="105"/>
      <c r="AHA118" s="105"/>
      <c r="AHB118" s="105"/>
      <c r="AHC118" s="105"/>
      <c r="AHD118" s="105"/>
      <c r="AHE118" s="105"/>
      <c r="AHF118" s="105"/>
      <c r="AHG118" s="105"/>
      <c r="AHH118" s="105"/>
      <c r="AHI118" s="105"/>
      <c r="AHJ118" s="105"/>
      <c r="AHK118" s="105"/>
      <c r="AHL118" s="105"/>
      <c r="AHM118" s="105"/>
      <c r="AHN118" s="105"/>
      <c r="AHO118" s="105"/>
      <c r="AHP118" s="105"/>
      <c r="AHQ118" s="105"/>
      <c r="AHR118" s="105"/>
      <c r="AHS118" s="105"/>
      <c r="AHT118" s="105"/>
      <c r="AHU118" s="105"/>
      <c r="AHV118" s="105"/>
      <c r="AHW118" s="105"/>
      <c r="AHX118" s="105"/>
      <c r="AHY118" s="105"/>
      <c r="AHZ118" s="105"/>
      <c r="AIA118" s="105"/>
      <c r="AIB118" s="105"/>
      <c r="AIC118" s="105"/>
      <c r="AID118" s="105"/>
      <c r="AIE118" s="105"/>
      <c r="AIF118" s="105"/>
      <c r="AIG118" s="105"/>
      <c r="AIH118" s="105"/>
      <c r="AII118" s="105"/>
      <c r="AIJ118" s="105"/>
      <c r="AIK118" s="105"/>
      <c r="AIL118" s="105"/>
      <c r="AIM118" s="105"/>
      <c r="AIN118" s="105"/>
      <c r="AIO118" s="105"/>
      <c r="AIP118" s="105"/>
      <c r="AIQ118" s="105"/>
      <c r="AIR118" s="105"/>
      <c r="AIS118" s="105"/>
      <c r="AIT118" s="105"/>
      <c r="AIU118" s="105"/>
      <c r="AIV118" s="105"/>
      <c r="AIW118" s="105"/>
      <c r="AIX118" s="105"/>
      <c r="AIY118" s="105"/>
      <c r="AIZ118" s="105"/>
      <c r="AJA118" s="105"/>
      <c r="AJB118" s="105"/>
      <c r="AJC118" s="105"/>
      <c r="AJD118" s="105"/>
      <c r="AJE118" s="105"/>
      <c r="AJF118" s="105"/>
      <c r="AJG118" s="105"/>
      <c r="AJH118" s="105"/>
      <c r="AJI118" s="105"/>
      <c r="AJJ118" s="105"/>
      <c r="AJK118" s="105"/>
      <c r="AJL118" s="105"/>
      <c r="AJM118" s="105"/>
      <c r="AJN118" s="105"/>
      <c r="AJO118" s="105"/>
      <c r="AJP118" s="105"/>
      <c r="AJQ118" s="105"/>
      <c r="AJR118" s="105"/>
      <c r="AJS118" s="105"/>
      <c r="AJT118" s="105"/>
      <c r="AJU118" s="105"/>
      <c r="AJV118" s="105"/>
      <c r="AJW118" s="105"/>
      <c r="AJX118" s="105"/>
      <c r="AJY118" s="105"/>
      <c r="AJZ118" s="105"/>
      <c r="AKA118" s="105"/>
      <c r="AKB118" s="105"/>
      <c r="AKC118" s="105"/>
      <c r="AKD118" s="105"/>
      <c r="AKE118" s="105"/>
      <c r="AKF118" s="105"/>
      <c r="AKG118" s="105"/>
      <c r="AKH118" s="105"/>
      <c r="AKI118" s="105"/>
      <c r="AKJ118" s="105"/>
      <c r="AKK118" s="105"/>
      <c r="AKL118" s="105"/>
      <c r="AKM118" s="105"/>
      <c r="AKN118" s="105"/>
      <c r="AKO118" s="105"/>
      <c r="AKP118" s="105"/>
      <c r="AKQ118" s="105"/>
      <c r="AKR118" s="105"/>
      <c r="AKS118" s="105"/>
      <c r="AKT118" s="105"/>
      <c r="AKU118" s="105"/>
      <c r="AKV118" s="105"/>
      <c r="AKW118" s="105"/>
      <c r="AKX118" s="105"/>
      <c r="AKY118" s="105"/>
      <c r="AKZ118" s="105"/>
      <c r="ALA118" s="105"/>
      <c r="ALB118" s="105"/>
      <c r="ALC118" s="105"/>
      <c r="ALD118" s="105"/>
      <c r="ALE118" s="105"/>
      <c r="ALF118" s="105"/>
      <c r="ALG118" s="105"/>
      <c r="ALH118" s="105"/>
      <c r="ALI118" s="105"/>
      <c r="ALJ118" s="105"/>
      <c r="ALK118" s="105"/>
      <c r="ALL118" s="105"/>
      <c r="ALM118" s="105"/>
      <c r="ALN118" s="105"/>
      <c r="ALO118" s="105"/>
      <c r="ALP118" s="105"/>
      <c r="ALQ118" s="105"/>
      <c r="ALR118" s="105"/>
      <c r="ALS118" s="105"/>
      <c r="ALT118" s="105"/>
      <c r="ALU118" s="105"/>
      <c r="ALV118" s="105"/>
      <c r="ALW118" s="105"/>
      <c r="ALX118" s="105"/>
      <c r="ALY118" s="105"/>
      <c r="ALZ118" s="105"/>
      <c r="AMA118" s="105"/>
      <c r="AMB118" s="105"/>
      <c r="AMC118" s="105"/>
      <c r="AMD118" s="105"/>
      <c r="AME118" s="105"/>
      <c r="AMF118" s="105"/>
      <c r="AMG118" s="105"/>
      <c r="AMH118" s="105"/>
      <c r="AMI118" s="105"/>
      <c r="AMJ118" s="105"/>
      <c r="AMK118" s="105"/>
      <c r="AML118" s="105"/>
      <c r="AMM118" s="105"/>
      <c r="AMN118" s="105"/>
      <c r="AMO118" s="105"/>
      <c r="AMP118" s="105"/>
      <c r="AMQ118" s="105"/>
      <c r="AMR118" s="105"/>
      <c r="AMS118" s="105"/>
      <c r="AMT118" s="105"/>
      <c r="AMU118" s="105"/>
      <c r="AMV118" s="105"/>
      <c r="AMW118" s="105"/>
      <c r="AMX118" s="105"/>
      <c r="AMY118" s="105"/>
      <c r="AMZ118" s="105"/>
      <c r="ANA118" s="105"/>
      <c r="ANB118" s="105"/>
      <c r="ANC118" s="105"/>
      <c r="AND118" s="105"/>
      <c r="ANE118" s="105"/>
      <c r="ANF118" s="105"/>
      <c r="ANG118" s="105"/>
      <c r="ANH118" s="105"/>
      <c r="ANI118" s="105"/>
      <c r="ANJ118" s="105"/>
      <c r="ANK118" s="105"/>
      <c r="ANL118" s="105"/>
      <c r="ANM118" s="105"/>
      <c r="ANN118" s="105"/>
      <c r="ANO118" s="105"/>
      <c r="ANP118" s="105"/>
      <c r="ANQ118" s="105"/>
      <c r="ANR118" s="105"/>
      <c r="ANS118" s="105"/>
      <c r="ANT118" s="105"/>
      <c r="ANU118" s="105"/>
      <c r="ANV118" s="105"/>
      <c r="ANW118" s="105"/>
      <c r="ANX118" s="105"/>
      <c r="ANY118" s="105"/>
      <c r="ANZ118" s="105"/>
      <c r="AOA118" s="105"/>
      <c r="AOB118" s="105"/>
      <c r="AOC118" s="105"/>
      <c r="AOD118" s="105"/>
      <c r="AOE118" s="105"/>
      <c r="AOF118" s="105"/>
      <c r="AOG118" s="105"/>
      <c r="AOH118" s="105"/>
      <c r="AOI118" s="105"/>
      <c r="AOJ118" s="105"/>
      <c r="AOK118" s="105"/>
      <c r="AOL118" s="105"/>
      <c r="AOM118" s="105"/>
      <c r="AON118" s="105"/>
      <c r="AOO118" s="105"/>
      <c r="AOP118" s="105"/>
      <c r="AOQ118" s="105"/>
      <c r="AOR118" s="105"/>
      <c r="AOS118" s="105"/>
      <c r="AOT118" s="105"/>
      <c r="AOU118" s="105"/>
      <c r="AOV118" s="105"/>
      <c r="AOW118" s="105"/>
      <c r="AOX118" s="105"/>
      <c r="AOY118" s="105"/>
      <c r="AOZ118" s="105"/>
      <c r="APA118" s="105"/>
      <c r="APB118" s="105"/>
      <c r="APC118" s="105"/>
      <c r="APD118" s="105"/>
      <c r="APE118" s="105"/>
      <c r="APF118" s="105"/>
      <c r="APG118" s="105"/>
      <c r="APH118" s="105"/>
      <c r="API118" s="105"/>
      <c r="APJ118" s="105"/>
      <c r="APK118" s="105"/>
      <c r="APL118" s="105"/>
      <c r="APM118" s="105"/>
      <c r="APN118" s="105"/>
      <c r="APO118" s="105"/>
      <c r="APP118" s="105"/>
      <c r="APQ118" s="105"/>
      <c r="APR118" s="105"/>
      <c r="APS118" s="105"/>
      <c r="APT118" s="105"/>
      <c r="APU118" s="105"/>
      <c r="APV118" s="105"/>
      <c r="APW118" s="105"/>
      <c r="APX118" s="105"/>
      <c r="APY118" s="105"/>
      <c r="APZ118" s="105"/>
      <c r="AQA118" s="105"/>
      <c r="AQB118" s="105"/>
      <c r="AQC118" s="105"/>
      <c r="AQD118" s="105"/>
      <c r="AQE118" s="105"/>
      <c r="AQF118" s="105"/>
      <c r="AQG118" s="105"/>
      <c r="AQH118" s="105"/>
      <c r="AQI118" s="105"/>
      <c r="AQJ118" s="105"/>
      <c r="AQK118" s="105"/>
      <c r="AQL118" s="105"/>
      <c r="AQM118" s="105"/>
      <c r="AQN118" s="105"/>
      <c r="AQO118" s="105"/>
      <c r="AQP118" s="105"/>
      <c r="AQQ118" s="105"/>
      <c r="AQR118" s="105"/>
      <c r="AQS118" s="105"/>
      <c r="AQT118" s="105"/>
      <c r="AQU118" s="105"/>
      <c r="AQV118" s="105"/>
      <c r="AQW118" s="105"/>
      <c r="AQX118" s="105"/>
      <c r="AQY118" s="105"/>
      <c r="AQZ118" s="105"/>
      <c r="ARA118" s="105"/>
      <c r="ARB118" s="105"/>
      <c r="ARC118" s="105"/>
      <c r="ARD118" s="105"/>
      <c r="ARE118" s="105"/>
      <c r="ARF118" s="105"/>
      <c r="ARG118" s="105"/>
      <c r="ARH118" s="105"/>
      <c r="ARI118" s="105"/>
      <c r="ARJ118" s="105"/>
      <c r="ARK118" s="105"/>
      <c r="ARL118" s="105"/>
      <c r="ARM118" s="105"/>
      <c r="ARN118" s="105"/>
      <c r="ARO118" s="105"/>
      <c r="ARP118" s="105"/>
      <c r="ARQ118" s="105"/>
      <c r="ARR118" s="105"/>
      <c r="ARS118" s="105"/>
      <c r="ART118" s="105"/>
      <c r="ARU118" s="105"/>
      <c r="ARV118" s="105"/>
      <c r="ARW118" s="105"/>
      <c r="ARX118" s="105"/>
      <c r="ARY118" s="105"/>
      <c r="ARZ118" s="105"/>
      <c r="ASA118" s="105"/>
      <c r="ASB118" s="105"/>
      <c r="ASC118" s="105"/>
      <c r="ASD118" s="105"/>
      <c r="ASE118" s="105"/>
      <c r="ASF118" s="105"/>
      <c r="ASG118" s="105"/>
      <c r="ASH118" s="105"/>
      <c r="ASI118" s="105"/>
      <c r="ASJ118" s="105"/>
      <c r="ASK118" s="105"/>
      <c r="ASL118" s="105"/>
      <c r="ASM118" s="105"/>
      <c r="ASN118" s="105"/>
      <c r="ASO118" s="105"/>
      <c r="ASP118" s="105"/>
      <c r="ASQ118" s="105"/>
      <c r="ASR118" s="105"/>
      <c r="ASS118" s="105"/>
      <c r="AST118" s="105"/>
      <c r="ASU118" s="105"/>
      <c r="ASV118" s="105"/>
      <c r="ASW118" s="105"/>
      <c r="ASX118" s="105"/>
      <c r="ASY118" s="105"/>
      <c r="ASZ118" s="105"/>
      <c r="ATA118" s="105"/>
      <c r="ATB118" s="105"/>
      <c r="ATC118" s="105"/>
      <c r="ATD118" s="105"/>
      <c r="ATE118" s="105"/>
      <c r="ATF118" s="105"/>
      <c r="ATG118" s="105"/>
      <c r="ATH118" s="105"/>
      <c r="ATI118" s="105"/>
      <c r="ATJ118" s="105"/>
      <c r="ATK118" s="105"/>
      <c r="ATL118" s="105"/>
      <c r="ATM118" s="105"/>
      <c r="ATN118" s="105"/>
      <c r="ATO118" s="105"/>
      <c r="ATP118" s="105"/>
      <c r="ATQ118" s="105"/>
      <c r="ATR118" s="105"/>
      <c r="ATS118" s="105"/>
      <c r="ATT118" s="105"/>
      <c r="ATU118" s="105"/>
      <c r="ATV118" s="105"/>
    </row>
    <row r="119" spans="1:1218" s="58" customFormat="1" ht="15.75">
      <c r="A119" s="2302"/>
      <c r="B119" s="1724">
        <v>0</v>
      </c>
      <c r="C119" s="1722" t="s">
        <v>29</v>
      </c>
      <c r="D119" s="1715" t="s">
        <v>286</v>
      </c>
      <c r="E119" s="1721"/>
      <c r="F119" s="1723"/>
      <c r="G119" s="1723"/>
      <c r="H119" s="1723"/>
      <c r="I119" s="1723"/>
      <c r="J119" s="1723"/>
      <c r="K119" s="1718"/>
      <c r="L119" s="105"/>
      <c r="M119" s="1726">
        <v>0</v>
      </c>
      <c r="N119" s="1609" t="s">
        <v>284</v>
      </c>
      <c r="O119" s="1609"/>
      <c r="P119" s="1610"/>
      <c r="Q119" s="1610"/>
      <c r="R119" s="1610"/>
      <c r="S119" s="1611"/>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c r="BV119" s="105"/>
      <c r="BW119" s="105"/>
      <c r="BX119" s="105"/>
      <c r="BY119" s="105"/>
      <c r="BZ119" s="105"/>
      <c r="CA119" s="105"/>
      <c r="CB119" s="105"/>
      <c r="CC119" s="105"/>
      <c r="CD119" s="105"/>
      <c r="CE119" s="105"/>
      <c r="CF119" s="105"/>
      <c r="CG119" s="105"/>
      <c r="CH119" s="105"/>
      <c r="CI119" s="105"/>
      <c r="CJ119" s="105"/>
      <c r="CK119" s="105"/>
      <c r="CL119" s="105"/>
      <c r="CM119" s="105"/>
      <c r="CN119" s="105"/>
      <c r="CO119" s="105"/>
      <c r="CP119" s="105"/>
      <c r="CQ119" s="105"/>
      <c r="CR119" s="105"/>
      <c r="CS119" s="105"/>
      <c r="CT119" s="105"/>
      <c r="CU119" s="105"/>
      <c r="CV119" s="105"/>
      <c r="CW119" s="105"/>
      <c r="CX119" s="105"/>
      <c r="CY119" s="105"/>
      <c r="CZ119" s="105"/>
      <c r="DA119" s="105"/>
      <c r="DB119" s="105"/>
      <c r="DC119" s="105"/>
      <c r="DD119" s="105"/>
      <c r="DE119" s="105"/>
      <c r="DF119" s="105"/>
      <c r="DG119" s="105"/>
      <c r="DH119" s="105"/>
      <c r="DI119" s="105"/>
      <c r="DJ119" s="105"/>
      <c r="DK119" s="105"/>
      <c r="DL119" s="105"/>
      <c r="DM119" s="105"/>
      <c r="DN119" s="105"/>
      <c r="DO119" s="105"/>
      <c r="DP119" s="105"/>
      <c r="DQ119" s="105"/>
      <c r="DR119" s="105"/>
      <c r="DS119" s="105"/>
      <c r="DT119" s="105"/>
      <c r="DU119" s="105"/>
      <c r="DV119" s="105"/>
      <c r="DW119" s="105"/>
      <c r="DX119" s="105"/>
      <c r="DY119" s="105"/>
      <c r="DZ119" s="105"/>
      <c r="EA119" s="105"/>
      <c r="EB119" s="105"/>
      <c r="EC119" s="105"/>
      <c r="ED119" s="105"/>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05"/>
      <c r="FM119" s="105"/>
      <c r="FN119" s="105"/>
      <c r="FO119" s="105"/>
      <c r="FP119" s="105"/>
      <c r="FQ119" s="105"/>
      <c r="FR119" s="105"/>
      <c r="FS119" s="105"/>
      <c r="FT119" s="105"/>
      <c r="FU119" s="105"/>
      <c r="FV119" s="105"/>
      <c r="FW119" s="105"/>
      <c r="FX119" s="105"/>
      <c r="FY119" s="105"/>
      <c r="FZ119" s="105"/>
      <c r="GA119" s="105"/>
      <c r="GB119" s="105"/>
      <c r="GC119" s="105"/>
      <c r="GD119" s="105"/>
      <c r="GE119" s="105"/>
      <c r="GF119" s="105"/>
      <c r="GG119" s="105"/>
      <c r="GH119" s="105"/>
      <c r="GI119" s="105"/>
      <c r="GJ119" s="105"/>
      <c r="GK119" s="105"/>
      <c r="GL119" s="105"/>
      <c r="GM119" s="105"/>
      <c r="GN119" s="105"/>
      <c r="GO119" s="105"/>
      <c r="GP119" s="105"/>
      <c r="GQ119" s="105"/>
      <c r="GR119" s="105"/>
      <c r="GS119" s="105"/>
      <c r="GT119" s="105"/>
      <c r="GU119" s="105"/>
      <c r="GV119" s="105"/>
      <c r="GW119" s="105"/>
      <c r="GX119" s="105"/>
      <c r="GY119" s="105"/>
      <c r="GZ119" s="105"/>
      <c r="HA119" s="105"/>
      <c r="HB119" s="105"/>
      <c r="HC119" s="105"/>
      <c r="HD119" s="105"/>
      <c r="HE119" s="105"/>
      <c r="HF119" s="105"/>
      <c r="HG119" s="105"/>
      <c r="HH119" s="105"/>
      <c r="HI119" s="105"/>
      <c r="HJ119" s="105"/>
      <c r="HK119" s="105"/>
      <c r="HL119" s="105"/>
      <c r="HM119" s="105"/>
      <c r="HN119" s="105"/>
      <c r="HO119" s="105"/>
      <c r="HP119" s="105"/>
      <c r="HQ119" s="105"/>
      <c r="HR119" s="105"/>
      <c r="HS119" s="105"/>
      <c r="HT119" s="105"/>
      <c r="HU119" s="105"/>
      <c r="HV119" s="105"/>
      <c r="HW119" s="105"/>
      <c r="HX119" s="105"/>
      <c r="HY119" s="105"/>
      <c r="HZ119" s="105"/>
      <c r="IA119" s="105"/>
      <c r="IB119" s="105"/>
      <c r="IC119" s="105"/>
      <c r="ID119" s="105"/>
      <c r="IE119" s="105"/>
      <c r="IF119" s="105"/>
      <c r="IG119" s="105"/>
      <c r="IH119" s="105"/>
      <c r="II119" s="105"/>
      <c r="IJ119" s="105"/>
      <c r="IK119" s="105"/>
      <c r="IL119" s="105"/>
      <c r="IM119" s="105"/>
      <c r="IN119" s="105"/>
      <c r="IO119" s="105"/>
      <c r="IP119" s="105"/>
      <c r="IQ119" s="105"/>
      <c r="IR119" s="105"/>
      <c r="IS119" s="105"/>
      <c r="IT119" s="105"/>
      <c r="IU119" s="105"/>
      <c r="IV119" s="105"/>
      <c r="IW119" s="105"/>
      <c r="IX119" s="105"/>
      <c r="IY119" s="105"/>
      <c r="IZ119" s="105"/>
      <c r="JA119" s="105"/>
      <c r="JB119" s="105"/>
      <c r="JC119" s="105"/>
      <c r="JD119" s="105"/>
      <c r="JE119" s="105"/>
      <c r="JF119" s="105"/>
      <c r="JG119" s="105"/>
      <c r="JH119" s="105"/>
      <c r="JI119" s="105"/>
      <c r="JJ119" s="105"/>
      <c r="JK119" s="105"/>
      <c r="JL119" s="105"/>
      <c r="JM119" s="105"/>
      <c r="JN119" s="105"/>
      <c r="JO119" s="105"/>
      <c r="JP119" s="105"/>
      <c r="JQ119" s="105"/>
      <c r="JR119" s="105"/>
      <c r="JS119" s="105"/>
      <c r="JT119" s="105"/>
      <c r="JU119" s="105"/>
      <c r="JV119" s="105"/>
      <c r="JW119" s="105"/>
      <c r="JX119" s="105"/>
      <c r="JY119" s="105"/>
      <c r="JZ119" s="105"/>
      <c r="KA119" s="105"/>
      <c r="KB119" s="105"/>
      <c r="KC119" s="105"/>
      <c r="KD119" s="105"/>
      <c r="KE119" s="105"/>
      <c r="KF119" s="105"/>
      <c r="KG119" s="105"/>
      <c r="KH119" s="105"/>
      <c r="KI119" s="105"/>
      <c r="KJ119" s="105"/>
      <c r="KK119" s="105"/>
      <c r="KL119" s="105"/>
      <c r="KM119" s="105"/>
      <c r="KN119" s="105"/>
      <c r="KO119" s="105"/>
      <c r="KP119" s="105"/>
      <c r="KQ119" s="105"/>
      <c r="KR119" s="105"/>
      <c r="KS119" s="105"/>
      <c r="KT119" s="105"/>
      <c r="KU119" s="105"/>
      <c r="KV119" s="105"/>
      <c r="KW119" s="105"/>
      <c r="KX119" s="105"/>
      <c r="KY119" s="105"/>
      <c r="KZ119" s="105"/>
      <c r="LA119" s="105"/>
      <c r="LB119" s="105"/>
      <c r="LC119" s="105"/>
      <c r="LD119" s="105"/>
      <c r="LE119" s="105"/>
      <c r="LF119" s="105"/>
      <c r="LG119" s="105"/>
      <c r="LH119" s="105"/>
      <c r="LI119" s="105"/>
      <c r="LJ119" s="105"/>
      <c r="LK119" s="105"/>
      <c r="LL119" s="105"/>
      <c r="LM119" s="105"/>
      <c r="LN119" s="105"/>
      <c r="LO119" s="105"/>
      <c r="LP119" s="105"/>
      <c r="LQ119" s="105"/>
      <c r="LR119" s="105"/>
      <c r="LS119" s="105"/>
      <c r="LT119" s="105"/>
      <c r="LU119" s="105"/>
      <c r="LV119" s="105"/>
      <c r="LW119" s="105"/>
      <c r="LX119" s="105"/>
      <c r="LY119" s="105"/>
      <c r="LZ119" s="105"/>
      <c r="MA119" s="105"/>
      <c r="MB119" s="105"/>
      <c r="MC119" s="105"/>
      <c r="MD119" s="105"/>
      <c r="ME119" s="105"/>
      <c r="MF119" s="105"/>
      <c r="MG119" s="105"/>
      <c r="MH119" s="105"/>
      <c r="MI119" s="105"/>
      <c r="MJ119" s="105"/>
      <c r="MK119" s="105"/>
      <c r="ML119" s="105"/>
      <c r="MM119" s="105"/>
      <c r="MN119" s="105"/>
      <c r="MO119" s="105"/>
      <c r="MP119" s="105"/>
      <c r="MQ119" s="105"/>
      <c r="MR119" s="105"/>
      <c r="MS119" s="105"/>
      <c r="MT119" s="105"/>
      <c r="MU119" s="105"/>
      <c r="MV119" s="105"/>
      <c r="MW119" s="105"/>
      <c r="MX119" s="105"/>
      <c r="MY119" s="105"/>
      <c r="MZ119" s="105"/>
      <c r="NA119" s="105"/>
      <c r="NB119" s="105"/>
      <c r="NC119" s="105"/>
      <c r="ND119" s="105"/>
      <c r="NE119" s="105"/>
      <c r="NF119" s="105"/>
      <c r="NG119" s="105"/>
      <c r="NH119" s="105"/>
      <c r="NI119" s="105"/>
      <c r="NJ119" s="105"/>
      <c r="NK119" s="105"/>
      <c r="NL119" s="105"/>
      <c r="NM119" s="105"/>
      <c r="NN119" s="105"/>
      <c r="NO119" s="105"/>
      <c r="NP119" s="105"/>
      <c r="NQ119" s="105"/>
      <c r="NR119" s="105"/>
      <c r="NS119" s="105"/>
      <c r="NT119" s="105"/>
      <c r="NU119" s="105"/>
      <c r="NV119" s="105"/>
      <c r="NW119" s="105"/>
      <c r="NX119" s="105"/>
      <c r="NY119" s="105"/>
      <c r="NZ119" s="105"/>
      <c r="OA119" s="105"/>
      <c r="OB119" s="105"/>
      <c r="OC119" s="105"/>
      <c r="OD119" s="105"/>
      <c r="OE119" s="105"/>
      <c r="OF119" s="105"/>
      <c r="OG119" s="105"/>
      <c r="OH119" s="105"/>
      <c r="OI119" s="105"/>
      <c r="OJ119" s="105"/>
      <c r="OK119" s="105"/>
      <c r="OL119" s="105"/>
      <c r="OM119" s="105"/>
      <c r="ON119" s="105"/>
      <c r="OO119" s="105"/>
      <c r="OP119" s="105"/>
      <c r="OQ119" s="105"/>
      <c r="OR119" s="105"/>
      <c r="OS119" s="105"/>
      <c r="OT119" s="105"/>
      <c r="OU119" s="105"/>
      <c r="OV119" s="105"/>
      <c r="OW119" s="105"/>
      <c r="OX119" s="105"/>
      <c r="OY119" s="105"/>
      <c r="OZ119" s="105"/>
      <c r="PA119" s="105"/>
      <c r="PB119" s="105"/>
      <c r="PC119" s="105"/>
      <c r="PD119" s="105"/>
      <c r="PE119" s="105"/>
      <c r="PF119" s="105"/>
      <c r="PG119" s="105"/>
      <c r="PH119" s="105"/>
      <c r="PI119" s="105"/>
      <c r="PJ119" s="105"/>
      <c r="PK119" s="105"/>
      <c r="PL119" s="105"/>
      <c r="PM119" s="105"/>
      <c r="PN119" s="105"/>
      <c r="PO119" s="105"/>
      <c r="PP119" s="105"/>
      <c r="PQ119" s="105"/>
      <c r="PR119" s="105"/>
      <c r="PS119" s="105"/>
      <c r="PT119" s="105"/>
      <c r="PU119" s="105"/>
      <c r="PV119" s="105"/>
      <c r="PW119" s="105"/>
      <c r="PX119" s="105"/>
      <c r="PY119" s="105"/>
      <c r="PZ119" s="105"/>
      <c r="QA119" s="105"/>
      <c r="QB119" s="105"/>
      <c r="QC119" s="105"/>
      <c r="QD119" s="105"/>
      <c r="QE119" s="105"/>
      <c r="QF119" s="105"/>
      <c r="QG119" s="105"/>
      <c r="QH119" s="105"/>
      <c r="QI119" s="105"/>
      <c r="QJ119" s="105"/>
      <c r="QK119" s="105"/>
      <c r="QL119" s="105"/>
      <c r="QM119" s="105"/>
      <c r="QN119" s="105"/>
      <c r="QO119" s="105"/>
      <c r="QP119" s="105"/>
      <c r="QQ119" s="105"/>
      <c r="QR119" s="105"/>
      <c r="QS119" s="105"/>
      <c r="QT119" s="105"/>
      <c r="QU119" s="105"/>
      <c r="QV119" s="105"/>
      <c r="QW119" s="105"/>
      <c r="QX119" s="105"/>
      <c r="QY119" s="105"/>
      <c r="QZ119" s="105"/>
      <c r="RA119" s="105"/>
      <c r="RB119" s="105"/>
      <c r="RC119" s="105"/>
      <c r="RD119" s="105"/>
      <c r="RE119" s="105"/>
      <c r="RF119" s="105"/>
      <c r="RG119" s="105"/>
      <c r="RH119" s="105"/>
      <c r="RI119" s="105"/>
      <c r="RJ119" s="105"/>
      <c r="RK119" s="105"/>
      <c r="RL119" s="105"/>
      <c r="RM119" s="105"/>
      <c r="RN119" s="105"/>
      <c r="RO119" s="105"/>
      <c r="RP119" s="105"/>
      <c r="RQ119" s="105"/>
      <c r="RR119" s="105"/>
      <c r="RS119" s="105"/>
      <c r="RT119" s="105"/>
      <c r="RU119" s="105"/>
      <c r="RV119" s="105"/>
      <c r="RW119" s="105"/>
      <c r="RX119" s="105"/>
      <c r="RY119" s="105"/>
      <c r="RZ119" s="105"/>
      <c r="SA119" s="105"/>
      <c r="SB119" s="105"/>
      <c r="SC119" s="105"/>
      <c r="SD119" s="105"/>
      <c r="SE119" s="105"/>
      <c r="SF119" s="105"/>
      <c r="SG119" s="105"/>
      <c r="SH119" s="105"/>
      <c r="SI119" s="105"/>
      <c r="SJ119" s="105"/>
      <c r="SK119" s="105"/>
      <c r="SL119" s="105"/>
      <c r="SM119" s="105"/>
      <c r="SN119" s="105"/>
      <c r="SO119" s="105"/>
      <c r="SP119" s="105"/>
      <c r="SQ119" s="105"/>
      <c r="SR119" s="105"/>
      <c r="SS119" s="105"/>
      <c r="ST119" s="105"/>
      <c r="SU119" s="105"/>
      <c r="SV119" s="105"/>
      <c r="SW119" s="105"/>
      <c r="SX119" s="105"/>
      <c r="SY119" s="105"/>
      <c r="SZ119" s="105"/>
      <c r="TA119" s="105"/>
      <c r="TB119" s="105"/>
      <c r="TC119" s="105"/>
      <c r="TD119" s="105"/>
      <c r="TE119" s="105"/>
      <c r="TF119" s="105"/>
      <c r="TG119" s="105"/>
      <c r="TH119" s="105"/>
      <c r="TI119" s="105"/>
      <c r="TJ119" s="105"/>
      <c r="TK119" s="105"/>
      <c r="TL119" s="105"/>
      <c r="TM119" s="105"/>
      <c r="TN119" s="105"/>
      <c r="TO119" s="105"/>
      <c r="TP119" s="105"/>
      <c r="TQ119" s="105"/>
      <c r="TR119" s="105"/>
      <c r="TS119" s="105"/>
      <c r="TT119" s="105"/>
      <c r="TU119" s="105"/>
      <c r="TV119" s="105"/>
      <c r="TW119" s="105"/>
      <c r="TX119" s="105"/>
      <c r="TY119" s="105"/>
      <c r="TZ119" s="105"/>
      <c r="UA119" s="105"/>
      <c r="UB119" s="105"/>
      <c r="UC119" s="105"/>
      <c r="UD119" s="105"/>
      <c r="UE119" s="105"/>
      <c r="UF119" s="105"/>
      <c r="UG119" s="105"/>
      <c r="UH119" s="105"/>
      <c r="UI119" s="105"/>
      <c r="UJ119" s="105"/>
      <c r="UK119" s="105"/>
      <c r="UL119" s="105"/>
      <c r="UM119" s="105"/>
      <c r="UN119" s="105"/>
      <c r="UO119" s="105"/>
      <c r="UP119" s="105"/>
      <c r="UQ119" s="105"/>
      <c r="UR119" s="105"/>
      <c r="US119" s="105"/>
      <c r="UT119" s="105"/>
      <c r="UU119" s="105"/>
      <c r="UV119" s="105"/>
      <c r="UW119" s="105"/>
      <c r="UX119" s="105"/>
      <c r="UY119" s="105"/>
      <c r="UZ119" s="105"/>
      <c r="VA119" s="105"/>
      <c r="VB119" s="105"/>
      <c r="VC119" s="105"/>
      <c r="VD119" s="105"/>
      <c r="VE119" s="105"/>
      <c r="VF119" s="105"/>
      <c r="VG119" s="105"/>
      <c r="VH119" s="105"/>
      <c r="VI119" s="105"/>
      <c r="VJ119" s="105"/>
      <c r="VK119" s="105"/>
      <c r="VL119" s="105"/>
      <c r="VM119" s="105"/>
      <c r="VN119" s="105"/>
      <c r="VO119" s="105"/>
      <c r="VP119" s="105"/>
      <c r="VQ119" s="105"/>
      <c r="VR119" s="105"/>
      <c r="VS119" s="105"/>
      <c r="VT119" s="105"/>
      <c r="VU119" s="105"/>
      <c r="VV119" s="105"/>
      <c r="VW119" s="105"/>
      <c r="VX119" s="105"/>
      <c r="VY119" s="105"/>
      <c r="VZ119" s="105"/>
      <c r="WA119" s="105"/>
      <c r="WB119" s="105"/>
      <c r="WC119" s="105"/>
      <c r="WD119" s="105"/>
      <c r="WE119" s="105"/>
      <c r="WF119" s="105"/>
      <c r="WG119" s="105"/>
      <c r="WH119" s="105"/>
      <c r="WI119" s="105"/>
      <c r="WJ119" s="105"/>
      <c r="WK119" s="105"/>
      <c r="WL119" s="105"/>
      <c r="WM119" s="105"/>
      <c r="WN119" s="105"/>
      <c r="WO119" s="105"/>
      <c r="WP119" s="105"/>
      <c r="WQ119" s="105"/>
      <c r="WR119" s="105"/>
      <c r="WS119" s="105"/>
      <c r="WT119" s="105"/>
      <c r="WU119" s="105"/>
      <c r="WV119" s="105"/>
      <c r="WW119" s="105"/>
      <c r="WX119" s="105"/>
      <c r="WY119" s="105"/>
      <c r="WZ119" s="105"/>
      <c r="XA119" s="105"/>
      <c r="XB119" s="105"/>
      <c r="XC119" s="105"/>
      <c r="XD119" s="105"/>
      <c r="XE119" s="105"/>
      <c r="XF119" s="105"/>
      <c r="XG119" s="105"/>
      <c r="XH119" s="105"/>
      <c r="XI119" s="105"/>
      <c r="XJ119" s="105"/>
      <c r="XK119" s="105"/>
      <c r="XL119" s="105"/>
      <c r="XM119" s="105"/>
      <c r="XN119" s="105"/>
      <c r="XO119" s="105"/>
      <c r="XP119" s="105"/>
      <c r="XQ119" s="105"/>
      <c r="XR119" s="105"/>
      <c r="XS119" s="105"/>
      <c r="XT119" s="105"/>
      <c r="XU119" s="105"/>
      <c r="XV119" s="105"/>
      <c r="XW119" s="105"/>
      <c r="XX119" s="105"/>
      <c r="XY119" s="105"/>
      <c r="XZ119" s="105"/>
      <c r="YA119" s="105"/>
      <c r="YB119" s="105"/>
      <c r="YC119" s="105"/>
      <c r="YD119" s="105"/>
      <c r="YE119" s="105"/>
      <c r="YF119" s="105"/>
      <c r="YG119" s="105"/>
      <c r="YH119" s="105"/>
      <c r="YI119" s="105"/>
      <c r="YJ119" s="105"/>
      <c r="YK119" s="105"/>
      <c r="YL119" s="105"/>
      <c r="YM119" s="105"/>
      <c r="YN119" s="105"/>
      <c r="YO119" s="105"/>
      <c r="YP119" s="105"/>
      <c r="YQ119" s="105"/>
      <c r="YR119" s="105"/>
      <c r="YS119" s="105"/>
      <c r="YT119" s="105"/>
      <c r="YU119" s="105"/>
      <c r="YV119" s="105"/>
      <c r="YW119" s="105"/>
      <c r="YX119" s="105"/>
      <c r="YY119" s="105"/>
      <c r="YZ119" s="105"/>
      <c r="ZA119" s="105"/>
      <c r="ZB119" s="105"/>
      <c r="ZC119" s="105"/>
      <c r="ZD119" s="105"/>
      <c r="ZE119" s="105"/>
      <c r="ZF119" s="105"/>
      <c r="ZG119" s="105"/>
      <c r="ZH119" s="105"/>
      <c r="ZI119" s="105"/>
      <c r="ZJ119" s="105"/>
      <c r="ZK119" s="105"/>
      <c r="ZL119" s="105"/>
      <c r="ZM119" s="105"/>
      <c r="ZN119" s="105"/>
      <c r="ZO119" s="105"/>
      <c r="ZP119" s="105"/>
      <c r="ZQ119" s="105"/>
      <c r="ZR119" s="105"/>
      <c r="ZS119" s="105"/>
      <c r="ZT119" s="105"/>
      <c r="ZU119" s="105"/>
      <c r="ZV119" s="105"/>
      <c r="ZW119" s="105"/>
      <c r="ZX119" s="105"/>
      <c r="ZY119" s="105"/>
      <c r="ZZ119" s="105"/>
      <c r="AAA119" s="105"/>
      <c r="AAB119" s="105"/>
      <c r="AAC119" s="105"/>
      <c r="AAD119" s="105"/>
      <c r="AAE119" s="105"/>
      <c r="AAF119" s="105"/>
      <c r="AAG119" s="105"/>
      <c r="AAH119" s="105"/>
      <c r="AAI119" s="105"/>
      <c r="AAJ119" s="105"/>
      <c r="AAK119" s="105"/>
      <c r="AAL119" s="105"/>
      <c r="AAM119" s="105"/>
      <c r="AAN119" s="105"/>
      <c r="AAO119" s="105"/>
      <c r="AAP119" s="105"/>
      <c r="AAQ119" s="105"/>
      <c r="AAR119" s="105"/>
      <c r="AAS119" s="105"/>
      <c r="AAT119" s="105"/>
      <c r="AAU119" s="105"/>
      <c r="AAV119" s="105"/>
      <c r="AAW119" s="105"/>
      <c r="AAX119" s="105"/>
      <c r="AAY119" s="105"/>
      <c r="AAZ119" s="105"/>
      <c r="ABA119" s="105"/>
      <c r="ABB119" s="105"/>
      <c r="ABC119" s="105"/>
      <c r="ABD119" s="105"/>
      <c r="ABE119" s="105"/>
      <c r="ABF119" s="105"/>
      <c r="ABG119" s="105"/>
      <c r="ABH119" s="105"/>
      <c r="ABI119" s="105"/>
      <c r="ABJ119" s="105"/>
      <c r="ABK119" s="105"/>
      <c r="ABL119" s="105"/>
      <c r="ABM119" s="105"/>
      <c r="ABN119" s="105"/>
      <c r="ABO119" s="105"/>
      <c r="ABP119" s="105"/>
      <c r="ABQ119" s="105"/>
      <c r="ABR119" s="105"/>
      <c r="ABS119" s="105"/>
      <c r="ABT119" s="105"/>
      <c r="ABU119" s="105"/>
      <c r="ABV119" s="105"/>
      <c r="ABW119" s="105"/>
      <c r="ABX119" s="105"/>
      <c r="ABY119" s="105"/>
      <c r="ABZ119" s="105"/>
      <c r="ACA119" s="105"/>
      <c r="ACB119" s="105"/>
      <c r="ACC119" s="105"/>
      <c r="ACD119" s="105"/>
      <c r="ACE119" s="105"/>
      <c r="ACF119" s="105"/>
      <c r="ACG119" s="105"/>
      <c r="ACH119" s="105"/>
      <c r="ACI119" s="105"/>
      <c r="ACJ119" s="105"/>
      <c r="ACK119" s="105"/>
      <c r="ACL119" s="105"/>
      <c r="ACM119" s="105"/>
      <c r="ACN119" s="105"/>
      <c r="ACO119" s="105"/>
      <c r="ACP119" s="105"/>
      <c r="ACQ119" s="105"/>
      <c r="ACR119" s="105"/>
      <c r="ACS119" s="105"/>
      <c r="ACT119" s="105"/>
      <c r="ACU119" s="105"/>
      <c r="ACV119" s="105"/>
      <c r="ACW119" s="105"/>
      <c r="ACX119" s="105"/>
      <c r="ACY119" s="105"/>
      <c r="ACZ119" s="105"/>
      <c r="ADA119" s="105"/>
      <c r="ADB119" s="105"/>
      <c r="ADC119" s="105"/>
      <c r="ADD119" s="105"/>
      <c r="ADE119" s="105"/>
      <c r="ADF119" s="105"/>
      <c r="ADG119" s="105"/>
      <c r="ADH119" s="105"/>
      <c r="ADI119" s="105"/>
      <c r="ADJ119" s="105"/>
      <c r="ADK119" s="105"/>
      <c r="ADL119" s="105"/>
      <c r="ADM119" s="105"/>
      <c r="ADN119" s="105"/>
      <c r="ADO119" s="105"/>
      <c r="ADP119" s="105"/>
      <c r="ADQ119" s="105"/>
      <c r="ADR119" s="105"/>
      <c r="ADS119" s="105"/>
      <c r="ADT119" s="105"/>
      <c r="ADU119" s="105"/>
      <c r="ADV119" s="105"/>
      <c r="ADW119" s="105"/>
      <c r="ADX119" s="105"/>
      <c r="ADY119" s="105"/>
      <c r="ADZ119" s="105"/>
      <c r="AEA119" s="105"/>
      <c r="AEB119" s="105"/>
      <c r="AEC119" s="105"/>
      <c r="AED119" s="105"/>
      <c r="AEE119" s="105"/>
      <c r="AEF119" s="105"/>
      <c r="AEG119" s="105"/>
      <c r="AEH119" s="105"/>
      <c r="AEI119" s="105"/>
      <c r="AEJ119" s="105"/>
      <c r="AEK119" s="105"/>
      <c r="AEL119" s="105"/>
      <c r="AEM119" s="105"/>
      <c r="AEN119" s="105"/>
      <c r="AEO119" s="105"/>
      <c r="AEP119" s="105"/>
      <c r="AEQ119" s="105"/>
      <c r="AER119" s="105"/>
      <c r="AES119" s="105"/>
      <c r="AET119" s="105"/>
      <c r="AEU119" s="105"/>
      <c r="AEV119" s="105"/>
      <c r="AEW119" s="105"/>
      <c r="AEX119" s="105"/>
      <c r="AEY119" s="105"/>
      <c r="AEZ119" s="105"/>
      <c r="AFA119" s="105"/>
      <c r="AFB119" s="105"/>
      <c r="AFC119" s="105"/>
      <c r="AFD119" s="105"/>
      <c r="AFE119" s="105"/>
      <c r="AFF119" s="105"/>
      <c r="AFG119" s="105"/>
      <c r="AFH119" s="105"/>
      <c r="AFI119" s="105"/>
      <c r="AFJ119" s="105"/>
      <c r="AFK119" s="105"/>
      <c r="AFL119" s="105"/>
      <c r="AFM119" s="105"/>
      <c r="AFN119" s="105"/>
      <c r="AFO119" s="105"/>
      <c r="AFP119" s="105"/>
      <c r="AFQ119" s="105"/>
      <c r="AFR119" s="105"/>
      <c r="AFS119" s="105"/>
      <c r="AFT119" s="105"/>
      <c r="AFU119" s="105"/>
      <c r="AFV119" s="105"/>
      <c r="AFW119" s="105"/>
      <c r="AFX119" s="105"/>
      <c r="AFY119" s="105"/>
      <c r="AFZ119" s="105"/>
      <c r="AGA119" s="105"/>
      <c r="AGB119" s="105"/>
      <c r="AGC119" s="105"/>
      <c r="AGD119" s="105"/>
      <c r="AGE119" s="105"/>
      <c r="AGF119" s="105"/>
      <c r="AGG119" s="105"/>
      <c r="AGH119" s="105"/>
      <c r="AGI119" s="105"/>
      <c r="AGJ119" s="105"/>
      <c r="AGK119" s="105"/>
      <c r="AGL119" s="105"/>
      <c r="AGM119" s="105"/>
      <c r="AGN119" s="105"/>
      <c r="AGO119" s="105"/>
      <c r="AGP119" s="105"/>
      <c r="AGQ119" s="105"/>
      <c r="AGR119" s="105"/>
      <c r="AGS119" s="105"/>
      <c r="AGT119" s="105"/>
      <c r="AGU119" s="105"/>
      <c r="AGV119" s="105"/>
      <c r="AGW119" s="105"/>
      <c r="AGX119" s="105"/>
      <c r="AGY119" s="105"/>
      <c r="AGZ119" s="105"/>
      <c r="AHA119" s="105"/>
      <c r="AHB119" s="105"/>
      <c r="AHC119" s="105"/>
      <c r="AHD119" s="105"/>
      <c r="AHE119" s="105"/>
      <c r="AHF119" s="105"/>
      <c r="AHG119" s="105"/>
      <c r="AHH119" s="105"/>
      <c r="AHI119" s="105"/>
      <c r="AHJ119" s="105"/>
      <c r="AHK119" s="105"/>
      <c r="AHL119" s="105"/>
      <c r="AHM119" s="105"/>
      <c r="AHN119" s="105"/>
      <c r="AHO119" s="105"/>
      <c r="AHP119" s="105"/>
      <c r="AHQ119" s="105"/>
      <c r="AHR119" s="105"/>
      <c r="AHS119" s="105"/>
      <c r="AHT119" s="105"/>
      <c r="AHU119" s="105"/>
      <c r="AHV119" s="105"/>
      <c r="AHW119" s="105"/>
      <c r="AHX119" s="105"/>
      <c r="AHY119" s="105"/>
      <c r="AHZ119" s="105"/>
      <c r="AIA119" s="105"/>
      <c r="AIB119" s="105"/>
      <c r="AIC119" s="105"/>
      <c r="AID119" s="105"/>
      <c r="AIE119" s="105"/>
      <c r="AIF119" s="105"/>
      <c r="AIG119" s="105"/>
      <c r="AIH119" s="105"/>
      <c r="AII119" s="105"/>
      <c r="AIJ119" s="105"/>
      <c r="AIK119" s="105"/>
      <c r="AIL119" s="105"/>
      <c r="AIM119" s="105"/>
      <c r="AIN119" s="105"/>
      <c r="AIO119" s="105"/>
      <c r="AIP119" s="105"/>
      <c r="AIQ119" s="105"/>
      <c r="AIR119" s="105"/>
      <c r="AIS119" s="105"/>
      <c r="AIT119" s="105"/>
      <c r="AIU119" s="105"/>
      <c r="AIV119" s="105"/>
      <c r="AIW119" s="105"/>
      <c r="AIX119" s="105"/>
      <c r="AIY119" s="105"/>
      <c r="AIZ119" s="105"/>
      <c r="AJA119" s="105"/>
      <c r="AJB119" s="105"/>
      <c r="AJC119" s="105"/>
      <c r="AJD119" s="105"/>
      <c r="AJE119" s="105"/>
      <c r="AJF119" s="105"/>
      <c r="AJG119" s="105"/>
      <c r="AJH119" s="105"/>
      <c r="AJI119" s="105"/>
      <c r="AJJ119" s="105"/>
      <c r="AJK119" s="105"/>
      <c r="AJL119" s="105"/>
      <c r="AJM119" s="105"/>
      <c r="AJN119" s="105"/>
      <c r="AJO119" s="105"/>
      <c r="AJP119" s="105"/>
      <c r="AJQ119" s="105"/>
      <c r="AJR119" s="105"/>
      <c r="AJS119" s="105"/>
      <c r="AJT119" s="105"/>
      <c r="AJU119" s="105"/>
      <c r="AJV119" s="105"/>
      <c r="AJW119" s="105"/>
      <c r="AJX119" s="105"/>
      <c r="AJY119" s="105"/>
      <c r="AJZ119" s="105"/>
      <c r="AKA119" s="105"/>
      <c r="AKB119" s="105"/>
      <c r="AKC119" s="105"/>
      <c r="AKD119" s="105"/>
      <c r="AKE119" s="105"/>
      <c r="AKF119" s="105"/>
      <c r="AKG119" s="105"/>
      <c r="AKH119" s="105"/>
      <c r="AKI119" s="105"/>
      <c r="AKJ119" s="105"/>
      <c r="AKK119" s="105"/>
      <c r="AKL119" s="105"/>
      <c r="AKM119" s="105"/>
      <c r="AKN119" s="105"/>
      <c r="AKO119" s="105"/>
      <c r="AKP119" s="105"/>
      <c r="AKQ119" s="105"/>
      <c r="AKR119" s="105"/>
      <c r="AKS119" s="105"/>
      <c r="AKT119" s="105"/>
      <c r="AKU119" s="105"/>
      <c r="AKV119" s="105"/>
      <c r="AKW119" s="105"/>
      <c r="AKX119" s="105"/>
      <c r="AKY119" s="105"/>
      <c r="AKZ119" s="105"/>
      <c r="ALA119" s="105"/>
      <c r="ALB119" s="105"/>
      <c r="ALC119" s="105"/>
      <c r="ALD119" s="105"/>
      <c r="ALE119" s="105"/>
      <c r="ALF119" s="105"/>
      <c r="ALG119" s="105"/>
      <c r="ALH119" s="105"/>
      <c r="ALI119" s="105"/>
      <c r="ALJ119" s="105"/>
      <c r="ALK119" s="105"/>
      <c r="ALL119" s="105"/>
      <c r="ALM119" s="105"/>
      <c r="ALN119" s="105"/>
      <c r="ALO119" s="105"/>
      <c r="ALP119" s="105"/>
      <c r="ALQ119" s="105"/>
      <c r="ALR119" s="105"/>
      <c r="ALS119" s="105"/>
      <c r="ALT119" s="105"/>
      <c r="ALU119" s="105"/>
      <c r="ALV119" s="105"/>
      <c r="ALW119" s="105"/>
      <c r="ALX119" s="105"/>
      <c r="ALY119" s="105"/>
      <c r="ALZ119" s="105"/>
      <c r="AMA119" s="105"/>
      <c r="AMB119" s="105"/>
      <c r="AMC119" s="105"/>
      <c r="AMD119" s="105"/>
      <c r="AME119" s="105"/>
      <c r="AMF119" s="105"/>
      <c r="AMG119" s="105"/>
      <c r="AMH119" s="105"/>
      <c r="AMI119" s="105"/>
      <c r="AMJ119" s="105"/>
      <c r="AMK119" s="105"/>
      <c r="AML119" s="105"/>
      <c r="AMM119" s="105"/>
      <c r="AMN119" s="105"/>
      <c r="AMO119" s="105"/>
      <c r="AMP119" s="105"/>
      <c r="AMQ119" s="105"/>
      <c r="AMR119" s="105"/>
      <c r="AMS119" s="105"/>
      <c r="AMT119" s="105"/>
      <c r="AMU119" s="105"/>
      <c r="AMV119" s="105"/>
      <c r="AMW119" s="105"/>
      <c r="AMX119" s="105"/>
      <c r="AMY119" s="105"/>
      <c r="AMZ119" s="105"/>
      <c r="ANA119" s="105"/>
      <c r="ANB119" s="105"/>
      <c r="ANC119" s="105"/>
      <c r="AND119" s="105"/>
      <c r="ANE119" s="105"/>
      <c r="ANF119" s="105"/>
      <c r="ANG119" s="105"/>
      <c r="ANH119" s="105"/>
      <c r="ANI119" s="105"/>
      <c r="ANJ119" s="105"/>
      <c r="ANK119" s="105"/>
      <c r="ANL119" s="105"/>
      <c r="ANM119" s="105"/>
      <c r="ANN119" s="105"/>
      <c r="ANO119" s="105"/>
      <c r="ANP119" s="105"/>
      <c r="ANQ119" s="105"/>
      <c r="ANR119" s="105"/>
      <c r="ANS119" s="105"/>
      <c r="ANT119" s="105"/>
      <c r="ANU119" s="105"/>
      <c r="ANV119" s="105"/>
      <c r="ANW119" s="105"/>
      <c r="ANX119" s="105"/>
      <c r="ANY119" s="105"/>
      <c r="ANZ119" s="105"/>
      <c r="AOA119" s="105"/>
      <c r="AOB119" s="105"/>
      <c r="AOC119" s="105"/>
      <c r="AOD119" s="105"/>
      <c r="AOE119" s="105"/>
      <c r="AOF119" s="105"/>
      <c r="AOG119" s="105"/>
      <c r="AOH119" s="105"/>
      <c r="AOI119" s="105"/>
      <c r="AOJ119" s="105"/>
      <c r="AOK119" s="105"/>
      <c r="AOL119" s="105"/>
      <c r="AOM119" s="105"/>
      <c r="AON119" s="105"/>
      <c r="AOO119" s="105"/>
      <c r="AOP119" s="105"/>
      <c r="AOQ119" s="105"/>
      <c r="AOR119" s="105"/>
      <c r="AOS119" s="105"/>
      <c r="AOT119" s="105"/>
      <c r="AOU119" s="105"/>
      <c r="AOV119" s="105"/>
      <c r="AOW119" s="105"/>
      <c r="AOX119" s="105"/>
      <c r="AOY119" s="105"/>
      <c r="AOZ119" s="105"/>
      <c r="APA119" s="105"/>
      <c r="APB119" s="105"/>
      <c r="APC119" s="105"/>
      <c r="APD119" s="105"/>
      <c r="APE119" s="105"/>
      <c r="APF119" s="105"/>
      <c r="APG119" s="105"/>
      <c r="APH119" s="105"/>
      <c r="API119" s="105"/>
      <c r="APJ119" s="105"/>
      <c r="APK119" s="105"/>
      <c r="APL119" s="105"/>
      <c r="APM119" s="105"/>
      <c r="APN119" s="105"/>
      <c r="APO119" s="105"/>
      <c r="APP119" s="105"/>
      <c r="APQ119" s="105"/>
      <c r="APR119" s="105"/>
      <c r="APS119" s="105"/>
      <c r="APT119" s="105"/>
      <c r="APU119" s="105"/>
      <c r="APV119" s="105"/>
      <c r="APW119" s="105"/>
      <c r="APX119" s="105"/>
      <c r="APY119" s="105"/>
      <c r="APZ119" s="105"/>
      <c r="AQA119" s="105"/>
      <c r="AQB119" s="105"/>
      <c r="AQC119" s="105"/>
      <c r="AQD119" s="105"/>
      <c r="AQE119" s="105"/>
      <c r="AQF119" s="105"/>
      <c r="AQG119" s="105"/>
      <c r="AQH119" s="105"/>
      <c r="AQI119" s="105"/>
      <c r="AQJ119" s="105"/>
      <c r="AQK119" s="105"/>
      <c r="AQL119" s="105"/>
      <c r="AQM119" s="105"/>
      <c r="AQN119" s="105"/>
      <c r="AQO119" s="105"/>
      <c r="AQP119" s="105"/>
      <c r="AQQ119" s="105"/>
      <c r="AQR119" s="105"/>
      <c r="AQS119" s="105"/>
      <c r="AQT119" s="105"/>
      <c r="AQU119" s="105"/>
      <c r="AQV119" s="105"/>
      <c r="AQW119" s="105"/>
      <c r="AQX119" s="105"/>
      <c r="AQY119" s="105"/>
      <c r="AQZ119" s="105"/>
      <c r="ARA119" s="105"/>
      <c r="ARB119" s="105"/>
      <c r="ARC119" s="105"/>
      <c r="ARD119" s="105"/>
      <c r="ARE119" s="105"/>
      <c r="ARF119" s="105"/>
      <c r="ARG119" s="105"/>
      <c r="ARH119" s="105"/>
      <c r="ARI119" s="105"/>
      <c r="ARJ119" s="105"/>
      <c r="ARK119" s="105"/>
      <c r="ARL119" s="105"/>
      <c r="ARM119" s="105"/>
      <c r="ARN119" s="105"/>
      <c r="ARO119" s="105"/>
      <c r="ARP119" s="105"/>
      <c r="ARQ119" s="105"/>
      <c r="ARR119" s="105"/>
      <c r="ARS119" s="105"/>
      <c r="ART119" s="105"/>
      <c r="ARU119" s="105"/>
      <c r="ARV119" s="105"/>
      <c r="ARW119" s="105"/>
      <c r="ARX119" s="105"/>
      <c r="ARY119" s="105"/>
      <c r="ARZ119" s="105"/>
      <c r="ASA119" s="105"/>
      <c r="ASB119" s="105"/>
      <c r="ASC119" s="105"/>
      <c r="ASD119" s="105"/>
      <c r="ASE119" s="105"/>
      <c r="ASF119" s="105"/>
      <c r="ASG119" s="105"/>
      <c r="ASH119" s="105"/>
      <c r="ASI119" s="105"/>
      <c r="ASJ119" s="105"/>
      <c r="ASK119" s="105"/>
      <c r="ASL119" s="105"/>
      <c r="ASM119" s="105"/>
      <c r="ASN119" s="105"/>
      <c r="ASO119" s="105"/>
      <c r="ASP119" s="105"/>
      <c r="ASQ119" s="105"/>
      <c r="ASR119" s="105"/>
      <c r="ASS119" s="105"/>
      <c r="AST119" s="105"/>
      <c r="ASU119" s="105"/>
      <c r="ASV119" s="105"/>
      <c r="ASW119" s="105"/>
      <c r="ASX119" s="105"/>
      <c r="ASY119" s="105"/>
      <c r="ASZ119" s="105"/>
      <c r="ATA119" s="105"/>
      <c r="ATB119" s="105"/>
      <c r="ATC119" s="105"/>
      <c r="ATD119" s="105"/>
      <c r="ATE119" s="105"/>
      <c r="ATF119" s="105"/>
      <c r="ATG119" s="105"/>
      <c r="ATH119" s="105"/>
      <c r="ATI119" s="105"/>
      <c r="ATJ119" s="105"/>
      <c r="ATK119" s="105"/>
      <c r="ATL119" s="105"/>
      <c r="ATM119" s="105"/>
      <c r="ATN119" s="105"/>
      <c r="ATO119" s="105"/>
      <c r="ATP119" s="105"/>
      <c r="ATQ119" s="105"/>
      <c r="ATR119" s="105"/>
      <c r="ATS119" s="105"/>
      <c r="ATT119" s="105"/>
      <c r="ATU119" s="105"/>
      <c r="ATV119" s="105"/>
    </row>
    <row r="120" spans="1:1218" s="58" customFormat="1" ht="16.5" customHeight="1">
      <c r="A120" s="2302"/>
      <c r="B120" s="1725">
        <f>IF(ISBLANK(C120),"",LARGE(B119:B119,1)+1)</f>
        <v>1</v>
      </c>
      <c r="C120" s="1340" t="s">
        <v>296</v>
      </c>
      <c r="D120" s="141"/>
      <c r="E120" s="141"/>
      <c r="F120" s="141"/>
      <c r="G120" s="141"/>
      <c r="H120" s="141"/>
      <c r="I120" s="141"/>
      <c r="J120" s="1549"/>
      <c r="K120" s="140"/>
      <c r="L120" s="105"/>
      <c r="M120" s="1727">
        <f>IF(ISBLANK(N120),"",LARGE(M119:M119,1)+1)</f>
        <v>1</v>
      </c>
      <c r="N120" s="1612" t="s">
        <v>1411</v>
      </c>
      <c r="O120" s="1613"/>
      <c r="P120" s="1610"/>
      <c r="Q120" s="1610"/>
      <c r="R120" s="1610"/>
      <c r="S120" s="1611"/>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105"/>
      <c r="BS120" s="105"/>
      <c r="BT120" s="105"/>
      <c r="BU120" s="105"/>
      <c r="BV120" s="105"/>
      <c r="BW120" s="105"/>
      <c r="BX120" s="105"/>
      <c r="BY120" s="105"/>
      <c r="BZ120" s="105"/>
      <c r="CA120" s="105"/>
      <c r="CB120" s="105"/>
      <c r="CC120" s="105"/>
      <c r="CD120" s="105"/>
      <c r="CE120" s="105"/>
      <c r="CF120" s="105"/>
      <c r="CG120" s="105"/>
      <c r="CH120" s="105"/>
      <c r="CI120" s="105"/>
      <c r="CJ120" s="105"/>
      <c r="CK120" s="105"/>
      <c r="CL120" s="105"/>
      <c r="CM120" s="105"/>
      <c r="CN120" s="105"/>
      <c r="CO120" s="105"/>
      <c r="CP120" s="105"/>
      <c r="CQ120" s="105"/>
      <c r="CR120" s="105"/>
      <c r="CS120" s="105"/>
      <c r="CT120" s="105"/>
      <c r="CU120" s="105"/>
      <c r="CV120" s="105"/>
      <c r="CW120" s="105"/>
      <c r="CX120" s="105"/>
      <c r="CY120" s="105"/>
      <c r="CZ120" s="105"/>
      <c r="DA120" s="105"/>
      <c r="DB120" s="105"/>
      <c r="DC120" s="105"/>
      <c r="DD120" s="105"/>
      <c r="DE120" s="105"/>
      <c r="DF120" s="105"/>
      <c r="DG120" s="105"/>
      <c r="DH120" s="105"/>
      <c r="DI120" s="105"/>
      <c r="DJ120" s="105"/>
      <c r="DK120" s="105"/>
      <c r="DL120" s="105"/>
      <c r="DM120" s="105"/>
      <c r="DN120" s="105"/>
      <c r="DO120" s="105"/>
      <c r="DP120" s="105"/>
      <c r="DQ120" s="105"/>
      <c r="DR120" s="105"/>
      <c r="DS120" s="105"/>
      <c r="DT120" s="105"/>
      <c r="DU120" s="105"/>
      <c r="DV120" s="105"/>
      <c r="DW120" s="105"/>
      <c r="DX120" s="105"/>
      <c r="DY120" s="105"/>
      <c r="DZ120" s="105"/>
      <c r="EA120" s="105"/>
      <c r="EB120" s="105"/>
      <c r="EC120" s="105"/>
      <c r="ED120" s="105"/>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05"/>
      <c r="FM120" s="105"/>
      <c r="FN120" s="105"/>
      <c r="FO120" s="105"/>
      <c r="FP120" s="105"/>
      <c r="FQ120" s="105"/>
      <c r="FR120" s="105"/>
      <c r="FS120" s="105"/>
      <c r="FT120" s="105"/>
      <c r="FU120" s="105"/>
      <c r="FV120" s="105"/>
      <c r="FW120" s="105"/>
      <c r="FX120" s="105"/>
      <c r="FY120" s="105"/>
      <c r="FZ120" s="105"/>
      <c r="GA120" s="105"/>
      <c r="GB120" s="105"/>
      <c r="GC120" s="105"/>
      <c r="GD120" s="105"/>
      <c r="GE120" s="105"/>
      <c r="GF120" s="105"/>
      <c r="GG120" s="105"/>
      <c r="GH120" s="105"/>
      <c r="GI120" s="105"/>
      <c r="GJ120" s="105"/>
      <c r="GK120" s="105"/>
      <c r="GL120" s="105"/>
      <c r="GM120" s="105"/>
      <c r="GN120" s="105"/>
      <c r="GO120" s="105"/>
      <c r="GP120" s="105"/>
      <c r="GQ120" s="105"/>
      <c r="GR120" s="105"/>
      <c r="GS120" s="105"/>
      <c r="GT120" s="105"/>
      <c r="GU120" s="105"/>
      <c r="GV120" s="105"/>
      <c r="GW120" s="105"/>
      <c r="GX120" s="105"/>
      <c r="GY120" s="105"/>
      <c r="GZ120" s="105"/>
      <c r="HA120" s="105"/>
      <c r="HB120" s="105"/>
      <c r="HC120" s="105"/>
      <c r="HD120" s="105"/>
      <c r="HE120" s="105"/>
      <c r="HF120" s="105"/>
      <c r="HG120" s="105"/>
      <c r="HH120" s="105"/>
      <c r="HI120" s="105"/>
      <c r="HJ120" s="105"/>
      <c r="HK120" s="105"/>
      <c r="HL120" s="105"/>
      <c r="HM120" s="105"/>
      <c r="HN120" s="105"/>
      <c r="HO120" s="105"/>
      <c r="HP120" s="105"/>
      <c r="HQ120" s="105"/>
      <c r="HR120" s="105"/>
      <c r="HS120" s="105"/>
      <c r="HT120" s="105"/>
      <c r="HU120" s="105"/>
      <c r="HV120" s="105"/>
      <c r="HW120" s="105"/>
      <c r="HX120" s="105"/>
      <c r="HY120" s="105"/>
      <c r="HZ120" s="105"/>
      <c r="IA120" s="105"/>
      <c r="IB120" s="105"/>
      <c r="IC120" s="105"/>
      <c r="ID120" s="105"/>
      <c r="IE120" s="105"/>
      <c r="IF120" s="105"/>
      <c r="IG120" s="105"/>
      <c r="IH120" s="105"/>
      <c r="II120" s="105"/>
      <c r="IJ120" s="105"/>
      <c r="IK120" s="105"/>
      <c r="IL120" s="105"/>
      <c r="IM120" s="105"/>
      <c r="IN120" s="105"/>
      <c r="IO120" s="105"/>
      <c r="IP120" s="105"/>
      <c r="IQ120" s="105"/>
      <c r="IR120" s="105"/>
      <c r="IS120" s="105"/>
      <c r="IT120" s="105"/>
      <c r="IU120" s="105"/>
      <c r="IV120" s="105"/>
      <c r="IW120" s="105"/>
      <c r="IX120" s="105"/>
      <c r="IY120" s="105"/>
      <c r="IZ120" s="105"/>
      <c r="JA120" s="105"/>
      <c r="JB120" s="105"/>
      <c r="JC120" s="105"/>
      <c r="JD120" s="105"/>
      <c r="JE120" s="105"/>
      <c r="JF120" s="105"/>
      <c r="JG120" s="105"/>
      <c r="JH120" s="105"/>
      <c r="JI120" s="105"/>
      <c r="JJ120" s="105"/>
      <c r="JK120" s="105"/>
      <c r="JL120" s="105"/>
      <c r="JM120" s="105"/>
      <c r="JN120" s="105"/>
      <c r="JO120" s="105"/>
      <c r="JP120" s="105"/>
      <c r="JQ120" s="105"/>
      <c r="JR120" s="105"/>
      <c r="JS120" s="105"/>
      <c r="JT120" s="105"/>
      <c r="JU120" s="105"/>
      <c r="JV120" s="105"/>
      <c r="JW120" s="105"/>
      <c r="JX120" s="105"/>
      <c r="JY120" s="105"/>
      <c r="JZ120" s="105"/>
      <c r="KA120" s="105"/>
      <c r="KB120" s="105"/>
      <c r="KC120" s="105"/>
      <c r="KD120" s="105"/>
      <c r="KE120" s="105"/>
      <c r="KF120" s="105"/>
      <c r="KG120" s="105"/>
      <c r="KH120" s="105"/>
      <c r="KI120" s="105"/>
      <c r="KJ120" s="105"/>
      <c r="KK120" s="105"/>
      <c r="KL120" s="105"/>
      <c r="KM120" s="105"/>
      <c r="KN120" s="105"/>
      <c r="KO120" s="105"/>
      <c r="KP120" s="105"/>
      <c r="KQ120" s="105"/>
      <c r="KR120" s="105"/>
      <c r="KS120" s="105"/>
      <c r="KT120" s="105"/>
      <c r="KU120" s="105"/>
      <c r="KV120" s="105"/>
      <c r="KW120" s="105"/>
      <c r="KX120" s="105"/>
      <c r="KY120" s="105"/>
      <c r="KZ120" s="105"/>
      <c r="LA120" s="105"/>
      <c r="LB120" s="105"/>
      <c r="LC120" s="105"/>
      <c r="LD120" s="105"/>
      <c r="LE120" s="105"/>
      <c r="LF120" s="105"/>
      <c r="LG120" s="105"/>
      <c r="LH120" s="105"/>
      <c r="LI120" s="105"/>
      <c r="LJ120" s="105"/>
      <c r="LK120" s="105"/>
      <c r="LL120" s="105"/>
      <c r="LM120" s="105"/>
      <c r="LN120" s="105"/>
      <c r="LO120" s="105"/>
      <c r="LP120" s="105"/>
      <c r="LQ120" s="105"/>
      <c r="LR120" s="105"/>
      <c r="LS120" s="105"/>
      <c r="LT120" s="105"/>
      <c r="LU120" s="105"/>
      <c r="LV120" s="105"/>
      <c r="LW120" s="105"/>
      <c r="LX120" s="105"/>
      <c r="LY120" s="105"/>
      <c r="LZ120" s="105"/>
      <c r="MA120" s="105"/>
      <c r="MB120" s="105"/>
      <c r="MC120" s="105"/>
      <c r="MD120" s="105"/>
      <c r="ME120" s="105"/>
      <c r="MF120" s="105"/>
      <c r="MG120" s="105"/>
      <c r="MH120" s="105"/>
      <c r="MI120" s="105"/>
      <c r="MJ120" s="105"/>
      <c r="MK120" s="105"/>
      <c r="ML120" s="105"/>
      <c r="MM120" s="105"/>
      <c r="MN120" s="105"/>
      <c r="MO120" s="105"/>
      <c r="MP120" s="105"/>
      <c r="MQ120" s="105"/>
      <c r="MR120" s="105"/>
      <c r="MS120" s="105"/>
      <c r="MT120" s="105"/>
      <c r="MU120" s="105"/>
      <c r="MV120" s="105"/>
      <c r="MW120" s="105"/>
      <c r="MX120" s="105"/>
      <c r="MY120" s="105"/>
      <c r="MZ120" s="105"/>
      <c r="NA120" s="105"/>
      <c r="NB120" s="105"/>
      <c r="NC120" s="105"/>
      <c r="ND120" s="105"/>
      <c r="NE120" s="105"/>
      <c r="NF120" s="105"/>
      <c r="NG120" s="105"/>
      <c r="NH120" s="105"/>
      <c r="NI120" s="105"/>
      <c r="NJ120" s="105"/>
      <c r="NK120" s="105"/>
      <c r="NL120" s="105"/>
      <c r="NM120" s="105"/>
      <c r="NN120" s="105"/>
      <c r="NO120" s="105"/>
      <c r="NP120" s="105"/>
      <c r="NQ120" s="105"/>
      <c r="NR120" s="105"/>
      <c r="NS120" s="105"/>
      <c r="NT120" s="105"/>
      <c r="NU120" s="105"/>
      <c r="NV120" s="105"/>
      <c r="NW120" s="105"/>
      <c r="NX120" s="105"/>
      <c r="NY120" s="105"/>
      <c r="NZ120" s="105"/>
      <c r="OA120" s="105"/>
      <c r="OB120" s="105"/>
      <c r="OC120" s="105"/>
      <c r="OD120" s="105"/>
      <c r="OE120" s="105"/>
      <c r="OF120" s="105"/>
      <c r="OG120" s="105"/>
      <c r="OH120" s="105"/>
      <c r="OI120" s="105"/>
      <c r="OJ120" s="105"/>
      <c r="OK120" s="105"/>
      <c r="OL120" s="105"/>
      <c r="OM120" s="105"/>
      <c r="ON120" s="105"/>
      <c r="OO120" s="105"/>
      <c r="OP120" s="105"/>
      <c r="OQ120" s="105"/>
      <c r="OR120" s="105"/>
      <c r="OS120" s="105"/>
      <c r="OT120" s="105"/>
      <c r="OU120" s="105"/>
      <c r="OV120" s="105"/>
      <c r="OW120" s="105"/>
      <c r="OX120" s="105"/>
      <c r="OY120" s="105"/>
      <c r="OZ120" s="105"/>
      <c r="PA120" s="105"/>
      <c r="PB120" s="105"/>
      <c r="PC120" s="105"/>
      <c r="PD120" s="105"/>
      <c r="PE120" s="105"/>
      <c r="PF120" s="105"/>
      <c r="PG120" s="105"/>
      <c r="PH120" s="105"/>
      <c r="PI120" s="105"/>
      <c r="PJ120" s="105"/>
      <c r="PK120" s="105"/>
      <c r="PL120" s="105"/>
      <c r="PM120" s="105"/>
      <c r="PN120" s="105"/>
      <c r="PO120" s="105"/>
      <c r="PP120" s="105"/>
      <c r="PQ120" s="105"/>
      <c r="PR120" s="105"/>
      <c r="PS120" s="105"/>
      <c r="PT120" s="105"/>
      <c r="PU120" s="105"/>
      <c r="PV120" s="105"/>
      <c r="PW120" s="105"/>
      <c r="PX120" s="105"/>
      <c r="PY120" s="105"/>
      <c r="PZ120" s="105"/>
      <c r="QA120" s="105"/>
      <c r="QB120" s="105"/>
      <c r="QC120" s="105"/>
      <c r="QD120" s="105"/>
      <c r="QE120" s="105"/>
      <c r="QF120" s="105"/>
      <c r="QG120" s="105"/>
      <c r="QH120" s="105"/>
      <c r="QI120" s="105"/>
      <c r="QJ120" s="105"/>
      <c r="QK120" s="105"/>
      <c r="QL120" s="105"/>
      <c r="QM120" s="105"/>
      <c r="QN120" s="105"/>
      <c r="QO120" s="105"/>
      <c r="QP120" s="105"/>
      <c r="QQ120" s="105"/>
      <c r="QR120" s="105"/>
      <c r="QS120" s="105"/>
      <c r="QT120" s="105"/>
      <c r="QU120" s="105"/>
      <c r="QV120" s="105"/>
      <c r="QW120" s="105"/>
      <c r="QX120" s="105"/>
      <c r="QY120" s="105"/>
      <c r="QZ120" s="105"/>
      <c r="RA120" s="105"/>
      <c r="RB120" s="105"/>
      <c r="RC120" s="105"/>
      <c r="RD120" s="105"/>
      <c r="RE120" s="105"/>
      <c r="RF120" s="105"/>
      <c r="RG120" s="105"/>
      <c r="RH120" s="105"/>
      <c r="RI120" s="105"/>
      <c r="RJ120" s="105"/>
      <c r="RK120" s="105"/>
      <c r="RL120" s="105"/>
      <c r="RM120" s="105"/>
      <c r="RN120" s="105"/>
      <c r="RO120" s="105"/>
      <c r="RP120" s="105"/>
      <c r="RQ120" s="105"/>
      <c r="RR120" s="105"/>
      <c r="RS120" s="105"/>
      <c r="RT120" s="105"/>
      <c r="RU120" s="105"/>
      <c r="RV120" s="105"/>
      <c r="RW120" s="105"/>
      <c r="RX120" s="105"/>
      <c r="RY120" s="105"/>
      <c r="RZ120" s="105"/>
      <c r="SA120" s="105"/>
      <c r="SB120" s="105"/>
      <c r="SC120" s="105"/>
      <c r="SD120" s="105"/>
      <c r="SE120" s="105"/>
      <c r="SF120" s="105"/>
      <c r="SG120" s="105"/>
      <c r="SH120" s="105"/>
      <c r="SI120" s="105"/>
      <c r="SJ120" s="105"/>
      <c r="SK120" s="105"/>
      <c r="SL120" s="105"/>
      <c r="SM120" s="105"/>
      <c r="SN120" s="105"/>
      <c r="SO120" s="105"/>
      <c r="SP120" s="105"/>
      <c r="SQ120" s="105"/>
      <c r="SR120" s="105"/>
      <c r="SS120" s="105"/>
      <c r="ST120" s="105"/>
      <c r="SU120" s="105"/>
      <c r="SV120" s="105"/>
      <c r="SW120" s="105"/>
      <c r="SX120" s="105"/>
      <c r="SY120" s="105"/>
      <c r="SZ120" s="105"/>
      <c r="TA120" s="105"/>
      <c r="TB120" s="105"/>
      <c r="TC120" s="105"/>
      <c r="TD120" s="105"/>
      <c r="TE120" s="105"/>
      <c r="TF120" s="105"/>
      <c r="TG120" s="105"/>
      <c r="TH120" s="105"/>
      <c r="TI120" s="105"/>
      <c r="TJ120" s="105"/>
      <c r="TK120" s="105"/>
      <c r="TL120" s="105"/>
      <c r="TM120" s="105"/>
      <c r="TN120" s="105"/>
      <c r="TO120" s="105"/>
      <c r="TP120" s="105"/>
      <c r="TQ120" s="105"/>
      <c r="TR120" s="105"/>
      <c r="TS120" s="105"/>
      <c r="TT120" s="105"/>
      <c r="TU120" s="105"/>
      <c r="TV120" s="105"/>
      <c r="TW120" s="105"/>
      <c r="TX120" s="105"/>
      <c r="TY120" s="105"/>
      <c r="TZ120" s="105"/>
      <c r="UA120" s="105"/>
      <c r="UB120" s="105"/>
      <c r="UC120" s="105"/>
      <c r="UD120" s="105"/>
      <c r="UE120" s="105"/>
      <c r="UF120" s="105"/>
      <c r="UG120" s="105"/>
      <c r="UH120" s="105"/>
      <c r="UI120" s="105"/>
      <c r="UJ120" s="105"/>
      <c r="UK120" s="105"/>
      <c r="UL120" s="105"/>
      <c r="UM120" s="105"/>
      <c r="UN120" s="105"/>
      <c r="UO120" s="105"/>
      <c r="UP120" s="105"/>
      <c r="UQ120" s="105"/>
      <c r="UR120" s="105"/>
      <c r="US120" s="105"/>
      <c r="UT120" s="105"/>
      <c r="UU120" s="105"/>
      <c r="UV120" s="105"/>
      <c r="UW120" s="105"/>
      <c r="UX120" s="105"/>
      <c r="UY120" s="105"/>
      <c r="UZ120" s="105"/>
      <c r="VA120" s="105"/>
      <c r="VB120" s="105"/>
      <c r="VC120" s="105"/>
      <c r="VD120" s="105"/>
      <c r="VE120" s="105"/>
      <c r="VF120" s="105"/>
      <c r="VG120" s="105"/>
      <c r="VH120" s="105"/>
      <c r="VI120" s="105"/>
      <c r="VJ120" s="105"/>
      <c r="VK120" s="105"/>
      <c r="VL120" s="105"/>
      <c r="VM120" s="105"/>
      <c r="VN120" s="105"/>
      <c r="VO120" s="105"/>
      <c r="VP120" s="105"/>
      <c r="VQ120" s="105"/>
      <c r="VR120" s="105"/>
      <c r="VS120" s="105"/>
      <c r="VT120" s="105"/>
      <c r="VU120" s="105"/>
      <c r="VV120" s="105"/>
      <c r="VW120" s="105"/>
      <c r="VX120" s="105"/>
      <c r="VY120" s="105"/>
      <c r="VZ120" s="105"/>
      <c r="WA120" s="105"/>
      <c r="WB120" s="105"/>
      <c r="WC120" s="105"/>
      <c r="WD120" s="105"/>
      <c r="WE120" s="105"/>
      <c r="WF120" s="105"/>
      <c r="WG120" s="105"/>
      <c r="WH120" s="105"/>
      <c r="WI120" s="105"/>
      <c r="WJ120" s="105"/>
      <c r="WK120" s="105"/>
      <c r="WL120" s="105"/>
      <c r="WM120" s="105"/>
      <c r="WN120" s="105"/>
      <c r="WO120" s="105"/>
      <c r="WP120" s="105"/>
      <c r="WQ120" s="105"/>
      <c r="WR120" s="105"/>
      <c r="WS120" s="105"/>
      <c r="WT120" s="105"/>
      <c r="WU120" s="105"/>
      <c r="WV120" s="105"/>
      <c r="WW120" s="105"/>
      <c r="WX120" s="105"/>
      <c r="WY120" s="105"/>
      <c r="WZ120" s="105"/>
      <c r="XA120" s="105"/>
      <c r="XB120" s="105"/>
      <c r="XC120" s="105"/>
      <c r="XD120" s="105"/>
      <c r="XE120" s="105"/>
      <c r="XF120" s="105"/>
      <c r="XG120" s="105"/>
      <c r="XH120" s="105"/>
      <c r="XI120" s="105"/>
      <c r="XJ120" s="105"/>
      <c r="XK120" s="105"/>
      <c r="XL120" s="105"/>
      <c r="XM120" s="105"/>
      <c r="XN120" s="105"/>
      <c r="XO120" s="105"/>
      <c r="XP120" s="105"/>
      <c r="XQ120" s="105"/>
      <c r="XR120" s="105"/>
      <c r="XS120" s="105"/>
      <c r="XT120" s="105"/>
      <c r="XU120" s="105"/>
      <c r="XV120" s="105"/>
      <c r="XW120" s="105"/>
      <c r="XX120" s="105"/>
      <c r="XY120" s="105"/>
      <c r="XZ120" s="105"/>
      <c r="YA120" s="105"/>
      <c r="YB120" s="105"/>
      <c r="YC120" s="105"/>
      <c r="YD120" s="105"/>
      <c r="YE120" s="105"/>
      <c r="YF120" s="105"/>
      <c r="YG120" s="105"/>
      <c r="YH120" s="105"/>
      <c r="YI120" s="105"/>
      <c r="YJ120" s="105"/>
      <c r="YK120" s="105"/>
      <c r="YL120" s="105"/>
      <c r="YM120" s="105"/>
      <c r="YN120" s="105"/>
      <c r="YO120" s="105"/>
      <c r="YP120" s="105"/>
      <c r="YQ120" s="105"/>
      <c r="YR120" s="105"/>
      <c r="YS120" s="105"/>
      <c r="YT120" s="105"/>
      <c r="YU120" s="105"/>
      <c r="YV120" s="105"/>
      <c r="YW120" s="105"/>
      <c r="YX120" s="105"/>
      <c r="YY120" s="105"/>
      <c r="YZ120" s="105"/>
      <c r="ZA120" s="105"/>
      <c r="ZB120" s="105"/>
      <c r="ZC120" s="105"/>
      <c r="ZD120" s="105"/>
      <c r="ZE120" s="105"/>
      <c r="ZF120" s="105"/>
      <c r="ZG120" s="105"/>
      <c r="ZH120" s="105"/>
      <c r="ZI120" s="105"/>
      <c r="ZJ120" s="105"/>
      <c r="ZK120" s="105"/>
      <c r="ZL120" s="105"/>
      <c r="ZM120" s="105"/>
      <c r="ZN120" s="105"/>
      <c r="ZO120" s="105"/>
      <c r="ZP120" s="105"/>
      <c r="ZQ120" s="105"/>
      <c r="ZR120" s="105"/>
      <c r="ZS120" s="105"/>
      <c r="ZT120" s="105"/>
      <c r="ZU120" s="105"/>
      <c r="ZV120" s="105"/>
      <c r="ZW120" s="105"/>
      <c r="ZX120" s="105"/>
      <c r="ZY120" s="105"/>
      <c r="ZZ120" s="105"/>
      <c r="AAA120" s="105"/>
      <c r="AAB120" s="105"/>
      <c r="AAC120" s="105"/>
      <c r="AAD120" s="105"/>
      <c r="AAE120" s="105"/>
      <c r="AAF120" s="105"/>
      <c r="AAG120" s="105"/>
      <c r="AAH120" s="105"/>
      <c r="AAI120" s="105"/>
      <c r="AAJ120" s="105"/>
      <c r="AAK120" s="105"/>
      <c r="AAL120" s="105"/>
      <c r="AAM120" s="105"/>
      <c r="AAN120" s="105"/>
      <c r="AAO120" s="105"/>
      <c r="AAP120" s="105"/>
      <c r="AAQ120" s="105"/>
      <c r="AAR120" s="105"/>
      <c r="AAS120" s="105"/>
      <c r="AAT120" s="105"/>
      <c r="AAU120" s="105"/>
      <c r="AAV120" s="105"/>
      <c r="AAW120" s="105"/>
      <c r="AAX120" s="105"/>
      <c r="AAY120" s="105"/>
      <c r="AAZ120" s="105"/>
      <c r="ABA120" s="105"/>
      <c r="ABB120" s="105"/>
      <c r="ABC120" s="105"/>
      <c r="ABD120" s="105"/>
      <c r="ABE120" s="105"/>
      <c r="ABF120" s="105"/>
      <c r="ABG120" s="105"/>
      <c r="ABH120" s="105"/>
      <c r="ABI120" s="105"/>
      <c r="ABJ120" s="105"/>
      <c r="ABK120" s="105"/>
      <c r="ABL120" s="105"/>
      <c r="ABM120" s="105"/>
      <c r="ABN120" s="105"/>
      <c r="ABO120" s="105"/>
      <c r="ABP120" s="105"/>
      <c r="ABQ120" s="105"/>
      <c r="ABR120" s="105"/>
      <c r="ABS120" s="105"/>
      <c r="ABT120" s="105"/>
      <c r="ABU120" s="105"/>
      <c r="ABV120" s="105"/>
      <c r="ABW120" s="105"/>
      <c r="ABX120" s="105"/>
      <c r="ABY120" s="105"/>
      <c r="ABZ120" s="105"/>
      <c r="ACA120" s="105"/>
      <c r="ACB120" s="105"/>
      <c r="ACC120" s="105"/>
      <c r="ACD120" s="105"/>
      <c r="ACE120" s="105"/>
      <c r="ACF120" s="105"/>
      <c r="ACG120" s="105"/>
      <c r="ACH120" s="105"/>
      <c r="ACI120" s="105"/>
      <c r="ACJ120" s="105"/>
      <c r="ACK120" s="105"/>
      <c r="ACL120" s="105"/>
      <c r="ACM120" s="105"/>
      <c r="ACN120" s="105"/>
      <c r="ACO120" s="105"/>
      <c r="ACP120" s="105"/>
      <c r="ACQ120" s="105"/>
      <c r="ACR120" s="105"/>
      <c r="ACS120" s="105"/>
      <c r="ACT120" s="105"/>
      <c r="ACU120" s="105"/>
      <c r="ACV120" s="105"/>
      <c r="ACW120" s="105"/>
      <c r="ACX120" s="105"/>
      <c r="ACY120" s="105"/>
      <c r="ACZ120" s="105"/>
      <c r="ADA120" s="105"/>
      <c r="ADB120" s="105"/>
      <c r="ADC120" s="105"/>
      <c r="ADD120" s="105"/>
      <c r="ADE120" s="105"/>
      <c r="ADF120" s="105"/>
      <c r="ADG120" s="105"/>
      <c r="ADH120" s="105"/>
      <c r="ADI120" s="105"/>
      <c r="ADJ120" s="105"/>
      <c r="ADK120" s="105"/>
      <c r="ADL120" s="105"/>
      <c r="ADM120" s="105"/>
      <c r="ADN120" s="105"/>
      <c r="ADO120" s="105"/>
      <c r="ADP120" s="105"/>
      <c r="ADQ120" s="105"/>
      <c r="ADR120" s="105"/>
      <c r="ADS120" s="105"/>
      <c r="ADT120" s="105"/>
      <c r="ADU120" s="105"/>
      <c r="ADV120" s="105"/>
      <c r="ADW120" s="105"/>
      <c r="ADX120" s="105"/>
      <c r="ADY120" s="105"/>
      <c r="ADZ120" s="105"/>
      <c r="AEA120" s="105"/>
      <c r="AEB120" s="105"/>
      <c r="AEC120" s="105"/>
      <c r="AED120" s="105"/>
      <c r="AEE120" s="105"/>
      <c r="AEF120" s="105"/>
      <c r="AEG120" s="105"/>
      <c r="AEH120" s="105"/>
      <c r="AEI120" s="105"/>
      <c r="AEJ120" s="105"/>
      <c r="AEK120" s="105"/>
      <c r="AEL120" s="105"/>
      <c r="AEM120" s="105"/>
      <c r="AEN120" s="105"/>
      <c r="AEO120" s="105"/>
      <c r="AEP120" s="105"/>
      <c r="AEQ120" s="105"/>
      <c r="AER120" s="105"/>
      <c r="AES120" s="105"/>
      <c r="AET120" s="105"/>
      <c r="AEU120" s="105"/>
      <c r="AEV120" s="105"/>
      <c r="AEW120" s="105"/>
      <c r="AEX120" s="105"/>
      <c r="AEY120" s="105"/>
      <c r="AEZ120" s="105"/>
      <c r="AFA120" s="105"/>
      <c r="AFB120" s="105"/>
      <c r="AFC120" s="105"/>
      <c r="AFD120" s="105"/>
      <c r="AFE120" s="105"/>
      <c r="AFF120" s="105"/>
      <c r="AFG120" s="105"/>
      <c r="AFH120" s="105"/>
      <c r="AFI120" s="105"/>
      <c r="AFJ120" s="105"/>
      <c r="AFK120" s="105"/>
      <c r="AFL120" s="105"/>
      <c r="AFM120" s="105"/>
      <c r="AFN120" s="105"/>
      <c r="AFO120" s="105"/>
      <c r="AFP120" s="105"/>
      <c r="AFQ120" s="105"/>
      <c r="AFR120" s="105"/>
      <c r="AFS120" s="105"/>
      <c r="AFT120" s="105"/>
      <c r="AFU120" s="105"/>
      <c r="AFV120" s="105"/>
      <c r="AFW120" s="105"/>
      <c r="AFX120" s="105"/>
      <c r="AFY120" s="105"/>
      <c r="AFZ120" s="105"/>
      <c r="AGA120" s="105"/>
      <c r="AGB120" s="105"/>
      <c r="AGC120" s="105"/>
      <c r="AGD120" s="105"/>
      <c r="AGE120" s="105"/>
      <c r="AGF120" s="105"/>
      <c r="AGG120" s="105"/>
      <c r="AGH120" s="105"/>
      <c r="AGI120" s="105"/>
      <c r="AGJ120" s="105"/>
      <c r="AGK120" s="105"/>
      <c r="AGL120" s="105"/>
      <c r="AGM120" s="105"/>
      <c r="AGN120" s="105"/>
      <c r="AGO120" s="105"/>
      <c r="AGP120" s="105"/>
      <c r="AGQ120" s="105"/>
      <c r="AGR120" s="105"/>
      <c r="AGS120" s="105"/>
      <c r="AGT120" s="105"/>
      <c r="AGU120" s="105"/>
      <c r="AGV120" s="105"/>
      <c r="AGW120" s="105"/>
      <c r="AGX120" s="105"/>
      <c r="AGY120" s="105"/>
      <c r="AGZ120" s="105"/>
      <c r="AHA120" s="105"/>
      <c r="AHB120" s="105"/>
      <c r="AHC120" s="105"/>
      <c r="AHD120" s="105"/>
      <c r="AHE120" s="105"/>
      <c r="AHF120" s="105"/>
      <c r="AHG120" s="105"/>
      <c r="AHH120" s="105"/>
      <c r="AHI120" s="105"/>
      <c r="AHJ120" s="105"/>
      <c r="AHK120" s="105"/>
      <c r="AHL120" s="105"/>
      <c r="AHM120" s="105"/>
      <c r="AHN120" s="105"/>
      <c r="AHO120" s="105"/>
      <c r="AHP120" s="105"/>
      <c r="AHQ120" s="105"/>
      <c r="AHR120" s="105"/>
      <c r="AHS120" s="105"/>
      <c r="AHT120" s="105"/>
      <c r="AHU120" s="105"/>
      <c r="AHV120" s="105"/>
      <c r="AHW120" s="105"/>
      <c r="AHX120" s="105"/>
      <c r="AHY120" s="105"/>
      <c r="AHZ120" s="105"/>
      <c r="AIA120" s="105"/>
      <c r="AIB120" s="105"/>
      <c r="AIC120" s="105"/>
      <c r="AID120" s="105"/>
      <c r="AIE120" s="105"/>
      <c r="AIF120" s="105"/>
      <c r="AIG120" s="105"/>
      <c r="AIH120" s="105"/>
      <c r="AII120" s="105"/>
      <c r="AIJ120" s="105"/>
      <c r="AIK120" s="105"/>
      <c r="AIL120" s="105"/>
      <c r="AIM120" s="105"/>
      <c r="AIN120" s="105"/>
      <c r="AIO120" s="105"/>
      <c r="AIP120" s="105"/>
      <c r="AIQ120" s="105"/>
      <c r="AIR120" s="105"/>
      <c r="AIS120" s="105"/>
      <c r="AIT120" s="105"/>
      <c r="AIU120" s="105"/>
      <c r="AIV120" s="105"/>
      <c r="AIW120" s="105"/>
      <c r="AIX120" s="105"/>
      <c r="AIY120" s="105"/>
      <c r="AIZ120" s="105"/>
      <c r="AJA120" s="105"/>
      <c r="AJB120" s="105"/>
      <c r="AJC120" s="105"/>
      <c r="AJD120" s="105"/>
      <c r="AJE120" s="105"/>
      <c r="AJF120" s="105"/>
      <c r="AJG120" s="105"/>
      <c r="AJH120" s="105"/>
      <c r="AJI120" s="105"/>
      <c r="AJJ120" s="105"/>
      <c r="AJK120" s="105"/>
      <c r="AJL120" s="105"/>
      <c r="AJM120" s="105"/>
      <c r="AJN120" s="105"/>
      <c r="AJO120" s="105"/>
      <c r="AJP120" s="105"/>
      <c r="AJQ120" s="105"/>
      <c r="AJR120" s="105"/>
      <c r="AJS120" s="105"/>
      <c r="AJT120" s="105"/>
      <c r="AJU120" s="105"/>
      <c r="AJV120" s="105"/>
      <c r="AJW120" s="105"/>
      <c r="AJX120" s="105"/>
      <c r="AJY120" s="105"/>
      <c r="AJZ120" s="105"/>
      <c r="AKA120" s="105"/>
      <c r="AKB120" s="105"/>
      <c r="AKC120" s="105"/>
      <c r="AKD120" s="105"/>
      <c r="AKE120" s="105"/>
      <c r="AKF120" s="105"/>
      <c r="AKG120" s="105"/>
      <c r="AKH120" s="105"/>
      <c r="AKI120" s="105"/>
      <c r="AKJ120" s="105"/>
      <c r="AKK120" s="105"/>
      <c r="AKL120" s="105"/>
      <c r="AKM120" s="105"/>
      <c r="AKN120" s="105"/>
      <c r="AKO120" s="105"/>
      <c r="AKP120" s="105"/>
      <c r="AKQ120" s="105"/>
      <c r="AKR120" s="105"/>
      <c r="AKS120" s="105"/>
      <c r="AKT120" s="105"/>
      <c r="AKU120" s="105"/>
      <c r="AKV120" s="105"/>
      <c r="AKW120" s="105"/>
      <c r="AKX120" s="105"/>
      <c r="AKY120" s="105"/>
      <c r="AKZ120" s="105"/>
      <c r="ALA120" s="105"/>
      <c r="ALB120" s="105"/>
      <c r="ALC120" s="105"/>
      <c r="ALD120" s="105"/>
      <c r="ALE120" s="105"/>
      <c r="ALF120" s="105"/>
      <c r="ALG120" s="105"/>
      <c r="ALH120" s="105"/>
      <c r="ALI120" s="105"/>
      <c r="ALJ120" s="105"/>
      <c r="ALK120" s="105"/>
      <c r="ALL120" s="105"/>
      <c r="ALM120" s="105"/>
      <c r="ALN120" s="105"/>
      <c r="ALO120" s="105"/>
      <c r="ALP120" s="105"/>
      <c r="ALQ120" s="105"/>
      <c r="ALR120" s="105"/>
      <c r="ALS120" s="105"/>
      <c r="ALT120" s="105"/>
      <c r="ALU120" s="105"/>
      <c r="ALV120" s="105"/>
      <c r="ALW120" s="105"/>
      <c r="ALX120" s="105"/>
      <c r="ALY120" s="105"/>
      <c r="ALZ120" s="105"/>
      <c r="AMA120" s="105"/>
      <c r="AMB120" s="105"/>
      <c r="AMC120" s="105"/>
      <c r="AMD120" s="105"/>
      <c r="AME120" s="105"/>
      <c r="AMF120" s="105"/>
      <c r="AMG120" s="105"/>
      <c r="AMH120" s="105"/>
      <c r="AMI120" s="105"/>
      <c r="AMJ120" s="105"/>
      <c r="AMK120" s="105"/>
      <c r="AML120" s="105"/>
      <c r="AMM120" s="105"/>
      <c r="AMN120" s="105"/>
      <c r="AMO120" s="105"/>
      <c r="AMP120" s="105"/>
      <c r="AMQ120" s="105"/>
      <c r="AMR120" s="105"/>
      <c r="AMS120" s="105"/>
      <c r="AMT120" s="105"/>
      <c r="AMU120" s="105"/>
      <c r="AMV120" s="105"/>
      <c r="AMW120" s="105"/>
      <c r="AMX120" s="105"/>
      <c r="AMY120" s="105"/>
      <c r="AMZ120" s="105"/>
      <c r="ANA120" s="105"/>
      <c r="ANB120" s="105"/>
      <c r="ANC120" s="105"/>
      <c r="AND120" s="105"/>
      <c r="ANE120" s="105"/>
      <c r="ANF120" s="105"/>
      <c r="ANG120" s="105"/>
      <c r="ANH120" s="105"/>
      <c r="ANI120" s="105"/>
      <c r="ANJ120" s="105"/>
      <c r="ANK120" s="105"/>
      <c r="ANL120" s="105"/>
      <c r="ANM120" s="105"/>
      <c r="ANN120" s="105"/>
      <c r="ANO120" s="105"/>
      <c r="ANP120" s="105"/>
      <c r="ANQ120" s="105"/>
      <c r="ANR120" s="105"/>
      <c r="ANS120" s="105"/>
      <c r="ANT120" s="105"/>
      <c r="ANU120" s="105"/>
      <c r="ANV120" s="105"/>
      <c r="ANW120" s="105"/>
      <c r="ANX120" s="105"/>
      <c r="ANY120" s="105"/>
      <c r="ANZ120" s="105"/>
      <c r="AOA120" s="105"/>
      <c r="AOB120" s="105"/>
      <c r="AOC120" s="105"/>
      <c r="AOD120" s="105"/>
      <c r="AOE120" s="105"/>
      <c r="AOF120" s="105"/>
      <c r="AOG120" s="105"/>
      <c r="AOH120" s="105"/>
      <c r="AOI120" s="105"/>
      <c r="AOJ120" s="105"/>
      <c r="AOK120" s="105"/>
      <c r="AOL120" s="105"/>
      <c r="AOM120" s="105"/>
      <c r="AON120" s="105"/>
      <c r="AOO120" s="105"/>
      <c r="AOP120" s="105"/>
      <c r="AOQ120" s="105"/>
      <c r="AOR120" s="105"/>
      <c r="AOS120" s="105"/>
      <c r="AOT120" s="105"/>
      <c r="AOU120" s="105"/>
      <c r="AOV120" s="105"/>
      <c r="AOW120" s="105"/>
      <c r="AOX120" s="105"/>
      <c r="AOY120" s="105"/>
      <c r="AOZ120" s="105"/>
      <c r="APA120" s="105"/>
      <c r="APB120" s="105"/>
      <c r="APC120" s="105"/>
      <c r="APD120" s="105"/>
      <c r="APE120" s="105"/>
      <c r="APF120" s="105"/>
      <c r="APG120" s="105"/>
      <c r="APH120" s="105"/>
      <c r="API120" s="105"/>
      <c r="APJ120" s="105"/>
      <c r="APK120" s="105"/>
      <c r="APL120" s="105"/>
      <c r="APM120" s="105"/>
      <c r="APN120" s="105"/>
      <c r="APO120" s="105"/>
      <c r="APP120" s="105"/>
      <c r="APQ120" s="105"/>
      <c r="APR120" s="105"/>
      <c r="APS120" s="105"/>
      <c r="APT120" s="105"/>
      <c r="APU120" s="105"/>
      <c r="APV120" s="105"/>
      <c r="APW120" s="105"/>
      <c r="APX120" s="105"/>
      <c r="APY120" s="105"/>
      <c r="APZ120" s="105"/>
      <c r="AQA120" s="105"/>
      <c r="AQB120" s="105"/>
      <c r="AQC120" s="105"/>
      <c r="AQD120" s="105"/>
      <c r="AQE120" s="105"/>
      <c r="AQF120" s="105"/>
      <c r="AQG120" s="105"/>
      <c r="AQH120" s="105"/>
      <c r="AQI120" s="105"/>
      <c r="AQJ120" s="105"/>
      <c r="AQK120" s="105"/>
      <c r="AQL120" s="105"/>
      <c r="AQM120" s="105"/>
      <c r="AQN120" s="105"/>
      <c r="AQO120" s="105"/>
      <c r="AQP120" s="105"/>
      <c r="AQQ120" s="105"/>
      <c r="AQR120" s="105"/>
      <c r="AQS120" s="105"/>
      <c r="AQT120" s="105"/>
      <c r="AQU120" s="105"/>
      <c r="AQV120" s="105"/>
      <c r="AQW120" s="105"/>
      <c r="AQX120" s="105"/>
      <c r="AQY120" s="105"/>
      <c r="AQZ120" s="105"/>
      <c r="ARA120" s="105"/>
      <c r="ARB120" s="105"/>
      <c r="ARC120" s="105"/>
      <c r="ARD120" s="105"/>
      <c r="ARE120" s="105"/>
      <c r="ARF120" s="105"/>
      <c r="ARG120" s="105"/>
      <c r="ARH120" s="105"/>
      <c r="ARI120" s="105"/>
      <c r="ARJ120" s="105"/>
      <c r="ARK120" s="105"/>
      <c r="ARL120" s="105"/>
      <c r="ARM120" s="105"/>
      <c r="ARN120" s="105"/>
      <c r="ARO120" s="105"/>
      <c r="ARP120" s="105"/>
      <c r="ARQ120" s="105"/>
      <c r="ARR120" s="105"/>
      <c r="ARS120" s="105"/>
      <c r="ART120" s="105"/>
      <c r="ARU120" s="105"/>
      <c r="ARV120" s="105"/>
      <c r="ARW120" s="105"/>
      <c r="ARX120" s="105"/>
      <c r="ARY120" s="105"/>
      <c r="ARZ120" s="105"/>
      <c r="ASA120" s="105"/>
      <c r="ASB120" s="105"/>
      <c r="ASC120" s="105"/>
      <c r="ASD120" s="105"/>
      <c r="ASE120" s="105"/>
      <c r="ASF120" s="105"/>
      <c r="ASG120" s="105"/>
      <c r="ASH120" s="105"/>
      <c r="ASI120" s="105"/>
      <c r="ASJ120" s="105"/>
      <c r="ASK120" s="105"/>
      <c r="ASL120" s="105"/>
      <c r="ASM120" s="105"/>
      <c r="ASN120" s="105"/>
      <c r="ASO120" s="105"/>
      <c r="ASP120" s="105"/>
      <c r="ASQ120" s="105"/>
      <c r="ASR120" s="105"/>
      <c r="ASS120" s="105"/>
      <c r="AST120" s="105"/>
      <c r="ASU120" s="105"/>
      <c r="ASV120" s="105"/>
      <c r="ASW120" s="105"/>
      <c r="ASX120" s="105"/>
      <c r="ASY120" s="105"/>
      <c r="ASZ120" s="105"/>
      <c r="ATA120" s="105"/>
      <c r="ATB120" s="105"/>
      <c r="ATC120" s="105"/>
      <c r="ATD120" s="105"/>
      <c r="ATE120" s="105"/>
      <c r="ATF120" s="105"/>
      <c r="ATG120" s="105"/>
      <c r="ATH120" s="105"/>
      <c r="ATI120" s="105"/>
      <c r="ATJ120" s="105"/>
      <c r="ATK120" s="105"/>
      <c r="ATL120" s="105"/>
      <c r="ATM120" s="105"/>
      <c r="ATN120" s="105"/>
      <c r="ATO120" s="105"/>
      <c r="ATP120" s="105"/>
      <c r="ATQ120" s="105"/>
      <c r="ATR120" s="105"/>
      <c r="ATS120" s="105"/>
      <c r="ATT120" s="105"/>
      <c r="ATU120" s="105"/>
      <c r="ATV120" s="105"/>
    </row>
    <row r="121" spans="1:1218" s="58" customFormat="1" ht="16.5" customHeight="1">
      <c r="A121" s="2302"/>
      <c r="B121" s="1725">
        <f>IF(ISBLANK(C121),"",LARGE(B119:B120,1)+1)</f>
        <v>2</v>
      </c>
      <c r="C121" s="1341" t="s">
        <v>297</v>
      </c>
      <c r="D121" s="141"/>
      <c r="E121" s="141"/>
      <c r="F121" s="141"/>
      <c r="G121" s="141"/>
      <c r="H121" s="141"/>
      <c r="I121" s="141"/>
      <c r="J121" s="1549"/>
      <c r="K121" s="140"/>
      <c r="L121" s="105"/>
      <c r="M121" s="1727">
        <f>IF(ISBLANK(N121),"",LARGE(M119:M120,1)+1)</f>
        <v>2</v>
      </c>
      <c r="N121" s="1612" t="s">
        <v>1412</v>
      </c>
      <c r="O121" s="1613"/>
      <c r="P121" s="1610"/>
      <c r="Q121" s="1610"/>
      <c r="R121" s="1610"/>
      <c r="S121" s="1611"/>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c r="BV121" s="105"/>
      <c r="BW121" s="105"/>
      <c r="BX121" s="105"/>
      <c r="BY121" s="105"/>
      <c r="BZ121" s="105"/>
      <c r="CA121" s="105"/>
      <c r="CB121" s="105"/>
      <c r="CC121" s="105"/>
      <c r="CD121" s="105"/>
      <c r="CE121" s="105"/>
      <c r="CF121" s="105"/>
      <c r="CG121" s="105"/>
      <c r="CH121" s="105"/>
      <c r="CI121" s="105"/>
      <c r="CJ121" s="105"/>
      <c r="CK121" s="105"/>
      <c r="CL121" s="105"/>
      <c r="CM121" s="105"/>
      <c r="CN121" s="105"/>
      <c r="CO121" s="105"/>
      <c r="CP121" s="105"/>
      <c r="CQ121" s="105"/>
      <c r="CR121" s="105"/>
      <c r="CS121" s="105"/>
      <c r="CT121" s="105"/>
      <c r="CU121" s="105"/>
      <c r="CV121" s="105"/>
      <c r="CW121" s="105"/>
      <c r="CX121" s="105"/>
      <c r="CY121" s="105"/>
      <c r="CZ121" s="105"/>
      <c r="DA121" s="105"/>
      <c r="DB121" s="105"/>
      <c r="DC121" s="105"/>
      <c r="DD121" s="105"/>
      <c r="DE121" s="105"/>
      <c r="DF121" s="105"/>
      <c r="DG121" s="105"/>
      <c r="DH121" s="105"/>
      <c r="DI121" s="105"/>
      <c r="DJ121" s="105"/>
      <c r="DK121" s="105"/>
      <c r="DL121" s="105"/>
      <c r="DM121" s="105"/>
      <c r="DN121" s="105"/>
      <c r="DO121" s="105"/>
      <c r="DP121" s="105"/>
      <c r="DQ121" s="105"/>
      <c r="DR121" s="105"/>
      <c r="DS121" s="105"/>
      <c r="DT121" s="105"/>
      <c r="DU121" s="105"/>
      <c r="DV121" s="105"/>
      <c r="DW121" s="105"/>
      <c r="DX121" s="105"/>
      <c r="DY121" s="105"/>
      <c r="DZ121" s="105"/>
      <c r="EA121" s="105"/>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05"/>
      <c r="FM121" s="105"/>
      <c r="FN121" s="105"/>
      <c r="FO121" s="105"/>
      <c r="FP121" s="105"/>
      <c r="FQ121" s="105"/>
      <c r="FR121" s="105"/>
      <c r="FS121" s="105"/>
      <c r="FT121" s="105"/>
      <c r="FU121" s="105"/>
      <c r="FV121" s="105"/>
      <c r="FW121" s="105"/>
      <c r="FX121" s="105"/>
      <c r="FY121" s="105"/>
      <c r="FZ121" s="105"/>
      <c r="GA121" s="105"/>
      <c r="GB121" s="105"/>
      <c r="GC121" s="105"/>
      <c r="GD121" s="105"/>
      <c r="GE121" s="105"/>
      <c r="GF121" s="105"/>
      <c r="GG121" s="105"/>
      <c r="GH121" s="105"/>
      <c r="GI121" s="105"/>
      <c r="GJ121" s="105"/>
      <c r="GK121" s="105"/>
      <c r="GL121" s="105"/>
      <c r="GM121" s="105"/>
      <c r="GN121" s="105"/>
      <c r="GO121" s="105"/>
      <c r="GP121" s="105"/>
      <c r="GQ121" s="105"/>
      <c r="GR121" s="105"/>
      <c r="GS121" s="105"/>
      <c r="GT121" s="105"/>
      <c r="GU121" s="105"/>
      <c r="GV121" s="105"/>
      <c r="GW121" s="105"/>
      <c r="GX121" s="105"/>
      <c r="GY121" s="105"/>
      <c r="GZ121" s="105"/>
      <c r="HA121" s="105"/>
      <c r="HB121" s="105"/>
      <c r="HC121" s="105"/>
      <c r="HD121" s="105"/>
      <c r="HE121" s="105"/>
      <c r="HF121" s="105"/>
      <c r="HG121" s="105"/>
      <c r="HH121" s="105"/>
      <c r="HI121" s="105"/>
      <c r="HJ121" s="105"/>
      <c r="HK121" s="105"/>
      <c r="HL121" s="105"/>
      <c r="HM121" s="105"/>
      <c r="HN121" s="105"/>
      <c r="HO121" s="105"/>
      <c r="HP121" s="105"/>
      <c r="HQ121" s="105"/>
      <c r="HR121" s="105"/>
      <c r="HS121" s="105"/>
      <c r="HT121" s="105"/>
      <c r="HU121" s="105"/>
      <c r="HV121" s="105"/>
      <c r="HW121" s="105"/>
      <c r="HX121" s="105"/>
      <c r="HY121" s="105"/>
      <c r="HZ121" s="105"/>
      <c r="IA121" s="105"/>
      <c r="IB121" s="105"/>
      <c r="IC121" s="105"/>
      <c r="ID121" s="105"/>
      <c r="IE121" s="105"/>
      <c r="IF121" s="105"/>
      <c r="IG121" s="105"/>
      <c r="IH121" s="105"/>
      <c r="II121" s="105"/>
      <c r="IJ121" s="105"/>
      <c r="IK121" s="105"/>
      <c r="IL121" s="105"/>
      <c r="IM121" s="105"/>
      <c r="IN121" s="105"/>
      <c r="IO121" s="105"/>
      <c r="IP121" s="105"/>
      <c r="IQ121" s="105"/>
      <c r="IR121" s="105"/>
      <c r="IS121" s="105"/>
      <c r="IT121" s="105"/>
      <c r="IU121" s="105"/>
      <c r="IV121" s="105"/>
      <c r="IW121" s="105"/>
      <c r="IX121" s="105"/>
      <c r="IY121" s="105"/>
      <c r="IZ121" s="105"/>
      <c r="JA121" s="105"/>
      <c r="JB121" s="105"/>
      <c r="JC121" s="105"/>
      <c r="JD121" s="105"/>
      <c r="JE121" s="105"/>
      <c r="JF121" s="105"/>
      <c r="JG121" s="105"/>
      <c r="JH121" s="105"/>
      <c r="JI121" s="105"/>
      <c r="JJ121" s="105"/>
      <c r="JK121" s="105"/>
      <c r="JL121" s="105"/>
      <c r="JM121" s="105"/>
      <c r="JN121" s="105"/>
      <c r="JO121" s="105"/>
      <c r="JP121" s="105"/>
      <c r="JQ121" s="105"/>
      <c r="JR121" s="105"/>
      <c r="JS121" s="105"/>
      <c r="JT121" s="105"/>
      <c r="JU121" s="105"/>
      <c r="JV121" s="105"/>
      <c r="JW121" s="105"/>
      <c r="JX121" s="105"/>
      <c r="JY121" s="105"/>
      <c r="JZ121" s="105"/>
      <c r="KA121" s="105"/>
      <c r="KB121" s="105"/>
      <c r="KC121" s="105"/>
      <c r="KD121" s="105"/>
      <c r="KE121" s="105"/>
      <c r="KF121" s="105"/>
      <c r="KG121" s="105"/>
      <c r="KH121" s="105"/>
      <c r="KI121" s="105"/>
      <c r="KJ121" s="105"/>
      <c r="KK121" s="105"/>
      <c r="KL121" s="105"/>
      <c r="KM121" s="105"/>
      <c r="KN121" s="105"/>
      <c r="KO121" s="105"/>
      <c r="KP121" s="105"/>
      <c r="KQ121" s="105"/>
      <c r="KR121" s="105"/>
      <c r="KS121" s="105"/>
      <c r="KT121" s="105"/>
      <c r="KU121" s="105"/>
      <c r="KV121" s="105"/>
      <c r="KW121" s="105"/>
      <c r="KX121" s="105"/>
      <c r="KY121" s="105"/>
      <c r="KZ121" s="105"/>
      <c r="LA121" s="105"/>
      <c r="LB121" s="105"/>
      <c r="LC121" s="105"/>
      <c r="LD121" s="105"/>
      <c r="LE121" s="105"/>
      <c r="LF121" s="105"/>
      <c r="LG121" s="105"/>
      <c r="LH121" s="105"/>
      <c r="LI121" s="105"/>
      <c r="LJ121" s="105"/>
      <c r="LK121" s="105"/>
      <c r="LL121" s="105"/>
      <c r="LM121" s="105"/>
      <c r="LN121" s="105"/>
      <c r="LO121" s="105"/>
      <c r="LP121" s="105"/>
      <c r="LQ121" s="105"/>
      <c r="LR121" s="105"/>
      <c r="LS121" s="105"/>
      <c r="LT121" s="105"/>
      <c r="LU121" s="105"/>
      <c r="LV121" s="105"/>
      <c r="LW121" s="105"/>
      <c r="LX121" s="105"/>
      <c r="LY121" s="105"/>
      <c r="LZ121" s="105"/>
      <c r="MA121" s="105"/>
      <c r="MB121" s="105"/>
      <c r="MC121" s="105"/>
      <c r="MD121" s="105"/>
      <c r="ME121" s="105"/>
      <c r="MF121" s="105"/>
      <c r="MG121" s="105"/>
      <c r="MH121" s="105"/>
      <c r="MI121" s="105"/>
      <c r="MJ121" s="105"/>
      <c r="MK121" s="105"/>
      <c r="ML121" s="105"/>
      <c r="MM121" s="105"/>
      <c r="MN121" s="105"/>
      <c r="MO121" s="105"/>
      <c r="MP121" s="105"/>
      <c r="MQ121" s="105"/>
      <c r="MR121" s="105"/>
      <c r="MS121" s="105"/>
      <c r="MT121" s="105"/>
      <c r="MU121" s="105"/>
      <c r="MV121" s="105"/>
      <c r="MW121" s="105"/>
      <c r="MX121" s="105"/>
      <c r="MY121" s="105"/>
      <c r="MZ121" s="105"/>
      <c r="NA121" s="105"/>
      <c r="NB121" s="105"/>
      <c r="NC121" s="105"/>
      <c r="ND121" s="105"/>
      <c r="NE121" s="105"/>
      <c r="NF121" s="105"/>
      <c r="NG121" s="105"/>
      <c r="NH121" s="105"/>
      <c r="NI121" s="105"/>
      <c r="NJ121" s="105"/>
      <c r="NK121" s="105"/>
      <c r="NL121" s="105"/>
      <c r="NM121" s="105"/>
      <c r="NN121" s="105"/>
      <c r="NO121" s="105"/>
      <c r="NP121" s="105"/>
      <c r="NQ121" s="105"/>
      <c r="NR121" s="105"/>
      <c r="NS121" s="105"/>
      <c r="NT121" s="105"/>
      <c r="NU121" s="105"/>
      <c r="NV121" s="105"/>
      <c r="NW121" s="105"/>
      <c r="NX121" s="105"/>
      <c r="NY121" s="105"/>
      <c r="NZ121" s="105"/>
      <c r="OA121" s="105"/>
      <c r="OB121" s="105"/>
      <c r="OC121" s="105"/>
      <c r="OD121" s="105"/>
      <c r="OE121" s="105"/>
      <c r="OF121" s="105"/>
      <c r="OG121" s="105"/>
      <c r="OH121" s="105"/>
      <c r="OI121" s="105"/>
      <c r="OJ121" s="105"/>
      <c r="OK121" s="105"/>
      <c r="OL121" s="105"/>
      <c r="OM121" s="105"/>
      <c r="ON121" s="105"/>
      <c r="OO121" s="105"/>
      <c r="OP121" s="105"/>
      <c r="OQ121" s="105"/>
      <c r="OR121" s="105"/>
      <c r="OS121" s="105"/>
      <c r="OT121" s="105"/>
      <c r="OU121" s="105"/>
      <c r="OV121" s="105"/>
      <c r="OW121" s="105"/>
      <c r="OX121" s="105"/>
      <c r="OY121" s="105"/>
      <c r="OZ121" s="105"/>
      <c r="PA121" s="105"/>
      <c r="PB121" s="105"/>
      <c r="PC121" s="105"/>
      <c r="PD121" s="105"/>
      <c r="PE121" s="105"/>
      <c r="PF121" s="105"/>
      <c r="PG121" s="105"/>
      <c r="PH121" s="105"/>
      <c r="PI121" s="105"/>
      <c r="PJ121" s="105"/>
      <c r="PK121" s="105"/>
      <c r="PL121" s="105"/>
      <c r="PM121" s="105"/>
      <c r="PN121" s="105"/>
      <c r="PO121" s="105"/>
      <c r="PP121" s="105"/>
      <c r="PQ121" s="105"/>
      <c r="PR121" s="105"/>
      <c r="PS121" s="105"/>
      <c r="PT121" s="105"/>
      <c r="PU121" s="105"/>
      <c r="PV121" s="105"/>
      <c r="PW121" s="105"/>
      <c r="PX121" s="105"/>
      <c r="PY121" s="105"/>
      <c r="PZ121" s="105"/>
      <c r="QA121" s="105"/>
      <c r="QB121" s="105"/>
      <c r="QC121" s="105"/>
      <c r="QD121" s="105"/>
      <c r="QE121" s="105"/>
      <c r="QF121" s="105"/>
      <c r="QG121" s="105"/>
      <c r="QH121" s="105"/>
      <c r="QI121" s="105"/>
      <c r="QJ121" s="105"/>
      <c r="QK121" s="105"/>
      <c r="QL121" s="105"/>
      <c r="QM121" s="105"/>
      <c r="QN121" s="105"/>
      <c r="QO121" s="105"/>
      <c r="QP121" s="105"/>
      <c r="QQ121" s="105"/>
      <c r="QR121" s="105"/>
      <c r="QS121" s="105"/>
      <c r="QT121" s="105"/>
      <c r="QU121" s="105"/>
      <c r="QV121" s="105"/>
      <c r="QW121" s="105"/>
      <c r="QX121" s="105"/>
      <c r="QY121" s="105"/>
      <c r="QZ121" s="105"/>
      <c r="RA121" s="105"/>
      <c r="RB121" s="105"/>
      <c r="RC121" s="105"/>
      <c r="RD121" s="105"/>
      <c r="RE121" s="105"/>
      <c r="RF121" s="105"/>
      <c r="RG121" s="105"/>
      <c r="RH121" s="105"/>
      <c r="RI121" s="105"/>
      <c r="RJ121" s="105"/>
      <c r="RK121" s="105"/>
      <c r="RL121" s="105"/>
      <c r="RM121" s="105"/>
      <c r="RN121" s="105"/>
      <c r="RO121" s="105"/>
      <c r="RP121" s="105"/>
      <c r="RQ121" s="105"/>
      <c r="RR121" s="105"/>
      <c r="RS121" s="105"/>
      <c r="RT121" s="105"/>
      <c r="RU121" s="105"/>
      <c r="RV121" s="105"/>
      <c r="RW121" s="105"/>
      <c r="RX121" s="105"/>
      <c r="RY121" s="105"/>
      <c r="RZ121" s="105"/>
      <c r="SA121" s="105"/>
      <c r="SB121" s="105"/>
      <c r="SC121" s="105"/>
      <c r="SD121" s="105"/>
      <c r="SE121" s="105"/>
      <c r="SF121" s="105"/>
      <c r="SG121" s="105"/>
      <c r="SH121" s="105"/>
      <c r="SI121" s="105"/>
      <c r="SJ121" s="105"/>
      <c r="SK121" s="105"/>
      <c r="SL121" s="105"/>
      <c r="SM121" s="105"/>
      <c r="SN121" s="105"/>
      <c r="SO121" s="105"/>
      <c r="SP121" s="105"/>
      <c r="SQ121" s="105"/>
      <c r="SR121" s="105"/>
      <c r="SS121" s="105"/>
      <c r="ST121" s="105"/>
      <c r="SU121" s="105"/>
      <c r="SV121" s="105"/>
      <c r="SW121" s="105"/>
      <c r="SX121" s="105"/>
      <c r="SY121" s="105"/>
      <c r="SZ121" s="105"/>
      <c r="TA121" s="105"/>
      <c r="TB121" s="105"/>
      <c r="TC121" s="105"/>
      <c r="TD121" s="105"/>
      <c r="TE121" s="105"/>
      <c r="TF121" s="105"/>
      <c r="TG121" s="105"/>
      <c r="TH121" s="105"/>
      <c r="TI121" s="105"/>
      <c r="TJ121" s="105"/>
      <c r="TK121" s="105"/>
      <c r="TL121" s="105"/>
      <c r="TM121" s="105"/>
      <c r="TN121" s="105"/>
      <c r="TO121" s="105"/>
      <c r="TP121" s="105"/>
      <c r="TQ121" s="105"/>
      <c r="TR121" s="105"/>
      <c r="TS121" s="105"/>
      <c r="TT121" s="105"/>
      <c r="TU121" s="105"/>
      <c r="TV121" s="105"/>
      <c r="TW121" s="105"/>
      <c r="TX121" s="105"/>
      <c r="TY121" s="105"/>
      <c r="TZ121" s="105"/>
      <c r="UA121" s="105"/>
      <c r="UB121" s="105"/>
      <c r="UC121" s="105"/>
      <c r="UD121" s="105"/>
      <c r="UE121" s="105"/>
      <c r="UF121" s="105"/>
      <c r="UG121" s="105"/>
      <c r="UH121" s="105"/>
      <c r="UI121" s="105"/>
      <c r="UJ121" s="105"/>
      <c r="UK121" s="105"/>
      <c r="UL121" s="105"/>
      <c r="UM121" s="105"/>
      <c r="UN121" s="105"/>
      <c r="UO121" s="105"/>
      <c r="UP121" s="105"/>
      <c r="UQ121" s="105"/>
      <c r="UR121" s="105"/>
      <c r="US121" s="105"/>
      <c r="UT121" s="105"/>
      <c r="UU121" s="105"/>
      <c r="UV121" s="105"/>
      <c r="UW121" s="105"/>
      <c r="UX121" s="105"/>
      <c r="UY121" s="105"/>
      <c r="UZ121" s="105"/>
      <c r="VA121" s="105"/>
      <c r="VB121" s="105"/>
      <c r="VC121" s="105"/>
      <c r="VD121" s="105"/>
      <c r="VE121" s="105"/>
      <c r="VF121" s="105"/>
      <c r="VG121" s="105"/>
      <c r="VH121" s="105"/>
      <c r="VI121" s="105"/>
      <c r="VJ121" s="105"/>
      <c r="VK121" s="105"/>
      <c r="VL121" s="105"/>
      <c r="VM121" s="105"/>
      <c r="VN121" s="105"/>
      <c r="VO121" s="105"/>
      <c r="VP121" s="105"/>
      <c r="VQ121" s="105"/>
      <c r="VR121" s="105"/>
      <c r="VS121" s="105"/>
      <c r="VT121" s="105"/>
      <c r="VU121" s="105"/>
      <c r="VV121" s="105"/>
      <c r="VW121" s="105"/>
      <c r="VX121" s="105"/>
      <c r="VY121" s="105"/>
      <c r="VZ121" s="105"/>
      <c r="WA121" s="105"/>
      <c r="WB121" s="105"/>
      <c r="WC121" s="105"/>
      <c r="WD121" s="105"/>
      <c r="WE121" s="105"/>
      <c r="WF121" s="105"/>
      <c r="WG121" s="105"/>
      <c r="WH121" s="105"/>
      <c r="WI121" s="105"/>
      <c r="WJ121" s="105"/>
      <c r="WK121" s="105"/>
      <c r="WL121" s="105"/>
      <c r="WM121" s="105"/>
      <c r="WN121" s="105"/>
      <c r="WO121" s="105"/>
      <c r="WP121" s="105"/>
      <c r="WQ121" s="105"/>
      <c r="WR121" s="105"/>
      <c r="WS121" s="105"/>
      <c r="WT121" s="105"/>
      <c r="WU121" s="105"/>
      <c r="WV121" s="105"/>
      <c r="WW121" s="105"/>
      <c r="WX121" s="105"/>
      <c r="WY121" s="105"/>
      <c r="WZ121" s="105"/>
      <c r="XA121" s="105"/>
      <c r="XB121" s="105"/>
      <c r="XC121" s="105"/>
      <c r="XD121" s="105"/>
      <c r="XE121" s="105"/>
      <c r="XF121" s="105"/>
      <c r="XG121" s="105"/>
      <c r="XH121" s="105"/>
      <c r="XI121" s="105"/>
      <c r="XJ121" s="105"/>
      <c r="XK121" s="105"/>
      <c r="XL121" s="105"/>
      <c r="XM121" s="105"/>
      <c r="XN121" s="105"/>
      <c r="XO121" s="105"/>
      <c r="XP121" s="105"/>
      <c r="XQ121" s="105"/>
      <c r="XR121" s="105"/>
      <c r="XS121" s="105"/>
      <c r="XT121" s="105"/>
      <c r="XU121" s="105"/>
      <c r="XV121" s="105"/>
      <c r="XW121" s="105"/>
      <c r="XX121" s="105"/>
      <c r="XY121" s="105"/>
      <c r="XZ121" s="105"/>
      <c r="YA121" s="105"/>
      <c r="YB121" s="105"/>
      <c r="YC121" s="105"/>
      <c r="YD121" s="105"/>
      <c r="YE121" s="105"/>
      <c r="YF121" s="105"/>
      <c r="YG121" s="105"/>
      <c r="YH121" s="105"/>
      <c r="YI121" s="105"/>
      <c r="YJ121" s="105"/>
      <c r="YK121" s="105"/>
      <c r="YL121" s="105"/>
      <c r="YM121" s="105"/>
      <c r="YN121" s="105"/>
      <c r="YO121" s="105"/>
      <c r="YP121" s="105"/>
      <c r="YQ121" s="105"/>
      <c r="YR121" s="105"/>
      <c r="YS121" s="105"/>
      <c r="YT121" s="105"/>
      <c r="YU121" s="105"/>
      <c r="YV121" s="105"/>
      <c r="YW121" s="105"/>
      <c r="YX121" s="105"/>
      <c r="YY121" s="105"/>
      <c r="YZ121" s="105"/>
      <c r="ZA121" s="105"/>
      <c r="ZB121" s="105"/>
      <c r="ZC121" s="105"/>
      <c r="ZD121" s="105"/>
      <c r="ZE121" s="105"/>
      <c r="ZF121" s="105"/>
      <c r="ZG121" s="105"/>
      <c r="ZH121" s="105"/>
      <c r="ZI121" s="105"/>
      <c r="ZJ121" s="105"/>
      <c r="ZK121" s="105"/>
      <c r="ZL121" s="105"/>
      <c r="ZM121" s="105"/>
      <c r="ZN121" s="105"/>
      <c r="ZO121" s="105"/>
      <c r="ZP121" s="105"/>
      <c r="ZQ121" s="105"/>
      <c r="ZR121" s="105"/>
      <c r="ZS121" s="105"/>
      <c r="ZT121" s="105"/>
      <c r="ZU121" s="105"/>
      <c r="ZV121" s="105"/>
      <c r="ZW121" s="105"/>
      <c r="ZX121" s="105"/>
      <c r="ZY121" s="105"/>
      <c r="ZZ121" s="105"/>
      <c r="AAA121" s="105"/>
      <c r="AAB121" s="105"/>
      <c r="AAC121" s="105"/>
      <c r="AAD121" s="105"/>
      <c r="AAE121" s="105"/>
      <c r="AAF121" s="105"/>
      <c r="AAG121" s="105"/>
      <c r="AAH121" s="105"/>
      <c r="AAI121" s="105"/>
      <c r="AAJ121" s="105"/>
      <c r="AAK121" s="105"/>
      <c r="AAL121" s="105"/>
      <c r="AAM121" s="105"/>
      <c r="AAN121" s="105"/>
      <c r="AAO121" s="105"/>
      <c r="AAP121" s="105"/>
      <c r="AAQ121" s="105"/>
      <c r="AAR121" s="105"/>
      <c r="AAS121" s="105"/>
      <c r="AAT121" s="105"/>
      <c r="AAU121" s="105"/>
      <c r="AAV121" s="105"/>
      <c r="AAW121" s="105"/>
      <c r="AAX121" s="105"/>
      <c r="AAY121" s="105"/>
      <c r="AAZ121" s="105"/>
      <c r="ABA121" s="105"/>
      <c r="ABB121" s="105"/>
      <c r="ABC121" s="105"/>
      <c r="ABD121" s="105"/>
      <c r="ABE121" s="105"/>
      <c r="ABF121" s="105"/>
      <c r="ABG121" s="105"/>
      <c r="ABH121" s="105"/>
      <c r="ABI121" s="105"/>
      <c r="ABJ121" s="105"/>
      <c r="ABK121" s="105"/>
      <c r="ABL121" s="105"/>
      <c r="ABM121" s="105"/>
      <c r="ABN121" s="105"/>
      <c r="ABO121" s="105"/>
      <c r="ABP121" s="105"/>
      <c r="ABQ121" s="105"/>
      <c r="ABR121" s="105"/>
      <c r="ABS121" s="105"/>
      <c r="ABT121" s="105"/>
      <c r="ABU121" s="105"/>
      <c r="ABV121" s="105"/>
      <c r="ABW121" s="105"/>
      <c r="ABX121" s="105"/>
      <c r="ABY121" s="105"/>
      <c r="ABZ121" s="105"/>
      <c r="ACA121" s="105"/>
      <c r="ACB121" s="105"/>
      <c r="ACC121" s="105"/>
      <c r="ACD121" s="105"/>
      <c r="ACE121" s="105"/>
      <c r="ACF121" s="105"/>
      <c r="ACG121" s="105"/>
      <c r="ACH121" s="105"/>
      <c r="ACI121" s="105"/>
      <c r="ACJ121" s="105"/>
      <c r="ACK121" s="105"/>
      <c r="ACL121" s="105"/>
      <c r="ACM121" s="105"/>
      <c r="ACN121" s="105"/>
      <c r="ACO121" s="105"/>
      <c r="ACP121" s="105"/>
      <c r="ACQ121" s="105"/>
      <c r="ACR121" s="105"/>
      <c r="ACS121" s="105"/>
      <c r="ACT121" s="105"/>
      <c r="ACU121" s="105"/>
      <c r="ACV121" s="105"/>
      <c r="ACW121" s="105"/>
      <c r="ACX121" s="105"/>
      <c r="ACY121" s="105"/>
      <c r="ACZ121" s="105"/>
      <c r="ADA121" s="105"/>
      <c r="ADB121" s="105"/>
      <c r="ADC121" s="105"/>
      <c r="ADD121" s="105"/>
      <c r="ADE121" s="105"/>
      <c r="ADF121" s="105"/>
      <c r="ADG121" s="105"/>
      <c r="ADH121" s="105"/>
      <c r="ADI121" s="105"/>
      <c r="ADJ121" s="105"/>
      <c r="ADK121" s="105"/>
      <c r="ADL121" s="105"/>
      <c r="ADM121" s="105"/>
      <c r="ADN121" s="105"/>
      <c r="ADO121" s="105"/>
      <c r="ADP121" s="105"/>
      <c r="ADQ121" s="105"/>
      <c r="ADR121" s="105"/>
      <c r="ADS121" s="105"/>
      <c r="ADT121" s="105"/>
      <c r="ADU121" s="105"/>
      <c r="ADV121" s="105"/>
      <c r="ADW121" s="105"/>
      <c r="ADX121" s="105"/>
      <c r="ADY121" s="105"/>
      <c r="ADZ121" s="105"/>
      <c r="AEA121" s="105"/>
      <c r="AEB121" s="105"/>
      <c r="AEC121" s="105"/>
      <c r="AED121" s="105"/>
      <c r="AEE121" s="105"/>
      <c r="AEF121" s="105"/>
      <c r="AEG121" s="105"/>
      <c r="AEH121" s="105"/>
      <c r="AEI121" s="105"/>
      <c r="AEJ121" s="105"/>
      <c r="AEK121" s="105"/>
      <c r="AEL121" s="105"/>
      <c r="AEM121" s="105"/>
      <c r="AEN121" s="105"/>
      <c r="AEO121" s="105"/>
      <c r="AEP121" s="105"/>
      <c r="AEQ121" s="105"/>
      <c r="AER121" s="105"/>
      <c r="AES121" s="105"/>
      <c r="AET121" s="105"/>
      <c r="AEU121" s="105"/>
      <c r="AEV121" s="105"/>
      <c r="AEW121" s="105"/>
      <c r="AEX121" s="105"/>
      <c r="AEY121" s="105"/>
      <c r="AEZ121" s="105"/>
      <c r="AFA121" s="105"/>
      <c r="AFB121" s="105"/>
      <c r="AFC121" s="105"/>
      <c r="AFD121" s="105"/>
      <c r="AFE121" s="105"/>
      <c r="AFF121" s="105"/>
      <c r="AFG121" s="105"/>
      <c r="AFH121" s="105"/>
      <c r="AFI121" s="105"/>
      <c r="AFJ121" s="105"/>
      <c r="AFK121" s="105"/>
      <c r="AFL121" s="105"/>
      <c r="AFM121" s="105"/>
      <c r="AFN121" s="105"/>
      <c r="AFO121" s="105"/>
      <c r="AFP121" s="105"/>
      <c r="AFQ121" s="105"/>
      <c r="AFR121" s="105"/>
      <c r="AFS121" s="105"/>
      <c r="AFT121" s="105"/>
      <c r="AFU121" s="105"/>
      <c r="AFV121" s="105"/>
      <c r="AFW121" s="105"/>
      <c r="AFX121" s="105"/>
      <c r="AFY121" s="105"/>
      <c r="AFZ121" s="105"/>
      <c r="AGA121" s="105"/>
      <c r="AGB121" s="105"/>
      <c r="AGC121" s="105"/>
      <c r="AGD121" s="105"/>
      <c r="AGE121" s="105"/>
      <c r="AGF121" s="105"/>
      <c r="AGG121" s="105"/>
      <c r="AGH121" s="105"/>
      <c r="AGI121" s="105"/>
      <c r="AGJ121" s="105"/>
      <c r="AGK121" s="105"/>
      <c r="AGL121" s="105"/>
      <c r="AGM121" s="105"/>
      <c r="AGN121" s="105"/>
      <c r="AGO121" s="105"/>
      <c r="AGP121" s="105"/>
      <c r="AGQ121" s="105"/>
      <c r="AGR121" s="105"/>
      <c r="AGS121" s="105"/>
      <c r="AGT121" s="105"/>
      <c r="AGU121" s="105"/>
      <c r="AGV121" s="105"/>
      <c r="AGW121" s="105"/>
      <c r="AGX121" s="105"/>
      <c r="AGY121" s="105"/>
      <c r="AGZ121" s="105"/>
      <c r="AHA121" s="105"/>
      <c r="AHB121" s="105"/>
      <c r="AHC121" s="105"/>
      <c r="AHD121" s="105"/>
      <c r="AHE121" s="105"/>
      <c r="AHF121" s="105"/>
      <c r="AHG121" s="105"/>
      <c r="AHH121" s="105"/>
      <c r="AHI121" s="105"/>
      <c r="AHJ121" s="105"/>
      <c r="AHK121" s="105"/>
      <c r="AHL121" s="105"/>
      <c r="AHM121" s="105"/>
      <c r="AHN121" s="105"/>
      <c r="AHO121" s="105"/>
      <c r="AHP121" s="105"/>
      <c r="AHQ121" s="105"/>
      <c r="AHR121" s="105"/>
      <c r="AHS121" s="105"/>
      <c r="AHT121" s="105"/>
      <c r="AHU121" s="105"/>
      <c r="AHV121" s="105"/>
      <c r="AHW121" s="105"/>
      <c r="AHX121" s="105"/>
      <c r="AHY121" s="105"/>
      <c r="AHZ121" s="105"/>
      <c r="AIA121" s="105"/>
      <c r="AIB121" s="105"/>
      <c r="AIC121" s="105"/>
      <c r="AID121" s="105"/>
      <c r="AIE121" s="105"/>
      <c r="AIF121" s="105"/>
      <c r="AIG121" s="105"/>
      <c r="AIH121" s="105"/>
      <c r="AII121" s="105"/>
      <c r="AIJ121" s="105"/>
      <c r="AIK121" s="105"/>
      <c r="AIL121" s="105"/>
      <c r="AIM121" s="105"/>
      <c r="AIN121" s="105"/>
      <c r="AIO121" s="105"/>
      <c r="AIP121" s="105"/>
      <c r="AIQ121" s="105"/>
      <c r="AIR121" s="105"/>
      <c r="AIS121" s="105"/>
      <c r="AIT121" s="105"/>
      <c r="AIU121" s="105"/>
      <c r="AIV121" s="105"/>
      <c r="AIW121" s="105"/>
      <c r="AIX121" s="105"/>
      <c r="AIY121" s="105"/>
      <c r="AIZ121" s="105"/>
      <c r="AJA121" s="105"/>
      <c r="AJB121" s="105"/>
      <c r="AJC121" s="105"/>
      <c r="AJD121" s="105"/>
      <c r="AJE121" s="105"/>
      <c r="AJF121" s="105"/>
      <c r="AJG121" s="105"/>
      <c r="AJH121" s="105"/>
      <c r="AJI121" s="105"/>
      <c r="AJJ121" s="105"/>
      <c r="AJK121" s="105"/>
      <c r="AJL121" s="105"/>
      <c r="AJM121" s="105"/>
      <c r="AJN121" s="105"/>
      <c r="AJO121" s="105"/>
      <c r="AJP121" s="105"/>
      <c r="AJQ121" s="105"/>
      <c r="AJR121" s="105"/>
      <c r="AJS121" s="105"/>
      <c r="AJT121" s="105"/>
      <c r="AJU121" s="105"/>
      <c r="AJV121" s="105"/>
      <c r="AJW121" s="105"/>
      <c r="AJX121" s="105"/>
      <c r="AJY121" s="105"/>
      <c r="AJZ121" s="105"/>
      <c r="AKA121" s="105"/>
      <c r="AKB121" s="105"/>
      <c r="AKC121" s="105"/>
      <c r="AKD121" s="105"/>
      <c r="AKE121" s="105"/>
      <c r="AKF121" s="105"/>
      <c r="AKG121" s="105"/>
      <c r="AKH121" s="105"/>
      <c r="AKI121" s="105"/>
      <c r="AKJ121" s="105"/>
      <c r="AKK121" s="105"/>
      <c r="AKL121" s="105"/>
      <c r="AKM121" s="105"/>
      <c r="AKN121" s="105"/>
      <c r="AKO121" s="105"/>
      <c r="AKP121" s="105"/>
      <c r="AKQ121" s="105"/>
      <c r="AKR121" s="105"/>
      <c r="AKS121" s="105"/>
      <c r="AKT121" s="105"/>
      <c r="AKU121" s="105"/>
      <c r="AKV121" s="105"/>
      <c r="AKW121" s="105"/>
      <c r="AKX121" s="105"/>
      <c r="AKY121" s="105"/>
      <c r="AKZ121" s="105"/>
      <c r="ALA121" s="105"/>
      <c r="ALB121" s="105"/>
      <c r="ALC121" s="105"/>
      <c r="ALD121" s="105"/>
      <c r="ALE121" s="105"/>
      <c r="ALF121" s="105"/>
      <c r="ALG121" s="105"/>
      <c r="ALH121" s="105"/>
      <c r="ALI121" s="105"/>
      <c r="ALJ121" s="105"/>
      <c r="ALK121" s="105"/>
      <c r="ALL121" s="105"/>
      <c r="ALM121" s="105"/>
      <c r="ALN121" s="105"/>
      <c r="ALO121" s="105"/>
      <c r="ALP121" s="105"/>
      <c r="ALQ121" s="105"/>
      <c r="ALR121" s="105"/>
      <c r="ALS121" s="105"/>
      <c r="ALT121" s="105"/>
      <c r="ALU121" s="105"/>
      <c r="ALV121" s="105"/>
      <c r="ALW121" s="105"/>
      <c r="ALX121" s="105"/>
      <c r="ALY121" s="105"/>
      <c r="ALZ121" s="105"/>
      <c r="AMA121" s="105"/>
      <c r="AMB121" s="105"/>
      <c r="AMC121" s="105"/>
      <c r="AMD121" s="105"/>
      <c r="AME121" s="105"/>
      <c r="AMF121" s="105"/>
      <c r="AMG121" s="105"/>
      <c r="AMH121" s="105"/>
      <c r="AMI121" s="105"/>
      <c r="AMJ121" s="105"/>
      <c r="AMK121" s="105"/>
      <c r="AML121" s="105"/>
      <c r="AMM121" s="105"/>
      <c r="AMN121" s="105"/>
      <c r="AMO121" s="105"/>
      <c r="AMP121" s="105"/>
      <c r="AMQ121" s="105"/>
      <c r="AMR121" s="105"/>
      <c r="AMS121" s="105"/>
      <c r="AMT121" s="105"/>
      <c r="AMU121" s="105"/>
      <c r="AMV121" s="105"/>
      <c r="AMW121" s="105"/>
      <c r="AMX121" s="105"/>
      <c r="AMY121" s="105"/>
      <c r="AMZ121" s="105"/>
      <c r="ANA121" s="105"/>
      <c r="ANB121" s="105"/>
      <c r="ANC121" s="105"/>
      <c r="AND121" s="105"/>
      <c r="ANE121" s="105"/>
      <c r="ANF121" s="105"/>
      <c r="ANG121" s="105"/>
      <c r="ANH121" s="105"/>
      <c r="ANI121" s="105"/>
      <c r="ANJ121" s="105"/>
      <c r="ANK121" s="105"/>
      <c r="ANL121" s="105"/>
      <c r="ANM121" s="105"/>
      <c r="ANN121" s="105"/>
      <c r="ANO121" s="105"/>
      <c r="ANP121" s="105"/>
      <c r="ANQ121" s="105"/>
      <c r="ANR121" s="105"/>
      <c r="ANS121" s="105"/>
      <c r="ANT121" s="105"/>
      <c r="ANU121" s="105"/>
      <c r="ANV121" s="105"/>
      <c r="ANW121" s="105"/>
      <c r="ANX121" s="105"/>
      <c r="ANY121" s="105"/>
      <c r="ANZ121" s="105"/>
      <c r="AOA121" s="105"/>
      <c r="AOB121" s="105"/>
      <c r="AOC121" s="105"/>
      <c r="AOD121" s="105"/>
      <c r="AOE121" s="105"/>
      <c r="AOF121" s="105"/>
      <c r="AOG121" s="105"/>
      <c r="AOH121" s="105"/>
      <c r="AOI121" s="105"/>
      <c r="AOJ121" s="105"/>
      <c r="AOK121" s="105"/>
      <c r="AOL121" s="105"/>
      <c r="AOM121" s="105"/>
      <c r="AON121" s="105"/>
      <c r="AOO121" s="105"/>
      <c r="AOP121" s="105"/>
      <c r="AOQ121" s="105"/>
      <c r="AOR121" s="105"/>
      <c r="AOS121" s="105"/>
      <c r="AOT121" s="105"/>
      <c r="AOU121" s="105"/>
      <c r="AOV121" s="105"/>
      <c r="AOW121" s="105"/>
      <c r="AOX121" s="105"/>
      <c r="AOY121" s="105"/>
      <c r="AOZ121" s="105"/>
      <c r="APA121" s="105"/>
      <c r="APB121" s="105"/>
      <c r="APC121" s="105"/>
      <c r="APD121" s="105"/>
      <c r="APE121" s="105"/>
      <c r="APF121" s="105"/>
      <c r="APG121" s="105"/>
      <c r="APH121" s="105"/>
      <c r="API121" s="105"/>
      <c r="APJ121" s="105"/>
      <c r="APK121" s="105"/>
      <c r="APL121" s="105"/>
      <c r="APM121" s="105"/>
      <c r="APN121" s="105"/>
      <c r="APO121" s="105"/>
      <c r="APP121" s="105"/>
      <c r="APQ121" s="105"/>
      <c r="APR121" s="105"/>
      <c r="APS121" s="105"/>
      <c r="APT121" s="105"/>
      <c r="APU121" s="105"/>
      <c r="APV121" s="105"/>
      <c r="APW121" s="105"/>
      <c r="APX121" s="105"/>
      <c r="APY121" s="105"/>
      <c r="APZ121" s="105"/>
      <c r="AQA121" s="105"/>
      <c r="AQB121" s="105"/>
      <c r="AQC121" s="105"/>
      <c r="AQD121" s="105"/>
      <c r="AQE121" s="105"/>
      <c r="AQF121" s="105"/>
      <c r="AQG121" s="105"/>
      <c r="AQH121" s="105"/>
      <c r="AQI121" s="105"/>
      <c r="AQJ121" s="105"/>
      <c r="AQK121" s="105"/>
      <c r="AQL121" s="105"/>
      <c r="AQM121" s="105"/>
      <c r="AQN121" s="105"/>
      <c r="AQO121" s="105"/>
      <c r="AQP121" s="105"/>
      <c r="AQQ121" s="105"/>
      <c r="AQR121" s="105"/>
      <c r="AQS121" s="105"/>
      <c r="AQT121" s="105"/>
      <c r="AQU121" s="105"/>
      <c r="AQV121" s="105"/>
      <c r="AQW121" s="105"/>
      <c r="AQX121" s="105"/>
      <c r="AQY121" s="105"/>
      <c r="AQZ121" s="105"/>
      <c r="ARA121" s="105"/>
      <c r="ARB121" s="105"/>
      <c r="ARC121" s="105"/>
      <c r="ARD121" s="105"/>
      <c r="ARE121" s="105"/>
      <c r="ARF121" s="105"/>
      <c r="ARG121" s="105"/>
      <c r="ARH121" s="105"/>
      <c r="ARI121" s="105"/>
      <c r="ARJ121" s="105"/>
      <c r="ARK121" s="105"/>
      <c r="ARL121" s="105"/>
      <c r="ARM121" s="105"/>
      <c r="ARN121" s="105"/>
      <c r="ARO121" s="105"/>
      <c r="ARP121" s="105"/>
      <c r="ARQ121" s="105"/>
      <c r="ARR121" s="105"/>
      <c r="ARS121" s="105"/>
      <c r="ART121" s="105"/>
      <c r="ARU121" s="105"/>
      <c r="ARV121" s="105"/>
      <c r="ARW121" s="105"/>
      <c r="ARX121" s="105"/>
      <c r="ARY121" s="105"/>
      <c r="ARZ121" s="105"/>
      <c r="ASA121" s="105"/>
      <c r="ASB121" s="105"/>
      <c r="ASC121" s="105"/>
      <c r="ASD121" s="105"/>
      <c r="ASE121" s="105"/>
      <c r="ASF121" s="105"/>
      <c r="ASG121" s="105"/>
      <c r="ASH121" s="105"/>
      <c r="ASI121" s="105"/>
      <c r="ASJ121" s="105"/>
      <c r="ASK121" s="105"/>
      <c r="ASL121" s="105"/>
      <c r="ASM121" s="105"/>
      <c r="ASN121" s="105"/>
      <c r="ASO121" s="105"/>
      <c r="ASP121" s="105"/>
      <c r="ASQ121" s="105"/>
      <c r="ASR121" s="105"/>
      <c r="ASS121" s="105"/>
      <c r="AST121" s="105"/>
      <c r="ASU121" s="105"/>
      <c r="ASV121" s="105"/>
      <c r="ASW121" s="105"/>
      <c r="ASX121" s="105"/>
      <c r="ASY121" s="105"/>
      <c r="ASZ121" s="105"/>
      <c r="ATA121" s="105"/>
      <c r="ATB121" s="105"/>
      <c r="ATC121" s="105"/>
      <c r="ATD121" s="105"/>
      <c r="ATE121" s="105"/>
      <c r="ATF121" s="105"/>
      <c r="ATG121" s="105"/>
      <c r="ATH121" s="105"/>
      <c r="ATI121" s="105"/>
      <c r="ATJ121" s="105"/>
      <c r="ATK121" s="105"/>
      <c r="ATL121" s="105"/>
      <c r="ATM121" s="105"/>
      <c r="ATN121" s="105"/>
      <c r="ATO121" s="105"/>
      <c r="ATP121" s="105"/>
      <c r="ATQ121" s="105"/>
      <c r="ATR121" s="105"/>
      <c r="ATS121" s="105"/>
      <c r="ATT121" s="105"/>
      <c r="ATU121" s="105"/>
      <c r="ATV121" s="105"/>
    </row>
    <row r="122" spans="1:1218" s="58" customFormat="1" ht="16.5" customHeight="1">
      <c r="A122" s="2302"/>
      <c r="B122" s="1725" t="str">
        <f>IF(ISBLANK(C122),"",LARGE(B119:B121,1)+1)</f>
        <v/>
      </c>
      <c r="C122" s="1341"/>
      <c r="D122" s="691" t="s">
        <v>298</v>
      </c>
      <c r="E122" s="141"/>
      <c r="F122" s="141"/>
      <c r="G122" s="141"/>
      <c r="H122" s="141"/>
      <c r="I122" s="141"/>
      <c r="J122" s="1549"/>
      <c r="K122" s="140"/>
      <c r="L122" s="105"/>
      <c r="M122" s="1727">
        <f>IF(ISBLANK(N122),"",LARGE(M119:M121,1)+1)</f>
        <v>3</v>
      </c>
      <c r="N122" s="1612" t="s">
        <v>1456</v>
      </c>
      <c r="O122" s="1613"/>
      <c r="P122" s="1610"/>
      <c r="Q122" s="1610"/>
      <c r="R122" s="1610"/>
      <c r="S122" s="1611"/>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105"/>
      <c r="BS122" s="105"/>
      <c r="BT122" s="105"/>
      <c r="BU122" s="105"/>
      <c r="BV122" s="105"/>
      <c r="BW122" s="105"/>
      <c r="BX122" s="105"/>
      <c r="BY122" s="105"/>
      <c r="BZ122" s="105"/>
      <c r="CA122" s="105"/>
      <c r="CB122" s="105"/>
      <c r="CC122" s="105"/>
      <c r="CD122" s="105"/>
      <c r="CE122" s="105"/>
      <c r="CF122" s="105"/>
      <c r="CG122" s="105"/>
      <c r="CH122" s="105"/>
      <c r="CI122" s="105"/>
      <c r="CJ122" s="105"/>
      <c r="CK122" s="105"/>
      <c r="CL122" s="105"/>
      <c r="CM122" s="105"/>
      <c r="CN122" s="105"/>
      <c r="CO122" s="105"/>
      <c r="CP122" s="105"/>
      <c r="CQ122" s="105"/>
      <c r="CR122" s="105"/>
      <c r="CS122" s="105"/>
      <c r="CT122" s="105"/>
      <c r="CU122" s="105"/>
      <c r="CV122" s="105"/>
      <c r="CW122" s="105"/>
      <c r="CX122" s="105"/>
      <c r="CY122" s="105"/>
      <c r="CZ122" s="105"/>
      <c r="DA122" s="105"/>
      <c r="DB122" s="105"/>
      <c r="DC122" s="105"/>
      <c r="DD122" s="105"/>
      <c r="DE122" s="105"/>
      <c r="DF122" s="105"/>
      <c r="DG122" s="105"/>
      <c r="DH122" s="105"/>
      <c r="DI122" s="105"/>
      <c r="DJ122" s="105"/>
      <c r="DK122" s="105"/>
      <c r="DL122" s="105"/>
      <c r="DM122" s="105"/>
      <c r="DN122" s="105"/>
      <c r="DO122" s="105"/>
      <c r="DP122" s="105"/>
      <c r="DQ122" s="105"/>
      <c r="DR122" s="105"/>
      <c r="DS122" s="105"/>
      <c r="DT122" s="105"/>
      <c r="DU122" s="105"/>
      <c r="DV122" s="105"/>
      <c r="DW122" s="105"/>
      <c r="DX122" s="105"/>
      <c r="DY122" s="105"/>
      <c r="DZ122" s="105"/>
      <c r="EA122" s="105"/>
      <c r="EB122" s="105"/>
      <c r="EC122" s="105"/>
      <c r="ED122" s="105"/>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05"/>
      <c r="FM122" s="105"/>
      <c r="FN122" s="105"/>
      <c r="FO122" s="105"/>
      <c r="FP122" s="105"/>
      <c r="FQ122" s="105"/>
      <c r="FR122" s="105"/>
      <c r="FS122" s="105"/>
      <c r="FT122" s="105"/>
      <c r="FU122" s="105"/>
      <c r="FV122" s="105"/>
      <c r="FW122" s="105"/>
      <c r="FX122" s="105"/>
      <c r="FY122" s="105"/>
      <c r="FZ122" s="105"/>
      <c r="GA122" s="105"/>
      <c r="GB122" s="105"/>
      <c r="GC122" s="105"/>
      <c r="GD122" s="105"/>
      <c r="GE122" s="105"/>
      <c r="GF122" s="105"/>
      <c r="GG122" s="105"/>
      <c r="GH122" s="105"/>
      <c r="GI122" s="105"/>
      <c r="GJ122" s="105"/>
      <c r="GK122" s="105"/>
      <c r="GL122" s="105"/>
      <c r="GM122" s="105"/>
      <c r="GN122" s="105"/>
      <c r="GO122" s="105"/>
      <c r="GP122" s="105"/>
      <c r="GQ122" s="105"/>
      <c r="GR122" s="105"/>
      <c r="GS122" s="105"/>
      <c r="GT122" s="105"/>
      <c r="GU122" s="105"/>
      <c r="GV122" s="105"/>
      <c r="GW122" s="105"/>
      <c r="GX122" s="105"/>
      <c r="GY122" s="105"/>
      <c r="GZ122" s="105"/>
      <c r="HA122" s="105"/>
      <c r="HB122" s="105"/>
      <c r="HC122" s="105"/>
      <c r="HD122" s="105"/>
      <c r="HE122" s="105"/>
      <c r="HF122" s="105"/>
      <c r="HG122" s="105"/>
      <c r="HH122" s="105"/>
      <c r="HI122" s="105"/>
      <c r="HJ122" s="105"/>
      <c r="HK122" s="105"/>
      <c r="HL122" s="105"/>
      <c r="HM122" s="105"/>
      <c r="HN122" s="105"/>
      <c r="HO122" s="105"/>
      <c r="HP122" s="105"/>
      <c r="HQ122" s="105"/>
      <c r="HR122" s="105"/>
      <c r="HS122" s="105"/>
      <c r="HT122" s="105"/>
      <c r="HU122" s="105"/>
      <c r="HV122" s="105"/>
      <c r="HW122" s="105"/>
      <c r="HX122" s="105"/>
      <c r="HY122" s="105"/>
      <c r="HZ122" s="105"/>
      <c r="IA122" s="105"/>
      <c r="IB122" s="105"/>
      <c r="IC122" s="105"/>
      <c r="ID122" s="105"/>
      <c r="IE122" s="105"/>
      <c r="IF122" s="105"/>
      <c r="IG122" s="105"/>
      <c r="IH122" s="105"/>
      <c r="II122" s="105"/>
      <c r="IJ122" s="105"/>
      <c r="IK122" s="105"/>
      <c r="IL122" s="105"/>
      <c r="IM122" s="105"/>
      <c r="IN122" s="105"/>
      <c r="IO122" s="105"/>
      <c r="IP122" s="105"/>
      <c r="IQ122" s="105"/>
      <c r="IR122" s="105"/>
      <c r="IS122" s="105"/>
      <c r="IT122" s="105"/>
      <c r="IU122" s="105"/>
      <c r="IV122" s="105"/>
      <c r="IW122" s="105"/>
      <c r="IX122" s="105"/>
      <c r="IY122" s="105"/>
      <c r="IZ122" s="105"/>
      <c r="JA122" s="105"/>
      <c r="JB122" s="105"/>
      <c r="JC122" s="105"/>
      <c r="JD122" s="105"/>
      <c r="JE122" s="105"/>
      <c r="JF122" s="105"/>
      <c r="JG122" s="105"/>
      <c r="JH122" s="105"/>
      <c r="JI122" s="105"/>
      <c r="JJ122" s="105"/>
      <c r="JK122" s="105"/>
      <c r="JL122" s="105"/>
      <c r="JM122" s="105"/>
      <c r="JN122" s="105"/>
      <c r="JO122" s="105"/>
      <c r="JP122" s="105"/>
      <c r="JQ122" s="105"/>
      <c r="JR122" s="105"/>
      <c r="JS122" s="105"/>
      <c r="JT122" s="105"/>
      <c r="JU122" s="105"/>
      <c r="JV122" s="105"/>
      <c r="JW122" s="105"/>
      <c r="JX122" s="105"/>
      <c r="JY122" s="105"/>
      <c r="JZ122" s="105"/>
      <c r="KA122" s="105"/>
      <c r="KB122" s="105"/>
      <c r="KC122" s="105"/>
      <c r="KD122" s="105"/>
      <c r="KE122" s="105"/>
      <c r="KF122" s="105"/>
      <c r="KG122" s="105"/>
      <c r="KH122" s="105"/>
      <c r="KI122" s="105"/>
      <c r="KJ122" s="105"/>
      <c r="KK122" s="105"/>
      <c r="KL122" s="105"/>
      <c r="KM122" s="105"/>
      <c r="KN122" s="105"/>
      <c r="KO122" s="105"/>
      <c r="KP122" s="105"/>
      <c r="KQ122" s="105"/>
      <c r="KR122" s="105"/>
      <c r="KS122" s="105"/>
      <c r="KT122" s="105"/>
      <c r="KU122" s="105"/>
      <c r="KV122" s="105"/>
      <c r="KW122" s="105"/>
      <c r="KX122" s="105"/>
      <c r="KY122" s="105"/>
      <c r="KZ122" s="105"/>
      <c r="LA122" s="105"/>
      <c r="LB122" s="105"/>
      <c r="LC122" s="105"/>
      <c r="LD122" s="105"/>
      <c r="LE122" s="105"/>
      <c r="LF122" s="105"/>
      <c r="LG122" s="105"/>
      <c r="LH122" s="105"/>
      <c r="LI122" s="105"/>
      <c r="LJ122" s="105"/>
      <c r="LK122" s="105"/>
      <c r="LL122" s="105"/>
      <c r="LM122" s="105"/>
      <c r="LN122" s="105"/>
      <c r="LO122" s="105"/>
      <c r="LP122" s="105"/>
      <c r="LQ122" s="105"/>
      <c r="LR122" s="105"/>
      <c r="LS122" s="105"/>
      <c r="LT122" s="105"/>
      <c r="LU122" s="105"/>
      <c r="LV122" s="105"/>
      <c r="LW122" s="105"/>
      <c r="LX122" s="105"/>
      <c r="LY122" s="105"/>
      <c r="LZ122" s="105"/>
      <c r="MA122" s="105"/>
      <c r="MB122" s="105"/>
      <c r="MC122" s="105"/>
      <c r="MD122" s="105"/>
      <c r="ME122" s="105"/>
      <c r="MF122" s="105"/>
      <c r="MG122" s="105"/>
      <c r="MH122" s="105"/>
      <c r="MI122" s="105"/>
      <c r="MJ122" s="105"/>
      <c r="MK122" s="105"/>
      <c r="ML122" s="105"/>
      <c r="MM122" s="105"/>
      <c r="MN122" s="105"/>
      <c r="MO122" s="105"/>
      <c r="MP122" s="105"/>
      <c r="MQ122" s="105"/>
      <c r="MR122" s="105"/>
      <c r="MS122" s="105"/>
      <c r="MT122" s="105"/>
      <c r="MU122" s="105"/>
      <c r="MV122" s="105"/>
      <c r="MW122" s="105"/>
      <c r="MX122" s="105"/>
      <c r="MY122" s="105"/>
      <c r="MZ122" s="105"/>
      <c r="NA122" s="105"/>
      <c r="NB122" s="105"/>
      <c r="NC122" s="105"/>
      <c r="ND122" s="105"/>
      <c r="NE122" s="105"/>
      <c r="NF122" s="105"/>
      <c r="NG122" s="105"/>
      <c r="NH122" s="105"/>
      <c r="NI122" s="105"/>
      <c r="NJ122" s="105"/>
      <c r="NK122" s="105"/>
      <c r="NL122" s="105"/>
      <c r="NM122" s="105"/>
      <c r="NN122" s="105"/>
      <c r="NO122" s="105"/>
      <c r="NP122" s="105"/>
      <c r="NQ122" s="105"/>
      <c r="NR122" s="105"/>
      <c r="NS122" s="105"/>
      <c r="NT122" s="105"/>
      <c r="NU122" s="105"/>
      <c r="NV122" s="105"/>
      <c r="NW122" s="105"/>
      <c r="NX122" s="105"/>
      <c r="NY122" s="105"/>
      <c r="NZ122" s="105"/>
      <c r="OA122" s="105"/>
      <c r="OB122" s="105"/>
      <c r="OC122" s="105"/>
      <c r="OD122" s="105"/>
      <c r="OE122" s="105"/>
      <c r="OF122" s="105"/>
      <c r="OG122" s="105"/>
      <c r="OH122" s="105"/>
      <c r="OI122" s="105"/>
      <c r="OJ122" s="105"/>
      <c r="OK122" s="105"/>
      <c r="OL122" s="105"/>
      <c r="OM122" s="105"/>
      <c r="ON122" s="105"/>
      <c r="OO122" s="105"/>
      <c r="OP122" s="105"/>
      <c r="OQ122" s="105"/>
      <c r="OR122" s="105"/>
      <c r="OS122" s="105"/>
      <c r="OT122" s="105"/>
      <c r="OU122" s="105"/>
      <c r="OV122" s="105"/>
      <c r="OW122" s="105"/>
      <c r="OX122" s="105"/>
      <c r="OY122" s="105"/>
      <c r="OZ122" s="105"/>
      <c r="PA122" s="105"/>
      <c r="PB122" s="105"/>
      <c r="PC122" s="105"/>
      <c r="PD122" s="105"/>
      <c r="PE122" s="105"/>
      <c r="PF122" s="105"/>
      <c r="PG122" s="105"/>
      <c r="PH122" s="105"/>
      <c r="PI122" s="105"/>
      <c r="PJ122" s="105"/>
      <c r="PK122" s="105"/>
      <c r="PL122" s="105"/>
      <c r="PM122" s="105"/>
      <c r="PN122" s="105"/>
      <c r="PO122" s="105"/>
      <c r="PP122" s="105"/>
      <c r="PQ122" s="105"/>
      <c r="PR122" s="105"/>
      <c r="PS122" s="105"/>
      <c r="PT122" s="105"/>
      <c r="PU122" s="105"/>
      <c r="PV122" s="105"/>
      <c r="PW122" s="105"/>
      <c r="PX122" s="105"/>
      <c r="PY122" s="105"/>
      <c r="PZ122" s="105"/>
      <c r="QA122" s="105"/>
      <c r="QB122" s="105"/>
      <c r="QC122" s="105"/>
      <c r="QD122" s="105"/>
      <c r="QE122" s="105"/>
      <c r="QF122" s="105"/>
      <c r="QG122" s="105"/>
      <c r="QH122" s="105"/>
      <c r="QI122" s="105"/>
      <c r="QJ122" s="105"/>
      <c r="QK122" s="105"/>
      <c r="QL122" s="105"/>
      <c r="QM122" s="105"/>
      <c r="QN122" s="105"/>
      <c r="QO122" s="105"/>
      <c r="QP122" s="105"/>
      <c r="QQ122" s="105"/>
      <c r="QR122" s="105"/>
      <c r="QS122" s="105"/>
      <c r="QT122" s="105"/>
      <c r="QU122" s="105"/>
      <c r="QV122" s="105"/>
      <c r="QW122" s="105"/>
      <c r="QX122" s="105"/>
      <c r="QY122" s="105"/>
      <c r="QZ122" s="105"/>
      <c r="RA122" s="105"/>
      <c r="RB122" s="105"/>
      <c r="RC122" s="105"/>
      <c r="RD122" s="105"/>
      <c r="RE122" s="105"/>
      <c r="RF122" s="105"/>
      <c r="RG122" s="105"/>
      <c r="RH122" s="105"/>
      <c r="RI122" s="105"/>
      <c r="RJ122" s="105"/>
      <c r="RK122" s="105"/>
      <c r="RL122" s="105"/>
      <c r="RM122" s="105"/>
      <c r="RN122" s="105"/>
      <c r="RO122" s="105"/>
      <c r="RP122" s="105"/>
      <c r="RQ122" s="105"/>
      <c r="RR122" s="105"/>
      <c r="RS122" s="105"/>
      <c r="RT122" s="105"/>
      <c r="RU122" s="105"/>
      <c r="RV122" s="105"/>
      <c r="RW122" s="105"/>
      <c r="RX122" s="105"/>
      <c r="RY122" s="105"/>
      <c r="RZ122" s="105"/>
      <c r="SA122" s="105"/>
      <c r="SB122" s="105"/>
      <c r="SC122" s="105"/>
      <c r="SD122" s="105"/>
      <c r="SE122" s="105"/>
      <c r="SF122" s="105"/>
      <c r="SG122" s="105"/>
      <c r="SH122" s="105"/>
      <c r="SI122" s="105"/>
      <c r="SJ122" s="105"/>
      <c r="SK122" s="105"/>
      <c r="SL122" s="105"/>
      <c r="SM122" s="105"/>
      <c r="SN122" s="105"/>
      <c r="SO122" s="105"/>
      <c r="SP122" s="105"/>
      <c r="SQ122" s="105"/>
      <c r="SR122" s="105"/>
      <c r="SS122" s="105"/>
      <c r="ST122" s="105"/>
      <c r="SU122" s="105"/>
      <c r="SV122" s="105"/>
      <c r="SW122" s="105"/>
      <c r="SX122" s="105"/>
      <c r="SY122" s="105"/>
      <c r="SZ122" s="105"/>
      <c r="TA122" s="105"/>
      <c r="TB122" s="105"/>
      <c r="TC122" s="105"/>
      <c r="TD122" s="105"/>
      <c r="TE122" s="105"/>
      <c r="TF122" s="105"/>
      <c r="TG122" s="105"/>
      <c r="TH122" s="105"/>
      <c r="TI122" s="105"/>
      <c r="TJ122" s="105"/>
      <c r="TK122" s="105"/>
      <c r="TL122" s="105"/>
      <c r="TM122" s="105"/>
      <c r="TN122" s="105"/>
      <c r="TO122" s="105"/>
      <c r="TP122" s="105"/>
      <c r="TQ122" s="105"/>
      <c r="TR122" s="105"/>
      <c r="TS122" s="105"/>
      <c r="TT122" s="105"/>
      <c r="TU122" s="105"/>
      <c r="TV122" s="105"/>
      <c r="TW122" s="105"/>
      <c r="TX122" s="105"/>
      <c r="TY122" s="105"/>
      <c r="TZ122" s="105"/>
      <c r="UA122" s="105"/>
      <c r="UB122" s="105"/>
      <c r="UC122" s="105"/>
      <c r="UD122" s="105"/>
      <c r="UE122" s="105"/>
      <c r="UF122" s="105"/>
      <c r="UG122" s="105"/>
      <c r="UH122" s="105"/>
      <c r="UI122" s="105"/>
      <c r="UJ122" s="105"/>
      <c r="UK122" s="105"/>
      <c r="UL122" s="105"/>
      <c r="UM122" s="105"/>
      <c r="UN122" s="105"/>
      <c r="UO122" s="105"/>
      <c r="UP122" s="105"/>
      <c r="UQ122" s="105"/>
      <c r="UR122" s="105"/>
      <c r="US122" s="105"/>
      <c r="UT122" s="105"/>
      <c r="UU122" s="105"/>
      <c r="UV122" s="105"/>
      <c r="UW122" s="105"/>
      <c r="UX122" s="105"/>
      <c r="UY122" s="105"/>
      <c r="UZ122" s="105"/>
      <c r="VA122" s="105"/>
      <c r="VB122" s="105"/>
      <c r="VC122" s="105"/>
      <c r="VD122" s="105"/>
      <c r="VE122" s="105"/>
      <c r="VF122" s="105"/>
      <c r="VG122" s="105"/>
      <c r="VH122" s="105"/>
      <c r="VI122" s="105"/>
      <c r="VJ122" s="105"/>
      <c r="VK122" s="105"/>
      <c r="VL122" s="105"/>
      <c r="VM122" s="105"/>
      <c r="VN122" s="105"/>
      <c r="VO122" s="105"/>
      <c r="VP122" s="105"/>
      <c r="VQ122" s="105"/>
      <c r="VR122" s="105"/>
      <c r="VS122" s="105"/>
      <c r="VT122" s="105"/>
      <c r="VU122" s="105"/>
      <c r="VV122" s="105"/>
      <c r="VW122" s="105"/>
      <c r="VX122" s="105"/>
      <c r="VY122" s="105"/>
      <c r="VZ122" s="105"/>
      <c r="WA122" s="105"/>
      <c r="WB122" s="105"/>
      <c r="WC122" s="105"/>
      <c r="WD122" s="105"/>
      <c r="WE122" s="105"/>
      <c r="WF122" s="105"/>
      <c r="WG122" s="105"/>
      <c r="WH122" s="105"/>
      <c r="WI122" s="105"/>
      <c r="WJ122" s="105"/>
      <c r="WK122" s="105"/>
      <c r="WL122" s="105"/>
      <c r="WM122" s="105"/>
      <c r="WN122" s="105"/>
      <c r="WO122" s="105"/>
      <c r="WP122" s="105"/>
      <c r="WQ122" s="105"/>
      <c r="WR122" s="105"/>
      <c r="WS122" s="105"/>
      <c r="WT122" s="105"/>
      <c r="WU122" s="105"/>
      <c r="WV122" s="105"/>
      <c r="WW122" s="105"/>
      <c r="WX122" s="105"/>
      <c r="WY122" s="105"/>
      <c r="WZ122" s="105"/>
      <c r="XA122" s="105"/>
      <c r="XB122" s="105"/>
      <c r="XC122" s="105"/>
      <c r="XD122" s="105"/>
      <c r="XE122" s="105"/>
      <c r="XF122" s="105"/>
      <c r="XG122" s="105"/>
      <c r="XH122" s="105"/>
      <c r="XI122" s="105"/>
      <c r="XJ122" s="105"/>
      <c r="XK122" s="105"/>
      <c r="XL122" s="105"/>
      <c r="XM122" s="105"/>
      <c r="XN122" s="105"/>
      <c r="XO122" s="105"/>
      <c r="XP122" s="105"/>
      <c r="XQ122" s="105"/>
      <c r="XR122" s="105"/>
      <c r="XS122" s="105"/>
      <c r="XT122" s="105"/>
      <c r="XU122" s="105"/>
      <c r="XV122" s="105"/>
      <c r="XW122" s="105"/>
      <c r="XX122" s="105"/>
      <c r="XY122" s="105"/>
      <c r="XZ122" s="105"/>
      <c r="YA122" s="105"/>
      <c r="YB122" s="105"/>
      <c r="YC122" s="105"/>
      <c r="YD122" s="105"/>
      <c r="YE122" s="105"/>
      <c r="YF122" s="105"/>
      <c r="YG122" s="105"/>
      <c r="YH122" s="105"/>
      <c r="YI122" s="105"/>
      <c r="YJ122" s="105"/>
      <c r="YK122" s="105"/>
      <c r="YL122" s="105"/>
      <c r="YM122" s="105"/>
      <c r="YN122" s="105"/>
      <c r="YO122" s="105"/>
      <c r="YP122" s="105"/>
      <c r="YQ122" s="105"/>
      <c r="YR122" s="105"/>
      <c r="YS122" s="105"/>
      <c r="YT122" s="105"/>
      <c r="YU122" s="105"/>
      <c r="YV122" s="105"/>
      <c r="YW122" s="105"/>
      <c r="YX122" s="105"/>
      <c r="YY122" s="105"/>
      <c r="YZ122" s="105"/>
      <c r="ZA122" s="105"/>
      <c r="ZB122" s="105"/>
      <c r="ZC122" s="105"/>
      <c r="ZD122" s="105"/>
      <c r="ZE122" s="105"/>
      <c r="ZF122" s="105"/>
      <c r="ZG122" s="105"/>
      <c r="ZH122" s="105"/>
      <c r="ZI122" s="105"/>
      <c r="ZJ122" s="105"/>
      <c r="ZK122" s="105"/>
      <c r="ZL122" s="105"/>
      <c r="ZM122" s="105"/>
      <c r="ZN122" s="105"/>
      <c r="ZO122" s="105"/>
      <c r="ZP122" s="105"/>
      <c r="ZQ122" s="105"/>
      <c r="ZR122" s="105"/>
      <c r="ZS122" s="105"/>
      <c r="ZT122" s="105"/>
      <c r="ZU122" s="105"/>
      <c r="ZV122" s="105"/>
      <c r="ZW122" s="105"/>
      <c r="ZX122" s="105"/>
      <c r="ZY122" s="105"/>
      <c r="ZZ122" s="105"/>
      <c r="AAA122" s="105"/>
      <c r="AAB122" s="105"/>
      <c r="AAC122" s="105"/>
      <c r="AAD122" s="105"/>
      <c r="AAE122" s="105"/>
      <c r="AAF122" s="105"/>
      <c r="AAG122" s="105"/>
      <c r="AAH122" s="105"/>
      <c r="AAI122" s="105"/>
      <c r="AAJ122" s="105"/>
      <c r="AAK122" s="105"/>
      <c r="AAL122" s="105"/>
      <c r="AAM122" s="105"/>
      <c r="AAN122" s="105"/>
      <c r="AAO122" s="105"/>
      <c r="AAP122" s="105"/>
      <c r="AAQ122" s="105"/>
      <c r="AAR122" s="105"/>
      <c r="AAS122" s="105"/>
      <c r="AAT122" s="105"/>
      <c r="AAU122" s="105"/>
      <c r="AAV122" s="105"/>
      <c r="AAW122" s="105"/>
      <c r="AAX122" s="105"/>
      <c r="AAY122" s="105"/>
      <c r="AAZ122" s="105"/>
      <c r="ABA122" s="105"/>
      <c r="ABB122" s="105"/>
      <c r="ABC122" s="105"/>
      <c r="ABD122" s="105"/>
      <c r="ABE122" s="105"/>
      <c r="ABF122" s="105"/>
      <c r="ABG122" s="105"/>
      <c r="ABH122" s="105"/>
      <c r="ABI122" s="105"/>
      <c r="ABJ122" s="105"/>
      <c r="ABK122" s="105"/>
      <c r="ABL122" s="105"/>
      <c r="ABM122" s="105"/>
      <c r="ABN122" s="105"/>
      <c r="ABO122" s="105"/>
      <c r="ABP122" s="105"/>
      <c r="ABQ122" s="105"/>
      <c r="ABR122" s="105"/>
      <c r="ABS122" s="105"/>
      <c r="ABT122" s="105"/>
      <c r="ABU122" s="105"/>
      <c r="ABV122" s="105"/>
      <c r="ABW122" s="105"/>
      <c r="ABX122" s="105"/>
      <c r="ABY122" s="105"/>
      <c r="ABZ122" s="105"/>
      <c r="ACA122" s="105"/>
      <c r="ACB122" s="105"/>
      <c r="ACC122" s="105"/>
      <c r="ACD122" s="105"/>
      <c r="ACE122" s="105"/>
      <c r="ACF122" s="105"/>
      <c r="ACG122" s="105"/>
      <c r="ACH122" s="105"/>
      <c r="ACI122" s="105"/>
      <c r="ACJ122" s="105"/>
      <c r="ACK122" s="105"/>
      <c r="ACL122" s="105"/>
      <c r="ACM122" s="105"/>
      <c r="ACN122" s="105"/>
      <c r="ACO122" s="105"/>
      <c r="ACP122" s="105"/>
      <c r="ACQ122" s="105"/>
      <c r="ACR122" s="105"/>
      <c r="ACS122" s="105"/>
      <c r="ACT122" s="105"/>
      <c r="ACU122" s="105"/>
      <c r="ACV122" s="105"/>
      <c r="ACW122" s="105"/>
      <c r="ACX122" s="105"/>
      <c r="ACY122" s="105"/>
      <c r="ACZ122" s="105"/>
      <c r="ADA122" s="105"/>
      <c r="ADB122" s="105"/>
      <c r="ADC122" s="105"/>
      <c r="ADD122" s="105"/>
      <c r="ADE122" s="105"/>
      <c r="ADF122" s="105"/>
      <c r="ADG122" s="105"/>
      <c r="ADH122" s="105"/>
      <c r="ADI122" s="105"/>
      <c r="ADJ122" s="105"/>
      <c r="ADK122" s="105"/>
      <c r="ADL122" s="105"/>
      <c r="ADM122" s="105"/>
      <c r="ADN122" s="105"/>
      <c r="ADO122" s="105"/>
      <c r="ADP122" s="105"/>
      <c r="ADQ122" s="105"/>
      <c r="ADR122" s="105"/>
      <c r="ADS122" s="105"/>
      <c r="ADT122" s="105"/>
      <c r="ADU122" s="105"/>
      <c r="ADV122" s="105"/>
      <c r="ADW122" s="105"/>
      <c r="ADX122" s="105"/>
      <c r="ADY122" s="105"/>
      <c r="ADZ122" s="105"/>
      <c r="AEA122" s="105"/>
      <c r="AEB122" s="105"/>
      <c r="AEC122" s="105"/>
      <c r="AED122" s="105"/>
      <c r="AEE122" s="105"/>
      <c r="AEF122" s="105"/>
      <c r="AEG122" s="105"/>
      <c r="AEH122" s="105"/>
      <c r="AEI122" s="105"/>
      <c r="AEJ122" s="105"/>
      <c r="AEK122" s="105"/>
      <c r="AEL122" s="105"/>
      <c r="AEM122" s="105"/>
      <c r="AEN122" s="105"/>
      <c r="AEO122" s="105"/>
      <c r="AEP122" s="105"/>
      <c r="AEQ122" s="105"/>
      <c r="AER122" s="105"/>
      <c r="AES122" s="105"/>
      <c r="AET122" s="105"/>
      <c r="AEU122" s="105"/>
      <c r="AEV122" s="105"/>
      <c r="AEW122" s="105"/>
      <c r="AEX122" s="105"/>
      <c r="AEY122" s="105"/>
      <c r="AEZ122" s="105"/>
      <c r="AFA122" s="105"/>
      <c r="AFB122" s="105"/>
      <c r="AFC122" s="105"/>
      <c r="AFD122" s="105"/>
      <c r="AFE122" s="105"/>
      <c r="AFF122" s="105"/>
      <c r="AFG122" s="105"/>
      <c r="AFH122" s="105"/>
      <c r="AFI122" s="105"/>
      <c r="AFJ122" s="105"/>
      <c r="AFK122" s="105"/>
      <c r="AFL122" s="105"/>
      <c r="AFM122" s="105"/>
      <c r="AFN122" s="105"/>
      <c r="AFO122" s="105"/>
      <c r="AFP122" s="105"/>
      <c r="AFQ122" s="105"/>
      <c r="AFR122" s="105"/>
      <c r="AFS122" s="105"/>
      <c r="AFT122" s="105"/>
      <c r="AFU122" s="105"/>
      <c r="AFV122" s="105"/>
      <c r="AFW122" s="105"/>
      <c r="AFX122" s="105"/>
      <c r="AFY122" s="105"/>
      <c r="AFZ122" s="105"/>
      <c r="AGA122" s="105"/>
      <c r="AGB122" s="105"/>
      <c r="AGC122" s="105"/>
      <c r="AGD122" s="105"/>
      <c r="AGE122" s="105"/>
      <c r="AGF122" s="105"/>
      <c r="AGG122" s="105"/>
      <c r="AGH122" s="105"/>
      <c r="AGI122" s="105"/>
      <c r="AGJ122" s="105"/>
      <c r="AGK122" s="105"/>
      <c r="AGL122" s="105"/>
      <c r="AGM122" s="105"/>
      <c r="AGN122" s="105"/>
      <c r="AGO122" s="105"/>
      <c r="AGP122" s="105"/>
      <c r="AGQ122" s="105"/>
      <c r="AGR122" s="105"/>
      <c r="AGS122" s="105"/>
      <c r="AGT122" s="105"/>
      <c r="AGU122" s="105"/>
      <c r="AGV122" s="105"/>
      <c r="AGW122" s="105"/>
      <c r="AGX122" s="105"/>
      <c r="AGY122" s="105"/>
      <c r="AGZ122" s="105"/>
      <c r="AHA122" s="105"/>
      <c r="AHB122" s="105"/>
      <c r="AHC122" s="105"/>
      <c r="AHD122" s="105"/>
      <c r="AHE122" s="105"/>
      <c r="AHF122" s="105"/>
      <c r="AHG122" s="105"/>
      <c r="AHH122" s="105"/>
      <c r="AHI122" s="105"/>
      <c r="AHJ122" s="105"/>
      <c r="AHK122" s="105"/>
      <c r="AHL122" s="105"/>
      <c r="AHM122" s="105"/>
      <c r="AHN122" s="105"/>
      <c r="AHO122" s="105"/>
      <c r="AHP122" s="105"/>
      <c r="AHQ122" s="105"/>
      <c r="AHR122" s="105"/>
      <c r="AHS122" s="105"/>
      <c r="AHT122" s="105"/>
      <c r="AHU122" s="105"/>
      <c r="AHV122" s="105"/>
      <c r="AHW122" s="105"/>
      <c r="AHX122" s="105"/>
      <c r="AHY122" s="105"/>
      <c r="AHZ122" s="105"/>
      <c r="AIA122" s="105"/>
      <c r="AIB122" s="105"/>
      <c r="AIC122" s="105"/>
      <c r="AID122" s="105"/>
      <c r="AIE122" s="105"/>
      <c r="AIF122" s="105"/>
      <c r="AIG122" s="105"/>
      <c r="AIH122" s="105"/>
      <c r="AII122" s="105"/>
      <c r="AIJ122" s="105"/>
      <c r="AIK122" s="105"/>
      <c r="AIL122" s="105"/>
      <c r="AIM122" s="105"/>
      <c r="AIN122" s="105"/>
      <c r="AIO122" s="105"/>
      <c r="AIP122" s="105"/>
      <c r="AIQ122" s="105"/>
      <c r="AIR122" s="105"/>
      <c r="AIS122" s="105"/>
      <c r="AIT122" s="105"/>
      <c r="AIU122" s="105"/>
      <c r="AIV122" s="105"/>
      <c r="AIW122" s="105"/>
      <c r="AIX122" s="105"/>
      <c r="AIY122" s="105"/>
      <c r="AIZ122" s="105"/>
      <c r="AJA122" s="105"/>
      <c r="AJB122" s="105"/>
      <c r="AJC122" s="105"/>
      <c r="AJD122" s="105"/>
      <c r="AJE122" s="105"/>
      <c r="AJF122" s="105"/>
      <c r="AJG122" s="105"/>
      <c r="AJH122" s="105"/>
      <c r="AJI122" s="105"/>
      <c r="AJJ122" s="105"/>
      <c r="AJK122" s="105"/>
      <c r="AJL122" s="105"/>
      <c r="AJM122" s="105"/>
      <c r="AJN122" s="105"/>
      <c r="AJO122" s="105"/>
      <c r="AJP122" s="105"/>
      <c r="AJQ122" s="105"/>
      <c r="AJR122" s="105"/>
      <c r="AJS122" s="105"/>
      <c r="AJT122" s="105"/>
      <c r="AJU122" s="105"/>
      <c r="AJV122" s="105"/>
      <c r="AJW122" s="105"/>
      <c r="AJX122" s="105"/>
      <c r="AJY122" s="105"/>
      <c r="AJZ122" s="105"/>
      <c r="AKA122" s="105"/>
      <c r="AKB122" s="105"/>
      <c r="AKC122" s="105"/>
      <c r="AKD122" s="105"/>
      <c r="AKE122" s="105"/>
      <c r="AKF122" s="105"/>
      <c r="AKG122" s="105"/>
      <c r="AKH122" s="105"/>
      <c r="AKI122" s="105"/>
      <c r="AKJ122" s="105"/>
      <c r="AKK122" s="105"/>
      <c r="AKL122" s="105"/>
      <c r="AKM122" s="105"/>
      <c r="AKN122" s="105"/>
      <c r="AKO122" s="105"/>
      <c r="AKP122" s="105"/>
      <c r="AKQ122" s="105"/>
      <c r="AKR122" s="105"/>
      <c r="AKS122" s="105"/>
      <c r="AKT122" s="105"/>
      <c r="AKU122" s="105"/>
      <c r="AKV122" s="105"/>
      <c r="AKW122" s="105"/>
      <c r="AKX122" s="105"/>
      <c r="AKY122" s="105"/>
      <c r="AKZ122" s="105"/>
      <c r="ALA122" s="105"/>
      <c r="ALB122" s="105"/>
      <c r="ALC122" s="105"/>
      <c r="ALD122" s="105"/>
      <c r="ALE122" s="105"/>
      <c r="ALF122" s="105"/>
      <c r="ALG122" s="105"/>
      <c r="ALH122" s="105"/>
      <c r="ALI122" s="105"/>
      <c r="ALJ122" s="105"/>
      <c r="ALK122" s="105"/>
      <c r="ALL122" s="105"/>
      <c r="ALM122" s="105"/>
      <c r="ALN122" s="105"/>
      <c r="ALO122" s="105"/>
      <c r="ALP122" s="105"/>
      <c r="ALQ122" s="105"/>
      <c r="ALR122" s="105"/>
      <c r="ALS122" s="105"/>
      <c r="ALT122" s="105"/>
      <c r="ALU122" s="105"/>
      <c r="ALV122" s="105"/>
      <c r="ALW122" s="105"/>
      <c r="ALX122" s="105"/>
      <c r="ALY122" s="105"/>
      <c r="ALZ122" s="105"/>
      <c r="AMA122" s="105"/>
      <c r="AMB122" s="105"/>
      <c r="AMC122" s="105"/>
      <c r="AMD122" s="105"/>
      <c r="AME122" s="105"/>
      <c r="AMF122" s="105"/>
      <c r="AMG122" s="105"/>
      <c r="AMH122" s="105"/>
      <c r="AMI122" s="105"/>
      <c r="AMJ122" s="105"/>
      <c r="AMK122" s="105"/>
      <c r="AML122" s="105"/>
      <c r="AMM122" s="105"/>
      <c r="AMN122" s="105"/>
      <c r="AMO122" s="105"/>
      <c r="AMP122" s="105"/>
      <c r="AMQ122" s="105"/>
      <c r="AMR122" s="105"/>
      <c r="AMS122" s="105"/>
      <c r="AMT122" s="105"/>
      <c r="AMU122" s="105"/>
      <c r="AMV122" s="105"/>
      <c r="AMW122" s="105"/>
      <c r="AMX122" s="105"/>
      <c r="AMY122" s="105"/>
      <c r="AMZ122" s="105"/>
      <c r="ANA122" s="105"/>
      <c r="ANB122" s="105"/>
      <c r="ANC122" s="105"/>
      <c r="AND122" s="105"/>
      <c r="ANE122" s="105"/>
      <c r="ANF122" s="105"/>
      <c r="ANG122" s="105"/>
      <c r="ANH122" s="105"/>
      <c r="ANI122" s="105"/>
      <c r="ANJ122" s="105"/>
      <c r="ANK122" s="105"/>
      <c r="ANL122" s="105"/>
      <c r="ANM122" s="105"/>
      <c r="ANN122" s="105"/>
      <c r="ANO122" s="105"/>
      <c r="ANP122" s="105"/>
      <c r="ANQ122" s="105"/>
      <c r="ANR122" s="105"/>
      <c r="ANS122" s="105"/>
      <c r="ANT122" s="105"/>
      <c r="ANU122" s="105"/>
      <c r="ANV122" s="105"/>
      <c r="ANW122" s="105"/>
      <c r="ANX122" s="105"/>
      <c r="ANY122" s="105"/>
      <c r="ANZ122" s="105"/>
      <c r="AOA122" s="105"/>
      <c r="AOB122" s="105"/>
      <c r="AOC122" s="105"/>
      <c r="AOD122" s="105"/>
      <c r="AOE122" s="105"/>
      <c r="AOF122" s="105"/>
      <c r="AOG122" s="105"/>
      <c r="AOH122" s="105"/>
      <c r="AOI122" s="105"/>
      <c r="AOJ122" s="105"/>
      <c r="AOK122" s="105"/>
      <c r="AOL122" s="105"/>
      <c r="AOM122" s="105"/>
      <c r="AON122" s="105"/>
      <c r="AOO122" s="105"/>
      <c r="AOP122" s="105"/>
      <c r="AOQ122" s="105"/>
      <c r="AOR122" s="105"/>
      <c r="AOS122" s="105"/>
      <c r="AOT122" s="105"/>
      <c r="AOU122" s="105"/>
      <c r="AOV122" s="105"/>
      <c r="AOW122" s="105"/>
      <c r="AOX122" s="105"/>
      <c r="AOY122" s="105"/>
      <c r="AOZ122" s="105"/>
      <c r="APA122" s="105"/>
      <c r="APB122" s="105"/>
      <c r="APC122" s="105"/>
      <c r="APD122" s="105"/>
      <c r="APE122" s="105"/>
      <c r="APF122" s="105"/>
      <c r="APG122" s="105"/>
      <c r="APH122" s="105"/>
      <c r="API122" s="105"/>
      <c r="APJ122" s="105"/>
      <c r="APK122" s="105"/>
      <c r="APL122" s="105"/>
      <c r="APM122" s="105"/>
      <c r="APN122" s="105"/>
      <c r="APO122" s="105"/>
      <c r="APP122" s="105"/>
      <c r="APQ122" s="105"/>
      <c r="APR122" s="105"/>
      <c r="APS122" s="105"/>
      <c r="APT122" s="105"/>
      <c r="APU122" s="105"/>
      <c r="APV122" s="105"/>
      <c r="APW122" s="105"/>
      <c r="APX122" s="105"/>
      <c r="APY122" s="105"/>
      <c r="APZ122" s="105"/>
      <c r="AQA122" s="105"/>
      <c r="AQB122" s="105"/>
      <c r="AQC122" s="105"/>
      <c r="AQD122" s="105"/>
      <c r="AQE122" s="105"/>
      <c r="AQF122" s="105"/>
      <c r="AQG122" s="105"/>
      <c r="AQH122" s="105"/>
      <c r="AQI122" s="105"/>
      <c r="AQJ122" s="105"/>
      <c r="AQK122" s="105"/>
      <c r="AQL122" s="105"/>
      <c r="AQM122" s="105"/>
      <c r="AQN122" s="105"/>
      <c r="AQO122" s="105"/>
      <c r="AQP122" s="105"/>
      <c r="AQQ122" s="105"/>
      <c r="AQR122" s="105"/>
      <c r="AQS122" s="105"/>
      <c r="AQT122" s="105"/>
      <c r="AQU122" s="105"/>
      <c r="AQV122" s="105"/>
      <c r="AQW122" s="105"/>
      <c r="AQX122" s="105"/>
      <c r="AQY122" s="105"/>
      <c r="AQZ122" s="105"/>
      <c r="ARA122" s="105"/>
      <c r="ARB122" s="105"/>
      <c r="ARC122" s="105"/>
      <c r="ARD122" s="105"/>
      <c r="ARE122" s="105"/>
      <c r="ARF122" s="105"/>
      <c r="ARG122" s="105"/>
      <c r="ARH122" s="105"/>
      <c r="ARI122" s="105"/>
      <c r="ARJ122" s="105"/>
      <c r="ARK122" s="105"/>
      <c r="ARL122" s="105"/>
      <c r="ARM122" s="105"/>
      <c r="ARN122" s="105"/>
      <c r="ARO122" s="105"/>
      <c r="ARP122" s="105"/>
      <c r="ARQ122" s="105"/>
      <c r="ARR122" s="105"/>
      <c r="ARS122" s="105"/>
      <c r="ART122" s="105"/>
      <c r="ARU122" s="105"/>
      <c r="ARV122" s="105"/>
      <c r="ARW122" s="105"/>
      <c r="ARX122" s="105"/>
      <c r="ARY122" s="105"/>
      <c r="ARZ122" s="105"/>
      <c r="ASA122" s="105"/>
      <c r="ASB122" s="105"/>
      <c r="ASC122" s="105"/>
      <c r="ASD122" s="105"/>
      <c r="ASE122" s="105"/>
      <c r="ASF122" s="105"/>
      <c r="ASG122" s="105"/>
      <c r="ASH122" s="105"/>
      <c r="ASI122" s="105"/>
      <c r="ASJ122" s="105"/>
      <c r="ASK122" s="105"/>
      <c r="ASL122" s="105"/>
      <c r="ASM122" s="105"/>
      <c r="ASN122" s="105"/>
      <c r="ASO122" s="105"/>
      <c r="ASP122" s="105"/>
      <c r="ASQ122" s="105"/>
      <c r="ASR122" s="105"/>
      <c r="ASS122" s="105"/>
      <c r="AST122" s="105"/>
      <c r="ASU122" s="105"/>
      <c r="ASV122" s="105"/>
      <c r="ASW122" s="105"/>
      <c r="ASX122" s="105"/>
      <c r="ASY122" s="105"/>
      <c r="ASZ122" s="105"/>
      <c r="ATA122" s="105"/>
      <c r="ATB122" s="105"/>
      <c r="ATC122" s="105"/>
      <c r="ATD122" s="105"/>
      <c r="ATE122" s="105"/>
      <c r="ATF122" s="105"/>
      <c r="ATG122" s="105"/>
      <c r="ATH122" s="105"/>
      <c r="ATI122" s="105"/>
      <c r="ATJ122" s="105"/>
      <c r="ATK122" s="105"/>
      <c r="ATL122" s="105"/>
      <c r="ATM122" s="105"/>
      <c r="ATN122" s="105"/>
      <c r="ATO122" s="105"/>
      <c r="ATP122" s="105"/>
      <c r="ATQ122" s="105"/>
      <c r="ATR122" s="105"/>
      <c r="ATS122" s="105"/>
      <c r="ATT122" s="105"/>
      <c r="ATU122" s="105"/>
      <c r="ATV122" s="105"/>
    </row>
    <row r="123" spans="1:1218" s="58" customFormat="1" ht="15" customHeight="1">
      <c r="A123" s="2302"/>
      <c r="B123" s="1725" t="str">
        <f>IF(ISBLANK(C123),"",LARGE(B119:B122,1)+1)</f>
        <v/>
      </c>
      <c r="C123" s="1340"/>
      <c r="D123" s="1343" t="s">
        <v>299</v>
      </c>
      <c r="E123" s="141"/>
      <c r="F123" s="141"/>
      <c r="G123" s="141"/>
      <c r="H123" s="141"/>
      <c r="I123" s="141"/>
      <c r="J123" s="1549"/>
      <c r="K123" s="140"/>
      <c r="L123" s="105"/>
      <c r="M123" s="1727" t="str">
        <f>IF(ISBLANK(N123),"",LARGE(M119:M122,1)+1)</f>
        <v/>
      </c>
      <c r="N123" s="1612"/>
      <c r="O123" s="1613" t="s">
        <v>1413</v>
      </c>
      <c r="P123" s="1610"/>
      <c r="Q123" s="1610"/>
      <c r="R123" s="1610"/>
      <c r="S123" s="1611"/>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c r="BV123" s="105"/>
      <c r="BW123" s="105"/>
      <c r="BX123" s="105"/>
      <c r="BY123" s="105"/>
      <c r="BZ123" s="105"/>
      <c r="CA123" s="105"/>
      <c r="CB123" s="105"/>
      <c r="CC123" s="105"/>
      <c r="CD123" s="105"/>
      <c r="CE123" s="105"/>
      <c r="CF123" s="105"/>
      <c r="CG123" s="105"/>
      <c r="CH123" s="105"/>
      <c r="CI123" s="105"/>
      <c r="CJ123" s="105"/>
      <c r="CK123" s="105"/>
      <c r="CL123" s="105"/>
      <c r="CM123" s="105"/>
      <c r="CN123" s="105"/>
      <c r="CO123" s="105"/>
      <c r="CP123" s="105"/>
      <c r="CQ123" s="105"/>
      <c r="CR123" s="105"/>
      <c r="CS123" s="105"/>
      <c r="CT123" s="105"/>
      <c r="CU123" s="105"/>
      <c r="CV123" s="105"/>
      <c r="CW123" s="105"/>
      <c r="CX123" s="105"/>
      <c r="CY123" s="105"/>
      <c r="CZ123" s="105"/>
      <c r="DA123" s="105"/>
      <c r="DB123" s="105"/>
      <c r="DC123" s="105"/>
      <c r="DD123" s="105"/>
      <c r="DE123" s="105"/>
      <c r="DF123" s="105"/>
      <c r="DG123" s="105"/>
      <c r="DH123" s="105"/>
      <c r="DI123" s="105"/>
      <c r="DJ123" s="105"/>
      <c r="DK123" s="105"/>
      <c r="DL123" s="105"/>
      <c r="DM123" s="105"/>
      <c r="DN123" s="105"/>
      <c r="DO123" s="105"/>
      <c r="DP123" s="105"/>
      <c r="DQ123" s="105"/>
      <c r="DR123" s="105"/>
      <c r="DS123" s="105"/>
      <c r="DT123" s="105"/>
      <c r="DU123" s="105"/>
      <c r="DV123" s="105"/>
      <c r="DW123" s="105"/>
      <c r="DX123" s="105"/>
      <c r="DY123" s="105"/>
      <c r="DZ123" s="105"/>
      <c r="EA123" s="105"/>
      <c r="EB123" s="105"/>
      <c r="EC123" s="105"/>
      <c r="ED123" s="105"/>
      <c r="EE123" s="105"/>
      <c r="EF123" s="105"/>
      <c r="EG123" s="105"/>
      <c r="EH123" s="105"/>
      <c r="EI123" s="105"/>
      <c r="EJ123" s="105"/>
      <c r="EK123" s="105"/>
      <c r="EL123" s="105"/>
      <c r="EM123" s="105"/>
      <c r="EN123" s="105"/>
      <c r="EO123" s="105"/>
      <c r="EP123" s="105"/>
      <c r="EQ123" s="105"/>
      <c r="ER123" s="105"/>
      <c r="ES123" s="105"/>
      <c r="ET123" s="105"/>
      <c r="EU123" s="105"/>
      <c r="EV123" s="105"/>
      <c r="EW123" s="105"/>
      <c r="EX123" s="105"/>
      <c r="EY123" s="105"/>
      <c r="EZ123" s="105"/>
      <c r="FA123" s="105"/>
      <c r="FB123" s="105"/>
      <c r="FC123" s="105"/>
      <c r="FD123" s="105"/>
      <c r="FE123" s="105"/>
      <c r="FF123" s="105"/>
      <c r="FG123" s="105"/>
      <c r="FH123" s="105"/>
      <c r="FI123" s="105"/>
      <c r="FJ123" s="105"/>
      <c r="FK123" s="105"/>
      <c r="FL123" s="105"/>
      <c r="FM123" s="105"/>
      <c r="FN123" s="105"/>
      <c r="FO123" s="105"/>
      <c r="FP123" s="105"/>
      <c r="FQ123" s="105"/>
      <c r="FR123" s="105"/>
      <c r="FS123" s="105"/>
      <c r="FT123" s="105"/>
      <c r="FU123" s="105"/>
      <c r="FV123" s="105"/>
      <c r="FW123" s="105"/>
      <c r="FX123" s="105"/>
      <c r="FY123" s="105"/>
      <c r="FZ123" s="105"/>
      <c r="GA123" s="105"/>
      <c r="GB123" s="105"/>
      <c r="GC123" s="105"/>
      <c r="GD123" s="105"/>
      <c r="GE123" s="105"/>
      <c r="GF123" s="105"/>
      <c r="GG123" s="105"/>
      <c r="GH123" s="105"/>
      <c r="GI123" s="105"/>
      <c r="GJ123" s="105"/>
      <c r="GK123" s="105"/>
      <c r="GL123" s="105"/>
      <c r="GM123" s="105"/>
      <c r="GN123" s="105"/>
      <c r="GO123" s="105"/>
      <c r="GP123" s="105"/>
      <c r="GQ123" s="105"/>
      <c r="GR123" s="105"/>
      <c r="GS123" s="105"/>
      <c r="GT123" s="105"/>
      <c r="GU123" s="105"/>
      <c r="GV123" s="105"/>
      <c r="GW123" s="105"/>
      <c r="GX123" s="105"/>
      <c r="GY123" s="105"/>
      <c r="GZ123" s="105"/>
      <c r="HA123" s="105"/>
      <c r="HB123" s="105"/>
      <c r="HC123" s="105"/>
      <c r="HD123" s="105"/>
      <c r="HE123" s="105"/>
      <c r="HF123" s="105"/>
      <c r="HG123" s="105"/>
      <c r="HH123" s="105"/>
      <c r="HI123" s="105"/>
      <c r="HJ123" s="105"/>
      <c r="HK123" s="105"/>
      <c r="HL123" s="105"/>
      <c r="HM123" s="105"/>
      <c r="HN123" s="105"/>
      <c r="HO123" s="105"/>
      <c r="HP123" s="105"/>
      <c r="HQ123" s="105"/>
      <c r="HR123" s="105"/>
      <c r="HS123" s="105"/>
      <c r="HT123" s="105"/>
      <c r="HU123" s="105"/>
      <c r="HV123" s="105"/>
      <c r="HW123" s="105"/>
      <c r="HX123" s="105"/>
      <c r="HY123" s="105"/>
      <c r="HZ123" s="105"/>
      <c r="IA123" s="105"/>
      <c r="IB123" s="105"/>
      <c r="IC123" s="105"/>
      <c r="ID123" s="105"/>
      <c r="IE123" s="105"/>
      <c r="IF123" s="105"/>
      <c r="IG123" s="105"/>
      <c r="IH123" s="105"/>
      <c r="II123" s="105"/>
      <c r="IJ123" s="105"/>
      <c r="IK123" s="105"/>
      <c r="IL123" s="105"/>
      <c r="IM123" s="105"/>
      <c r="IN123" s="105"/>
      <c r="IO123" s="105"/>
      <c r="IP123" s="105"/>
      <c r="IQ123" s="105"/>
      <c r="IR123" s="105"/>
      <c r="IS123" s="105"/>
      <c r="IT123" s="105"/>
      <c r="IU123" s="105"/>
      <c r="IV123" s="105"/>
      <c r="IW123" s="105"/>
      <c r="IX123" s="105"/>
      <c r="IY123" s="105"/>
      <c r="IZ123" s="105"/>
      <c r="JA123" s="105"/>
      <c r="JB123" s="105"/>
      <c r="JC123" s="105"/>
      <c r="JD123" s="105"/>
      <c r="JE123" s="105"/>
      <c r="JF123" s="105"/>
      <c r="JG123" s="105"/>
      <c r="JH123" s="105"/>
      <c r="JI123" s="105"/>
      <c r="JJ123" s="105"/>
      <c r="JK123" s="105"/>
      <c r="JL123" s="105"/>
      <c r="JM123" s="105"/>
      <c r="JN123" s="105"/>
      <c r="JO123" s="105"/>
      <c r="JP123" s="105"/>
      <c r="JQ123" s="105"/>
      <c r="JR123" s="105"/>
      <c r="JS123" s="105"/>
      <c r="JT123" s="105"/>
      <c r="JU123" s="105"/>
      <c r="JV123" s="105"/>
      <c r="JW123" s="105"/>
      <c r="JX123" s="105"/>
      <c r="JY123" s="105"/>
      <c r="JZ123" s="105"/>
      <c r="KA123" s="105"/>
      <c r="KB123" s="105"/>
      <c r="KC123" s="105"/>
      <c r="KD123" s="105"/>
      <c r="KE123" s="105"/>
      <c r="KF123" s="105"/>
      <c r="KG123" s="105"/>
      <c r="KH123" s="105"/>
      <c r="KI123" s="105"/>
      <c r="KJ123" s="105"/>
      <c r="KK123" s="105"/>
      <c r="KL123" s="105"/>
      <c r="KM123" s="105"/>
      <c r="KN123" s="105"/>
      <c r="KO123" s="105"/>
      <c r="KP123" s="105"/>
      <c r="KQ123" s="105"/>
      <c r="KR123" s="105"/>
      <c r="KS123" s="105"/>
      <c r="KT123" s="105"/>
      <c r="KU123" s="105"/>
      <c r="KV123" s="105"/>
      <c r="KW123" s="105"/>
      <c r="KX123" s="105"/>
      <c r="KY123" s="105"/>
      <c r="KZ123" s="105"/>
      <c r="LA123" s="105"/>
      <c r="LB123" s="105"/>
      <c r="LC123" s="105"/>
      <c r="LD123" s="105"/>
      <c r="LE123" s="105"/>
      <c r="LF123" s="105"/>
      <c r="LG123" s="105"/>
      <c r="LH123" s="105"/>
      <c r="LI123" s="105"/>
      <c r="LJ123" s="105"/>
      <c r="LK123" s="105"/>
      <c r="LL123" s="105"/>
      <c r="LM123" s="105"/>
      <c r="LN123" s="105"/>
      <c r="LO123" s="105"/>
      <c r="LP123" s="105"/>
      <c r="LQ123" s="105"/>
      <c r="LR123" s="105"/>
      <c r="LS123" s="105"/>
      <c r="LT123" s="105"/>
      <c r="LU123" s="105"/>
      <c r="LV123" s="105"/>
      <c r="LW123" s="105"/>
      <c r="LX123" s="105"/>
      <c r="LY123" s="105"/>
      <c r="LZ123" s="105"/>
      <c r="MA123" s="105"/>
      <c r="MB123" s="105"/>
      <c r="MC123" s="105"/>
      <c r="MD123" s="105"/>
      <c r="ME123" s="105"/>
      <c r="MF123" s="105"/>
      <c r="MG123" s="105"/>
      <c r="MH123" s="105"/>
      <c r="MI123" s="105"/>
      <c r="MJ123" s="105"/>
      <c r="MK123" s="105"/>
      <c r="ML123" s="105"/>
      <c r="MM123" s="105"/>
      <c r="MN123" s="105"/>
      <c r="MO123" s="105"/>
      <c r="MP123" s="105"/>
      <c r="MQ123" s="105"/>
      <c r="MR123" s="105"/>
      <c r="MS123" s="105"/>
      <c r="MT123" s="105"/>
      <c r="MU123" s="105"/>
      <c r="MV123" s="105"/>
      <c r="MW123" s="105"/>
      <c r="MX123" s="105"/>
      <c r="MY123" s="105"/>
      <c r="MZ123" s="105"/>
      <c r="NA123" s="105"/>
      <c r="NB123" s="105"/>
      <c r="NC123" s="105"/>
      <c r="ND123" s="105"/>
      <c r="NE123" s="105"/>
      <c r="NF123" s="105"/>
      <c r="NG123" s="105"/>
      <c r="NH123" s="105"/>
      <c r="NI123" s="105"/>
      <c r="NJ123" s="105"/>
      <c r="NK123" s="105"/>
      <c r="NL123" s="105"/>
      <c r="NM123" s="105"/>
      <c r="NN123" s="105"/>
      <c r="NO123" s="105"/>
      <c r="NP123" s="105"/>
      <c r="NQ123" s="105"/>
      <c r="NR123" s="105"/>
      <c r="NS123" s="105"/>
      <c r="NT123" s="105"/>
      <c r="NU123" s="105"/>
      <c r="NV123" s="105"/>
      <c r="NW123" s="105"/>
      <c r="NX123" s="105"/>
      <c r="NY123" s="105"/>
      <c r="NZ123" s="105"/>
      <c r="OA123" s="105"/>
      <c r="OB123" s="105"/>
      <c r="OC123" s="105"/>
      <c r="OD123" s="105"/>
      <c r="OE123" s="105"/>
      <c r="OF123" s="105"/>
      <c r="OG123" s="105"/>
      <c r="OH123" s="105"/>
      <c r="OI123" s="105"/>
      <c r="OJ123" s="105"/>
      <c r="OK123" s="105"/>
      <c r="OL123" s="105"/>
      <c r="OM123" s="105"/>
      <c r="ON123" s="105"/>
      <c r="OO123" s="105"/>
      <c r="OP123" s="105"/>
      <c r="OQ123" s="105"/>
      <c r="OR123" s="105"/>
      <c r="OS123" s="105"/>
      <c r="OT123" s="105"/>
      <c r="OU123" s="105"/>
      <c r="OV123" s="105"/>
      <c r="OW123" s="105"/>
      <c r="OX123" s="105"/>
      <c r="OY123" s="105"/>
      <c r="OZ123" s="105"/>
      <c r="PA123" s="105"/>
      <c r="PB123" s="105"/>
      <c r="PC123" s="105"/>
      <c r="PD123" s="105"/>
      <c r="PE123" s="105"/>
      <c r="PF123" s="105"/>
      <c r="PG123" s="105"/>
      <c r="PH123" s="105"/>
      <c r="PI123" s="105"/>
      <c r="PJ123" s="105"/>
      <c r="PK123" s="105"/>
      <c r="PL123" s="105"/>
      <c r="PM123" s="105"/>
      <c r="PN123" s="105"/>
      <c r="PO123" s="105"/>
      <c r="PP123" s="105"/>
      <c r="PQ123" s="105"/>
      <c r="PR123" s="105"/>
      <c r="PS123" s="105"/>
      <c r="PT123" s="105"/>
      <c r="PU123" s="105"/>
      <c r="PV123" s="105"/>
      <c r="PW123" s="105"/>
      <c r="PX123" s="105"/>
      <c r="PY123" s="105"/>
      <c r="PZ123" s="105"/>
      <c r="QA123" s="105"/>
      <c r="QB123" s="105"/>
      <c r="QC123" s="105"/>
      <c r="QD123" s="105"/>
      <c r="QE123" s="105"/>
      <c r="QF123" s="105"/>
      <c r="QG123" s="105"/>
      <c r="QH123" s="105"/>
      <c r="QI123" s="105"/>
      <c r="QJ123" s="105"/>
      <c r="QK123" s="105"/>
      <c r="QL123" s="105"/>
      <c r="QM123" s="105"/>
      <c r="QN123" s="105"/>
      <c r="QO123" s="105"/>
      <c r="QP123" s="105"/>
      <c r="QQ123" s="105"/>
      <c r="QR123" s="105"/>
      <c r="QS123" s="105"/>
      <c r="QT123" s="105"/>
      <c r="QU123" s="105"/>
      <c r="QV123" s="105"/>
      <c r="QW123" s="105"/>
      <c r="QX123" s="105"/>
      <c r="QY123" s="105"/>
      <c r="QZ123" s="105"/>
      <c r="RA123" s="105"/>
      <c r="RB123" s="105"/>
      <c r="RC123" s="105"/>
      <c r="RD123" s="105"/>
      <c r="RE123" s="105"/>
      <c r="RF123" s="105"/>
      <c r="RG123" s="105"/>
      <c r="RH123" s="105"/>
      <c r="RI123" s="105"/>
      <c r="RJ123" s="105"/>
      <c r="RK123" s="105"/>
      <c r="RL123" s="105"/>
      <c r="RM123" s="105"/>
      <c r="RN123" s="105"/>
      <c r="RO123" s="105"/>
      <c r="RP123" s="105"/>
      <c r="RQ123" s="105"/>
      <c r="RR123" s="105"/>
      <c r="RS123" s="105"/>
      <c r="RT123" s="105"/>
      <c r="RU123" s="105"/>
      <c r="RV123" s="105"/>
      <c r="RW123" s="105"/>
      <c r="RX123" s="105"/>
      <c r="RY123" s="105"/>
      <c r="RZ123" s="105"/>
      <c r="SA123" s="105"/>
      <c r="SB123" s="105"/>
      <c r="SC123" s="105"/>
      <c r="SD123" s="105"/>
      <c r="SE123" s="105"/>
      <c r="SF123" s="105"/>
      <c r="SG123" s="105"/>
      <c r="SH123" s="105"/>
      <c r="SI123" s="105"/>
      <c r="SJ123" s="105"/>
      <c r="SK123" s="105"/>
      <c r="SL123" s="105"/>
      <c r="SM123" s="105"/>
      <c r="SN123" s="105"/>
      <c r="SO123" s="105"/>
      <c r="SP123" s="105"/>
      <c r="SQ123" s="105"/>
      <c r="SR123" s="105"/>
      <c r="SS123" s="105"/>
      <c r="ST123" s="105"/>
      <c r="SU123" s="105"/>
      <c r="SV123" s="105"/>
      <c r="SW123" s="105"/>
      <c r="SX123" s="105"/>
      <c r="SY123" s="105"/>
      <c r="SZ123" s="105"/>
      <c r="TA123" s="105"/>
      <c r="TB123" s="105"/>
      <c r="TC123" s="105"/>
      <c r="TD123" s="105"/>
      <c r="TE123" s="105"/>
      <c r="TF123" s="105"/>
      <c r="TG123" s="105"/>
      <c r="TH123" s="105"/>
      <c r="TI123" s="105"/>
      <c r="TJ123" s="105"/>
      <c r="TK123" s="105"/>
      <c r="TL123" s="105"/>
      <c r="TM123" s="105"/>
      <c r="TN123" s="105"/>
      <c r="TO123" s="105"/>
      <c r="TP123" s="105"/>
      <c r="TQ123" s="105"/>
      <c r="TR123" s="105"/>
      <c r="TS123" s="105"/>
      <c r="TT123" s="105"/>
      <c r="TU123" s="105"/>
      <c r="TV123" s="105"/>
      <c r="TW123" s="105"/>
      <c r="TX123" s="105"/>
      <c r="TY123" s="105"/>
      <c r="TZ123" s="105"/>
      <c r="UA123" s="105"/>
      <c r="UB123" s="105"/>
      <c r="UC123" s="105"/>
      <c r="UD123" s="105"/>
      <c r="UE123" s="105"/>
      <c r="UF123" s="105"/>
      <c r="UG123" s="105"/>
      <c r="UH123" s="105"/>
      <c r="UI123" s="105"/>
      <c r="UJ123" s="105"/>
      <c r="UK123" s="105"/>
      <c r="UL123" s="105"/>
      <c r="UM123" s="105"/>
      <c r="UN123" s="105"/>
      <c r="UO123" s="105"/>
      <c r="UP123" s="105"/>
      <c r="UQ123" s="105"/>
      <c r="UR123" s="105"/>
      <c r="US123" s="105"/>
      <c r="UT123" s="105"/>
      <c r="UU123" s="105"/>
      <c r="UV123" s="105"/>
      <c r="UW123" s="105"/>
      <c r="UX123" s="105"/>
      <c r="UY123" s="105"/>
      <c r="UZ123" s="105"/>
      <c r="VA123" s="105"/>
      <c r="VB123" s="105"/>
      <c r="VC123" s="105"/>
      <c r="VD123" s="105"/>
      <c r="VE123" s="105"/>
      <c r="VF123" s="105"/>
      <c r="VG123" s="105"/>
      <c r="VH123" s="105"/>
      <c r="VI123" s="105"/>
      <c r="VJ123" s="105"/>
      <c r="VK123" s="105"/>
      <c r="VL123" s="105"/>
      <c r="VM123" s="105"/>
      <c r="VN123" s="105"/>
      <c r="VO123" s="105"/>
      <c r="VP123" s="105"/>
      <c r="VQ123" s="105"/>
      <c r="VR123" s="105"/>
      <c r="VS123" s="105"/>
      <c r="VT123" s="105"/>
      <c r="VU123" s="105"/>
      <c r="VV123" s="105"/>
      <c r="VW123" s="105"/>
      <c r="VX123" s="105"/>
      <c r="VY123" s="105"/>
      <c r="VZ123" s="105"/>
      <c r="WA123" s="105"/>
      <c r="WB123" s="105"/>
      <c r="WC123" s="105"/>
      <c r="WD123" s="105"/>
      <c r="WE123" s="105"/>
      <c r="WF123" s="105"/>
      <c r="WG123" s="105"/>
      <c r="WH123" s="105"/>
      <c r="WI123" s="105"/>
      <c r="WJ123" s="105"/>
      <c r="WK123" s="105"/>
      <c r="WL123" s="105"/>
      <c r="WM123" s="105"/>
      <c r="WN123" s="105"/>
      <c r="WO123" s="105"/>
      <c r="WP123" s="105"/>
      <c r="WQ123" s="105"/>
      <c r="WR123" s="105"/>
      <c r="WS123" s="105"/>
      <c r="WT123" s="105"/>
      <c r="WU123" s="105"/>
      <c r="WV123" s="105"/>
      <c r="WW123" s="105"/>
      <c r="WX123" s="105"/>
      <c r="WY123" s="105"/>
      <c r="WZ123" s="105"/>
      <c r="XA123" s="105"/>
      <c r="XB123" s="105"/>
      <c r="XC123" s="105"/>
      <c r="XD123" s="105"/>
      <c r="XE123" s="105"/>
      <c r="XF123" s="105"/>
      <c r="XG123" s="105"/>
      <c r="XH123" s="105"/>
      <c r="XI123" s="105"/>
      <c r="XJ123" s="105"/>
      <c r="XK123" s="105"/>
      <c r="XL123" s="105"/>
      <c r="XM123" s="105"/>
      <c r="XN123" s="105"/>
      <c r="XO123" s="105"/>
      <c r="XP123" s="105"/>
      <c r="XQ123" s="105"/>
      <c r="XR123" s="105"/>
      <c r="XS123" s="105"/>
      <c r="XT123" s="105"/>
      <c r="XU123" s="105"/>
      <c r="XV123" s="105"/>
      <c r="XW123" s="105"/>
      <c r="XX123" s="105"/>
      <c r="XY123" s="105"/>
      <c r="XZ123" s="105"/>
      <c r="YA123" s="105"/>
      <c r="YB123" s="105"/>
      <c r="YC123" s="105"/>
      <c r="YD123" s="105"/>
      <c r="YE123" s="105"/>
      <c r="YF123" s="105"/>
      <c r="YG123" s="105"/>
      <c r="YH123" s="105"/>
      <c r="YI123" s="105"/>
      <c r="YJ123" s="105"/>
      <c r="YK123" s="105"/>
      <c r="YL123" s="105"/>
      <c r="YM123" s="105"/>
      <c r="YN123" s="105"/>
      <c r="YO123" s="105"/>
      <c r="YP123" s="105"/>
      <c r="YQ123" s="105"/>
      <c r="YR123" s="105"/>
      <c r="YS123" s="105"/>
      <c r="YT123" s="105"/>
      <c r="YU123" s="105"/>
      <c r="YV123" s="105"/>
      <c r="YW123" s="105"/>
      <c r="YX123" s="105"/>
      <c r="YY123" s="105"/>
      <c r="YZ123" s="105"/>
      <c r="ZA123" s="105"/>
      <c r="ZB123" s="105"/>
      <c r="ZC123" s="105"/>
      <c r="ZD123" s="105"/>
      <c r="ZE123" s="105"/>
      <c r="ZF123" s="105"/>
      <c r="ZG123" s="105"/>
      <c r="ZH123" s="105"/>
      <c r="ZI123" s="105"/>
      <c r="ZJ123" s="105"/>
      <c r="ZK123" s="105"/>
      <c r="ZL123" s="105"/>
      <c r="ZM123" s="105"/>
      <c r="ZN123" s="105"/>
      <c r="ZO123" s="105"/>
      <c r="ZP123" s="105"/>
      <c r="ZQ123" s="105"/>
      <c r="ZR123" s="105"/>
      <c r="ZS123" s="105"/>
      <c r="ZT123" s="105"/>
      <c r="ZU123" s="105"/>
      <c r="ZV123" s="105"/>
      <c r="ZW123" s="105"/>
      <c r="ZX123" s="105"/>
      <c r="ZY123" s="105"/>
      <c r="ZZ123" s="105"/>
      <c r="AAA123" s="105"/>
      <c r="AAB123" s="105"/>
      <c r="AAC123" s="105"/>
      <c r="AAD123" s="105"/>
      <c r="AAE123" s="105"/>
      <c r="AAF123" s="105"/>
      <c r="AAG123" s="105"/>
      <c r="AAH123" s="105"/>
      <c r="AAI123" s="105"/>
      <c r="AAJ123" s="105"/>
      <c r="AAK123" s="105"/>
      <c r="AAL123" s="105"/>
      <c r="AAM123" s="105"/>
      <c r="AAN123" s="105"/>
      <c r="AAO123" s="105"/>
      <c r="AAP123" s="105"/>
      <c r="AAQ123" s="105"/>
      <c r="AAR123" s="105"/>
      <c r="AAS123" s="105"/>
      <c r="AAT123" s="105"/>
      <c r="AAU123" s="105"/>
      <c r="AAV123" s="105"/>
      <c r="AAW123" s="105"/>
      <c r="AAX123" s="105"/>
      <c r="AAY123" s="105"/>
      <c r="AAZ123" s="105"/>
      <c r="ABA123" s="105"/>
      <c r="ABB123" s="105"/>
      <c r="ABC123" s="105"/>
      <c r="ABD123" s="105"/>
      <c r="ABE123" s="105"/>
      <c r="ABF123" s="105"/>
      <c r="ABG123" s="105"/>
      <c r="ABH123" s="105"/>
      <c r="ABI123" s="105"/>
      <c r="ABJ123" s="105"/>
      <c r="ABK123" s="105"/>
      <c r="ABL123" s="105"/>
      <c r="ABM123" s="105"/>
      <c r="ABN123" s="105"/>
      <c r="ABO123" s="105"/>
      <c r="ABP123" s="105"/>
      <c r="ABQ123" s="105"/>
      <c r="ABR123" s="105"/>
      <c r="ABS123" s="105"/>
      <c r="ABT123" s="105"/>
      <c r="ABU123" s="105"/>
      <c r="ABV123" s="105"/>
      <c r="ABW123" s="105"/>
      <c r="ABX123" s="105"/>
      <c r="ABY123" s="105"/>
      <c r="ABZ123" s="105"/>
      <c r="ACA123" s="105"/>
      <c r="ACB123" s="105"/>
      <c r="ACC123" s="105"/>
      <c r="ACD123" s="105"/>
      <c r="ACE123" s="105"/>
      <c r="ACF123" s="105"/>
      <c r="ACG123" s="105"/>
      <c r="ACH123" s="105"/>
      <c r="ACI123" s="105"/>
      <c r="ACJ123" s="105"/>
      <c r="ACK123" s="105"/>
      <c r="ACL123" s="105"/>
      <c r="ACM123" s="105"/>
      <c r="ACN123" s="105"/>
      <c r="ACO123" s="105"/>
      <c r="ACP123" s="105"/>
      <c r="ACQ123" s="105"/>
      <c r="ACR123" s="105"/>
      <c r="ACS123" s="105"/>
      <c r="ACT123" s="105"/>
      <c r="ACU123" s="105"/>
      <c r="ACV123" s="105"/>
      <c r="ACW123" s="105"/>
      <c r="ACX123" s="105"/>
      <c r="ACY123" s="105"/>
      <c r="ACZ123" s="105"/>
      <c r="ADA123" s="105"/>
      <c r="ADB123" s="105"/>
      <c r="ADC123" s="105"/>
      <c r="ADD123" s="105"/>
      <c r="ADE123" s="105"/>
      <c r="ADF123" s="105"/>
      <c r="ADG123" s="105"/>
      <c r="ADH123" s="105"/>
      <c r="ADI123" s="105"/>
      <c r="ADJ123" s="105"/>
      <c r="ADK123" s="105"/>
      <c r="ADL123" s="105"/>
      <c r="ADM123" s="105"/>
      <c r="ADN123" s="105"/>
      <c r="ADO123" s="105"/>
      <c r="ADP123" s="105"/>
      <c r="ADQ123" s="105"/>
      <c r="ADR123" s="105"/>
      <c r="ADS123" s="105"/>
      <c r="ADT123" s="105"/>
      <c r="ADU123" s="105"/>
      <c r="ADV123" s="105"/>
      <c r="ADW123" s="105"/>
      <c r="ADX123" s="105"/>
      <c r="ADY123" s="105"/>
      <c r="ADZ123" s="105"/>
      <c r="AEA123" s="105"/>
      <c r="AEB123" s="105"/>
      <c r="AEC123" s="105"/>
      <c r="AED123" s="105"/>
      <c r="AEE123" s="105"/>
      <c r="AEF123" s="105"/>
      <c r="AEG123" s="105"/>
      <c r="AEH123" s="105"/>
      <c r="AEI123" s="105"/>
      <c r="AEJ123" s="105"/>
      <c r="AEK123" s="105"/>
      <c r="AEL123" s="105"/>
      <c r="AEM123" s="105"/>
      <c r="AEN123" s="105"/>
      <c r="AEO123" s="105"/>
      <c r="AEP123" s="105"/>
      <c r="AEQ123" s="105"/>
      <c r="AER123" s="105"/>
      <c r="AES123" s="105"/>
      <c r="AET123" s="105"/>
      <c r="AEU123" s="105"/>
      <c r="AEV123" s="105"/>
      <c r="AEW123" s="105"/>
      <c r="AEX123" s="105"/>
      <c r="AEY123" s="105"/>
      <c r="AEZ123" s="105"/>
      <c r="AFA123" s="105"/>
      <c r="AFB123" s="105"/>
      <c r="AFC123" s="105"/>
      <c r="AFD123" s="105"/>
      <c r="AFE123" s="105"/>
      <c r="AFF123" s="105"/>
      <c r="AFG123" s="105"/>
      <c r="AFH123" s="105"/>
      <c r="AFI123" s="105"/>
      <c r="AFJ123" s="105"/>
      <c r="AFK123" s="105"/>
      <c r="AFL123" s="105"/>
      <c r="AFM123" s="105"/>
      <c r="AFN123" s="105"/>
      <c r="AFO123" s="105"/>
      <c r="AFP123" s="105"/>
      <c r="AFQ123" s="105"/>
      <c r="AFR123" s="105"/>
      <c r="AFS123" s="105"/>
      <c r="AFT123" s="105"/>
      <c r="AFU123" s="105"/>
      <c r="AFV123" s="105"/>
      <c r="AFW123" s="105"/>
      <c r="AFX123" s="105"/>
      <c r="AFY123" s="105"/>
      <c r="AFZ123" s="105"/>
      <c r="AGA123" s="105"/>
      <c r="AGB123" s="105"/>
      <c r="AGC123" s="105"/>
      <c r="AGD123" s="105"/>
      <c r="AGE123" s="105"/>
      <c r="AGF123" s="105"/>
      <c r="AGG123" s="105"/>
      <c r="AGH123" s="105"/>
      <c r="AGI123" s="105"/>
      <c r="AGJ123" s="105"/>
      <c r="AGK123" s="105"/>
      <c r="AGL123" s="105"/>
      <c r="AGM123" s="105"/>
      <c r="AGN123" s="105"/>
      <c r="AGO123" s="105"/>
      <c r="AGP123" s="105"/>
      <c r="AGQ123" s="105"/>
      <c r="AGR123" s="105"/>
      <c r="AGS123" s="105"/>
      <c r="AGT123" s="105"/>
      <c r="AGU123" s="105"/>
      <c r="AGV123" s="105"/>
      <c r="AGW123" s="105"/>
      <c r="AGX123" s="105"/>
      <c r="AGY123" s="105"/>
      <c r="AGZ123" s="105"/>
      <c r="AHA123" s="105"/>
      <c r="AHB123" s="105"/>
      <c r="AHC123" s="105"/>
      <c r="AHD123" s="105"/>
      <c r="AHE123" s="105"/>
      <c r="AHF123" s="105"/>
      <c r="AHG123" s="105"/>
      <c r="AHH123" s="105"/>
      <c r="AHI123" s="105"/>
      <c r="AHJ123" s="105"/>
      <c r="AHK123" s="105"/>
      <c r="AHL123" s="105"/>
      <c r="AHM123" s="105"/>
      <c r="AHN123" s="105"/>
      <c r="AHO123" s="105"/>
      <c r="AHP123" s="105"/>
      <c r="AHQ123" s="105"/>
      <c r="AHR123" s="105"/>
      <c r="AHS123" s="105"/>
      <c r="AHT123" s="105"/>
      <c r="AHU123" s="105"/>
      <c r="AHV123" s="105"/>
      <c r="AHW123" s="105"/>
      <c r="AHX123" s="105"/>
      <c r="AHY123" s="105"/>
      <c r="AHZ123" s="105"/>
      <c r="AIA123" s="105"/>
      <c r="AIB123" s="105"/>
      <c r="AIC123" s="105"/>
      <c r="AID123" s="105"/>
      <c r="AIE123" s="105"/>
      <c r="AIF123" s="105"/>
      <c r="AIG123" s="105"/>
      <c r="AIH123" s="105"/>
      <c r="AII123" s="105"/>
      <c r="AIJ123" s="105"/>
      <c r="AIK123" s="105"/>
      <c r="AIL123" s="105"/>
      <c r="AIM123" s="105"/>
      <c r="AIN123" s="105"/>
      <c r="AIO123" s="105"/>
      <c r="AIP123" s="105"/>
      <c r="AIQ123" s="105"/>
      <c r="AIR123" s="105"/>
      <c r="AIS123" s="105"/>
      <c r="AIT123" s="105"/>
      <c r="AIU123" s="105"/>
      <c r="AIV123" s="105"/>
      <c r="AIW123" s="105"/>
      <c r="AIX123" s="105"/>
      <c r="AIY123" s="105"/>
      <c r="AIZ123" s="105"/>
      <c r="AJA123" s="105"/>
      <c r="AJB123" s="105"/>
      <c r="AJC123" s="105"/>
      <c r="AJD123" s="105"/>
      <c r="AJE123" s="105"/>
      <c r="AJF123" s="105"/>
      <c r="AJG123" s="105"/>
      <c r="AJH123" s="105"/>
      <c r="AJI123" s="105"/>
      <c r="AJJ123" s="105"/>
      <c r="AJK123" s="105"/>
      <c r="AJL123" s="105"/>
      <c r="AJM123" s="105"/>
      <c r="AJN123" s="105"/>
      <c r="AJO123" s="105"/>
      <c r="AJP123" s="105"/>
      <c r="AJQ123" s="105"/>
      <c r="AJR123" s="105"/>
      <c r="AJS123" s="105"/>
      <c r="AJT123" s="105"/>
      <c r="AJU123" s="105"/>
      <c r="AJV123" s="105"/>
      <c r="AJW123" s="105"/>
      <c r="AJX123" s="105"/>
      <c r="AJY123" s="105"/>
      <c r="AJZ123" s="105"/>
      <c r="AKA123" s="105"/>
      <c r="AKB123" s="105"/>
      <c r="AKC123" s="105"/>
      <c r="AKD123" s="105"/>
      <c r="AKE123" s="105"/>
      <c r="AKF123" s="105"/>
      <c r="AKG123" s="105"/>
      <c r="AKH123" s="105"/>
      <c r="AKI123" s="105"/>
      <c r="AKJ123" s="105"/>
      <c r="AKK123" s="105"/>
      <c r="AKL123" s="105"/>
      <c r="AKM123" s="105"/>
      <c r="AKN123" s="105"/>
      <c r="AKO123" s="105"/>
      <c r="AKP123" s="105"/>
      <c r="AKQ123" s="105"/>
      <c r="AKR123" s="105"/>
      <c r="AKS123" s="105"/>
      <c r="AKT123" s="105"/>
      <c r="AKU123" s="105"/>
      <c r="AKV123" s="105"/>
      <c r="AKW123" s="105"/>
      <c r="AKX123" s="105"/>
      <c r="AKY123" s="105"/>
      <c r="AKZ123" s="105"/>
      <c r="ALA123" s="105"/>
      <c r="ALB123" s="105"/>
      <c r="ALC123" s="105"/>
      <c r="ALD123" s="105"/>
      <c r="ALE123" s="105"/>
      <c r="ALF123" s="105"/>
      <c r="ALG123" s="105"/>
      <c r="ALH123" s="105"/>
      <c r="ALI123" s="105"/>
      <c r="ALJ123" s="105"/>
      <c r="ALK123" s="105"/>
      <c r="ALL123" s="105"/>
      <c r="ALM123" s="105"/>
      <c r="ALN123" s="105"/>
      <c r="ALO123" s="105"/>
      <c r="ALP123" s="105"/>
      <c r="ALQ123" s="105"/>
      <c r="ALR123" s="105"/>
      <c r="ALS123" s="105"/>
      <c r="ALT123" s="105"/>
      <c r="ALU123" s="105"/>
      <c r="ALV123" s="105"/>
      <c r="ALW123" s="105"/>
      <c r="ALX123" s="105"/>
      <c r="ALY123" s="105"/>
      <c r="ALZ123" s="105"/>
      <c r="AMA123" s="105"/>
      <c r="AMB123" s="105"/>
      <c r="AMC123" s="105"/>
      <c r="AMD123" s="105"/>
      <c r="AME123" s="105"/>
      <c r="AMF123" s="105"/>
      <c r="AMG123" s="105"/>
      <c r="AMH123" s="105"/>
      <c r="AMI123" s="105"/>
      <c r="AMJ123" s="105"/>
      <c r="AMK123" s="105"/>
      <c r="AML123" s="105"/>
      <c r="AMM123" s="105"/>
      <c r="AMN123" s="105"/>
      <c r="AMO123" s="105"/>
      <c r="AMP123" s="105"/>
      <c r="AMQ123" s="105"/>
      <c r="AMR123" s="105"/>
      <c r="AMS123" s="105"/>
      <c r="AMT123" s="105"/>
      <c r="AMU123" s="105"/>
      <c r="AMV123" s="105"/>
      <c r="AMW123" s="105"/>
      <c r="AMX123" s="105"/>
      <c r="AMY123" s="105"/>
      <c r="AMZ123" s="105"/>
      <c r="ANA123" s="105"/>
      <c r="ANB123" s="105"/>
      <c r="ANC123" s="105"/>
      <c r="AND123" s="105"/>
      <c r="ANE123" s="105"/>
      <c r="ANF123" s="105"/>
      <c r="ANG123" s="105"/>
      <c r="ANH123" s="105"/>
      <c r="ANI123" s="105"/>
      <c r="ANJ123" s="105"/>
      <c r="ANK123" s="105"/>
      <c r="ANL123" s="105"/>
      <c r="ANM123" s="105"/>
      <c r="ANN123" s="105"/>
      <c r="ANO123" s="105"/>
      <c r="ANP123" s="105"/>
      <c r="ANQ123" s="105"/>
      <c r="ANR123" s="105"/>
      <c r="ANS123" s="105"/>
      <c r="ANT123" s="105"/>
      <c r="ANU123" s="105"/>
      <c r="ANV123" s="105"/>
      <c r="ANW123" s="105"/>
      <c r="ANX123" s="105"/>
      <c r="ANY123" s="105"/>
      <c r="ANZ123" s="105"/>
      <c r="AOA123" s="105"/>
      <c r="AOB123" s="105"/>
      <c r="AOC123" s="105"/>
      <c r="AOD123" s="105"/>
      <c r="AOE123" s="105"/>
      <c r="AOF123" s="105"/>
      <c r="AOG123" s="105"/>
      <c r="AOH123" s="105"/>
      <c r="AOI123" s="105"/>
      <c r="AOJ123" s="105"/>
      <c r="AOK123" s="105"/>
      <c r="AOL123" s="105"/>
      <c r="AOM123" s="105"/>
      <c r="AON123" s="105"/>
      <c r="AOO123" s="105"/>
      <c r="AOP123" s="105"/>
      <c r="AOQ123" s="105"/>
      <c r="AOR123" s="105"/>
      <c r="AOS123" s="105"/>
      <c r="AOT123" s="105"/>
      <c r="AOU123" s="105"/>
      <c r="AOV123" s="105"/>
      <c r="AOW123" s="105"/>
      <c r="AOX123" s="105"/>
      <c r="AOY123" s="105"/>
      <c r="AOZ123" s="105"/>
      <c r="APA123" s="105"/>
      <c r="APB123" s="105"/>
      <c r="APC123" s="105"/>
      <c r="APD123" s="105"/>
      <c r="APE123" s="105"/>
      <c r="APF123" s="105"/>
      <c r="APG123" s="105"/>
      <c r="APH123" s="105"/>
      <c r="API123" s="105"/>
      <c r="APJ123" s="105"/>
      <c r="APK123" s="105"/>
      <c r="APL123" s="105"/>
      <c r="APM123" s="105"/>
      <c r="APN123" s="105"/>
      <c r="APO123" s="105"/>
      <c r="APP123" s="105"/>
      <c r="APQ123" s="105"/>
      <c r="APR123" s="105"/>
      <c r="APS123" s="105"/>
      <c r="APT123" s="105"/>
      <c r="APU123" s="105"/>
      <c r="APV123" s="105"/>
      <c r="APW123" s="105"/>
      <c r="APX123" s="105"/>
      <c r="APY123" s="105"/>
      <c r="APZ123" s="105"/>
      <c r="AQA123" s="105"/>
      <c r="AQB123" s="105"/>
      <c r="AQC123" s="105"/>
      <c r="AQD123" s="105"/>
      <c r="AQE123" s="105"/>
      <c r="AQF123" s="105"/>
      <c r="AQG123" s="105"/>
      <c r="AQH123" s="105"/>
      <c r="AQI123" s="105"/>
      <c r="AQJ123" s="105"/>
      <c r="AQK123" s="105"/>
      <c r="AQL123" s="105"/>
      <c r="AQM123" s="105"/>
      <c r="AQN123" s="105"/>
      <c r="AQO123" s="105"/>
      <c r="AQP123" s="105"/>
      <c r="AQQ123" s="105"/>
      <c r="AQR123" s="105"/>
      <c r="AQS123" s="105"/>
      <c r="AQT123" s="105"/>
      <c r="AQU123" s="105"/>
      <c r="AQV123" s="105"/>
      <c r="AQW123" s="105"/>
      <c r="AQX123" s="105"/>
      <c r="AQY123" s="105"/>
      <c r="AQZ123" s="105"/>
      <c r="ARA123" s="105"/>
      <c r="ARB123" s="105"/>
      <c r="ARC123" s="105"/>
      <c r="ARD123" s="105"/>
      <c r="ARE123" s="105"/>
      <c r="ARF123" s="105"/>
      <c r="ARG123" s="105"/>
      <c r="ARH123" s="105"/>
      <c r="ARI123" s="105"/>
      <c r="ARJ123" s="105"/>
      <c r="ARK123" s="105"/>
      <c r="ARL123" s="105"/>
      <c r="ARM123" s="105"/>
      <c r="ARN123" s="105"/>
      <c r="ARO123" s="105"/>
      <c r="ARP123" s="105"/>
      <c r="ARQ123" s="105"/>
      <c r="ARR123" s="105"/>
      <c r="ARS123" s="105"/>
      <c r="ART123" s="105"/>
      <c r="ARU123" s="105"/>
      <c r="ARV123" s="105"/>
      <c r="ARW123" s="105"/>
      <c r="ARX123" s="105"/>
      <c r="ARY123" s="105"/>
      <c r="ARZ123" s="105"/>
      <c r="ASA123" s="105"/>
      <c r="ASB123" s="105"/>
      <c r="ASC123" s="105"/>
      <c r="ASD123" s="105"/>
      <c r="ASE123" s="105"/>
      <c r="ASF123" s="105"/>
      <c r="ASG123" s="105"/>
      <c r="ASH123" s="105"/>
      <c r="ASI123" s="105"/>
      <c r="ASJ123" s="105"/>
      <c r="ASK123" s="105"/>
      <c r="ASL123" s="105"/>
      <c r="ASM123" s="105"/>
      <c r="ASN123" s="105"/>
      <c r="ASO123" s="105"/>
      <c r="ASP123" s="105"/>
      <c r="ASQ123" s="105"/>
      <c r="ASR123" s="105"/>
      <c r="ASS123" s="105"/>
      <c r="AST123" s="105"/>
      <c r="ASU123" s="105"/>
      <c r="ASV123" s="105"/>
      <c r="ASW123" s="105"/>
      <c r="ASX123" s="105"/>
      <c r="ASY123" s="105"/>
      <c r="ASZ123" s="105"/>
      <c r="ATA123" s="105"/>
      <c r="ATB123" s="105"/>
      <c r="ATC123" s="105"/>
      <c r="ATD123" s="105"/>
      <c r="ATE123" s="105"/>
      <c r="ATF123" s="105"/>
      <c r="ATG123" s="105"/>
      <c r="ATH123" s="105"/>
      <c r="ATI123" s="105"/>
      <c r="ATJ123" s="105"/>
      <c r="ATK123" s="105"/>
      <c r="ATL123" s="105"/>
      <c r="ATM123" s="105"/>
      <c r="ATN123" s="105"/>
      <c r="ATO123" s="105"/>
      <c r="ATP123" s="105"/>
      <c r="ATQ123" s="105"/>
      <c r="ATR123" s="105"/>
      <c r="ATS123" s="105"/>
      <c r="ATT123" s="105"/>
      <c r="ATU123" s="105"/>
      <c r="ATV123" s="105"/>
    </row>
    <row r="124" spans="1:1218" s="58" customFormat="1" ht="15" customHeight="1">
      <c r="A124" s="2302"/>
      <c r="B124" s="1725">
        <f>IF(ISBLANK(C124),"",LARGE(B119:B123,1)+1)</f>
        <v>3</v>
      </c>
      <c r="C124" s="1340" t="s">
        <v>300</v>
      </c>
      <c r="D124" s="141"/>
      <c r="E124" s="141"/>
      <c r="F124" s="141"/>
      <c r="G124" s="141"/>
      <c r="H124" s="141"/>
      <c r="I124" s="141"/>
      <c r="J124" s="1549"/>
      <c r="K124" s="140"/>
      <c r="L124" s="105"/>
      <c r="M124" s="1727" t="str">
        <f>IF(ISBLANK(N124),"",LARGE(M119:M123,1)+1)</f>
        <v/>
      </c>
      <c r="N124" s="1612"/>
      <c r="O124" s="1613" t="s">
        <v>1461</v>
      </c>
      <c r="P124" s="1610"/>
      <c r="Q124" s="1610"/>
      <c r="R124" s="1610"/>
      <c r="S124" s="1611"/>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105"/>
      <c r="CD124" s="105"/>
      <c r="CE124" s="105"/>
      <c r="CF124" s="105"/>
      <c r="CG124" s="105"/>
      <c r="CH124" s="105"/>
      <c r="CI124" s="105"/>
      <c r="CJ124" s="105"/>
      <c r="CK124" s="105"/>
      <c r="CL124" s="105"/>
      <c r="CM124" s="105"/>
      <c r="CN124" s="105"/>
      <c r="CO124" s="105"/>
      <c r="CP124" s="105"/>
      <c r="CQ124" s="105"/>
      <c r="CR124" s="105"/>
      <c r="CS124" s="105"/>
      <c r="CT124" s="105"/>
      <c r="CU124" s="105"/>
      <c r="CV124" s="105"/>
      <c r="CW124" s="105"/>
      <c r="CX124" s="105"/>
      <c r="CY124" s="105"/>
      <c r="CZ124" s="105"/>
      <c r="DA124" s="105"/>
      <c r="DB124" s="105"/>
      <c r="DC124" s="105"/>
      <c r="DD124" s="105"/>
      <c r="DE124" s="105"/>
      <c r="DF124" s="105"/>
      <c r="DG124" s="105"/>
      <c r="DH124" s="105"/>
      <c r="DI124" s="105"/>
      <c r="DJ124" s="105"/>
      <c r="DK124" s="105"/>
      <c r="DL124" s="105"/>
      <c r="DM124" s="105"/>
      <c r="DN124" s="105"/>
      <c r="DO124" s="105"/>
      <c r="DP124" s="105"/>
      <c r="DQ124" s="105"/>
      <c r="DR124" s="105"/>
      <c r="DS124" s="105"/>
      <c r="DT124" s="105"/>
      <c r="DU124" s="105"/>
      <c r="DV124" s="105"/>
      <c r="DW124" s="105"/>
      <c r="DX124" s="105"/>
      <c r="DY124" s="105"/>
      <c r="DZ124" s="105"/>
      <c r="EA124" s="105"/>
      <c r="EB124" s="105"/>
      <c r="EC124" s="105"/>
      <c r="ED124" s="105"/>
      <c r="EE124" s="105"/>
      <c r="EF124" s="105"/>
      <c r="EG124" s="105"/>
      <c r="EH124" s="105"/>
      <c r="EI124" s="105"/>
      <c r="EJ124" s="105"/>
      <c r="EK124" s="105"/>
      <c r="EL124" s="105"/>
      <c r="EM124" s="105"/>
      <c r="EN124" s="105"/>
      <c r="EO124" s="105"/>
      <c r="EP124" s="105"/>
      <c r="EQ124" s="105"/>
      <c r="ER124" s="105"/>
      <c r="ES124" s="105"/>
      <c r="ET124" s="105"/>
      <c r="EU124" s="105"/>
      <c r="EV124" s="105"/>
      <c r="EW124" s="105"/>
      <c r="EX124" s="105"/>
      <c r="EY124" s="105"/>
      <c r="EZ124" s="105"/>
      <c r="FA124" s="105"/>
      <c r="FB124" s="105"/>
      <c r="FC124" s="105"/>
      <c r="FD124" s="105"/>
      <c r="FE124" s="105"/>
      <c r="FF124" s="105"/>
      <c r="FG124" s="105"/>
      <c r="FH124" s="105"/>
      <c r="FI124" s="105"/>
      <c r="FJ124" s="105"/>
      <c r="FK124" s="105"/>
      <c r="FL124" s="105"/>
      <c r="FM124" s="105"/>
      <c r="FN124" s="105"/>
      <c r="FO124" s="105"/>
      <c r="FP124" s="105"/>
      <c r="FQ124" s="105"/>
      <c r="FR124" s="105"/>
      <c r="FS124" s="105"/>
      <c r="FT124" s="105"/>
      <c r="FU124" s="105"/>
      <c r="FV124" s="105"/>
      <c r="FW124" s="105"/>
      <c r="FX124" s="105"/>
      <c r="FY124" s="105"/>
      <c r="FZ124" s="105"/>
      <c r="GA124" s="105"/>
      <c r="GB124" s="105"/>
      <c r="GC124" s="105"/>
      <c r="GD124" s="105"/>
      <c r="GE124" s="105"/>
      <c r="GF124" s="105"/>
      <c r="GG124" s="105"/>
      <c r="GH124" s="105"/>
      <c r="GI124" s="105"/>
      <c r="GJ124" s="105"/>
      <c r="GK124" s="105"/>
      <c r="GL124" s="105"/>
      <c r="GM124" s="105"/>
      <c r="GN124" s="105"/>
      <c r="GO124" s="105"/>
      <c r="GP124" s="105"/>
      <c r="GQ124" s="105"/>
      <c r="GR124" s="105"/>
      <c r="GS124" s="105"/>
      <c r="GT124" s="105"/>
      <c r="GU124" s="105"/>
      <c r="GV124" s="105"/>
      <c r="GW124" s="105"/>
      <c r="GX124" s="105"/>
      <c r="GY124" s="105"/>
      <c r="GZ124" s="105"/>
      <c r="HA124" s="105"/>
      <c r="HB124" s="105"/>
      <c r="HC124" s="105"/>
      <c r="HD124" s="105"/>
      <c r="HE124" s="105"/>
      <c r="HF124" s="105"/>
      <c r="HG124" s="105"/>
      <c r="HH124" s="105"/>
      <c r="HI124" s="105"/>
      <c r="HJ124" s="105"/>
      <c r="HK124" s="105"/>
      <c r="HL124" s="105"/>
      <c r="HM124" s="105"/>
      <c r="HN124" s="105"/>
      <c r="HO124" s="105"/>
      <c r="HP124" s="105"/>
      <c r="HQ124" s="105"/>
      <c r="HR124" s="105"/>
      <c r="HS124" s="105"/>
      <c r="HT124" s="105"/>
      <c r="HU124" s="105"/>
      <c r="HV124" s="105"/>
      <c r="HW124" s="105"/>
      <c r="HX124" s="105"/>
      <c r="HY124" s="105"/>
      <c r="HZ124" s="105"/>
      <c r="IA124" s="105"/>
      <c r="IB124" s="105"/>
      <c r="IC124" s="105"/>
      <c r="ID124" s="105"/>
      <c r="IE124" s="105"/>
      <c r="IF124" s="105"/>
      <c r="IG124" s="105"/>
      <c r="IH124" s="105"/>
      <c r="II124" s="105"/>
      <c r="IJ124" s="105"/>
      <c r="IK124" s="105"/>
      <c r="IL124" s="105"/>
      <c r="IM124" s="105"/>
      <c r="IN124" s="105"/>
      <c r="IO124" s="105"/>
      <c r="IP124" s="105"/>
      <c r="IQ124" s="105"/>
      <c r="IR124" s="105"/>
      <c r="IS124" s="105"/>
      <c r="IT124" s="105"/>
      <c r="IU124" s="105"/>
      <c r="IV124" s="105"/>
      <c r="IW124" s="105"/>
      <c r="IX124" s="105"/>
      <c r="IY124" s="105"/>
      <c r="IZ124" s="105"/>
      <c r="JA124" s="105"/>
      <c r="JB124" s="105"/>
      <c r="JC124" s="105"/>
      <c r="JD124" s="105"/>
      <c r="JE124" s="105"/>
      <c r="JF124" s="105"/>
      <c r="JG124" s="105"/>
      <c r="JH124" s="105"/>
      <c r="JI124" s="105"/>
      <c r="JJ124" s="105"/>
      <c r="JK124" s="105"/>
      <c r="JL124" s="105"/>
      <c r="JM124" s="105"/>
      <c r="JN124" s="105"/>
      <c r="JO124" s="105"/>
      <c r="JP124" s="105"/>
      <c r="JQ124" s="105"/>
      <c r="JR124" s="105"/>
      <c r="JS124" s="105"/>
      <c r="JT124" s="105"/>
      <c r="JU124" s="105"/>
      <c r="JV124" s="105"/>
      <c r="JW124" s="105"/>
      <c r="JX124" s="105"/>
      <c r="JY124" s="105"/>
      <c r="JZ124" s="105"/>
      <c r="KA124" s="105"/>
      <c r="KB124" s="105"/>
      <c r="KC124" s="105"/>
      <c r="KD124" s="105"/>
      <c r="KE124" s="105"/>
      <c r="KF124" s="105"/>
      <c r="KG124" s="105"/>
      <c r="KH124" s="105"/>
      <c r="KI124" s="105"/>
      <c r="KJ124" s="105"/>
      <c r="KK124" s="105"/>
      <c r="KL124" s="105"/>
      <c r="KM124" s="105"/>
      <c r="KN124" s="105"/>
      <c r="KO124" s="105"/>
      <c r="KP124" s="105"/>
      <c r="KQ124" s="105"/>
      <c r="KR124" s="105"/>
      <c r="KS124" s="105"/>
      <c r="KT124" s="105"/>
      <c r="KU124" s="105"/>
      <c r="KV124" s="105"/>
      <c r="KW124" s="105"/>
      <c r="KX124" s="105"/>
      <c r="KY124" s="105"/>
      <c r="KZ124" s="105"/>
      <c r="LA124" s="105"/>
      <c r="LB124" s="105"/>
      <c r="LC124" s="105"/>
      <c r="LD124" s="105"/>
      <c r="LE124" s="105"/>
      <c r="LF124" s="105"/>
      <c r="LG124" s="105"/>
      <c r="LH124" s="105"/>
      <c r="LI124" s="105"/>
      <c r="LJ124" s="105"/>
      <c r="LK124" s="105"/>
      <c r="LL124" s="105"/>
      <c r="LM124" s="105"/>
      <c r="LN124" s="105"/>
      <c r="LO124" s="105"/>
      <c r="LP124" s="105"/>
      <c r="LQ124" s="105"/>
      <c r="LR124" s="105"/>
      <c r="LS124" s="105"/>
      <c r="LT124" s="105"/>
      <c r="LU124" s="105"/>
      <c r="LV124" s="105"/>
      <c r="LW124" s="105"/>
      <c r="LX124" s="105"/>
      <c r="LY124" s="105"/>
      <c r="LZ124" s="105"/>
      <c r="MA124" s="105"/>
      <c r="MB124" s="105"/>
      <c r="MC124" s="105"/>
      <c r="MD124" s="105"/>
      <c r="ME124" s="105"/>
      <c r="MF124" s="105"/>
      <c r="MG124" s="105"/>
      <c r="MH124" s="105"/>
      <c r="MI124" s="105"/>
      <c r="MJ124" s="105"/>
      <c r="MK124" s="105"/>
      <c r="ML124" s="105"/>
      <c r="MM124" s="105"/>
      <c r="MN124" s="105"/>
      <c r="MO124" s="105"/>
      <c r="MP124" s="105"/>
      <c r="MQ124" s="105"/>
      <c r="MR124" s="105"/>
      <c r="MS124" s="105"/>
      <c r="MT124" s="105"/>
      <c r="MU124" s="105"/>
      <c r="MV124" s="105"/>
      <c r="MW124" s="105"/>
      <c r="MX124" s="105"/>
      <c r="MY124" s="105"/>
      <c r="MZ124" s="105"/>
      <c r="NA124" s="105"/>
      <c r="NB124" s="105"/>
      <c r="NC124" s="105"/>
      <c r="ND124" s="105"/>
      <c r="NE124" s="105"/>
      <c r="NF124" s="105"/>
      <c r="NG124" s="105"/>
      <c r="NH124" s="105"/>
      <c r="NI124" s="105"/>
      <c r="NJ124" s="105"/>
      <c r="NK124" s="105"/>
      <c r="NL124" s="105"/>
      <c r="NM124" s="105"/>
      <c r="NN124" s="105"/>
      <c r="NO124" s="105"/>
      <c r="NP124" s="105"/>
      <c r="NQ124" s="105"/>
      <c r="NR124" s="105"/>
      <c r="NS124" s="105"/>
      <c r="NT124" s="105"/>
      <c r="NU124" s="105"/>
      <c r="NV124" s="105"/>
      <c r="NW124" s="105"/>
      <c r="NX124" s="105"/>
      <c r="NY124" s="105"/>
      <c r="NZ124" s="105"/>
      <c r="OA124" s="105"/>
      <c r="OB124" s="105"/>
      <c r="OC124" s="105"/>
      <c r="OD124" s="105"/>
      <c r="OE124" s="105"/>
      <c r="OF124" s="105"/>
      <c r="OG124" s="105"/>
      <c r="OH124" s="105"/>
      <c r="OI124" s="105"/>
      <c r="OJ124" s="105"/>
      <c r="OK124" s="105"/>
      <c r="OL124" s="105"/>
      <c r="OM124" s="105"/>
      <c r="ON124" s="105"/>
      <c r="OO124" s="105"/>
      <c r="OP124" s="105"/>
      <c r="OQ124" s="105"/>
      <c r="OR124" s="105"/>
      <c r="OS124" s="105"/>
      <c r="OT124" s="105"/>
      <c r="OU124" s="105"/>
      <c r="OV124" s="105"/>
      <c r="OW124" s="105"/>
      <c r="OX124" s="105"/>
      <c r="OY124" s="105"/>
      <c r="OZ124" s="105"/>
      <c r="PA124" s="105"/>
      <c r="PB124" s="105"/>
      <c r="PC124" s="105"/>
      <c r="PD124" s="105"/>
      <c r="PE124" s="105"/>
      <c r="PF124" s="105"/>
      <c r="PG124" s="105"/>
      <c r="PH124" s="105"/>
      <c r="PI124" s="105"/>
      <c r="PJ124" s="105"/>
      <c r="PK124" s="105"/>
      <c r="PL124" s="105"/>
      <c r="PM124" s="105"/>
      <c r="PN124" s="105"/>
      <c r="PO124" s="105"/>
      <c r="PP124" s="105"/>
      <c r="PQ124" s="105"/>
      <c r="PR124" s="105"/>
      <c r="PS124" s="105"/>
      <c r="PT124" s="105"/>
      <c r="PU124" s="105"/>
      <c r="PV124" s="105"/>
      <c r="PW124" s="105"/>
      <c r="PX124" s="105"/>
      <c r="PY124" s="105"/>
      <c r="PZ124" s="105"/>
      <c r="QA124" s="105"/>
      <c r="QB124" s="105"/>
      <c r="QC124" s="105"/>
      <c r="QD124" s="105"/>
      <c r="QE124" s="105"/>
      <c r="QF124" s="105"/>
      <c r="QG124" s="105"/>
      <c r="QH124" s="105"/>
      <c r="QI124" s="105"/>
      <c r="QJ124" s="105"/>
      <c r="QK124" s="105"/>
      <c r="QL124" s="105"/>
      <c r="QM124" s="105"/>
      <c r="QN124" s="105"/>
      <c r="QO124" s="105"/>
      <c r="QP124" s="105"/>
      <c r="QQ124" s="105"/>
      <c r="QR124" s="105"/>
      <c r="QS124" s="105"/>
      <c r="QT124" s="105"/>
      <c r="QU124" s="105"/>
      <c r="QV124" s="105"/>
      <c r="QW124" s="105"/>
      <c r="QX124" s="105"/>
      <c r="QY124" s="105"/>
      <c r="QZ124" s="105"/>
      <c r="RA124" s="105"/>
      <c r="RB124" s="105"/>
      <c r="RC124" s="105"/>
      <c r="RD124" s="105"/>
      <c r="RE124" s="105"/>
      <c r="RF124" s="105"/>
      <c r="RG124" s="105"/>
      <c r="RH124" s="105"/>
      <c r="RI124" s="105"/>
      <c r="RJ124" s="105"/>
      <c r="RK124" s="105"/>
      <c r="RL124" s="105"/>
      <c r="RM124" s="105"/>
      <c r="RN124" s="105"/>
      <c r="RO124" s="105"/>
      <c r="RP124" s="105"/>
      <c r="RQ124" s="105"/>
      <c r="RR124" s="105"/>
      <c r="RS124" s="105"/>
      <c r="RT124" s="105"/>
      <c r="RU124" s="105"/>
      <c r="RV124" s="105"/>
      <c r="RW124" s="105"/>
      <c r="RX124" s="105"/>
      <c r="RY124" s="105"/>
      <c r="RZ124" s="105"/>
      <c r="SA124" s="105"/>
      <c r="SB124" s="105"/>
      <c r="SC124" s="105"/>
      <c r="SD124" s="105"/>
      <c r="SE124" s="105"/>
      <c r="SF124" s="105"/>
      <c r="SG124" s="105"/>
      <c r="SH124" s="105"/>
      <c r="SI124" s="105"/>
      <c r="SJ124" s="105"/>
      <c r="SK124" s="105"/>
      <c r="SL124" s="105"/>
      <c r="SM124" s="105"/>
      <c r="SN124" s="105"/>
      <c r="SO124" s="105"/>
      <c r="SP124" s="105"/>
      <c r="SQ124" s="105"/>
      <c r="SR124" s="105"/>
      <c r="SS124" s="105"/>
      <c r="ST124" s="105"/>
      <c r="SU124" s="105"/>
      <c r="SV124" s="105"/>
      <c r="SW124" s="105"/>
      <c r="SX124" s="105"/>
      <c r="SY124" s="105"/>
      <c r="SZ124" s="105"/>
      <c r="TA124" s="105"/>
      <c r="TB124" s="105"/>
      <c r="TC124" s="105"/>
      <c r="TD124" s="105"/>
      <c r="TE124" s="105"/>
      <c r="TF124" s="105"/>
      <c r="TG124" s="105"/>
      <c r="TH124" s="105"/>
      <c r="TI124" s="105"/>
      <c r="TJ124" s="105"/>
      <c r="TK124" s="105"/>
      <c r="TL124" s="105"/>
      <c r="TM124" s="105"/>
      <c r="TN124" s="105"/>
      <c r="TO124" s="105"/>
      <c r="TP124" s="105"/>
      <c r="TQ124" s="105"/>
      <c r="TR124" s="105"/>
      <c r="TS124" s="105"/>
      <c r="TT124" s="105"/>
      <c r="TU124" s="105"/>
      <c r="TV124" s="105"/>
      <c r="TW124" s="105"/>
      <c r="TX124" s="105"/>
      <c r="TY124" s="105"/>
      <c r="TZ124" s="105"/>
      <c r="UA124" s="105"/>
      <c r="UB124" s="105"/>
      <c r="UC124" s="105"/>
      <c r="UD124" s="105"/>
      <c r="UE124" s="105"/>
      <c r="UF124" s="105"/>
      <c r="UG124" s="105"/>
      <c r="UH124" s="105"/>
      <c r="UI124" s="105"/>
      <c r="UJ124" s="105"/>
      <c r="UK124" s="105"/>
      <c r="UL124" s="105"/>
      <c r="UM124" s="105"/>
      <c r="UN124" s="105"/>
      <c r="UO124" s="105"/>
      <c r="UP124" s="105"/>
      <c r="UQ124" s="105"/>
      <c r="UR124" s="105"/>
      <c r="US124" s="105"/>
      <c r="UT124" s="105"/>
      <c r="UU124" s="105"/>
      <c r="UV124" s="105"/>
      <c r="UW124" s="105"/>
      <c r="UX124" s="105"/>
      <c r="UY124" s="105"/>
      <c r="UZ124" s="105"/>
      <c r="VA124" s="105"/>
      <c r="VB124" s="105"/>
      <c r="VC124" s="105"/>
      <c r="VD124" s="105"/>
      <c r="VE124" s="105"/>
      <c r="VF124" s="105"/>
      <c r="VG124" s="105"/>
      <c r="VH124" s="105"/>
      <c r="VI124" s="105"/>
      <c r="VJ124" s="105"/>
      <c r="VK124" s="105"/>
      <c r="VL124" s="105"/>
      <c r="VM124" s="105"/>
      <c r="VN124" s="105"/>
      <c r="VO124" s="105"/>
      <c r="VP124" s="105"/>
      <c r="VQ124" s="105"/>
      <c r="VR124" s="105"/>
      <c r="VS124" s="105"/>
      <c r="VT124" s="105"/>
      <c r="VU124" s="105"/>
      <c r="VV124" s="105"/>
      <c r="VW124" s="105"/>
      <c r="VX124" s="105"/>
      <c r="VY124" s="105"/>
      <c r="VZ124" s="105"/>
      <c r="WA124" s="105"/>
      <c r="WB124" s="105"/>
      <c r="WC124" s="105"/>
      <c r="WD124" s="105"/>
      <c r="WE124" s="105"/>
      <c r="WF124" s="105"/>
      <c r="WG124" s="105"/>
      <c r="WH124" s="105"/>
      <c r="WI124" s="105"/>
      <c r="WJ124" s="105"/>
      <c r="WK124" s="105"/>
      <c r="WL124" s="105"/>
      <c r="WM124" s="105"/>
      <c r="WN124" s="105"/>
      <c r="WO124" s="105"/>
      <c r="WP124" s="105"/>
      <c r="WQ124" s="105"/>
      <c r="WR124" s="105"/>
      <c r="WS124" s="105"/>
      <c r="WT124" s="105"/>
      <c r="WU124" s="105"/>
      <c r="WV124" s="105"/>
      <c r="WW124" s="105"/>
      <c r="WX124" s="105"/>
      <c r="WY124" s="105"/>
      <c r="WZ124" s="105"/>
      <c r="XA124" s="105"/>
      <c r="XB124" s="105"/>
      <c r="XC124" s="105"/>
      <c r="XD124" s="105"/>
      <c r="XE124" s="105"/>
      <c r="XF124" s="105"/>
      <c r="XG124" s="105"/>
      <c r="XH124" s="105"/>
      <c r="XI124" s="105"/>
      <c r="XJ124" s="105"/>
      <c r="XK124" s="105"/>
      <c r="XL124" s="105"/>
      <c r="XM124" s="105"/>
      <c r="XN124" s="105"/>
      <c r="XO124" s="105"/>
      <c r="XP124" s="105"/>
      <c r="XQ124" s="105"/>
      <c r="XR124" s="105"/>
      <c r="XS124" s="105"/>
      <c r="XT124" s="105"/>
      <c r="XU124" s="105"/>
      <c r="XV124" s="105"/>
      <c r="XW124" s="105"/>
      <c r="XX124" s="105"/>
      <c r="XY124" s="105"/>
      <c r="XZ124" s="105"/>
      <c r="YA124" s="105"/>
      <c r="YB124" s="105"/>
      <c r="YC124" s="105"/>
      <c r="YD124" s="105"/>
      <c r="YE124" s="105"/>
      <c r="YF124" s="105"/>
      <c r="YG124" s="105"/>
      <c r="YH124" s="105"/>
      <c r="YI124" s="105"/>
      <c r="YJ124" s="105"/>
      <c r="YK124" s="105"/>
      <c r="YL124" s="105"/>
      <c r="YM124" s="105"/>
      <c r="YN124" s="105"/>
      <c r="YO124" s="105"/>
      <c r="YP124" s="105"/>
      <c r="YQ124" s="105"/>
      <c r="YR124" s="105"/>
      <c r="YS124" s="105"/>
      <c r="YT124" s="105"/>
      <c r="YU124" s="105"/>
      <c r="YV124" s="105"/>
      <c r="YW124" s="105"/>
      <c r="YX124" s="105"/>
      <c r="YY124" s="105"/>
      <c r="YZ124" s="105"/>
      <c r="ZA124" s="105"/>
      <c r="ZB124" s="105"/>
      <c r="ZC124" s="105"/>
      <c r="ZD124" s="105"/>
      <c r="ZE124" s="105"/>
      <c r="ZF124" s="105"/>
      <c r="ZG124" s="105"/>
      <c r="ZH124" s="105"/>
      <c r="ZI124" s="105"/>
      <c r="ZJ124" s="105"/>
      <c r="ZK124" s="105"/>
      <c r="ZL124" s="105"/>
      <c r="ZM124" s="105"/>
      <c r="ZN124" s="105"/>
      <c r="ZO124" s="105"/>
      <c r="ZP124" s="105"/>
      <c r="ZQ124" s="105"/>
      <c r="ZR124" s="105"/>
      <c r="ZS124" s="105"/>
      <c r="ZT124" s="105"/>
      <c r="ZU124" s="105"/>
      <c r="ZV124" s="105"/>
      <c r="ZW124" s="105"/>
      <c r="ZX124" s="105"/>
      <c r="ZY124" s="105"/>
      <c r="ZZ124" s="105"/>
      <c r="AAA124" s="105"/>
      <c r="AAB124" s="105"/>
      <c r="AAC124" s="105"/>
      <c r="AAD124" s="105"/>
      <c r="AAE124" s="105"/>
      <c r="AAF124" s="105"/>
      <c r="AAG124" s="105"/>
      <c r="AAH124" s="105"/>
      <c r="AAI124" s="105"/>
      <c r="AAJ124" s="105"/>
      <c r="AAK124" s="105"/>
      <c r="AAL124" s="105"/>
      <c r="AAM124" s="105"/>
      <c r="AAN124" s="105"/>
      <c r="AAO124" s="105"/>
      <c r="AAP124" s="105"/>
      <c r="AAQ124" s="105"/>
      <c r="AAR124" s="105"/>
      <c r="AAS124" s="105"/>
      <c r="AAT124" s="105"/>
      <c r="AAU124" s="105"/>
      <c r="AAV124" s="105"/>
      <c r="AAW124" s="105"/>
      <c r="AAX124" s="105"/>
      <c r="AAY124" s="105"/>
      <c r="AAZ124" s="105"/>
      <c r="ABA124" s="105"/>
      <c r="ABB124" s="105"/>
      <c r="ABC124" s="105"/>
      <c r="ABD124" s="105"/>
      <c r="ABE124" s="105"/>
      <c r="ABF124" s="105"/>
      <c r="ABG124" s="105"/>
      <c r="ABH124" s="105"/>
      <c r="ABI124" s="105"/>
      <c r="ABJ124" s="105"/>
      <c r="ABK124" s="105"/>
      <c r="ABL124" s="105"/>
      <c r="ABM124" s="105"/>
      <c r="ABN124" s="105"/>
      <c r="ABO124" s="105"/>
      <c r="ABP124" s="105"/>
      <c r="ABQ124" s="105"/>
      <c r="ABR124" s="105"/>
      <c r="ABS124" s="105"/>
      <c r="ABT124" s="105"/>
      <c r="ABU124" s="105"/>
      <c r="ABV124" s="105"/>
      <c r="ABW124" s="105"/>
      <c r="ABX124" s="105"/>
      <c r="ABY124" s="105"/>
      <c r="ABZ124" s="105"/>
      <c r="ACA124" s="105"/>
      <c r="ACB124" s="105"/>
      <c r="ACC124" s="105"/>
      <c r="ACD124" s="105"/>
      <c r="ACE124" s="105"/>
      <c r="ACF124" s="105"/>
      <c r="ACG124" s="105"/>
      <c r="ACH124" s="105"/>
      <c r="ACI124" s="105"/>
      <c r="ACJ124" s="105"/>
      <c r="ACK124" s="105"/>
      <c r="ACL124" s="105"/>
      <c r="ACM124" s="105"/>
      <c r="ACN124" s="105"/>
      <c r="ACO124" s="105"/>
      <c r="ACP124" s="105"/>
      <c r="ACQ124" s="105"/>
      <c r="ACR124" s="105"/>
      <c r="ACS124" s="105"/>
      <c r="ACT124" s="105"/>
      <c r="ACU124" s="105"/>
      <c r="ACV124" s="105"/>
      <c r="ACW124" s="105"/>
      <c r="ACX124" s="105"/>
      <c r="ACY124" s="105"/>
      <c r="ACZ124" s="105"/>
      <c r="ADA124" s="105"/>
      <c r="ADB124" s="105"/>
      <c r="ADC124" s="105"/>
      <c r="ADD124" s="105"/>
      <c r="ADE124" s="105"/>
      <c r="ADF124" s="105"/>
      <c r="ADG124" s="105"/>
      <c r="ADH124" s="105"/>
      <c r="ADI124" s="105"/>
      <c r="ADJ124" s="105"/>
      <c r="ADK124" s="105"/>
      <c r="ADL124" s="105"/>
      <c r="ADM124" s="105"/>
      <c r="ADN124" s="105"/>
      <c r="ADO124" s="105"/>
      <c r="ADP124" s="105"/>
      <c r="ADQ124" s="105"/>
      <c r="ADR124" s="105"/>
      <c r="ADS124" s="105"/>
      <c r="ADT124" s="105"/>
      <c r="ADU124" s="105"/>
      <c r="ADV124" s="105"/>
      <c r="ADW124" s="105"/>
      <c r="ADX124" s="105"/>
      <c r="ADY124" s="105"/>
      <c r="ADZ124" s="105"/>
      <c r="AEA124" s="105"/>
      <c r="AEB124" s="105"/>
      <c r="AEC124" s="105"/>
      <c r="AED124" s="105"/>
      <c r="AEE124" s="105"/>
      <c r="AEF124" s="105"/>
      <c r="AEG124" s="105"/>
      <c r="AEH124" s="105"/>
      <c r="AEI124" s="105"/>
      <c r="AEJ124" s="105"/>
      <c r="AEK124" s="105"/>
      <c r="AEL124" s="105"/>
      <c r="AEM124" s="105"/>
      <c r="AEN124" s="105"/>
      <c r="AEO124" s="105"/>
      <c r="AEP124" s="105"/>
      <c r="AEQ124" s="105"/>
      <c r="AER124" s="105"/>
      <c r="AES124" s="105"/>
      <c r="AET124" s="105"/>
      <c r="AEU124" s="105"/>
      <c r="AEV124" s="105"/>
      <c r="AEW124" s="105"/>
      <c r="AEX124" s="105"/>
      <c r="AEY124" s="105"/>
      <c r="AEZ124" s="105"/>
      <c r="AFA124" s="105"/>
      <c r="AFB124" s="105"/>
      <c r="AFC124" s="105"/>
      <c r="AFD124" s="105"/>
      <c r="AFE124" s="105"/>
      <c r="AFF124" s="105"/>
      <c r="AFG124" s="105"/>
      <c r="AFH124" s="105"/>
      <c r="AFI124" s="105"/>
      <c r="AFJ124" s="105"/>
      <c r="AFK124" s="105"/>
      <c r="AFL124" s="105"/>
      <c r="AFM124" s="105"/>
      <c r="AFN124" s="105"/>
      <c r="AFO124" s="105"/>
      <c r="AFP124" s="105"/>
      <c r="AFQ124" s="105"/>
      <c r="AFR124" s="105"/>
      <c r="AFS124" s="105"/>
      <c r="AFT124" s="105"/>
      <c r="AFU124" s="105"/>
      <c r="AFV124" s="105"/>
      <c r="AFW124" s="105"/>
      <c r="AFX124" s="105"/>
      <c r="AFY124" s="105"/>
      <c r="AFZ124" s="105"/>
      <c r="AGA124" s="105"/>
      <c r="AGB124" s="105"/>
      <c r="AGC124" s="105"/>
      <c r="AGD124" s="105"/>
      <c r="AGE124" s="105"/>
      <c r="AGF124" s="105"/>
      <c r="AGG124" s="105"/>
      <c r="AGH124" s="105"/>
      <c r="AGI124" s="105"/>
      <c r="AGJ124" s="105"/>
      <c r="AGK124" s="105"/>
      <c r="AGL124" s="105"/>
      <c r="AGM124" s="105"/>
      <c r="AGN124" s="105"/>
      <c r="AGO124" s="105"/>
      <c r="AGP124" s="105"/>
      <c r="AGQ124" s="105"/>
      <c r="AGR124" s="105"/>
      <c r="AGS124" s="105"/>
      <c r="AGT124" s="105"/>
      <c r="AGU124" s="105"/>
      <c r="AGV124" s="105"/>
      <c r="AGW124" s="105"/>
      <c r="AGX124" s="105"/>
      <c r="AGY124" s="105"/>
      <c r="AGZ124" s="105"/>
      <c r="AHA124" s="105"/>
      <c r="AHB124" s="105"/>
      <c r="AHC124" s="105"/>
      <c r="AHD124" s="105"/>
      <c r="AHE124" s="105"/>
      <c r="AHF124" s="105"/>
      <c r="AHG124" s="105"/>
      <c r="AHH124" s="105"/>
      <c r="AHI124" s="105"/>
      <c r="AHJ124" s="105"/>
      <c r="AHK124" s="105"/>
      <c r="AHL124" s="105"/>
      <c r="AHM124" s="105"/>
      <c r="AHN124" s="105"/>
      <c r="AHO124" s="105"/>
      <c r="AHP124" s="105"/>
      <c r="AHQ124" s="105"/>
      <c r="AHR124" s="105"/>
      <c r="AHS124" s="105"/>
      <c r="AHT124" s="105"/>
      <c r="AHU124" s="105"/>
      <c r="AHV124" s="105"/>
      <c r="AHW124" s="105"/>
      <c r="AHX124" s="105"/>
      <c r="AHY124" s="105"/>
      <c r="AHZ124" s="105"/>
      <c r="AIA124" s="105"/>
      <c r="AIB124" s="105"/>
      <c r="AIC124" s="105"/>
      <c r="AID124" s="105"/>
      <c r="AIE124" s="105"/>
      <c r="AIF124" s="105"/>
      <c r="AIG124" s="105"/>
      <c r="AIH124" s="105"/>
      <c r="AII124" s="105"/>
      <c r="AIJ124" s="105"/>
      <c r="AIK124" s="105"/>
      <c r="AIL124" s="105"/>
      <c r="AIM124" s="105"/>
      <c r="AIN124" s="105"/>
      <c r="AIO124" s="105"/>
      <c r="AIP124" s="105"/>
      <c r="AIQ124" s="105"/>
      <c r="AIR124" s="105"/>
      <c r="AIS124" s="105"/>
      <c r="AIT124" s="105"/>
      <c r="AIU124" s="105"/>
      <c r="AIV124" s="105"/>
      <c r="AIW124" s="105"/>
      <c r="AIX124" s="105"/>
      <c r="AIY124" s="105"/>
      <c r="AIZ124" s="105"/>
      <c r="AJA124" s="105"/>
      <c r="AJB124" s="105"/>
      <c r="AJC124" s="105"/>
      <c r="AJD124" s="105"/>
      <c r="AJE124" s="105"/>
      <c r="AJF124" s="105"/>
      <c r="AJG124" s="105"/>
      <c r="AJH124" s="105"/>
      <c r="AJI124" s="105"/>
      <c r="AJJ124" s="105"/>
      <c r="AJK124" s="105"/>
      <c r="AJL124" s="105"/>
      <c r="AJM124" s="105"/>
      <c r="AJN124" s="105"/>
      <c r="AJO124" s="105"/>
      <c r="AJP124" s="105"/>
      <c r="AJQ124" s="105"/>
      <c r="AJR124" s="105"/>
      <c r="AJS124" s="105"/>
      <c r="AJT124" s="105"/>
      <c r="AJU124" s="105"/>
      <c r="AJV124" s="105"/>
      <c r="AJW124" s="105"/>
      <c r="AJX124" s="105"/>
      <c r="AJY124" s="105"/>
      <c r="AJZ124" s="105"/>
      <c r="AKA124" s="105"/>
      <c r="AKB124" s="105"/>
      <c r="AKC124" s="105"/>
      <c r="AKD124" s="105"/>
      <c r="AKE124" s="105"/>
      <c r="AKF124" s="105"/>
      <c r="AKG124" s="105"/>
      <c r="AKH124" s="105"/>
      <c r="AKI124" s="105"/>
      <c r="AKJ124" s="105"/>
      <c r="AKK124" s="105"/>
      <c r="AKL124" s="105"/>
      <c r="AKM124" s="105"/>
      <c r="AKN124" s="105"/>
      <c r="AKO124" s="105"/>
      <c r="AKP124" s="105"/>
      <c r="AKQ124" s="105"/>
      <c r="AKR124" s="105"/>
      <c r="AKS124" s="105"/>
      <c r="AKT124" s="105"/>
      <c r="AKU124" s="105"/>
      <c r="AKV124" s="105"/>
      <c r="AKW124" s="105"/>
      <c r="AKX124" s="105"/>
      <c r="AKY124" s="105"/>
      <c r="AKZ124" s="105"/>
      <c r="ALA124" s="105"/>
      <c r="ALB124" s="105"/>
      <c r="ALC124" s="105"/>
      <c r="ALD124" s="105"/>
      <c r="ALE124" s="105"/>
      <c r="ALF124" s="105"/>
      <c r="ALG124" s="105"/>
      <c r="ALH124" s="105"/>
      <c r="ALI124" s="105"/>
      <c r="ALJ124" s="105"/>
      <c r="ALK124" s="105"/>
      <c r="ALL124" s="105"/>
      <c r="ALM124" s="105"/>
      <c r="ALN124" s="105"/>
      <c r="ALO124" s="105"/>
      <c r="ALP124" s="105"/>
      <c r="ALQ124" s="105"/>
      <c r="ALR124" s="105"/>
      <c r="ALS124" s="105"/>
      <c r="ALT124" s="105"/>
      <c r="ALU124" s="105"/>
      <c r="ALV124" s="105"/>
      <c r="ALW124" s="105"/>
      <c r="ALX124" s="105"/>
      <c r="ALY124" s="105"/>
      <c r="ALZ124" s="105"/>
      <c r="AMA124" s="105"/>
      <c r="AMB124" s="105"/>
      <c r="AMC124" s="105"/>
      <c r="AMD124" s="105"/>
      <c r="AME124" s="105"/>
      <c r="AMF124" s="105"/>
      <c r="AMG124" s="105"/>
      <c r="AMH124" s="105"/>
      <c r="AMI124" s="105"/>
      <c r="AMJ124" s="105"/>
      <c r="AMK124" s="105"/>
      <c r="AML124" s="105"/>
      <c r="AMM124" s="105"/>
      <c r="AMN124" s="105"/>
      <c r="AMO124" s="105"/>
      <c r="AMP124" s="105"/>
      <c r="AMQ124" s="105"/>
      <c r="AMR124" s="105"/>
      <c r="AMS124" s="105"/>
      <c r="AMT124" s="105"/>
      <c r="AMU124" s="105"/>
      <c r="AMV124" s="105"/>
      <c r="AMW124" s="105"/>
      <c r="AMX124" s="105"/>
      <c r="AMY124" s="105"/>
      <c r="AMZ124" s="105"/>
      <c r="ANA124" s="105"/>
      <c r="ANB124" s="105"/>
      <c r="ANC124" s="105"/>
      <c r="AND124" s="105"/>
      <c r="ANE124" s="105"/>
      <c r="ANF124" s="105"/>
      <c r="ANG124" s="105"/>
      <c r="ANH124" s="105"/>
      <c r="ANI124" s="105"/>
      <c r="ANJ124" s="105"/>
      <c r="ANK124" s="105"/>
      <c r="ANL124" s="105"/>
      <c r="ANM124" s="105"/>
      <c r="ANN124" s="105"/>
      <c r="ANO124" s="105"/>
      <c r="ANP124" s="105"/>
      <c r="ANQ124" s="105"/>
      <c r="ANR124" s="105"/>
      <c r="ANS124" s="105"/>
      <c r="ANT124" s="105"/>
      <c r="ANU124" s="105"/>
      <c r="ANV124" s="105"/>
      <c r="ANW124" s="105"/>
      <c r="ANX124" s="105"/>
      <c r="ANY124" s="105"/>
      <c r="ANZ124" s="105"/>
      <c r="AOA124" s="105"/>
      <c r="AOB124" s="105"/>
      <c r="AOC124" s="105"/>
      <c r="AOD124" s="105"/>
      <c r="AOE124" s="105"/>
      <c r="AOF124" s="105"/>
      <c r="AOG124" s="105"/>
      <c r="AOH124" s="105"/>
      <c r="AOI124" s="105"/>
      <c r="AOJ124" s="105"/>
      <c r="AOK124" s="105"/>
      <c r="AOL124" s="105"/>
      <c r="AOM124" s="105"/>
      <c r="AON124" s="105"/>
      <c r="AOO124" s="105"/>
      <c r="AOP124" s="105"/>
      <c r="AOQ124" s="105"/>
      <c r="AOR124" s="105"/>
      <c r="AOS124" s="105"/>
      <c r="AOT124" s="105"/>
      <c r="AOU124" s="105"/>
      <c r="AOV124" s="105"/>
      <c r="AOW124" s="105"/>
      <c r="AOX124" s="105"/>
      <c r="AOY124" s="105"/>
      <c r="AOZ124" s="105"/>
      <c r="APA124" s="105"/>
      <c r="APB124" s="105"/>
      <c r="APC124" s="105"/>
      <c r="APD124" s="105"/>
      <c r="APE124" s="105"/>
      <c r="APF124" s="105"/>
      <c r="APG124" s="105"/>
      <c r="APH124" s="105"/>
      <c r="API124" s="105"/>
      <c r="APJ124" s="105"/>
      <c r="APK124" s="105"/>
      <c r="APL124" s="105"/>
      <c r="APM124" s="105"/>
      <c r="APN124" s="105"/>
      <c r="APO124" s="105"/>
      <c r="APP124" s="105"/>
      <c r="APQ124" s="105"/>
      <c r="APR124" s="105"/>
      <c r="APS124" s="105"/>
      <c r="APT124" s="105"/>
      <c r="APU124" s="105"/>
      <c r="APV124" s="105"/>
      <c r="APW124" s="105"/>
      <c r="APX124" s="105"/>
      <c r="APY124" s="105"/>
      <c r="APZ124" s="105"/>
      <c r="AQA124" s="105"/>
      <c r="AQB124" s="105"/>
      <c r="AQC124" s="105"/>
      <c r="AQD124" s="105"/>
      <c r="AQE124" s="105"/>
      <c r="AQF124" s="105"/>
      <c r="AQG124" s="105"/>
      <c r="AQH124" s="105"/>
      <c r="AQI124" s="105"/>
      <c r="AQJ124" s="105"/>
      <c r="AQK124" s="105"/>
      <c r="AQL124" s="105"/>
      <c r="AQM124" s="105"/>
      <c r="AQN124" s="105"/>
      <c r="AQO124" s="105"/>
      <c r="AQP124" s="105"/>
      <c r="AQQ124" s="105"/>
      <c r="AQR124" s="105"/>
      <c r="AQS124" s="105"/>
      <c r="AQT124" s="105"/>
      <c r="AQU124" s="105"/>
      <c r="AQV124" s="105"/>
      <c r="AQW124" s="105"/>
      <c r="AQX124" s="105"/>
      <c r="AQY124" s="105"/>
      <c r="AQZ124" s="105"/>
      <c r="ARA124" s="105"/>
      <c r="ARB124" s="105"/>
      <c r="ARC124" s="105"/>
      <c r="ARD124" s="105"/>
      <c r="ARE124" s="105"/>
      <c r="ARF124" s="105"/>
      <c r="ARG124" s="105"/>
      <c r="ARH124" s="105"/>
      <c r="ARI124" s="105"/>
      <c r="ARJ124" s="105"/>
      <c r="ARK124" s="105"/>
      <c r="ARL124" s="105"/>
      <c r="ARM124" s="105"/>
      <c r="ARN124" s="105"/>
      <c r="ARO124" s="105"/>
      <c r="ARP124" s="105"/>
      <c r="ARQ124" s="105"/>
      <c r="ARR124" s="105"/>
      <c r="ARS124" s="105"/>
      <c r="ART124" s="105"/>
      <c r="ARU124" s="105"/>
      <c r="ARV124" s="105"/>
      <c r="ARW124" s="105"/>
      <c r="ARX124" s="105"/>
      <c r="ARY124" s="105"/>
      <c r="ARZ124" s="105"/>
      <c r="ASA124" s="105"/>
      <c r="ASB124" s="105"/>
      <c r="ASC124" s="105"/>
      <c r="ASD124" s="105"/>
      <c r="ASE124" s="105"/>
      <c r="ASF124" s="105"/>
      <c r="ASG124" s="105"/>
      <c r="ASH124" s="105"/>
      <c r="ASI124" s="105"/>
      <c r="ASJ124" s="105"/>
      <c r="ASK124" s="105"/>
      <c r="ASL124" s="105"/>
      <c r="ASM124" s="105"/>
      <c r="ASN124" s="105"/>
      <c r="ASO124" s="105"/>
      <c r="ASP124" s="105"/>
      <c r="ASQ124" s="105"/>
      <c r="ASR124" s="105"/>
      <c r="ASS124" s="105"/>
      <c r="AST124" s="105"/>
      <c r="ASU124" s="105"/>
      <c r="ASV124" s="105"/>
      <c r="ASW124" s="105"/>
      <c r="ASX124" s="105"/>
      <c r="ASY124" s="105"/>
      <c r="ASZ124" s="105"/>
      <c r="ATA124" s="105"/>
      <c r="ATB124" s="105"/>
      <c r="ATC124" s="105"/>
      <c r="ATD124" s="105"/>
      <c r="ATE124" s="105"/>
      <c r="ATF124" s="105"/>
      <c r="ATG124" s="105"/>
      <c r="ATH124" s="105"/>
      <c r="ATI124" s="105"/>
      <c r="ATJ124" s="105"/>
      <c r="ATK124" s="105"/>
      <c r="ATL124" s="105"/>
      <c r="ATM124" s="105"/>
      <c r="ATN124" s="105"/>
      <c r="ATO124" s="105"/>
      <c r="ATP124" s="105"/>
      <c r="ATQ124" s="105"/>
      <c r="ATR124" s="105"/>
      <c r="ATS124" s="105"/>
      <c r="ATT124" s="105"/>
      <c r="ATU124" s="105"/>
      <c r="ATV124" s="105"/>
    </row>
    <row r="125" spans="1:1218" s="58" customFormat="1" ht="15.75">
      <c r="A125" s="2302"/>
      <c r="B125" s="1725">
        <f>IF(ISBLANK(C125),"",LARGE(B119:B124,1)+1)</f>
        <v>4</v>
      </c>
      <c r="C125" s="1341" t="s">
        <v>301</v>
      </c>
      <c r="D125" s="141"/>
      <c r="E125" s="141"/>
      <c r="F125" s="141"/>
      <c r="G125" s="141"/>
      <c r="H125" s="141"/>
      <c r="I125" s="141"/>
      <c r="J125" s="1549"/>
      <c r="K125" s="140"/>
      <c r="L125" s="105"/>
      <c r="M125" s="1727">
        <f>+IF(ISBLANK(N125),"",LARGE(M119:M124,1)+1)</f>
        <v>4</v>
      </c>
      <c r="N125" s="1612" t="s">
        <v>1463</v>
      </c>
      <c r="O125" s="1613"/>
      <c r="P125" s="1610"/>
      <c r="Q125" s="1610"/>
      <c r="R125" s="1610"/>
      <c r="S125" s="1611"/>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BY125" s="105"/>
      <c r="BZ125" s="105"/>
      <c r="CA125" s="105"/>
      <c r="CB125" s="105"/>
      <c r="CC125" s="105"/>
      <c r="CD125" s="105"/>
      <c r="CE125" s="105"/>
      <c r="CF125" s="105"/>
      <c r="CG125" s="105"/>
      <c r="CH125" s="105"/>
      <c r="CI125" s="105"/>
      <c r="CJ125" s="105"/>
      <c r="CK125" s="105"/>
      <c r="CL125" s="105"/>
      <c r="CM125" s="105"/>
      <c r="CN125" s="105"/>
      <c r="CO125" s="105"/>
      <c r="CP125" s="105"/>
      <c r="CQ125" s="105"/>
      <c r="CR125" s="105"/>
      <c r="CS125" s="105"/>
      <c r="CT125" s="105"/>
      <c r="CU125" s="105"/>
      <c r="CV125" s="105"/>
      <c r="CW125" s="105"/>
      <c r="CX125" s="105"/>
      <c r="CY125" s="105"/>
      <c r="CZ125" s="105"/>
      <c r="DA125" s="105"/>
      <c r="DB125" s="105"/>
      <c r="DC125" s="105"/>
      <c r="DD125" s="105"/>
      <c r="DE125" s="105"/>
      <c r="DF125" s="105"/>
      <c r="DG125" s="105"/>
      <c r="DH125" s="105"/>
      <c r="DI125" s="105"/>
      <c r="DJ125" s="105"/>
      <c r="DK125" s="105"/>
      <c r="DL125" s="105"/>
      <c r="DM125" s="105"/>
      <c r="DN125" s="105"/>
      <c r="DO125" s="105"/>
      <c r="DP125" s="105"/>
      <c r="DQ125" s="105"/>
      <c r="DR125" s="105"/>
      <c r="DS125" s="105"/>
      <c r="DT125" s="105"/>
      <c r="DU125" s="105"/>
      <c r="DV125" s="105"/>
      <c r="DW125" s="105"/>
      <c r="DX125" s="105"/>
      <c r="DY125" s="105"/>
      <c r="DZ125" s="105"/>
      <c r="EA125" s="105"/>
      <c r="EB125" s="105"/>
      <c r="EC125" s="105"/>
      <c r="ED125" s="105"/>
      <c r="EE125" s="105"/>
      <c r="EF125" s="105"/>
      <c r="EG125" s="105"/>
      <c r="EH125" s="105"/>
      <c r="EI125" s="105"/>
      <c r="EJ125" s="105"/>
      <c r="EK125" s="105"/>
      <c r="EL125" s="105"/>
      <c r="EM125" s="105"/>
      <c r="EN125" s="105"/>
      <c r="EO125" s="105"/>
      <c r="EP125" s="105"/>
      <c r="EQ125" s="105"/>
      <c r="ER125" s="105"/>
      <c r="ES125" s="105"/>
      <c r="ET125" s="105"/>
      <c r="EU125" s="105"/>
      <c r="EV125" s="105"/>
      <c r="EW125" s="105"/>
      <c r="EX125" s="105"/>
      <c r="EY125" s="105"/>
      <c r="EZ125" s="105"/>
      <c r="FA125" s="105"/>
      <c r="FB125" s="105"/>
      <c r="FC125" s="105"/>
      <c r="FD125" s="105"/>
      <c r="FE125" s="105"/>
      <c r="FF125" s="105"/>
      <c r="FG125" s="105"/>
      <c r="FH125" s="105"/>
      <c r="FI125" s="105"/>
      <c r="FJ125" s="105"/>
      <c r="FK125" s="105"/>
      <c r="FL125" s="105"/>
      <c r="FM125" s="105"/>
      <c r="FN125" s="105"/>
      <c r="FO125" s="105"/>
      <c r="FP125" s="105"/>
      <c r="FQ125" s="105"/>
      <c r="FR125" s="105"/>
      <c r="FS125" s="105"/>
      <c r="FT125" s="105"/>
      <c r="FU125" s="105"/>
      <c r="FV125" s="105"/>
      <c r="FW125" s="105"/>
      <c r="FX125" s="105"/>
      <c r="FY125" s="105"/>
      <c r="FZ125" s="105"/>
      <c r="GA125" s="105"/>
      <c r="GB125" s="105"/>
      <c r="GC125" s="105"/>
      <c r="GD125" s="105"/>
      <c r="GE125" s="105"/>
      <c r="GF125" s="105"/>
      <c r="GG125" s="105"/>
      <c r="GH125" s="105"/>
      <c r="GI125" s="105"/>
      <c r="GJ125" s="105"/>
      <c r="GK125" s="105"/>
      <c r="GL125" s="105"/>
      <c r="GM125" s="105"/>
      <c r="GN125" s="105"/>
      <c r="GO125" s="105"/>
      <c r="GP125" s="105"/>
      <c r="GQ125" s="105"/>
      <c r="GR125" s="105"/>
      <c r="GS125" s="105"/>
      <c r="GT125" s="105"/>
      <c r="GU125" s="105"/>
      <c r="GV125" s="105"/>
      <c r="GW125" s="105"/>
      <c r="GX125" s="105"/>
      <c r="GY125" s="105"/>
      <c r="GZ125" s="105"/>
      <c r="HA125" s="105"/>
      <c r="HB125" s="105"/>
      <c r="HC125" s="105"/>
      <c r="HD125" s="105"/>
      <c r="HE125" s="105"/>
      <c r="HF125" s="105"/>
      <c r="HG125" s="105"/>
      <c r="HH125" s="105"/>
      <c r="HI125" s="105"/>
      <c r="HJ125" s="105"/>
      <c r="HK125" s="105"/>
      <c r="HL125" s="105"/>
      <c r="HM125" s="105"/>
      <c r="HN125" s="105"/>
      <c r="HO125" s="105"/>
      <c r="HP125" s="105"/>
      <c r="HQ125" s="105"/>
      <c r="HR125" s="105"/>
      <c r="HS125" s="105"/>
      <c r="HT125" s="105"/>
      <c r="HU125" s="105"/>
      <c r="HV125" s="105"/>
      <c r="HW125" s="105"/>
      <c r="HX125" s="105"/>
      <c r="HY125" s="105"/>
      <c r="HZ125" s="105"/>
      <c r="IA125" s="105"/>
      <c r="IB125" s="105"/>
      <c r="IC125" s="105"/>
      <c r="ID125" s="105"/>
      <c r="IE125" s="105"/>
      <c r="IF125" s="105"/>
      <c r="IG125" s="105"/>
      <c r="IH125" s="105"/>
      <c r="II125" s="105"/>
      <c r="IJ125" s="105"/>
      <c r="IK125" s="105"/>
      <c r="IL125" s="105"/>
      <c r="IM125" s="105"/>
      <c r="IN125" s="105"/>
      <c r="IO125" s="105"/>
      <c r="IP125" s="105"/>
      <c r="IQ125" s="105"/>
      <c r="IR125" s="105"/>
      <c r="IS125" s="105"/>
      <c r="IT125" s="105"/>
      <c r="IU125" s="105"/>
      <c r="IV125" s="105"/>
      <c r="IW125" s="105"/>
      <c r="IX125" s="105"/>
      <c r="IY125" s="105"/>
      <c r="IZ125" s="105"/>
      <c r="JA125" s="105"/>
      <c r="JB125" s="105"/>
      <c r="JC125" s="105"/>
      <c r="JD125" s="105"/>
      <c r="JE125" s="105"/>
      <c r="JF125" s="105"/>
      <c r="JG125" s="105"/>
      <c r="JH125" s="105"/>
      <c r="JI125" s="105"/>
      <c r="JJ125" s="105"/>
      <c r="JK125" s="105"/>
      <c r="JL125" s="105"/>
      <c r="JM125" s="105"/>
      <c r="JN125" s="105"/>
      <c r="JO125" s="105"/>
      <c r="JP125" s="105"/>
      <c r="JQ125" s="105"/>
      <c r="JR125" s="105"/>
      <c r="JS125" s="105"/>
      <c r="JT125" s="105"/>
      <c r="JU125" s="105"/>
      <c r="JV125" s="105"/>
      <c r="JW125" s="105"/>
      <c r="JX125" s="105"/>
      <c r="JY125" s="105"/>
      <c r="JZ125" s="105"/>
      <c r="KA125" s="105"/>
      <c r="KB125" s="105"/>
      <c r="KC125" s="105"/>
      <c r="KD125" s="105"/>
      <c r="KE125" s="105"/>
      <c r="KF125" s="105"/>
      <c r="KG125" s="105"/>
      <c r="KH125" s="105"/>
      <c r="KI125" s="105"/>
      <c r="KJ125" s="105"/>
      <c r="KK125" s="105"/>
      <c r="KL125" s="105"/>
      <c r="KM125" s="105"/>
      <c r="KN125" s="105"/>
      <c r="KO125" s="105"/>
      <c r="KP125" s="105"/>
      <c r="KQ125" s="105"/>
      <c r="KR125" s="105"/>
      <c r="KS125" s="105"/>
      <c r="KT125" s="105"/>
      <c r="KU125" s="105"/>
      <c r="KV125" s="105"/>
      <c r="KW125" s="105"/>
      <c r="KX125" s="105"/>
      <c r="KY125" s="105"/>
      <c r="KZ125" s="105"/>
      <c r="LA125" s="105"/>
      <c r="LB125" s="105"/>
      <c r="LC125" s="105"/>
      <c r="LD125" s="105"/>
      <c r="LE125" s="105"/>
      <c r="LF125" s="105"/>
      <c r="LG125" s="105"/>
      <c r="LH125" s="105"/>
      <c r="LI125" s="105"/>
      <c r="LJ125" s="105"/>
      <c r="LK125" s="105"/>
      <c r="LL125" s="105"/>
      <c r="LM125" s="105"/>
      <c r="LN125" s="105"/>
      <c r="LO125" s="105"/>
      <c r="LP125" s="105"/>
      <c r="LQ125" s="105"/>
      <c r="LR125" s="105"/>
      <c r="LS125" s="105"/>
      <c r="LT125" s="105"/>
      <c r="LU125" s="105"/>
      <c r="LV125" s="105"/>
      <c r="LW125" s="105"/>
      <c r="LX125" s="105"/>
      <c r="LY125" s="105"/>
      <c r="LZ125" s="105"/>
      <c r="MA125" s="105"/>
      <c r="MB125" s="105"/>
      <c r="MC125" s="105"/>
      <c r="MD125" s="105"/>
      <c r="ME125" s="105"/>
      <c r="MF125" s="105"/>
      <c r="MG125" s="105"/>
      <c r="MH125" s="105"/>
      <c r="MI125" s="105"/>
      <c r="MJ125" s="105"/>
      <c r="MK125" s="105"/>
      <c r="ML125" s="105"/>
      <c r="MM125" s="105"/>
      <c r="MN125" s="105"/>
      <c r="MO125" s="105"/>
      <c r="MP125" s="105"/>
      <c r="MQ125" s="105"/>
      <c r="MR125" s="105"/>
      <c r="MS125" s="105"/>
      <c r="MT125" s="105"/>
      <c r="MU125" s="105"/>
      <c r="MV125" s="105"/>
      <c r="MW125" s="105"/>
      <c r="MX125" s="105"/>
      <c r="MY125" s="105"/>
      <c r="MZ125" s="105"/>
      <c r="NA125" s="105"/>
      <c r="NB125" s="105"/>
      <c r="NC125" s="105"/>
      <c r="ND125" s="105"/>
      <c r="NE125" s="105"/>
      <c r="NF125" s="105"/>
      <c r="NG125" s="105"/>
      <c r="NH125" s="105"/>
      <c r="NI125" s="105"/>
      <c r="NJ125" s="105"/>
      <c r="NK125" s="105"/>
      <c r="NL125" s="105"/>
      <c r="NM125" s="105"/>
      <c r="NN125" s="105"/>
      <c r="NO125" s="105"/>
      <c r="NP125" s="105"/>
      <c r="NQ125" s="105"/>
      <c r="NR125" s="105"/>
      <c r="NS125" s="105"/>
      <c r="NT125" s="105"/>
      <c r="NU125" s="105"/>
      <c r="NV125" s="105"/>
      <c r="NW125" s="105"/>
      <c r="NX125" s="105"/>
      <c r="NY125" s="105"/>
      <c r="NZ125" s="105"/>
      <c r="OA125" s="105"/>
      <c r="OB125" s="105"/>
      <c r="OC125" s="105"/>
      <c r="OD125" s="105"/>
      <c r="OE125" s="105"/>
      <c r="OF125" s="105"/>
      <c r="OG125" s="105"/>
      <c r="OH125" s="105"/>
      <c r="OI125" s="105"/>
      <c r="OJ125" s="105"/>
      <c r="OK125" s="105"/>
      <c r="OL125" s="105"/>
      <c r="OM125" s="105"/>
      <c r="ON125" s="105"/>
      <c r="OO125" s="105"/>
      <c r="OP125" s="105"/>
      <c r="OQ125" s="105"/>
      <c r="OR125" s="105"/>
      <c r="OS125" s="105"/>
      <c r="OT125" s="105"/>
      <c r="OU125" s="105"/>
      <c r="OV125" s="105"/>
      <c r="OW125" s="105"/>
      <c r="OX125" s="105"/>
      <c r="OY125" s="105"/>
      <c r="OZ125" s="105"/>
      <c r="PA125" s="105"/>
      <c r="PB125" s="105"/>
      <c r="PC125" s="105"/>
      <c r="PD125" s="105"/>
      <c r="PE125" s="105"/>
      <c r="PF125" s="105"/>
      <c r="PG125" s="105"/>
      <c r="PH125" s="105"/>
      <c r="PI125" s="105"/>
      <c r="PJ125" s="105"/>
      <c r="PK125" s="105"/>
      <c r="PL125" s="105"/>
      <c r="PM125" s="105"/>
      <c r="PN125" s="105"/>
      <c r="PO125" s="105"/>
      <c r="PP125" s="105"/>
      <c r="PQ125" s="105"/>
      <c r="PR125" s="105"/>
      <c r="PS125" s="105"/>
      <c r="PT125" s="105"/>
      <c r="PU125" s="105"/>
      <c r="PV125" s="105"/>
      <c r="PW125" s="105"/>
      <c r="PX125" s="105"/>
      <c r="PY125" s="105"/>
      <c r="PZ125" s="105"/>
      <c r="QA125" s="105"/>
      <c r="QB125" s="105"/>
      <c r="QC125" s="105"/>
      <c r="QD125" s="105"/>
      <c r="QE125" s="105"/>
      <c r="QF125" s="105"/>
      <c r="QG125" s="105"/>
      <c r="QH125" s="105"/>
      <c r="QI125" s="105"/>
      <c r="QJ125" s="105"/>
      <c r="QK125" s="105"/>
      <c r="QL125" s="105"/>
      <c r="QM125" s="105"/>
      <c r="QN125" s="105"/>
      <c r="QO125" s="105"/>
      <c r="QP125" s="105"/>
      <c r="QQ125" s="105"/>
      <c r="QR125" s="105"/>
      <c r="QS125" s="105"/>
      <c r="QT125" s="105"/>
      <c r="QU125" s="105"/>
      <c r="QV125" s="105"/>
      <c r="QW125" s="105"/>
      <c r="QX125" s="105"/>
      <c r="QY125" s="105"/>
      <c r="QZ125" s="105"/>
      <c r="RA125" s="105"/>
      <c r="RB125" s="105"/>
      <c r="RC125" s="105"/>
      <c r="RD125" s="105"/>
      <c r="RE125" s="105"/>
      <c r="RF125" s="105"/>
      <c r="RG125" s="105"/>
      <c r="RH125" s="105"/>
      <c r="RI125" s="105"/>
      <c r="RJ125" s="105"/>
      <c r="RK125" s="105"/>
      <c r="RL125" s="105"/>
      <c r="RM125" s="105"/>
      <c r="RN125" s="105"/>
      <c r="RO125" s="105"/>
      <c r="RP125" s="105"/>
      <c r="RQ125" s="105"/>
      <c r="RR125" s="105"/>
      <c r="RS125" s="105"/>
      <c r="RT125" s="105"/>
      <c r="RU125" s="105"/>
      <c r="RV125" s="105"/>
      <c r="RW125" s="105"/>
      <c r="RX125" s="105"/>
      <c r="RY125" s="105"/>
      <c r="RZ125" s="105"/>
      <c r="SA125" s="105"/>
      <c r="SB125" s="105"/>
      <c r="SC125" s="105"/>
      <c r="SD125" s="105"/>
      <c r="SE125" s="105"/>
      <c r="SF125" s="105"/>
      <c r="SG125" s="105"/>
      <c r="SH125" s="105"/>
      <c r="SI125" s="105"/>
      <c r="SJ125" s="105"/>
      <c r="SK125" s="105"/>
      <c r="SL125" s="105"/>
      <c r="SM125" s="105"/>
      <c r="SN125" s="105"/>
      <c r="SO125" s="105"/>
      <c r="SP125" s="105"/>
      <c r="SQ125" s="105"/>
      <c r="SR125" s="105"/>
      <c r="SS125" s="105"/>
      <c r="ST125" s="105"/>
      <c r="SU125" s="105"/>
      <c r="SV125" s="105"/>
      <c r="SW125" s="105"/>
      <c r="SX125" s="105"/>
      <c r="SY125" s="105"/>
      <c r="SZ125" s="105"/>
      <c r="TA125" s="105"/>
      <c r="TB125" s="105"/>
      <c r="TC125" s="105"/>
      <c r="TD125" s="105"/>
      <c r="TE125" s="105"/>
      <c r="TF125" s="105"/>
      <c r="TG125" s="105"/>
      <c r="TH125" s="105"/>
      <c r="TI125" s="105"/>
      <c r="TJ125" s="105"/>
      <c r="TK125" s="105"/>
      <c r="TL125" s="105"/>
      <c r="TM125" s="105"/>
      <c r="TN125" s="105"/>
      <c r="TO125" s="105"/>
      <c r="TP125" s="105"/>
      <c r="TQ125" s="105"/>
      <c r="TR125" s="105"/>
      <c r="TS125" s="105"/>
      <c r="TT125" s="105"/>
      <c r="TU125" s="105"/>
      <c r="TV125" s="105"/>
      <c r="TW125" s="105"/>
      <c r="TX125" s="105"/>
      <c r="TY125" s="105"/>
      <c r="TZ125" s="105"/>
      <c r="UA125" s="105"/>
      <c r="UB125" s="105"/>
      <c r="UC125" s="105"/>
      <c r="UD125" s="105"/>
      <c r="UE125" s="105"/>
      <c r="UF125" s="105"/>
      <c r="UG125" s="105"/>
      <c r="UH125" s="105"/>
      <c r="UI125" s="105"/>
      <c r="UJ125" s="105"/>
      <c r="UK125" s="105"/>
      <c r="UL125" s="105"/>
      <c r="UM125" s="105"/>
      <c r="UN125" s="105"/>
      <c r="UO125" s="105"/>
      <c r="UP125" s="105"/>
      <c r="UQ125" s="105"/>
      <c r="UR125" s="105"/>
      <c r="US125" s="105"/>
      <c r="UT125" s="105"/>
      <c r="UU125" s="105"/>
      <c r="UV125" s="105"/>
      <c r="UW125" s="105"/>
      <c r="UX125" s="105"/>
      <c r="UY125" s="105"/>
      <c r="UZ125" s="105"/>
      <c r="VA125" s="105"/>
      <c r="VB125" s="105"/>
      <c r="VC125" s="105"/>
      <c r="VD125" s="105"/>
      <c r="VE125" s="105"/>
      <c r="VF125" s="105"/>
      <c r="VG125" s="105"/>
      <c r="VH125" s="105"/>
      <c r="VI125" s="105"/>
      <c r="VJ125" s="105"/>
      <c r="VK125" s="105"/>
      <c r="VL125" s="105"/>
      <c r="VM125" s="105"/>
      <c r="VN125" s="105"/>
      <c r="VO125" s="105"/>
      <c r="VP125" s="105"/>
      <c r="VQ125" s="105"/>
      <c r="VR125" s="105"/>
      <c r="VS125" s="105"/>
      <c r="VT125" s="105"/>
      <c r="VU125" s="105"/>
      <c r="VV125" s="105"/>
      <c r="VW125" s="105"/>
      <c r="VX125" s="105"/>
      <c r="VY125" s="105"/>
      <c r="VZ125" s="105"/>
      <c r="WA125" s="105"/>
      <c r="WB125" s="105"/>
      <c r="WC125" s="105"/>
      <c r="WD125" s="105"/>
      <c r="WE125" s="105"/>
      <c r="WF125" s="105"/>
      <c r="WG125" s="105"/>
      <c r="WH125" s="105"/>
      <c r="WI125" s="105"/>
      <c r="WJ125" s="105"/>
      <c r="WK125" s="105"/>
      <c r="WL125" s="105"/>
      <c r="WM125" s="105"/>
      <c r="WN125" s="105"/>
      <c r="WO125" s="105"/>
      <c r="WP125" s="105"/>
      <c r="WQ125" s="105"/>
      <c r="WR125" s="105"/>
      <c r="WS125" s="105"/>
      <c r="WT125" s="105"/>
      <c r="WU125" s="105"/>
      <c r="WV125" s="105"/>
      <c r="WW125" s="105"/>
      <c r="WX125" s="105"/>
      <c r="WY125" s="105"/>
      <c r="WZ125" s="105"/>
      <c r="XA125" s="105"/>
      <c r="XB125" s="105"/>
      <c r="XC125" s="105"/>
      <c r="XD125" s="105"/>
      <c r="XE125" s="105"/>
      <c r="XF125" s="105"/>
      <c r="XG125" s="105"/>
      <c r="XH125" s="105"/>
      <c r="XI125" s="105"/>
      <c r="XJ125" s="105"/>
      <c r="XK125" s="105"/>
      <c r="XL125" s="105"/>
      <c r="XM125" s="105"/>
      <c r="XN125" s="105"/>
      <c r="XO125" s="105"/>
      <c r="XP125" s="105"/>
      <c r="XQ125" s="105"/>
      <c r="XR125" s="105"/>
      <c r="XS125" s="105"/>
      <c r="XT125" s="105"/>
      <c r="XU125" s="105"/>
      <c r="XV125" s="105"/>
      <c r="XW125" s="105"/>
      <c r="XX125" s="105"/>
      <c r="XY125" s="105"/>
      <c r="XZ125" s="105"/>
      <c r="YA125" s="105"/>
      <c r="YB125" s="105"/>
      <c r="YC125" s="105"/>
      <c r="YD125" s="105"/>
      <c r="YE125" s="105"/>
      <c r="YF125" s="105"/>
      <c r="YG125" s="105"/>
      <c r="YH125" s="105"/>
      <c r="YI125" s="105"/>
      <c r="YJ125" s="105"/>
      <c r="YK125" s="105"/>
      <c r="YL125" s="105"/>
      <c r="YM125" s="105"/>
      <c r="YN125" s="105"/>
      <c r="YO125" s="105"/>
      <c r="YP125" s="105"/>
      <c r="YQ125" s="105"/>
      <c r="YR125" s="105"/>
      <c r="YS125" s="105"/>
      <c r="YT125" s="105"/>
      <c r="YU125" s="105"/>
      <c r="YV125" s="105"/>
      <c r="YW125" s="105"/>
      <c r="YX125" s="105"/>
      <c r="YY125" s="105"/>
      <c r="YZ125" s="105"/>
      <c r="ZA125" s="105"/>
      <c r="ZB125" s="105"/>
      <c r="ZC125" s="105"/>
      <c r="ZD125" s="105"/>
      <c r="ZE125" s="105"/>
      <c r="ZF125" s="105"/>
      <c r="ZG125" s="105"/>
      <c r="ZH125" s="105"/>
      <c r="ZI125" s="105"/>
      <c r="ZJ125" s="105"/>
      <c r="ZK125" s="105"/>
      <c r="ZL125" s="105"/>
      <c r="ZM125" s="105"/>
      <c r="ZN125" s="105"/>
      <c r="ZO125" s="105"/>
      <c r="ZP125" s="105"/>
      <c r="ZQ125" s="105"/>
      <c r="ZR125" s="105"/>
      <c r="ZS125" s="105"/>
      <c r="ZT125" s="105"/>
      <c r="ZU125" s="105"/>
      <c r="ZV125" s="105"/>
      <c r="ZW125" s="105"/>
      <c r="ZX125" s="105"/>
      <c r="ZY125" s="105"/>
      <c r="ZZ125" s="105"/>
      <c r="AAA125" s="105"/>
      <c r="AAB125" s="105"/>
      <c r="AAC125" s="105"/>
      <c r="AAD125" s="105"/>
      <c r="AAE125" s="105"/>
      <c r="AAF125" s="105"/>
      <c r="AAG125" s="105"/>
      <c r="AAH125" s="105"/>
      <c r="AAI125" s="105"/>
      <c r="AAJ125" s="105"/>
      <c r="AAK125" s="105"/>
      <c r="AAL125" s="105"/>
      <c r="AAM125" s="105"/>
      <c r="AAN125" s="105"/>
      <c r="AAO125" s="105"/>
      <c r="AAP125" s="105"/>
      <c r="AAQ125" s="105"/>
      <c r="AAR125" s="105"/>
      <c r="AAS125" s="105"/>
      <c r="AAT125" s="105"/>
      <c r="AAU125" s="105"/>
      <c r="AAV125" s="105"/>
      <c r="AAW125" s="105"/>
      <c r="AAX125" s="105"/>
      <c r="AAY125" s="105"/>
      <c r="AAZ125" s="105"/>
      <c r="ABA125" s="105"/>
      <c r="ABB125" s="105"/>
      <c r="ABC125" s="105"/>
      <c r="ABD125" s="105"/>
      <c r="ABE125" s="105"/>
      <c r="ABF125" s="105"/>
      <c r="ABG125" s="105"/>
      <c r="ABH125" s="105"/>
      <c r="ABI125" s="105"/>
      <c r="ABJ125" s="105"/>
      <c r="ABK125" s="105"/>
      <c r="ABL125" s="105"/>
      <c r="ABM125" s="105"/>
      <c r="ABN125" s="105"/>
      <c r="ABO125" s="105"/>
      <c r="ABP125" s="105"/>
      <c r="ABQ125" s="105"/>
      <c r="ABR125" s="105"/>
      <c r="ABS125" s="105"/>
      <c r="ABT125" s="105"/>
      <c r="ABU125" s="105"/>
      <c r="ABV125" s="105"/>
      <c r="ABW125" s="105"/>
      <c r="ABX125" s="105"/>
      <c r="ABY125" s="105"/>
      <c r="ABZ125" s="105"/>
      <c r="ACA125" s="105"/>
      <c r="ACB125" s="105"/>
      <c r="ACC125" s="105"/>
      <c r="ACD125" s="105"/>
      <c r="ACE125" s="105"/>
      <c r="ACF125" s="105"/>
      <c r="ACG125" s="105"/>
      <c r="ACH125" s="105"/>
      <c r="ACI125" s="105"/>
      <c r="ACJ125" s="105"/>
      <c r="ACK125" s="105"/>
      <c r="ACL125" s="105"/>
      <c r="ACM125" s="105"/>
      <c r="ACN125" s="105"/>
      <c r="ACO125" s="105"/>
      <c r="ACP125" s="105"/>
      <c r="ACQ125" s="105"/>
      <c r="ACR125" s="105"/>
      <c r="ACS125" s="105"/>
      <c r="ACT125" s="105"/>
      <c r="ACU125" s="105"/>
      <c r="ACV125" s="105"/>
      <c r="ACW125" s="105"/>
      <c r="ACX125" s="105"/>
      <c r="ACY125" s="105"/>
      <c r="ACZ125" s="105"/>
      <c r="ADA125" s="105"/>
      <c r="ADB125" s="105"/>
      <c r="ADC125" s="105"/>
      <c r="ADD125" s="105"/>
      <c r="ADE125" s="105"/>
      <c r="ADF125" s="105"/>
      <c r="ADG125" s="105"/>
      <c r="ADH125" s="105"/>
      <c r="ADI125" s="105"/>
      <c r="ADJ125" s="105"/>
      <c r="ADK125" s="105"/>
      <c r="ADL125" s="105"/>
      <c r="ADM125" s="105"/>
      <c r="ADN125" s="105"/>
      <c r="ADO125" s="105"/>
      <c r="ADP125" s="105"/>
      <c r="ADQ125" s="105"/>
      <c r="ADR125" s="105"/>
      <c r="ADS125" s="105"/>
      <c r="ADT125" s="105"/>
      <c r="ADU125" s="105"/>
      <c r="ADV125" s="105"/>
      <c r="ADW125" s="105"/>
      <c r="ADX125" s="105"/>
      <c r="ADY125" s="105"/>
      <c r="ADZ125" s="105"/>
      <c r="AEA125" s="105"/>
      <c r="AEB125" s="105"/>
      <c r="AEC125" s="105"/>
      <c r="AED125" s="105"/>
      <c r="AEE125" s="105"/>
      <c r="AEF125" s="105"/>
      <c r="AEG125" s="105"/>
      <c r="AEH125" s="105"/>
      <c r="AEI125" s="105"/>
      <c r="AEJ125" s="105"/>
      <c r="AEK125" s="105"/>
      <c r="AEL125" s="105"/>
      <c r="AEM125" s="105"/>
      <c r="AEN125" s="105"/>
      <c r="AEO125" s="105"/>
      <c r="AEP125" s="105"/>
      <c r="AEQ125" s="105"/>
      <c r="AER125" s="105"/>
      <c r="AES125" s="105"/>
      <c r="AET125" s="105"/>
      <c r="AEU125" s="105"/>
      <c r="AEV125" s="105"/>
      <c r="AEW125" s="105"/>
      <c r="AEX125" s="105"/>
      <c r="AEY125" s="105"/>
      <c r="AEZ125" s="105"/>
      <c r="AFA125" s="105"/>
      <c r="AFB125" s="105"/>
      <c r="AFC125" s="105"/>
      <c r="AFD125" s="105"/>
      <c r="AFE125" s="105"/>
      <c r="AFF125" s="105"/>
      <c r="AFG125" s="105"/>
      <c r="AFH125" s="105"/>
      <c r="AFI125" s="105"/>
      <c r="AFJ125" s="105"/>
      <c r="AFK125" s="105"/>
      <c r="AFL125" s="105"/>
      <c r="AFM125" s="105"/>
      <c r="AFN125" s="105"/>
      <c r="AFO125" s="105"/>
      <c r="AFP125" s="105"/>
      <c r="AFQ125" s="105"/>
      <c r="AFR125" s="105"/>
      <c r="AFS125" s="105"/>
      <c r="AFT125" s="105"/>
      <c r="AFU125" s="105"/>
      <c r="AFV125" s="105"/>
      <c r="AFW125" s="105"/>
      <c r="AFX125" s="105"/>
      <c r="AFY125" s="105"/>
      <c r="AFZ125" s="105"/>
      <c r="AGA125" s="105"/>
      <c r="AGB125" s="105"/>
      <c r="AGC125" s="105"/>
      <c r="AGD125" s="105"/>
      <c r="AGE125" s="105"/>
      <c r="AGF125" s="105"/>
      <c r="AGG125" s="105"/>
      <c r="AGH125" s="105"/>
      <c r="AGI125" s="105"/>
      <c r="AGJ125" s="105"/>
      <c r="AGK125" s="105"/>
      <c r="AGL125" s="105"/>
      <c r="AGM125" s="105"/>
      <c r="AGN125" s="105"/>
      <c r="AGO125" s="105"/>
      <c r="AGP125" s="105"/>
      <c r="AGQ125" s="105"/>
      <c r="AGR125" s="105"/>
      <c r="AGS125" s="105"/>
      <c r="AGT125" s="105"/>
      <c r="AGU125" s="105"/>
      <c r="AGV125" s="105"/>
      <c r="AGW125" s="105"/>
      <c r="AGX125" s="105"/>
      <c r="AGY125" s="105"/>
      <c r="AGZ125" s="105"/>
      <c r="AHA125" s="105"/>
      <c r="AHB125" s="105"/>
      <c r="AHC125" s="105"/>
      <c r="AHD125" s="105"/>
      <c r="AHE125" s="105"/>
      <c r="AHF125" s="105"/>
      <c r="AHG125" s="105"/>
      <c r="AHH125" s="105"/>
      <c r="AHI125" s="105"/>
      <c r="AHJ125" s="105"/>
      <c r="AHK125" s="105"/>
      <c r="AHL125" s="105"/>
      <c r="AHM125" s="105"/>
      <c r="AHN125" s="105"/>
      <c r="AHO125" s="105"/>
      <c r="AHP125" s="105"/>
      <c r="AHQ125" s="105"/>
      <c r="AHR125" s="105"/>
      <c r="AHS125" s="105"/>
      <c r="AHT125" s="105"/>
      <c r="AHU125" s="105"/>
      <c r="AHV125" s="105"/>
      <c r="AHW125" s="105"/>
      <c r="AHX125" s="105"/>
      <c r="AHY125" s="105"/>
      <c r="AHZ125" s="105"/>
      <c r="AIA125" s="105"/>
      <c r="AIB125" s="105"/>
      <c r="AIC125" s="105"/>
      <c r="AID125" s="105"/>
      <c r="AIE125" s="105"/>
      <c r="AIF125" s="105"/>
      <c r="AIG125" s="105"/>
      <c r="AIH125" s="105"/>
      <c r="AII125" s="105"/>
      <c r="AIJ125" s="105"/>
      <c r="AIK125" s="105"/>
      <c r="AIL125" s="105"/>
      <c r="AIM125" s="105"/>
      <c r="AIN125" s="105"/>
      <c r="AIO125" s="105"/>
      <c r="AIP125" s="105"/>
      <c r="AIQ125" s="105"/>
      <c r="AIR125" s="105"/>
      <c r="AIS125" s="105"/>
      <c r="AIT125" s="105"/>
      <c r="AIU125" s="105"/>
      <c r="AIV125" s="105"/>
      <c r="AIW125" s="105"/>
      <c r="AIX125" s="105"/>
      <c r="AIY125" s="105"/>
      <c r="AIZ125" s="105"/>
      <c r="AJA125" s="105"/>
      <c r="AJB125" s="105"/>
      <c r="AJC125" s="105"/>
      <c r="AJD125" s="105"/>
      <c r="AJE125" s="105"/>
      <c r="AJF125" s="105"/>
      <c r="AJG125" s="105"/>
      <c r="AJH125" s="105"/>
      <c r="AJI125" s="105"/>
      <c r="AJJ125" s="105"/>
      <c r="AJK125" s="105"/>
      <c r="AJL125" s="105"/>
      <c r="AJM125" s="105"/>
      <c r="AJN125" s="105"/>
      <c r="AJO125" s="105"/>
      <c r="AJP125" s="105"/>
      <c r="AJQ125" s="105"/>
      <c r="AJR125" s="105"/>
      <c r="AJS125" s="105"/>
      <c r="AJT125" s="105"/>
      <c r="AJU125" s="105"/>
      <c r="AJV125" s="105"/>
      <c r="AJW125" s="105"/>
      <c r="AJX125" s="105"/>
      <c r="AJY125" s="105"/>
      <c r="AJZ125" s="105"/>
      <c r="AKA125" s="105"/>
      <c r="AKB125" s="105"/>
      <c r="AKC125" s="105"/>
      <c r="AKD125" s="105"/>
      <c r="AKE125" s="105"/>
      <c r="AKF125" s="105"/>
      <c r="AKG125" s="105"/>
      <c r="AKH125" s="105"/>
      <c r="AKI125" s="105"/>
      <c r="AKJ125" s="105"/>
      <c r="AKK125" s="105"/>
      <c r="AKL125" s="105"/>
      <c r="AKM125" s="105"/>
      <c r="AKN125" s="105"/>
      <c r="AKO125" s="105"/>
      <c r="AKP125" s="105"/>
      <c r="AKQ125" s="105"/>
      <c r="AKR125" s="105"/>
      <c r="AKS125" s="105"/>
      <c r="AKT125" s="105"/>
      <c r="AKU125" s="105"/>
      <c r="AKV125" s="105"/>
      <c r="AKW125" s="105"/>
      <c r="AKX125" s="105"/>
      <c r="AKY125" s="105"/>
      <c r="AKZ125" s="105"/>
      <c r="ALA125" s="105"/>
      <c r="ALB125" s="105"/>
      <c r="ALC125" s="105"/>
      <c r="ALD125" s="105"/>
      <c r="ALE125" s="105"/>
      <c r="ALF125" s="105"/>
      <c r="ALG125" s="105"/>
      <c r="ALH125" s="105"/>
      <c r="ALI125" s="105"/>
      <c r="ALJ125" s="105"/>
      <c r="ALK125" s="105"/>
      <c r="ALL125" s="105"/>
      <c r="ALM125" s="105"/>
      <c r="ALN125" s="105"/>
      <c r="ALO125" s="105"/>
      <c r="ALP125" s="105"/>
      <c r="ALQ125" s="105"/>
      <c r="ALR125" s="105"/>
      <c r="ALS125" s="105"/>
      <c r="ALT125" s="105"/>
      <c r="ALU125" s="105"/>
      <c r="ALV125" s="105"/>
      <c r="ALW125" s="105"/>
      <c r="ALX125" s="105"/>
      <c r="ALY125" s="105"/>
      <c r="ALZ125" s="105"/>
      <c r="AMA125" s="105"/>
      <c r="AMB125" s="105"/>
      <c r="AMC125" s="105"/>
      <c r="AMD125" s="105"/>
      <c r="AME125" s="105"/>
      <c r="AMF125" s="105"/>
      <c r="AMG125" s="105"/>
      <c r="AMH125" s="105"/>
      <c r="AMI125" s="105"/>
      <c r="AMJ125" s="105"/>
      <c r="AMK125" s="105"/>
      <c r="AML125" s="105"/>
      <c r="AMM125" s="105"/>
      <c r="AMN125" s="105"/>
      <c r="AMO125" s="105"/>
      <c r="AMP125" s="105"/>
      <c r="AMQ125" s="105"/>
      <c r="AMR125" s="105"/>
      <c r="AMS125" s="105"/>
      <c r="AMT125" s="105"/>
      <c r="AMU125" s="105"/>
      <c r="AMV125" s="105"/>
      <c r="AMW125" s="105"/>
      <c r="AMX125" s="105"/>
      <c r="AMY125" s="105"/>
      <c r="AMZ125" s="105"/>
      <c r="ANA125" s="105"/>
      <c r="ANB125" s="105"/>
      <c r="ANC125" s="105"/>
      <c r="AND125" s="105"/>
      <c r="ANE125" s="105"/>
      <c r="ANF125" s="105"/>
      <c r="ANG125" s="105"/>
      <c r="ANH125" s="105"/>
      <c r="ANI125" s="105"/>
      <c r="ANJ125" s="105"/>
      <c r="ANK125" s="105"/>
      <c r="ANL125" s="105"/>
      <c r="ANM125" s="105"/>
      <c r="ANN125" s="105"/>
      <c r="ANO125" s="105"/>
      <c r="ANP125" s="105"/>
      <c r="ANQ125" s="105"/>
      <c r="ANR125" s="105"/>
      <c r="ANS125" s="105"/>
      <c r="ANT125" s="105"/>
      <c r="ANU125" s="105"/>
      <c r="ANV125" s="105"/>
      <c r="ANW125" s="105"/>
      <c r="ANX125" s="105"/>
      <c r="ANY125" s="105"/>
      <c r="ANZ125" s="105"/>
      <c r="AOA125" s="105"/>
      <c r="AOB125" s="105"/>
      <c r="AOC125" s="105"/>
      <c r="AOD125" s="105"/>
      <c r="AOE125" s="105"/>
      <c r="AOF125" s="105"/>
      <c r="AOG125" s="105"/>
      <c r="AOH125" s="105"/>
      <c r="AOI125" s="105"/>
      <c r="AOJ125" s="105"/>
      <c r="AOK125" s="105"/>
      <c r="AOL125" s="105"/>
      <c r="AOM125" s="105"/>
      <c r="AON125" s="105"/>
      <c r="AOO125" s="105"/>
      <c r="AOP125" s="105"/>
      <c r="AOQ125" s="105"/>
      <c r="AOR125" s="105"/>
      <c r="AOS125" s="105"/>
      <c r="AOT125" s="105"/>
      <c r="AOU125" s="105"/>
      <c r="AOV125" s="105"/>
      <c r="AOW125" s="105"/>
      <c r="AOX125" s="105"/>
      <c r="AOY125" s="105"/>
      <c r="AOZ125" s="105"/>
      <c r="APA125" s="105"/>
      <c r="APB125" s="105"/>
      <c r="APC125" s="105"/>
      <c r="APD125" s="105"/>
      <c r="APE125" s="105"/>
      <c r="APF125" s="105"/>
      <c r="APG125" s="105"/>
      <c r="APH125" s="105"/>
      <c r="API125" s="105"/>
      <c r="APJ125" s="105"/>
      <c r="APK125" s="105"/>
      <c r="APL125" s="105"/>
      <c r="APM125" s="105"/>
      <c r="APN125" s="105"/>
      <c r="APO125" s="105"/>
      <c r="APP125" s="105"/>
      <c r="APQ125" s="105"/>
      <c r="APR125" s="105"/>
      <c r="APS125" s="105"/>
      <c r="APT125" s="105"/>
      <c r="APU125" s="105"/>
      <c r="APV125" s="105"/>
      <c r="APW125" s="105"/>
      <c r="APX125" s="105"/>
      <c r="APY125" s="105"/>
      <c r="APZ125" s="105"/>
      <c r="AQA125" s="105"/>
      <c r="AQB125" s="105"/>
      <c r="AQC125" s="105"/>
      <c r="AQD125" s="105"/>
      <c r="AQE125" s="105"/>
      <c r="AQF125" s="105"/>
      <c r="AQG125" s="105"/>
      <c r="AQH125" s="105"/>
      <c r="AQI125" s="105"/>
      <c r="AQJ125" s="105"/>
      <c r="AQK125" s="105"/>
      <c r="AQL125" s="105"/>
      <c r="AQM125" s="105"/>
      <c r="AQN125" s="105"/>
      <c r="AQO125" s="105"/>
      <c r="AQP125" s="105"/>
      <c r="AQQ125" s="105"/>
      <c r="AQR125" s="105"/>
      <c r="AQS125" s="105"/>
      <c r="AQT125" s="105"/>
      <c r="AQU125" s="105"/>
      <c r="AQV125" s="105"/>
      <c r="AQW125" s="105"/>
      <c r="AQX125" s="105"/>
      <c r="AQY125" s="105"/>
      <c r="AQZ125" s="105"/>
      <c r="ARA125" s="105"/>
      <c r="ARB125" s="105"/>
      <c r="ARC125" s="105"/>
      <c r="ARD125" s="105"/>
      <c r="ARE125" s="105"/>
      <c r="ARF125" s="105"/>
      <c r="ARG125" s="105"/>
      <c r="ARH125" s="105"/>
      <c r="ARI125" s="105"/>
      <c r="ARJ125" s="105"/>
      <c r="ARK125" s="105"/>
      <c r="ARL125" s="105"/>
      <c r="ARM125" s="105"/>
      <c r="ARN125" s="105"/>
      <c r="ARO125" s="105"/>
      <c r="ARP125" s="105"/>
      <c r="ARQ125" s="105"/>
      <c r="ARR125" s="105"/>
      <c r="ARS125" s="105"/>
      <c r="ART125" s="105"/>
      <c r="ARU125" s="105"/>
      <c r="ARV125" s="105"/>
      <c r="ARW125" s="105"/>
      <c r="ARX125" s="105"/>
      <c r="ARY125" s="105"/>
      <c r="ARZ125" s="105"/>
      <c r="ASA125" s="105"/>
      <c r="ASB125" s="105"/>
      <c r="ASC125" s="105"/>
      <c r="ASD125" s="105"/>
      <c r="ASE125" s="105"/>
      <c r="ASF125" s="105"/>
      <c r="ASG125" s="105"/>
      <c r="ASH125" s="105"/>
      <c r="ASI125" s="105"/>
      <c r="ASJ125" s="105"/>
      <c r="ASK125" s="105"/>
      <c r="ASL125" s="105"/>
      <c r="ASM125" s="105"/>
      <c r="ASN125" s="105"/>
      <c r="ASO125" s="105"/>
      <c r="ASP125" s="105"/>
      <c r="ASQ125" s="105"/>
      <c r="ASR125" s="105"/>
      <c r="ASS125" s="105"/>
      <c r="AST125" s="105"/>
      <c r="ASU125" s="105"/>
      <c r="ASV125" s="105"/>
      <c r="ASW125" s="105"/>
      <c r="ASX125" s="105"/>
      <c r="ASY125" s="105"/>
      <c r="ASZ125" s="105"/>
      <c r="ATA125" s="105"/>
      <c r="ATB125" s="105"/>
      <c r="ATC125" s="105"/>
      <c r="ATD125" s="105"/>
      <c r="ATE125" s="105"/>
      <c r="ATF125" s="105"/>
      <c r="ATG125" s="105"/>
      <c r="ATH125" s="105"/>
      <c r="ATI125" s="105"/>
      <c r="ATJ125" s="105"/>
      <c r="ATK125" s="105"/>
      <c r="ATL125" s="105"/>
      <c r="ATM125" s="105"/>
      <c r="ATN125" s="105"/>
      <c r="ATO125" s="105"/>
      <c r="ATP125" s="105"/>
      <c r="ATQ125" s="105"/>
      <c r="ATR125" s="105"/>
      <c r="ATS125" s="105"/>
      <c r="ATT125" s="105"/>
      <c r="ATU125" s="105"/>
      <c r="ATV125" s="105"/>
    </row>
    <row r="126" spans="1:1218" s="58" customFormat="1" ht="15" customHeight="1">
      <c r="A126" s="2302"/>
      <c r="B126" s="1725" t="str">
        <f>IF(ISBLANK(C126),"",LARGE(B119:B125,1)+1)</f>
        <v/>
      </c>
      <c r="C126" s="1342"/>
      <c r="D126" s="141" t="s">
        <v>302</v>
      </c>
      <c r="E126" s="141"/>
      <c r="F126" s="141"/>
      <c r="G126" s="141"/>
      <c r="H126" s="141"/>
      <c r="I126" s="141"/>
      <c r="J126" s="1549"/>
      <c r="K126" s="140"/>
      <c r="L126" s="105"/>
      <c r="M126" s="1614" t="str">
        <f>IF(ISBLANK(N126),"",LARGE(M119:M125,1)+1)</f>
        <v/>
      </c>
      <c r="N126" s="1615"/>
      <c r="O126" s="1616"/>
      <c r="P126" s="1617"/>
      <c r="Q126" s="1617"/>
      <c r="R126" s="1617"/>
      <c r="S126" s="1618"/>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c r="BV126" s="105"/>
      <c r="BW126" s="105"/>
      <c r="BX126" s="105"/>
      <c r="BY126" s="105"/>
      <c r="BZ126" s="105"/>
      <c r="CA126" s="105"/>
      <c r="CB126" s="105"/>
      <c r="CC126" s="105"/>
      <c r="CD126" s="105"/>
      <c r="CE126" s="105"/>
      <c r="CF126" s="105"/>
      <c r="CG126" s="105"/>
      <c r="CH126" s="105"/>
      <c r="CI126" s="105"/>
      <c r="CJ126" s="105"/>
      <c r="CK126" s="105"/>
      <c r="CL126" s="105"/>
      <c r="CM126" s="105"/>
      <c r="CN126" s="105"/>
      <c r="CO126" s="105"/>
      <c r="CP126" s="105"/>
      <c r="CQ126" s="105"/>
      <c r="CR126" s="105"/>
      <c r="CS126" s="105"/>
      <c r="CT126" s="105"/>
      <c r="CU126" s="105"/>
      <c r="CV126" s="105"/>
      <c r="CW126" s="105"/>
      <c r="CX126" s="105"/>
      <c r="CY126" s="105"/>
      <c r="CZ126" s="105"/>
      <c r="DA126" s="105"/>
      <c r="DB126" s="105"/>
      <c r="DC126" s="105"/>
      <c r="DD126" s="105"/>
      <c r="DE126" s="105"/>
      <c r="DF126" s="105"/>
      <c r="DG126" s="105"/>
      <c r="DH126" s="105"/>
      <c r="DI126" s="105"/>
      <c r="DJ126" s="105"/>
      <c r="DK126" s="105"/>
      <c r="DL126" s="105"/>
      <c r="DM126" s="105"/>
      <c r="DN126" s="105"/>
      <c r="DO126" s="105"/>
      <c r="DP126" s="105"/>
      <c r="DQ126" s="105"/>
      <c r="DR126" s="105"/>
      <c r="DS126" s="105"/>
      <c r="DT126" s="105"/>
      <c r="DU126" s="105"/>
      <c r="DV126" s="105"/>
      <c r="DW126" s="105"/>
      <c r="DX126" s="105"/>
      <c r="DY126" s="105"/>
      <c r="DZ126" s="105"/>
      <c r="EA126" s="105"/>
      <c r="EB126" s="105"/>
      <c r="EC126" s="105"/>
      <c r="ED126" s="105"/>
      <c r="EE126" s="105"/>
      <c r="EF126" s="105"/>
      <c r="EG126" s="105"/>
      <c r="EH126" s="105"/>
      <c r="EI126" s="105"/>
      <c r="EJ126" s="105"/>
      <c r="EK126" s="105"/>
      <c r="EL126" s="105"/>
      <c r="EM126" s="105"/>
      <c r="EN126" s="105"/>
      <c r="EO126" s="105"/>
      <c r="EP126" s="105"/>
      <c r="EQ126" s="105"/>
      <c r="ER126" s="105"/>
      <c r="ES126" s="105"/>
      <c r="ET126" s="105"/>
      <c r="EU126" s="105"/>
      <c r="EV126" s="105"/>
      <c r="EW126" s="105"/>
      <c r="EX126" s="105"/>
      <c r="EY126" s="105"/>
      <c r="EZ126" s="105"/>
      <c r="FA126" s="105"/>
      <c r="FB126" s="105"/>
      <c r="FC126" s="105"/>
      <c r="FD126" s="105"/>
      <c r="FE126" s="105"/>
      <c r="FF126" s="105"/>
      <c r="FG126" s="105"/>
      <c r="FH126" s="105"/>
      <c r="FI126" s="105"/>
      <c r="FJ126" s="105"/>
      <c r="FK126" s="105"/>
      <c r="FL126" s="105"/>
      <c r="FM126" s="105"/>
      <c r="FN126" s="105"/>
      <c r="FO126" s="105"/>
      <c r="FP126" s="105"/>
      <c r="FQ126" s="105"/>
      <c r="FR126" s="105"/>
      <c r="FS126" s="105"/>
      <c r="FT126" s="105"/>
      <c r="FU126" s="105"/>
      <c r="FV126" s="105"/>
      <c r="FW126" s="105"/>
      <c r="FX126" s="105"/>
      <c r="FY126" s="105"/>
      <c r="FZ126" s="105"/>
      <c r="GA126" s="105"/>
      <c r="GB126" s="105"/>
      <c r="GC126" s="105"/>
      <c r="GD126" s="105"/>
      <c r="GE126" s="105"/>
      <c r="GF126" s="105"/>
      <c r="GG126" s="105"/>
      <c r="GH126" s="105"/>
      <c r="GI126" s="105"/>
      <c r="GJ126" s="105"/>
      <c r="GK126" s="105"/>
      <c r="GL126" s="105"/>
      <c r="GM126" s="105"/>
      <c r="GN126" s="105"/>
      <c r="GO126" s="105"/>
      <c r="GP126" s="105"/>
      <c r="GQ126" s="105"/>
      <c r="GR126" s="105"/>
      <c r="GS126" s="105"/>
      <c r="GT126" s="105"/>
      <c r="GU126" s="105"/>
      <c r="GV126" s="105"/>
      <c r="GW126" s="105"/>
      <c r="GX126" s="105"/>
      <c r="GY126" s="105"/>
      <c r="GZ126" s="105"/>
      <c r="HA126" s="105"/>
      <c r="HB126" s="105"/>
      <c r="HC126" s="105"/>
      <c r="HD126" s="105"/>
      <c r="HE126" s="105"/>
      <c r="HF126" s="105"/>
      <c r="HG126" s="105"/>
      <c r="HH126" s="105"/>
      <c r="HI126" s="105"/>
      <c r="HJ126" s="105"/>
      <c r="HK126" s="105"/>
      <c r="HL126" s="105"/>
      <c r="HM126" s="105"/>
      <c r="HN126" s="105"/>
      <c r="HO126" s="105"/>
      <c r="HP126" s="105"/>
      <c r="HQ126" s="105"/>
      <c r="HR126" s="105"/>
      <c r="HS126" s="105"/>
      <c r="HT126" s="105"/>
      <c r="HU126" s="105"/>
      <c r="HV126" s="105"/>
      <c r="HW126" s="105"/>
      <c r="HX126" s="105"/>
      <c r="HY126" s="105"/>
      <c r="HZ126" s="105"/>
      <c r="IA126" s="105"/>
      <c r="IB126" s="105"/>
      <c r="IC126" s="105"/>
      <c r="ID126" s="105"/>
      <c r="IE126" s="105"/>
      <c r="IF126" s="105"/>
      <c r="IG126" s="105"/>
      <c r="IH126" s="105"/>
      <c r="II126" s="105"/>
      <c r="IJ126" s="105"/>
      <c r="IK126" s="105"/>
      <c r="IL126" s="105"/>
      <c r="IM126" s="105"/>
      <c r="IN126" s="105"/>
      <c r="IO126" s="105"/>
      <c r="IP126" s="105"/>
      <c r="IQ126" s="105"/>
      <c r="IR126" s="105"/>
      <c r="IS126" s="105"/>
      <c r="IT126" s="105"/>
      <c r="IU126" s="105"/>
      <c r="IV126" s="105"/>
      <c r="IW126" s="105"/>
      <c r="IX126" s="105"/>
      <c r="IY126" s="105"/>
      <c r="IZ126" s="105"/>
      <c r="JA126" s="105"/>
      <c r="JB126" s="105"/>
      <c r="JC126" s="105"/>
      <c r="JD126" s="105"/>
      <c r="JE126" s="105"/>
      <c r="JF126" s="105"/>
      <c r="JG126" s="105"/>
      <c r="JH126" s="105"/>
      <c r="JI126" s="105"/>
      <c r="JJ126" s="105"/>
      <c r="JK126" s="105"/>
      <c r="JL126" s="105"/>
      <c r="JM126" s="105"/>
      <c r="JN126" s="105"/>
      <c r="JO126" s="105"/>
      <c r="JP126" s="105"/>
      <c r="JQ126" s="105"/>
      <c r="JR126" s="105"/>
      <c r="JS126" s="105"/>
      <c r="JT126" s="105"/>
      <c r="JU126" s="105"/>
      <c r="JV126" s="105"/>
      <c r="JW126" s="105"/>
      <c r="JX126" s="105"/>
      <c r="JY126" s="105"/>
      <c r="JZ126" s="105"/>
      <c r="KA126" s="105"/>
      <c r="KB126" s="105"/>
      <c r="KC126" s="105"/>
      <c r="KD126" s="105"/>
      <c r="KE126" s="105"/>
      <c r="KF126" s="105"/>
      <c r="KG126" s="105"/>
      <c r="KH126" s="105"/>
      <c r="KI126" s="105"/>
      <c r="KJ126" s="105"/>
      <c r="KK126" s="105"/>
      <c r="KL126" s="105"/>
      <c r="KM126" s="105"/>
      <c r="KN126" s="105"/>
      <c r="KO126" s="105"/>
      <c r="KP126" s="105"/>
      <c r="KQ126" s="105"/>
      <c r="KR126" s="105"/>
      <c r="KS126" s="105"/>
      <c r="KT126" s="105"/>
      <c r="KU126" s="105"/>
      <c r="KV126" s="105"/>
      <c r="KW126" s="105"/>
      <c r="KX126" s="105"/>
      <c r="KY126" s="105"/>
      <c r="KZ126" s="105"/>
      <c r="LA126" s="105"/>
      <c r="LB126" s="105"/>
      <c r="LC126" s="105"/>
      <c r="LD126" s="105"/>
      <c r="LE126" s="105"/>
      <c r="LF126" s="105"/>
      <c r="LG126" s="105"/>
      <c r="LH126" s="105"/>
      <c r="LI126" s="105"/>
      <c r="LJ126" s="105"/>
      <c r="LK126" s="105"/>
      <c r="LL126" s="105"/>
      <c r="LM126" s="105"/>
      <c r="LN126" s="105"/>
      <c r="LO126" s="105"/>
      <c r="LP126" s="105"/>
      <c r="LQ126" s="105"/>
      <c r="LR126" s="105"/>
      <c r="LS126" s="105"/>
      <c r="LT126" s="105"/>
      <c r="LU126" s="105"/>
      <c r="LV126" s="105"/>
      <c r="LW126" s="105"/>
      <c r="LX126" s="105"/>
      <c r="LY126" s="105"/>
      <c r="LZ126" s="105"/>
      <c r="MA126" s="105"/>
      <c r="MB126" s="105"/>
      <c r="MC126" s="105"/>
      <c r="MD126" s="105"/>
      <c r="ME126" s="105"/>
      <c r="MF126" s="105"/>
      <c r="MG126" s="105"/>
      <c r="MH126" s="105"/>
      <c r="MI126" s="105"/>
      <c r="MJ126" s="105"/>
      <c r="MK126" s="105"/>
      <c r="ML126" s="105"/>
      <c r="MM126" s="105"/>
      <c r="MN126" s="105"/>
      <c r="MO126" s="105"/>
      <c r="MP126" s="105"/>
      <c r="MQ126" s="105"/>
      <c r="MR126" s="105"/>
      <c r="MS126" s="105"/>
      <c r="MT126" s="105"/>
      <c r="MU126" s="105"/>
      <c r="MV126" s="105"/>
      <c r="MW126" s="105"/>
      <c r="MX126" s="105"/>
      <c r="MY126" s="105"/>
      <c r="MZ126" s="105"/>
      <c r="NA126" s="105"/>
      <c r="NB126" s="105"/>
      <c r="NC126" s="105"/>
      <c r="ND126" s="105"/>
      <c r="NE126" s="105"/>
      <c r="NF126" s="105"/>
      <c r="NG126" s="105"/>
      <c r="NH126" s="105"/>
      <c r="NI126" s="105"/>
      <c r="NJ126" s="105"/>
      <c r="NK126" s="105"/>
      <c r="NL126" s="105"/>
      <c r="NM126" s="105"/>
      <c r="NN126" s="105"/>
      <c r="NO126" s="105"/>
      <c r="NP126" s="105"/>
      <c r="NQ126" s="105"/>
      <c r="NR126" s="105"/>
      <c r="NS126" s="105"/>
      <c r="NT126" s="105"/>
      <c r="NU126" s="105"/>
      <c r="NV126" s="105"/>
      <c r="NW126" s="105"/>
      <c r="NX126" s="105"/>
      <c r="NY126" s="105"/>
      <c r="NZ126" s="105"/>
      <c r="OA126" s="105"/>
      <c r="OB126" s="105"/>
      <c r="OC126" s="105"/>
      <c r="OD126" s="105"/>
      <c r="OE126" s="105"/>
      <c r="OF126" s="105"/>
      <c r="OG126" s="105"/>
      <c r="OH126" s="105"/>
      <c r="OI126" s="105"/>
      <c r="OJ126" s="105"/>
      <c r="OK126" s="105"/>
      <c r="OL126" s="105"/>
      <c r="OM126" s="105"/>
      <c r="ON126" s="105"/>
      <c r="OO126" s="105"/>
      <c r="OP126" s="105"/>
      <c r="OQ126" s="105"/>
      <c r="OR126" s="105"/>
      <c r="OS126" s="105"/>
      <c r="OT126" s="105"/>
      <c r="OU126" s="105"/>
      <c r="OV126" s="105"/>
      <c r="OW126" s="105"/>
      <c r="OX126" s="105"/>
      <c r="OY126" s="105"/>
      <c r="OZ126" s="105"/>
      <c r="PA126" s="105"/>
      <c r="PB126" s="105"/>
      <c r="PC126" s="105"/>
      <c r="PD126" s="105"/>
      <c r="PE126" s="105"/>
      <c r="PF126" s="105"/>
      <c r="PG126" s="105"/>
      <c r="PH126" s="105"/>
      <c r="PI126" s="105"/>
      <c r="PJ126" s="105"/>
      <c r="PK126" s="105"/>
      <c r="PL126" s="105"/>
      <c r="PM126" s="105"/>
      <c r="PN126" s="105"/>
      <c r="PO126" s="105"/>
      <c r="PP126" s="105"/>
      <c r="PQ126" s="105"/>
      <c r="PR126" s="105"/>
      <c r="PS126" s="105"/>
      <c r="PT126" s="105"/>
      <c r="PU126" s="105"/>
      <c r="PV126" s="105"/>
      <c r="PW126" s="105"/>
      <c r="PX126" s="105"/>
      <c r="PY126" s="105"/>
      <c r="PZ126" s="105"/>
      <c r="QA126" s="105"/>
      <c r="QB126" s="105"/>
      <c r="QC126" s="105"/>
      <c r="QD126" s="105"/>
      <c r="QE126" s="105"/>
      <c r="QF126" s="105"/>
      <c r="QG126" s="105"/>
      <c r="QH126" s="105"/>
      <c r="QI126" s="105"/>
      <c r="QJ126" s="105"/>
      <c r="QK126" s="105"/>
      <c r="QL126" s="105"/>
      <c r="QM126" s="105"/>
      <c r="QN126" s="105"/>
      <c r="QO126" s="105"/>
      <c r="QP126" s="105"/>
      <c r="QQ126" s="105"/>
      <c r="QR126" s="105"/>
      <c r="QS126" s="105"/>
      <c r="QT126" s="105"/>
      <c r="QU126" s="105"/>
      <c r="QV126" s="105"/>
      <c r="QW126" s="105"/>
      <c r="QX126" s="105"/>
      <c r="QY126" s="105"/>
      <c r="QZ126" s="105"/>
      <c r="RA126" s="105"/>
      <c r="RB126" s="105"/>
      <c r="RC126" s="105"/>
      <c r="RD126" s="105"/>
      <c r="RE126" s="105"/>
      <c r="RF126" s="105"/>
      <c r="RG126" s="105"/>
      <c r="RH126" s="105"/>
      <c r="RI126" s="105"/>
      <c r="RJ126" s="105"/>
      <c r="RK126" s="105"/>
      <c r="RL126" s="105"/>
      <c r="RM126" s="105"/>
      <c r="RN126" s="105"/>
      <c r="RO126" s="105"/>
      <c r="RP126" s="105"/>
      <c r="RQ126" s="105"/>
      <c r="RR126" s="105"/>
      <c r="RS126" s="105"/>
      <c r="RT126" s="105"/>
      <c r="RU126" s="105"/>
      <c r="RV126" s="105"/>
      <c r="RW126" s="105"/>
      <c r="RX126" s="105"/>
      <c r="RY126" s="105"/>
      <c r="RZ126" s="105"/>
      <c r="SA126" s="105"/>
      <c r="SB126" s="105"/>
      <c r="SC126" s="105"/>
      <c r="SD126" s="105"/>
      <c r="SE126" s="105"/>
      <c r="SF126" s="105"/>
      <c r="SG126" s="105"/>
      <c r="SH126" s="105"/>
      <c r="SI126" s="105"/>
      <c r="SJ126" s="105"/>
      <c r="SK126" s="105"/>
      <c r="SL126" s="105"/>
      <c r="SM126" s="105"/>
      <c r="SN126" s="105"/>
      <c r="SO126" s="105"/>
      <c r="SP126" s="105"/>
      <c r="SQ126" s="105"/>
      <c r="SR126" s="105"/>
      <c r="SS126" s="105"/>
      <c r="ST126" s="105"/>
      <c r="SU126" s="105"/>
      <c r="SV126" s="105"/>
      <c r="SW126" s="105"/>
      <c r="SX126" s="105"/>
      <c r="SY126" s="105"/>
      <c r="SZ126" s="105"/>
      <c r="TA126" s="105"/>
      <c r="TB126" s="105"/>
      <c r="TC126" s="105"/>
      <c r="TD126" s="105"/>
      <c r="TE126" s="105"/>
      <c r="TF126" s="105"/>
      <c r="TG126" s="105"/>
      <c r="TH126" s="105"/>
      <c r="TI126" s="105"/>
      <c r="TJ126" s="105"/>
      <c r="TK126" s="105"/>
      <c r="TL126" s="105"/>
      <c r="TM126" s="105"/>
      <c r="TN126" s="105"/>
      <c r="TO126" s="105"/>
      <c r="TP126" s="105"/>
      <c r="TQ126" s="105"/>
      <c r="TR126" s="105"/>
      <c r="TS126" s="105"/>
      <c r="TT126" s="105"/>
      <c r="TU126" s="105"/>
      <c r="TV126" s="105"/>
      <c r="TW126" s="105"/>
      <c r="TX126" s="105"/>
      <c r="TY126" s="105"/>
      <c r="TZ126" s="105"/>
      <c r="UA126" s="105"/>
      <c r="UB126" s="105"/>
      <c r="UC126" s="105"/>
      <c r="UD126" s="105"/>
      <c r="UE126" s="105"/>
      <c r="UF126" s="105"/>
      <c r="UG126" s="105"/>
      <c r="UH126" s="105"/>
      <c r="UI126" s="105"/>
      <c r="UJ126" s="105"/>
      <c r="UK126" s="105"/>
      <c r="UL126" s="105"/>
      <c r="UM126" s="105"/>
      <c r="UN126" s="105"/>
      <c r="UO126" s="105"/>
      <c r="UP126" s="105"/>
      <c r="UQ126" s="105"/>
      <c r="UR126" s="105"/>
      <c r="US126" s="105"/>
      <c r="UT126" s="105"/>
      <c r="UU126" s="105"/>
      <c r="UV126" s="105"/>
      <c r="UW126" s="105"/>
      <c r="UX126" s="105"/>
      <c r="UY126" s="105"/>
      <c r="UZ126" s="105"/>
      <c r="VA126" s="105"/>
      <c r="VB126" s="105"/>
      <c r="VC126" s="105"/>
      <c r="VD126" s="105"/>
      <c r="VE126" s="105"/>
      <c r="VF126" s="105"/>
      <c r="VG126" s="105"/>
      <c r="VH126" s="105"/>
      <c r="VI126" s="105"/>
      <c r="VJ126" s="105"/>
      <c r="VK126" s="105"/>
      <c r="VL126" s="105"/>
      <c r="VM126" s="105"/>
      <c r="VN126" s="105"/>
      <c r="VO126" s="105"/>
      <c r="VP126" s="105"/>
      <c r="VQ126" s="105"/>
      <c r="VR126" s="105"/>
      <c r="VS126" s="105"/>
      <c r="VT126" s="105"/>
      <c r="VU126" s="105"/>
      <c r="VV126" s="105"/>
      <c r="VW126" s="105"/>
      <c r="VX126" s="105"/>
      <c r="VY126" s="105"/>
      <c r="VZ126" s="105"/>
      <c r="WA126" s="105"/>
      <c r="WB126" s="105"/>
      <c r="WC126" s="105"/>
      <c r="WD126" s="105"/>
      <c r="WE126" s="105"/>
      <c r="WF126" s="105"/>
      <c r="WG126" s="105"/>
      <c r="WH126" s="105"/>
      <c r="WI126" s="105"/>
      <c r="WJ126" s="105"/>
      <c r="WK126" s="105"/>
      <c r="WL126" s="105"/>
      <c r="WM126" s="105"/>
      <c r="WN126" s="105"/>
      <c r="WO126" s="105"/>
      <c r="WP126" s="105"/>
      <c r="WQ126" s="105"/>
      <c r="WR126" s="105"/>
      <c r="WS126" s="105"/>
      <c r="WT126" s="105"/>
      <c r="WU126" s="105"/>
      <c r="WV126" s="105"/>
      <c r="WW126" s="105"/>
      <c r="WX126" s="105"/>
      <c r="WY126" s="105"/>
      <c r="WZ126" s="105"/>
      <c r="XA126" s="105"/>
      <c r="XB126" s="105"/>
      <c r="XC126" s="105"/>
      <c r="XD126" s="105"/>
      <c r="XE126" s="105"/>
      <c r="XF126" s="105"/>
      <c r="XG126" s="105"/>
      <c r="XH126" s="105"/>
      <c r="XI126" s="105"/>
      <c r="XJ126" s="105"/>
      <c r="XK126" s="105"/>
      <c r="XL126" s="105"/>
      <c r="XM126" s="105"/>
      <c r="XN126" s="105"/>
      <c r="XO126" s="105"/>
      <c r="XP126" s="105"/>
      <c r="XQ126" s="105"/>
      <c r="XR126" s="105"/>
      <c r="XS126" s="105"/>
      <c r="XT126" s="105"/>
      <c r="XU126" s="105"/>
      <c r="XV126" s="105"/>
      <c r="XW126" s="105"/>
      <c r="XX126" s="105"/>
      <c r="XY126" s="105"/>
      <c r="XZ126" s="105"/>
      <c r="YA126" s="105"/>
      <c r="YB126" s="105"/>
      <c r="YC126" s="105"/>
      <c r="YD126" s="105"/>
      <c r="YE126" s="105"/>
      <c r="YF126" s="105"/>
      <c r="YG126" s="105"/>
      <c r="YH126" s="105"/>
      <c r="YI126" s="105"/>
      <c r="YJ126" s="105"/>
      <c r="YK126" s="105"/>
      <c r="YL126" s="105"/>
      <c r="YM126" s="105"/>
      <c r="YN126" s="105"/>
      <c r="YO126" s="105"/>
      <c r="YP126" s="105"/>
      <c r="YQ126" s="105"/>
      <c r="YR126" s="105"/>
      <c r="YS126" s="105"/>
      <c r="YT126" s="105"/>
      <c r="YU126" s="105"/>
      <c r="YV126" s="105"/>
      <c r="YW126" s="105"/>
      <c r="YX126" s="105"/>
      <c r="YY126" s="105"/>
      <c r="YZ126" s="105"/>
      <c r="ZA126" s="105"/>
      <c r="ZB126" s="105"/>
      <c r="ZC126" s="105"/>
      <c r="ZD126" s="105"/>
      <c r="ZE126" s="105"/>
      <c r="ZF126" s="105"/>
      <c r="ZG126" s="105"/>
      <c r="ZH126" s="105"/>
      <c r="ZI126" s="105"/>
      <c r="ZJ126" s="105"/>
      <c r="ZK126" s="105"/>
      <c r="ZL126" s="105"/>
      <c r="ZM126" s="105"/>
      <c r="ZN126" s="105"/>
      <c r="ZO126" s="105"/>
      <c r="ZP126" s="105"/>
      <c r="ZQ126" s="105"/>
      <c r="ZR126" s="105"/>
      <c r="ZS126" s="105"/>
      <c r="ZT126" s="105"/>
      <c r="ZU126" s="105"/>
      <c r="ZV126" s="105"/>
      <c r="ZW126" s="105"/>
      <c r="ZX126" s="105"/>
      <c r="ZY126" s="105"/>
      <c r="ZZ126" s="105"/>
      <c r="AAA126" s="105"/>
      <c r="AAB126" s="105"/>
      <c r="AAC126" s="105"/>
      <c r="AAD126" s="105"/>
      <c r="AAE126" s="105"/>
      <c r="AAF126" s="105"/>
      <c r="AAG126" s="105"/>
      <c r="AAH126" s="105"/>
      <c r="AAI126" s="105"/>
      <c r="AAJ126" s="105"/>
      <c r="AAK126" s="105"/>
      <c r="AAL126" s="105"/>
      <c r="AAM126" s="105"/>
      <c r="AAN126" s="105"/>
      <c r="AAO126" s="105"/>
      <c r="AAP126" s="105"/>
      <c r="AAQ126" s="105"/>
      <c r="AAR126" s="105"/>
      <c r="AAS126" s="105"/>
      <c r="AAT126" s="105"/>
      <c r="AAU126" s="105"/>
      <c r="AAV126" s="105"/>
      <c r="AAW126" s="105"/>
      <c r="AAX126" s="105"/>
      <c r="AAY126" s="105"/>
      <c r="AAZ126" s="105"/>
      <c r="ABA126" s="105"/>
      <c r="ABB126" s="105"/>
      <c r="ABC126" s="105"/>
      <c r="ABD126" s="105"/>
      <c r="ABE126" s="105"/>
      <c r="ABF126" s="105"/>
      <c r="ABG126" s="105"/>
      <c r="ABH126" s="105"/>
      <c r="ABI126" s="105"/>
      <c r="ABJ126" s="105"/>
      <c r="ABK126" s="105"/>
      <c r="ABL126" s="105"/>
      <c r="ABM126" s="105"/>
      <c r="ABN126" s="105"/>
      <c r="ABO126" s="105"/>
      <c r="ABP126" s="105"/>
      <c r="ABQ126" s="105"/>
      <c r="ABR126" s="105"/>
      <c r="ABS126" s="105"/>
      <c r="ABT126" s="105"/>
      <c r="ABU126" s="105"/>
      <c r="ABV126" s="105"/>
      <c r="ABW126" s="105"/>
      <c r="ABX126" s="105"/>
      <c r="ABY126" s="105"/>
      <c r="ABZ126" s="105"/>
      <c r="ACA126" s="105"/>
      <c r="ACB126" s="105"/>
      <c r="ACC126" s="105"/>
      <c r="ACD126" s="105"/>
      <c r="ACE126" s="105"/>
      <c r="ACF126" s="105"/>
      <c r="ACG126" s="105"/>
      <c r="ACH126" s="105"/>
      <c r="ACI126" s="105"/>
      <c r="ACJ126" s="105"/>
      <c r="ACK126" s="105"/>
      <c r="ACL126" s="105"/>
      <c r="ACM126" s="105"/>
      <c r="ACN126" s="105"/>
      <c r="ACO126" s="105"/>
      <c r="ACP126" s="105"/>
      <c r="ACQ126" s="105"/>
      <c r="ACR126" s="105"/>
      <c r="ACS126" s="105"/>
      <c r="ACT126" s="105"/>
      <c r="ACU126" s="105"/>
      <c r="ACV126" s="105"/>
      <c r="ACW126" s="105"/>
      <c r="ACX126" s="105"/>
      <c r="ACY126" s="105"/>
      <c r="ACZ126" s="105"/>
      <c r="ADA126" s="105"/>
      <c r="ADB126" s="105"/>
      <c r="ADC126" s="105"/>
      <c r="ADD126" s="105"/>
      <c r="ADE126" s="105"/>
      <c r="ADF126" s="105"/>
      <c r="ADG126" s="105"/>
      <c r="ADH126" s="105"/>
      <c r="ADI126" s="105"/>
      <c r="ADJ126" s="105"/>
      <c r="ADK126" s="105"/>
      <c r="ADL126" s="105"/>
      <c r="ADM126" s="105"/>
      <c r="ADN126" s="105"/>
      <c r="ADO126" s="105"/>
      <c r="ADP126" s="105"/>
      <c r="ADQ126" s="105"/>
      <c r="ADR126" s="105"/>
      <c r="ADS126" s="105"/>
      <c r="ADT126" s="105"/>
      <c r="ADU126" s="105"/>
      <c r="ADV126" s="105"/>
      <c r="ADW126" s="105"/>
      <c r="ADX126" s="105"/>
      <c r="ADY126" s="105"/>
      <c r="ADZ126" s="105"/>
      <c r="AEA126" s="105"/>
      <c r="AEB126" s="105"/>
      <c r="AEC126" s="105"/>
      <c r="AED126" s="105"/>
      <c r="AEE126" s="105"/>
      <c r="AEF126" s="105"/>
      <c r="AEG126" s="105"/>
      <c r="AEH126" s="105"/>
      <c r="AEI126" s="105"/>
      <c r="AEJ126" s="105"/>
      <c r="AEK126" s="105"/>
      <c r="AEL126" s="105"/>
      <c r="AEM126" s="105"/>
      <c r="AEN126" s="105"/>
      <c r="AEO126" s="105"/>
      <c r="AEP126" s="105"/>
      <c r="AEQ126" s="105"/>
      <c r="AER126" s="105"/>
      <c r="AES126" s="105"/>
      <c r="AET126" s="105"/>
      <c r="AEU126" s="105"/>
      <c r="AEV126" s="105"/>
      <c r="AEW126" s="105"/>
      <c r="AEX126" s="105"/>
      <c r="AEY126" s="105"/>
      <c r="AEZ126" s="105"/>
      <c r="AFA126" s="105"/>
      <c r="AFB126" s="105"/>
      <c r="AFC126" s="105"/>
      <c r="AFD126" s="105"/>
      <c r="AFE126" s="105"/>
      <c r="AFF126" s="105"/>
      <c r="AFG126" s="105"/>
      <c r="AFH126" s="105"/>
      <c r="AFI126" s="105"/>
      <c r="AFJ126" s="105"/>
      <c r="AFK126" s="105"/>
      <c r="AFL126" s="105"/>
      <c r="AFM126" s="105"/>
      <c r="AFN126" s="105"/>
      <c r="AFO126" s="105"/>
      <c r="AFP126" s="105"/>
      <c r="AFQ126" s="105"/>
      <c r="AFR126" s="105"/>
      <c r="AFS126" s="105"/>
      <c r="AFT126" s="105"/>
      <c r="AFU126" s="105"/>
      <c r="AFV126" s="105"/>
      <c r="AFW126" s="105"/>
      <c r="AFX126" s="105"/>
      <c r="AFY126" s="105"/>
      <c r="AFZ126" s="105"/>
      <c r="AGA126" s="105"/>
      <c r="AGB126" s="105"/>
      <c r="AGC126" s="105"/>
      <c r="AGD126" s="105"/>
      <c r="AGE126" s="105"/>
      <c r="AGF126" s="105"/>
      <c r="AGG126" s="105"/>
      <c r="AGH126" s="105"/>
      <c r="AGI126" s="105"/>
      <c r="AGJ126" s="105"/>
      <c r="AGK126" s="105"/>
      <c r="AGL126" s="105"/>
      <c r="AGM126" s="105"/>
      <c r="AGN126" s="105"/>
      <c r="AGO126" s="105"/>
      <c r="AGP126" s="105"/>
      <c r="AGQ126" s="105"/>
      <c r="AGR126" s="105"/>
      <c r="AGS126" s="105"/>
      <c r="AGT126" s="105"/>
      <c r="AGU126" s="105"/>
      <c r="AGV126" s="105"/>
      <c r="AGW126" s="105"/>
      <c r="AGX126" s="105"/>
      <c r="AGY126" s="105"/>
      <c r="AGZ126" s="105"/>
      <c r="AHA126" s="105"/>
      <c r="AHB126" s="105"/>
      <c r="AHC126" s="105"/>
      <c r="AHD126" s="105"/>
      <c r="AHE126" s="105"/>
      <c r="AHF126" s="105"/>
      <c r="AHG126" s="105"/>
      <c r="AHH126" s="105"/>
      <c r="AHI126" s="105"/>
      <c r="AHJ126" s="105"/>
      <c r="AHK126" s="105"/>
      <c r="AHL126" s="105"/>
      <c r="AHM126" s="105"/>
      <c r="AHN126" s="105"/>
      <c r="AHO126" s="105"/>
      <c r="AHP126" s="105"/>
      <c r="AHQ126" s="105"/>
      <c r="AHR126" s="105"/>
      <c r="AHS126" s="105"/>
      <c r="AHT126" s="105"/>
      <c r="AHU126" s="105"/>
      <c r="AHV126" s="105"/>
      <c r="AHW126" s="105"/>
      <c r="AHX126" s="105"/>
      <c r="AHY126" s="105"/>
      <c r="AHZ126" s="105"/>
      <c r="AIA126" s="105"/>
      <c r="AIB126" s="105"/>
      <c r="AIC126" s="105"/>
      <c r="AID126" s="105"/>
      <c r="AIE126" s="105"/>
      <c r="AIF126" s="105"/>
      <c r="AIG126" s="105"/>
      <c r="AIH126" s="105"/>
      <c r="AII126" s="105"/>
      <c r="AIJ126" s="105"/>
      <c r="AIK126" s="105"/>
      <c r="AIL126" s="105"/>
      <c r="AIM126" s="105"/>
      <c r="AIN126" s="105"/>
      <c r="AIO126" s="105"/>
      <c r="AIP126" s="105"/>
      <c r="AIQ126" s="105"/>
      <c r="AIR126" s="105"/>
      <c r="AIS126" s="105"/>
      <c r="AIT126" s="105"/>
      <c r="AIU126" s="105"/>
      <c r="AIV126" s="105"/>
      <c r="AIW126" s="105"/>
      <c r="AIX126" s="105"/>
      <c r="AIY126" s="105"/>
      <c r="AIZ126" s="105"/>
      <c r="AJA126" s="105"/>
      <c r="AJB126" s="105"/>
      <c r="AJC126" s="105"/>
      <c r="AJD126" s="105"/>
      <c r="AJE126" s="105"/>
      <c r="AJF126" s="105"/>
      <c r="AJG126" s="105"/>
      <c r="AJH126" s="105"/>
      <c r="AJI126" s="105"/>
      <c r="AJJ126" s="105"/>
      <c r="AJK126" s="105"/>
      <c r="AJL126" s="105"/>
      <c r="AJM126" s="105"/>
      <c r="AJN126" s="105"/>
      <c r="AJO126" s="105"/>
      <c r="AJP126" s="105"/>
      <c r="AJQ126" s="105"/>
      <c r="AJR126" s="105"/>
      <c r="AJS126" s="105"/>
      <c r="AJT126" s="105"/>
      <c r="AJU126" s="105"/>
      <c r="AJV126" s="105"/>
      <c r="AJW126" s="105"/>
      <c r="AJX126" s="105"/>
      <c r="AJY126" s="105"/>
      <c r="AJZ126" s="105"/>
      <c r="AKA126" s="105"/>
      <c r="AKB126" s="105"/>
      <c r="AKC126" s="105"/>
      <c r="AKD126" s="105"/>
      <c r="AKE126" s="105"/>
      <c r="AKF126" s="105"/>
      <c r="AKG126" s="105"/>
      <c r="AKH126" s="105"/>
      <c r="AKI126" s="105"/>
      <c r="AKJ126" s="105"/>
      <c r="AKK126" s="105"/>
      <c r="AKL126" s="105"/>
      <c r="AKM126" s="105"/>
      <c r="AKN126" s="105"/>
      <c r="AKO126" s="105"/>
      <c r="AKP126" s="105"/>
      <c r="AKQ126" s="105"/>
      <c r="AKR126" s="105"/>
      <c r="AKS126" s="105"/>
      <c r="AKT126" s="105"/>
      <c r="AKU126" s="105"/>
      <c r="AKV126" s="105"/>
      <c r="AKW126" s="105"/>
      <c r="AKX126" s="105"/>
      <c r="AKY126" s="105"/>
      <c r="AKZ126" s="105"/>
      <c r="ALA126" s="105"/>
      <c r="ALB126" s="105"/>
      <c r="ALC126" s="105"/>
      <c r="ALD126" s="105"/>
      <c r="ALE126" s="105"/>
      <c r="ALF126" s="105"/>
      <c r="ALG126" s="105"/>
      <c r="ALH126" s="105"/>
      <c r="ALI126" s="105"/>
      <c r="ALJ126" s="105"/>
      <c r="ALK126" s="105"/>
      <c r="ALL126" s="105"/>
      <c r="ALM126" s="105"/>
      <c r="ALN126" s="105"/>
      <c r="ALO126" s="105"/>
      <c r="ALP126" s="105"/>
      <c r="ALQ126" s="105"/>
      <c r="ALR126" s="105"/>
      <c r="ALS126" s="105"/>
      <c r="ALT126" s="105"/>
      <c r="ALU126" s="105"/>
      <c r="ALV126" s="105"/>
      <c r="ALW126" s="105"/>
      <c r="ALX126" s="105"/>
      <c r="ALY126" s="105"/>
      <c r="ALZ126" s="105"/>
      <c r="AMA126" s="105"/>
      <c r="AMB126" s="105"/>
      <c r="AMC126" s="105"/>
      <c r="AMD126" s="105"/>
      <c r="AME126" s="105"/>
      <c r="AMF126" s="105"/>
      <c r="AMG126" s="105"/>
      <c r="AMH126" s="105"/>
      <c r="AMI126" s="105"/>
      <c r="AMJ126" s="105"/>
      <c r="AMK126" s="105"/>
      <c r="AML126" s="105"/>
      <c r="AMM126" s="105"/>
      <c r="AMN126" s="105"/>
      <c r="AMO126" s="105"/>
      <c r="AMP126" s="105"/>
      <c r="AMQ126" s="105"/>
      <c r="AMR126" s="105"/>
      <c r="AMS126" s="105"/>
      <c r="AMT126" s="105"/>
      <c r="AMU126" s="105"/>
      <c r="AMV126" s="105"/>
      <c r="AMW126" s="105"/>
      <c r="AMX126" s="105"/>
      <c r="AMY126" s="105"/>
      <c r="AMZ126" s="105"/>
      <c r="ANA126" s="105"/>
      <c r="ANB126" s="105"/>
      <c r="ANC126" s="105"/>
      <c r="AND126" s="105"/>
      <c r="ANE126" s="105"/>
      <c r="ANF126" s="105"/>
      <c r="ANG126" s="105"/>
      <c r="ANH126" s="105"/>
      <c r="ANI126" s="105"/>
      <c r="ANJ126" s="105"/>
      <c r="ANK126" s="105"/>
      <c r="ANL126" s="105"/>
      <c r="ANM126" s="105"/>
      <c r="ANN126" s="105"/>
      <c r="ANO126" s="105"/>
      <c r="ANP126" s="105"/>
      <c r="ANQ126" s="105"/>
      <c r="ANR126" s="105"/>
      <c r="ANS126" s="105"/>
      <c r="ANT126" s="105"/>
      <c r="ANU126" s="105"/>
      <c r="ANV126" s="105"/>
      <c r="ANW126" s="105"/>
      <c r="ANX126" s="105"/>
      <c r="ANY126" s="105"/>
      <c r="ANZ126" s="105"/>
      <c r="AOA126" s="105"/>
      <c r="AOB126" s="105"/>
      <c r="AOC126" s="105"/>
      <c r="AOD126" s="105"/>
      <c r="AOE126" s="105"/>
      <c r="AOF126" s="105"/>
      <c r="AOG126" s="105"/>
      <c r="AOH126" s="105"/>
      <c r="AOI126" s="105"/>
      <c r="AOJ126" s="105"/>
      <c r="AOK126" s="105"/>
      <c r="AOL126" s="105"/>
      <c r="AOM126" s="105"/>
      <c r="AON126" s="105"/>
      <c r="AOO126" s="105"/>
      <c r="AOP126" s="105"/>
      <c r="AOQ126" s="105"/>
      <c r="AOR126" s="105"/>
      <c r="AOS126" s="105"/>
      <c r="AOT126" s="105"/>
      <c r="AOU126" s="105"/>
      <c r="AOV126" s="105"/>
      <c r="AOW126" s="105"/>
      <c r="AOX126" s="105"/>
      <c r="AOY126" s="105"/>
      <c r="AOZ126" s="105"/>
      <c r="APA126" s="105"/>
      <c r="APB126" s="105"/>
      <c r="APC126" s="105"/>
      <c r="APD126" s="105"/>
      <c r="APE126" s="105"/>
      <c r="APF126" s="105"/>
      <c r="APG126" s="105"/>
      <c r="APH126" s="105"/>
      <c r="API126" s="105"/>
      <c r="APJ126" s="105"/>
      <c r="APK126" s="105"/>
      <c r="APL126" s="105"/>
      <c r="APM126" s="105"/>
      <c r="APN126" s="105"/>
      <c r="APO126" s="105"/>
      <c r="APP126" s="105"/>
      <c r="APQ126" s="105"/>
      <c r="APR126" s="105"/>
      <c r="APS126" s="105"/>
      <c r="APT126" s="105"/>
      <c r="APU126" s="105"/>
      <c r="APV126" s="105"/>
      <c r="APW126" s="105"/>
      <c r="APX126" s="105"/>
      <c r="APY126" s="105"/>
      <c r="APZ126" s="105"/>
      <c r="AQA126" s="105"/>
      <c r="AQB126" s="105"/>
      <c r="AQC126" s="105"/>
      <c r="AQD126" s="105"/>
      <c r="AQE126" s="105"/>
      <c r="AQF126" s="105"/>
      <c r="AQG126" s="105"/>
      <c r="AQH126" s="105"/>
      <c r="AQI126" s="105"/>
      <c r="AQJ126" s="105"/>
      <c r="AQK126" s="105"/>
      <c r="AQL126" s="105"/>
      <c r="AQM126" s="105"/>
      <c r="AQN126" s="105"/>
      <c r="AQO126" s="105"/>
      <c r="AQP126" s="105"/>
      <c r="AQQ126" s="105"/>
      <c r="AQR126" s="105"/>
      <c r="AQS126" s="105"/>
      <c r="AQT126" s="105"/>
      <c r="AQU126" s="105"/>
      <c r="AQV126" s="105"/>
      <c r="AQW126" s="105"/>
      <c r="AQX126" s="105"/>
      <c r="AQY126" s="105"/>
      <c r="AQZ126" s="105"/>
      <c r="ARA126" s="105"/>
      <c r="ARB126" s="105"/>
      <c r="ARC126" s="105"/>
      <c r="ARD126" s="105"/>
      <c r="ARE126" s="105"/>
      <c r="ARF126" s="105"/>
      <c r="ARG126" s="105"/>
      <c r="ARH126" s="105"/>
      <c r="ARI126" s="105"/>
      <c r="ARJ126" s="105"/>
      <c r="ARK126" s="105"/>
      <c r="ARL126" s="105"/>
      <c r="ARM126" s="105"/>
      <c r="ARN126" s="105"/>
      <c r="ARO126" s="105"/>
      <c r="ARP126" s="105"/>
      <c r="ARQ126" s="105"/>
      <c r="ARR126" s="105"/>
      <c r="ARS126" s="105"/>
      <c r="ART126" s="105"/>
      <c r="ARU126" s="105"/>
      <c r="ARV126" s="105"/>
      <c r="ARW126" s="105"/>
      <c r="ARX126" s="105"/>
      <c r="ARY126" s="105"/>
      <c r="ARZ126" s="105"/>
      <c r="ASA126" s="105"/>
      <c r="ASB126" s="105"/>
      <c r="ASC126" s="105"/>
      <c r="ASD126" s="105"/>
      <c r="ASE126" s="105"/>
      <c r="ASF126" s="105"/>
      <c r="ASG126" s="105"/>
      <c r="ASH126" s="105"/>
      <c r="ASI126" s="105"/>
      <c r="ASJ126" s="105"/>
      <c r="ASK126" s="105"/>
      <c r="ASL126" s="105"/>
      <c r="ASM126" s="105"/>
      <c r="ASN126" s="105"/>
      <c r="ASO126" s="105"/>
      <c r="ASP126" s="105"/>
      <c r="ASQ126" s="105"/>
      <c r="ASR126" s="105"/>
      <c r="ASS126" s="105"/>
      <c r="AST126" s="105"/>
      <c r="ASU126" s="105"/>
      <c r="ASV126" s="105"/>
      <c r="ASW126" s="105"/>
      <c r="ASX126" s="105"/>
      <c r="ASY126" s="105"/>
      <c r="ASZ126" s="105"/>
      <c r="ATA126" s="105"/>
      <c r="ATB126" s="105"/>
      <c r="ATC126" s="105"/>
      <c r="ATD126" s="105"/>
      <c r="ATE126" s="105"/>
      <c r="ATF126" s="105"/>
      <c r="ATG126" s="105"/>
      <c r="ATH126" s="105"/>
      <c r="ATI126" s="105"/>
      <c r="ATJ126" s="105"/>
      <c r="ATK126" s="105"/>
      <c r="ATL126" s="105"/>
      <c r="ATM126" s="105"/>
      <c r="ATN126" s="105"/>
      <c r="ATO126" s="105"/>
      <c r="ATP126" s="105"/>
      <c r="ATQ126" s="105"/>
      <c r="ATR126" s="105"/>
      <c r="ATS126" s="105"/>
      <c r="ATT126" s="105"/>
      <c r="ATU126" s="105"/>
      <c r="ATV126" s="105"/>
    </row>
    <row r="127" spans="1:1218" s="58" customFormat="1" ht="15.75" customHeight="1">
      <c r="A127" s="2302"/>
      <c r="B127" s="1725" t="str">
        <f>IF(ISBLANK(C127),"",LARGE(B119:B126,1)+1)</f>
        <v/>
      </c>
      <c r="C127" s="1341"/>
      <c r="D127" s="691" t="s">
        <v>303</v>
      </c>
      <c r="E127" s="141"/>
      <c r="F127" s="141"/>
      <c r="G127" s="141"/>
      <c r="H127" s="141"/>
      <c r="I127" s="141"/>
      <c r="J127" s="1549"/>
      <c r="K127" s="140"/>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c r="BV127" s="105"/>
      <c r="BW127" s="105"/>
      <c r="BX127" s="105"/>
      <c r="BY127" s="105"/>
      <c r="BZ127" s="105"/>
      <c r="CA127" s="105"/>
      <c r="CB127" s="105"/>
      <c r="CC127" s="105"/>
      <c r="CD127" s="105"/>
      <c r="CE127" s="105"/>
      <c r="CF127" s="105"/>
      <c r="CG127" s="105"/>
      <c r="CH127" s="105"/>
      <c r="CI127" s="105"/>
      <c r="CJ127" s="105"/>
      <c r="CK127" s="105"/>
      <c r="CL127" s="105"/>
      <c r="CM127" s="105"/>
      <c r="CN127" s="105"/>
      <c r="CO127" s="105"/>
      <c r="CP127" s="105"/>
      <c r="CQ127" s="105"/>
      <c r="CR127" s="105"/>
      <c r="CS127" s="105"/>
      <c r="CT127" s="105"/>
      <c r="CU127" s="105"/>
      <c r="CV127" s="105"/>
      <c r="CW127" s="105"/>
      <c r="CX127" s="105"/>
      <c r="CY127" s="105"/>
      <c r="CZ127" s="105"/>
      <c r="DA127" s="105"/>
      <c r="DB127" s="105"/>
      <c r="DC127" s="105"/>
      <c r="DD127" s="105"/>
      <c r="DE127" s="105"/>
      <c r="DF127" s="105"/>
      <c r="DG127" s="105"/>
      <c r="DH127" s="105"/>
      <c r="DI127" s="105"/>
      <c r="DJ127" s="105"/>
      <c r="DK127" s="105"/>
      <c r="DL127" s="105"/>
      <c r="DM127" s="105"/>
      <c r="DN127" s="105"/>
      <c r="DO127" s="105"/>
      <c r="DP127" s="105"/>
      <c r="DQ127" s="105"/>
      <c r="DR127" s="105"/>
      <c r="DS127" s="105"/>
      <c r="DT127" s="105"/>
      <c r="DU127" s="105"/>
      <c r="DV127" s="105"/>
      <c r="DW127" s="105"/>
      <c r="DX127" s="105"/>
      <c r="DY127" s="105"/>
      <c r="DZ127" s="105"/>
      <c r="EA127" s="105"/>
      <c r="EB127" s="105"/>
      <c r="EC127" s="105"/>
      <c r="ED127" s="105"/>
      <c r="EE127" s="105"/>
      <c r="EF127" s="105"/>
      <c r="EG127" s="105"/>
      <c r="EH127" s="105"/>
      <c r="EI127" s="105"/>
      <c r="EJ127" s="105"/>
      <c r="EK127" s="105"/>
      <c r="EL127" s="105"/>
      <c r="EM127" s="105"/>
      <c r="EN127" s="105"/>
      <c r="EO127" s="105"/>
      <c r="EP127" s="105"/>
      <c r="EQ127" s="105"/>
      <c r="ER127" s="105"/>
      <c r="ES127" s="105"/>
      <c r="ET127" s="105"/>
      <c r="EU127" s="105"/>
      <c r="EV127" s="105"/>
      <c r="EW127" s="105"/>
      <c r="EX127" s="105"/>
      <c r="EY127" s="105"/>
      <c r="EZ127" s="105"/>
      <c r="FA127" s="105"/>
      <c r="FB127" s="105"/>
      <c r="FC127" s="105"/>
      <c r="FD127" s="105"/>
      <c r="FE127" s="105"/>
      <c r="FF127" s="105"/>
      <c r="FG127" s="105"/>
      <c r="FH127" s="105"/>
      <c r="FI127" s="105"/>
      <c r="FJ127" s="105"/>
      <c r="FK127" s="105"/>
      <c r="FL127" s="105"/>
      <c r="FM127" s="105"/>
      <c r="FN127" s="105"/>
      <c r="FO127" s="105"/>
      <c r="FP127" s="105"/>
      <c r="FQ127" s="105"/>
      <c r="FR127" s="105"/>
      <c r="FS127" s="105"/>
      <c r="FT127" s="105"/>
      <c r="FU127" s="105"/>
      <c r="FV127" s="105"/>
      <c r="FW127" s="105"/>
      <c r="FX127" s="105"/>
      <c r="FY127" s="105"/>
      <c r="FZ127" s="105"/>
      <c r="GA127" s="105"/>
      <c r="GB127" s="105"/>
      <c r="GC127" s="105"/>
      <c r="GD127" s="105"/>
      <c r="GE127" s="105"/>
      <c r="GF127" s="105"/>
      <c r="GG127" s="105"/>
      <c r="GH127" s="105"/>
      <c r="GI127" s="105"/>
      <c r="GJ127" s="105"/>
      <c r="GK127" s="105"/>
      <c r="GL127" s="105"/>
      <c r="GM127" s="105"/>
      <c r="GN127" s="105"/>
      <c r="GO127" s="105"/>
      <c r="GP127" s="105"/>
      <c r="GQ127" s="105"/>
      <c r="GR127" s="105"/>
      <c r="GS127" s="105"/>
      <c r="GT127" s="105"/>
      <c r="GU127" s="105"/>
      <c r="GV127" s="105"/>
      <c r="GW127" s="105"/>
      <c r="GX127" s="105"/>
      <c r="GY127" s="105"/>
      <c r="GZ127" s="105"/>
      <c r="HA127" s="105"/>
      <c r="HB127" s="105"/>
      <c r="HC127" s="105"/>
      <c r="HD127" s="105"/>
      <c r="HE127" s="105"/>
      <c r="HF127" s="105"/>
      <c r="HG127" s="105"/>
      <c r="HH127" s="105"/>
      <c r="HI127" s="105"/>
      <c r="HJ127" s="105"/>
      <c r="HK127" s="105"/>
      <c r="HL127" s="105"/>
      <c r="HM127" s="105"/>
      <c r="HN127" s="105"/>
      <c r="HO127" s="105"/>
      <c r="HP127" s="105"/>
      <c r="HQ127" s="105"/>
      <c r="HR127" s="105"/>
      <c r="HS127" s="105"/>
      <c r="HT127" s="105"/>
      <c r="HU127" s="105"/>
      <c r="HV127" s="105"/>
      <c r="HW127" s="105"/>
      <c r="HX127" s="105"/>
      <c r="HY127" s="105"/>
      <c r="HZ127" s="105"/>
      <c r="IA127" s="105"/>
      <c r="IB127" s="105"/>
      <c r="IC127" s="105"/>
      <c r="ID127" s="105"/>
      <c r="IE127" s="105"/>
      <c r="IF127" s="105"/>
      <c r="IG127" s="105"/>
      <c r="IH127" s="105"/>
      <c r="II127" s="105"/>
      <c r="IJ127" s="105"/>
      <c r="IK127" s="105"/>
      <c r="IL127" s="105"/>
      <c r="IM127" s="105"/>
      <c r="IN127" s="105"/>
      <c r="IO127" s="105"/>
      <c r="IP127" s="105"/>
      <c r="IQ127" s="105"/>
      <c r="IR127" s="105"/>
      <c r="IS127" s="105"/>
      <c r="IT127" s="105"/>
      <c r="IU127" s="105"/>
      <c r="IV127" s="105"/>
      <c r="IW127" s="105"/>
      <c r="IX127" s="105"/>
      <c r="IY127" s="105"/>
      <c r="IZ127" s="105"/>
      <c r="JA127" s="105"/>
      <c r="JB127" s="105"/>
      <c r="JC127" s="105"/>
      <c r="JD127" s="105"/>
      <c r="JE127" s="105"/>
      <c r="JF127" s="105"/>
      <c r="JG127" s="105"/>
      <c r="JH127" s="105"/>
      <c r="JI127" s="105"/>
      <c r="JJ127" s="105"/>
      <c r="JK127" s="105"/>
      <c r="JL127" s="105"/>
      <c r="JM127" s="105"/>
      <c r="JN127" s="105"/>
      <c r="JO127" s="105"/>
      <c r="JP127" s="105"/>
      <c r="JQ127" s="105"/>
      <c r="JR127" s="105"/>
      <c r="JS127" s="105"/>
      <c r="JT127" s="105"/>
      <c r="JU127" s="105"/>
      <c r="JV127" s="105"/>
      <c r="JW127" s="105"/>
      <c r="JX127" s="105"/>
      <c r="JY127" s="105"/>
      <c r="JZ127" s="105"/>
      <c r="KA127" s="105"/>
      <c r="KB127" s="105"/>
      <c r="KC127" s="105"/>
      <c r="KD127" s="105"/>
      <c r="KE127" s="105"/>
      <c r="KF127" s="105"/>
      <c r="KG127" s="105"/>
      <c r="KH127" s="105"/>
      <c r="KI127" s="105"/>
      <c r="KJ127" s="105"/>
      <c r="KK127" s="105"/>
      <c r="KL127" s="105"/>
      <c r="KM127" s="105"/>
      <c r="KN127" s="105"/>
      <c r="KO127" s="105"/>
      <c r="KP127" s="105"/>
      <c r="KQ127" s="105"/>
      <c r="KR127" s="105"/>
      <c r="KS127" s="105"/>
      <c r="KT127" s="105"/>
      <c r="KU127" s="105"/>
      <c r="KV127" s="105"/>
      <c r="KW127" s="105"/>
      <c r="KX127" s="105"/>
      <c r="KY127" s="105"/>
      <c r="KZ127" s="105"/>
      <c r="LA127" s="105"/>
      <c r="LB127" s="105"/>
      <c r="LC127" s="105"/>
      <c r="LD127" s="105"/>
      <c r="LE127" s="105"/>
      <c r="LF127" s="105"/>
      <c r="LG127" s="105"/>
      <c r="LH127" s="105"/>
      <c r="LI127" s="105"/>
      <c r="LJ127" s="105"/>
      <c r="LK127" s="105"/>
      <c r="LL127" s="105"/>
      <c r="LM127" s="105"/>
      <c r="LN127" s="105"/>
      <c r="LO127" s="105"/>
      <c r="LP127" s="105"/>
      <c r="LQ127" s="105"/>
      <c r="LR127" s="105"/>
      <c r="LS127" s="105"/>
      <c r="LT127" s="105"/>
      <c r="LU127" s="105"/>
      <c r="LV127" s="105"/>
      <c r="LW127" s="105"/>
      <c r="LX127" s="105"/>
      <c r="LY127" s="105"/>
      <c r="LZ127" s="105"/>
      <c r="MA127" s="105"/>
      <c r="MB127" s="105"/>
      <c r="MC127" s="105"/>
      <c r="MD127" s="105"/>
      <c r="ME127" s="105"/>
      <c r="MF127" s="105"/>
      <c r="MG127" s="105"/>
      <c r="MH127" s="105"/>
      <c r="MI127" s="105"/>
      <c r="MJ127" s="105"/>
      <c r="MK127" s="105"/>
      <c r="ML127" s="105"/>
      <c r="MM127" s="105"/>
      <c r="MN127" s="105"/>
      <c r="MO127" s="105"/>
      <c r="MP127" s="105"/>
      <c r="MQ127" s="105"/>
      <c r="MR127" s="105"/>
      <c r="MS127" s="105"/>
      <c r="MT127" s="105"/>
      <c r="MU127" s="105"/>
      <c r="MV127" s="105"/>
      <c r="MW127" s="105"/>
      <c r="MX127" s="105"/>
      <c r="MY127" s="105"/>
      <c r="MZ127" s="105"/>
      <c r="NA127" s="105"/>
      <c r="NB127" s="105"/>
      <c r="NC127" s="105"/>
      <c r="ND127" s="105"/>
      <c r="NE127" s="105"/>
      <c r="NF127" s="105"/>
      <c r="NG127" s="105"/>
      <c r="NH127" s="105"/>
      <c r="NI127" s="105"/>
      <c r="NJ127" s="105"/>
      <c r="NK127" s="105"/>
      <c r="NL127" s="105"/>
      <c r="NM127" s="105"/>
      <c r="NN127" s="105"/>
      <c r="NO127" s="105"/>
      <c r="NP127" s="105"/>
      <c r="NQ127" s="105"/>
      <c r="NR127" s="105"/>
      <c r="NS127" s="105"/>
      <c r="NT127" s="105"/>
      <c r="NU127" s="105"/>
      <c r="NV127" s="105"/>
      <c r="NW127" s="105"/>
      <c r="NX127" s="105"/>
      <c r="NY127" s="105"/>
      <c r="NZ127" s="105"/>
      <c r="OA127" s="105"/>
      <c r="OB127" s="105"/>
      <c r="OC127" s="105"/>
      <c r="OD127" s="105"/>
      <c r="OE127" s="105"/>
      <c r="OF127" s="105"/>
      <c r="OG127" s="105"/>
      <c r="OH127" s="105"/>
      <c r="OI127" s="105"/>
      <c r="OJ127" s="105"/>
      <c r="OK127" s="105"/>
      <c r="OL127" s="105"/>
      <c r="OM127" s="105"/>
      <c r="ON127" s="105"/>
      <c r="OO127" s="105"/>
      <c r="OP127" s="105"/>
      <c r="OQ127" s="105"/>
      <c r="OR127" s="105"/>
      <c r="OS127" s="105"/>
      <c r="OT127" s="105"/>
      <c r="OU127" s="105"/>
      <c r="OV127" s="105"/>
      <c r="OW127" s="105"/>
      <c r="OX127" s="105"/>
      <c r="OY127" s="105"/>
      <c r="OZ127" s="105"/>
      <c r="PA127" s="105"/>
      <c r="PB127" s="105"/>
      <c r="PC127" s="105"/>
      <c r="PD127" s="105"/>
      <c r="PE127" s="105"/>
      <c r="PF127" s="105"/>
      <c r="PG127" s="105"/>
      <c r="PH127" s="105"/>
      <c r="PI127" s="105"/>
      <c r="PJ127" s="105"/>
      <c r="PK127" s="105"/>
      <c r="PL127" s="105"/>
      <c r="PM127" s="105"/>
      <c r="PN127" s="105"/>
      <c r="PO127" s="105"/>
      <c r="PP127" s="105"/>
      <c r="PQ127" s="105"/>
      <c r="PR127" s="105"/>
      <c r="PS127" s="105"/>
      <c r="PT127" s="105"/>
      <c r="PU127" s="105"/>
      <c r="PV127" s="105"/>
      <c r="PW127" s="105"/>
      <c r="PX127" s="105"/>
      <c r="PY127" s="105"/>
      <c r="PZ127" s="105"/>
      <c r="QA127" s="105"/>
      <c r="QB127" s="105"/>
      <c r="QC127" s="105"/>
      <c r="QD127" s="105"/>
      <c r="QE127" s="105"/>
      <c r="QF127" s="105"/>
      <c r="QG127" s="105"/>
      <c r="QH127" s="105"/>
      <c r="QI127" s="105"/>
      <c r="QJ127" s="105"/>
      <c r="QK127" s="105"/>
      <c r="QL127" s="105"/>
      <c r="QM127" s="105"/>
      <c r="QN127" s="105"/>
      <c r="QO127" s="105"/>
      <c r="QP127" s="105"/>
      <c r="QQ127" s="105"/>
      <c r="QR127" s="105"/>
      <c r="QS127" s="105"/>
      <c r="QT127" s="105"/>
      <c r="QU127" s="105"/>
      <c r="QV127" s="105"/>
      <c r="QW127" s="105"/>
      <c r="QX127" s="105"/>
      <c r="QY127" s="105"/>
      <c r="QZ127" s="105"/>
      <c r="RA127" s="105"/>
      <c r="RB127" s="105"/>
      <c r="RC127" s="105"/>
      <c r="RD127" s="105"/>
      <c r="RE127" s="105"/>
      <c r="RF127" s="105"/>
      <c r="RG127" s="105"/>
      <c r="RH127" s="105"/>
      <c r="RI127" s="105"/>
      <c r="RJ127" s="105"/>
      <c r="RK127" s="105"/>
      <c r="RL127" s="105"/>
      <c r="RM127" s="105"/>
      <c r="RN127" s="105"/>
      <c r="RO127" s="105"/>
      <c r="RP127" s="105"/>
      <c r="RQ127" s="105"/>
      <c r="RR127" s="105"/>
      <c r="RS127" s="105"/>
      <c r="RT127" s="105"/>
      <c r="RU127" s="105"/>
      <c r="RV127" s="105"/>
      <c r="RW127" s="105"/>
      <c r="RX127" s="105"/>
      <c r="RY127" s="105"/>
      <c r="RZ127" s="105"/>
      <c r="SA127" s="105"/>
      <c r="SB127" s="105"/>
      <c r="SC127" s="105"/>
      <c r="SD127" s="105"/>
      <c r="SE127" s="105"/>
      <c r="SF127" s="105"/>
      <c r="SG127" s="105"/>
      <c r="SH127" s="105"/>
      <c r="SI127" s="105"/>
      <c r="SJ127" s="105"/>
      <c r="SK127" s="105"/>
      <c r="SL127" s="105"/>
      <c r="SM127" s="105"/>
      <c r="SN127" s="105"/>
      <c r="SO127" s="105"/>
      <c r="SP127" s="105"/>
      <c r="SQ127" s="105"/>
      <c r="SR127" s="105"/>
      <c r="SS127" s="105"/>
      <c r="ST127" s="105"/>
      <c r="SU127" s="105"/>
      <c r="SV127" s="105"/>
      <c r="SW127" s="105"/>
      <c r="SX127" s="105"/>
      <c r="SY127" s="105"/>
      <c r="SZ127" s="105"/>
      <c r="TA127" s="105"/>
      <c r="TB127" s="105"/>
      <c r="TC127" s="105"/>
      <c r="TD127" s="105"/>
      <c r="TE127" s="105"/>
      <c r="TF127" s="105"/>
      <c r="TG127" s="105"/>
      <c r="TH127" s="105"/>
      <c r="TI127" s="105"/>
      <c r="TJ127" s="105"/>
      <c r="TK127" s="105"/>
      <c r="TL127" s="105"/>
      <c r="TM127" s="105"/>
      <c r="TN127" s="105"/>
      <c r="TO127" s="105"/>
      <c r="TP127" s="105"/>
      <c r="TQ127" s="105"/>
      <c r="TR127" s="105"/>
      <c r="TS127" s="105"/>
      <c r="TT127" s="105"/>
      <c r="TU127" s="105"/>
      <c r="TV127" s="105"/>
      <c r="TW127" s="105"/>
      <c r="TX127" s="105"/>
      <c r="TY127" s="105"/>
      <c r="TZ127" s="105"/>
      <c r="UA127" s="105"/>
      <c r="UB127" s="105"/>
      <c r="UC127" s="105"/>
      <c r="UD127" s="105"/>
      <c r="UE127" s="105"/>
      <c r="UF127" s="105"/>
      <c r="UG127" s="105"/>
      <c r="UH127" s="105"/>
      <c r="UI127" s="105"/>
      <c r="UJ127" s="105"/>
      <c r="UK127" s="105"/>
      <c r="UL127" s="105"/>
      <c r="UM127" s="105"/>
      <c r="UN127" s="105"/>
      <c r="UO127" s="105"/>
      <c r="UP127" s="105"/>
      <c r="UQ127" s="105"/>
      <c r="UR127" s="105"/>
      <c r="US127" s="105"/>
      <c r="UT127" s="105"/>
      <c r="UU127" s="105"/>
      <c r="UV127" s="105"/>
      <c r="UW127" s="105"/>
      <c r="UX127" s="105"/>
      <c r="UY127" s="105"/>
      <c r="UZ127" s="105"/>
      <c r="VA127" s="105"/>
      <c r="VB127" s="105"/>
      <c r="VC127" s="105"/>
      <c r="VD127" s="105"/>
      <c r="VE127" s="105"/>
      <c r="VF127" s="105"/>
      <c r="VG127" s="105"/>
      <c r="VH127" s="105"/>
      <c r="VI127" s="105"/>
      <c r="VJ127" s="105"/>
      <c r="VK127" s="105"/>
      <c r="VL127" s="105"/>
      <c r="VM127" s="105"/>
      <c r="VN127" s="105"/>
      <c r="VO127" s="105"/>
      <c r="VP127" s="105"/>
      <c r="VQ127" s="105"/>
      <c r="VR127" s="105"/>
      <c r="VS127" s="105"/>
      <c r="VT127" s="105"/>
      <c r="VU127" s="105"/>
      <c r="VV127" s="105"/>
      <c r="VW127" s="105"/>
      <c r="VX127" s="105"/>
      <c r="VY127" s="105"/>
      <c r="VZ127" s="105"/>
      <c r="WA127" s="105"/>
      <c r="WB127" s="105"/>
      <c r="WC127" s="105"/>
      <c r="WD127" s="105"/>
      <c r="WE127" s="105"/>
      <c r="WF127" s="105"/>
      <c r="WG127" s="105"/>
      <c r="WH127" s="105"/>
      <c r="WI127" s="105"/>
      <c r="WJ127" s="105"/>
      <c r="WK127" s="105"/>
      <c r="WL127" s="105"/>
      <c r="WM127" s="105"/>
      <c r="WN127" s="105"/>
      <c r="WO127" s="105"/>
      <c r="WP127" s="105"/>
      <c r="WQ127" s="105"/>
      <c r="WR127" s="105"/>
      <c r="WS127" s="105"/>
      <c r="WT127" s="105"/>
      <c r="WU127" s="105"/>
      <c r="WV127" s="105"/>
      <c r="WW127" s="105"/>
      <c r="WX127" s="105"/>
      <c r="WY127" s="105"/>
      <c r="WZ127" s="105"/>
      <c r="XA127" s="105"/>
      <c r="XB127" s="105"/>
      <c r="XC127" s="105"/>
      <c r="XD127" s="105"/>
      <c r="XE127" s="105"/>
      <c r="XF127" s="105"/>
      <c r="XG127" s="105"/>
      <c r="XH127" s="105"/>
      <c r="XI127" s="105"/>
      <c r="XJ127" s="105"/>
      <c r="XK127" s="105"/>
      <c r="XL127" s="105"/>
      <c r="XM127" s="105"/>
      <c r="XN127" s="105"/>
      <c r="XO127" s="105"/>
      <c r="XP127" s="105"/>
      <c r="XQ127" s="105"/>
      <c r="XR127" s="105"/>
      <c r="XS127" s="105"/>
      <c r="XT127" s="105"/>
      <c r="XU127" s="105"/>
      <c r="XV127" s="105"/>
      <c r="XW127" s="105"/>
      <c r="XX127" s="105"/>
      <c r="XY127" s="105"/>
      <c r="XZ127" s="105"/>
      <c r="YA127" s="105"/>
      <c r="YB127" s="105"/>
      <c r="YC127" s="105"/>
      <c r="YD127" s="105"/>
      <c r="YE127" s="105"/>
      <c r="YF127" s="105"/>
      <c r="YG127" s="105"/>
      <c r="YH127" s="105"/>
      <c r="YI127" s="105"/>
      <c r="YJ127" s="105"/>
      <c r="YK127" s="105"/>
      <c r="YL127" s="105"/>
      <c r="YM127" s="105"/>
      <c r="YN127" s="105"/>
      <c r="YO127" s="105"/>
      <c r="YP127" s="105"/>
      <c r="YQ127" s="105"/>
      <c r="YR127" s="105"/>
      <c r="YS127" s="105"/>
      <c r="YT127" s="105"/>
      <c r="YU127" s="105"/>
      <c r="YV127" s="105"/>
      <c r="YW127" s="105"/>
      <c r="YX127" s="105"/>
      <c r="YY127" s="105"/>
      <c r="YZ127" s="105"/>
      <c r="ZA127" s="105"/>
      <c r="ZB127" s="105"/>
      <c r="ZC127" s="105"/>
      <c r="ZD127" s="105"/>
      <c r="ZE127" s="105"/>
      <c r="ZF127" s="105"/>
      <c r="ZG127" s="105"/>
      <c r="ZH127" s="105"/>
      <c r="ZI127" s="105"/>
      <c r="ZJ127" s="105"/>
      <c r="ZK127" s="105"/>
      <c r="ZL127" s="105"/>
      <c r="ZM127" s="105"/>
      <c r="ZN127" s="105"/>
      <c r="ZO127" s="105"/>
      <c r="ZP127" s="105"/>
      <c r="ZQ127" s="105"/>
      <c r="ZR127" s="105"/>
      <c r="ZS127" s="105"/>
      <c r="ZT127" s="105"/>
      <c r="ZU127" s="105"/>
      <c r="ZV127" s="105"/>
      <c r="ZW127" s="105"/>
      <c r="ZX127" s="105"/>
      <c r="ZY127" s="105"/>
      <c r="ZZ127" s="105"/>
      <c r="AAA127" s="105"/>
      <c r="AAB127" s="105"/>
      <c r="AAC127" s="105"/>
      <c r="AAD127" s="105"/>
      <c r="AAE127" s="105"/>
      <c r="AAF127" s="105"/>
      <c r="AAG127" s="105"/>
      <c r="AAH127" s="105"/>
      <c r="AAI127" s="105"/>
      <c r="AAJ127" s="105"/>
      <c r="AAK127" s="105"/>
      <c r="AAL127" s="105"/>
      <c r="AAM127" s="105"/>
      <c r="AAN127" s="105"/>
      <c r="AAO127" s="105"/>
      <c r="AAP127" s="105"/>
      <c r="AAQ127" s="105"/>
      <c r="AAR127" s="105"/>
      <c r="AAS127" s="105"/>
      <c r="AAT127" s="105"/>
      <c r="AAU127" s="105"/>
      <c r="AAV127" s="105"/>
      <c r="AAW127" s="105"/>
      <c r="AAX127" s="105"/>
      <c r="AAY127" s="105"/>
      <c r="AAZ127" s="105"/>
      <c r="ABA127" s="105"/>
      <c r="ABB127" s="105"/>
      <c r="ABC127" s="105"/>
      <c r="ABD127" s="105"/>
      <c r="ABE127" s="105"/>
      <c r="ABF127" s="105"/>
      <c r="ABG127" s="105"/>
      <c r="ABH127" s="105"/>
      <c r="ABI127" s="105"/>
      <c r="ABJ127" s="105"/>
      <c r="ABK127" s="105"/>
      <c r="ABL127" s="105"/>
      <c r="ABM127" s="105"/>
      <c r="ABN127" s="105"/>
      <c r="ABO127" s="105"/>
      <c r="ABP127" s="105"/>
      <c r="ABQ127" s="105"/>
      <c r="ABR127" s="105"/>
      <c r="ABS127" s="105"/>
      <c r="ABT127" s="105"/>
      <c r="ABU127" s="105"/>
      <c r="ABV127" s="105"/>
      <c r="ABW127" s="105"/>
      <c r="ABX127" s="105"/>
      <c r="ABY127" s="105"/>
      <c r="ABZ127" s="105"/>
      <c r="ACA127" s="105"/>
      <c r="ACB127" s="105"/>
      <c r="ACC127" s="105"/>
      <c r="ACD127" s="105"/>
      <c r="ACE127" s="105"/>
      <c r="ACF127" s="105"/>
      <c r="ACG127" s="105"/>
      <c r="ACH127" s="105"/>
      <c r="ACI127" s="105"/>
      <c r="ACJ127" s="105"/>
      <c r="ACK127" s="105"/>
      <c r="ACL127" s="105"/>
      <c r="ACM127" s="105"/>
      <c r="ACN127" s="105"/>
      <c r="ACO127" s="105"/>
      <c r="ACP127" s="105"/>
      <c r="ACQ127" s="105"/>
      <c r="ACR127" s="105"/>
      <c r="ACS127" s="105"/>
      <c r="ACT127" s="105"/>
      <c r="ACU127" s="105"/>
      <c r="ACV127" s="105"/>
      <c r="ACW127" s="105"/>
      <c r="ACX127" s="105"/>
      <c r="ACY127" s="105"/>
      <c r="ACZ127" s="105"/>
      <c r="ADA127" s="105"/>
      <c r="ADB127" s="105"/>
      <c r="ADC127" s="105"/>
      <c r="ADD127" s="105"/>
      <c r="ADE127" s="105"/>
      <c r="ADF127" s="105"/>
      <c r="ADG127" s="105"/>
      <c r="ADH127" s="105"/>
      <c r="ADI127" s="105"/>
      <c r="ADJ127" s="105"/>
      <c r="ADK127" s="105"/>
      <c r="ADL127" s="105"/>
      <c r="ADM127" s="105"/>
      <c r="ADN127" s="105"/>
      <c r="ADO127" s="105"/>
      <c r="ADP127" s="105"/>
      <c r="ADQ127" s="105"/>
      <c r="ADR127" s="105"/>
      <c r="ADS127" s="105"/>
      <c r="ADT127" s="105"/>
      <c r="ADU127" s="105"/>
      <c r="ADV127" s="105"/>
      <c r="ADW127" s="105"/>
      <c r="ADX127" s="105"/>
      <c r="ADY127" s="105"/>
      <c r="ADZ127" s="105"/>
      <c r="AEA127" s="105"/>
      <c r="AEB127" s="105"/>
      <c r="AEC127" s="105"/>
      <c r="AED127" s="105"/>
      <c r="AEE127" s="105"/>
      <c r="AEF127" s="105"/>
      <c r="AEG127" s="105"/>
      <c r="AEH127" s="105"/>
      <c r="AEI127" s="105"/>
      <c r="AEJ127" s="105"/>
      <c r="AEK127" s="105"/>
      <c r="AEL127" s="105"/>
      <c r="AEM127" s="105"/>
      <c r="AEN127" s="105"/>
      <c r="AEO127" s="105"/>
      <c r="AEP127" s="105"/>
      <c r="AEQ127" s="105"/>
      <c r="AER127" s="105"/>
      <c r="AES127" s="105"/>
      <c r="AET127" s="105"/>
      <c r="AEU127" s="105"/>
      <c r="AEV127" s="105"/>
      <c r="AEW127" s="105"/>
      <c r="AEX127" s="105"/>
      <c r="AEY127" s="105"/>
      <c r="AEZ127" s="105"/>
      <c r="AFA127" s="105"/>
      <c r="AFB127" s="105"/>
      <c r="AFC127" s="105"/>
      <c r="AFD127" s="105"/>
      <c r="AFE127" s="105"/>
      <c r="AFF127" s="105"/>
      <c r="AFG127" s="105"/>
      <c r="AFH127" s="105"/>
      <c r="AFI127" s="105"/>
      <c r="AFJ127" s="105"/>
      <c r="AFK127" s="105"/>
      <c r="AFL127" s="105"/>
      <c r="AFM127" s="105"/>
      <c r="AFN127" s="105"/>
      <c r="AFO127" s="105"/>
      <c r="AFP127" s="105"/>
      <c r="AFQ127" s="105"/>
      <c r="AFR127" s="105"/>
      <c r="AFS127" s="105"/>
      <c r="AFT127" s="105"/>
      <c r="AFU127" s="105"/>
      <c r="AFV127" s="105"/>
      <c r="AFW127" s="105"/>
      <c r="AFX127" s="105"/>
      <c r="AFY127" s="105"/>
      <c r="AFZ127" s="105"/>
      <c r="AGA127" s="105"/>
      <c r="AGB127" s="105"/>
      <c r="AGC127" s="105"/>
      <c r="AGD127" s="105"/>
      <c r="AGE127" s="105"/>
      <c r="AGF127" s="105"/>
      <c r="AGG127" s="105"/>
      <c r="AGH127" s="105"/>
      <c r="AGI127" s="105"/>
      <c r="AGJ127" s="105"/>
      <c r="AGK127" s="105"/>
      <c r="AGL127" s="105"/>
      <c r="AGM127" s="105"/>
      <c r="AGN127" s="105"/>
      <c r="AGO127" s="105"/>
      <c r="AGP127" s="105"/>
      <c r="AGQ127" s="105"/>
      <c r="AGR127" s="105"/>
      <c r="AGS127" s="105"/>
      <c r="AGT127" s="105"/>
      <c r="AGU127" s="105"/>
      <c r="AGV127" s="105"/>
      <c r="AGW127" s="105"/>
      <c r="AGX127" s="105"/>
      <c r="AGY127" s="105"/>
      <c r="AGZ127" s="105"/>
      <c r="AHA127" s="105"/>
      <c r="AHB127" s="105"/>
      <c r="AHC127" s="105"/>
      <c r="AHD127" s="105"/>
      <c r="AHE127" s="105"/>
      <c r="AHF127" s="105"/>
      <c r="AHG127" s="105"/>
      <c r="AHH127" s="105"/>
      <c r="AHI127" s="105"/>
      <c r="AHJ127" s="105"/>
      <c r="AHK127" s="105"/>
      <c r="AHL127" s="105"/>
      <c r="AHM127" s="105"/>
      <c r="AHN127" s="105"/>
      <c r="AHO127" s="105"/>
      <c r="AHP127" s="105"/>
      <c r="AHQ127" s="105"/>
      <c r="AHR127" s="105"/>
      <c r="AHS127" s="105"/>
      <c r="AHT127" s="105"/>
      <c r="AHU127" s="105"/>
      <c r="AHV127" s="105"/>
      <c r="AHW127" s="105"/>
      <c r="AHX127" s="105"/>
      <c r="AHY127" s="105"/>
      <c r="AHZ127" s="105"/>
      <c r="AIA127" s="105"/>
      <c r="AIB127" s="105"/>
      <c r="AIC127" s="105"/>
      <c r="AID127" s="105"/>
      <c r="AIE127" s="105"/>
      <c r="AIF127" s="105"/>
      <c r="AIG127" s="105"/>
      <c r="AIH127" s="105"/>
      <c r="AII127" s="105"/>
      <c r="AIJ127" s="105"/>
      <c r="AIK127" s="105"/>
      <c r="AIL127" s="105"/>
      <c r="AIM127" s="105"/>
      <c r="AIN127" s="105"/>
      <c r="AIO127" s="105"/>
      <c r="AIP127" s="105"/>
      <c r="AIQ127" s="105"/>
      <c r="AIR127" s="105"/>
      <c r="AIS127" s="105"/>
      <c r="AIT127" s="105"/>
      <c r="AIU127" s="105"/>
      <c r="AIV127" s="105"/>
      <c r="AIW127" s="105"/>
      <c r="AIX127" s="105"/>
      <c r="AIY127" s="105"/>
      <c r="AIZ127" s="105"/>
      <c r="AJA127" s="105"/>
      <c r="AJB127" s="105"/>
      <c r="AJC127" s="105"/>
      <c r="AJD127" s="105"/>
      <c r="AJE127" s="105"/>
      <c r="AJF127" s="105"/>
      <c r="AJG127" s="105"/>
      <c r="AJH127" s="105"/>
      <c r="AJI127" s="105"/>
      <c r="AJJ127" s="105"/>
      <c r="AJK127" s="105"/>
      <c r="AJL127" s="105"/>
      <c r="AJM127" s="105"/>
      <c r="AJN127" s="105"/>
      <c r="AJO127" s="105"/>
      <c r="AJP127" s="105"/>
      <c r="AJQ127" s="105"/>
      <c r="AJR127" s="105"/>
      <c r="AJS127" s="105"/>
      <c r="AJT127" s="105"/>
      <c r="AJU127" s="105"/>
      <c r="AJV127" s="105"/>
      <c r="AJW127" s="105"/>
      <c r="AJX127" s="105"/>
      <c r="AJY127" s="105"/>
      <c r="AJZ127" s="105"/>
      <c r="AKA127" s="105"/>
      <c r="AKB127" s="105"/>
      <c r="AKC127" s="105"/>
      <c r="AKD127" s="105"/>
      <c r="AKE127" s="105"/>
      <c r="AKF127" s="105"/>
      <c r="AKG127" s="105"/>
      <c r="AKH127" s="105"/>
      <c r="AKI127" s="105"/>
      <c r="AKJ127" s="105"/>
      <c r="AKK127" s="105"/>
      <c r="AKL127" s="105"/>
      <c r="AKM127" s="105"/>
      <c r="AKN127" s="105"/>
      <c r="AKO127" s="105"/>
      <c r="AKP127" s="105"/>
      <c r="AKQ127" s="105"/>
      <c r="AKR127" s="105"/>
      <c r="AKS127" s="105"/>
      <c r="AKT127" s="105"/>
      <c r="AKU127" s="105"/>
      <c r="AKV127" s="105"/>
      <c r="AKW127" s="105"/>
      <c r="AKX127" s="105"/>
      <c r="AKY127" s="105"/>
      <c r="AKZ127" s="105"/>
      <c r="ALA127" s="105"/>
      <c r="ALB127" s="105"/>
      <c r="ALC127" s="105"/>
      <c r="ALD127" s="105"/>
      <c r="ALE127" s="105"/>
      <c r="ALF127" s="105"/>
      <c r="ALG127" s="105"/>
      <c r="ALH127" s="105"/>
      <c r="ALI127" s="105"/>
      <c r="ALJ127" s="105"/>
      <c r="ALK127" s="105"/>
      <c r="ALL127" s="105"/>
      <c r="ALM127" s="105"/>
      <c r="ALN127" s="105"/>
      <c r="ALO127" s="105"/>
      <c r="ALP127" s="105"/>
      <c r="ALQ127" s="105"/>
      <c r="ALR127" s="105"/>
      <c r="ALS127" s="105"/>
      <c r="ALT127" s="105"/>
      <c r="ALU127" s="105"/>
      <c r="ALV127" s="105"/>
      <c r="ALW127" s="105"/>
      <c r="ALX127" s="105"/>
      <c r="ALY127" s="105"/>
      <c r="ALZ127" s="105"/>
      <c r="AMA127" s="105"/>
      <c r="AMB127" s="105"/>
      <c r="AMC127" s="105"/>
      <c r="AMD127" s="105"/>
      <c r="AME127" s="105"/>
      <c r="AMF127" s="105"/>
      <c r="AMG127" s="105"/>
      <c r="AMH127" s="105"/>
      <c r="AMI127" s="105"/>
      <c r="AMJ127" s="105"/>
      <c r="AMK127" s="105"/>
      <c r="AML127" s="105"/>
      <c r="AMM127" s="105"/>
      <c r="AMN127" s="105"/>
      <c r="AMO127" s="105"/>
      <c r="AMP127" s="105"/>
      <c r="AMQ127" s="105"/>
      <c r="AMR127" s="105"/>
      <c r="AMS127" s="105"/>
      <c r="AMT127" s="105"/>
      <c r="AMU127" s="105"/>
      <c r="AMV127" s="105"/>
      <c r="AMW127" s="105"/>
      <c r="AMX127" s="105"/>
      <c r="AMY127" s="105"/>
      <c r="AMZ127" s="105"/>
      <c r="ANA127" s="105"/>
      <c r="ANB127" s="105"/>
      <c r="ANC127" s="105"/>
      <c r="AND127" s="105"/>
      <c r="ANE127" s="105"/>
      <c r="ANF127" s="105"/>
      <c r="ANG127" s="105"/>
      <c r="ANH127" s="105"/>
      <c r="ANI127" s="105"/>
      <c r="ANJ127" s="105"/>
      <c r="ANK127" s="105"/>
      <c r="ANL127" s="105"/>
      <c r="ANM127" s="105"/>
      <c r="ANN127" s="105"/>
      <c r="ANO127" s="105"/>
      <c r="ANP127" s="105"/>
      <c r="ANQ127" s="105"/>
      <c r="ANR127" s="105"/>
      <c r="ANS127" s="105"/>
      <c r="ANT127" s="105"/>
      <c r="ANU127" s="105"/>
      <c r="ANV127" s="105"/>
      <c r="ANW127" s="105"/>
      <c r="ANX127" s="105"/>
      <c r="ANY127" s="105"/>
      <c r="ANZ127" s="105"/>
      <c r="AOA127" s="105"/>
      <c r="AOB127" s="105"/>
      <c r="AOC127" s="105"/>
      <c r="AOD127" s="105"/>
      <c r="AOE127" s="105"/>
      <c r="AOF127" s="105"/>
      <c r="AOG127" s="105"/>
      <c r="AOH127" s="105"/>
      <c r="AOI127" s="105"/>
      <c r="AOJ127" s="105"/>
      <c r="AOK127" s="105"/>
      <c r="AOL127" s="105"/>
      <c r="AOM127" s="105"/>
      <c r="AON127" s="105"/>
      <c r="AOO127" s="105"/>
      <c r="AOP127" s="105"/>
      <c r="AOQ127" s="105"/>
      <c r="AOR127" s="105"/>
      <c r="AOS127" s="105"/>
      <c r="AOT127" s="105"/>
      <c r="AOU127" s="105"/>
      <c r="AOV127" s="105"/>
      <c r="AOW127" s="105"/>
      <c r="AOX127" s="105"/>
      <c r="AOY127" s="105"/>
      <c r="AOZ127" s="105"/>
      <c r="APA127" s="105"/>
      <c r="APB127" s="105"/>
      <c r="APC127" s="105"/>
      <c r="APD127" s="105"/>
      <c r="APE127" s="105"/>
      <c r="APF127" s="105"/>
      <c r="APG127" s="105"/>
      <c r="APH127" s="105"/>
      <c r="API127" s="105"/>
      <c r="APJ127" s="105"/>
      <c r="APK127" s="105"/>
      <c r="APL127" s="105"/>
      <c r="APM127" s="105"/>
      <c r="APN127" s="105"/>
      <c r="APO127" s="105"/>
      <c r="APP127" s="105"/>
      <c r="APQ127" s="105"/>
      <c r="APR127" s="105"/>
      <c r="APS127" s="105"/>
      <c r="APT127" s="105"/>
      <c r="APU127" s="105"/>
      <c r="APV127" s="105"/>
      <c r="APW127" s="105"/>
      <c r="APX127" s="105"/>
      <c r="APY127" s="105"/>
      <c r="APZ127" s="105"/>
      <c r="AQA127" s="105"/>
      <c r="AQB127" s="105"/>
      <c r="AQC127" s="105"/>
      <c r="AQD127" s="105"/>
      <c r="AQE127" s="105"/>
      <c r="AQF127" s="105"/>
      <c r="AQG127" s="105"/>
      <c r="AQH127" s="105"/>
      <c r="AQI127" s="105"/>
      <c r="AQJ127" s="105"/>
      <c r="AQK127" s="105"/>
      <c r="AQL127" s="105"/>
      <c r="AQM127" s="105"/>
      <c r="AQN127" s="105"/>
      <c r="AQO127" s="105"/>
      <c r="AQP127" s="105"/>
      <c r="AQQ127" s="105"/>
      <c r="AQR127" s="105"/>
      <c r="AQS127" s="105"/>
      <c r="AQT127" s="105"/>
      <c r="AQU127" s="105"/>
      <c r="AQV127" s="105"/>
      <c r="AQW127" s="105"/>
      <c r="AQX127" s="105"/>
      <c r="AQY127" s="105"/>
      <c r="AQZ127" s="105"/>
      <c r="ARA127" s="105"/>
      <c r="ARB127" s="105"/>
      <c r="ARC127" s="105"/>
      <c r="ARD127" s="105"/>
      <c r="ARE127" s="105"/>
      <c r="ARF127" s="105"/>
      <c r="ARG127" s="105"/>
      <c r="ARH127" s="105"/>
      <c r="ARI127" s="105"/>
      <c r="ARJ127" s="105"/>
      <c r="ARK127" s="105"/>
      <c r="ARL127" s="105"/>
      <c r="ARM127" s="105"/>
      <c r="ARN127" s="105"/>
      <c r="ARO127" s="105"/>
      <c r="ARP127" s="105"/>
      <c r="ARQ127" s="105"/>
      <c r="ARR127" s="105"/>
      <c r="ARS127" s="105"/>
      <c r="ART127" s="105"/>
      <c r="ARU127" s="105"/>
      <c r="ARV127" s="105"/>
      <c r="ARW127" s="105"/>
      <c r="ARX127" s="105"/>
      <c r="ARY127" s="105"/>
      <c r="ARZ127" s="105"/>
      <c r="ASA127" s="105"/>
      <c r="ASB127" s="105"/>
      <c r="ASC127" s="105"/>
      <c r="ASD127" s="105"/>
      <c r="ASE127" s="105"/>
      <c r="ASF127" s="105"/>
      <c r="ASG127" s="105"/>
      <c r="ASH127" s="105"/>
      <c r="ASI127" s="105"/>
      <c r="ASJ127" s="105"/>
      <c r="ASK127" s="105"/>
      <c r="ASL127" s="105"/>
      <c r="ASM127" s="105"/>
      <c r="ASN127" s="105"/>
      <c r="ASO127" s="105"/>
      <c r="ASP127" s="105"/>
      <c r="ASQ127" s="105"/>
      <c r="ASR127" s="105"/>
      <c r="ASS127" s="105"/>
      <c r="AST127" s="105"/>
      <c r="ASU127" s="105"/>
      <c r="ASV127" s="105"/>
      <c r="ASW127" s="105"/>
      <c r="ASX127" s="105"/>
      <c r="ASY127" s="105"/>
      <c r="ASZ127" s="105"/>
      <c r="ATA127" s="105"/>
      <c r="ATB127" s="105"/>
      <c r="ATC127" s="105"/>
      <c r="ATD127" s="105"/>
      <c r="ATE127" s="105"/>
      <c r="ATF127" s="105"/>
      <c r="ATG127" s="105"/>
      <c r="ATH127" s="105"/>
      <c r="ATI127" s="105"/>
      <c r="ATJ127" s="105"/>
      <c r="ATK127" s="105"/>
      <c r="ATL127" s="105"/>
      <c r="ATM127" s="105"/>
      <c r="ATN127" s="105"/>
      <c r="ATO127" s="105"/>
      <c r="ATP127" s="105"/>
      <c r="ATQ127" s="105"/>
      <c r="ATR127" s="105"/>
      <c r="ATS127" s="105"/>
      <c r="ATT127" s="105"/>
      <c r="ATU127" s="105"/>
      <c r="ATV127" s="105"/>
    </row>
    <row r="128" spans="1:1218" s="58" customFormat="1" ht="15" customHeight="1">
      <c r="A128" s="2302"/>
      <c r="B128" s="1725">
        <f>IF(ISBLANK(C128),"",LARGE(B119:B127,1)+1)</f>
        <v>5</v>
      </c>
      <c r="C128" s="1341" t="s">
        <v>304</v>
      </c>
      <c r="D128" s="141"/>
      <c r="E128" s="141"/>
      <c r="F128" s="141"/>
      <c r="G128" s="141"/>
      <c r="H128" s="141"/>
      <c r="I128" s="141"/>
      <c r="J128" s="1549"/>
      <c r="K128" s="140"/>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c r="BY128" s="105"/>
      <c r="BZ128" s="105"/>
      <c r="CA128" s="105"/>
      <c r="CB128" s="105"/>
      <c r="CC128" s="105"/>
      <c r="CD128" s="105"/>
      <c r="CE128" s="105"/>
      <c r="CF128" s="105"/>
      <c r="CG128" s="105"/>
      <c r="CH128" s="105"/>
      <c r="CI128" s="105"/>
      <c r="CJ128" s="105"/>
      <c r="CK128" s="105"/>
      <c r="CL128" s="105"/>
      <c r="CM128" s="105"/>
      <c r="CN128" s="105"/>
      <c r="CO128" s="105"/>
      <c r="CP128" s="105"/>
      <c r="CQ128" s="105"/>
      <c r="CR128" s="105"/>
      <c r="CS128" s="105"/>
      <c r="CT128" s="105"/>
      <c r="CU128" s="105"/>
      <c r="CV128" s="105"/>
      <c r="CW128" s="105"/>
      <c r="CX128" s="105"/>
      <c r="CY128" s="105"/>
      <c r="CZ128" s="105"/>
      <c r="DA128" s="105"/>
      <c r="DB128" s="105"/>
      <c r="DC128" s="105"/>
      <c r="DD128" s="105"/>
      <c r="DE128" s="105"/>
      <c r="DF128" s="105"/>
      <c r="DG128" s="105"/>
      <c r="DH128" s="105"/>
      <c r="DI128" s="105"/>
      <c r="DJ128" s="105"/>
      <c r="DK128" s="105"/>
      <c r="DL128" s="105"/>
      <c r="DM128" s="105"/>
      <c r="DN128" s="105"/>
      <c r="DO128" s="105"/>
      <c r="DP128" s="105"/>
      <c r="DQ128" s="105"/>
      <c r="DR128" s="105"/>
      <c r="DS128" s="105"/>
      <c r="DT128" s="105"/>
      <c r="DU128" s="105"/>
      <c r="DV128" s="105"/>
      <c r="DW128" s="105"/>
      <c r="DX128" s="105"/>
      <c r="DY128" s="105"/>
      <c r="DZ128" s="105"/>
      <c r="EA128" s="105"/>
      <c r="EB128" s="105"/>
      <c r="EC128" s="105"/>
      <c r="ED128" s="105"/>
      <c r="EE128" s="105"/>
      <c r="EF128" s="105"/>
      <c r="EG128" s="105"/>
      <c r="EH128" s="105"/>
      <c r="EI128" s="105"/>
      <c r="EJ128" s="105"/>
      <c r="EK128" s="105"/>
      <c r="EL128" s="105"/>
      <c r="EM128" s="105"/>
      <c r="EN128" s="105"/>
      <c r="EO128" s="105"/>
      <c r="EP128" s="105"/>
      <c r="EQ128" s="105"/>
      <c r="ER128" s="105"/>
      <c r="ES128" s="105"/>
      <c r="ET128" s="105"/>
      <c r="EU128" s="105"/>
      <c r="EV128" s="105"/>
      <c r="EW128" s="105"/>
      <c r="EX128" s="105"/>
      <c r="EY128" s="105"/>
      <c r="EZ128" s="105"/>
      <c r="FA128" s="105"/>
      <c r="FB128" s="105"/>
      <c r="FC128" s="105"/>
      <c r="FD128" s="105"/>
      <c r="FE128" s="105"/>
      <c r="FF128" s="105"/>
      <c r="FG128" s="105"/>
      <c r="FH128" s="105"/>
      <c r="FI128" s="105"/>
      <c r="FJ128" s="105"/>
      <c r="FK128" s="105"/>
      <c r="FL128" s="105"/>
      <c r="FM128" s="105"/>
      <c r="FN128" s="105"/>
      <c r="FO128" s="105"/>
      <c r="FP128" s="105"/>
      <c r="FQ128" s="105"/>
      <c r="FR128" s="105"/>
      <c r="FS128" s="105"/>
      <c r="FT128" s="105"/>
      <c r="FU128" s="105"/>
      <c r="FV128" s="105"/>
      <c r="FW128" s="105"/>
      <c r="FX128" s="105"/>
      <c r="FY128" s="105"/>
      <c r="FZ128" s="105"/>
      <c r="GA128" s="105"/>
      <c r="GB128" s="105"/>
      <c r="GC128" s="105"/>
      <c r="GD128" s="105"/>
      <c r="GE128" s="105"/>
      <c r="GF128" s="105"/>
      <c r="GG128" s="105"/>
      <c r="GH128" s="105"/>
      <c r="GI128" s="105"/>
      <c r="GJ128" s="105"/>
      <c r="GK128" s="105"/>
      <c r="GL128" s="105"/>
      <c r="GM128" s="105"/>
      <c r="GN128" s="105"/>
      <c r="GO128" s="105"/>
      <c r="GP128" s="105"/>
      <c r="GQ128" s="105"/>
      <c r="GR128" s="105"/>
      <c r="GS128" s="105"/>
      <c r="GT128" s="105"/>
      <c r="GU128" s="105"/>
      <c r="GV128" s="105"/>
      <c r="GW128" s="105"/>
      <c r="GX128" s="105"/>
      <c r="GY128" s="105"/>
      <c r="GZ128" s="105"/>
      <c r="HA128" s="105"/>
      <c r="HB128" s="105"/>
      <c r="HC128" s="105"/>
      <c r="HD128" s="105"/>
      <c r="HE128" s="105"/>
      <c r="HF128" s="105"/>
      <c r="HG128" s="105"/>
      <c r="HH128" s="105"/>
      <c r="HI128" s="105"/>
      <c r="HJ128" s="105"/>
      <c r="HK128" s="105"/>
      <c r="HL128" s="105"/>
      <c r="HM128" s="105"/>
      <c r="HN128" s="105"/>
      <c r="HO128" s="105"/>
      <c r="HP128" s="105"/>
      <c r="HQ128" s="105"/>
      <c r="HR128" s="105"/>
      <c r="HS128" s="105"/>
      <c r="HT128" s="105"/>
      <c r="HU128" s="105"/>
      <c r="HV128" s="105"/>
      <c r="HW128" s="105"/>
      <c r="HX128" s="105"/>
      <c r="HY128" s="105"/>
      <c r="HZ128" s="105"/>
      <c r="IA128" s="105"/>
      <c r="IB128" s="105"/>
      <c r="IC128" s="105"/>
      <c r="ID128" s="105"/>
      <c r="IE128" s="105"/>
      <c r="IF128" s="105"/>
      <c r="IG128" s="105"/>
      <c r="IH128" s="105"/>
      <c r="II128" s="105"/>
      <c r="IJ128" s="105"/>
      <c r="IK128" s="105"/>
      <c r="IL128" s="105"/>
      <c r="IM128" s="105"/>
      <c r="IN128" s="105"/>
      <c r="IO128" s="105"/>
      <c r="IP128" s="105"/>
      <c r="IQ128" s="105"/>
      <c r="IR128" s="105"/>
      <c r="IS128" s="105"/>
      <c r="IT128" s="105"/>
      <c r="IU128" s="105"/>
      <c r="IV128" s="105"/>
      <c r="IW128" s="105"/>
      <c r="IX128" s="105"/>
      <c r="IY128" s="105"/>
      <c r="IZ128" s="105"/>
      <c r="JA128" s="105"/>
      <c r="JB128" s="105"/>
      <c r="JC128" s="105"/>
      <c r="JD128" s="105"/>
      <c r="JE128" s="105"/>
      <c r="JF128" s="105"/>
      <c r="JG128" s="105"/>
      <c r="JH128" s="105"/>
      <c r="JI128" s="105"/>
      <c r="JJ128" s="105"/>
      <c r="JK128" s="105"/>
      <c r="JL128" s="105"/>
      <c r="JM128" s="105"/>
      <c r="JN128" s="105"/>
      <c r="JO128" s="105"/>
      <c r="JP128" s="105"/>
      <c r="JQ128" s="105"/>
      <c r="JR128" s="105"/>
      <c r="JS128" s="105"/>
      <c r="JT128" s="105"/>
      <c r="JU128" s="105"/>
      <c r="JV128" s="105"/>
      <c r="JW128" s="105"/>
      <c r="JX128" s="105"/>
      <c r="JY128" s="105"/>
      <c r="JZ128" s="105"/>
      <c r="KA128" s="105"/>
      <c r="KB128" s="105"/>
      <c r="KC128" s="105"/>
      <c r="KD128" s="105"/>
      <c r="KE128" s="105"/>
      <c r="KF128" s="105"/>
      <c r="KG128" s="105"/>
      <c r="KH128" s="105"/>
      <c r="KI128" s="105"/>
      <c r="KJ128" s="105"/>
      <c r="KK128" s="105"/>
      <c r="KL128" s="105"/>
      <c r="KM128" s="105"/>
      <c r="KN128" s="105"/>
      <c r="KO128" s="105"/>
      <c r="KP128" s="105"/>
      <c r="KQ128" s="105"/>
      <c r="KR128" s="105"/>
      <c r="KS128" s="105"/>
      <c r="KT128" s="105"/>
      <c r="KU128" s="105"/>
      <c r="KV128" s="105"/>
      <c r="KW128" s="105"/>
      <c r="KX128" s="105"/>
      <c r="KY128" s="105"/>
      <c r="KZ128" s="105"/>
      <c r="LA128" s="105"/>
      <c r="LB128" s="105"/>
      <c r="LC128" s="105"/>
      <c r="LD128" s="105"/>
      <c r="LE128" s="105"/>
      <c r="LF128" s="105"/>
      <c r="LG128" s="105"/>
      <c r="LH128" s="105"/>
      <c r="LI128" s="105"/>
      <c r="LJ128" s="105"/>
      <c r="LK128" s="105"/>
      <c r="LL128" s="105"/>
      <c r="LM128" s="105"/>
      <c r="LN128" s="105"/>
      <c r="LO128" s="105"/>
      <c r="LP128" s="105"/>
      <c r="LQ128" s="105"/>
      <c r="LR128" s="105"/>
      <c r="LS128" s="105"/>
      <c r="LT128" s="105"/>
      <c r="LU128" s="105"/>
      <c r="LV128" s="105"/>
      <c r="LW128" s="105"/>
      <c r="LX128" s="105"/>
      <c r="LY128" s="105"/>
      <c r="LZ128" s="105"/>
      <c r="MA128" s="105"/>
      <c r="MB128" s="105"/>
      <c r="MC128" s="105"/>
      <c r="MD128" s="105"/>
      <c r="ME128" s="105"/>
      <c r="MF128" s="105"/>
      <c r="MG128" s="105"/>
      <c r="MH128" s="105"/>
      <c r="MI128" s="105"/>
      <c r="MJ128" s="105"/>
      <c r="MK128" s="105"/>
      <c r="ML128" s="105"/>
      <c r="MM128" s="105"/>
      <c r="MN128" s="105"/>
      <c r="MO128" s="105"/>
      <c r="MP128" s="105"/>
      <c r="MQ128" s="105"/>
      <c r="MR128" s="105"/>
      <c r="MS128" s="105"/>
      <c r="MT128" s="105"/>
      <c r="MU128" s="105"/>
      <c r="MV128" s="105"/>
      <c r="MW128" s="105"/>
      <c r="MX128" s="105"/>
      <c r="MY128" s="105"/>
      <c r="MZ128" s="105"/>
      <c r="NA128" s="105"/>
      <c r="NB128" s="105"/>
      <c r="NC128" s="105"/>
      <c r="ND128" s="105"/>
      <c r="NE128" s="105"/>
      <c r="NF128" s="105"/>
      <c r="NG128" s="105"/>
      <c r="NH128" s="105"/>
      <c r="NI128" s="105"/>
      <c r="NJ128" s="105"/>
      <c r="NK128" s="105"/>
      <c r="NL128" s="105"/>
      <c r="NM128" s="105"/>
      <c r="NN128" s="105"/>
      <c r="NO128" s="105"/>
      <c r="NP128" s="105"/>
      <c r="NQ128" s="105"/>
      <c r="NR128" s="105"/>
      <c r="NS128" s="105"/>
      <c r="NT128" s="105"/>
      <c r="NU128" s="105"/>
      <c r="NV128" s="105"/>
      <c r="NW128" s="105"/>
      <c r="NX128" s="105"/>
      <c r="NY128" s="105"/>
      <c r="NZ128" s="105"/>
      <c r="OA128" s="105"/>
      <c r="OB128" s="105"/>
      <c r="OC128" s="105"/>
      <c r="OD128" s="105"/>
      <c r="OE128" s="105"/>
      <c r="OF128" s="105"/>
      <c r="OG128" s="105"/>
      <c r="OH128" s="105"/>
      <c r="OI128" s="105"/>
      <c r="OJ128" s="105"/>
      <c r="OK128" s="105"/>
      <c r="OL128" s="105"/>
      <c r="OM128" s="105"/>
      <c r="ON128" s="105"/>
      <c r="OO128" s="105"/>
      <c r="OP128" s="105"/>
      <c r="OQ128" s="105"/>
      <c r="OR128" s="105"/>
      <c r="OS128" s="105"/>
      <c r="OT128" s="105"/>
      <c r="OU128" s="105"/>
      <c r="OV128" s="105"/>
      <c r="OW128" s="105"/>
      <c r="OX128" s="105"/>
      <c r="OY128" s="105"/>
      <c r="OZ128" s="105"/>
      <c r="PA128" s="105"/>
      <c r="PB128" s="105"/>
      <c r="PC128" s="105"/>
      <c r="PD128" s="105"/>
      <c r="PE128" s="105"/>
      <c r="PF128" s="105"/>
      <c r="PG128" s="105"/>
      <c r="PH128" s="105"/>
      <c r="PI128" s="105"/>
      <c r="PJ128" s="105"/>
      <c r="PK128" s="105"/>
      <c r="PL128" s="105"/>
      <c r="PM128" s="105"/>
      <c r="PN128" s="105"/>
      <c r="PO128" s="105"/>
      <c r="PP128" s="105"/>
      <c r="PQ128" s="105"/>
      <c r="PR128" s="105"/>
      <c r="PS128" s="105"/>
      <c r="PT128" s="105"/>
      <c r="PU128" s="105"/>
      <c r="PV128" s="105"/>
      <c r="PW128" s="105"/>
      <c r="PX128" s="105"/>
      <c r="PY128" s="105"/>
      <c r="PZ128" s="105"/>
      <c r="QA128" s="105"/>
      <c r="QB128" s="105"/>
      <c r="QC128" s="105"/>
      <c r="QD128" s="105"/>
      <c r="QE128" s="105"/>
      <c r="QF128" s="105"/>
      <c r="QG128" s="105"/>
      <c r="QH128" s="105"/>
      <c r="QI128" s="105"/>
      <c r="QJ128" s="105"/>
      <c r="QK128" s="105"/>
      <c r="QL128" s="105"/>
      <c r="QM128" s="105"/>
      <c r="QN128" s="105"/>
      <c r="QO128" s="105"/>
      <c r="QP128" s="105"/>
      <c r="QQ128" s="105"/>
      <c r="QR128" s="105"/>
      <c r="QS128" s="105"/>
      <c r="QT128" s="105"/>
      <c r="QU128" s="105"/>
      <c r="QV128" s="105"/>
      <c r="QW128" s="105"/>
      <c r="QX128" s="105"/>
      <c r="QY128" s="105"/>
      <c r="QZ128" s="105"/>
      <c r="RA128" s="105"/>
      <c r="RB128" s="105"/>
      <c r="RC128" s="105"/>
      <c r="RD128" s="105"/>
      <c r="RE128" s="105"/>
      <c r="RF128" s="105"/>
      <c r="RG128" s="105"/>
      <c r="RH128" s="105"/>
      <c r="RI128" s="105"/>
      <c r="RJ128" s="105"/>
      <c r="RK128" s="105"/>
      <c r="RL128" s="105"/>
      <c r="RM128" s="105"/>
      <c r="RN128" s="105"/>
      <c r="RO128" s="105"/>
      <c r="RP128" s="105"/>
      <c r="RQ128" s="105"/>
      <c r="RR128" s="105"/>
      <c r="RS128" s="105"/>
      <c r="RT128" s="105"/>
      <c r="RU128" s="105"/>
      <c r="RV128" s="105"/>
      <c r="RW128" s="105"/>
      <c r="RX128" s="105"/>
      <c r="RY128" s="105"/>
      <c r="RZ128" s="105"/>
      <c r="SA128" s="105"/>
      <c r="SB128" s="105"/>
      <c r="SC128" s="105"/>
      <c r="SD128" s="105"/>
      <c r="SE128" s="105"/>
      <c r="SF128" s="105"/>
      <c r="SG128" s="105"/>
      <c r="SH128" s="105"/>
      <c r="SI128" s="105"/>
      <c r="SJ128" s="105"/>
      <c r="SK128" s="105"/>
      <c r="SL128" s="105"/>
      <c r="SM128" s="105"/>
      <c r="SN128" s="105"/>
      <c r="SO128" s="105"/>
      <c r="SP128" s="105"/>
      <c r="SQ128" s="105"/>
      <c r="SR128" s="105"/>
      <c r="SS128" s="105"/>
      <c r="ST128" s="105"/>
      <c r="SU128" s="105"/>
      <c r="SV128" s="105"/>
      <c r="SW128" s="105"/>
      <c r="SX128" s="105"/>
      <c r="SY128" s="105"/>
      <c r="SZ128" s="105"/>
      <c r="TA128" s="105"/>
      <c r="TB128" s="105"/>
      <c r="TC128" s="105"/>
      <c r="TD128" s="105"/>
      <c r="TE128" s="105"/>
      <c r="TF128" s="105"/>
      <c r="TG128" s="105"/>
      <c r="TH128" s="105"/>
      <c r="TI128" s="105"/>
      <c r="TJ128" s="105"/>
      <c r="TK128" s="105"/>
      <c r="TL128" s="105"/>
      <c r="TM128" s="105"/>
      <c r="TN128" s="105"/>
      <c r="TO128" s="105"/>
      <c r="TP128" s="105"/>
      <c r="TQ128" s="105"/>
      <c r="TR128" s="105"/>
      <c r="TS128" s="105"/>
      <c r="TT128" s="105"/>
      <c r="TU128" s="105"/>
      <c r="TV128" s="105"/>
      <c r="TW128" s="105"/>
      <c r="TX128" s="105"/>
      <c r="TY128" s="105"/>
      <c r="TZ128" s="105"/>
      <c r="UA128" s="105"/>
      <c r="UB128" s="105"/>
      <c r="UC128" s="105"/>
      <c r="UD128" s="105"/>
      <c r="UE128" s="105"/>
      <c r="UF128" s="105"/>
      <c r="UG128" s="105"/>
      <c r="UH128" s="105"/>
      <c r="UI128" s="105"/>
      <c r="UJ128" s="105"/>
      <c r="UK128" s="105"/>
      <c r="UL128" s="105"/>
      <c r="UM128" s="105"/>
      <c r="UN128" s="105"/>
      <c r="UO128" s="105"/>
      <c r="UP128" s="105"/>
      <c r="UQ128" s="105"/>
      <c r="UR128" s="105"/>
      <c r="US128" s="105"/>
      <c r="UT128" s="105"/>
      <c r="UU128" s="105"/>
      <c r="UV128" s="105"/>
      <c r="UW128" s="105"/>
      <c r="UX128" s="105"/>
      <c r="UY128" s="105"/>
      <c r="UZ128" s="105"/>
      <c r="VA128" s="105"/>
      <c r="VB128" s="105"/>
      <c r="VC128" s="105"/>
      <c r="VD128" s="105"/>
      <c r="VE128" s="105"/>
      <c r="VF128" s="105"/>
      <c r="VG128" s="105"/>
      <c r="VH128" s="105"/>
      <c r="VI128" s="105"/>
      <c r="VJ128" s="105"/>
      <c r="VK128" s="105"/>
      <c r="VL128" s="105"/>
      <c r="VM128" s="105"/>
      <c r="VN128" s="105"/>
      <c r="VO128" s="105"/>
      <c r="VP128" s="105"/>
      <c r="VQ128" s="105"/>
      <c r="VR128" s="105"/>
      <c r="VS128" s="105"/>
      <c r="VT128" s="105"/>
      <c r="VU128" s="105"/>
      <c r="VV128" s="105"/>
      <c r="VW128" s="105"/>
      <c r="VX128" s="105"/>
      <c r="VY128" s="105"/>
      <c r="VZ128" s="105"/>
      <c r="WA128" s="105"/>
      <c r="WB128" s="105"/>
      <c r="WC128" s="105"/>
      <c r="WD128" s="105"/>
      <c r="WE128" s="105"/>
      <c r="WF128" s="105"/>
      <c r="WG128" s="105"/>
      <c r="WH128" s="105"/>
      <c r="WI128" s="105"/>
      <c r="WJ128" s="105"/>
      <c r="WK128" s="105"/>
      <c r="WL128" s="105"/>
      <c r="WM128" s="105"/>
      <c r="WN128" s="105"/>
      <c r="WO128" s="105"/>
      <c r="WP128" s="105"/>
      <c r="WQ128" s="105"/>
      <c r="WR128" s="105"/>
      <c r="WS128" s="105"/>
      <c r="WT128" s="105"/>
      <c r="WU128" s="105"/>
      <c r="WV128" s="105"/>
      <c r="WW128" s="105"/>
      <c r="WX128" s="105"/>
      <c r="WY128" s="105"/>
      <c r="WZ128" s="105"/>
      <c r="XA128" s="105"/>
      <c r="XB128" s="105"/>
      <c r="XC128" s="105"/>
      <c r="XD128" s="105"/>
      <c r="XE128" s="105"/>
      <c r="XF128" s="105"/>
      <c r="XG128" s="105"/>
      <c r="XH128" s="105"/>
      <c r="XI128" s="105"/>
      <c r="XJ128" s="105"/>
      <c r="XK128" s="105"/>
      <c r="XL128" s="105"/>
      <c r="XM128" s="105"/>
      <c r="XN128" s="105"/>
      <c r="XO128" s="105"/>
      <c r="XP128" s="105"/>
      <c r="XQ128" s="105"/>
      <c r="XR128" s="105"/>
      <c r="XS128" s="105"/>
      <c r="XT128" s="105"/>
      <c r="XU128" s="105"/>
      <c r="XV128" s="105"/>
      <c r="XW128" s="105"/>
      <c r="XX128" s="105"/>
      <c r="XY128" s="105"/>
      <c r="XZ128" s="105"/>
      <c r="YA128" s="105"/>
      <c r="YB128" s="105"/>
      <c r="YC128" s="105"/>
      <c r="YD128" s="105"/>
      <c r="YE128" s="105"/>
      <c r="YF128" s="105"/>
      <c r="YG128" s="105"/>
      <c r="YH128" s="105"/>
      <c r="YI128" s="105"/>
      <c r="YJ128" s="105"/>
      <c r="YK128" s="105"/>
      <c r="YL128" s="105"/>
      <c r="YM128" s="105"/>
      <c r="YN128" s="105"/>
      <c r="YO128" s="105"/>
      <c r="YP128" s="105"/>
      <c r="YQ128" s="105"/>
      <c r="YR128" s="105"/>
      <c r="YS128" s="105"/>
      <c r="YT128" s="105"/>
      <c r="YU128" s="105"/>
      <c r="YV128" s="105"/>
      <c r="YW128" s="105"/>
      <c r="YX128" s="105"/>
      <c r="YY128" s="105"/>
      <c r="YZ128" s="105"/>
      <c r="ZA128" s="105"/>
      <c r="ZB128" s="105"/>
      <c r="ZC128" s="105"/>
      <c r="ZD128" s="105"/>
      <c r="ZE128" s="105"/>
      <c r="ZF128" s="105"/>
      <c r="ZG128" s="105"/>
      <c r="ZH128" s="105"/>
      <c r="ZI128" s="105"/>
      <c r="ZJ128" s="105"/>
      <c r="ZK128" s="105"/>
      <c r="ZL128" s="105"/>
      <c r="ZM128" s="105"/>
      <c r="ZN128" s="105"/>
      <c r="ZO128" s="105"/>
      <c r="ZP128" s="105"/>
      <c r="ZQ128" s="105"/>
      <c r="ZR128" s="105"/>
      <c r="ZS128" s="105"/>
      <c r="ZT128" s="105"/>
      <c r="ZU128" s="105"/>
      <c r="ZV128" s="105"/>
      <c r="ZW128" s="105"/>
      <c r="ZX128" s="105"/>
      <c r="ZY128" s="105"/>
      <c r="ZZ128" s="105"/>
      <c r="AAA128" s="105"/>
      <c r="AAB128" s="105"/>
      <c r="AAC128" s="105"/>
      <c r="AAD128" s="105"/>
      <c r="AAE128" s="105"/>
      <c r="AAF128" s="105"/>
      <c r="AAG128" s="105"/>
      <c r="AAH128" s="105"/>
      <c r="AAI128" s="105"/>
      <c r="AAJ128" s="105"/>
      <c r="AAK128" s="105"/>
      <c r="AAL128" s="105"/>
      <c r="AAM128" s="105"/>
      <c r="AAN128" s="105"/>
      <c r="AAO128" s="105"/>
      <c r="AAP128" s="105"/>
      <c r="AAQ128" s="105"/>
      <c r="AAR128" s="105"/>
      <c r="AAS128" s="105"/>
      <c r="AAT128" s="105"/>
      <c r="AAU128" s="105"/>
      <c r="AAV128" s="105"/>
      <c r="AAW128" s="105"/>
      <c r="AAX128" s="105"/>
      <c r="AAY128" s="105"/>
      <c r="AAZ128" s="105"/>
      <c r="ABA128" s="105"/>
      <c r="ABB128" s="105"/>
      <c r="ABC128" s="105"/>
      <c r="ABD128" s="105"/>
      <c r="ABE128" s="105"/>
      <c r="ABF128" s="105"/>
      <c r="ABG128" s="105"/>
      <c r="ABH128" s="105"/>
      <c r="ABI128" s="105"/>
      <c r="ABJ128" s="105"/>
      <c r="ABK128" s="105"/>
      <c r="ABL128" s="105"/>
      <c r="ABM128" s="105"/>
      <c r="ABN128" s="105"/>
      <c r="ABO128" s="105"/>
      <c r="ABP128" s="105"/>
      <c r="ABQ128" s="105"/>
      <c r="ABR128" s="105"/>
      <c r="ABS128" s="105"/>
      <c r="ABT128" s="105"/>
      <c r="ABU128" s="105"/>
      <c r="ABV128" s="105"/>
      <c r="ABW128" s="105"/>
      <c r="ABX128" s="105"/>
      <c r="ABY128" s="105"/>
      <c r="ABZ128" s="105"/>
      <c r="ACA128" s="105"/>
      <c r="ACB128" s="105"/>
      <c r="ACC128" s="105"/>
      <c r="ACD128" s="105"/>
      <c r="ACE128" s="105"/>
      <c r="ACF128" s="105"/>
      <c r="ACG128" s="105"/>
      <c r="ACH128" s="105"/>
      <c r="ACI128" s="105"/>
      <c r="ACJ128" s="105"/>
      <c r="ACK128" s="105"/>
      <c r="ACL128" s="105"/>
      <c r="ACM128" s="105"/>
      <c r="ACN128" s="105"/>
      <c r="ACO128" s="105"/>
      <c r="ACP128" s="105"/>
      <c r="ACQ128" s="105"/>
      <c r="ACR128" s="105"/>
      <c r="ACS128" s="105"/>
      <c r="ACT128" s="105"/>
      <c r="ACU128" s="105"/>
      <c r="ACV128" s="105"/>
      <c r="ACW128" s="105"/>
      <c r="ACX128" s="105"/>
      <c r="ACY128" s="105"/>
      <c r="ACZ128" s="105"/>
      <c r="ADA128" s="105"/>
      <c r="ADB128" s="105"/>
      <c r="ADC128" s="105"/>
      <c r="ADD128" s="105"/>
      <c r="ADE128" s="105"/>
      <c r="ADF128" s="105"/>
      <c r="ADG128" s="105"/>
      <c r="ADH128" s="105"/>
      <c r="ADI128" s="105"/>
      <c r="ADJ128" s="105"/>
      <c r="ADK128" s="105"/>
      <c r="ADL128" s="105"/>
      <c r="ADM128" s="105"/>
      <c r="ADN128" s="105"/>
      <c r="ADO128" s="105"/>
      <c r="ADP128" s="105"/>
      <c r="ADQ128" s="105"/>
      <c r="ADR128" s="105"/>
      <c r="ADS128" s="105"/>
      <c r="ADT128" s="105"/>
      <c r="ADU128" s="105"/>
      <c r="ADV128" s="105"/>
      <c r="ADW128" s="105"/>
      <c r="ADX128" s="105"/>
      <c r="ADY128" s="105"/>
      <c r="ADZ128" s="105"/>
      <c r="AEA128" s="105"/>
      <c r="AEB128" s="105"/>
      <c r="AEC128" s="105"/>
      <c r="AED128" s="105"/>
      <c r="AEE128" s="105"/>
      <c r="AEF128" s="105"/>
      <c r="AEG128" s="105"/>
      <c r="AEH128" s="105"/>
      <c r="AEI128" s="105"/>
      <c r="AEJ128" s="105"/>
      <c r="AEK128" s="105"/>
      <c r="AEL128" s="105"/>
      <c r="AEM128" s="105"/>
      <c r="AEN128" s="105"/>
      <c r="AEO128" s="105"/>
      <c r="AEP128" s="105"/>
      <c r="AEQ128" s="105"/>
      <c r="AER128" s="105"/>
      <c r="AES128" s="105"/>
      <c r="AET128" s="105"/>
      <c r="AEU128" s="105"/>
      <c r="AEV128" s="105"/>
      <c r="AEW128" s="105"/>
      <c r="AEX128" s="105"/>
      <c r="AEY128" s="105"/>
      <c r="AEZ128" s="105"/>
      <c r="AFA128" s="105"/>
      <c r="AFB128" s="105"/>
      <c r="AFC128" s="105"/>
      <c r="AFD128" s="105"/>
      <c r="AFE128" s="105"/>
      <c r="AFF128" s="105"/>
      <c r="AFG128" s="105"/>
      <c r="AFH128" s="105"/>
      <c r="AFI128" s="105"/>
      <c r="AFJ128" s="105"/>
      <c r="AFK128" s="105"/>
      <c r="AFL128" s="105"/>
      <c r="AFM128" s="105"/>
      <c r="AFN128" s="105"/>
      <c r="AFO128" s="105"/>
      <c r="AFP128" s="105"/>
      <c r="AFQ128" s="105"/>
      <c r="AFR128" s="105"/>
      <c r="AFS128" s="105"/>
      <c r="AFT128" s="105"/>
      <c r="AFU128" s="105"/>
      <c r="AFV128" s="105"/>
      <c r="AFW128" s="105"/>
      <c r="AFX128" s="105"/>
      <c r="AFY128" s="105"/>
      <c r="AFZ128" s="105"/>
      <c r="AGA128" s="105"/>
      <c r="AGB128" s="105"/>
      <c r="AGC128" s="105"/>
      <c r="AGD128" s="105"/>
      <c r="AGE128" s="105"/>
      <c r="AGF128" s="105"/>
      <c r="AGG128" s="105"/>
      <c r="AGH128" s="105"/>
      <c r="AGI128" s="105"/>
      <c r="AGJ128" s="105"/>
      <c r="AGK128" s="105"/>
      <c r="AGL128" s="105"/>
      <c r="AGM128" s="105"/>
      <c r="AGN128" s="105"/>
      <c r="AGO128" s="105"/>
      <c r="AGP128" s="105"/>
      <c r="AGQ128" s="105"/>
      <c r="AGR128" s="105"/>
      <c r="AGS128" s="105"/>
      <c r="AGT128" s="105"/>
      <c r="AGU128" s="105"/>
      <c r="AGV128" s="105"/>
      <c r="AGW128" s="105"/>
      <c r="AGX128" s="105"/>
      <c r="AGY128" s="105"/>
      <c r="AGZ128" s="105"/>
      <c r="AHA128" s="105"/>
      <c r="AHB128" s="105"/>
      <c r="AHC128" s="105"/>
      <c r="AHD128" s="105"/>
      <c r="AHE128" s="105"/>
      <c r="AHF128" s="105"/>
      <c r="AHG128" s="105"/>
      <c r="AHH128" s="105"/>
      <c r="AHI128" s="105"/>
      <c r="AHJ128" s="105"/>
      <c r="AHK128" s="105"/>
      <c r="AHL128" s="105"/>
      <c r="AHM128" s="105"/>
      <c r="AHN128" s="105"/>
      <c r="AHO128" s="105"/>
      <c r="AHP128" s="105"/>
      <c r="AHQ128" s="105"/>
      <c r="AHR128" s="105"/>
      <c r="AHS128" s="105"/>
      <c r="AHT128" s="105"/>
      <c r="AHU128" s="105"/>
      <c r="AHV128" s="105"/>
      <c r="AHW128" s="105"/>
      <c r="AHX128" s="105"/>
      <c r="AHY128" s="105"/>
      <c r="AHZ128" s="105"/>
      <c r="AIA128" s="105"/>
      <c r="AIB128" s="105"/>
      <c r="AIC128" s="105"/>
      <c r="AID128" s="105"/>
      <c r="AIE128" s="105"/>
      <c r="AIF128" s="105"/>
      <c r="AIG128" s="105"/>
      <c r="AIH128" s="105"/>
      <c r="AII128" s="105"/>
      <c r="AIJ128" s="105"/>
      <c r="AIK128" s="105"/>
      <c r="AIL128" s="105"/>
      <c r="AIM128" s="105"/>
      <c r="AIN128" s="105"/>
      <c r="AIO128" s="105"/>
      <c r="AIP128" s="105"/>
      <c r="AIQ128" s="105"/>
      <c r="AIR128" s="105"/>
      <c r="AIS128" s="105"/>
      <c r="AIT128" s="105"/>
      <c r="AIU128" s="105"/>
      <c r="AIV128" s="105"/>
      <c r="AIW128" s="105"/>
      <c r="AIX128" s="105"/>
      <c r="AIY128" s="105"/>
      <c r="AIZ128" s="105"/>
      <c r="AJA128" s="105"/>
      <c r="AJB128" s="105"/>
      <c r="AJC128" s="105"/>
      <c r="AJD128" s="105"/>
      <c r="AJE128" s="105"/>
      <c r="AJF128" s="105"/>
      <c r="AJG128" s="105"/>
      <c r="AJH128" s="105"/>
      <c r="AJI128" s="105"/>
      <c r="AJJ128" s="105"/>
      <c r="AJK128" s="105"/>
      <c r="AJL128" s="105"/>
      <c r="AJM128" s="105"/>
      <c r="AJN128" s="105"/>
      <c r="AJO128" s="105"/>
      <c r="AJP128" s="105"/>
      <c r="AJQ128" s="105"/>
      <c r="AJR128" s="105"/>
      <c r="AJS128" s="105"/>
      <c r="AJT128" s="105"/>
      <c r="AJU128" s="105"/>
      <c r="AJV128" s="105"/>
      <c r="AJW128" s="105"/>
      <c r="AJX128" s="105"/>
      <c r="AJY128" s="105"/>
      <c r="AJZ128" s="105"/>
      <c r="AKA128" s="105"/>
      <c r="AKB128" s="105"/>
      <c r="AKC128" s="105"/>
      <c r="AKD128" s="105"/>
      <c r="AKE128" s="105"/>
      <c r="AKF128" s="105"/>
      <c r="AKG128" s="105"/>
      <c r="AKH128" s="105"/>
      <c r="AKI128" s="105"/>
      <c r="AKJ128" s="105"/>
      <c r="AKK128" s="105"/>
      <c r="AKL128" s="105"/>
      <c r="AKM128" s="105"/>
      <c r="AKN128" s="105"/>
      <c r="AKO128" s="105"/>
      <c r="AKP128" s="105"/>
      <c r="AKQ128" s="105"/>
      <c r="AKR128" s="105"/>
      <c r="AKS128" s="105"/>
      <c r="AKT128" s="105"/>
      <c r="AKU128" s="105"/>
      <c r="AKV128" s="105"/>
      <c r="AKW128" s="105"/>
      <c r="AKX128" s="105"/>
      <c r="AKY128" s="105"/>
      <c r="AKZ128" s="105"/>
      <c r="ALA128" s="105"/>
      <c r="ALB128" s="105"/>
      <c r="ALC128" s="105"/>
      <c r="ALD128" s="105"/>
      <c r="ALE128" s="105"/>
      <c r="ALF128" s="105"/>
      <c r="ALG128" s="105"/>
      <c r="ALH128" s="105"/>
      <c r="ALI128" s="105"/>
      <c r="ALJ128" s="105"/>
      <c r="ALK128" s="105"/>
      <c r="ALL128" s="105"/>
      <c r="ALM128" s="105"/>
      <c r="ALN128" s="105"/>
      <c r="ALO128" s="105"/>
      <c r="ALP128" s="105"/>
      <c r="ALQ128" s="105"/>
      <c r="ALR128" s="105"/>
      <c r="ALS128" s="105"/>
      <c r="ALT128" s="105"/>
      <c r="ALU128" s="105"/>
      <c r="ALV128" s="105"/>
      <c r="ALW128" s="105"/>
      <c r="ALX128" s="105"/>
      <c r="ALY128" s="105"/>
      <c r="ALZ128" s="105"/>
      <c r="AMA128" s="105"/>
      <c r="AMB128" s="105"/>
      <c r="AMC128" s="105"/>
      <c r="AMD128" s="105"/>
      <c r="AME128" s="105"/>
      <c r="AMF128" s="105"/>
      <c r="AMG128" s="105"/>
      <c r="AMH128" s="105"/>
      <c r="AMI128" s="105"/>
      <c r="AMJ128" s="105"/>
      <c r="AMK128" s="105"/>
      <c r="AML128" s="105"/>
      <c r="AMM128" s="105"/>
      <c r="AMN128" s="105"/>
      <c r="AMO128" s="105"/>
      <c r="AMP128" s="105"/>
      <c r="AMQ128" s="105"/>
      <c r="AMR128" s="105"/>
      <c r="AMS128" s="105"/>
      <c r="AMT128" s="105"/>
      <c r="AMU128" s="105"/>
      <c r="AMV128" s="105"/>
      <c r="AMW128" s="105"/>
      <c r="AMX128" s="105"/>
      <c r="AMY128" s="105"/>
      <c r="AMZ128" s="105"/>
      <c r="ANA128" s="105"/>
      <c r="ANB128" s="105"/>
      <c r="ANC128" s="105"/>
      <c r="AND128" s="105"/>
      <c r="ANE128" s="105"/>
      <c r="ANF128" s="105"/>
      <c r="ANG128" s="105"/>
      <c r="ANH128" s="105"/>
      <c r="ANI128" s="105"/>
      <c r="ANJ128" s="105"/>
      <c r="ANK128" s="105"/>
      <c r="ANL128" s="105"/>
      <c r="ANM128" s="105"/>
      <c r="ANN128" s="105"/>
      <c r="ANO128" s="105"/>
      <c r="ANP128" s="105"/>
      <c r="ANQ128" s="105"/>
      <c r="ANR128" s="105"/>
      <c r="ANS128" s="105"/>
      <c r="ANT128" s="105"/>
      <c r="ANU128" s="105"/>
      <c r="ANV128" s="105"/>
      <c r="ANW128" s="105"/>
      <c r="ANX128" s="105"/>
      <c r="ANY128" s="105"/>
      <c r="ANZ128" s="105"/>
      <c r="AOA128" s="105"/>
      <c r="AOB128" s="105"/>
      <c r="AOC128" s="105"/>
      <c r="AOD128" s="105"/>
      <c r="AOE128" s="105"/>
      <c r="AOF128" s="105"/>
      <c r="AOG128" s="105"/>
      <c r="AOH128" s="105"/>
      <c r="AOI128" s="105"/>
      <c r="AOJ128" s="105"/>
      <c r="AOK128" s="105"/>
      <c r="AOL128" s="105"/>
      <c r="AOM128" s="105"/>
      <c r="AON128" s="105"/>
      <c r="AOO128" s="105"/>
      <c r="AOP128" s="105"/>
      <c r="AOQ128" s="105"/>
      <c r="AOR128" s="105"/>
      <c r="AOS128" s="105"/>
      <c r="AOT128" s="105"/>
      <c r="AOU128" s="105"/>
      <c r="AOV128" s="105"/>
      <c r="AOW128" s="105"/>
      <c r="AOX128" s="105"/>
      <c r="AOY128" s="105"/>
      <c r="AOZ128" s="105"/>
      <c r="APA128" s="105"/>
      <c r="APB128" s="105"/>
      <c r="APC128" s="105"/>
      <c r="APD128" s="105"/>
      <c r="APE128" s="105"/>
      <c r="APF128" s="105"/>
      <c r="APG128" s="105"/>
      <c r="APH128" s="105"/>
      <c r="API128" s="105"/>
      <c r="APJ128" s="105"/>
      <c r="APK128" s="105"/>
      <c r="APL128" s="105"/>
      <c r="APM128" s="105"/>
      <c r="APN128" s="105"/>
      <c r="APO128" s="105"/>
      <c r="APP128" s="105"/>
      <c r="APQ128" s="105"/>
      <c r="APR128" s="105"/>
      <c r="APS128" s="105"/>
      <c r="APT128" s="105"/>
      <c r="APU128" s="105"/>
      <c r="APV128" s="105"/>
      <c r="APW128" s="105"/>
      <c r="APX128" s="105"/>
      <c r="APY128" s="105"/>
      <c r="APZ128" s="105"/>
      <c r="AQA128" s="105"/>
      <c r="AQB128" s="105"/>
      <c r="AQC128" s="105"/>
      <c r="AQD128" s="105"/>
      <c r="AQE128" s="105"/>
      <c r="AQF128" s="105"/>
      <c r="AQG128" s="105"/>
      <c r="AQH128" s="105"/>
      <c r="AQI128" s="105"/>
      <c r="AQJ128" s="105"/>
      <c r="AQK128" s="105"/>
      <c r="AQL128" s="105"/>
      <c r="AQM128" s="105"/>
      <c r="AQN128" s="105"/>
      <c r="AQO128" s="105"/>
      <c r="AQP128" s="105"/>
      <c r="AQQ128" s="105"/>
      <c r="AQR128" s="105"/>
      <c r="AQS128" s="105"/>
      <c r="AQT128" s="105"/>
      <c r="AQU128" s="105"/>
      <c r="AQV128" s="105"/>
      <c r="AQW128" s="105"/>
      <c r="AQX128" s="105"/>
      <c r="AQY128" s="105"/>
      <c r="AQZ128" s="105"/>
      <c r="ARA128" s="105"/>
      <c r="ARB128" s="105"/>
      <c r="ARC128" s="105"/>
      <c r="ARD128" s="105"/>
      <c r="ARE128" s="105"/>
      <c r="ARF128" s="105"/>
      <c r="ARG128" s="105"/>
      <c r="ARH128" s="105"/>
      <c r="ARI128" s="105"/>
      <c r="ARJ128" s="105"/>
      <c r="ARK128" s="105"/>
      <c r="ARL128" s="105"/>
      <c r="ARM128" s="105"/>
      <c r="ARN128" s="105"/>
      <c r="ARO128" s="105"/>
      <c r="ARP128" s="105"/>
      <c r="ARQ128" s="105"/>
      <c r="ARR128" s="105"/>
      <c r="ARS128" s="105"/>
      <c r="ART128" s="105"/>
      <c r="ARU128" s="105"/>
      <c r="ARV128" s="105"/>
      <c r="ARW128" s="105"/>
      <c r="ARX128" s="105"/>
      <c r="ARY128" s="105"/>
      <c r="ARZ128" s="105"/>
      <c r="ASA128" s="105"/>
      <c r="ASB128" s="105"/>
      <c r="ASC128" s="105"/>
      <c r="ASD128" s="105"/>
      <c r="ASE128" s="105"/>
      <c r="ASF128" s="105"/>
      <c r="ASG128" s="105"/>
      <c r="ASH128" s="105"/>
      <c r="ASI128" s="105"/>
      <c r="ASJ128" s="105"/>
      <c r="ASK128" s="105"/>
      <c r="ASL128" s="105"/>
      <c r="ASM128" s="105"/>
      <c r="ASN128" s="105"/>
      <c r="ASO128" s="105"/>
      <c r="ASP128" s="105"/>
      <c r="ASQ128" s="105"/>
      <c r="ASR128" s="105"/>
      <c r="ASS128" s="105"/>
      <c r="AST128" s="105"/>
      <c r="ASU128" s="105"/>
      <c r="ASV128" s="105"/>
      <c r="ASW128" s="105"/>
      <c r="ASX128" s="105"/>
      <c r="ASY128" s="105"/>
      <c r="ASZ128" s="105"/>
      <c r="ATA128" s="105"/>
      <c r="ATB128" s="105"/>
      <c r="ATC128" s="105"/>
      <c r="ATD128" s="105"/>
      <c r="ATE128" s="105"/>
      <c r="ATF128" s="105"/>
      <c r="ATG128" s="105"/>
      <c r="ATH128" s="105"/>
      <c r="ATI128" s="105"/>
      <c r="ATJ128" s="105"/>
      <c r="ATK128" s="105"/>
      <c r="ATL128" s="105"/>
      <c r="ATM128" s="105"/>
      <c r="ATN128" s="105"/>
      <c r="ATO128" s="105"/>
      <c r="ATP128" s="105"/>
      <c r="ATQ128" s="105"/>
      <c r="ATR128" s="105"/>
      <c r="ATS128" s="105"/>
      <c r="ATT128" s="105"/>
      <c r="ATU128" s="105"/>
      <c r="ATV128" s="105"/>
    </row>
    <row r="129" spans="1:1218" s="58" customFormat="1" ht="15.75">
      <c r="A129" s="2302"/>
      <c r="B129" s="1725">
        <f>IF(ISBLANK(C129),"",LARGE(B119:B128,1)+1)</f>
        <v>6</v>
      </c>
      <c r="C129" s="1341" t="s">
        <v>305</v>
      </c>
      <c r="D129" s="141"/>
      <c r="E129" s="141"/>
      <c r="F129" s="141"/>
      <c r="G129" s="141"/>
      <c r="H129" s="141"/>
      <c r="I129" s="141"/>
      <c r="J129" s="1549"/>
      <c r="K129" s="140"/>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c r="CE129" s="105"/>
      <c r="CF129" s="105"/>
      <c r="CG129" s="105"/>
      <c r="CH129" s="105"/>
      <c r="CI129" s="105"/>
      <c r="CJ129" s="105"/>
      <c r="CK129" s="105"/>
      <c r="CL129" s="105"/>
      <c r="CM129" s="105"/>
      <c r="CN129" s="105"/>
      <c r="CO129" s="105"/>
      <c r="CP129" s="105"/>
      <c r="CQ129" s="105"/>
      <c r="CR129" s="105"/>
      <c r="CS129" s="105"/>
      <c r="CT129" s="105"/>
      <c r="CU129" s="105"/>
      <c r="CV129" s="105"/>
      <c r="CW129" s="105"/>
      <c r="CX129" s="105"/>
      <c r="CY129" s="105"/>
      <c r="CZ129" s="105"/>
      <c r="DA129" s="105"/>
      <c r="DB129" s="105"/>
      <c r="DC129" s="105"/>
      <c r="DD129" s="105"/>
      <c r="DE129" s="105"/>
      <c r="DF129" s="105"/>
      <c r="DG129" s="105"/>
      <c r="DH129" s="105"/>
      <c r="DI129" s="105"/>
      <c r="DJ129" s="105"/>
      <c r="DK129" s="105"/>
      <c r="DL129" s="105"/>
      <c r="DM129" s="105"/>
      <c r="DN129" s="105"/>
      <c r="DO129" s="105"/>
      <c r="DP129" s="105"/>
      <c r="DQ129" s="105"/>
      <c r="DR129" s="105"/>
      <c r="DS129" s="105"/>
      <c r="DT129" s="105"/>
      <c r="DU129" s="105"/>
      <c r="DV129" s="105"/>
      <c r="DW129" s="105"/>
      <c r="DX129" s="105"/>
      <c r="DY129" s="105"/>
      <c r="DZ129" s="105"/>
      <c r="EA129" s="105"/>
      <c r="EB129" s="105"/>
      <c r="EC129" s="105"/>
      <c r="ED129" s="105"/>
      <c r="EE129" s="105"/>
      <c r="EF129" s="105"/>
      <c r="EG129" s="105"/>
      <c r="EH129" s="105"/>
      <c r="EI129" s="105"/>
      <c r="EJ129" s="105"/>
      <c r="EK129" s="105"/>
      <c r="EL129" s="105"/>
      <c r="EM129" s="105"/>
      <c r="EN129" s="105"/>
      <c r="EO129" s="105"/>
      <c r="EP129" s="105"/>
      <c r="EQ129" s="105"/>
      <c r="ER129" s="105"/>
      <c r="ES129" s="105"/>
      <c r="ET129" s="105"/>
      <c r="EU129" s="105"/>
      <c r="EV129" s="105"/>
      <c r="EW129" s="105"/>
      <c r="EX129" s="105"/>
      <c r="EY129" s="105"/>
      <c r="EZ129" s="105"/>
      <c r="FA129" s="105"/>
      <c r="FB129" s="105"/>
      <c r="FC129" s="105"/>
      <c r="FD129" s="105"/>
      <c r="FE129" s="105"/>
      <c r="FF129" s="105"/>
      <c r="FG129" s="105"/>
      <c r="FH129" s="105"/>
      <c r="FI129" s="105"/>
      <c r="FJ129" s="105"/>
      <c r="FK129" s="105"/>
      <c r="FL129" s="105"/>
      <c r="FM129" s="105"/>
      <c r="FN129" s="105"/>
      <c r="FO129" s="105"/>
      <c r="FP129" s="105"/>
      <c r="FQ129" s="105"/>
      <c r="FR129" s="105"/>
      <c r="FS129" s="105"/>
      <c r="FT129" s="105"/>
      <c r="FU129" s="105"/>
      <c r="FV129" s="105"/>
      <c r="FW129" s="105"/>
      <c r="FX129" s="105"/>
      <c r="FY129" s="105"/>
      <c r="FZ129" s="105"/>
      <c r="GA129" s="105"/>
      <c r="GB129" s="105"/>
      <c r="GC129" s="105"/>
      <c r="GD129" s="105"/>
      <c r="GE129" s="105"/>
      <c r="GF129" s="105"/>
      <c r="GG129" s="105"/>
      <c r="GH129" s="105"/>
      <c r="GI129" s="105"/>
      <c r="GJ129" s="105"/>
      <c r="GK129" s="105"/>
      <c r="GL129" s="105"/>
      <c r="GM129" s="105"/>
      <c r="GN129" s="105"/>
      <c r="GO129" s="105"/>
      <c r="GP129" s="105"/>
      <c r="GQ129" s="105"/>
      <c r="GR129" s="105"/>
      <c r="GS129" s="105"/>
      <c r="GT129" s="105"/>
      <c r="GU129" s="105"/>
      <c r="GV129" s="105"/>
      <c r="GW129" s="105"/>
      <c r="GX129" s="105"/>
      <c r="GY129" s="105"/>
      <c r="GZ129" s="105"/>
      <c r="HA129" s="105"/>
      <c r="HB129" s="105"/>
      <c r="HC129" s="105"/>
      <c r="HD129" s="105"/>
      <c r="HE129" s="105"/>
      <c r="HF129" s="105"/>
      <c r="HG129" s="105"/>
      <c r="HH129" s="105"/>
      <c r="HI129" s="105"/>
      <c r="HJ129" s="105"/>
      <c r="HK129" s="105"/>
      <c r="HL129" s="105"/>
      <c r="HM129" s="105"/>
      <c r="HN129" s="105"/>
      <c r="HO129" s="105"/>
      <c r="HP129" s="105"/>
      <c r="HQ129" s="105"/>
      <c r="HR129" s="105"/>
      <c r="HS129" s="105"/>
      <c r="HT129" s="105"/>
      <c r="HU129" s="105"/>
      <c r="HV129" s="105"/>
      <c r="HW129" s="105"/>
      <c r="HX129" s="105"/>
      <c r="HY129" s="105"/>
      <c r="HZ129" s="105"/>
      <c r="IA129" s="105"/>
      <c r="IB129" s="105"/>
      <c r="IC129" s="105"/>
      <c r="ID129" s="105"/>
      <c r="IE129" s="105"/>
      <c r="IF129" s="105"/>
      <c r="IG129" s="105"/>
      <c r="IH129" s="105"/>
      <c r="II129" s="105"/>
      <c r="IJ129" s="105"/>
      <c r="IK129" s="105"/>
      <c r="IL129" s="105"/>
      <c r="IM129" s="105"/>
      <c r="IN129" s="105"/>
      <c r="IO129" s="105"/>
      <c r="IP129" s="105"/>
      <c r="IQ129" s="105"/>
      <c r="IR129" s="105"/>
      <c r="IS129" s="105"/>
      <c r="IT129" s="105"/>
      <c r="IU129" s="105"/>
      <c r="IV129" s="105"/>
      <c r="IW129" s="105"/>
      <c r="IX129" s="105"/>
      <c r="IY129" s="105"/>
      <c r="IZ129" s="105"/>
      <c r="JA129" s="105"/>
      <c r="JB129" s="105"/>
      <c r="JC129" s="105"/>
      <c r="JD129" s="105"/>
      <c r="JE129" s="105"/>
      <c r="JF129" s="105"/>
      <c r="JG129" s="105"/>
      <c r="JH129" s="105"/>
      <c r="JI129" s="105"/>
      <c r="JJ129" s="105"/>
      <c r="JK129" s="105"/>
      <c r="JL129" s="105"/>
      <c r="JM129" s="105"/>
      <c r="JN129" s="105"/>
      <c r="JO129" s="105"/>
      <c r="JP129" s="105"/>
      <c r="JQ129" s="105"/>
      <c r="JR129" s="105"/>
      <c r="JS129" s="105"/>
      <c r="JT129" s="105"/>
      <c r="JU129" s="105"/>
      <c r="JV129" s="105"/>
      <c r="JW129" s="105"/>
      <c r="JX129" s="105"/>
      <c r="JY129" s="105"/>
      <c r="JZ129" s="105"/>
      <c r="KA129" s="105"/>
      <c r="KB129" s="105"/>
      <c r="KC129" s="105"/>
      <c r="KD129" s="105"/>
      <c r="KE129" s="105"/>
      <c r="KF129" s="105"/>
      <c r="KG129" s="105"/>
      <c r="KH129" s="105"/>
      <c r="KI129" s="105"/>
      <c r="KJ129" s="105"/>
      <c r="KK129" s="105"/>
      <c r="KL129" s="105"/>
      <c r="KM129" s="105"/>
      <c r="KN129" s="105"/>
      <c r="KO129" s="105"/>
      <c r="KP129" s="105"/>
      <c r="KQ129" s="105"/>
      <c r="KR129" s="105"/>
      <c r="KS129" s="105"/>
      <c r="KT129" s="105"/>
      <c r="KU129" s="105"/>
      <c r="KV129" s="105"/>
      <c r="KW129" s="105"/>
      <c r="KX129" s="105"/>
      <c r="KY129" s="105"/>
      <c r="KZ129" s="105"/>
      <c r="LA129" s="105"/>
      <c r="LB129" s="105"/>
      <c r="LC129" s="105"/>
      <c r="LD129" s="105"/>
      <c r="LE129" s="105"/>
      <c r="LF129" s="105"/>
      <c r="LG129" s="105"/>
      <c r="LH129" s="105"/>
      <c r="LI129" s="105"/>
      <c r="LJ129" s="105"/>
      <c r="LK129" s="105"/>
      <c r="LL129" s="105"/>
      <c r="LM129" s="105"/>
      <c r="LN129" s="105"/>
      <c r="LO129" s="105"/>
      <c r="LP129" s="105"/>
      <c r="LQ129" s="105"/>
      <c r="LR129" s="105"/>
      <c r="LS129" s="105"/>
      <c r="LT129" s="105"/>
      <c r="LU129" s="105"/>
      <c r="LV129" s="105"/>
      <c r="LW129" s="105"/>
      <c r="LX129" s="105"/>
      <c r="LY129" s="105"/>
      <c r="LZ129" s="105"/>
      <c r="MA129" s="105"/>
      <c r="MB129" s="105"/>
      <c r="MC129" s="105"/>
      <c r="MD129" s="105"/>
      <c r="ME129" s="105"/>
      <c r="MF129" s="105"/>
      <c r="MG129" s="105"/>
      <c r="MH129" s="105"/>
      <c r="MI129" s="105"/>
      <c r="MJ129" s="105"/>
      <c r="MK129" s="105"/>
      <c r="ML129" s="105"/>
      <c r="MM129" s="105"/>
      <c r="MN129" s="105"/>
      <c r="MO129" s="105"/>
      <c r="MP129" s="105"/>
      <c r="MQ129" s="105"/>
      <c r="MR129" s="105"/>
      <c r="MS129" s="105"/>
      <c r="MT129" s="105"/>
      <c r="MU129" s="105"/>
      <c r="MV129" s="105"/>
      <c r="MW129" s="105"/>
      <c r="MX129" s="105"/>
      <c r="MY129" s="105"/>
      <c r="MZ129" s="105"/>
      <c r="NA129" s="105"/>
      <c r="NB129" s="105"/>
      <c r="NC129" s="105"/>
      <c r="ND129" s="105"/>
      <c r="NE129" s="105"/>
      <c r="NF129" s="105"/>
      <c r="NG129" s="105"/>
      <c r="NH129" s="105"/>
      <c r="NI129" s="105"/>
      <c r="NJ129" s="105"/>
      <c r="NK129" s="105"/>
      <c r="NL129" s="105"/>
      <c r="NM129" s="105"/>
      <c r="NN129" s="105"/>
      <c r="NO129" s="105"/>
      <c r="NP129" s="105"/>
      <c r="NQ129" s="105"/>
      <c r="NR129" s="105"/>
      <c r="NS129" s="105"/>
      <c r="NT129" s="105"/>
      <c r="NU129" s="105"/>
      <c r="NV129" s="105"/>
      <c r="NW129" s="105"/>
      <c r="NX129" s="105"/>
      <c r="NY129" s="105"/>
      <c r="NZ129" s="105"/>
      <c r="OA129" s="105"/>
      <c r="OB129" s="105"/>
      <c r="OC129" s="105"/>
      <c r="OD129" s="105"/>
      <c r="OE129" s="105"/>
      <c r="OF129" s="105"/>
      <c r="OG129" s="105"/>
      <c r="OH129" s="105"/>
      <c r="OI129" s="105"/>
      <c r="OJ129" s="105"/>
      <c r="OK129" s="105"/>
      <c r="OL129" s="105"/>
      <c r="OM129" s="105"/>
      <c r="ON129" s="105"/>
      <c r="OO129" s="105"/>
      <c r="OP129" s="105"/>
      <c r="OQ129" s="105"/>
      <c r="OR129" s="105"/>
      <c r="OS129" s="105"/>
      <c r="OT129" s="105"/>
      <c r="OU129" s="105"/>
      <c r="OV129" s="105"/>
      <c r="OW129" s="105"/>
      <c r="OX129" s="105"/>
      <c r="OY129" s="105"/>
      <c r="OZ129" s="105"/>
      <c r="PA129" s="105"/>
      <c r="PB129" s="105"/>
      <c r="PC129" s="105"/>
      <c r="PD129" s="105"/>
      <c r="PE129" s="105"/>
      <c r="PF129" s="105"/>
      <c r="PG129" s="105"/>
      <c r="PH129" s="105"/>
      <c r="PI129" s="105"/>
      <c r="PJ129" s="105"/>
      <c r="PK129" s="105"/>
      <c r="PL129" s="105"/>
      <c r="PM129" s="105"/>
      <c r="PN129" s="105"/>
      <c r="PO129" s="105"/>
      <c r="PP129" s="105"/>
      <c r="PQ129" s="105"/>
      <c r="PR129" s="105"/>
      <c r="PS129" s="105"/>
      <c r="PT129" s="105"/>
      <c r="PU129" s="105"/>
      <c r="PV129" s="105"/>
      <c r="PW129" s="105"/>
      <c r="PX129" s="105"/>
      <c r="PY129" s="105"/>
      <c r="PZ129" s="105"/>
      <c r="QA129" s="105"/>
      <c r="QB129" s="105"/>
      <c r="QC129" s="105"/>
      <c r="QD129" s="105"/>
      <c r="QE129" s="105"/>
      <c r="QF129" s="105"/>
      <c r="QG129" s="105"/>
      <c r="QH129" s="105"/>
      <c r="QI129" s="105"/>
      <c r="QJ129" s="105"/>
      <c r="QK129" s="105"/>
      <c r="QL129" s="105"/>
      <c r="QM129" s="105"/>
      <c r="QN129" s="105"/>
      <c r="QO129" s="105"/>
      <c r="QP129" s="105"/>
      <c r="QQ129" s="105"/>
      <c r="QR129" s="105"/>
      <c r="QS129" s="105"/>
      <c r="QT129" s="105"/>
      <c r="QU129" s="105"/>
      <c r="QV129" s="105"/>
      <c r="QW129" s="105"/>
      <c r="QX129" s="105"/>
      <c r="QY129" s="105"/>
      <c r="QZ129" s="105"/>
      <c r="RA129" s="105"/>
      <c r="RB129" s="105"/>
      <c r="RC129" s="105"/>
      <c r="RD129" s="105"/>
      <c r="RE129" s="105"/>
      <c r="RF129" s="105"/>
      <c r="RG129" s="105"/>
      <c r="RH129" s="105"/>
      <c r="RI129" s="105"/>
      <c r="RJ129" s="105"/>
      <c r="RK129" s="105"/>
      <c r="RL129" s="105"/>
      <c r="RM129" s="105"/>
      <c r="RN129" s="105"/>
      <c r="RO129" s="105"/>
      <c r="RP129" s="105"/>
      <c r="RQ129" s="105"/>
      <c r="RR129" s="105"/>
      <c r="RS129" s="105"/>
      <c r="RT129" s="105"/>
      <c r="RU129" s="105"/>
      <c r="RV129" s="105"/>
      <c r="RW129" s="105"/>
      <c r="RX129" s="105"/>
      <c r="RY129" s="105"/>
      <c r="RZ129" s="105"/>
      <c r="SA129" s="105"/>
      <c r="SB129" s="105"/>
      <c r="SC129" s="105"/>
      <c r="SD129" s="105"/>
      <c r="SE129" s="105"/>
      <c r="SF129" s="105"/>
      <c r="SG129" s="105"/>
      <c r="SH129" s="105"/>
      <c r="SI129" s="105"/>
      <c r="SJ129" s="105"/>
      <c r="SK129" s="105"/>
      <c r="SL129" s="105"/>
      <c r="SM129" s="105"/>
      <c r="SN129" s="105"/>
      <c r="SO129" s="105"/>
      <c r="SP129" s="105"/>
      <c r="SQ129" s="105"/>
      <c r="SR129" s="105"/>
      <c r="SS129" s="105"/>
      <c r="ST129" s="105"/>
      <c r="SU129" s="105"/>
      <c r="SV129" s="105"/>
      <c r="SW129" s="105"/>
      <c r="SX129" s="105"/>
      <c r="SY129" s="105"/>
      <c r="SZ129" s="105"/>
      <c r="TA129" s="105"/>
      <c r="TB129" s="105"/>
      <c r="TC129" s="105"/>
      <c r="TD129" s="105"/>
      <c r="TE129" s="105"/>
      <c r="TF129" s="105"/>
      <c r="TG129" s="105"/>
      <c r="TH129" s="105"/>
      <c r="TI129" s="105"/>
      <c r="TJ129" s="105"/>
      <c r="TK129" s="105"/>
      <c r="TL129" s="105"/>
      <c r="TM129" s="105"/>
      <c r="TN129" s="105"/>
      <c r="TO129" s="105"/>
      <c r="TP129" s="105"/>
      <c r="TQ129" s="105"/>
      <c r="TR129" s="105"/>
      <c r="TS129" s="105"/>
      <c r="TT129" s="105"/>
      <c r="TU129" s="105"/>
      <c r="TV129" s="105"/>
      <c r="TW129" s="105"/>
      <c r="TX129" s="105"/>
      <c r="TY129" s="105"/>
      <c r="TZ129" s="105"/>
      <c r="UA129" s="105"/>
      <c r="UB129" s="105"/>
      <c r="UC129" s="105"/>
      <c r="UD129" s="105"/>
      <c r="UE129" s="105"/>
      <c r="UF129" s="105"/>
      <c r="UG129" s="105"/>
      <c r="UH129" s="105"/>
      <c r="UI129" s="105"/>
      <c r="UJ129" s="105"/>
      <c r="UK129" s="105"/>
      <c r="UL129" s="105"/>
      <c r="UM129" s="105"/>
      <c r="UN129" s="105"/>
      <c r="UO129" s="105"/>
      <c r="UP129" s="105"/>
      <c r="UQ129" s="105"/>
      <c r="UR129" s="105"/>
      <c r="US129" s="105"/>
      <c r="UT129" s="105"/>
      <c r="UU129" s="105"/>
      <c r="UV129" s="105"/>
      <c r="UW129" s="105"/>
      <c r="UX129" s="105"/>
      <c r="UY129" s="105"/>
      <c r="UZ129" s="105"/>
      <c r="VA129" s="105"/>
      <c r="VB129" s="105"/>
      <c r="VC129" s="105"/>
      <c r="VD129" s="105"/>
      <c r="VE129" s="105"/>
      <c r="VF129" s="105"/>
      <c r="VG129" s="105"/>
      <c r="VH129" s="105"/>
      <c r="VI129" s="105"/>
      <c r="VJ129" s="105"/>
      <c r="VK129" s="105"/>
      <c r="VL129" s="105"/>
      <c r="VM129" s="105"/>
      <c r="VN129" s="105"/>
      <c r="VO129" s="105"/>
      <c r="VP129" s="105"/>
      <c r="VQ129" s="105"/>
      <c r="VR129" s="105"/>
      <c r="VS129" s="105"/>
      <c r="VT129" s="105"/>
      <c r="VU129" s="105"/>
      <c r="VV129" s="105"/>
      <c r="VW129" s="105"/>
      <c r="VX129" s="105"/>
      <c r="VY129" s="105"/>
      <c r="VZ129" s="105"/>
      <c r="WA129" s="105"/>
      <c r="WB129" s="105"/>
      <c r="WC129" s="105"/>
      <c r="WD129" s="105"/>
      <c r="WE129" s="105"/>
      <c r="WF129" s="105"/>
      <c r="WG129" s="105"/>
      <c r="WH129" s="105"/>
      <c r="WI129" s="105"/>
      <c r="WJ129" s="105"/>
      <c r="WK129" s="105"/>
      <c r="WL129" s="105"/>
      <c r="WM129" s="105"/>
      <c r="WN129" s="105"/>
      <c r="WO129" s="105"/>
      <c r="WP129" s="105"/>
      <c r="WQ129" s="105"/>
      <c r="WR129" s="105"/>
      <c r="WS129" s="105"/>
      <c r="WT129" s="105"/>
      <c r="WU129" s="105"/>
      <c r="WV129" s="105"/>
      <c r="WW129" s="105"/>
      <c r="WX129" s="105"/>
      <c r="WY129" s="105"/>
      <c r="WZ129" s="105"/>
      <c r="XA129" s="105"/>
      <c r="XB129" s="105"/>
      <c r="XC129" s="105"/>
      <c r="XD129" s="105"/>
      <c r="XE129" s="105"/>
      <c r="XF129" s="105"/>
      <c r="XG129" s="105"/>
      <c r="XH129" s="105"/>
      <c r="XI129" s="105"/>
      <c r="XJ129" s="105"/>
      <c r="XK129" s="105"/>
      <c r="XL129" s="105"/>
      <c r="XM129" s="105"/>
      <c r="XN129" s="105"/>
      <c r="XO129" s="105"/>
      <c r="XP129" s="105"/>
      <c r="XQ129" s="105"/>
      <c r="XR129" s="105"/>
      <c r="XS129" s="105"/>
      <c r="XT129" s="105"/>
      <c r="XU129" s="105"/>
      <c r="XV129" s="105"/>
      <c r="XW129" s="105"/>
      <c r="XX129" s="105"/>
      <c r="XY129" s="105"/>
      <c r="XZ129" s="105"/>
      <c r="YA129" s="105"/>
      <c r="YB129" s="105"/>
      <c r="YC129" s="105"/>
      <c r="YD129" s="105"/>
      <c r="YE129" s="105"/>
      <c r="YF129" s="105"/>
      <c r="YG129" s="105"/>
      <c r="YH129" s="105"/>
      <c r="YI129" s="105"/>
      <c r="YJ129" s="105"/>
      <c r="YK129" s="105"/>
      <c r="YL129" s="105"/>
      <c r="YM129" s="105"/>
      <c r="YN129" s="105"/>
      <c r="YO129" s="105"/>
      <c r="YP129" s="105"/>
      <c r="YQ129" s="105"/>
      <c r="YR129" s="105"/>
      <c r="YS129" s="105"/>
      <c r="YT129" s="105"/>
      <c r="YU129" s="105"/>
      <c r="YV129" s="105"/>
      <c r="YW129" s="105"/>
      <c r="YX129" s="105"/>
      <c r="YY129" s="105"/>
      <c r="YZ129" s="105"/>
      <c r="ZA129" s="105"/>
      <c r="ZB129" s="105"/>
      <c r="ZC129" s="105"/>
      <c r="ZD129" s="105"/>
      <c r="ZE129" s="105"/>
      <c r="ZF129" s="105"/>
      <c r="ZG129" s="105"/>
      <c r="ZH129" s="105"/>
      <c r="ZI129" s="105"/>
      <c r="ZJ129" s="105"/>
      <c r="ZK129" s="105"/>
      <c r="ZL129" s="105"/>
      <c r="ZM129" s="105"/>
      <c r="ZN129" s="105"/>
      <c r="ZO129" s="105"/>
      <c r="ZP129" s="105"/>
      <c r="ZQ129" s="105"/>
      <c r="ZR129" s="105"/>
      <c r="ZS129" s="105"/>
      <c r="ZT129" s="105"/>
      <c r="ZU129" s="105"/>
      <c r="ZV129" s="105"/>
      <c r="ZW129" s="105"/>
      <c r="ZX129" s="105"/>
      <c r="ZY129" s="105"/>
      <c r="ZZ129" s="105"/>
      <c r="AAA129" s="105"/>
      <c r="AAB129" s="105"/>
      <c r="AAC129" s="105"/>
      <c r="AAD129" s="105"/>
      <c r="AAE129" s="105"/>
      <c r="AAF129" s="105"/>
      <c r="AAG129" s="105"/>
      <c r="AAH129" s="105"/>
      <c r="AAI129" s="105"/>
      <c r="AAJ129" s="105"/>
      <c r="AAK129" s="105"/>
      <c r="AAL129" s="105"/>
      <c r="AAM129" s="105"/>
      <c r="AAN129" s="105"/>
      <c r="AAO129" s="105"/>
      <c r="AAP129" s="105"/>
      <c r="AAQ129" s="105"/>
      <c r="AAR129" s="105"/>
      <c r="AAS129" s="105"/>
      <c r="AAT129" s="105"/>
      <c r="AAU129" s="105"/>
      <c r="AAV129" s="105"/>
      <c r="AAW129" s="105"/>
      <c r="AAX129" s="105"/>
      <c r="AAY129" s="105"/>
      <c r="AAZ129" s="105"/>
      <c r="ABA129" s="105"/>
      <c r="ABB129" s="105"/>
      <c r="ABC129" s="105"/>
      <c r="ABD129" s="105"/>
      <c r="ABE129" s="105"/>
      <c r="ABF129" s="105"/>
      <c r="ABG129" s="105"/>
      <c r="ABH129" s="105"/>
      <c r="ABI129" s="105"/>
      <c r="ABJ129" s="105"/>
      <c r="ABK129" s="105"/>
      <c r="ABL129" s="105"/>
      <c r="ABM129" s="105"/>
      <c r="ABN129" s="105"/>
      <c r="ABO129" s="105"/>
      <c r="ABP129" s="105"/>
      <c r="ABQ129" s="105"/>
      <c r="ABR129" s="105"/>
      <c r="ABS129" s="105"/>
      <c r="ABT129" s="105"/>
      <c r="ABU129" s="105"/>
      <c r="ABV129" s="105"/>
      <c r="ABW129" s="105"/>
      <c r="ABX129" s="105"/>
      <c r="ABY129" s="105"/>
      <c r="ABZ129" s="105"/>
      <c r="ACA129" s="105"/>
      <c r="ACB129" s="105"/>
      <c r="ACC129" s="105"/>
      <c r="ACD129" s="105"/>
      <c r="ACE129" s="105"/>
      <c r="ACF129" s="105"/>
      <c r="ACG129" s="105"/>
      <c r="ACH129" s="105"/>
      <c r="ACI129" s="105"/>
      <c r="ACJ129" s="105"/>
      <c r="ACK129" s="105"/>
      <c r="ACL129" s="105"/>
      <c r="ACM129" s="105"/>
      <c r="ACN129" s="105"/>
      <c r="ACO129" s="105"/>
      <c r="ACP129" s="105"/>
      <c r="ACQ129" s="105"/>
      <c r="ACR129" s="105"/>
      <c r="ACS129" s="105"/>
      <c r="ACT129" s="105"/>
      <c r="ACU129" s="105"/>
      <c r="ACV129" s="105"/>
      <c r="ACW129" s="105"/>
      <c r="ACX129" s="105"/>
      <c r="ACY129" s="105"/>
      <c r="ACZ129" s="105"/>
      <c r="ADA129" s="105"/>
      <c r="ADB129" s="105"/>
      <c r="ADC129" s="105"/>
      <c r="ADD129" s="105"/>
      <c r="ADE129" s="105"/>
      <c r="ADF129" s="105"/>
      <c r="ADG129" s="105"/>
      <c r="ADH129" s="105"/>
      <c r="ADI129" s="105"/>
      <c r="ADJ129" s="105"/>
      <c r="ADK129" s="105"/>
      <c r="ADL129" s="105"/>
      <c r="ADM129" s="105"/>
      <c r="ADN129" s="105"/>
      <c r="ADO129" s="105"/>
      <c r="ADP129" s="105"/>
      <c r="ADQ129" s="105"/>
      <c r="ADR129" s="105"/>
      <c r="ADS129" s="105"/>
      <c r="ADT129" s="105"/>
      <c r="ADU129" s="105"/>
      <c r="ADV129" s="105"/>
      <c r="ADW129" s="105"/>
      <c r="ADX129" s="105"/>
      <c r="ADY129" s="105"/>
      <c r="ADZ129" s="105"/>
      <c r="AEA129" s="105"/>
      <c r="AEB129" s="105"/>
      <c r="AEC129" s="105"/>
      <c r="AED129" s="105"/>
      <c r="AEE129" s="105"/>
      <c r="AEF129" s="105"/>
      <c r="AEG129" s="105"/>
      <c r="AEH129" s="105"/>
      <c r="AEI129" s="105"/>
      <c r="AEJ129" s="105"/>
      <c r="AEK129" s="105"/>
      <c r="AEL129" s="105"/>
      <c r="AEM129" s="105"/>
      <c r="AEN129" s="105"/>
      <c r="AEO129" s="105"/>
      <c r="AEP129" s="105"/>
      <c r="AEQ129" s="105"/>
      <c r="AER129" s="105"/>
      <c r="AES129" s="105"/>
      <c r="AET129" s="105"/>
      <c r="AEU129" s="105"/>
      <c r="AEV129" s="105"/>
      <c r="AEW129" s="105"/>
      <c r="AEX129" s="105"/>
      <c r="AEY129" s="105"/>
      <c r="AEZ129" s="105"/>
      <c r="AFA129" s="105"/>
      <c r="AFB129" s="105"/>
      <c r="AFC129" s="105"/>
      <c r="AFD129" s="105"/>
      <c r="AFE129" s="105"/>
      <c r="AFF129" s="105"/>
      <c r="AFG129" s="105"/>
      <c r="AFH129" s="105"/>
      <c r="AFI129" s="105"/>
      <c r="AFJ129" s="105"/>
      <c r="AFK129" s="105"/>
      <c r="AFL129" s="105"/>
      <c r="AFM129" s="105"/>
      <c r="AFN129" s="105"/>
      <c r="AFO129" s="105"/>
      <c r="AFP129" s="105"/>
      <c r="AFQ129" s="105"/>
      <c r="AFR129" s="105"/>
      <c r="AFS129" s="105"/>
      <c r="AFT129" s="105"/>
      <c r="AFU129" s="105"/>
      <c r="AFV129" s="105"/>
      <c r="AFW129" s="105"/>
      <c r="AFX129" s="105"/>
      <c r="AFY129" s="105"/>
      <c r="AFZ129" s="105"/>
      <c r="AGA129" s="105"/>
      <c r="AGB129" s="105"/>
      <c r="AGC129" s="105"/>
      <c r="AGD129" s="105"/>
      <c r="AGE129" s="105"/>
      <c r="AGF129" s="105"/>
      <c r="AGG129" s="105"/>
      <c r="AGH129" s="105"/>
      <c r="AGI129" s="105"/>
      <c r="AGJ129" s="105"/>
      <c r="AGK129" s="105"/>
      <c r="AGL129" s="105"/>
      <c r="AGM129" s="105"/>
      <c r="AGN129" s="105"/>
      <c r="AGO129" s="105"/>
      <c r="AGP129" s="105"/>
      <c r="AGQ129" s="105"/>
      <c r="AGR129" s="105"/>
      <c r="AGS129" s="105"/>
      <c r="AGT129" s="105"/>
      <c r="AGU129" s="105"/>
      <c r="AGV129" s="105"/>
      <c r="AGW129" s="105"/>
      <c r="AGX129" s="105"/>
      <c r="AGY129" s="105"/>
      <c r="AGZ129" s="105"/>
      <c r="AHA129" s="105"/>
      <c r="AHB129" s="105"/>
      <c r="AHC129" s="105"/>
      <c r="AHD129" s="105"/>
      <c r="AHE129" s="105"/>
      <c r="AHF129" s="105"/>
      <c r="AHG129" s="105"/>
      <c r="AHH129" s="105"/>
      <c r="AHI129" s="105"/>
      <c r="AHJ129" s="105"/>
      <c r="AHK129" s="105"/>
      <c r="AHL129" s="105"/>
      <c r="AHM129" s="105"/>
      <c r="AHN129" s="105"/>
      <c r="AHO129" s="105"/>
      <c r="AHP129" s="105"/>
      <c r="AHQ129" s="105"/>
      <c r="AHR129" s="105"/>
      <c r="AHS129" s="105"/>
      <c r="AHT129" s="105"/>
      <c r="AHU129" s="105"/>
      <c r="AHV129" s="105"/>
      <c r="AHW129" s="105"/>
      <c r="AHX129" s="105"/>
      <c r="AHY129" s="105"/>
      <c r="AHZ129" s="105"/>
      <c r="AIA129" s="105"/>
      <c r="AIB129" s="105"/>
      <c r="AIC129" s="105"/>
      <c r="AID129" s="105"/>
      <c r="AIE129" s="105"/>
      <c r="AIF129" s="105"/>
      <c r="AIG129" s="105"/>
      <c r="AIH129" s="105"/>
      <c r="AII129" s="105"/>
      <c r="AIJ129" s="105"/>
      <c r="AIK129" s="105"/>
      <c r="AIL129" s="105"/>
      <c r="AIM129" s="105"/>
      <c r="AIN129" s="105"/>
      <c r="AIO129" s="105"/>
      <c r="AIP129" s="105"/>
      <c r="AIQ129" s="105"/>
      <c r="AIR129" s="105"/>
      <c r="AIS129" s="105"/>
      <c r="AIT129" s="105"/>
      <c r="AIU129" s="105"/>
      <c r="AIV129" s="105"/>
      <c r="AIW129" s="105"/>
      <c r="AIX129" s="105"/>
      <c r="AIY129" s="105"/>
      <c r="AIZ129" s="105"/>
      <c r="AJA129" s="105"/>
      <c r="AJB129" s="105"/>
      <c r="AJC129" s="105"/>
      <c r="AJD129" s="105"/>
      <c r="AJE129" s="105"/>
      <c r="AJF129" s="105"/>
      <c r="AJG129" s="105"/>
      <c r="AJH129" s="105"/>
      <c r="AJI129" s="105"/>
      <c r="AJJ129" s="105"/>
      <c r="AJK129" s="105"/>
      <c r="AJL129" s="105"/>
      <c r="AJM129" s="105"/>
      <c r="AJN129" s="105"/>
      <c r="AJO129" s="105"/>
      <c r="AJP129" s="105"/>
      <c r="AJQ129" s="105"/>
      <c r="AJR129" s="105"/>
      <c r="AJS129" s="105"/>
      <c r="AJT129" s="105"/>
      <c r="AJU129" s="105"/>
      <c r="AJV129" s="105"/>
      <c r="AJW129" s="105"/>
      <c r="AJX129" s="105"/>
      <c r="AJY129" s="105"/>
      <c r="AJZ129" s="105"/>
      <c r="AKA129" s="105"/>
      <c r="AKB129" s="105"/>
      <c r="AKC129" s="105"/>
      <c r="AKD129" s="105"/>
      <c r="AKE129" s="105"/>
      <c r="AKF129" s="105"/>
      <c r="AKG129" s="105"/>
      <c r="AKH129" s="105"/>
      <c r="AKI129" s="105"/>
      <c r="AKJ129" s="105"/>
      <c r="AKK129" s="105"/>
      <c r="AKL129" s="105"/>
      <c r="AKM129" s="105"/>
      <c r="AKN129" s="105"/>
      <c r="AKO129" s="105"/>
      <c r="AKP129" s="105"/>
      <c r="AKQ129" s="105"/>
      <c r="AKR129" s="105"/>
      <c r="AKS129" s="105"/>
      <c r="AKT129" s="105"/>
      <c r="AKU129" s="105"/>
      <c r="AKV129" s="105"/>
      <c r="AKW129" s="105"/>
      <c r="AKX129" s="105"/>
      <c r="AKY129" s="105"/>
      <c r="AKZ129" s="105"/>
      <c r="ALA129" s="105"/>
      <c r="ALB129" s="105"/>
      <c r="ALC129" s="105"/>
      <c r="ALD129" s="105"/>
      <c r="ALE129" s="105"/>
      <c r="ALF129" s="105"/>
      <c r="ALG129" s="105"/>
      <c r="ALH129" s="105"/>
      <c r="ALI129" s="105"/>
      <c r="ALJ129" s="105"/>
      <c r="ALK129" s="105"/>
      <c r="ALL129" s="105"/>
      <c r="ALM129" s="105"/>
      <c r="ALN129" s="105"/>
      <c r="ALO129" s="105"/>
      <c r="ALP129" s="105"/>
      <c r="ALQ129" s="105"/>
      <c r="ALR129" s="105"/>
      <c r="ALS129" s="105"/>
      <c r="ALT129" s="105"/>
      <c r="ALU129" s="105"/>
      <c r="ALV129" s="105"/>
      <c r="ALW129" s="105"/>
      <c r="ALX129" s="105"/>
      <c r="ALY129" s="105"/>
      <c r="ALZ129" s="105"/>
      <c r="AMA129" s="105"/>
      <c r="AMB129" s="105"/>
      <c r="AMC129" s="105"/>
      <c r="AMD129" s="105"/>
      <c r="AME129" s="105"/>
      <c r="AMF129" s="105"/>
      <c r="AMG129" s="105"/>
      <c r="AMH129" s="105"/>
      <c r="AMI129" s="105"/>
      <c r="AMJ129" s="105"/>
      <c r="AMK129" s="105"/>
      <c r="AML129" s="105"/>
      <c r="AMM129" s="105"/>
      <c r="AMN129" s="105"/>
      <c r="AMO129" s="105"/>
      <c r="AMP129" s="105"/>
      <c r="AMQ129" s="105"/>
      <c r="AMR129" s="105"/>
      <c r="AMS129" s="105"/>
      <c r="AMT129" s="105"/>
      <c r="AMU129" s="105"/>
      <c r="AMV129" s="105"/>
      <c r="AMW129" s="105"/>
      <c r="AMX129" s="105"/>
      <c r="AMY129" s="105"/>
      <c r="AMZ129" s="105"/>
      <c r="ANA129" s="105"/>
      <c r="ANB129" s="105"/>
      <c r="ANC129" s="105"/>
      <c r="AND129" s="105"/>
      <c r="ANE129" s="105"/>
      <c r="ANF129" s="105"/>
      <c r="ANG129" s="105"/>
      <c r="ANH129" s="105"/>
      <c r="ANI129" s="105"/>
      <c r="ANJ129" s="105"/>
      <c r="ANK129" s="105"/>
      <c r="ANL129" s="105"/>
      <c r="ANM129" s="105"/>
      <c r="ANN129" s="105"/>
      <c r="ANO129" s="105"/>
      <c r="ANP129" s="105"/>
      <c r="ANQ129" s="105"/>
      <c r="ANR129" s="105"/>
      <c r="ANS129" s="105"/>
      <c r="ANT129" s="105"/>
      <c r="ANU129" s="105"/>
      <c r="ANV129" s="105"/>
      <c r="ANW129" s="105"/>
      <c r="ANX129" s="105"/>
      <c r="ANY129" s="105"/>
      <c r="ANZ129" s="105"/>
      <c r="AOA129" s="105"/>
      <c r="AOB129" s="105"/>
      <c r="AOC129" s="105"/>
      <c r="AOD129" s="105"/>
      <c r="AOE129" s="105"/>
      <c r="AOF129" s="105"/>
      <c r="AOG129" s="105"/>
      <c r="AOH129" s="105"/>
      <c r="AOI129" s="105"/>
      <c r="AOJ129" s="105"/>
      <c r="AOK129" s="105"/>
      <c r="AOL129" s="105"/>
      <c r="AOM129" s="105"/>
      <c r="AON129" s="105"/>
      <c r="AOO129" s="105"/>
      <c r="AOP129" s="105"/>
      <c r="AOQ129" s="105"/>
      <c r="AOR129" s="105"/>
      <c r="AOS129" s="105"/>
      <c r="AOT129" s="105"/>
      <c r="AOU129" s="105"/>
      <c r="AOV129" s="105"/>
      <c r="AOW129" s="105"/>
      <c r="AOX129" s="105"/>
      <c r="AOY129" s="105"/>
      <c r="AOZ129" s="105"/>
      <c r="APA129" s="105"/>
      <c r="APB129" s="105"/>
      <c r="APC129" s="105"/>
      <c r="APD129" s="105"/>
      <c r="APE129" s="105"/>
      <c r="APF129" s="105"/>
      <c r="APG129" s="105"/>
      <c r="APH129" s="105"/>
      <c r="API129" s="105"/>
      <c r="APJ129" s="105"/>
      <c r="APK129" s="105"/>
      <c r="APL129" s="105"/>
      <c r="APM129" s="105"/>
      <c r="APN129" s="105"/>
      <c r="APO129" s="105"/>
      <c r="APP129" s="105"/>
      <c r="APQ129" s="105"/>
      <c r="APR129" s="105"/>
      <c r="APS129" s="105"/>
      <c r="APT129" s="105"/>
      <c r="APU129" s="105"/>
      <c r="APV129" s="105"/>
      <c r="APW129" s="105"/>
      <c r="APX129" s="105"/>
      <c r="APY129" s="105"/>
      <c r="APZ129" s="105"/>
      <c r="AQA129" s="105"/>
      <c r="AQB129" s="105"/>
      <c r="AQC129" s="105"/>
      <c r="AQD129" s="105"/>
      <c r="AQE129" s="105"/>
      <c r="AQF129" s="105"/>
      <c r="AQG129" s="105"/>
      <c r="AQH129" s="105"/>
      <c r="AQI129" s="105"/>
      <c r="AQJ129" s="105"/>
      <c r="AQK129" s="105"/>
      <c r="AQL129" s="105"/>
      <c r="AQM129" s="105"/>
      <c r="AQN129" s="105"/>
      <c r="AQO129" s="105"/>
      <c r="AQP129" s="105"/>
      <c r="AQQ129" s="105"/>
      <c r="AQR129" s="105"/>
      <c r="AQS129" s="105"/>
      <c r="AQT129" s="105"/>
      <c r="AQU129" s="105"/>
      <c r="AQV129" s="105"/>
      <c r="AQW129" s="105"/>
      <c r="AQX129" s="105"/>
      <c r="AQY129" s="105"/>
      <c r="AQZ129" s="105"/>
      <c r="ARA129" s="105"/>
      <c r="ARB129" s="105"/>
      <c r="ARC129" s="105"/>
      <c r="ARD129" s="105"/>
      <c r="ARE129" s="105"/>
      <c r="ARF129" s="105"/>
      <c r="ARG129" s="105"/>
      <c r="ARH129" s="105"/>
      <c r="ARI129" s="105"/>
      <c r="ARJ129" s="105"/>
      <c r="ARK129" s="105"/>
      <c r="ARL129" s="105"/>
      <c r="ARM129" s="105"/>
      <c r="ARN129" s="105"/>
      <c r="ARO129" s="105"/>
      <c r="ARP129" s="105"/>
      <c r="ARQ129" s="105"/>
      <c r="ARR129" s="105"/>
      <c r="ARS129" s="105"/>
      <c r="ART129" s="105"/>
      <c r="ARU129" s="105"/>
      <c r="ARV129" s="105"/>
      <c r="ARW129" s="105"/>
      <c r="ARX129" s="105"/>
      <c r="ARY129" s="105"/>
      <c r="ARZ129" s="105"/>
      <c r="ASA129" s="105"/>
      <c r="ASB129" s="105"/>
      <c r="ASC129" s="105"/>
      <c r="ASD129" s="105"/>
      <c r="ASE129" s="105"/>
      <c r="ASF129" s="105"/>
      <c r="ASG129" s="105"/>
      <c r="ASH129" s="105"/>
      <c r="ASI129" s="105"/>
      <c r="ASJ129" s="105"/>
      <c r="ASK129" s="105"/>
      <c r="ASL129" s="105"/>
      <c r="ASM129" s="105"/>
      <c r="ASN129" s="105"/>
      <c r="ASO129" s="105"/>
      <c r="ASP129" s="105"/>
      <c r="ASQ129" s="105"/>
      <c r="ASR129" s="105"/>
      <c r="ASS129" s="105"/>
      <c r="AST129" s="105"/>
      <c r="ASU129" s="105"/>
      <c r="ASV129" s="105"/>
      <c r="ASW129" s="105"/>
      <c r="ASX129" s="105"/>
      <c r="ASY129" s="105"/>
      <c r="ASZ129" s="105"/>
      <c r="ATA129" s="105"/>
      <c r="ATB129" s="105"/>
      <c r="ATC129" s="105"/>
      <c r="ATD129" s="105"/>
      <c r="ATE129" s="105"/>
      <c r="ATF129" s="105"/>
      <c r="ATG129" s="105"/>
      <c r="ATH129" s="105"/>
      <c r="ATI129" s="105"/>
      <c r="ATJ129" s="105"/>
      <c r="ATK129" s="105"/>
      <c r="ATL129" s="105"/>
      <c r="ATM129" s="105"/>
      <c r="ATN129" s="105"/>
      <c r="ATO129" s="105"/>
      <c r="ATP129" s="105"/>
      <c r="ATQ129" s="105"/>
      <c r="ATR129" s="105"/>
      <c r="ATS129" s="105"/>
      <c r="ATT129" s="105"/>
      <c r="ATU129" s="105"/>
      <c r="ATV129" s="105"/>
    </row>
    <row r="130" spans="1:1218" s="58" customFormat="1" ht="15.75" customHeight="1">
      <c r="A130" s="2302"/>
      <c r="B130" s="1725" t="str">
        <f>IF(ISBLANK(C130),"",LARGE(B119:B129,1)+1)</f>
        <v/>
      </c>
      <c r="C130" s="1341"/>
      <c r="D130" s="691" t="s">
        <v>306</v>
      </c>
      <c r="E130" s="141"/>
      <c r="F130" s="141"/>
      <c r="G130" s="141"/>
      <c r="H130" s="141"/>
      <c r="I130" s="141"/>
      <c r="J130" s="1549"/>
      <c r="K130" s="140"/>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5"/>
      <c r="CB130" s="105"/>
      <c r="CC130" s="105"/>
      <c r="CD130" s="105"/>
      <c r="CE130" s="105"/>
      <c r="CF130" s="105"/>
      <c r="CG130" s="105"/>
      <c r="CH130" s="105"/>
      <c r="CI130" s="105"/>
      <c r="CJ130" s="105"/>
      <c r="CK130" s="105"/>
      <c r="CL130" s="105"/>
      <c r="CM130" s="105"/>
      <c r="CN130" s="105"/>
      <c r="CO130" s="105"/>
      <c r="CP130" s="105"/>
      <c r="CQ130" s="105"/>
      <c r="CR130" s="105"/>
      <c r="CS130" s="105"/>
      <c r="CT130" s="105"/>
      <c r="CU130" s="105"/>
      <c r="CV130" s="105"/>
      <c r="CW130" s="105"/>
      <c r="CX130" s="105"/>
      <c r="CY130" s="105"/>
      <c r="CZ130" s="105"/>
      <c r="DA130" s="105"/>
      <c r="DB130" s="105"/>
      <c r="DC130" s="105"/>
      <c r="DD130" s="105"/>
      <c r="DE130" s="105"/>
      <c r="DF130" s="105"/>
      <c r="DG130" s="105"/>
      <c r="DH130" s="105"/>
      <c r="DI130" s="105"/>
      <c r="DJ130" s="105"/>
      <c r="DK130" s="105"/>
      <c r="DL130" s="105"/>
      <c r="DM130" s="105"/>
      <c r="DN130" s="105"/>
      <c r="DO130" s="105"/>
      <c r="DP130" s="105"/>
      <c r="DQ130" s="105"/>
      <c r="DR130" s="105"/>
      <c r="DS130" s="105"/>
      <c r="DT130" s="105"/>
      <c r="DU130" s="105"/>
      <c r="DV130" s="105"/>
      <c r="DW130" s="105"/>
      <c r="DX130" s="105"/>
      <c r="DY130" s="105"/>
      <c r="DZ130" s="105"/>
      <c r="EA130" s="105"/>
      <c r="EB130" s="105"/>
      <c r="EC130" s="105"/>
      <c r="ED130" s="105"/>
      <c r="EE130" s="105"/>
      <c r="EF130" s="105"/>
      <c r="EG130" s="105"/>
      <c r="EH130" s="105"/>
      <c r="EI130" s="105"/>
      <c r="EJ130" s="105"/>
      <c r="EK130" s="105"/>
      <c r="EL130" s="105"/>
      <c r="EM130" s="105"/>
      <c r="EN130" s="105"/>
      <c r="EO130" s="105"/>
      <c r="EP130" s="105"/>
      <c r="EQ130" s="105"/>
      <c r="ER130" s="105"/>
      <c r="ES130" s="105"/>
      <c r="ET130" s="105"/>
      <c r="EU130" s="105"/>
      <c r="EV130" s="105"/>
      <c r="EW130" s="105"/>
      <c r="EX130" s="105"/>
      <c r="EY130" s="105"/>
      <c r="EZ130" s="105"/>
      <c r="FA130" s="105"/>
      <c r="FB130" s="105"/>
      <c r="FC130" s="105"/>
      <c r="FD130" s="105"/>
      <c r="FE130" s="105"/>
      <c r="FF130" s="105"/>
      <c r="FG130" s="105"/>
      <c r="FH130" s="105"/>
      <c r="FI130" s="105"/>
      <c r="FJ130" s="105"/>
      <c r="FK130" s="105"/>
      <c r="FL130" s="105"/>
      <c r="FM130" s="105"/>
      <c r="FN130" s="105"/>
      <c r="FO130" s="105"/>
      <c r="FP130" s="105"/>
      <c r="FQ130" s="105"/>
      <c r="FR130" s="105"/>
      <c r="FS130" s="105"/>
      <c r="FT130" s="105"/>
      <c r="FU130" s="105"/>
      <c r="FV130" s="105"/>
      <c r="FW130" s="105"/>
      <c r="FX130" s="105"/>
      <c r="FY130" s="105"/>
      <c r="FZ130" s="105"/>
      <c r="GA130" s="105"/>
      <c r="GB130" s="105"/>
      <c r="GC130" s="105"/>
      <c r="GD130" s="105"/>
      <c r="GE130" s="105"/>
      <c r="GF130" s="105"/>
      <c r="GG130" s="105"/>
      <c r="GH130" s="105"/>
      <c r="GI130" s="105"/>
      <c r="GJ130" s="105"/>
      <c r="GK130" s="105"/>
      <c r="GL130" s="105"/>
      <c r="GM130" s="105"/>
      <c r="GN130" s="105"/>
      <c r="GO130" s="105"/>
      <c r="GP130" s="105"/>
      <c r="GQ130" s="105"/>
      <c r="GR130" s="105"/>
      <c r="GS130" s="105"/>
      <c r="GT130" s="105"/>
      <c r="GU130" s="105"/>
      <c r="GV130" s="105"/>
      <c r="GW130" s="105"/>
      <c r="GX130" s="105"/>
      <c r="GY130" s="105"/>
      <c r="GZ130" s="105"/>
      <c r="HA130" s="105"/>
      <c r="HB130" s="105"/>
      <c r="HC130" s="105"/>
      <c r="HD130" s="105"/>
      <c r="HE130" s="105"/>
      <c r="HF130" s="105"/>
      <c r="HG130" s="105"/>
      <c r="HH130" s="105"/>
      <c r="HI130" s="105"/>
      <c r="HJ130" s="105"/>
      <c r="HK130" s="105"/>
      <c r="HL130" s="105"/>
      <c r="HM130" s="105"/>
      <c r="HN130" s="105"/>
      <c r="HO130" s="105"/>
      <c r="HP130" s="105"/>
      <c r="HQ130" s="105"/>
      <c r="HR130" s="105"/>
      <c r="HS130" s="105"/>
      <c r="HT130" s="105"/>
      <c r="HU130" s="105"/>
      <c r="HV130" s="105"/>
      <c r="HW130" s="105"/>
      <c r="HX130" s="105"/>
      <c r="HY130" s="105"/>
      <c r="HZ130" s="105"/>
      <c r="IA130" s="105"/>
      <c r="IB130" s="105"/>
      <c r="IC130" s="105"/>
      <c r="ID130" s="105"/>
      <c r="IE130" s="105"/>
      <c r="IF130" s="105"/>
      <c r="IG130" s="105"/>
      <c r="IH130" s="105"/>
      <c r="II130" s="105"/>
      <c r="IJ130" s="105"/>
      <c r="IK130" s="105"/>
      <c r="IL130" s="105"/>
      <c r="IM130" s="105"/>
      <c r="IN130" s="105"/>
      <c r="IO130" s="105"/>
      <c r="IP130" s="105"/>
      <c r="IQ130" s="105"/>
      <c r="IR130" s="105"/>
      <c r="IS130" s="105"/>
      <c r="IT130" s="105"/>
      <c r="IU130" s="105"/>
      <c r="IV130" s="105"/>
      <c r="IW130" s="105"/>
      <c r="IX130" s="105"/>
      <c r="IY130" s="105"/>
      <c r="IZ130" s="105"/>
      <c r="JA130" s="105"/>
      <c r="JB130" s="105"/>
      <c r="JC130" s="105"/>
      <c r="JD130" s="105"/>
      <c r="JE130" s="105"/>
      <c r="JF130" s="105"/>
      <c r="JG130" s="105"/>
      <c r="JH130" s="105"/>
      <c r="JI130" s="105"/>
      <c r="JJ130" s="105"/>
      <c r="JK130" s="105"/>
      <c r="JL130" s="105"/>
      <c r="JM130" s="105"/>
      <c r="JN130" s="105"/>
      <c r="JO130" s="105"/>
      <c r="JP130" s="105"/>
      <c r="JQ130" s="105"/>
      <c r="JR130" s="105"/>
      <c r="JS130" s="105"/>
      <c r="JT130" s="105"/>
      <c r="JU130" s="105"/>
      <c r="JV130" s="105"/>
      <c r="JW130" s="105"/>
      <c r="JX130" s="105"/>
      <c r="JY130" s="105"/>
      <c r="JZ130" s="105"/>
      <c r="KA130" s="105"/>
      <c r="KB130" s="105"/>
      <c r="KC130" s="105"/>
      <c r="KD130" s="105"/>
      <c r="KE130" s="105"/>
      <c r="KF130" s="105"/>
      <c r="KG130" s="105"/>
      <c r="KH130" s="105"/>
      <c r="KI130" s="105"/>
      <c r="KJ130" s="105"/>
      <c r="KK130" s="105"/>
      <c r="KL130" s="105"/>
      <c r="KM130" s="105"/>
      <c r="KN130" s="105"/>
      <c r="KO130" s="105"/>
      <c r="KP130" s="105"/>
      <c r="KQ130" s="105"/>
      <c r="KR130" s="105"/>
      <c r="KS130" s="105"/>
      <c r="KT130" s="105"/>
      <c r="KU130" s="105"/>
      <c r="KV130" s="105"/>
      <c r="KW130" s="105"/>
      <c r="KX130" s="105"/>
      <c r="KY130" s="105"/>
      <c r="KZ130" s="105"/>
      <c r="LA130" s="105"/>
      <c r="LB130" s="105"/>
      <c r="LC130" s="105"/>
      <c r="LD130" s="105"/>
      <c r="LE130" s="105"/>
      <c r="LF130" s="105"/>
      <c r="LG130" s="105"/>
      <c r="LH130" s="105"/>
      <c r="LI130" s="105"/>
      <c r="LJ130" s="105"/>
      <c r="LK130" s="105"/>
      <c r="LL130" s="105"/>
      <c r="LM130" s="105"/>
      <c r="LN130" s="105"/>
      <c r="LO130" s="105"/>
      <c r="LP130" s="105"/>
      <c r="LQ130" s="105"/>
      <c r="LR130" s="105"/>
      <c r="LS130" s="105"/>
      <c r="LT130" s="105"/>
      <c r="LU130" s="105"/>
      <c r="LV130" s="105"/>
      <c r="LW130" s="105"/>
      <c r="LX130" s="105"/>
      <c r="LY130" s="105"/>
      <c r="LZ130" s="105"/>
      <c r="MA130" s="105"/>
      <c r="MB130" s="105"/>
      <c r="MC130" s="105"/>
      <c r="MD130" s="105"/>
      <c r="ME130" s="105"/>
      <c r="MF130" s="105"/>
      <c r="MG130" s="105"/>
      <c r="MH130" s="105"/>
      <c r="MI130" s="105"/>
      <c r="MJ130" s="105"/>
      <c r="MK130" s="105"/>
      <c r="ML130" s="105"/>
      <c r="MM130" s="105"/>
      <c r="MN130" s="105"/>
      <c r="MO130" s="105"/>
      <c r="MP130" s="105"/>
      <c r="MQ130" s="105"/>
      <c r="MR130" s="105"/>
      <c r="MS130" s="105"/>
      <c r="MT130" s="105"/>
      <c r="MU130" s="105"/>
      <c r="MV130" s="105"/>
      <c r="MW130" s="105"/>
      <c r="MX130" s="105"/>
      <c r="MY130" s="105"/>
      <c r="MZ130" s="105"/>
      <c r="NA130" s="105"/>
      <c r="NB130" s="105"/>
      <c r="NC130" s="105"/>
      <c r="ND130" s="105"/>
      <c r="NE130" s="105"/>
      <c r="NF130" s="105"/>
      <c r="NG130" s="105"/>
      <c r="NH130" s="105"/>
      <c r="NI130" s="105"/>
      <c r="NJ130" s="105"/>
      <c r="NK130" s="105"/>
      <c r="NL130" s="105"/>
      <c r="NM130" s="105"/>
      <c r="NN130" s="105"/>
      <c r="NO130" s="105"/>
      <c r="NP130" s="105"/>
      <c r="NQ130" s="105"/>
      <c r="NR130" s="105"/>
      <c r="NS130" s="105"/>
      <c r="NT130" s="105"/>
      <c r="NU130" s="105"/>
      <c r="NV130" s="105"/>
      <c r="NW130" s="105"/>
      <c r="NX130" s="105"/>
      <c r="NY130" s="105"/>
      <c r="NZ130" s="105"/>
      <c r="OA130" s="105"/>
      <c r="OB130" s="105"/>
      <c r="OC130" s="105"/>
      <c r="OD130" s="105"/>
      <c r="OE130" s="105"/>
      <c r="OF130" s="105"/>
      <c r="OG130" s="105"/>
      <c r="OH130" s="105"/>
      <c r="OI130" s="105"/>
      <c r="OJ130" s="105"/>
      <c r="OK130" s="105"/>
      <c r="OL130" s="105"/>
      <c r="OM130" s="105"/>
      <c r="ON130" s="105"/>
      <c r="OO130" s="105"/>
      <c r="OP130" s="105"/>
      <c r="OQ130" s="105"/>
      <c r="OR130" s="105"/>
      <c r="OS130" s="105"/>
      <c r="OT130" s="105"/>
      <c r="OU130" s="105"/>
      <c r="OV130" s="105"/>
      <c r="OW130" s="105"/>
      <c r="OX130" s="105"/>
      <c r="OY130" s="105"/>
      <c r="OZ130" s="105"/>
      <c r="PA130" s="105"/>
      <c r="PB130" s="105"/>
      <c r="PC130" s="105"/>
      <c r="PD130" s="105"/>
      <c r="PE130" s="105"/>
      <c r="PF130" s="105"/>
      <c r="PG130" s="105"/>
      <c r="PH130" s="105"/>
      <c r="PI130" s="105"/>
      <c r="PJ130" s="105"/>
      <c r="PK130" s="105"/>
      <c r="PL130" s="105"/>
      <c r="PM130" s="105"/>
      <c r="PN130" s="105"/>
      <c r="PO130" s="105"/>
      <c r="PP130" s="105"/>
      <c r="PQ130" s="105"/>
      <c r="PR130" s="105"/>
      <c r="PS130" s="105"/>
      <c r="PT130" s="105"/>
      <c r="PU130" s="105"/>
      <c r="PV130" s="105"/>
      <c r="PW130" s="105"/>
      <c r="PX130" s="105"/>
      <c r="PY130" s="105"/>
      <c r="PZ130" s="105"/>
      <c r="QA130" s="105"/>
      <c r="QB130" s="105"/>
      <c r="QC130" s="105"/>
      <c r="QD130" s="105"/>
      <c r="QE130" s="105"/>
      <c r="QF130" s="105"/>
      <c r="QG130" s="105"/>
      <c r="QH130" s="105"/>
      <c r="QI130" s="105"/>
      <c r="QJ130" s="105"/>
      <c r="QK130" s="105"/>
      <c r="QL130" s="105"/>
      <c r="QM130" s="105"/>
      <c r="QN130" s="105"/>
      <c r="QO130" s="105"/>
      <c r="QP130" s="105"/>
      <c r="QQ130" s="105"/>
      <c r="QR130" s="105"/>
      <c r="QS130" s="105"/>
      <c r="QT130" s="105"/>
      <c r="QU130" s="105"/>
      <c r="QV130" s="105"/>
      <c r="QW130" s="105"/>
      <c r="QX130" s="105"/>
      <c r="QY130" s="105"/>
      <c r="QZ130" s="105"/>
      <c r="RA130" s="105"/>
      <c r="RB130" s="105"/>
      <c r="RC130" s="105"/>
      <c r="RD130" s="105"/>
      <c r="RE130" s="105"/>
      <c r="RF130" s="105"/>
      <c r="RG130" s="105"/>
      <c r="RH130" s="105"/>
      <c r="RI130" s="105"/>
      <c r="RJ130" s="105"/>
      <c r="RK130" s="105"/>
      <c r="RL130" s="105"/>
      <c r="RM130" s="105"/>
      <c r="RN130" s="105"/>
      <c r="RO130" s="105"/>
      <c r="RP130" s="105"/>
      <c r="RQ130" s="105"/>
      <c r="RR130" s="105"/>
      <c r="RS130" s="105"/>
      <c r="RT130" s="105"/>
      <c r="RU130" s="105"/>
      <c r="RV130" s="105"/>
      <c r="RW130" s="105"/>
      <c r="RX130" s="105"/>
      <c r="RY130" s="105"/>
      <c r="RZ130" s="105"/>
      <c r="SA130" s="105"/>
      <c r="SB130" s="105"/>
      <c r="SC130" s="105"/>
      <c r="SD130" s="105"/>
      <c r="SE130" s="105"/>
      <c r="SF130" s="105"/>
      <c r="SG130" s="105"/>
      <c r="SH130" s="105"/>
      <c r="SI130" s="105"/>
      <c r="SJ130" s="105"/>
      <c r="SK130" s="105"/>
      <c r="SL130" s="105"/>
      <c r="SM130" s="105"/>
      <c r="SN130" s="105"/>
      <c r="SO130" s="105"/>
      <c r="SP130" s="105"/>
      <c r="SQ130" s="105"/>
      <c r="SR130" s="105"/>
      <c r="SS130" s="105"/>
      <c r="ST130" s="105"/>
      <c r="SU130" s="105"/>
      <c r="SV130" s="105"/>
      <c r="SW130" s="105"/>
      <c r="SX130" s="105"/>
      <c r="SY130" s="105"/>
      <c r="SZ130" s="105"/>
      <c r="TA130" s="105"/>
      <c r="TB130" s="105"/>
      <c r="TC130" s="105"/>
      <c r="TD130" s="105"/>
      <c r="TE130" s="105"/>
      <c r="TF130" s="105"/>
      <c r="TG130" s="105"/>
      <c r="TH130" s="105"/>
      <c r="TI130" s="105"/>
      <c r="TJ130" s="105"/>
      <c r="TK130" s="105"/>
      <c r="TL130" s="105"/>
      <c r="TM130" s="105"/>
      <c r="TN130" s="105"/>
      <c r="TO130" s="105"/>
      <c r="TP130" s="105"/>
      <c r="TQ130" s="105"/>
      <c r="TR130" s="105"/>
      <c r="TS130" s="105"/>
      <c r="TT130" s="105"/>
      <c r="TU130" s="105"/>
      <c r="TV130" s="105"/>
      <c r="TW130" s="105"/>
      <c r="TX130" s="105"/>
      <c r="TY130" s="105"/>
      <c r="TZ130" s="105"/>
      <c r="UA130" s="105"/>
      <c r="UB130" s="105"/>
      <c r="UC130" s="105"/>
      <c r="UD130" s="105"/>
      <c r="UE130" s="105"/>
      <c r="UF130" s="105"/>
      <c r="UG130" s="105"/>
      <c r="UH130" s="105"/>
      <c r="UI130" s="105"/>
      <c r="UJ130" s="105"/>
      <c r="UK130" s="105"/>
      <c r="UL130" s="105"/>
      <c r="UM130" s="105"/>
      <c r="UN130" s="105"/>
      <c r="UO130" s="105"/>
      <c r="UP130" s="105"/>
      <c r="UQ130" s="105"/>
      <c r="UR130" s="105"/>
      <c r="US130" s="105"/>
      <c r="UT130" s="105"/>
      <c r="UU130" s="105"/>
      <c r="UV130" s="105"/>
      <c r="UW130" s="105"/>
      <c r="UX130" s="105"/>
      <c r="UY130" s="105"/>
      <c r="UZ130" s="105"/>
      <c r="VA130" s="105"/>
      <c r="VB130" s="105"/>
      <c r="VC130" s="105"/>
      <c r="VD130" s="105"/>
      <c r="VE130" s="105"/>
      <c r="VF130" s="105"/>
      <c r="VG130" s="105"/>
      <c r="VH130" s="105"/>
      <c r="VI130" s="105"/>
      <c r="VJ130" s="105"/>
      <c r="VK130" s="105"/>
      <c r="VL130" s="105"/>
      <c r="VM130" s="105"/>
      <c r="VN130" s="105"/>
      <c r="VO130" s="105"/>
      <c r="VP130" s="105"/>
      <c r="VQ130" s="105"/>
      <c r="VR130" s="105"/>
      <c r="VS130" s="105"/>
      <c r="VT130" s="105"/>
      <c r="VU130" s="105"/>
      <c r="VV130" s="105"/>
      <c r="VW130" s="105"/>
      <c r="VX130" s="105"/>
      <c r="VY130" s="105"/>
      <c r="VZ130" s="105"/>
      <c r="WA130" s="105"/>
      <c r="WB130" s="105"/>
      <c r="WC130" s="105"/>
      <c r="WD130" s="105"/>
      <c r="WE130" s="105"/>
      <c r="WF130" s="105"/>
      <c r="WG130" s="105"/>
      <c r="WH130" s="105"/>
      <c r="WI130" s="105"/>
      <c r="WJ130" s="105"/>
      <c r="WK130" s="105"/>
      <c r="WL130" s="105"/>
      <c r="WM130" s="105"/>
      <c r="WN130" s="105"/>
      <c r="WO130" s="105"/>
      <c r="WP130" s="105"/>
      <c r="WQ130" s="105"/>
      <c r="WR130" s="105"/>
      <c r="WS130" s="105"/>
      <c r="WT130" s="105"/>
      <c r="WU130" s="105"/>
      <c r="WV130" s="105"/>
      <c r="WW130" s="105"/>
      <c r="WX130" s="105"/>
      <c r="WY130" s="105"/>
      <c r="WZ130" s="105"/>
      <c r="XA130" s="105"/>
      <c r="XB130" s="105"/>
      <c r="XC130" s="105"/>
      <c r="XD130" s="105"/>
      <c r="XE130" s="105"/>
      <c r="XF130" s="105"/>
      <c r="XG130" s="105"/>
      <c r="XH130" s="105"/>
      <c r="XI130" s="105"/>
      <c r="XJ130" s="105"/>
      <c r="XK130" s="105"/>
      <c r="XL130" s="105"/>
      <c r="XM130" s="105"/>
      <c r="XN130" s="105"/>
      <c r="XO130" s="105"/>
      <c r="XP130" s="105"/>
      <c r="XQ130" s="105"/>
      <c r="XR130" s="105"/>
      <c r="XS130" s="105"/>
      <c r="XT130" s="105"/>
      <c r="XU130" s="105"/>
      <c r="XV130" s="105"/>
      <c r="XW130" s="105"/>
      <c r="XX130" s="105"/>
      <c r="XY130" s="105"/>
      <c r="XZ130" s="105"/>
      <c r="YA130" s="105"/>
      <c r="YB130" s="105"/>
      <c r="YC130" s="105"/>
      <c r="YD130" s="105"/>
      <c r="YE130" s="105"/>
      <c r="YF130" s="105"/>
      <c r="YG130" s="105"/>
      <c r="YH130" s="105"/>
      <c r="YI130" s="105"/>
      <c r="YJ130" s="105"/>
      <c r="YK130" s="105"/>
      <c r="YL130" s="105"/>
      <c r="YM130" s="105"/>
      <c r="YN130" s="105"/>
      <c r="YO130" s="105"/>
      <c r="YP130" s="105"/>
      <c r="YQ130" s="105"/>
      <c r="YR130" s="105"/>
      <c r="YS130" s="105"/>
      <c r="YT130" s="105"/>
      <c r="YU130" s="105"/>
      <c r="YV130" s="105"/>
      <c r="YW130" s="105"/>
      <c r="YX130" s="105"/>
      <c r="YY130" s="105"/>
      <c r="YZ130" s="105"/>
      <c r="ZA130" s="105"/>
      <c r="ZB130" s="105"/>
      <c r="ZC130" s="105"/>
      <c r="ZD130" s="105"/>
      <c r="ZE130" s="105"/>
      <c r="ZF130" s="105"/>
      <c r="ZG130" s="105"/>
      <c r="ZH130" s="105"/>
      <c r="ZI130" s="105"/>
      <c r="ZJ130" s="105"/>
      <c r="ZK130" s="105"/>
      <c r="ZL130" s="105"/>
      <c r="ZM130" s="105"/>
      <c r="ZN130" s="105"/>
      <c r="ZO130" s="105"/>
      <c r="ZP130" s="105"/>
      <c r="ZQ130" s="105"/>
      <c r="ZR130" s="105"/>
      <c r="ZS130" s="105"/>
      <c r="ZT130" s="105"/>
      <c r="ZU130" s="105"/>
      <c r="ZV130" s="105"/>
      <c r="ZW130" s="105"/>
      <c r="ZX130" s="105"/>
      <c r="ZY130" s="105"/>
      <c r="ZZ130" s="105"/>
      <c r="AAA130" s="105"/>
      <c r="AAB130" s="105"/>
      <c r="AAC130" s="105"/>
      <c r="AAD130" s="105"/>
      <c r="AAE130" s="105"/>
      <c r="AAF130" s="105"/>
      <c r="AAG130" s="105"/>
      <c r="AAH130" s="105"/>
      <c r="AAI130" s="105"/>
      <c r="AAJ130" s="105"/>
      <c r="AAK130" s="105"/>
      <c r="AAL130" s="105"/>
      <c r="AAM130" s="105"/>
      <c r="AAN130" s="105"/>
      <c r="AAO130" s="105"/>
      <c r="AAP130" s="105"/>
      <c r="AAQ130" s="105"/>
      <c r="AAR130" s="105"/>
      <c r="AAS130" s="105"/>
      <c r="AAT130" s="105"/>
      <c r="AAU130" s="105"/>
      <c r="AAV130" s="105"/>
      <c r="AAW130" s="105"/>
      <c r="AAX130" s="105"/>
      <c r="AAY130" s="105"/>
      <c r="AAZ130" s="105"/>
      <c r="ABA130" s="105"/>
      <c r="ABB130" s="105"/>
      <c r="ABC130" s="105"/>
      <c r="ABD130" s="105"/>
      <c r="ABE130" s="105"/>
      <c r="ABF130" s="105"/>
      <c r="ABG130" s="105"/>
      <c r="ABH130" s="105"/>
      <c r="ABI130" s="105"/>
      <c r="ABJ130" s="105"/>
      <c r="ABK130" s="105"/>
      <c r="ABL130" s="105"/>
      <c r="ABM130" s="105"/>
      <c r="ABN130" s="105"/>
      <c r="ABO130" s="105"/>
      <c r="ABP130" s="105"/>
      <c r="ABQ130" s="105"/>
      <c r="ABR130" s="105"/>
      <c r="ABS130" s="105"/>
      <c r="ABT130" s="105"/>
      <c r="ABU130" s="105"/>
      <c r="ABV130" s="105"/>
      <c r="ABW130" s="105"/>
      <c r="ABX130" s="105"/>
      <c r="ABY130" s="105"/>
      <c r="ABZ130" s="105"/>
      <c r="ACA130" s="105"/>
      <c r="ACB130" s="105"/>
      <c r="ACC130" s="105"/>
      <c r="ACD130" s="105"/>
      <c r="ACE130" s="105"/>
      <c r="ACF130" s="105"/>
      <c r="ACG130" s="105"/>
      <c r="ACH130" s="105"/>
      <c r="ACI130" s="105"/>
      <c r="ACJ130" s="105"/>
      <c r="ACK130" s="105"/>
      <c r="ACL130" s="105"/>
      <c r="ACM130" s="105"/>
      <c r="ACN130" s="105"/>
      <c r="ACO130" s="105"/>
      <c r="ACP130" s="105"/>
      <c r="ACQ130" s="105"/>
      <c r="ACR130" s="105"/>
      <c r="ACS130" s="105"/>
      <c r="ACT130" s="105"/>
      <c r="ACU130" s="105"/>
      <c r="ACV130" s="105"/>
      <c r="ACW130" s="105"/>
      <c r="ACX130" s="105"/>
      <c r="ACY130" s="105"/>
      <c r="ACZ130" s="105"/>
      <c r="ADA130" s="105"/>
      <c r="ADB130" s="105"/>
      <c r="ADC130" s="105"/>
      <c r="ADD130" s="105"/>
      <c r="ADE130" s="105"/>
      <c r="ADF130" s="105"/>
      <c r="ADG130" s="105"/>
      <c r="ADH130" s="105"/>
      <c r="ADI130" s="105"/>
      <c r="ADJ130" s="105"/>
      <c r="ADK130" s="105"/>
      <c r="ADL130" s="105"/>
      <c r="ADM130" s="105"/>
      <c r="ADN130" s="105"/>
      <c r="ADO130" s="105"/>
      <c r="ADP130" s="105"/>
      <c r="ADQ130" s="105"/>
      <c r="ADR130" s="105"/>
      <c r="ADS130" s="105"/>
      <c r="ADT130" s="105"/>
      <c r="ADU130" s="105"/>
      <c r="ADV130" s="105"/>
      <c r="ADW130" s="105"/>
      <c r="ADX130" s="105"/>
      <c r="ADY130" s="105"/>
      <c r="ADZ130" s="105"/>
      <c r="AEA130" s="105"/>
      <c r="AEB130" s="105"/>
      <c r="AEC130" s="105"/>
      <c r="AED130" s="105"/>
      <c r="AEE130" s="105"/>
      <c r="AEF130" s="105"/>
      <c r="AEG130" s="105"/>
      <c r="AEH130" s="105"/>
      <c r="AEI130" s="105"/>
      <c r="AEJ130" s="105"/>
      <c r="AEK130" s="105"/>
      <c r="AEL130" s="105"/>
      <c r="AEM130" s="105"/>
      <c r="AEN130" s="105"/>
      <c r="AEO130" s="105"/>
      <c r="AEP130" s="105"/>
      <c r="AEQ130" s="105"/>
      <c r="AER130" s="105"/>
      <c r="AES130" s="105"/>
      <c r="AET130" s="105"/>
      <c r="AEU130" s="105"/>
      <c r="AEV130" s="105"/>
      <c r="AEW130" s="105"/>
      <c r="AEX130" s="105"/>
      <c r="AEY130" s="105"/>
      <c r="AEZ130" s="105"/>
      <c r="AFA130" s="105"/>
      <c r="AFB130" s="105"/>
      <c r="AFC130" s="105"/>
      <c r="AFD130" s="105"/>
      <c r="AFE130" s="105"/>
      <c r="AFF130" s="105"/>
      <c r="AFG130" s="105"/>
      <c r="AFH130" s="105"/>
      <c r="AFI130" s="105"/>
      <c r="AFJ130" s="105"/>
      <c r="AFK130" s="105"/>
      <c r="AFL130" s="105"/>
      <c r="AFM130" s="105"/>
      <c r="AFN130" s="105"/>
      <c r="AFO130" s="105"/>
      <c r="AFP130" s="105"/>
      <c r="AFQ130" s="105"/>
      <c r="AFR130" s="105"/>
      <c r="AFS130" s="105"/>
      <c r="AFT130" s="105"/>
      <c r="AFU130" s="105"/>
      <c r="AFV130" s="105"/>
      <c r="AFW130" s="105"/>
      <c r="AFX130" s="105"/>
      <c r="AFY130" s="105"/>
      <c r="AFZ130" s="105"/>
      <c r="AGA130" s="105"/>
      <c r="AGB130" s="105"/>
      <c r="AGC130" s="105"/>
      <c r="AGD130" s="105"/>
      <c r="AGE130" s="105"/>
      <c r="AGF130" s="105"/>
      <c r="AGG130" s="105"/>
      <c r="AGH130" s="105"/>
      <c r="AGI130" s="105"/>
      <c r="AGJ130" s="105"/>
      <c r="AGK130" s="105"/>
      <c r="AGL130" s="105"/>
      <c r="AGM130" s="105"/>
      <c r="AGN130" s="105"/>
      <c r="AGO130" s="105"/>
      <c r="AGP130" s="105"/>
      <c r="AGQ130" s="105"/>
      <c r="AGR130" s="105"/>
      <c r="AGS130" s="105"/>
      <c r="AGT130" s="105"/>
      <c r="AGU130" s="105"/>
      <c r="AGV130" s="105"/>
      <c r="AGW130" s="105"/>
      <c r="AGX130" s="105"/>
      <c r="AGY130" s="105"/>
      <c r="AGZ130" s="105"/>
      <c r="AHA130" s="105"/>
      <c r="AHB130" s="105"/>
      <c r="AHC130" s="105"/>
      <c r="AHD130" s="105"/>
      <c r="AHE130" s="105"/>
      <c r="AHF130" s="105"/>
      <c r="AHG130" s="105"/>
      <c r="AHH130" s="105"/>
      <c r="AHI130" s="105"/>
      <c r="AHJ130" s="105"/>
      <c r="AHK130" s="105"/>
      <c r="AHL130" s="105"/>
      <c r="AHM130" s="105"/>
      <c r="AHN130" s="105"/>
      <c r="AHO130" s="105"/>
      <c r="AHP130" s="105"/>
      <c r="AHQ130" s="105"/>
      <c r="AHR130" s="105"/>
      <c r="AHS130" s="105"/>
      <c r="AHT130" s="105"/>
      <c r="AHU130" s="105"/>
      <c r="AHV130" s="105"/>
      <c r="AHW130" s="105"/>
      <c r="AHX130" s="105"/>
      <c r="AHY130" s="105"/>
      <c r="AHZ130" s="105"/>
      <c r="AIA130" s="105"/>
      <c r="AIB130" s="105"/>
      <c r="AIC130" s="105"/>
      <c r="AID130" s="105"/>
      <c r="AIE130" s="105"/>
      <c r="AIF130" s="105"/>
      <c r="AIG130" s="105"/>
      <c r="AIH130" s="105"/>
      <c r="AII130" s="105"/>
      <c r="AIJ130" s="105"/>
      <c r="AIK130" s="105"/>
      <c r="AIL130" s="105"/>
      <c r="AIM130" s="105"/>
      <c r="AIN130" s="105"/>
      <c r="AIO130" s="105"/>
      <c r="AIP130" s="105"/>
      <c r="AIQ130" s="105"/>
      <c r="AIR130" s="105"/>
      <c r="AIS130" s="105"/>
      <c r="AIT130" s="105"/>
      <c r="AIU130" s="105"/>
      <c r="AIV130" s="105"/>
      <c r="AIW130" s="105"/>
      <c r="AIX130" s="105"/>
      <c r="AIY130" s="105"/>
      <c r="AIZ130" s="105"/>
      <c r="AJA130" s="105"/>
      <c r="AJB130" s="105"/>
      <c r="AJC130" s="105"/>
      <c r="AJD130" s="105"/>
      <c r="AJE130" s="105"/>
      <c r="AJF130" s="105"/>
      <c r="AJG130" s="105"/>
      <c r="AJH130" s="105"/>
      <c r="AJI130" s="105"/>
      <c r="AJJ130" s="105"/>
      <c r="AJK130" s="105"/>
      <c r="AJL130" s="105"/>
      <c r="AJM130" s="105"/>
      <c r="AJN130" s="105"/>
      <c r="AJO130" s="105"/>
      <c r="AJP130" s="105"/>
      <c r="AJQ130" s="105"/>
      <c r="AJR130" s="105"/>
      <c r="AJS130" s="105"/>
      <c r="AJT130" s="105"/>
      <c r="AJU130" s="105"/>
      <c r="AJV130" s="105"/>
      <c r="AJW130" s="105"/>
      <c r="AJX130" s="105"/>
      <c r="AJY130" s="105"/>
      <c r="AJZ130" s="105"/>
      <c r="AKA130" s="105"/>
      <c r="AKB130" s="105"/>
      <c r="AKC130" s="105"/>
      <c r="AKD130" s="105"/>
      <c r="AKE130" s="105"/>
      <c r="AKF130" s="105"/>
      <c r="AKG130" s="105"/>
      <c r="AKH130" s="105"/>
      <c r="AKI130" s="105"/>
      <c r="AKJ130" s="105"/>
      <c r="AKK130" s="105"/>
      <c r="AKL130" s="105"/>
      <c r="AKM130" s="105"/>
      <c r="AKN130" s="105"/>
      <c r="AKO130" s="105"/>
      <c r="AKP130" s="105"/>
      <c r="AKQ130" s="105"/>
      <c r="AKR130" s="105"/>
      <c r="AKS130" s="105"/>
      <c r="AKT130" s="105"/>
      <c r="AKU130" s="105"/>
      <c r="AKV130" s="105"/>
      <c r="AKW130" s="105"/>
      <c r="AKX130" s="105"/>
      <c r="AKY130" s="105"/>
      <c r="AKZ130" s="105"/>
      <c r="ALA130" s="105"/>
      <c r="ALB130" s="105"/>
      <c r="ALC130" s="105"/>
      <c r="ALD130" s="105"/>
      <c r="ALE130" s="105"/>
      <c r="ALF130" s="105"/>
      <c r="ALG130" s="105"/>
      <c r="ALH130" s="105"/>
      <c r="ALI130" s="105"/>
      <c r="ALJ130" s="105"/>
      <c r="ALK130" s="105"/>
      <c r="ALL130" s="105"/>
      <c r="ALM130" s="105"/>
      <c r="ALN130" s="105"/>
      <c r="ALO130" s="105"/>
      <c r="ALP130" s="105"/>
      <c r="ALQ130" s="105"/>
      <c r="ALR130" s="105"/>
      <c r="ALS130" s="105"/>
      <c r="ALT130" s="105"/>
      <c r="ALU130" s="105"/>
      <c r="ALV130" s="105"/>
      <c r="ALW130" s="105"/>
      <c r="ALX130" s="105"/>
      <c r="ALY130" s="105"/>
      <c r="ALZ130" s="105"/>
      <c r="AMA130" s="105"/>
      <c r="AMB130" s="105"/>
      <c r="AMC130" s="105"/>
      <c r="AMD130" s="105"/>
      <c r="AME130" s="105"/>
      <c r="AMF130" s="105"/>
      <c r="AMG130" s="105"/>
      <c r="AMH130" s="105"/>
      <c r="AMI130" s="105"/>
      <c r="AMJ130" s="105"/>
      <c r="AMK130" s="105"/>
      <c r="AML130" s="105"/>
      <c r="AMM130" s="105"/>
      <c r="AMN130" s="105"/>
      <c r="AMO130" s="105"/>
      <c r="AMP130" s="105"/>
      <c r="AMQ130" s="105"/>
      <c r="AMR130" s="105"/>
      <c r="AMS130" s="105"/>
      <c r="AMT130" s="105"/>
      <c r="AMU130" s="105"/>
      <c r="AMV130" s="105"/>
      <c r="AMW130" s="105"/>
      <c r="AMX130" s="105"/>
      <c r="AMY130" s="105"/>
      <c r="AMZ130" s="105"/>
      <c r="ANA130" s="105"/>
      <c r="ANB130" s="105"/>
      <c r="ANC130" s="105"/>
      <c r="AND130" s="105"/>
      <c r="ANE130" s="105"/>
      <c r="ANF130" s="105"/>
      <c r="ANG130" s="105"/>
      <c r="ANH130" s="105"/>
      <c r="ANI130" s="105"/>
      <c r="ANJ130" s="105"/>
      <c r="ANK130" s="105"/>
      <c r="ANL130" s="105"/>
      <c r="ANM130" s="105"/>
      <c r="ANN130" s="105"/>
      <c r="ANO130" s="105"/>
      <c r="ANP130" s="105"/>
      <c r="ANQ130" s="105"/>
      <c r="ANR130" s="105"/>
      <c r="ANS130" s="105"/>
      <c r="ANT130" s="105"/>
      <c r="ANU130" s="105"/>
      <c r="ANV130" s="105"/>
      <c r="ANW130" s="105"/>
      <c r="ANX130" s="105"/>
      <c r="ANY130" s="105"/>
      <c r="ANZ130" s="105"/>
      <c r="AOA130" s="105"/>
      <c r="AOB130" s="105"/>
      <c r="AOC130" s="105"/>
      <c r="AOD130" s="105"/>
      <c r="AOE130" s="105"/>
      <c r="AOF130" s="105"/>
      <c r="AOG130" s="105"/>
      <c r="AOH130" s="105"/>
      <c r="AOI130" s="105"/>
      <c r="AOJ130" s="105"/>
      <c r="AOK130" s="105"/>
      <c r="AOL130" s="105"/>
      <c r="AOM130" s="105"/>
      <c r="AON130" s="105"/>
      <c r="AOO130" s="105"/>
      <c r="AOP130" s="105"/>
      <c r="AOQ130" s="105"/>
      <c r="AOR130" s="105"/>
      <c r="AOS130" s="105"/>
      <c r="AOT130" s="105"/>
      <c r="AOU130" s="105"/>
      <c r="AOV130" s="105"/>
      <c r="AOW130" s="105"/>
      <c r="AOX130" s="105"/>
      <c r="AOY130" s="105"/>
      <c r="AOZ130" s="105"/>
      <c r="APA130" s="105"/>
      <c r="APB130" s="105"/>
      <c r="APC130" s="105"/>
      <c r="APD130" s="105"/>
      <c r="APE130" s="105"/>
      <c r="APF130" s="105"/>
      <c r="APG130" s="105"/>
      <c r="APH130" s="105"/>
      <c r="API130" s="105"/>
      <c r="APJ130" s="105"/>
      <c r="APK130" s="105"/>
      <c r="APL130" s="105"/>
      <c r="APM130" s="105"/>
      <c r="APN130" s="105"/>
      <c r="APO130" s="105"/>
      <c r="APP130" s="105"/>
      <c r="APQ130" s="105"/>
      <c r="APR130" s="105"/>
      <c r="APS130" s="105"/>
      <c r="APT130" s="105"/>
      <c r="APU130" s="105"/>
      <c r="APV130" s="105"/>
      <c r="APW130" s="105"/>
      <c r="APX130" s="105"/>
      <c r="APY130" s="105"/>
      <c r="APZ130" s="105"/>
      <c r="AQA130" s="105"/>
      <c r="AQB130" s="105"/>
      <c r="AQC130" s="105"/>
      <c r="AQD130" s="105"/>
      <c r="AQE130" s="105"/>
      <c r="AQF130" s="105"/>
      <c r="AQG130" s="105"/>
      <c r="AQH130" s="105"/>
      <c r="AQI130" s="105"/>
      <c r="AQJ130" s="105"/>
      <c r="AQK130" s="105"/>
      <c r="AQL130" s="105"/>
      <c r="AQM130" s="105"/>
      <c r="AQN130" s="105"/>
      <c r="AQO130" s="105"/>
      <c r="AQP130" s="105"/>
      <c r="AQQ130" s="105"/>
      <c r="AQR130" s="105"/>
      <c r="AQS130" s="105"/>
      <c r="AQT130" s="105"/>
      <c r="AQU130" s="105"/>
      <c r="AQV130" s="105"/>
      <c r="AQW130" s="105"/>
      <c r="AQX130" s="105"/>
      <c r="AQY130" s="105"/>
      <c r="AQZ130" s="105"/>
      <c r="ARA130" s="105"/>
      <c r="ARB130" s="105"/>
      <c r="ARC130" s="105"/>
      <c r="ARD130" s="105"/>
      <c r="ARE130" s="105"/>
      <c r="ARF130" s="105"/>
      <c r="ARG130" s="105"/>
      <c r="ARH130" s="105"/>
      <c r="ARI130" s="105"/>
      <c r="ARJ130" s="105"/>
      <c r="ARK130" s="105"/>
      <c r="ARL130" s="105"/>
      <c r="ARM130" s="105"/>
      <c r="ARN130" s="105"/>
      <c r="ARO130" s="105"/>
      <c r="ARP130" s="105"/>
      <c r="ARQ130" s="105"/>
      <c r="ARR130" s="105"/>
      <c r="ARS130" s="105"/>
      <c r="ART130" s="105"/>
      <c r="ARU130" s="105"/>
      <c r="ARV130" s="105"/>
      <c r="ARW130" s="105"/>
      <c r="ARX130" s="105"/>
      <c r="ARY130" s="105"/>
      <c r="ARZ130" s="105"/>
      <c r="ASA130" s="105"/>
      <c r="ASB130" s="105"/>
      <c r="ASC130" s="105"/>
      <c r="ASD130" s="105"/>
      <c r="ASE130" s="105"/>
      <c r="ASF130" s="105"/>
      <c r="ASG130" s="105"/>
      <c r="ASH130" s="105"/>
      <c r="ASI130" s="105"/>
      <c r="ASJ130" s="105"/>
      <c r="ASK130" s="105"/>
      <c r="ASL130" s="105"/>
      <c r="ASM130" s="105"/>
      <c r="ASN130" s="105"/>
      <c r="ASO130" s="105"/>
      <c r="ASP130" s="105"/>
      <c r="ASQ130" s="105"/>
      <c r="ASR130" s="105"/>
      <c r="ASS130" s="105"/>
      <c r="AST130" s="105"/>
      <c r="ASU130" s="105"/>
      <c r="ASV130" s="105"/>
      <c r="ASW130" s="105"/>
      <c r="ASX130" s="105"/>
      <c r="ASY130" s="105"/>
      <c r="ASZ130" s="105"/>
      <c r="ATA130" s="105"/>
      <c r="ATB130" s="105"/>
      <c r="ATC130" s="105"/>
      <c r="ATD130" s="105"/>
      <c r="ATE130" s="105"/>
      <c r="ATF130" s="105"/>
      <c r="ATG130" s="105"/>
      <c r="ATH130" s="105"/>
      <c r="ATI130" s="105"/>
      <c r="ATJ130" s="105"/>
      <c r="ATK130" s="105"/>
      <c r="ATL130" s="105"/>
      <c r="ATM130" s="105"/>
      <c r="ATN130" s="105"/>
      <c r="ATO130" s="105"/>
      <c r="ATP130" s="105"/>
      <c r="ATQ130" s="105"/>
      <c r="ATR130" s="105"/>
      <c r="ATS130" s="105"/>
      <c r="ATT130" s="105"/>
      <c r="ATU130" s="105"/>
      <c r="ATV130" s="105"/>
    </row>
    <row r="131" spans="1:1218" s="105" customFormat="1" ht="15.75">
      <c r="A131" s="2302"/>
      <c r="B131" s="1725" t="str">
        <f>IF(ISBLANK(C131),"",LARGE(B119:B130,1)+1)</f>
        <v/>
      </c>
      <c r="C131" s="1341"/>
      <c r="D131" s="691" t="s">
        <v>307</v>
      </c>
      <c r="E131" s="141"/>
      <c r="F131" s="141"/>
      <c r="G131" s="141"/>
      <c r="H131" s="141"/>
      <c r="I131" s="141"/>
      <c r="J131" s="1549"/>
      <c r="K131" s="140"/>
    </row>
    <row r="132" spans="1:1218" s="105" customFormat="1" ht="15" customHeight="1">
      <c r="A132" s="2302"/>
      <c r="B132" s="1725">
        <f>IF(ISBLANK(C132),"",LARGE(B119:B131,1)+1)</f>
        <v>7</v>
      </c>
      <c r="C132" s="1341" t="s">
        <v>311</v>
      </c>
      <c r="D132" s="141"/>
      <c r="E132" s="141"/>
      <c r="F132" s="141"/>
      <c r="G132" s="141"/>
      <c r="H132" s="141"/>
      <c r="I132" s="141"/>
      <c r="J132" s="1549"/>
      <c r="K132" s="140"/>
    </row>
    <row r="133" spans="1:1218" s="105" customFormat="1" ht="15.75">
      <c r="A133" s="2302"/>
      <c r="B133" s="1725" t="str">
        <f>IF(ISBLANK(C133),"",LARGE(B119:B132,1)+1)</f>
        <v/>
      </c>
      <c r="C133" s="1341"/>
      <c r="D133" s="691" t="s">
        <v>308</v>
      </c>
      <c r="E133" s="141"/>
      <c r="F133" s="141"/>
      <c r="G133" s="141"/>
      <c r="H133" s="141"/>
      <c r="I133" s="141"/>
      <c r="J133" s="1549"/>
      <c r="K133" s="140"/>
    </row>
    <row r="134" spans="1:1218" s="105" customFormat="1" ht="15.75" customHeight="1">
      <c r="A134" s="2302"/>
      <c r="B134" s="1725">
        <f>IF(ISBLANK(C134),"",LARGE(B119:B133,1)+1)</f>
        <v>8</v>
      </c>
      <c r="C134" s="1341" t="s">
        <v>1311</v>
      </c>
      <c r="D134" s="141"/>
      <c r="E134" s="141"/>
      <c r="F134" s="141"/>
      <c r="G134" s="141"/>
      <c r="H134" s="141"/>
      <c r="I134" s="141"/>
      <c r="J134" s="1549"/>
      <c r="K134" s="140"/>
    </row>
    <row r="135" spans="1:1218" s="105" customFormat="1" ht="15.75">
      <c r="A135" s="2302"/>
      <c r="B135" s="1725">
        <f>IF(ISBLANK(C135),"",LARGE(B119:B134,1)+1)</f>
        <v>9</v>
      </c>
      <c r="C135" s="1341" t="s">
        <v>1312</v>
      </c>
      <c r="D135" s="141"/>
      <c r="E135" s="141"/>
      <c r="F135" s="141"/>
      <c r="G135" s="141"/>
      <c r="H135" s="141"/>
      <c r="I135" s="141"/>
      <c r="J135" s="1549"/>
      <c r="K135" s="140"/>
    </row>
    <row r="136" spans="1:1218" s="105" customFormat="1" ht="15.75" customHeight="1">
      <c r="A136" s="2302"/>
      <c r="B136" s="1725" t="str">
        <f>IF(ISBLANK(C136),"",LARGE(B119:B135,1)+1)</f>
        <v/>
      </c>
      <c r="C136" s="1341"/>
      <c r="D136" s="141" t="s">
        <v>1313</v>
      </c>
      <c r="E136" s="141"/>
      <c r="F136" s="141"/>
      <c r="G136" s="141"/>
      <c r="H136" s="141"/>
      <c r="I136" s="141"/>
      <c r="J136" s="1549"/>
      <c r="K136" s="140"/>
    </row>
    <row r="137" spans="1:1218" s="105" customFormat="1" ht="15.75">
      <c r="A137" s="2302"/>
      <c r="B137" s="1725">
        <f>IF(ISBLANK(C137),"",LARGE(B119:B136,1)+1)</f>
        <v>10</v>
      </c>
      <c r="C137" s="1341" t="s">
        <v>1314</v>
      </c>
      <c r="D137" s="141"/>
      <c r="E137" s="141"/>
      <c r="F137" s="141"/>
      <c r="G137" s="141"/>
      <c r="H137" s="141"/>
      <c r="I137" s="141"/>
      <c r="J137" s="1549"/>
      <c r="K137" s="140"/>
    </row>
    <row r="138" spans="1:1218" s="105" customFormat="1" ht="15.75">
      <c r="A138" s="2302"/>
      <c r="B138" s="1725" t="str">
        <f>IF(ISBLANK(C138),"",LARGE(B119:B137,1)+1)</f>
        <v/>
      </c>
      <c r="C138" s="1342"/>
      <c r="D138" s="691" t="s">
        <v>1315</v>
      </c>
      <c r="E138" s="141"/>
      <c r="F138" s="141"/>
      <c r="G138" s="141"/>
      <c r="H138" s="141"/>
      <c r="I138" s="141"/>
      <c r="J138" s="1549"/>
      <c r="K138" s="140"/>
    </row>
    <row r="139" spans="1:1218" s="105" customFormat="1" ht="15.75">
      <c r="A139" s="2302"/>
      <c r="B139" s="1725" t="str">
        <f>IF(ISBLANK(C139),"",LARGE(B119:B138,1)+1)</f>
        <v/>
      </c>
      <c r="C139" s="1342"/>
      <c r="D139" s="691" t="s">
        <v>309</v>
      </c>
      <c r="E139" s="141"/>
      <c r="F139" s="141"/>
      <c r="G139" s="141"/>
      <c r="H139" s="141"/>
      <c r="I139" s="141"/>
      <c r="J139" s="1549"/>
      <c r="K139" s="140"/>
    </row>
    <row r="140" spans="1:1218" s="105" customFormat="1" ht="15" customHeight="1">
      <c r="A140" s="2302"/>
      <c r="B140" s="1725">
        <f>IF(ISBLANK(C140),"",LARGE(B119:B139,1)+1)</f>
        <v>11</v>
      </c>
      <c r="C140" s="1341" t="s">
        <v>1316</v>
      </c>
      <c r="D140" s="141"/>
      <c r="E140" s="141"/>
      <c r="F140" s="141"/>
      <c r="G140" s="141"/>
      <c r="H140" s="141"/>
      <c r="I140" s="141"/>
      <c r="J140" s="1549"/>
      <c r="K140" s="140"/>
    </row>
    <row r="141" spans="1:1218" s="105" customFormat="1" ht="15" customHeight="1">
      <c r="A141" s="2302"/>
      <c r="B141" s="1725" t="str">
        <f>IF(ISBLANK(C141),"",LARGE(B119:B140,1)+1)</f>
        <v/>
      </c>
      <c r="C141" s="1341"/>
      <c r="D141" s="141" t="s">
        <v>1317</v>
      </c>
      <c r="E141" s="141"/>
      <c r="F141" s="141"/>
      <c r="G141" s="141"/>
      <c r="H141" s="141"/>
      <c r="I141" s="141"/>
      <c r="J141" s="1549"/>
      <c r="K141" s="140"/>
    </row>
    <row r="142" spans="1:1218" s="105" customFormat="1" ht="15" customHeight="1">
      <c r="A142" s="2302"/>
      <c r="B142" s="1725">
        <f>IF(ISBLANK(C142),"",LARGE(B119:B141,1)+1)</f>
        <v>12</v>
      </c>
      <c r="C142" s="1341" t="s">
        <v>310</v>
      </c>
      <c r="D142" s="141"/>
      <c r="E142" s="141"/>
      <c r="F142" s="141"/>
      <c r="G142" s="141"/>
      <c r="H142" s="141"/>
      <c r="I142" s="141"/>
      <c r="J142" s="1549"/>
      <c r="K142" s="140"/>
    </row>
    <row r="143" spans="1:1218" s="105" customFormat="1" ht="15.75">
      <c r="A143" s="2302"/>
      <c r="B143" s="1725" t="str">
        <f>IF(ISBLANK(C143),"",LARGE(B119:B142,1)+1)</f>
        <v/>
      </c>
      <c r="C143" s="1342"/>
      <c r="D143" s="691" t="s">
        <v>1318</v>
      </c>
      <c r="E143" s="141"/>
      <c r="F143" s="141"/>
      <c r="G143" s="141"/>
      <c r="H143" s="141"/>
      <c r="I143" s="141"/>
      <c r="J143" s="1549"/>
      <c r="K143" s="140"/>
    </row>
    <row r="144" spans="1:1218" s="105" customFormat="1" ht="15.75">
      <c r="A144" s="2302"/>
      <c r="B144" s="1725" t="str">
        <f>IF(ISBLANK(C144),"",LARGE(B119:B143,1)+1)</f>
        <v/>
      </c>
      <c r="C144" s="1342"/>
      <c r="D144" s="691" t="s">
        <v>1319</v>
      </c>
      <c r="E144" s="141"/>
      <c r="F144" s="141"/>
      <c r="G144" s="141"/>
      <c r="H144" s="141"/>
      <c r="I144" s="141"/>
      <c r="J144" s="1549"/>
      <c r="K144" s="140"/>
    </row>
    <row r="145" spans="1:11" s="105" customFormat="1" ht="15.75">
      <c r="A145" s="2302"/>
      <c r="B145" s="1725" t="str">
        <f>IF(ISBLANK(C145),"",LARGE(B119:B144,1)+1)</f>
        <v/>
      </c>
      <c r="C145" s="1341"/>
      <c r="D145" s="63" t="s">
        <v>214</v>
      </c>
      <c r="E145" s="141"/>
      <c r="F145" s="141"/>
      <c r="G145" s="141"/>
      <c r="H145" s="141"/>
      <c r="I145" s="141"/>
      <c r="J145" s="1549"/>
      <c r="K145" s="140"/>
    </row>
    <row r="146" spans="1:11" s="105" customFormat="1" ht="15.75">
      <c r="A146" s="2302"/>
      <c r="B146" s="1725" t="str">
        <f>IF(ISBLANK(C146),"",LARGE(B119:B145,1)+1)</f>
        <v/>
      </c>
      <c r="C146" s="1341"/>
      <c r="D146" s="141"/>
      <c r="E146" s="141"/>
      <c r="F146" s="141"/>
      <c r="G146" s="141"/>
      <c r="H146" s="141"/>
      <c r="I146" s="141"/>
      <c r="J146" s="1549"/>
      <c r="K146" s="140"/>
    </row>
    <row r="147" spans="1:11" s="105" customFormat="1" ht="15.75">
      <c r="A147" s="2302"/>
      <c r="B147" s="1725" t="str">
        <f>IF(ISBLANK(C147),"",LARGE(B119:B146,1)+1)</f>
        <v/>
      </c>
      <c r="C147" s="1341"/>
      <c r="D147" s="7"/>
      <c r="E147" s="141"/>
      <c r="F147" s="141"/>
      <c r="G147" s="141"/>
      <c r="H147" s="141"/>
      <c r="I147" s="141"/>
      <c r="J147" s="1549"/>
      <c r="K147" s="140"/>
    </row>
    <row r="148" spans="1:11" ht="15.75">
      <c r="A148" s="2302"/>
      <c r="B148" s="1725" t="str">
        <f>IF(ISBLANK(C148),"",LARGE(B119:B147,1)+1)</f>
        <v/>
      </c>
      <c r="C148" s="1342"/>
      <c r="D148" s="1657"/>
      <c r="E148" s="141"/>
      <c r="F148" s="141"/>
      <c r="G148" s="141"/>
      <c r="H148" s="141"/>
      <c r="I148" s="141"/>
      <c r="J148" s="1549"/>
      <c r="K148" s="140"/>
    </row>
    <row r="149" spans="1:11" ht="15.75">
      <c r="A149" s="2302"/>
      <c r="B149" s="1725" t="str">
        <f>IF(ISBLANK(C149),"",LARGE(B119:B148,1)+1)</f>
        <v/>
      </c>
      <c r="C149" s="1342"/>
      <c r="D149" s="691"/>
      <c r="E149" s="141"/>
      <c r="F149" s="141"/>
      <c r="G149" s="141"/>
      <c r="H149" s="141"/>
      <c r="I149" s="141"/>
      <c r="J149" s="1549"/>
      <c r="K149" s="140"/>
    </row>
    <row r="150" spans="1:11" ht="15.75">
      <c r="A150" s="2302"/>
      <c r="B150" s="1725" t="str">
        <f>IF(ISBLANK(C150),"",LARGE(B119:B149,1)+1)</f>
        <v/>
      </c>
      <c r="C150" s="1342"/>
      <c r="D150" s="7"/>
      <c r="E150" s="141"/>
      <c r="F150" s="141"/>
      <c r="G150" s="141"/>
      <c r="H150" s="141"/>
      <c r="I150" s="141"/>
      <c r="J150" s="1549"/>
      <c r="K150" s="140"/>
    </row>
    <row r="151" spans="1:11" ht="15.75">
      <c r="A151" s="2302"/>
      <c r="B151" s="1725" t="str">
        <f>IF(ISBLANK(C151),"",LARGE(B119:B150,1)+1)</f>
        <v/>
      </c>
      <c r="C151" s="1342"/>
      <c r="D151" s="141"/>
      <c r="E151" s="141"/>
      <c r="F151" s="141"/>
      <c r="G151" s="141"/>
      <c r="H151" s="141"/>
      <c r="I151" s="141"/>
      <c r="J151" s="1549"/>
      <c r="K151" s="140"/>
    </row>
    <row r="152" spans="1:11" ht="15.75">
      <c r="A152" s="2302"/>
      <c r="B152" s="2284"/>
      <c r="C152" s="2284"/>
      <c r="D152" s="2284"/>
      <c r="E152" s="2284"/>
      <c r="F152" s="2284"/>
      <c r="G152" s="2284"/>
      <c r="H152" s="2284"/>
      <c r="I152" s="2284"/>
      <c r="J152" s="2284"/>
      <c r="K152" s="2285"/>
    </row>
    <row r="153" spans="1:11" ht="18">
      <c r="A153" s="2302"/>
      <c r="B153" s="1577" t="s">
        <v>7</v>
      </c>
      <c r="C153" s="142" t="s">
        <v>287</v>
      </c>
      <c r="D153" s="2286"/>
      <c r="E153" s="2286"/>
      <c r="F153" s="2286"/>
      <c r="G153" s="2286"/>
      <c r="H153" s="2286"/>
      <c r="I153" s="2286"/>
      <c r="J153" s="2286"/>
      <c r="K153" s="2287"/>
    </row>
    <row r="154" spans="1:11" ht="15.75">
      <c r="A154" s="2302"/>
      <c r="B154" s="2284"/>
      <c r="C154" s="2284"/>
      <c r="D154" s="2284"/>
      <c r="E154" s="2284"/>
      <c r="F154" s="2284"/>
      <c r="G154" s="2284"/>
      <c r="H154" s="2284"/>
      <c r="I154" s="2284"/>
      <c r="J154" s="2284"/>
      <c r="K154" s="2285"/>
    </row>
    <row r="155" spans="1:11">
      <c r="A155" s="2302"/>
      <c r="B155" s="1586" t="s">
        <v>278</v>
      </c>
      <c r="C155" s="2307" t="str">
        <f ca="1">CELL("nomfichier")</f>
        <v>E:\0-UPRT\1-UPRT.FR-SITE-WEB\ff-fiches-fabrications\ff-mickael-rabeau\[ff-mr-croissants-5-03-2016.xlsx]Nota</v>
      </c>
      <c r="D155" s="2307"/>
      <c r="E155" s="2307"/>
      <c r="F155" s="2307"/>
      <c r="G155" s="2307"/>
      <c r="H155" s="2307"/>
      <c r="I155" s="2307"/>
      <c r="J155" s="2307"/>
      <c r="K155" s="2308"/>
    </row>
    <row r="156" spans="1:11">
      <c r="A156" s="2302"/>
      <c r="B156" s="1587" t="s">
        <v>279</v>
      </c>
      <c r="C156" s="2309" t="s">
        <v>1390</v>
      </c>
      <c r="D156" s="2309"/>
      <c r="E156" s="2309"/>
      <c r="F156" s="2309"/>
      <c r="G156" s="2309"/>
      <c r="H156" s="2309"/>
      <c r="I156" s="2309"/>
      <c r="J156" s="2309"/>
      <c r="K156" s="2310"/>
    </row>
    <row r="157" spans="1:11" ht="15.75" thickBot="1">
      <c r="A157" s="2302"/>
      <c r="B157" s="2280" t="s">
        <v>17</v>
      </c>
      <c r="C157" s="2280"/>
      <c r="D157" s="2280"/>
      <c r="E157" s="2280"/>
      <c r="F157" s="2280"/>
      <c r="G157" s="2280"/>
      <c r="H157" s="2280"/>
      <c r="I157" s="2280"/>
      <c r="J157" s="2280"/>
      <c r="K157" s="2281"/>
    </row>
    <row r="158" spans="1:11">
      <c r="A158" s="2302"/>
      <c r="B158" s="1573">
        <v>8</v>
      </c>
      <c r="C158" s="1573">
        <v>8</v>
      </c>
      <c r="D158" s="1573">
        <v>8</v>
      </c>
      <c r="E158" s="1573">
        <v>12</v>
      </c>
      <c r="F158" s="1573">
        <v>12</v>
      </c>
      <c r="G158" s="1573">
        <v>7</v>
      </c>
      <c r="H158" s="1573">
        <v>6</v>
      </c>
      <c r="I158" s="1573">
        <v>8</v>
      </c>
      <c r="J158" s="1573">
        <v>11</v>
      </c>
      <c r="K158" s="1573">
        <v>11</v>
      </c>
    </row>
  </sheetData>
  <mergeCells count="112">
    <mergeCell ref="B2:K3"/>
    <mergeCell ref="B4:I4"/>
    <mergeCell ref="B5:I5"/>
    <mergeCell ref="Q16:W16"/>
    <mergeCell ref="Q17:W17"/>
    <mergeCell ref="M19:O19"/>
    <mergeCell ref="M20:O20"/>
    <mergeCell ref="B8:K10"/>
    <mergeCell ref="B12:C14"/>
    <mergeCell ref="D12:K12"/>
    <mergeCell ref="D13:K13"/>
    <mergeCell ref="B15:K15"/>
    <mergeCell ref="M21:O25"/>
    <mergeCell ref="B22:B23"/>
    <mergeCell ref="C22:E23"/>
    <mergeCell ref="G22:I23"/>
    <mergeCell ref="J22:J23"/>
    <mergeCell ref="K22:K23"/>
    <mergeCell ref="A16:A59"/>
    <mergeCell ref="B16:J18"/>
    <mergeCell ref="K16:K18"/>
    <mergeCell ref="M16:O18"/>
    <mergeCell ref="B44:B45"/>
    <mergeCell ref="C44:C45"/>
    <mergeCell ref="D44:D45"/>
    <mergeCell ref="H45:K45"/>
    <mergeCell ref="M45:O46"/>
    <mergeCell ref="M26:O27"/>
    <mergeCell ref="B28:K28"/>
    <mergeCell ref="M28:O30"/>
    <mergeCell ref="B29:D29"/>
    <mergeCell ref="E29:K30"/>
    <mergeCell ref="B30:B32"/>
    <mergeCell ref="C30:C32"/>
    <mergeCell ref="D30:D32"/>
    <mergeCell ref="M31:O31"/>
    <mergeCell ref="B61:C63"/>
    <mergeCell ref="D61:K61"/>
    <mergeCell ref="D62:K62"/>
    <mergeCell ref="A64:A66"/>
    <mergeCell ref="B64:J66"/>
    <mergeCell ref="K64:K66"/>
    <mergeCell ref="B58:K58"/>
    <mergeCell ref="H32:K32"/>
    <mergeCell ref="M47:O49"/>
    <mergeCell ref="C49:D49"/>
    <mergeCell ref="M50:O52"/>
    <mergeCell ref="D54:K54"/>
    <mergeCell ref="C56:K56"/>
    <mergeCell ref="C57:K57"/>
    <mergeCell ref="M32:O34"/>
    <mergeCell ref="M35:O36"/>
    <mergeCell ref="M37:O38"/>
    <mergeCell ref="M39:O44"/>
    <mergeCell ref="C43:D43"/>
    <mergeCell ref="B72:B73"/>
    <mergeCell ref="C72:D73"/>
    <mergeCell ref="G72:I73"/>
    <mergeCell ref="J72:J73"/>
    <mergeCell ref="K72:K73"/>
    <mergeCell ref="M64:O66"/>
    <mergeCell ref="Q64:W64"/>
    <mergeCell ref="Q65:W65"/>
    <mergeCell ref="A67:A110"/>
    <mergeCell ref="M67:O67"/>
    <mergeCell ref="M68:O74"/>
    <mergeCell ref="B70:B71"/>
    <mergeCell ref="C70:E71"/>
    <mergeCell ref="M75:O76"/>
    <mergeCell ref="M77:O79"/>
    <mergeCell ref="I78:J78"/>
    <mergeCell ref="B79:D79"/>
    <mergeCell ref="E79:K80"/>
    <mergeCell ref="B80:B82"/>
    <mergeCell ref="C80:C82"/>
    <mergeCell ref="D80:D82"/>
    <mergeCell ref="M80:O80"/>
    <mergeCell ref="M81:O83"/>
    <mergeCell ref="M94:O96"/>
    <mergeCell ref="H95:K95"/>
    <mergeCell ref="M97:O99"/>
    <mergeCell ref="C99:D99"/>
    <mergeCell ref="H82:K82"/>
    <mergeCell ref="M84:O85"/>
    <mergeCell ref="M86:O88"/>
    <mergeCell ref="M89:O91"/>
    <mergeCell ref="M92:O93"/>
    <mergeCell ref="C93:D93"/>
    <mergeCell ref="B157:K157"/>
    <mergeCell ref="C19:K21"/>
    <mergeCell ref="C67:K69"/>
    <mergeCell ref="B109:K109"/>
    <mergeCell ref="B112:K112"/>
    <mergeCell ref="A113:A158"/>
    <mergeCell ref="B113:K114"/>
    <mergeCell ref="B115:K116"/>
    <mergeCell ref="B152:K152"/>
    <mergeCell ref="D153:K153"/>
    <mergeCell ref="B154:K154"/>
    <mergeCell ref="C155:K155"/>
    <mergeCell ref="C156:K156"/>
    <mergeCell ref="B104:K104"/>
    <mergeCell ref="D105:K105"/>
    <mergeCell ref="B106:K106"/>
    <mergeCell ref="C107:K107"/>
    <mergeCell ref="C108:K108"/>
    <mergeCell ref="B94:B95"/>
    <mergeCell ref="C94:C95"/>
    <mergeCell ref="D94:D95"/>
    <mergeCell ref="G70:I71"/>
    <mergeCell ref="J70:J71"/>
    <mergeCell ref="K70:K7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ATA191"/>
  <sheetViews>
    <sheetView showZeros="0" topLeftCell="A30" workbookViewId="0">
      <selection activeCell="M12" sqref="M12"/>
    </sheetView>
  </sheetViews>
  <sheetFormatPr baseColWidth="10" defaultRowHeight="15"/>
  <cols>
    <col min="1" max="1" width="3.7109375" style="1630" customWidth="1"/>
    <col min="2" max="4" width="8.7109375" style="1630" customWidth="1"/>
    <col min="5" max="6" width="12.7109375" style="1630" customWidth="1"/>
    <col min="7" max="7" width="7.7109375" style="1630" customWidth="1"/>
    <col min="8" max="8" width="6.7109375" style="1630" customWidth="1"/>
    <col min="9" max="9" width="8.7109375" style="1630" customWidth="1"/>
    <col min="10" max="11" width="11.7109375" style="1630" customWidth="1"/>
    <col min="12" max="16384" width="11.42578125" style="1630"/>
  </cols>
  <sheetData>
    <row r="1" spans="1:23" s="1629" customFormat="1" ht="15" customHeight="1" thickBot="1">
      <c r="A1" s="1628">
        <f t="shared" ref="A1:K1" ca="1" si="0">CELL("largeur",A1)</f>
        <v>3</v>
      </c>
      <c r="B1" s="1628">
        <f t="shared" ca="1" si="0"/>
        <v>8</v>
      </c>
      <c r="C1" s="1628">
        <f t="shared" ca="1" si="0"/>
        <v>8</v>
      </c>
      <c r="D1" s="1628">
        <f t="shared" ca="1" si="0"/>
        <v>8</v>
      </c>
      <c r="E1" s="1628">
        <f t="shared" ca="1" si="0"/>
        <v>12</v>
      </c>
      <c r="F1" s="1628">
        <f t="shared" ca="1" si="0"/>
        <v>12</v>
      </c>
      <c r="G1" s="1628">
        <f t="shared" ca="1" si="0"/>
        <v>7</v>
      </c>
      <c r="H1" s="1628">
        <f t="shared" ca="1" si="0"/>
        <v>6</v>
      </c>
      <c r="I1" s="1628">
        <f t="shared" ca="1" si="0"/>
        <v>8</v>
      </c>
      <c r="J1" s="1628">
        <f t="shared" ca="1" si="0"/>
        <v>11</v>
      </c>
      <c r="K1" s="1628">
        <f t="shared" ca="1" si="0"/>
        <v>11</v>
      </c>
    </row>
    <row r="2" spans="1:23" ht="20.25" customHeight="1">
      <c r="B2" s="2435" t="s">
        <v>1460</v>
      </c>
      <c r="C2" s="2436"/>
      <c r="D2" s="2436"/>
      <c r="E2" s="2436"/>
      <c r="F2" s="2436"/>
      <c r="G2" s="2436"/>
      <c r="H2" s="2436"/>
      <c r="I2" s="2436"/>
      <c r="J2" s="2436"/>
      <c r="K2" s="2437"/>
    </row>
    <row r="3" spans="1:23" ht="20.25" customHeight="1">
      <c r="B3" s="2438"/>
      <c r="C3" s="2439"/>
      <c r="D3" s="2439"/>
      <c r="E3" s="2439"/>
      <c r="F3" s="2439"/>
      <c r="G3" s="2439"/>
      <c r="H3" s="2439"/>
      <c r="I3" s="2439"/>
      <c r="J3" s="2439"/>
      <c r="K3" s="2440"/>
    </row>
    <row r="4" spans="1:23" ht="20.25" customHeight="1">
      <c r="B4" s="2441" t="s">
        <v>1396</v>
      </c>
      <c r="C4" s="2442"/>
      <c r="D4" s="2442"/>
      <c r="E4" s="2442"/>
      <c r="F4" s="2442"/>
      <c r="G4" s="2442"/>
      <c r="H4" s="2442"/>
      <c r="I4" s="2442"/>
      <c r="J4" s="1732" t="s">
        <v>1459</v>
      </c>
      <c r="K4" s="1733">
        <f>ROW(A15)</f>
        <v>15</v>
      </c>
    </row>
    <row r="5" spans="1:23" ht="15.75" customHeight="1">
      <c r="B5" s="2443" t="s">
        <v>1397</v>
      </c>
      <c r="C5" s="2444"/>
      <c r="D5" s="2444"/>
      <c r="E5" s="2444"/>
      <c r="F5" s="2444"/>
      <c r="G5" s="2444"/>
      <c r="H5" s="2444"/>
      <c r="I5" s="2444"/>
      <c r="J5" s="1734" t="s">
        <v>1459</v>
      </c>
      <c r="K5" s="1735">
        <f>ROW(A71)</f>
        <v>71</v>
      </c>
    </row>
    <row r="6" spans="1:23" ht="15.75" customHeight="1" thickBot="1">
      <c r="B6" s="1728"/>
      <c r="C6" s="1729"/>
      <c r="D6" s="1729"/>
      <c r="E6" s="1729"/>
      <c r="F6" s="1729"/>
      <c r="G6" s="1729"/>
      <c r="H6" s="1729"/>
      <c r="I6" s="1729"/>
      <c r="J6" s="1730"/>
      <c r="K6" s="1731"/>
    </row>
    <row r="7" spans="1:23" ht="15.75" customHeight="1">
      <c r="A7" s="9" t="str">
        <f ca="1">CELL("nomfichier",A1)</f>
        <v>E:\0-UPRT\1-UPRT.FR-SITE-WEB\ff-fiches-fabrications\ff-mickael-rabeau\[ff-mr-croissants-5-03-2016.xlsx]croissants,Jacques,Aguiton</v>
      </c>
      <c r="B7" s="1631"/>
      <c r="C7" s="1631"/>
      <c r="D7" s="1631"/>
      <c r="E7" s="1631"/>
      <c r="F7" s="1631"/>
      <c r="G7" s="1631"/>
      <c r="H7" s="1631"/>
      <c r="I7" s="1631"/>
      <c r="J7" s="1631"/>
      <c r="K7" s="1631"/>
    </row>
    <row r="8" spans="1:23" ht="15.75" customHeight="1">
      <c r="B8" s="2434" t="s">
        <v>249</v>
      </c>
      <c r="C8" s="2434"/>
      <c r="D8" s="2434"/>
      <c r="E8" s="2434"/>
      <c r="F8" s="2434"/>
      <c r="G8" s="2434"/>
      <c r="H8" s="2434"/>
      <c r="I8" s="2434"/>
      <c r="J8" s="2434"/>
      <c r="K8" s="2434"/>
    </row>
    <row r="9" spans="1:23" ht="15.75" customHeight="1">
      <c r="B9" s="2434"/>
      <c r="C9" s="2434"/>
      <c r="D9" s="2434"/>
      <c r="E9" s="2434"/>
      <c r="F9" s="2434"/>
      <c r="G9" s="2434"/>
      <c r="H9" s="2434"/>
      <c r="I9" s="2434"/>
      <c r="J9" s="2434"/>
      <c r="K9" s="2434"/>
    </row>
    <row r="10" spans="1:23" ht="15.75" customHeight="1">
      <c r="B10" s="2434"/>
      <c r="C10" s="2434"/>
      <c r="D10" s="2434"/>
      <c r="E10" s="2434"/>
      <c r="F10" s="2434"/>
      <c r="G10" s="2434"/>
      <c r="H10" s="2434"/>
      <c r="I10" s="2434"/>
      <c r="J10" s="2434"/>
      <c r="K10" s="2434"/>
    </row>
    <row r="11" spans="1:23" s="1629" customFormat="1" ht="15" customHeight="1">
      <c r="A11" s="1628"/>
      <c r="B11" s="1628"/>
      <c r="C11" s="1628"/>
      <c r="D11" s="1628"/>
      <c r="E11" s="1628"/>
      <c r="F11" s="1628"/>
      <c r="G11" s="1628"/>
      <c r="H11" s="1628"/>
      <c r="I11" s="1628"/>
      <c r="J11" s="1628"/>
      <c r="K11" s="1628"/>
    </row>
    <row r="12" spans="1:23" ht="18.75" customHeight="1">
      <c r="A12" s="1632"/>
      <c r="B12" s="2298" t="s">
        <v>312</v>
      </c>
      <c r="C12" s="2298"/>
      <c r="D12" s="2299" t="s">
        <v>313</v>
      </c>
      <c r="E12" s="2299"/>
      <c r="F12" s="2299"/>
      <c r="G12" s="2299"/>
      <c r="H12" s="2299"/>
      <c r="I12" s="2299"/>
      <c r="J12" s="2299"/>
      <c r="K12" s="2299"/>
    </row>
    <row r="13" spans="1:23" ht="15.75" customHeight="1">
      <c r="A13" s="1632"/>
      <c r="B13" s="2298"/>
      <c r="C13" s="2298"/>
      <c r="D13" s="2299" t="s">
        <v>314</v>
      </c>
      <c r="E13" s="2299"/>
      <c r="F13" s="2299"/>
      <c r="G13" s="2299"/>
      <c r="H13" s="2299"/>
      <c r="I13" s="2299"/>
      <c r="J13" s="2299"/>
      <c r="K13" s="2299"/>
    </row>
    <row r="14" spans="1:23" ht="15.75">
      <c r="A14" s="1632"/>
      <c r="B14" s="2298"/>
      <c r="C14" s="2298"/>
      <c r="D14" s="132"/>
      <c r="E14" s="132"/>
      <c r="F14" s="133"/>
      <c r="G14" s="133"/>
      <c r="H14" s="133"/>
      <c r="I14" s="133"/>
      <c r="J14" s="133"/>
      <c r="K14" s="133"/>
    </row>
    <row r="15" spans="1:23" ht="15.75" thickBot="1">
      <c r="A15" s="1763" t="s">
        <v>3</v>
      </c>
      <c r="B15" s="2418" t="str">
        <f>B16</f>
        <v>LES CROISSANTS A L'UNITÉ</v>
      </c>
      <c r="C15" s="2418"/>
      <c r="D15" s="2418"/>
      <c r="E15" s="2418"/>
      <c r="F15" s="2418"/>
      <c r="G15" s="2418"/>
      <c r="H15" s="2418"/>
      <c r="I15" s="2418"/>
      <c r="J15" s="2418"/>
      <c r="K15" s="2418"/>
    </row>
    <row r="16" spans="1:23" ht="21" customHeight="1">
      <c r="A16" s="2411" t="str">
        <f>B16</f>
        <v>LES CROISSANTS A L'UNITÉ</v>
      </c>
      <c r="B16" s="2419" t="s">
        <v>1396</v>
      </c>
      <c r="C16" s="2419"/>
      <c r="D16" s="2419"/>
      <c r="E16" s="2419"/>
      <c r="F16" s="2419"/>
      <c r="G16" s="2419"/>
      <c r="H16" s="2419"/>
      <c r="I16" s="2419"/>
      <c r="J16" s="2419"/>
      <c r="K16" s="2421" t="s">
        <v>23</v>
      </c>
      <c r="M16" s="2344" t="s">
        <v>1178</v>
      </c>
      <c r="N16" s="2345"/>
      <c r="O16" s="2346"/>
      <c r="P16" s="105"/>
      <c r="Q16" s="2350" t="s">
        <v>1409</v>
      </c>
      <c r="R16" s="2350"/>
      <c r="S16" s="2350"/>
      <c r="T16" s="2350"/>
      <c r="U16" s="2350"/>
      <c r="V16" s="2350"/>
      <c r="W16" s="2350"/>
    </row>
    <row r="17" spans="1:23" ht="15" customHeight="1">
      <c r="A17" s="2411"/>
      <c r="B17" s="2420"/>
      <c r="C17" s="2420"/>
      <c r="D17" s="2420"/>
      <c r="E17" s="2420"/>
      <c r="F17" s="2420"/>
      <c r="G17" s="2420"/>
      <c r="H17" s="2420"/>
      <c r="I17" s="2420"/>
      <c r="J17" s="2420"/>
      <c r="K17" s="2422"/>
      <c r="M17" s="2347"/>
      <c r="N17" s="2348"/>
      <c r="O17" s="2349"/>
      <c r="P17" s="105"/>
      <c r="Q17" s="2350" t="s">
        <v>1407</v>
      </c>
      <c r="R17" s="2350"/>
      <c r="S17" s="2350"/>
      <c r="T17" s="2350"/>
      <c r="U17" s="2350"/>
      <c r="V17" s="2350"/>
      <c r="W17" s="2350"/>
    </row>
    <row r="18" spans="1:23" ht="15" customHeight="1">
      <c r="A18" s="2411"/>
      <c r="B18" s="2420"/>
      <c r="C18" s="2420"/>
      <c r="D18" s="2420"/>
      <c r="E18" s="2420"/>
      <c r="F18" s="2420"/>
      <c r="G18" s="2420"/>
      <c r="H18" s="2420"/>
      <c r="I18" s="2420"/>
      <c r="J18" s="2420"/>
      <c r="K18" s="2422"/>
      <c r="M18" s="2347"/>
      <c r="N18" s="2348"/>
      <c r="O18" s="2349"/>
      <c r="P18" s="105"/>
      <c r="Q18" s="1602"/>
      <c r="R18" s="1603" t="s">
        <v>1408</v>
      </c>
      <c r="S18" s="1602"/>
      <c r="T18" s="1603" t="s">
        <v>21</v>
      </c>
      <c r="U18" s="1602"/>
      <c r="V18" s="1601"/>
      <c r="W18" s="1601"/>
    </row>
    <row r="19" spans="1:23" ht="15" customHeight="1">
      <c r="A19" s="2411"/>
      <c r="B19" s="1634"/>
      <c r="C19" s="2367" t="s">
        <v>1298</v>
      </c>
      <c r="D19" s="2367"/>
      <c r="E19" s="2367"/>
      <c r="F19" s="2367"/>
      <c r="G19" s="2367"/>
      <c r="H19" s="2367"/>
      <c r="I19" s="2367"/>
      <c r="J19" s="2367"/>
      <c r="K19" s="2368"/>
      <c r="M19" s="2351" t="s">
        <v>1179</v>
      </c>
      <c r="N19" s="2352"/>
      <c r="O19" s="2353"/>
      <c r="P19" s="105"/>
      <c r="Q19" s="1601" t="s">
        <v>1420</v>
      </c>
      <c r="R19" s="1602"/>
      <c r="S19" s="1602"/>
      <c r="T19" s="1602"/>
      <c r="U19" s="1602"/>
      <c r="V19" s="1601"/>
      <c r="W19" s="1601"/>
    </row>
    <row r="20" spans="1:23" ht="15" customHeight="1">
      <c r="A20" s="2411"/>
      <c r="B20" s="1590" t="s">
        <v>10</v>
      </c>
      <c r="C20" s="2566"/>
      <c r="D20" s="2566"/>
      <c r="E20" s="2566"/>
      <c r="F20" s="2566"/>
      <c r="G20" s="2566"/>
      <c r="H20" s="2566"/>
      <c r="I20" s="2566"/>
      <c r="J20" s="2566"/>
      <c r="K20" s="2567"/>
      <c r="M20" s="2354"/>
      <c r="N20" s="2355"/>
      <c r="O20" s="2356"/>
      <c r="P20" s="105"/>
      <c r="Q20" s="1601" t="s">
        <v>1415</v>
      </c>
      <c r="R20" s="1602"/>
      <c r="S20" s="1602"/>
      <c r="T20" s="1602"/>
      <c r="U20" s="1602"/>
      <c r="V20" s="1601"/>
      <c r="W20" s="1601"/>
    </row>
    <row r="21" spans="1:23" ht="15" customHeight="1">
      <c r="A21" s="2411"/>
      <c r="B21" s="1574" t="s">
        <v>273</v>
      </c>
      <c r="C21" s="2568"/>
      <c r="D21" s="2568"/>
      <c r="E21" s="2568"/>
      <c r="F21" s="2568"/>
      <c r="G21" s="2568"/>
      <c r="H21" s="2568"/>
      <c r="I21" s="2568"/>
      <c r="J21" s="2568"/>
      <c r="K21" s="2569"/>
      <c r="M21" s="2357" t="s">
        <v>1307</v>
      </c>
      <c r="N21" s="2358"/>
      <c r="O21" s="2359"/>
      <c r="P21" s="105"/>
      <c r="Q21" s="1601"/>
      <c r="R21" s="1602"/>
      <c r="S21" s="1602"/>
      <c r="T21" s="1602"/>
      <c r="U21" s="1602"/>
      <c r="V21" s="1601"/>
      <c r="W21" s="1601"/>
    </row>
    <row r="22" spans="1:23" ht="15.75" customHeight="1">
      <c r="A22" s="2411"/>
      <c r="B22" s="2423">
        <v>35</v>
      </c>
      <c r="C22" s="2375" t="s">
        <v>1442</v>
      </c>
      <c r="D22" s="2375"/>
      <c r="E22" s="2375"/>
      <c r="F22" s="1670"/>
      <c r="G22" s="2278" t="s">
        <v>1306</v>
      </c>
      <c r="H22" s="2278"/>
      <c r="I22" s="2278"/>
      <c r="J22" s="2276">
        <v>30</v>
      </c>
      <c r="K22" s="2382" t="s">
        <v>1391</v>
      </c>
      <c r="M22" s="2357"/>
      <c r="N22" s="2358"/>
      <c r="O22" s="2359"/>
      <c r="P22" s="105"/>
      <c r="Q22" s="1601" t="s">
        <v>1419</v>
      </c>
      <c r="R22" s="1601"/>
      <c r="S22" s="1601"/>
      <c r="T22" s="1601"/>
      <c r="U22" s="1601"/>
      <c r="V22" s="1601"/>
      <c r="W22" s="1601"/>
    </row>
    <row r="23" spans="1:23" ht="15.75" customHeight="1">
      <c r="A23" s="2411"/>
      <c r="B23" s="2423"/>
      <c r="C23" s="2376"/>
      <c r="D23" s="2376"/>
      <c r="E23" s="2376"/>
      <c r="F23" s="1670"/>
      <c r="G23" s="2279"/>
      <c r="H23" s="2279"/>
      <c r="I23" s="2279"/>
      <c r="J23" s="2277"/>
      <c r="K23" s="2382"/>
      <c r="M23" s="2357"/>
      <c r="N23" s="2358"/>
      <c r="O23" s="2359"/>
      <c r="P23" s="105"/>
      <c r="Q23" s="1601" t="s">
        <v>1416</v>
      </c>
      <c r="R23" s="1601"/>
      <c r="S23" s="1601"/>
      <c r="T23" s="1601"/>
      <c r="U23" s="1601"/>
      <c r="V23" s="1601"/>
      <c r="W23" s="1601"/>
    </row>
    <row r="24" spans="1:23" ht="18.75" customHeight="1">
      <c r="A24" s="2411"/>
      <c r="B24" s="1578">
        <f>(B27*1000)/B22</f>
        <v>69.487142857142857</v>
      </c>
      <c r="C24" s="1554" t="s">
        <v>1444</v>
      </c>
      <c r="D24" s="1635"/>
      <c r="E24" s="1636"/>
      <c r="F24" s="1582"/>
      <c r="G24" s="1582"/>
      <c r="H24" s="1670"/>
      <c r="I24" s="1760" t="s">
        <v>1305</v>
      </c>
      <c r="J24" s="1667">
        <v>70</v>
      </c>
      <c r="K24" s="1553">
        <v>2.5</v>
      </c>
      <c r="M24" s="2357"/>
      <c r="N24" s="2358"/>
      <c r="O24" s="2359"/>
      <c r="P24" s="105"/>
      <c r="Q24" s="1601" t="s">
        <v>1417</v>
      </c>
      <c r="R24" s="1601"/>
      <c r="S24" s="1601"/>
      <c r="T24" s="1601"/>
      <c r="U24" s="1601"/>
      <c r="V24" s="1601"/>
      <c r="W24" s="1601"/>
    </row>
    <row r="25" spans="1:23" ht="18.75" customHeight="1">
      <c r="A25" s="2411"/>
      <c r="B25" s="1708">
        <f>C57/B22</f>
        <v>5.328571428571429E-2</v>
      </c>
      <c r="C25" s="1674" t="s">
        <v>45</v>
      </c>
      <c r="D25" s="1675"/>
      <c r="E25" s="1677"/>
      <c r="F25" s="1677"/>
      <c r="G25" s="1677"/>
      <c r="H25" s="1677"/>
      <c r="I25" s="1709" t="s">
        <v>45</v>
      </c>
      <c r="J25" s="1710">
        <f>J57</f>
        <v>1.6103698525934909</v>
      </c>
      <c r="K25" s="1711"/>
      <c r="M25" s="2357"/>
      <c r="N25" s="2358"/>
      <c r="O25" s="2359"/>
      <c r="P25" s="105"/>
      <c r="Q25" s="1601" t="s">
        <v>1418</v>
      </c>
      <c r="R25" s="1601"/>
      <c r="S25" s="1601"/>
      <c r="T25" s="1601"/>
      <c r="U25" s="1601"/>
      <c r="V25" s="1601"/>
      <c r="W25" s="1601"/>
    </row>
    <row r="26" spans="1:23" ht="18.75" customHeight="1">
      <c r="A26" s="2411"/>
      <c r="B26" s="1694">
        <f>C58/B22</f>
        <v>1.6201428571428575E-2</v>
      </c>
      <c r="C26" s="1684" t="s">
        <v>44</v>
      </c>
      <c r="D26" s="1707"/>
      <c r="E26" s="1690"/>
      <c r="F26" s="1690"/>
      <c r="G26" s="1690"/>
      <c r="H26" s="1690"/>
      <c r="I26" s="1688" t="s">
        <v>44</v>
      </c>
      <c r="J26" s="1695">
        <f>J58</f>
        <v>0.48963014740650901</v>
      </c>
      <c r="K26" s="1700" t="s">
        <v>1454</v>
      </c>
      <c r="M26" s="2341" t="s">
        <v>1394</v>
      </c>
      <c r="N26" s="2342"/>
      <c r="O26" s="2343"/>
      <c r="P26" s="105"/>
      <c r="Q26" s="105"/>
      <c r="R26" s="105"/>
      <c r="S26" s="105"/>
      <c r="T26" s="105"/>
      <c r="U26" s="105"/>
      <c r="V26" s="105"/>
      <c r="W26" s="105"/>
    </row>
    <row r="27" spans="1:23" ht="18" customHeight="1">
      <c r="A27" s="2411"/>
      <c r="B27" s="1712">
        <f>C59</f>
        <v>2.4320500000000003</v>
      </c>
      <c r="C27" s="1684" t="s">
        <v>1455</v>
      </c>
      <c r="D27" s="1707"/>
      <c r="E27" s="1686"/>
      <c r="F27" s="1691"/>
      <c r="G27" s="1691"/>
      <c r="H27" s="1713"/>
      <c r="I27" s="1692" t="s">
        <v>274</v>
      </c>
      <c r="J27" s="1714">
        <f>(J24*J22)/1000</f>
        <v>2.1</v>
      </c>
      <c r="K27" s="1562">
        <f>K59*K24</f>
        <v>17.009999999999998</v>
      </c>
      <c r="M27" s="2341"/>
      <c r="N27" s="2342"/>
      <c r="O27" s="2343"/>
      <c r="P27" s="105"/>
      <c r="Q27" s="105"/>
      <c r="R27" s="105"/>
      <c r="S27" s="105"/>
      <c r="T27" s="105"/>
      <c r="U27" s="105"/>
      <c r="V27" s="105"/>
      <c r="W27" s="105"/>
    </row>
    <row r="28" spans="1:23" ht="15" customHeight="1">
      <c r="A28" s="2411"/>
      <c r="B28" s="2424"/>
      <c r="C28" s="2424"/>
      <c r="D28" s="2424"/>
      <c r="E28" s="2424"/>
      <c r="F28" s="2424"/>
      <c r="G28" s="2424"/>
      <c r="H28" s="2424"/>
      <c r="I28" s="2424"/>
      <c r="J28" s="2424"/>
      <c r="K28" s="2425"/>
      <c r="M28" s="2341" t="s">
        <v>1393</v>
      </c>
      <c r="N28" s="2342"/>
      <c r="O28" s="2343"/>
      <c r="P28" s="105"/>
      <c r="Q28" s="105"/>
      <c r="R28" s="105"/>
      <c r="S28" s="105"/>
      <c r="T28" s="105"/>
      <c r="U28" s="105"/>
      <c r="V28" s="105"/>
      <c r="W28" s="105"/>
    </row>
    <row r="29" spans="1:23" ht="15.75" customHeight="1">
      <c r="A29" s="2411"/>
      <c r="B29" s="2395" t="s">
        <v>6</v>
      </c>
      <c r="C29" s="2395"/>
      <c r="D29" s="2395"/>
      <c r="E29" s="2426" t="s">
        <v>1395</v>
      </c>
      <c r="F29" s="2426"/>
      <c r="G29" s="2426"/>
      <c r="H29" s="2426"/>
      <c r="I29" s="2426"/>
      <c r="J29" s="2426"/>
      <c r="K29" s="2427"/>
      <c r="M29" s="2341"/>
      <c r="N29" s="2342"/>
      <c r="O29" s="2343"/>
      <c r="P29" s="105"/>
      <c r="Q29" s="105"/>
      <c r="R29" s="105"/>
      <c r="S29" s="105"/>
      <c r="T29" s="105"/>
      <c r="U29" s="105"/>
      <c r="V29" s="105"/>
      <c r="W29" s="105"/>
    </row>
    <row r="30" spans="1:23" ht="18" customHeight="1">
      <c r="A30" s="2411"/>
      <c r="B30" s="2428" t="s">
        <v>275</v>
      </c>
      <c r="C30" s="2429" t="s">
        <v>277</v>
      </c>
      <c r="D30" s="2429" t="s">
        <v>276</v>
      </c>
      <c r="E30" s="2426"/>
      <c r="F30" s="2426"/>
      <c r="G30" s="2426"/>
      <c r="H30" s="2426"/>
      <c r="I30" s="2426"/>
      <c r="J30" s="2426"/>
      <c r="K30" s="2427"/>
      <c r="M30" s="2341"/>
      <c r="N30" s="2342"/>
      <c r="O30" s="2343"/>
      <c r="P30" s="105"/>
      <c r="Q30" s="105"/>
      <c r="R30" s="105"/>
      <c r="S30" s="105"/>
      <c r="T30" s="105"/>
      <c r="U30" s="105"/>
      <c r="V30" s="105"/>
      <c r="W30" s="105"/>
    </row>
    <row r="31" spans="1:23" ht="18.75" customHeight="1">
      <c r="A31" s="2411"/>
      <c r="B31" s="2428"/>
      <c r="C31" s="2429"/>
      <c r="D31" s="2429"/>
      <c r="E31" s="1761" t="s">
        <v>4</v>
      </c>
      <c r="F31" s="139"/>
      <c r="G31" s="1556" t="s">
        <v>14</v>
      </c>
      <c r="H31" s="139"/>
      <c r="I31" s="139"/>
      <c r="J31" s="139"/>
      <c r="K31" s="1557"/>
      <c r="M31" s="2338" t="s">
        <v>1392</v>
      </c>
      <c r="N31" s="2339"/>
      <c r="O31" s="2340"/>
      <c r="P31" s="105"/>
      <c r="Q31" s="105"/>
      <c r="R31" s="105"/>
      <c r="S31" s="105"/>
      <c r="T31" s="105"/>
      <c r="U31" s="105"/>
      <c r="V31" s="105"/>
      <c r="W31" s="105"/>
    </row>
    <row r="32" spans="1:23" ht="15.75" customHeight="1">
      <c r="A32" s="2411"/>
      <c r="B32" s="2428"/>
      <c r="C32" s="2590"/>
      <c r="D32" s="2429"/>
      <c r="E32" s="1637" t="s">
        <v>280</v>
      </c>
      <c r="F32" s="1736" t="s">
        <v>53</v>
      </c>
      <c r="G32" s="1737" t="s">
        <v>28</v>
      </c>
      <c r="H32" s="2296" t="s">
        <v>15</v>
      </c>
      <c r="I32" s="2296"/>
      <c r="J32" s="2296"/>
      <c r="K32" s="2297"/>
      <c r="M32" s="2341" t="s">
        <v>272</v>
      </c>
      <c r="N32" s="2342"/>
      <c r="O32" s="2343"/>
      <c r="P32" s="105"/>
      <c r="Q32" s="105"/>
      <c r="R32" s="105"/>
      <c r="S32" s="105"/>
      <c r="T32" s="105"/>
      <c r="U32" s="105"/>
      <c r="V32" s="105"/>
      <c r="W32" s="105"/>
    </row>
    <row r="33" spans="1:23" ht="18.75" customHeight="1">
      <c r="A33" s="2411"/>
      <c r="B33" s="1580"/>
      <c r="C33" s="1581"/>
      <c r="D33" s="1757"/>
      <c r="E33" s="1585"/>
      <c r="F33" s="1762" t="s">
        <v>189</v>
      </c>
      <c r="G33" s="1550"/>
      <c r="H33" s="1560">
        <f>IF(ISTEXT(B33),B33,IF(ISBLANK(B33),0,(B33/B27)*J27))</f>
        <v>0</v>
      </c>
      <c r="I33" s="1561">
        <f t="shared" ref="I33:I45" si="1">D33</f>
        <v>0</v>
      </c>
      <c r="J33" s="1620">
        <f>IF(ISBLANK(B33),C33/B27*J27,IF(ISBLANK(C33),0,(C33*B33)/B27*J27))</f>
        <v>0</v>
      </c>
      <c r="K33" s="1562">
        <f t="shared" ref="K33:K45" si="2">IF(J33=0,H33*G33,G33*J33)</f>
        <v>0</v>
      </c>
      <c r="M33" s="2341"/>
      <c r="N33" s="2342"/>
      <c r="O33" s="2343"/>
      <c r="P33" s="105"/>
      <c r="Q33" s="105"/>
      <c r="R33" s="105"/>
      <c r="S33" s="105"/>
      <c r="T33" s="105"/>
      <c r="U33" s="105"/>
      <c r="V33" s="105"/>
      <c r="W33" s="105"/>
    </row>
    <row r="34" spans="1:23" ht="18.75" customHeight="1">
      <c r="A34" s="2411"/>
      <c r="B34" s="1580"/>
      <c r="C34" s="1581">
        <v>0.06</v>
      </c>
      <c r="D34" s="1559"/>
      <c r="E34" s="1585" t="s">
        <v>92</v>
      </c>
      <c r="F34" s="135"/>
      <c r="G34" s="1550">
        <v>3.24</v>
      </c>
      <c r="H34" s="1560">
        <f>IF(ISTEXT(B34),B34,IF(ISBLANK(B34),0,(B34/B27)*J27))</f>
        <v>0</v>
      </c>
      <c r="I34" s="1561">
        <f t="shared" si="1"/>
        <v>0</v>
      </c>
      <c r="J34" s="1620">
        <f>IF(ISBLANK(B34),C34/B27*J27,IF(ISBLANK(C34),0,(C34*B34)/B27*J27))</f>
        <v>5.1808145391747697E-2</v>
      </c>
      <c r="K34" s="1562">
        <f t="shared" si="2"/>
        <v>0.16785839106926254</v>
      </c>
      <c r="M34" s="2341"/>
      <c r="N34" s="2342"/>
      <c r="O34" s="2343"/>
      <c r="P34" s="105"/>
      <c r="Q34" s="105"/>
      <c r="R34" s="105"/>
      <c r="S34" s="105"/>
      <c r="T34" s="105"/>
      <c r="U34" s="105"/>
      <c r="V34" s="105"/>
      <c r="W34" s="105"/>
    </row>
    <row r="35" spans="1:23" ht="18.75" customHeight="1">
      <c r="A35" s="2411"/>
      <c r="B35" s="1580"/>
      <c r="C35" s="1581">
        <v>0.2</v>
      </c>
      <c r="D35" s="1559"/>
      <c r="E35" s="1585" t="s">
        <v>190</v>
      </c>
      <c r="F35" s="135"/>
      <c r="G35" s="1550">
        <v>3.24</v>
      </c>
      <c r="H35" s="1560">
        <f>IF(ISTEXT(B35),B35,IF(ISBLANK(B35),0,(B35/B27)*J27))</f>
        <v>0</v>
      </c>
      <c r="I35" s="1561">
        <f t="shared" si="1"/>
        <v>0</v>
      </c>
      <c r="J35" s="1620">
        <f>IF(ISBLANK(B35),C35/B27*J27,IF(ISBLANK(C35),0,(C35*B35)/B27*J27))</f>
        <v>0.17269381797249234</v>
      </c>
      <c r="K35" s="1562">
        <f t="shared" si="2"/>
        <v>0.55952797023087519</v>
      </c>
      <c r="M35" s="2311" t="s">
        <v>1308</v>
      </c>
      <c r="N35" s="2312"/>
      <c r="O35" s="2313"/>
      <c r="P35" s="105"/>
      <c r="Q35" s="105"/>
      <c r="R35" s="105"/>
      <c r="S35" s="105"/>
      <c r="T35" s="105"/>
      <c r="U35" s="105"/>
      <c r="V35" s="105"/>
      <c r="W35" s="105"/>
    </row>
    <row r="36" spans="1:23" ht="18.75" customHeight="1">
      <c r="A36" s="2411"/>
      <c r="B36" s="1580">
        <v>2</v>
      </c>
      <c r="C36" s="1581"/>
      <c r="D36" s="1757"/>
      <c r="E36" s="1585"/>
      <c r="F36" s="1762" t="s">
        <v>219</v>
      </c>
      <c r="G36" s="1550"/>
      <c r="H36" s="1560">
        <f>IF(ISTEXT(B36),B36,IF(ISBLANK(B36),0,(B36/B27)*J27))</f>
        <v>1.7269381797249233</v>
      </c>
      <c r="I36" s="1561">
        <f t="shared" si="1"/>
        <v>0</v>
      </c>
      <c r="J36" s="1620">
        <f>IF(ISBLANK(B36),C36/B27*J27,IF(ISBLANK(C36),0,(C36*B36)/B27*J27))</f>
        <v>0</v>
      </c>
      <c r="K36" s="1562">
        <f t="shared" si="2"/>
        <v>0</v>
      </c>
      <c r="M36" s="2311"/>
      <c r="N36" s="2312"/>
      <c r="O36" s="2313"/>
      <c r="P36" s="105"/>
      <c r="Q36" s="105"/>
      <c r="R36" s="105"/>
      <c r="S36" s="105"/>
      <c r="T36" s="105"/>
      <c r="U36" s="105"/>
      <c r="V36" s="105"/>
      <c r="W36" s="105"/>
    </row>
    <row r="37" spans="1:23" ht="18.75" customHeight="1">
      <c r="A37" s="2411"/>
      <c r="B37" s="1580"/>
      <c r="C37" s="1581">
        <v>2.5000000000000001E-2</v>
      </c>
      <c r="D37" s="1559"/>
      <c r="E37" s="1585" t="s">
        <v>60</v>
      </c>
      <c r="F37" s="135"/>
      <c r="G37" s="1550">
        <v>3.24</v>
      </c>
      <c r="H37" s="1560">
        <f>IF(ISTEXT(B37),B37,IF(ISBLANK(B37),0,(B37/B27)*J27))</f>
        <v>0</v>
      </c>
      <c r="I37" s="1561">
        <f t="shared" si="1"/>
        <v>0</v>
      </c>
      <c r="J37" s="1620">
        <f>IF(ISBLANK(B37),C37/B27*J27,IF(ISBLANK(C37),0,(C37*B37)/B27*J27))</f>
        <v>2.1586727246561542E-2</v>
      </c>
      <c r="K37" s="1562">
        <f t="shared" si="2"/>
        <v>6.9940996278859399E-2</v>
      </c>
      <c r="M37" s="2314" t="s">
        <v>1309</v>
      </c>
      <c r="N37" s="2315"/>
      <c r="O37" s="2316"/>
      <c r="P37" s="105"/>
      <c r="Q37" s="105"/>
      <c r="R37" s="105"/>
      <c r="S37" s="105"/>
      <c r="T37" s="105"/>
      <c r="U37" s="105"/>
      <c r="V37" s="105"/>
      <c r="W37" s="105"/>
    </row>
    <row r="38" spans="1:23" ht="18.75">
      <c r="A38" s="2411"/>
      <c r="B38" s="1580"/>
      <c r="C38" s="1581">
        <v>0.06</v>
      </c>
      <c r="D38" s="1559"/>
      <c r="E38" s="1585" t="s">
        <v>38</v>
      </c>
      <c r="F38" s="135"/>
      <c r="G38" s="1550">
        <v>3.24</v>
      </c>
      <c r="H38" s="1560">
        <f>IF(ISTEXT(B38),B38,IF(ISBLANK(B38),0,(B38/B27)*J27))</f>
        <v>0</v>
      </c>
      <c r="I38" s="1561">
        <f t="shared" si="1"/>
        <v>0</v>
      </c>
      <c r="J38" s="1620">
        <f>IF(ISBLANK(B38),C38/B27*J27,IF(ISBLANK(C38),0,(C38*B38)/B27*J27))</f>
        <v>5.1808145391747697E-2</v>
      </c>
      <c r="K38" s="1562">
        <f t="shared" si="2"/>
        <v>0.16785839106926254</v>
      </c>
      <c r="M38" s="2314"/>
      <c r="N38" s="2315"/>
      <c r="O38" s="2316"/>
      <c r="P38" s="105"/>
      <c r="Q38" s="105"/>
      <c r="R38" s="105"/>
      <c r="S38" s="105"/>
      <c r="T38" s="105"/>
      <c r="U38" s="105"/>
      <c r="V38" s="105"/>
      <c r="W38" s="105"/>
    </row>
    <row r="39" spans="1:23" ht="18.75" customHeight="1">
      <c r="A39" s="2411"/>
      <c r="B39" s="1580"/>
      <c r="C39" s="1581">
        <v>0.04</v>
      </c>
      <c r="D39" s="1559"/>
      <c r="E39" s="1585" t="s">
        <v>191</v>
      </c>
      <c r="F39" s="135"/>
      <c r="G39" s="1550">
        <v>3.24</v>
      </c>
      <c r="H39" s="1560">
        <f>IF(ISTEXT(B39),B39,IF(ISBLANK(B39),0,(B39/B27)*J27))</f>
        <v>0</v>
      </c>
      <c r="I39" s="1561">
        <f t="shared" si="1"/>
        <v>0</v>
      </c>
      <c r="J39" s="1620">
        <f>IF(ISBLANK(B39),C39/B27*J27,IF(ISBLANK(C39),0,(C39*B39)/B27*J27))</f>
        <v>3.4538763594498464E-2</v>
      </c>
      <c r="K39" s="1562">
        <f t="shared" si="2"/>
        <v>0.11190559404617503</v>
      </c>
      <c r="M39" s="2360" t="s">
        <v>1310</v>
      </c>
      <c r="N39" s="2361"/>
      <c r="O39" s="2362"/>
      <c r="P39" s="105"/>
      <c r="Q39" s="105"/>
      <c r="R39" s="105"/>
      <c r="S39" s="105"/>
      <c r="T39" s="105"/>
      <c r="U39" s="105"/>
      <c r="V39" s="105"/>
      <c r="W39" s="105"/>
    </row>
    <row r="40" spans="1:23" ht="18.75">
      <c r="A40" s="2411"/>
      <c r="B40" s="1580"/>
      <c r="C40" s="1581">
        <v>1</v>
      </c>
      <c r="D40" s="1559"/>
      <c r="E40" s="1585" t="s">
        <v>192</v>
      </c>
      <c r="F40" s="135"/>
      <c r="G40" s="1550">
        <v>3.24</v>
      </c>
      <c r="H40" s="1560">
        <f>IF(ISTEXT(B40),B40,IF(ISBLANK(B40),0,(B40/B27)*J27))</f>
        <v>0</v>
      </c>
      <c r="I40" s="1561">
        <f t="shared" si="1"/>
        <v>0</v>
      </c>
      <c r="J40" s="1620">
        <f>IF(ISBLANK(B40),C40/B27*J27,IF(ISBLANK(C40),0,(C40*B40)/B27*J27))</f>
        <v>0.86346908986246163</v>
      </c>
      <c r="K40" s="1562">
        <f t="shared" si="2"/>
        <v>2.7976398511543756</v>
      </c>
      <c r="M40" s="2360"/>
      <c r="N40" s="2361"/>
      <c r="O40" s="2362"/>
      <c r="P40" s="105"/>
      <c r="Q40" s="105"/>
      <c r="R40" s="105"/>
      <c r="S40" s="105"/>
      <c r="T40" s="105"/>
      <c r="U40" s="105"/>
      <c r="V40" s="105"/>
      <c r="W40" s="105"/>
    </row>
    <row r="41" spans="1:23" ht="18.75" customHeight="1">
      <c r="A41" s="2411"/>
      <c r="B41" s="1580"/>
      <c r="C41" s="1581">
        <v>0.08</v>
      </c>
      <c r="D41" s="1559"/>
      <c r="E41" s="1585" t="s">
        <v>193</v>
      </c>
      <c r="F41" s="135"/>
      <c r="G41" s="1550">
        <v>3.24</v>
      </c>
      <c r="H41" s="1560">
        <f>IF(ISTEXT(B41),B41,IF(ISBLANK(B41),0,(B41/B27)*J27))</f>
        <v>0</v>
      </c>
      <c r="I41" s="1561">
        <f t="shared" si="1"/>
        <v>0</v>
      </c>
      <c r="J41" s="1620">
        <f>IF(ISBLANK(B41),C41/B27*J27,IF(ISBLANK(C41),0,(C41*B41)/B27*J27))</f>
        <v>6.9077527188996929E-2</v>
      </c>
      <c r="K41" s="1562">
        <f t="shared" si="2"/>
        <v>0.22381118809235007</v>
      </c>
      <c r="M41" s="2360"/>
      <c r="N41" s="2361"/>
      <c r="O41" s="2362"/>
      <c r="P41" s="105"/>
      <c r="Q41" s="105"/>
      <c r="R41" s="105"/>
      <c r="S41" s="105"/>
      <c r="T41" s="105"/>
      <c r="U41" s="105"/>
      <c r="V41" s="105"/>
      <c r="W41" s="105"/>
    </row>
    <row r="42" spans="1:23" ht="18.75" customHeight="1">
      <c r="A42" s="2411"/>
      <c r="B42" s="1580"/>
      <c r="C42" s="1581">
        <v>0.1</v>
      </c>
      <c r="D42" s="1559"/>
      <c r="E42" s="1585" t="s">
        <v>222</v>
      </c>
      <c r="F42" s="135"/>
      <c r="G42" s="1550">
        <v>3.24</v>
      </c>
      <c r="H42" s="1560">
        <f>IF(ISTEXT(B42),B42,IF(ISBLANK(B42),0,(B42/B27)*J27))</f>
        <v>0</v>
      </c>
      <c r="I42" s="1561">
        <f t="shared" si="1"/>
        <v>0</v>
      </c>
      <c r="J42" s="1620">
        <f>IF(ISBLANK(B42),C42/B27*J27,IF(ISBLANK(C42),0,(C42*B42)/B27*J27))</f>
        <v>8.6346908986246168E-2</v>
      </c>
      <c r="K42" s="1562">
        <f t="shared" si="2"/>
        <v>0.2797639851154376</v>
      </c>
      <c r="M42" s="2360"/>
      <c r="N42" s="2361"/>
      <c r="O42" s="2362"/>
      <c r="P42" s="105"/>
      <c r="Q42" s="105"/>
      <c r="R42" s="105"/>
      <c r="S42" s="105"/>
      <c r="T42" s="105"/>
      <c r="U42" s="105"/>
      <c r="V42" s="105"/>
      <c r="W42" s="105"/>
    </row>
    <row r="43" spans="1:23" ht="18.75" customHeight="1">
      <c r="A43" s="2411"/>
      <c r="B43" s="1580"/>
      <c r="C43" s="1581">
        <v>0.3</v>
      </c>
      <c r="D43" s="1559"/>
      <c r="E43" s="1585" t="s">
        <v>27</v>
      </c>
      <c r="F43" s="135"/>
      <c r="G43" s="1550">
        <v>3.24</v>
      </c>
      <c r="H43" s="1560">
        <f>IF(ISTEXT(B43),B43,IF(ISBLANK(B43),0,(B43/B27)*J27))</f>
        <v>0</v>
      </c>
      <c r="I43" s="1561">
        <f t="shared" si="1"/>
        <v>0</v>
      </c>
      <c r="J43" s="1620">
        <f>IF(ISBLANK(B43),C43/B27*J27,IF(ISBLANK(C43),0,(C43*B43)/B27*J27))</f>
        <v>0.25904072695873848</v>
      </c>
      <c r="K43" s="1562">
        <f t="shared" si="2"/>
        <v>0.83929195534631273</v>
      </c>
      <c r="M43" s="2360"/>
      <c r="N43" s="2361"/>
      <c r="O43" s="2362"/>
      <c r="P43" s="105"/>
      <c r="Q43" s="105"/>
      <c r="R43" s="105"/>
      <c r="S43" s="105"/>
      <c r="T43" s="105"/>
      <c r="U43" s="105"/>
      <c r="V43" s="105"/>
      <c r="W43" s="105"/>
    </row>
    <row r="44" spans="1:23" ht="18.75" customHeight="1">
      <c r="A44" s="2411"/>
      <c r="B44" s="1580"/>
      <c r="C44" s="1581"/>
      <c r="D44" s="1559"/>
      <c r="E44" s="1585"/>
      <c r="F44" s="135"/>
      <c r="G44" s="1550"/>
      <c r="H44" s="1560">
        <f>IF(ISTEXT(B44),B44,IF(ISBLANK(B44),0,(B44/B27)*J27))</f>
        <v>0</v>
      </c>
      <c r="I44" s="1561">
        <f t="shared" si="1"/>
        <v>0</v>
      </c>
      <c r="J44" s="1620">
        <f>IF(ISBLANK(B44),C44/B27*J27,IF(ISBLANK(C44),0,(C44*B44)/B27*J27))</f>
        <v>0</v>
      </c>
      <c r="K44" s="1562">
        <f t="shared" si="2"/>
        <v>0</v>
      </c>
      <c r="M44" s="2360"/>
      <c r="N44" s="2361"/>
      <c r="O44" s="2362"/>
      <c r="P44" s="105"/>
      <c r="Q44" s="105"/>
      <c r="R44" s="105"/>
      <c r="S44" s="105"/>
      <c r="T44" s="105"/>
      <c r="U44" s="105"/>
      <c r="V44" s="105"/>
      <c r="W44" s="105"/>
    </row>
    <row r="45" spans="1:23" ht="18.75" customHeight="1">
      <c r="A45" s="2411"/>
      <c r="B45" s="1580"/>
      <c r="C45" s="1581"/>
      <c r="D45" s="1559"/>
      <c r="E45" s="1585"/>
      <c r="F45" s="135"/>
      <c r="G45" s="1550"/>
      <c r="H45" s="1560">
        <f>IF(ISTEXT(B45),B45,IF(ISBLANK(B45),0,(B45/B27)*J27))</f>
        <v>0</v>
      </c>
      <c r="I45" s="1561">
        <f t="shared" si="1"/>
        <v>0</v>
      </c>
      <c r="J45" s="1620">
        <f>IF(ISBLANK(B45),C45/B27*J27,IF(ISBLANK(C45),0,(C45*B45)/B27*J27))</f>
        <v>0</v>
      </c>
      <c r="K45" s="1562">
        <f t="shared" si="2"/>
        <v>0</v>
      </c>
      <c r="M45" s="2363" t="s">
        <v>1404</v>
      </c>
      <c r="N45" s="2364"/>
      <c r="O45" s="2365"/>
      <c r="P45" s="105"/>
      <c r="Q45" s="105"/>
      <c r="R45" s="105"/>
      <c r="S45" s="105"/>
      <c r="T45" s="105"/>
      <c r="U45" s="105"/>
      <c r="V45" s="105"/>
      <c r="W45" s="105"/>
    </row>
    <row r="46" spans="1:23" ht="18.75" customHeight="1">
      <c r="A46" s="2411"/>
      <c r="B46" s="1738"/>
      <c r="C46" s="2431">
        <f>IF(ISBLANK(B33),C33,B33*C33)+IF(ISBLANK(B34),C34,B34*C34)+IF(ISBLANK(B35),C35,B35*C35)+IF(ISBLANK(B36),C36,B36*C36)+IF(ISBLANK(B37),C37,B37*C37)+IF(ISBLANK(B38),C38,B38*C38)+IF(ISBLANK(B39),C39,B39*C39)+IF(ISBLANK(B40),C40,B40*C40)+IF(ISBLANK(B41),C41,B41*C41)+IF(ISBLANK(B42),C42,B42*C42)+IF(ISBLANK(B43),C43,B43*C43)+IF(ISBLANK(B44),C44,B44*C44)+IF(ISBLANK(B45),C45,B45*C45)</f>
        <v>1.8650000000000002</v>
      </c>
      <c r="D46" s="2431"/>
      <c r="E46" s="1739"/>
      <c r="F46" s="1739" t="s">
        <v>1424</v>
      </c>
      <c r="G46" s="1740"/>
      <c r="H46" s="1741"/>
      <c r="I46" s="1741"/>
      <c r="J46" s="1742">
        <f>SUM(J33:J45)</f>
        <v>1.6103698525934909</v>
      </c>
      <c r="K46" s="1743">
        <f>SUM(K33:K45)</f>
        <v>5.2175983224029103</v>
      </c>
      <c r="M46" s="2363"/>
      <c r="N46" s="2364"/>
      <c r="O46" s="2365"/>
      <c r="P46" s="105"/>
      <c r="Q46" s="105"/>
      <c r="R46" s="105"/>
      <c r="S46" s="105"/>
      <c r="T46" s="105"/>
      <c r="U46" s="105"/>
      <c r="V46" s="105"/>
      <c r="W46" s="105"/>
    </row>
    <row r="47" spans="1:23" ht="15.75" customHeight="1">
      <c r="A47" s="2411"/>
      <c r="B47" s="2293" t="s">
        <v>275</v>
      </c>
      <c r="C47" s="2294" t="s">
        <v>277</v>
      </c>
      <c r="D47" s="2295" t="s">
        <v>276</v>
      </c>
      <c r="E47" s="1626" t="s">
        <v>4</v>
      </c>
      <c r="F47" s="620"/>
      <c r="G47" s="1627" t="s">
        <v>14</v>
      </c>
      <c r="H47" s="620"/>
      <c r="I47" s="620"/>
      <c r="J47" s="620"/>
      <c r="K47" s="621"/>
      <c r="M47" s="2320" t="s">
        <v>1405</v>
      </c>
      <c r="N47" s="2321"/>
      <c r="O47" s="2322"/>
      <c r="P47" s="105"/>
      <c r="Q47" s="105"/>
      <c r="R47" s="105"/>
      <c r="S47" s="105"/>
      <c r="T47" s="105"/>
      <c r="U47" s="105"/>
      <c r="V47" s="105"/>
      <c r="W47" s="105"/>
    </row>
    <row r="48" spans="1:23" ht="15.75" customHeight="1">
      <c r="A48" s="2411"/>
      <c r="B48" s="2293"/>
      <c r="C48" s="2294"/>
      <c r="D48" s="2295"/>
      <c r="E48" s="1637" t="s">
        <v>280</v>
      </c>
      <c r="F48" s="1736" t="s">
        <v>171</v>
      </c>
      <c r="G48" s="1737" t="s">
        <v>28</v>
      </c>
      <c r="H48" s="2296" t="s">
        <v>15</v>
      </c>
      <c r="I48" s="2296"/>
      <c r="J48" s="2296"/>
      <c r="K48" s="2297"/>
      <c r="M48" s="2320"/>
      <c r="N48" s="2321"/>
      <c r="O48" s="2322"/>
      <c r="P48" s="105"/>
      <c r="Q48" s="105"/>
      <c r="R48" s="105"/>
      <c r="S48" s="105"/>
      <c r="T48" s="105"/>
      <c r="U48" s="105"/>
      <c r="V48" s="105"/>
      <c r="W48" s="105"/>
    </row>
    <row r="49" spans="1:23" ht="15.75">
      <c r="A49" s="2411"/>
      <c r="B49" s="1580"/>
      <c r="C49" s="1581"/>
      <c r="D49" s="1766"/>
      <c r="E49" s="1585"/>
      <c r="F49" s="1756" t="s">
        <v>220</v>
      </c>
      <c r="G49" s="1550"/>
      <c r="H49" s="1560">
        <f>IF(ISTEXT(B49),B49,IF(ISBLANK(B49),0,(B49/B27)*J27))</f>
        <v>0</v>
      </c>
      <c r="I49" s="1561">
        <f>D49</f>
        <v>0</v>
      </c>
      <c r="J49" s="1620">
        <f>IF(ISBLANK(B49),C49/B27*J27,IF(ISBLANK(C49),0,(C49*B49)/B27*J27))</f>
        <v>0</v>
      </c>
      <c r="K49" s="1562">
        <f t="shared" ref="K49:K55" si="3">IF(J49=0,H49*G49,G49*J49)</f>
        <v>0</v>
      </c>
      <c r="M49" s="2320"/>
      <c r="N49" s="2321"/>
      <c r="O49" s="2322"/>
      <c r="P49" s="105"/>
      <c r="Q49" s="105"/>
      <c r="R49" s="105"/>
      <c r="S49" s="105"/>
      <c r="T49" s="105"/>
      <c r="U49" s="105"/>
      <c r="V49" s="105"/>
      <c r="W49" s="105"/>
    </row>
    <row r="50" spans="1:23" ht="15.75" customHeight="1">
      <c r="A50" s="2411"/>
      <c r="B50" s="1580"/>
      <c r="C50" s="1581">
        <v>0.05</v>
      </c>
      <c r="D50" s="1767"/>
      <c r="E50" s="1759" t="s">
        <v>194</v>
      </c>
      <c r="F50" s="1756"/>
      <c r="G50" s="1550">
        <v>3.24</v>
      </c>
      <c r="H50" s="1560">
        <f>IF(ISTEXT(B50),B50,IF(ISBLANK(B50),0,(B50/B27)*J27))</f>
        <v>0</v>
      </c>
      <c r="I50" s="1561">
        <f t="shared" ref="I50:I55" si="4">D50</f>
        <v>0</v>
      </c>
      <c r="J50" s="1620">
        <f>IF(ISBLANK(B50),C50/B27*J27,IF(ISBLANK(C50),0,(C50*B50)/B27*J27))</f>
        <v>4.3173454493123084E-2</v>
      </c>
      <c r="K50" s="1562">
        <f t="shared" si="3"/>
        <v>0.1398819925577188</v>
      </c>
      <c r="M50" s="2323" t="s">
        <v>1406</v>
      </c>
      <c r="N50" s="2324"/>
      <c r="O50" s="2325"/>
      <c r="P50" s="105"/>
      <c r="Q50" s="105"/>
      <c r="R50" s="105"/>
      <c r="S50" s="105"/>
      <c r="T50" s="105"/>
      <c r="U50" s="105"/>
      <c r="V50" s="105"/>
      <c r="W50" s="105"/>
    </row>
    <row r="51" spans="1:23" ht="15.75">
      <c r="A51" s="2411"/>
      <c r="B51" s="1580"/>
      <c r="C51" s="1581"/>
      <c r="D51" s="1767"/>
      <c r="E51" s="1585"/>
      <c r="F51" s="1756" t="s">
        <v>1303</v>
      </c>
      <c r="G51" s="1550"/>
      <c r="H51" s="1560">
        <f>IF(ISTEXT(B51),B51,IF(ISBLANK(B51),0,(B51/B27)*J27))</f>
        <v>0</v>
      </c>
      <c r="I51" s="1561">
        <f t="shared" si="4"/>
        <v>0</v>
      </c>
      <c r="J51" s="1620">
        <f>IF(ISBLANK(B51),C51/B27*J27,IF(ISBLANK(C51),0,(C51*B51)/B27*J27))</f>
        <v>0</v>
      </c>
      <c r="K51" s="1562">
        <f t="shared" si="3"/>
        <v>0</v>
      </c>
      <c r="M51" s="2323"/>
      <c r="N51" s="2324"/>
      <c r="O51" s="2325"/>
      <c r="P51" s="105"/>
      <c r="Q51" s="105"/>
      <c r="R51" s="105"/>
      <c r="S51" s="105"/>
      <c r="T51" s="105"/>
      <c r="U51" s="105"/>
      <c r="V51" s="105"/>
      <c r="W51" s="105"/>
    </row>
    <row r="52" spans="1:23" ht="15.75">
      <c r="A52" s="2411"/>
      <c r="B52" s="1580"/>
      <c r="C52" s="1581"/>
      <c r="D52" s="1767"/>
      <c r="E52" s="1585"/>
      <c r="F52" s="1756" t="s">
        <v>1304</v>
      </c>
      <c r="G52" s="1550"/>
      <c r="H52" s="1560">
        <f>IF(ISTEXT(B52),B52,IF(ISBLANK(B52),0,(B52/B27)*J27))</f>
        <v>0</v>
      </c>
      <c r="I52" s="1561">
        <f t="shared" si="4"/>
        <v>0</v>
      </c>
      <c r="J52" s="1620">
        <f>IF(ISBLANK(B52),C52/B27*J27,IF(ISBLANK(C52),0,(C52*B52)/B27*J27))</f>
        <v>0</v>
      </c>
      <c r="K52" s="1562">
        <f t="shared" si="3"/>
        <v>0</v>
      </c>
      <c r="M52" s="2323"/>
      <c r="N52" s="2324"/>
      <c r="O52" s="2325"/>
      <c r="P52" s="105"/>
      <c r="Q52" s="105"/>
      <c r="R52" s="105"/>
      <c r="S52" s="105"/>
      <c r="T52" s="105"/>
      <c r="U52" s="105"/>
      <c r="V52" s="105"/>
      <c r="W52" s="105"/>
    </row>
    <row r="53" spans="1:23" ht="16.5" thickBot="1">
      <c r="A53" s="2411"/>
      <c r="B53" s="1580"/>
      <c r="C53" s="1581"/>
      <c r="D53" s="1767"/>
      <c r="E53" s="1585"/>
      <c r="F53" s="1756" t="s">
        <v>1299</v>
      </c>
      <c r="G53" s="1550"/>
      <c r="H53" s="1560">
        <f>IF(ISTEXT(B53),B53,IF(ISBLANK(B53),0,(B53/B27)*J27))</f>
        <v>0</v>
      </c>
      <c r="I53" s="1561">
        <f t="shared" si="4"/>
        <v>0</v>
      </c>
      <c r="J53" s="1620">
        <f>IF(ISBLANK(B53),C53/B27*J27,IF(ISBLANK(C53),0,(C53*B53)/B27*J27))</f>
        <v>0</v>
      </c>
      <c r="K53" s="1562">
        <f t="shared" si="3"/>
        <v>0</v>
      </c>
      <c r="M53" s="1595">
        <v>12</v>
      </c>
      <c r="N53" s="1596">
        <v>12</v>
      </c>
      <c r="O53" s="1597">
        <v>12</v>
      </c>
    </row>
    <row r="54" spans="1:23" ht="15.75">
      <c r="A54" s="2411"/>
      <c r="B54" s="1580"/>
      <c r="C54" s="1581">
        <v>0.51705000000000012</v>
      </c>
      <c r="D54" s="1767"/>
      <c r="E54" s="1759" t="s">
        <v>1302</v>
      </c>
      <c r="F54" s="1756"/>
      <c r="G54" s="1550">
        <v>3.24</v>
      </c>
      <c r="H54" s="1560">
        <f>IF(ISTEXT(B54),B54,IF(ISBLANK(B54),0,(B54/B27)*J27))</f>
        <v>0</v>
      </c>
      <c r="I54" s="1561">
        <f t="shared" si="4"/>
        <v>0</v>
      </c>
      <c r="J54" s="1620">
        <f>IF(ISBLANK(B54),C54/B27*J27,IF(ISBLANK(C54),0,(C54*B54)/B27*J27))</f>
        <v>0.44645669291338591</v>
      </c>
      <c r="K54" s="1562">
        <f t="shared" si="3"/>
        <v>1.4465196850393705</v>
      </c>
    </row>
    <row r="55" spans="1:23" ht="15.75">
      <c r="A55" s="2411"/>
      <c r="B55" s="1580"/>
      <c r="C55" s="1581"/>
      <c r="D55" s="1768"/>
      <c r="E55" s="1585"/>
      <c r="F55" s="1756"/>
      <c r="G55" s="1550"/>
      <c r="H55" s="1560">
        <f>IF(ISTEXT(B55),B55,IF(ISBLANK(B55),0,(B55/B27)*J27))</f>
        <v>0</v>
      </c>
      <c r="I55" s="1561">
        <f t="shared" si="4"/>
        <v>0</v>
      </c>
      <c r="J55" s="1620">
        <f>IF(ISBLANK(B55),C55/B27*J27,IF(ISBLANK(C55),0,(C55*B55)/B27*J27))</f>
        <v>0</v>
      </c>
      <c r="K55" s="1562">
        <f t="shared" si="3"/>
        <v>0</v>
      </c>
    </row>
    <row r="56" spans="1:23" ht="15" customHeight="1" thickBot="1">
      <c r="A56" s="2411"/>
      <c r="B56" s="1738"/>
      <c r="C56" s="1758">
        <f>IF(ISBLANK(B49),C49,B49*C49)+IF(ISBLANK(B50),C50,B50*C50)+IF(ISBLANK(B51),C51,B51*C51)+IF(ISBLANK(B52),C52,B52*C52)+IF(ISBLANK(B53),C53,B53*C53)+IF(ISBLANK(B54),C54,B54*C54)+IF(ISBLANK(B55),C55,B55*C55)</f>
        <v>0.56705000000000017</v>
      </c>
      <c r="D56" s="1758"/>
      <c r="E56" s="1739"/>
      <c r="F56" s="1739" t="s">
        <v>1425</v>
      </c>
      <c r="G56" s="1740"/>
      <c r="H56" s="1741"/>
      <c r="I56" s="1741"/>
      <c r="J56" s="1742">
        <f>SUM(J49:J55)</f>
        <v>0.48963014740650901</v>
      </c>
      <c r="K56" s="1743">
        <f>SUM(K49:K55)</f>
        <v>1.5864016775970893</v>
      </c>
    </row>
    <row r="57" spans="1:23" ht="15.75" customHeight="1">
      <c r="A57" s="2411"/>
      <c r="B57" s="1658"/>
      <c r="C57" s="1006">
        <f>C46</f>
        <v>1.8650000000000002</v>
      </c>
      <c r="D57" s="1622"/>
      <c r="E57" s="1623" t="s">
        <v>21</v>
      </c>
      <c r="F57" s="1638" t="s">
        <v>45</v>
      </c>
      <c r="G57" s="1638"/>
      <c r="H57" s="1006"/>
      <c r="I57" s="1624">
        <f>I38</f>
        <v>0</v>
      </c>
      <c r="J57" s="1006">
        <f>J46</f>
        <v>1.6103698525934909</v>
      </c>
      <c r="K57" s="1644">
        <f>K46</f>
        <v>5.2175983224029103</v>
      </c>
    </row>
    <row r="58" spans="1:23" ht="15.75">
      <c r="A58" s="2411"/>
      <c r="B58" s="996"/>
      <c r="C58" s="996">
        <f>C56</f>
        <v>0.56705000000000017</v>
      </c>
      <c r="D58" s="1004"/>
      <c r="E58" s="14" t="s">
        <v>22</v>
      </c>
      <c r="F58" s="1001" t="s">
        <v>49</v>
      </c>
      <c r="G58" s="1001"/>
      <c r="H58" s="1625"/>
      <c r="I58" s="1621">
        <f>I46</f>
        <v>0</v>
      </c>
      <c r="J58" s="996">
        <f>J56</f>
        <v>0.48963014740650901</v>
      </c>
      <c r="K58" s="1643">
        <f>K56</f>
        <v>1.5864016775970893</v>
      </c>
    </row>
    <row r="59" spans="1:23" ht="16.5" thickBot="1">
      <c r="A59" s="2411"/>
      <c r="B59" s="1659"/>
      <c r="C59" s="1645">
        <f>C57+C58</f>
        <v>2.4320500000000003</v>
      </c>
      <c r="D59" s="1646"/>
      <c r="E59" s="1647" t="s">
        <v>23</v>
      </c>
      <c r="F59" s="1648" t="s">
        <v>1296</v>
      </c>
      <c r="G59" s="1649"/>
      <c r="H59" s="1650"/>
      <c r="I59" s="1651">
        <f>SUM(I28:I37,I40:I42)</f>
        <v>0</v>
      </c>
      <c r="J59" s="1645">
        <f>J57+J58</f>
        <v>2.0999999999999996</v>
      </c>
      <c r="K59" s="1652">
        <f>K57+K58</f>
        <v>6.8039999999999994</v>
      </c>
    </row>
    <row r="60" spans="1:23">
      <c r="A60" s="2411"/>
      <c r="B60" s="1744"/>
      <c r="C60" s="1745"/>
      <c r="D60" s="1744"/>
      <c r="E60" s="1746"/>
      <c r="F60" s="1746"/>
      <c r="G60" s="1746"/>
      <c r="H60" s="1746"/>
      <c r="I60" s="1746"/>
      <c r="J60" s="1746"/>
      <c r="K60" s="1747"/>
    </row>
    <row r="61" spans="1:23" ht="18.75">
      <c r="A61" s="2411"/>
      <c r="B61" s="1748" t="s">
        <v>7</v>
      </c>
      <c r="C61" s="142" t="s">
        <v>287</v>
      </c>
      <c r="D61" s="2416"/>
      <c r="E61" s="2416"/>
      <c r="F61" s="2416"/>
      <c r="G61" s="2416"/>
      <c r="H61" s="2416"/>
      <c r="I61" s="2416"/>
      <c r="J61" s="2416"/>
      <c r="K61" s="2417"/>
    </row>
    <row r="62" spans="1:23">
      <c r="A62" s="2411"/>
      <c r="B62" s="1749"/>
      <c r="C62" s="1750"/>
      <c r="D62" s="1751"/>
      <c r="E62" s="1752"/>
      <c r="F62" s="1752"/>
      <c r="G62" s="1752"/>
      <c r="H62" s="1752"/>
      <c r="I62" s="1752"/>
      <c r="J62" s="1752"/>
      <c r="K62" s="1753"/>
    </row>
    <row r="63" spans="1:23">
      <c r="A63" s="2411"/>
      <c r="B63" s="1588" t="s">
        <v>278</v>
      </c>
      <c r="C63" s="2307" t="str">
        <f ca="1">CELL("nomfichier")</f>
        <v>E:\0-UPRT\1-UPRT.FR-SITE-WEB\ff-fiches-fabrications\ff-mickael-rabeau\[ff-mr-croissants-5-03-2016.xlsx]Nota</v>
      </c>
      <c r="D63" s="2307"/>
      <c r="E63" s="2307"/>
      <c r="F63" s="2307"/>
      <c r="G63" s="2307"/>
      <c r="H63" s="2307"/>
      <c r="I63" s="2307"/>
      <c r="J63" s="2307"/>
      <c r="K63" s="2308"/>
    </row>
    <row r="64" spans="1:23" ht="15" customHeight="1">
      <c r="A64" s="2411"/>
      <c r="B64" s="1589" t="s">
        <v>279</v>
      </c>
      <c r="C64" s="2309" t="s">
        <v>1390</v>
      </c>
      <c r="D64" s="2309"/>
      <c r="E64" s="2309"/>
      <c r="F64" s="2309"/>
      <c r="G64" s="2309"/>
      <c r="H64" s="2309"/>
      <c r="I64" s="2309"/>
      <c r="J64" s="2309"/>
      <c r="K64" s="2310"/>
    </row>
    <row r="65" spans="1:23" ht="15.75" thickBot="1">
      <c r="A65" s="2411"/>
      <c r="B65" s="2280" t="s">
        <v>17</v>
      </c>
      <c r="C65" s="2280"/>
      <c r="D65" s="2280"/>
      <c r="E65" s="2280"/>
      <c r="F65" s="2280"/>
      <c r="G65" s="2280"/>
      <c r="H65" s="2280"/>
      <c r="I65" s="2280"/>
      <c r="J65" s="2280"/>
      <c r="K65" s="2281"/>
    </row>
    <row r="66" spans="1:23">
      <c r="A66" s="2411"/>
      <c r="B66" s="1570">
        <v>8</v>
      </c>
      <c r="C66" s="1570">
        <v>8</v>
      </c>
      <c r="D66" s="1570">
        <v>8</v>
      </c>
      <c r="E66" s="1570">
        <v>12</v>
      </c>
      <c r="F66" s="1570">
        <v>12</v>
      </c>
      <c r="G66" s="1570">
        <v>7</v>
      </c>
      <c r="H66" s="1570">
        <v>6</v>
      </c>
      <c r="I66" s="1570">
        <v>8</v>
      </c>
      <c r="J66" s="1570">
        <v>11</v>
      </c>
      <c r="K66" s="1570">
        <v>11</v>
      </c>
    </row>
    <row r="68" spans="1:23" ht="15.75" customHeight="1">
      <c r="B68" s="2298" t="s">
        <v>1398</v>
      </c>
      <c r="C68" s="2298"/>
      <c r="D68" s="2299" t="s">
        <v>1401</v>
      </c>
      <c r="E68" s="2299"/>
      <c r="F68" s="2299"/>
      <c r="G68" s="2299"/>
      <c r="H68" s="2299"/>
      <c r="I68" s="2299"/>
      <c r="J68" s="2299"/>
      <c r="K68" s="2299"/>
    </row>
    <row r="69" spans="1:23" ht="15.75">
      <c r="B69" s="2298"/>
      <c r="C69" s="2298"/>
      <c r="D69" s="2299" t="s">
        <v>1402</v>
      </c>
      <c r="E69" s="2299"/>
      <c r="F69" s="2299"/>
      <c r="G69" s="2299"/>
      <c r="H69" s="2299"/>
      <c r="I69" s="2299"/>
      <c r="J69" s="2299"/>
      <c r="K69" s="2299"/>
    </row>
    <row r="70" spans="1:23" ht="15.75" customHeight="1" thickBot="1">
      <c r="B70" s="2298"/>
      <c r="C70" s="2298"/>
      <c r="D70" s="132"/>
      <c r="E70" s="132"/>
      <c r="F70" s="133"/>
      <c r="G70" s="133"/>
      <c r="H70" s="133"/>
      <c r="I70" s="133"/>
      <c r="J70" s="133"/>
      <c r="K70" s="133"/>
    </row>
    <row r="71" spans="1:23" ht="21" customHeight="1">
      <c r="A71" s="2588" t="s">
        <v>3</v>
      </c>
      <c r="B71" s="2589" t="s">
        <v>1397</v>
      </c>
      <c r="C71" s="2404"/>
      <c r="D71" s="2404"/>
      <c r="E71" s="2404"/>
      <c r="F71" s="2404"/>
      <c r="G71" s="2404"/>
      <c r="H71" s="2404"/>
      <c r="I71" s="2404"/>
      <c r="J71" s="2404"/>
      <c r="K71" s="2407">
        <v>9</v>
      </c>
      <c r="M71" s="2326" t="s">
        <v>1178</v>
      </c>
      <c r="N71" s="2327"/>
      <c r="O71" s="2328"/>
      <c r="Q71" s="2350" t="s">
        <v>1409</v>
      </c>
      <c r="R71" s="2350"/>
      <c r="S71" s="2350"/>
      <c r="T71" s="2350"/>
      <c r="U71" s="2350"/>
      <c r="V71" s="2350"/>
      <c r="W71" s="2350"/>
    </row>
    <row r="72" spans="1:23" ht="15" customHeight="1">
      <c r="A72" s="2402"/>
      <c r="B72" s="2405"/>
      <c r="C72" s="2406"/>
      <c r="D72" s="2406"/>
      <c r="E72" s="2406"/>
      <c r="F72" s="2406"/>
      <c r="G72" s="2406"/>
      <c r="H72" s="2406"/>
      <c r="I72" s="2406"/>
      <c r="J72" s="2406"/>
      <c r="K72" s="2408"/>
      <c r="M72" s="2329"/>
      <c r="N72" s="2330"/>
      <c r="O72" s="2331"/>
      <c r="Q72" s="2350" t="s">
        <v>1407</v>
      </c>
      <c r="R72" s="2350"/>
      <c r="S72" s="2350"/>
      <c r="T72" s="2350"/>
      <c r="U72" s="2350"/>
      <c r="V72" s="2350"/>
      <c r="W72" s="2350"/>
    </row>
    <row r="73" spans="1:23" ht="15" customHeight="1">
      <c r="A73" s="2402"/>
      <c r="B73" s="2405"/>
      <c r="C73" s="2406"/>
      <c r="D73" s="2406"/>
      <c r="E73" s="2406"/>
      <c r="F73" s="2406"/>
      <c r="G73" s="2406"/>
      <c r="H73" s="2406"/>
      <c r="I73" s="2406"/>
      <c r="J73" s="2406"/>
      <c r="K73" s="2408"/>
      <c r="M73" s="2329"/>
      <c r="N73" s="2330"/>
      <c r="O73" s="2331"/>
      <c r="Q73" s="1602"/>
      <c r="R73" s="1619" t="s">
        <v>1408</v>
      </c>
      <c r="S73" s="1602"/>
      <c r="T73" s="1619" t="s">
        <v>21</v>
      </c>
      <c r="U73" s="1602"/>
      <c r="V73" s="1601"/>
      <c r="W73" s="1601"/>
    </row>
    <row r="74" spans="1:23" ht="15" customHeight="1">
      <c r="A74" s="2366"/>
      <c r="B74" s="1697"/>
      <c r="C74" s="2367" t="s">
        <v>1298</v>
      </c>
      <c r="D74" s="2367"/>
      <c r="E74" s="2367"/>
      <c r="F74" s="2367"/>
      <c r="G74" s="2367"/>
      <c r="H74" s="2367"/>
      <c r="I74" s="2367"/>
      <c r="J74" s="2367"/>
      <c r="K74" s="2368"/>
      <c r="M74" s="2332" t="s">
        <v>1179</v>
      </c>
      <c r="N74" s="2333"/>
      <c r="O74" s="2334"/>
      <c r="Q74" s="1601" t="s">
        <v>1420</v>
      </c>
      <c r="R74" s="1602"/>
      <c r="S74" s="1602"/>
      <c r="T74" s="1602"/>
      <c r="U74" s="1602"/>
      <c r="V74" s="1601"/>
      <c r="W74" s="1601"/>
    </row>
    <row r="75" spans="1:23" ht="15" customHeight="1">
      <c r="A75" s="2366"/>
      <c r="B75" s="1698" t="s">
        <v>10</v>
      </c>
      <c r="C75" s="2566"/>
      <c r="D75" s="2566"/>
      <c r="E75" s="2566"/>
      <c r="F75" s="2566"/>
      <c r="G75" s="2566"/>
      <c r="H75" s="2566"/>
      <c r="I75" s="2566"/>
      <c r="J75" s="2566"/>
      <c r="K75" s="2567"/>
      <c r="M75" s="2335" t="s">
        <v>1307</v>
      </c>
      <c r="N75" s="2336"/>
      <c r="O75" s="2337"/>
      <c r="Q75" s="1601" t="s">
        <v>1415</v>
      </c>
      <c r="R75" s="1602"/>
      <c r="S75" s="1602"/>
      <c r="T75" s="1602"/>
      <c r="U75" s="1602"/>
      <c r="V75" s="1601"/>
      <c r="W75" s="1601"/>
    </row>
    <row r="76" spans="1:23" ht="15" customHeight="1">
      <c r="A76" s="2366"/>
      <c r="B76" s="1591" t="s">
        <v>273</v>
      </c>
      <c r="C76" s="2568"/>
      <c r="D76" s="2568"/>
      <c r="E76" s="2568"/>
      <c r="F76" s="2568"/>
      <c r="G76" s="2568"/>
      <c r="H76" s="2568"/>
      <c r="I76" s="2568"/>
      <c r="J76" s="2568"/>
      <c r="K76" s="2569"/>
      <c r="M76" s="2335"/>
      <c r="N76" s="2336"/>
      <c r="O76" s="2337"/>
      <c r="Q76" s="1601"/>
      <c r="R76" s="1602"/>
      <c r="S76" s="1602"/>
      <c r="T76" s="1602"/>
      <c r="U76" s="1602"/>
      <c r="V76" s="1601"/>
      <c r="W76" s="1601"/>
    </row>
    <row r="77" spans="1:23" ht="15.75" customHeight="1">
      <c r="A77" s="2366"/>
      <c r="B77" s="2373">
        <v>1</v>
      </c>
      <c r="C77" s="2375" t="s">
        <v>1398</v>
      </c>
      <c r="D77" s="2375"/>
      <c r="E77" s="2375"/>
      <c r="F77" s="1706"/>
      <c r="G77" s="2377" t="s">
        <v>1399</v>
      </c>
      <c r="H77" s="2377"/>
      <c r="I77" s="2377"/>
      <c r="J77" s="2379">
        <v>1</v>
      </c>
      <c r="K77" s="2381" t="s">
        <v>1449</v>
      </c>
      <c r="M77" s="2335"/>
      <c r="N77" s="2336"/>
      <c r="O77" s="2337"/>
      <c r="Q77" s="1601" t="s">
        <v>1419</v>
      </c>
      <c r="R77" s="1601"/>
      <c r="S77" s="1601"/>
      <c r="T77" s="1601"/>
      <c r="U77" s="1601"/>
      <c r="V77" s="1601"/>
      <c r="W77" s="1601"/>
    </row>
    <row r="78" spans="1:23" ht="15.75" customHeight="1">
      <c r="A78" s="2366"/>
      <c r="B78" s="2374"/>
      <c r="C78" s="2376"/>
      <c r="D78" s="2376"/>
      <c r="E78" s="2376"/>
      <c r="F78" s="1592"/>
      <c r="G78" s="2378"/>
      <c r="H78" s="2378"/>
      <c r="I78" s="2378"/>
      <c r="J78" s="2380"/>
      <c r="K78" s="2382"/>
      <c r="M78" s="2335"/>
      <c r="N78" s="2336"/>
      <c r="O78" s="2337"/>
      <c r="Q78" s="1601" t="s">
        <v>1416</v>
      </c>
      <c r="R78" s="1601"/>
      <c r="S78" s="1601"/>
      <c r="T78" s="1601"/>
      <c r="U78" s="1601"/>
      <c r="V78" s="1601"/>
      <c r="W78" s="1601"/>
    </row>
    <row r="79" spans="1:23" ht="15.75" customHeight="1">
      <c r="A79" s="2366"/>
      <c r="B79" s="2383">
        <v>35</v>
      </c>
      <c r="C79" s="2385" t="s">
        <v>46</v>
      </c>
      <c r="D79" s="2385"/>
      <c r="E79" s="1555"/>
      <c r="F79" s="1639"/>
      <c r="G79" s="2378" t="s">
        <v>1446</v>
      </c>
      <c r="H79" s="2378"/>
      <c r="I79" s="2378"/>
      <c r="J79" s="2390">
        <v>70</v>
      </c>
      <c r="K79" s="2392">
        <v>2.5</v>
      </c>
      <c r="M79" s="2335"/>
      <c r="N79" s="2336"/>
      <c r="O79" s="2337"/>
      <c r="Q79" s="1601" t="s">
        <v>1417</v>
      </c>
      <c r="R79" s="1601"/>
      <c r="S79" s="1601"/>
      <c r="T79" s="1601"/>
      <c r="U79" s="1601"/>
      <c r="V79" s="1601"/>
      <c r="W79" s="1601"/>
    </row>
    <row r="80" spans="1:23" ht="15.75" customHeight="1">
      <c r="A80" s="2366"/>
      <c r="B80" s="2384"/>
      <c r="C80" s="2386"/>
      <c r="D80" s="2386"/>
      <c r="E80" s="1555"/>
      <c r="F80" s="1639"/>
      <c r="G80" s="2389"/>
      <c r="H80" s="2389"/>
      <c r="I80" s="2389"/>
      <c r="J80" s="2391"/>
      <c r="K80" s="2393"/>
      <c r="M80" s="2335"/>
      <c r="N80" s="2336"/>
      <c r="O80" s="2337"/>
      <c r="Q80" s="1601" t="s">
        <v>1418</v>
      </c>
      <c r="R80" s="1601"/>
      <c r="S80" s="1601"/>
      <c r="T80" s="1601"/>
      <c r="U80" s="1601"/>
      <c r="V80" s="1601"/>
      <c r="W80" s="1601"/>
    </row>
    <row r="81" spans="1:23" ht="18" customHeight="1">
      <c r="A81" s="2366"/>
      <c r="B81" s="1696">
        <f>(C117/B79)*1000</f>
        <v>69.487142857142857</v>
      </c>
      <c r="C81" s="1674" t="s">
        <v>1444</v>
      </c>
      <c r="D81" s="1675"/>
      <c r="E81" s="1676"/>
      <c r="F81" s="1677"/>
      <c r="G81" s="1678"/>
      <c r="H81" s="1679"/>
      <c r="I81" s="1680" t="s">
        <v>1447</v>
      </c>
      <c r="J81" s="1681">
        <f>(J84/J79)*1000</f>
        <v>34.743571428571428</v>
      </c>
      <c r="K81" s="1682"/>
      <c r="M81" s="2335"/>
      <c r="N81" s="2336"/>
      <c r="O81" s="2337"/>
      <c r="Q81" s="105"/>
      <c r="R81" s="105"/>
      <c r="S81" s="105"/>
      <c r="T81" s="105"/>
      <c r="U81" s="105"/>
      <c r="V81" s="105"/>
      <c r="W81" s="105"/>
    </row>
    <row r="82" spans="1:23" ht="18.75" customHeight="1">
      <c r="A82" s="2366"/>
      <c r="B82" s="1683">
        <f>C115/B79</f>
        <v>5.328571428571429E-2</v>
      </c>
      <c r="C82" s="1684" t="s">
        <v>45</v>
      </c>
      <c r="D82" s="1685"/>
      <c r="E82" s="1686"/>
      <c r="F82" s="1687"/>
      <c r="G82" s="1687"/>
      <c r="H82" s="1688"/>
      <c r="I82" s="1688" t="s">
        <v>45</v>
      </c>
      <c r="J82" s="1689">
        <f>J115</f>
        <v>1.8650000000000002</v>
      </c>
      <c r="K82" s="1699"/>
      <c r="M82" s="2341" t="s">
        <v>1394</v>
      </c>
      <c r="N82" s="2342"/>
      <c r="O82" s="2343"/>
      <c r="Q82" s="105"/>
      <c r="R82" s="105"/>
      <c r="S82" s="105"/>
      <c r="T82" s="105"/>
      <c r="U82" s="105"/>
      <c r="V82" s="105"/>
      <c r="W82" s="105"/>
    </row>
    <row r="83" spans="1:23" ht="18.75">
      <c r="A83" s="2366"/>
      <c r="B83" s="1694">
        <f>C116/B79</f>
        <v>1.6201428571428575E-2</v>
      </c>
      <c r="C83" s="1684" t="s">
        <v>44</v>
      </c>
      <c r="D83" s="1685"/>
      <c r="E83" s="1686"/>
      <c r="F83" s="1687"/>
      <c r="G83" s="1687"/>
      <c r="H83" s="1688"/>
      <c r="I83" s="1688" t="s">
        <v>44</v>
      </c>
      <c r="J83" s="1695">
        <f>J116</f>
        <v>0.56705000000000017</v>
      </c>
      <c r="K83" s="1700" t="s">
        <v>1454</v>
      </c>
      <c r="M83" s="2341"/>
      <c r="N83" s="2342"/>
      <c r="O83" s="2343"/>
      <c r="Q83" s="105"/>
      <c r="R83" s="105"/>
      <c r="S83" s="105"/>
      <c r="T83" s="105"/>
      <c r="U83" s="105"/>
      <c r="V83" s="105"/>
      <c r="W83" s="105"/>
    </row>
    <row r="84" spans="1:23" ht="18" customHeight="1">
      <c r="A84" s="2366"/>
      <c r="B84" s="1701">
        <f>C117</f>
        <v>2.4320500000000003</v>
      </c>
      <c r="C84" s="1684" t="s">
        <v>1453</v>
      </c>
      <c r="D84" s="1686"/>
      <c r="E84" s="1686"/>
      <c r="F84" s="1691"/>
      <c r="G84" s="1691"/>
      <c r="H84" s="1692"/>
      <c r="I84" s="1692" t="s">
        <v>1450</v>
      </c>
      <c r="J84" s="1693">
        <f>J117</f>
        <v>2.4320500000000003</v>
      </c>
      <c r="K84" s="1562">
        <f>K117*K79</f>
        <v>19.699605000000002</v>
      </c>
      <c r="M84" s="2341" t="s">
        <v>1393</v>
      </c>
      <c r="N84" s="2342"/>
      <c r="O84" s="2343"/>
      <c r="Q84" s="105"/>
      <c r="R84" s="105"/>
      <c r="S84" s="105"/>
      <c r="T84" s="105"/>
      <c r="U84" s="105"/>
      <c r="V84" s="105"/>
      <c r="W84" s="105"/>
    </row>
    <row r="85" spans="1:23" ht="15" customHeight="1">
      <c r="A85" s="2366"/>
      <c r="B85" s="1640"/>
      <c r="C85" s="1640"/>
      <c r="D85" s="1571"/>
      <c r="E85" s="1640"/>
      <c r="F85" s="1640"/>
      <c r="G85" s="1640"/>
      <c r="H85" s="1572"/>
      <c r="I85" s="2394"/>
      <c r="J85" s="2394"/>
      <c r="K85" s="1665"/>
      <c r="M85" s="2341"/>
      <c r="N85" s="2342"/>
      <c r="O85" s="2343"/>
      <c r="Q85" s="105"/>
      <c r="R85" s="105"/>
      <c r="S85" s="105"/>
      <c r="T85" s="105"/>
      <c r="U85" s="105"/>
      <c r="V85" s="105"/>
      <c r="W85" s="105"/>
    </row>
    <row r="86" spans="1:23" ht="15.75" customHeight="1">
      <c r="A86" s="2366"/>
      <c r="B86" s="2395" t="s">
        <v>6</v>
      </c>
      <c r="C86" s="2395"/>
      <c r="D86" s="2395"/>
      <c r="E86" s="2396" t="s">
        <v>1395</v>
      </c>
      <c r="F86" s="2396"/>
      <c r="G86" s="2396"/>
      <c r="H86" s="2396"/>
      <c r="I86" s="2396"/>
      <c r="J86" s="2396"/>
      <c r="K86" s="2397"/>
      <c r="M86" s="2341"/>
      <c r="N86" s="2342"/>
      <c r="O86" s="2343"/>
      <c r="Q86" s="105"/>
      <c r="R86" s="105"/>
      <c r="S86" s="105"/>
      <c r="T86" s="105"/>
      <c r="U86" s="105"/>
      <c r="V86" s="105"/>
      <c r="W86" s="105"/>
    </row>
    <row r="87" spans="1:23" ht="18" customHeight="1">
      <c r="A87" s="2366"/>
      <c r="B87" s="2398" t="s">
        <v>275</v>
      </c>
      <c r="C87" s="2399" t="s">
        <v>277</v>
      </c>
      <c r="D87" s="2399" t="s">
        <v>276</v>
      </c>
      <c r="E87" s="2396"/>
      <c r="F87" s="2396"/>
      <c r="G87" s="2396"/>
      <c r="H87" s="2396"/>
      <c r="I87" s="2396"/>
      <c r="J87" s="2396"/>
      <c r="K87" s="2397"/>
      <c r="M87" s="2338" t="s">
        <v>1392</v>
      </c>
      <c r="N87" s="2339"/>
      <c r="O87" s="2340"/>
      <c r="Q87" s="105"/>
      <c r="R87" s="105"/>
      <c r="S87" s="105"/>
      <c r="T87" s="105"/>
      <c r="U87" s="105"/>
      <c r="V87" s="105"/>
      <c r="W87" s="105"/>
    </row>
    <row r="88" spans="1:23" ht="18.75" customHeight="1">
      <c r="A88" s="2366"/>
      <c r="B88" s="2398"/>
      <c r="C88" s="2399"/>
      <c r="D88" s="2399"/>
      <c r="E88" s="1594" t="s">
        <v>4</v>
      </c>
      <c r="F88" s="139"/>
      <c r="G88" s="1556" t="s">
        <v>14</v>
      </c>
      <c r="H88" s="139"/>
      <c r="I88" s="139"/>
      <c r="J88" s="139"/>
      <c r="K88" s="1557"/>
      <c r="M88" s="2341" t="s">
        <v>272</v>
      </c>
      <c r="N88" s="2342"/>
      <c r="O88" s="2343"/>
      <c r="Q88" s="105"/>
      <c r="R88" s="105"/>
      <c r="S88" s="105"/>
      <c r="T88" s="105"/>
      <c r="U88" s="105"/>
      <c r="V88" s="105"/>
      <c r="W88" s="105"/>
    </row>
    <row r="89" spans="1:23" ht="15.75" customHeight="1">
      <c r="A89" s="2366"/>
      <c r="B89" s="2398"/>
      <c r="C89" s="2587"/>
      <c r="D89" s="2399"/>
      <c r="E89" s="1641" t="s">
        <v>280</v>
      </c>
      <c r="F89" s="1642"/>
      <c r="G89" s="1548" t="s">
        <v>28</v>
      </c>
      <c r="H89" s="2387" t="s">
        <v>15</v>
      </c>
      <c r="I89" s="2387"/>
      <c r="J89" s="2387"/>
      <c r="K89" s="2388"/>
      <c r="M89" s="2341"/>
      <c r="N89" s="2342"/>
      <c r="O89" s="2343"/>
      <c r="Q89" s="105"/>
      <c r="R89" s="105"/>
      <c r="S89" s="105"/>
      <c r="T89" s="105"/>
      <c r="U89" s="105"/>
      <c r="V89" s="105"/>
      <c r="W89" s="105"/>
    </row>
    <row r="90" spans="1:23" ht="18.75" customHeight="1">
      <c r="A90" s="2366"/>
      <c r="B90" s="1583"/>
      <c r="C90" s="1584"/>
      <c r="D90" s="1552"/>
      <c r="E90" s="1585"/>
      <c r="F90" s="1762" t="s">
        <v>189</v>
      </c>
      <c r="G90" s="1550"/>
      <c r="H90" s="1560">
        <f>IF(ISTEXT(B90),B90,IF(ISBLANK(B90),0,(B90/B84)*J84))</f>
        <v>0</v>
      </c>
      <c r="I90" s="1561">
        <f t="shared" ref="I90:I102" si="5">D90</f>
        <v>0</v>
      </c>
      <c r="J90" s="1620">
        <f>IF(ISBLANK(B90),C90/B77*J77,IF(ISBLANK(C90),0,(C90*B90)/B77*J77))</f>
        <v>0</v>
      </c>
      <c r="K90" s="1562">
        <f t="shared" ref="K90:K102" si="6">IF(J90=0,H90*G90,G90*J90)</f>
        <v>0</v>
      </c>
      <c r="M90" s="2341"/>
      <c r="N90" s="2342"/>
      <c r="O90" s="2343"/>
      <c r="Q90" s="105"/>
      <c r="R90" s="105"/>
      <c r="S90" s="105"/>
      <c r="T90" s="105"/>
      <c r="U90" s="105"/>
      <c r="V90" s="105"/>
      <c r="W90" s="105"/>
    </row>
    <row r="91" spans="1:23" ht="18.75" customHeight="1">
      <c r="A91" s="2366"/>
      <c r="B91" s="1580"/>
      <c r="C91" s="1581">
        <v>0.06</v>
      </c>
      <c r="D91" s="1559"/>
      <c r="E91" s="1585" t="s">
        <v>92</v>
      </c>
      <c r="F91" s="135"/>
      <c r="G91" s="1550">
        <v>3.24</v>
      </c>
      <c r="H91" s="1560">
        <f>IF(ISTEXT(B91),B91,IF(ISBLANK(B91),0,(B91/B84)*J84))</f>
        <v>0</v>
      </c>
      <c r="I91" s="1561">
        <f t="shared" si="5"/>
        <v>0</v>
      </c>
      <c r="J91" s="1620">
        <f>IF(ISBLANK(B91),C91/B77*J77,IF(ISBLANK(C91),0,(C91*B91)/B77*J77))</f>
        <v>0.06</v>
      </c>
      <c r="K91" s="1562">
        <f t="shared" si="6"/>
        <v>0.19440000000000002</v>
      </c>
      <c r="M91" s="2311" t="s">
        <v>1308</v>
      </c>
      <c r="N91" s="2312"/>
      <c r="O91" s="2313"/>
      <c r="Q91" s="105"/>
      <c r="R91" s="105"/>
      <c r="S91" s="105"/>
      <c r="T91" s="105"/>
      <c r="U91" s="105"/>
      <c r="V91" s="105"/>
      <c r="W91" s="105"/>
    </row>
    <row r="92" spans="1:23" ht="18.75">
      <c r="A92" s="2366"/>
      <c r="B92" s="1580"/>
      <c r="C92" s="1581">
        <v>0.2</v>
      </c>
      <c r="D92" s="1559"/>
      <c r="E92" s="1585" t="s">
        <v>190</v>
      </c>
      <c r="F92" s="135"/>
      <c r="G92" s="1550">
        <v>3.24</v>
      </c>
      <c r="H92" s="1560">
        <f>IF(ISTEXT(B92),B92,IF(ISBLANK(B92),0,(B92/B84)*J84))</f>
        <v>0</v>
      </c>
      <c r="I92" s="1561">
        <f t="shared" si="5"/>
        <v>0</v>
      </c>
      <c r="J92" s="1620">
        <f>IF(ISBLANK(B92),C92/B77*J77,IF(ISBLANK(C92),0,(C92*B92)/B77*J77))</f>
        <v>0.2</v>
      </c>
      <c r="K92" s="1562">
        <f t="shared" si="6"/>
        <v>0.64800000000000013</v>
      </c>
      <c r="M92" s="2311"/>
      <c r="N92" s="2312"/>
      <c r="O92" s="2313"/>
      <c r="Q92" s="105"/>
      <c r="R92" s="105"/>
      <c r="S92" s="105"/>
      <c r="T92" s="105"/>
      <c r="U92" s="105"/>
      <c r="V92" s="105"/>
      <c r="W92" s="105"/>
    </row>
    <row r="93" spans="1:23" ht="18.75" customHeight="1">
      <c r="A93" s="2366"/>
      <c r="B93" s="1580"/>
      <c r="C93" s="1581"/>
      <c r="D93" s="1757"/>
      <c r="E93" s="1585"/>
      <c r="F93" s="1762" t="s">
        <v>219</v>
      </c>
      <c r="G93" s="1550"/>
      <c r="H93" s="1560">
        <f>IF(ISTEXT(B93),B93,IF(ISBLANK(B93),0,(B93/B84)*J84))</f>
        <v>0</v>
      </c>
      <c r="I93" s="1561">
        <f t="shared" si="5"/>
        <v>0</v>
      </c>
      <c r="J93" s="1620">
        <f>IF(ISBLANK(B93),C93/B77*J77,IF(ISBLANK(C93),0,(C93*B93)/B77*J77))</f>
        <v>0</v>
      </c>
      <c r="K93" s="1562">
        <f t="shared" si="6"/>
        <v>0</v>
      </c>
      <c r="M93" s="2314" t="s">
        <v>1400</v>
      </c>
      <c r="N93" s="2315"/>
      <c r="O93" s="2316"/>
      <c r="Q93" s="105"/>
      <c r="R93" s="105"/>
      <c r="S93" s="105"/>
      <c r="T93" s="105"/>
      <c r="U93" s="105"/>
      <c r="V93" s="105"/>
      <c r="W93" s="105"/>
    </row>
    <row r="94" spans="1:23" ht="18.75" customHeight="1">
      <c r="A94" s="2366"/>
      <c r="B94" s="1580"/>
      <c r="C94" s="1581">
        <v>2.5000000000000001E-2</v>
      </c>
      <c r="D94" s="1559"/>
      <c r="E94" s="1585" t="s">
        <v>60</v>
      </c>
      <c r="F94" s="135"/>
      <c r="G94" s="1550">
        <v>3.24</v>
      </c>
      <c r="H94" s="1560">
        <f>IF(ISTEXT(B94),B94,IF(ISBLANK(B94),0,(B94/B84)*J84))</f>
        <v>0</v>
      </c>
      <c r="I94" s="1561">
        <f t="shared" si="5"/>
        <v>0</v>
      </c>
      <c r="J94" s="1620">
        <f>IF(ISBLANK(B94),C94/B77*J77,IF(ISBLANK(C94),0,(C94*B94)/B77*J77))</f>
        <v>2.5000000000000001E-2</v>
      </c>
      <c r="K94" s="1562">
        <f t="shared" si="6"/>
        <v>8.1000000000000016E-2</v>
      </c>
      <c r="M94" s="2314"/>
      <c r="N94" s="2315"/>
      <c r="O94" s="2316"/>
      <c r="Q94" s="105"/>
      <c r="R94" s="105"/>
      <c r="S94" s="105"/>
      <c r="T94" s="105"/>
      <c r="U94" s="105"/>
      <c r="V94" s="105"/>
      <c r="W94" s="105"/>
    </row>
    <row r="95" spans="1:23" ht="18.75" customHeight="1">
      <c r="A95" s="2366"/>
      <c r="B95" s="1580"/>
      <c r="C95" s="1581">
        <v>0.06</v>
      </c>
      <c r="D95" s="1559"/>
      <c r="E95" s="1585" t="s">
        <v>38</v>
      </c>
      <c r="F95" s="135"/>
      <c r="G95" s="1550">
        <v>3.24</v>
      </c>
      <c r="H95" s="1560">
        <f>IF(ISTEXT(B95),B95,IF(ISBLANK(B95),0,(B95/B84)*J84))</f>
        <v>0</v>
      </c>
      <c r="I95" s="1561">
        <f t="shared" si="5"/>
        <v>0</v>
      </c>
      <c r="J95" s="1620">
        <f>IF(ISBLANK(B95),C95/B77*J77,IF(ISBLANK(C95),0,(C95*B95)/B77*J77))</f>
        <v>0.06</v>
      </c>
      <c r="K95" s="1562">
        <f t="shared" si="6"/>
        <v>0.19440000000000002</v>
      </c>
      <c r="M95" s="2314"/>
      <c r="N95" s="2315"/>
      <c r="O95" s="2316"/>
      <c r="Q95" s="105"/>
      <c r="R95" s="105"/>
      <c r="S95" s="105"/>
      <c r="T95" s="105"/>
      <c r="U95" s="105"/>
      <c r="V95" s="105"/>
      <c r="W95" s="105"/>
    </row>
    <row r="96" spans="1:23" ht="18.75" customHeight="1">
      <c r="A96" s="2366"/>
      <c r="B96" s="1580"/>
      <c r="C96" s="1581">
        <v>0.04</v>
      </c>
      <c r="D96" s="1559"/>
      <c r="E96" s="1585" t="s">
        <v>191</v>
      </c>
      <c r="F96" s="135"/>
      <c r="G96" s="1550">
        <v>3.24</v>
      </c>
      <c r="H96" s="1560">
        <f>IF(ISTEXT(B96),B96,IF(ISBLANK(B96),0,(B96/B84)*J84))</f>
        <v>0</v>
      </c>
      <c r="I96" s="1561">
        <f t="shared" si="5"/>
        <v>0</v>
      </c>
      <c r="J96" s="1620">
        <f>IF(ISBLANK(B96),C96/B77*J77,IF(ISBLANK(C96),0,(C96*B96)/B77*J77))</f>
        <v>0.04</v>
      </c>
      <c r="K96" s="1562">
        <f t="shared" si="6"/>
        <v>0.12960000000000002</v>
      </c>
      <c r="M96" s="2317" t="s">
        <v>1445</v>
      </c>
      <c r="N96" s="2318"/>
      <c r="O96" s="2319"/>
      <c r="Q96" s="105"/>
      <c r="R96" s="105"/>
      <c r="S96" s="105"/>
      <c r="T96" s="105"/>
      <c r="U96" s="105"/>
      <c r="V96" s="105"/>
      <c r="W96" s="105"/>
    </row>
    <row r="97" spans="1:23" ht="18.75" customHeight="1">
      <c r="A97" s="2366"/>
      <c r="B97" s="1580"/>
      <c r="C97" s="1581">
        <v>1</v>
      </c>
      <c r="D97" s="1559"/>
      <c r="E97" s="1585" t="s">
        <v>192</v>
      </c>
      <c r="F97" s="135"/>
      <c r="G97" s="1550">
        <v>3.24</v>
      </c>
      <c r="H97" s="1560">
        <f>IF(ISTEXT(B97),B97,IF(ISBLANK(B97),0,(B97/B84)*J84))</f>
        <v>0</v>
      </c>
      <c r="I97" s="1561">
        <f t="shared" si="5"/>
        <v>0</v>
      </c>
      <c r="J97" s="1620">
        <f>IF(ISBLANK(B97),C97/B77*J77,IF(ISBLANK(C97),0,(C97*B97)/B77*J77))</f>
        <v>1</v>
      </c>
      <c r="K97" s="1562">
        <f t="shared" si="6"/>
        <v>3.24</v>
      </c>
      <c r="M97" s="2317"/>
      <c r="N97" s="2318"/>
      <c r="O97" s="2319"/>
      <c r="Q97" s="105"/>
      <c r="R97" s="105"/>
      <c r="S97" s="105"/>
      <c r="T97" s="105"/>
      <c r="U97" s="105"/>
      <c r="V97" s="105"/>
      <c r="W97" s="105"/>
    </row>
    <row r="98" spans="1:23" ht="18.75" customHeight="1">
      <c r="A98" s="2366"/>
      <c r="B98" s="1580"/>
      <c r="C98" s="1581">
        <v>0.08</v>
      </c>
      <c r="D98" s="1559"/>
      <c r="E98" s="1585" t="s">
        <v>193</v>
      </c>
      <c r="F98" s="135"/>
      <c r="G98" s="1550">
        <v>3.24</v>
      </c>
      <c r="H98" s="1560">
        <f>IF(ISTEXT(B98),B98,IF(ISBLANK(B98),0,(B98/B84)*J84))</f>
        <v>0</v>
      </c>
      <c r="I98" s="1561">
        <f t="shared" si="5"/>
        <v>0</v>
      </c>
      <c r="J98" s="1620">
        <f>IF(ISBLANK(B98),C98/B77*J77,IF(ISBLANK(C98),0,(C98*B98)/B77*J77))</f>
        <v>0.08</v>
      </c>
      <c r="K98" s="1562">
        <f t="shared" si="6"/>
        <v>0.25920000000000004</v>
      </c>
      <c r="M98" s="2317"/>
      <c r="N98" s="2318"/>
      <c r="O98" s="2319"/>
      <c r="Q98" s="105"/>
      <c r="R98" s="105"/>
      <c r="S98" s="105"/>
      <c r="T98" s="105"/>
      <c r="U98" s="105"/>
      <c r="V98" s="105"/>
      <c r="W98" s="105"/>
    </row>
    <row r="99" spans="1:23" ht="18.75" customHeight="1">
      <c r="A99" s="2366"/>
      <c r="B99" s="1580"/>
      <c r="C99" s="1581">
        <v>0.1</v>
      </c>
      <c r="D99" s="1559"/>
      <c r="E99" s="1585" t="s">
        <v>222</v>
      </c>
      <c r="F99" s="135"/>
      <c r="G99" s="1550">
        <v>3.24</v>
      </c>
      <c r="H99" s="1560">
        <f>IF(ISTEXT(B99),B99,IF(ISBLANK(B99),0,(B99/B84)*J84))</f>
        <v>0</v>
      </c>
      <c r="I99" s="1561"/>
      <c r="J99" s="1620">
        <f>IF(ISBLANK(B99),C99/B77*J77,IF(ISBLANK(C99),0,(C99*B99)/B77*J77))</f>
        <v>0.1</v>
      </c>
      <c r="K99" s="1562">
        <f t="shared" si="6"/>
        <v>0.32400000000000007</v>
      </c>
      <c r="M99" s="2317" t="s">
        <v>1448</v>
      </c>
      <c r="N99" s="2318"/>
      <c r="O99" s="2319"/>
      <c r="Q99" s="105"/>
      <c r="R99" s="105"/>
      <c r="S99" s="105"/>
      <c r="T99" s="105"/>
      <c r="U99" s="105"/>
      <c r="V99" s="105"/>
      <c r="W99" s="105"/>
    </row>
    <row r="100" spans="1:23" ht="18.75" customHeight="1">
      <c r="A100" s="2366"/>
      <c r="B100" s="1580"/>
      <c r="C100" s="1581">
        <v>0.3</v>
      </c>
      <c r="D100" s="1559"/>
      <c r="E100" s="1585" t="s">
        <v>27</v>
      </c>
      <c r="F100" s="135"/>
      <c r="G100" s="1550">
        <v>3.24</v>
      </c>
      <c r="H100" s="1560">
        <f>IF(ISTEXT(B100),B100,IF(ISBLANK(B100),0,(B100/B84)*J84))</f>
        <v>0</v>
      </c>
      <c r="I100" s="1561"/>
      <c r="J100" s="1620">
        <f>IF(ISBLANK(B100),C100/B77*J77,IF(ISBLANK(C100),0,(C100*B100)/B77*J77))</f>
        <v>0.3</v>
      </c>
      <c r="K100" s="1562">
        <f t="shared" si="6"/>
        <v>0.97199999999999998</v>
      </c>
      <c r="M100" s="2317"/>
      <c r="N100" s="2318"/>
      <c r="O100" s="2319"/>
      <c r="Q100" s="105"/>
      <c r="R100" s="105"/>
      <c r="S100" s="105"/>
      <c r="T100" s="105"/>
      <c r="U100" s="105"/>
      <c r="V100" s="105"/>
      <c r="W100" s="105"/>
    </row>
    <row r="101" spans="1:23" ht="18.75" customHeight="1">
      <c r="A101" s="2366"/>
      <c r="B101" s="1580"/>
      <c r="C101" s="1581"/>
      <c r="D101" s="1559"/>
      <c r="E101" s="1585"/>
      <c r="F101" s="135"/>
      <c r="G101" s="1550"/>
      <c r="H101" s="1560">
        <f>IF(ISTEXT(B101),B101,IF(ISBLANK(B101),0,(B101/B84)*J84))</f>
        <v>0</v>
      </c>
      <c r="I101" s="1561"/>
      <c r="J101" s="1620">
        <f>IF(ISBLANK(B101),C101/B77*J77,IF(ISBLANK(C101),0,(C101*B101)/B77*J77))</f>
        <v>0</v>
      </c>
      <c r="K101" s="1562">
        <f t="shared" si="6"/>
        <v>0</v>
      </c>
      <c r="M101" s="2320" t="s">
        <v>1451</v>
      </c>
      <c r="N101" s="2321"/>
      <c r="O101" s="2322"/>
      <c r="Q101" s="105"/>
      <c r="R101" s="105"/>
      <c r="S101" s="105"/>
      <c r="T101" s="105"/>
      <c r="U101" s="105"/>
      <c r="V101" s="105"/>
      <c r="W101" s="105"/>
    </row>
    <row r="102" spans="1:23" ht="18.75" customHeight="1">
      <c r="A102" s="2366"/>
      <c r="B102" s="1580"/>
      <c r="C102" s="1581"/>
      <c r="D102" s="1559"/>
      <c r="E102" s="1585"/>
      <c r="F102" s="135"/>
      <c r="G102" s="1550"/>
      <c r="H102" s="1560">
        <f>IF(ISTEXT(B102),B102,IF(ISBLANK(B102),0,(B102/B84)*J84))</f>
        <v>0</v>
      </c>
      <c r="I102" s="1561">
        <f t="shared" si="5"/>
        <v>0</v>
      </c>
      <c r="J102" s="1620">
        <f>IF(ISBLANK(B102),C102/B77*J77,IF(ISBLANK(C102),0,(C102*B102)/B77*J77))</f>
        <v>0</v>
      </c>
      <c r="K102" s="1562">
        <f t="shared" si="6"/>
        <v>0</v>
      </c>
      <c r="M102" s="2320"/>
      <c r="N102" s="2321"/>
      <c r="O102" s="2322"/>
      <c r="Q102" s="105"/>
      <c r="R102" s="105"/>
      <c r="S102" s="105"/>
      <c r="T102" s="105"/>
      <c r="U102" s="105"/>
      <c r="V102" s="105"/>
      <c r="W102" s="105"/>
    </row>
    <row r="103" spans="1:23" ht="15.75" customHeight="1">
      <c r="A103" s="2366"/>
      <c r="B103" s="1575"/>
      <c r="C103" s="2292">
        <f>IF(ISBLANK(B90),C90,B90*C90)+IF(ISBLANK(B91),C91,B91*C91)+IF(ISBLANK(B92),C92,B92*C92)+IF(ISBLANK(B93),C93,B93*C93)+IF(ISBLANK(B94),C94,B94*C94)+IF(ISBLANK(B95),C95,B95*C95)+IF(ISBLANK(B96),C96,B96*C96)+IF(ISBLANK(B97),C97,B97*C97)+IF(ISBLANK(B98),C98,B98*C98)+IF(ISBLANK(B99),C99,B99*C99)+IF(ISBLANK(B100),C100,B100*C100)+IF(ISBLANK(B101),C101,B101*C101)+IF(ISBLANK(B102),C102,B102*C102)</f>
        <v>1.8650000000000002</v>
      </c>
      <c r="D103" s="2292"/>
      <c r="E103" s="1547"/>
      <c r="F103" s="1547" t="s">
        <v>1424</v>
      </c>
      <c r="G103" s="136"/>
      <c r="H103" s="137"/>
      <c r="I103" s="137"/>
      <c r="J103" s="1664">
        <f>SUM(J90:J102)</f>
        <v>1.8650000000000002</v>
      </c>
      <c r="K103" s="1551">
        <f>SUM(K90:K102)</f>
        <v>6.0426000000000002</v>
      </c>
      <c r="M103" s="2320"/>
      <c r="N103" s="2321"/>
      <c r="O103" s="2322"/>
      <c r="Q103" s="105"/>
      <c r="R103" s="105"/>
      <c r="S103" s="105"/>
      <c r="T103" s="105"/>
      <c r="U103" s="105"/>
      <c r="V103" s="105"/>
      <c r="W103" s="105"/>
    </row>
    <row r="104" spans="1:23" ht="18.75" customHeight="1">
      <c r="A104" s="2366"/>
      <c r="B104" s="2293" t="s">
        <v>275</v>
      </c>
      <c r="C104" s="2294" t="s">
        <v>277</v>
      </c>
      <c r="D104" s="2295" t="s">
        <v>276</v>
      </c>
      <c r="E104" s="1626" t="s">
        <v>4</v>
      </c>
      <c r="F104" s="620"/>
      <c r="G104" s="1627" t="s">
        <v>14</v>
      </c>
      <c r="H104" s="620"/>
      <c r="I104" s="620"/>
      <c r="J104" s="620"/>
      <c r="K104" s="621"/>
      <c r="M104" s="2323" t="s">
        <v>1406</v>
      </c>
      <c r="N104" s="2324"/>
      <c r="O104" s="2325"/>
      <c r="Q104" s="105"/>
      <c r="R104" s="105"/>
      <c r="S104" s="105"/>
      <c r="T104" s="105"/>
      <c r="U104" s="105"/>
      <c r="V104" s="105"/>
      <c r="W104" s="105"/>
    </row>
    <row r="105" spans="1:23" ht="15.75" customHeight="1">
      <c r="A105" s="2366"/>
      <c r="B105" s="2293"/>
      <c r="C105" s="2294"/>
      <c r="D105" s="2295"/>
      <c r="E105" s="1641" t="s">
        <v>280</v>
      </c>
      <c r="F105" s="1642"/>
      <c r="G105" s="1548" t="s">
        <v>28</v>
      </c>
      <c r="H105" s="2387" t="s">
        <v>15</v>
      </c>
      <c r="I105" s="2387"/>
      <c r="J105" s="2387"/>
      <c r="K105" s="2388"/>
      <c r="M105" s="2323"/>
      <c r="N105" s="2324"/>
      <c r="O105" s="2325"/>
      <c r="Q105" s="105"/>
      <c r="R105" s="105"/>
      <c r="S105" s="105"/>
      <c r="T105" s="105"/>
      <c r="U105" s="105"/>
      <c r="V105" s="105"/>
      <c r="W105" s="105"/>
    </row>
    <row r="106" spans="1:23" ht="15.75">
      <c r="A106" s="2366"/>
      <c r="B106" s="1580"/>
      <c r="C106" s="1581"/>
      <c r="D106" s="1766"/>
      <c r="E106" s="1764" t="s">
        <v>220</v>
      </c>
      <c r="F106" s="1756"/>
      <c r="G106" s="1550"/>
      <c r="H106" s="1560">
        <f>IF(ISTEXT(B106),B106,IF(ISBLANK(B106),0,(B106/B97)*I97))</f>
        <v>0</v>
      </c>
      <c r="I106" s="1561">
        <f>D106</f>
        <v>0</v>
      </c>
      <c r="J106" s="1620">
        <f>IF(ISBLANK(B106),C106/B77*J77,IF(ISBLANK(C106),0,(C106*B106)/B77*J77))</f>
        <v>0</v>
      </c>
      <c r="K106" s="1562">
        <f t="shared" ref="K106:K112" si="7">IF(J106=0,H106*G106,G106*J106)</f>
        <v>0</v>
      </c>
      <c r="M106" s="2323"/>
      <c r="N106" s="2324"/>
      <c r="O106" s="2325"/>
      <c r="Q106" s="105"/>
      <c r="R106" s="105"/>
      <c r="S106" s="105"/>
      <c r="T106" s="105"/>
      <c r="U106" s="105"/>
      <c r="V106" s="105"/>
      <c r="W106" s="105"/>
    </row>
    <row r="107" spans="1:23" ht="15.75" customHeight="1" thickBot="1">
      <c r="A107" s="2366"/>
      <c r="B107" s="1580"/>
      <c r="C107" s="1581">
        <v>0.05</v>
      </c>
      <c r="D107" s="1767"/>
      <c r="E107" s="1759" t="s">
        <v>194</v>
      </c>
      <c r="F107" s="1756"/>
      <c r="G107" s="1550">
        <v>3.24</v>
      </c>
      <c r="H107" s="1560">
        <f>IF(ISTEXT(B107),B107,IF(ISBLANK(B107),0,(B107/B97)*I97))</f>
        <v>0</v>
      </c>
      <c r="I107" s="1561">
        <f>D107</f>
        <v>0</v>
      </c>
      <c r="J107" s="1620">
        <f>IF(ISBLANK(B107),C107/B77*J77,IF(ISBLANK(C107),0,(C107*B107)/B77*J77))</f>
        <v>0.05</v>
      </c>
      <c r="K107" s="1562">
        <f t="shared" si="7"/>
        <v>0.16200000000000003</v>
      </c>
      <c r="M107" s="1598">
        <v>12</v>
      </c>
      <c r="N107" s="1599">
        <v>12</v>
      </c>
      <c r="O107" s="1600">
        <v>12</v>
      </c>
      <c r="Q107" s="105"/>
      <c r="R107" s="105"/>
      <c r="S107" s="105"/>
      <c r="T107" s="105"/>
      <c r="U107" s="105"/>
      <c r="V107" s="105"/>
      <c r="W107" s="105"/>
    </row>
    <row r="108" spans="1:23" ht="15.75" customHeight="1">
      <c r="A108" s="2366"/>
      <c r="B108" s="1580"/>
      <c r="C108" s="1581"/>
      <c r="D108" s="1767"/>
      <c r="E108" s="1764" t="s">
        <v>1303</v>
      </c>
      <c r="F108" s="1756"/>
      <c r="G108" s="1550"/>
      <c r="H108" s="1560"/>
      <c r="I108" s="1561"/>
      <c r="J108" s="1620">
        <f>IF(ISBLANK(B108),C108/B77*J77,IF(ISBLANK(C108),0,(C108*B108)/B77*J77))</f>
        <v>0</v>
      </c>
      <c r="K108" s="1562">
        <f t="shared" si="7"/>
        <v>0</v>
      </c>
      <c r="Q108" s="105"/>
      <c r="R108" s="105"/>
      <c r="S108" s="105"/>
      <c r="T108" s="105"/>
      <c r="U108" s="105"/>
      <c r="V108" s="105"/>
      <c r="W108" s="105"/>
    </row>
    <row r="109" spans="1:23" ht="15.75" customHeight="1">
      <c r="A109" s="2366"/>
      <c r="B109" s="1580"/>
      <c r="C109" s="1581"/>
      <c r="D109" s="1767"/>
      <c r="E109" s="1764" t="s">
        <v>1304</v>
      </c>
      <c r="F109" s="1756"/>
      <c r="G109" s="1550"/>
      <c r="H109" s="1560"/>
      <c r="I109" s="1561"/>
      <c r="J109" s="1620">
        <f>IF(ISBLANK(B109),C109/B77*J77,IF(ISBLANK(C109),0,(C109*B109)/B77*J77))</f>
        <v>0</v>
      </c>
      <c r="K109" s="1562">
        <f t="shared" si="7"/>
        <v>0</v>
      </c>
      <c r="Q109" s="105"/>
      <c r="R109" s="105"/>
      <c r="S109" s="105"/>
      <c r="T109" s="105"/>
      <c r="U109" s="105"/>
      <c r="V109" s="105"/>
      <c r="W109" s="105"/>
    </row>
    <row r="110" spans="1:23" ht="15.75" customHeight="1">
      <c r="A110" s="2366"/>
      <c r="B110" s="1580"/>
      <c r="C110" s="1581"/>
      <c r="D110" s="1767"/>
      <c r="E110" s="1764" t="s">
        <v>1299</v>
      </c>
      <c r="F110" s="1756"/>
      <c r="G110" s="1550"/>
      <c r="H110" s="1560"/>
      <c r="I110" s="1561"/>
      <c r="J110" s="1620">
        <f>IF(ISBLANK(B110),C110/B77*J77,IF(ISBLANK(C110),0,(C110*B110)/B77*J77))</f>
        <v>0</v>
      </c>
      <c r="K110" s="1562">
        <f t="shared" si="7"/>
        <v>0</v>
      </c>
    </row>
    <row r="111" spans="1:23" ht="15.75" customHeight="1">
      <c r="A111" s="2366"/>
      <c r="B111" s="1580"/>
      <c r="C111" s="1581">
        <v>0.51705000000000012</v>
      </c>
      <c r="D111" s="1767"/>
      <c r="E111" s="1759" t="s">
        <v>1302</v>
      </c>
      <c r="F111" s="1756"/>
      <c r="G111" s="1550">
        <v>3.24</v>
      </c>
      <c r="H111" s="1560"/>
      <c r="I111" s="1561"/>
      <c r="J111" s="1620">
        <f>IF(ISBLANK(B111),C111/B77*J77,IF(ISBLANK(C111),0,(C111*B111)/B77*J77))</f>
        <v>0.51705000000000012</v>
      </c>
      <c r="K111" s="1562">
        <f t="shared" si="7"/>
        <v>1.6752420000000006</v>
      </c>
    </row>
    <row r="112" spans="1:23" ht="15.75" customHeight="1">
      <c r="A112" s="2366"/>
      <c r="B112" s="1580"/>
      <c r="C112" s="1581"/>
      <c r="D112" s="1768"/>
      <c r="E112" s="1585"/>
      <c r="F112" s="1756"/>
      <c r="G112" s="1550"/>
      <c r="H112" s="1560">
        <f>IF(ISTEXT(B112),B112,IF(ISBLANK(B112),0,(B112/B97)*I97))</f>
        <v>0</v>
      </c>
      <c r="I112" s="1561">
        <f>D112</f>
        <v>0</v>
      </c>
      <c r="J112" s="1620">
        <f>IF(ISBLANK(B112),C112/B77*J77,IF(ISBLANK(C112),0,(C112*B112)/B77*J77))</f>
        <v>0</v>
      </c>
      <c r="K112" s="1562">
        <f t="shared" si="7"/>
        <v>0</v>
      </c>
    </row>
    <row r="113" spans="1:23" ht="15.75">
      <c r="A113" s="2366"/>
      <c r="B113" s="1575"/>
      <c r="C113" s="2292">
        <f>IF(ISBLANK(B106),C106,B106*C106)+IF(ISBLANK(B107),C107,B107*C107)+IF(ISBLANK(B108),C108,B108*C108)+IF(ISBLANK(B109),C109,B109*C109)+IF(ISBLANK(B110),C110,B110*C110)+IF(ISBLANK(B111),C111,B111*C111)+IF(ISBLANK(B112),C112,B112*C112)</f>
        <v>0.56705000000000017</v>
      </c>
      <c r="D113" s="2292"/>
      <c r="E113" s="1547"/>
      <c r="F113" s="1547" t="s">
        <v>1425</v>
      </c>
      <c r="G113" s="136"/>
      <c r="H113" s="137"/>
      <c r="I113" s="137"/>
      <c r="J113" s="1664">
        <f>SUM(J106:J112)</f>
        <v>0.56705000000000017</v>
      </c>
      <c r="K113" s="1551">
        <f>SUM(K106:K112)</f>
        <v>1.8372420000000007</v>
      </c>
    </row>
    <row r="114" spans="1:23" ht="15.75">
      <c r="A114" s="2366"/>
      <c r="B114" s="1754"/>
      <c r="C114" s="1702">
        <f>(B77/B79)*1000</f>
        <v>28.571428571428569</v>
      </c>
      <c r="D114" s="1004"/>
      <c r="E114" s="14" t="s">
        <v>21</v>
      </c>
      <c r="F114" s="1703" t="s">
        <v>1443</v>
      </c>
      <c r="G114" s="1671"/>
      <c r="H114" s="1669"/>
      <c r="I114" s="1621"/>
      <c r="J114" s="1702">
        <f>(C114/B81)*J79</f>
        <v>28.782302995415389</v>
      </c>
      <c r="K114" s="1643"/>
    </row>
    <row r="115" spans="1:23" ht="15.75" customHeight="1">
      <c r="A115" s="2366"/>
      <c r="B115" s="1754"/>
      <c r="C115" s="1669">
        <f>C103</f>
        <v>1.8650000000000002</v>
      </c>
      <c r="D115" s="1004"/>
      <c r="E115" s="14" t="s">
        <v>22</v>
      </c>
      <c r="F115" s="1671" t="s">
        <v>45</v>
      </c>
      <c r="G115" s="1671"/>
      <c r="H115" s="1669"/>
      <c r="I115" s="1621">
        <f t="shared" ref="I115" si="8">I95</f>
        <v>0</v>
      </c>
      <c r="J115" s="1669">
        <f>J103</f>
        <v>1.8650000000000002</v>
      </c>
      <c r="K115" s="1643">
        <f>K103</f>
        <v>6.0426000000000002</v>
      </c>
    </row>
    <row r="116" spans="1:23" ht="15.75" customHeight="1">
      <c r="A116" s="2366"/>
      <c r="B116" s="1668"/>
      <c r="C116" s="996">
        <f>C113</f>
        <v>0.56705000000000017</v>
      </c>
      <c r="D116" s="1004"/>
      <c r="E116" s="14" t="s">
        <v>23</v>
      </c>
      <c r="F116" s="1001" t="s">
        <v>49</v>
      </c>
      <c r="G116" s="1001"/>
      <c r="H116" s="1625"/>
      <c r="I116" s="1621">
        <f t="shared" ref="I116" si="9">I103</f>
        <v>0</v>
      </c>
      <c r="J116" s="996">
        <f>J113</f>
        <v>0.56705000000000017</v>
      </c>
      <c r="K116" s="1643">
        <f>K113</f>
        <v>1.8372420000000007</v>
      </c>
    </row>
    <row r="117" spans="1:23" ht="15.75">
      <c r="A117" s="2366"/>
      <c r="B117" s="1755"/>
      <c r="C117" s="1007">
        <f>C115+C116</f>
        <v>2.4320500000000003</v>
      </c>
      <c r="D117" s="10"/>
      <c r="E117" s="13" t="s">
        <v>571</v>
      </c>
      <c r="F117" s="1000" t="s">
        <v>1452</v>
      </c>
      <c r="G117" s="1671"/>
      <c r="H117" s="1672"/>
      <c r="I117" s="1673">
        <f>SUM(I85:I94,I97:I102)</f>
        <v>0</v>
      </c>
      <c r="J117" s="1007">
        <f>J115+J116</f>
        <v>2.4320500000000003</v>
      </c>
      <c r="K117" s="1643">
        <f>K115+K116</f>
        <v>7.8798420000000009</v>
      </c>
    </row>
    <row r="118" spans="1:23" ht="16.5" customHeight="1">
      <c r="A118" s="2366"/>
      <c r="B118" s="2282"/>
      <c r="C118" s="2282"/>
      <c r="D118" s="2282"/>
      <c r="E118" s="2282"/>
      <c r="F118" s="2282"/>
      <c r="G118" s="2282"/>
      <c r="H118" s="2282"/>
      <c r="I118" s="2282"/>
      <c r="J118" s="2282"/>
      <c r="K118" s="2283"/>
    </row>
    <row r="119" spans="1:23" ht="18">
      <c r="A119" s="2366"/>
      <c r="B119" s="1577" t="s">
        <v>7</v>
      </c>
      <c r="C119" s="142" t="s">
        <v>287</v>
      </c>
      <c r="D119" s="2286"/>
      <c r="E119" s="2286"/>
      <c r="F119" s="2286"/>
      <c r="G119" s="2286"/>
      <c r="H119" s="2286"/>
      <c r="I119" s="2286"/>
      <c r="J119" s="2286"/>
      <c r="K119" s="2287"/>
    </row>
    <row r="120" spans="1:23" ht="15.75">
      <c r="A120" s="2366"/>
      <c r="B120" s="2284"/>
      <c r="C120" s="2284"/>
      <c r="D120" s="2284"/>
      <c r="E120" s="2284"/>
      <c r="F120" s="2284"/>
      <c r="G120" s="2284"/>
      <c r="H120" s="2284"/>
      <c r="I120" s="2284"/>
      <c r="J120" s="2284"/>
      <c r="K120" s="2285"/>
    </row>
    <row r="121" spans="1:23">
      <c r="A121" s="2366"/>
      <c r="B121" s="1586" t="s">
        <v>278</v>
      </c>
      <c r="C121" s="2288" t="str">
        <f ca="1">CELL("nomfichier")</f>
        <v>E:\0-UPRT\1-UPRT.FR-SITE-WEB\ff-fiches-fabrications\ff-mickael-rabeau\[ff-mr-croissants-5-03-2016.xlsx]Nota</v>
      </c>
      <c r="D121" s="2288"/>
      <c r="E121" s="2288"/>
      <c r="F121" s="2288"/>
      <c r="G121" s="2288"/>
      <c r="H121" s="2288"/>
      <c r="I121" s="2288"/>
      <c r="J121" s="2288"/>
      <c r="K121" s="2289"/>
      <c r="M121" s="105"/>
      <c r="N121" s="105"/>
      <c r="O121" s="105"/>
      <c r="P121" s="105"/>
      <c r="Q121" s="105"/>
      <c r="R121" s="105"/>
      <c r="S121" s="105"/>
      <c r="T121" s="105"/>
      <c r="U121" s="105"/>
      <c r="V121" s="105"/>
      <c r="W121" s="105"/>
    </row>
    <row r="122" spans="1:23" ht="15.75" customHeight="1">
      <c r="A122" s="2366"/>
      <c r="B122" s="1587" t="s">
        <v>279</v>
      </c>
      <c r="C122" s="2290" t="s">
        <v>1390</v>
      </c>
      <c r="D122" s="2290"/>
      <c r="E122" s="2290"/>
      <c r="F122" s="2290"/>
      <c r="G122" s="2290"/>
      <c r="H122" s="2290"/>
      <c r="I122" s="2290"/>
      <c r="J122" s="2290"/>
      <c r="K122" s="2291"/>
      <c r="M122" s="105"/>
      <c r="N122" s="105"/>
      <c r="O122" s="105"/>
      <c r="P122" s="105"/>
      <c r="Q122" s="105"/>
      <c r="R122" s="105"/>
      <c r="S122" s="105"/>
      <c r="T122" s="105"/>
      <c r="U122" s="105"/>
      <c r="V122" s="105"/>
      <c r="W122" s="105"/>
    </row>
    <row r="123" spans="1:23" ht="15.75" thickBot="1">
      <c r="A123" s="2366"/>
      <c r="B123" s="2280" t="s">
        <v>17</v>
      </c>
      <c r="C123" s="2280"/>
      <c r="D123" s="2280"/>
      <c r="E123" s="2280"/>
      <c r="F123" s="2280"/>
      <c r="G123" s="2280"/>
      <c r="H123" s="2280"/>
      <c r="I123" s="2280"/>
      <c r="J123" s="2280"/>
      <c r="K123" s="2281"/>
      <c r="M123" s="105"/>
      <c r="N123" s="105"/>
      <c r="O123" s="105"/>
      <c r="P123" s="105"/>
      <c r="Q123" s="105"/>
      <c r="R123" s="105"/>
      <c r="S123" s="105"/>
      <c r="T123" s="105"/>
      <c r="U123" s="105"/>
      <c r="V123" s="105"/>
      <c r="W123" s="105"/>
    </row>
    <row r="124" spans="1:23">
      <c r="A124" s="2366"/>
      <c r="B124" s="1573">
        <v>8</v>
      </c>
      <c r="C124" s="1573">
        <v>8</v>
      </c>
      <c r="D124" s="1573">
        <v>8</v>
      </c>
      <c r="E124" s="1573">
        <v>12</v>
      </c>
      <c r="F124" s="1573">
        <v>12</v>
      </c>
      <c r="G124" s="1573">
        <v>7</v>
      </c>
      <c r="H124" s="1573">
        <v>6</v>
      </c>
      <c r="I124" s="1573">
        <v>8</v>
      </c>
      <c r="J124" s="1573">
        <v>11</v>
      </c>
      <c r="K124" s="1573">
        <v>11</v>
      </c>
      <c r="M124" s="105"/>
      <c r="N124" s="105"/>
      <c r="O124" s="105"/>
      <c r="P124" s="105"/>
      <c r="Q124" s="105"/>
      <c r="R124" s="105"/>
      <c r="S124" s="105"/>
      <c r="T124" s="105"/>
      <c r="U124" s="105"/>
      <c r="V124" s="105"/>
      <c r="W124" s="105"/>
    </row>
    <row r="125" spans="1:23" ht="15.75">
      <c r="M125" s="1604" t="str">
        <f>LEFT(ADDRESS(1,COLUMN(),4),LEN(ADDRESS(1,COLUMN(),4))-1)</f>
        <v>M</v>
      </c>
      <c r="N125" s="1605" t="str">
        <f>LEFT(ADDRESS(1,COLUMN(),4),LEN(ADDRESS(1,COLUMN(),4))-1)</f>
        <v>N</v>
      </c>
      <c r="O125" s="1605" t="str">
        <f>LEFT(ADDRESS(1,COLUMN(),4),LEN(ADDRESS(1,COLUMN(),4))-1)</f>
        <v>O</v>
      </c>
      <c r="P125" s="1606" t="s">
        <v>1410</v>
      </c>
      <c r="Q125" s="1606"/>
      <c r="R125" s="1607"/>
      <c r="S125" s="1608"/>
      <c r="T125" s="105"/>
      <c r="U125" s="105"/>
      <c r="V125" s="105"/>
      <c r="W125" s="105"/>
    </row>
    <row r="126" spans="1:23" ht="15.75">
      <c r="A126" s="592" t="s">
        <v>3</v>
      </c>
      <c r="B126" s="2300" t="s">
        <v>204</v>
      </c>
      <c r="C126" s="2300"/>
      <c r="D126" s="2300"/>
      <c r="E126" s="2300"/>
      <c r="F126" s="2300"/>
      <c r="G126" s="2300"/>
      <c r="H126" s="2300"/>
      <c r="I126" s="2300"/>
      <c r="J126" s="2300"/>
      <c r="K126" s="2301"/>
      <c r="M126" s="1726">
        <v>0</v>
      </c>
      <c r="N126" s="1609" t="s">
        <v>284</v>
      </c>
      <c r="O126" s="1609"/>
      <c r="P126" s="1610"/>
      <c r="Q126" s="1610"/>
      <c r="R126" s="1610"/>
      <c r="S126" s="1611"/>
      <c r="T126" s="105"/>
      <c r="U126" s="105"/>
      <c r="V126" s="105"/>
      <c r="W126" s="105"/>
    </row>
    <row r="127" spans="1:23" ht="15.75" customHeight="1">
      <c r="A127" s="2302" t="str">
        <f>B126</f>
        <v>PHASES ESSENTIELLES  DE PROGRESSION  La pâte à Croissants</v>
      </c>
      <c r="B127" s="2583" t="s">
        <v>205</v>
      </c>
      <c r="C127" s="2584"/>
      <c r="D127" s="2584"/>
      <c r="E127" s="2584"/>
      <c r="F127" s="2584"/>
      <c r="G127" s="2584"/>
      <c r="H127" s="2584"/>
      <c r="I127" s="2584"/>
      <c r="J127" s="2584"/>
      <c r="K127" s="2585"/>
      <c r="M127" s="1727">
        <f>IF(ISBLANK(N127),"",LARGE(M126:M126,1)+1)</f>
        <v>1</v>
      </c>
      <c r="N127" s="1612" t="s">
        <v>1411</v>
      </c>
      <c r="O127" s="1613"/>
      <c r="P127" s="1610"/>
      <c r="Q127" s="1610"/>
      <c r="R127" s="1610"/>
      <c r="S127" s="1611"/>
      <c r="T127" s="105"/>
      <c r="U127" s="105"/>
      <c r="V127" s="105"/>
      <c r="W127" s="105"/>
    </row>
    <row r="128" spans="1:23" s="105" customFormat="1" ht="15" customHeight="1">
      <c r="A128" s="2302"/>
      <c r="B128" s="2484"/>
      <c r="C128" s="2412"/>
      <c r="D128" s="2412"/>
      <c r="E128" s="2412"/>
      <c r="F128" s="2412"/>
      <c r="G128" s="2412"/>
      <c r="H128" s="2412"/>
      <c r="I128" s="2412"/>
      <c r="J128" s="2412"/>
      <c r="K128" s="2413"/>
      <c r="M128" s="1727">
        <f>IF(ISBLANK(N128),"",LARGE(M126:M127,1)+1)</f>
        <v>2</v>
      </c>
      <c r="N128" s="1612" t="s">
        <v>1412</v>
      </c>
      <c r="O128" s="1613"/>
      <c r="P128" s="1610"/>
      <c r="Q128" s="1610"/>
      <c r="R128" s="1610"/>
      <c r="S128" s="1611"/>
    </row>
    <row r="129" spans="1:1197" s="58" customFormat="1" ht="15" customHeight="1">
      <c r="A129" s="2302"/>
      <c r="B129" s="2586" t="s">
        <v>188</v>
      </c>
      <c r="C129" s="2305"/>
      <c r="D129" s="2305"/>
      <c r="E129" s="2305"/>
      <c r="F129" s="2305"/>
      <c r="G129" s="2305"/>
      <c r="H129" s="2305"/>
      <c r="I129" s="2305"/>
      <c r="J129" s="2305"/>
      <c r="K129" s="2306"/>
      <c r="L129" s="105"/>
      <c r="M129" s="1727">
        <f>IF(ISBLANK(N129),"",LARGE(M126:M128,1)+1)</f>
        <v>3</v>
      </c>
      <c r="N129" s="1612" t="s">
        <v>1456</v>
      </c>
      <c r="O129" s="1613"/>
      <c r="P129" s="1610"/>
      <c r="Q129" s="1610"/>
      <c r="R129" s="1610"/>
      <c r="S129" s="1611"/>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c r="CE129" s="105"/>
      <c r="CF129" s="105"/>
      <c r="CG129" s="105"/>
      <c r="CH129" s="105"/>
      <c r="CI129" s="105"/>
      <c r="CJ129" s="105"/>
      <c r="CK129" s="105"/>
      <c r="CL129" s="105"/>
      <c r="CM129" s="105"/>
      <c r="CN129" s="105"/>
      <c r="CO129" s="105"/>
      <c r="CP129" s="105"/>
      <c r="CQ129" s="105"/>
      <c r="CR129" s="105"/>
      <c r="CS129" s="105"/>
      <c r="CT129" s="105"/>
      <c r="CU129" s="105"/>
      <c r="CV129" s="105"/>
      <c r="CW129" s="105"/>
      <c r="CX129" s="105"/>
      <c r="CY129" s="105"/>
      <c r="CZ129" s="105"/>
      <c r="DA129" s="105"/>
      <c r="DB129" s="105"/>
      <c r="DC129" s="105"/>
      <c r="DD129" s="105"/>
      <c r="DE129" s="105"/>
      <c r="DF129" s="105"/>
      <c r="DG129" s="105"/>
      <c r="DH129" s="105"/>
      <c r="DI129" s="105"/>
      <c r="DJ129" s="105"/>
      <c r="DK129" s="105"/>
      <c r="DL129" s="105"/>
      <c r="DM129" s="105"/>
      <c r="DN129" s="105"/>
      <c r="DO129" s="105"/>
      <c r="DP129" s="105"/>
      <c r="DQ129" s="105"/>
      <c r="DR129" s="105"/>
      <c r="DS129" s="105"/>
      <c r="DT129" s="105"/>
      <c r="DU129" s="105"/>
      <c r="DV129" s="105"/>
      <c r="DW129" s="105"/>
      <c r="DX129" s="105"/>
      <c r="DY129" s="105"/>
      <c r="DZ129" s="105"/>
      <c r="EA129" s="105"/>
      <c r="EB129" s="105"/>
      <c r="EC129" s="105"/>
      <c r="ED129" s="105"/>
      <c r="EE129" s="105"/>
      <c r="EF129" s="105"/>
      <c r="EG129" s="105"/>
      <c r="EH129" s="105"/>
      <c r="EI129" s="105"/>
      <c r="EJ129" s="105"/>
      <c r="EK129" s="105"/>
      <c r="EL129" s="105"/>
      <c r="EM129" s="105"/>
      <c r="EN129" s="105"/>
      <c r="EO129" s="105"/>
      <c r="EP129" s="105"/>
      <c r="EQ129" s="105"/>
      <c r="ER129" s="105"/>
      <c r="ES129" s="105"/>
      <c r="ET129" s="105"/>
      <c r="EU129" s="105"/>
      <c r="EV129" s="105"/>
      <c r="EW129" s="105"/>
      <c r="EX129" s="105"/>
      <c r="EY129" s="105"/>
      <c r="EZ129" s="105"/>
      <c r="FA129" s="105"/>
      <c r="FB129" s="105"/>
      <c r="FC129" s="105"/>
      <c r="FD129" s="105"/>
      <c r="FE129" s="105"/>
      <c r="FF129" s="105"/>
      <c r="FG129" s="105"/>
      <c r="FH129" s="105"/>
      <c r="FI129" s="105"/>
      <c r="FJ129" s="105"/>
      <c r="FK129" s="105"/>
      <c r="FL129" s="105"/>
      <c r="FM129" s="105"/>
      <c r="FN129" s="105"/>
      <c r="FO129" s="105"/>
      <c r="FP129" s="105"/>
      <c r="FQ129" s="105"/>
      <c r="FR129" s="105"/>
      <c r="FS129" s="105"/>
      <c r="FT129" s="105"/>
      <c r="FU129" s="105"/>
      <c r="FV129" s="105"/>
      <c r="FW129" s="105"/>
      <c r="FX129" s="105"/>
      <c r="FY129" s="105"/>
      <c r="FZ129" s="105"/>
      <c r="GA129" s="105"/>
      <c r="GB129" s="105"/>
      <c r="GC129" s="105"/>
      <c r="GD129" s="105"/>
      <c r="GE129" s="105"/>
      <c r="GF129" s="105"/>
      <c r="GG129" s="105"/>
      <c r="GH129" s="105"/>
      <c r="GI129" s="105"/>
      <c r="GJ129" s="105"/>
      <c r="GK129" s="105"/>
      <c r="GL129" s="105"/>
      <c r="GM129" s="105"/>
      <c r="GN129" s="105"/>
      <c r="GO129" s="105"/>
      <c r="GP129" s="105"/>
      <c r="GQ129" s="105"/>
      <c r="GR129" s="105"/>
      <c r="GS129" s="105"/>
      <c r="GT129" s="105"/>
      <c r="GU129" s="105"/>
      <c r="GV129" s="105"/>
      <c r="GW129" s="105"/>
      <c r="GX129" s="105"/>
      <c r="GY129" s="105"/>
      <c r="GZ129" s="105"/>
      <c r="HA129" s="105"/>
      <c r="HB129" s="105"/>
      <c r="HC129" s="105"/>
      <c r="HD129" s="105"/>
      <c r="HE129" s="105"/>
      <c r="HF129" s="105"/>
      <c r="HG129" s="105"/>
      <c r="HH129" s="105"/>
      <c r="HI129" s="105"/>
      <c r="HJ129" s="105"/>
      <c r="HK129" s="105"/>
      <c r="HL129" s="105"/>
      <c r="HM129" s="105"/>
      <c r="HN129" s="105"/>
      <c r="HO129" s="105"/>
      <c r="HP129" s="105"/>
      <c r="HQ129" s="105"/>
      <c r="HR129" s="105"/>
      <c r="HS129" s="105"/>
      <c r="HT129" s="105"/>
      <c r="HU129" s="105"/>
      <c r="HV129" s="105"/>
      <c r="HW129" s="105"/>
      <c r="HX129" s="105"/>
      <c r="HY129" s="105"/>
      <c r="HZ129" s="105"/>
      <c r="IA129" s="105"/>
      <c r="IB129" s="105"/>
      <c r="IC129" s="105"/>
      <c r="ID129" s="105"/>
      <c r="IE129" s="105"/>
      <c r="IF129" s="105"/>
      <c r="IG129" s="105"/>
      <c r="IH129" s="105"/>
      <c r="II129" s="105"/>
      <c r="IJ129" s="105"/>
      <c r="IK129" s="105"/>
      <c r="IL129" s="105"/>
      <c r="IM129" s="105"/>
      <c r="IN129" s="105"/>
      <c r="IO129" s="105"/>
      <c r="IP129" s="105"/>
      <c r="IQ129" s="105"/>
      <c r="IR129" s="105"/>
      <c r="IS129" s="105"/>
      <c r="IT129" s="105"/>
      <c r="IU129" s="105"/>
      <c r="IV129" s="105"/>
      <c r="IW129" s="105"/>
      <c r="IX129" s="105"/>
      <c r="IY129" s="105"/>
      <c r="IZ129" s="105"/>
      <c r="JA129" s="105"/>
      <c r="JB129" s="105"/>
      <c r="JC129" s="105"/>
      <c r="JD129" s="105"/>
      <c r="JE129" s="105"/>
      <c r="JF129" s="105"/>
      <c r="JG129" s="105"/>
      <c r="JH129" s="105"/>
      <c r="JI129" s="105"/>
      <c r="JJ129" s="105"/>
      <c r="JK129" s="105"/>
      <c r="JL129" s="105"/>
      <c r="JM129" s="105"/>
      <c r="JN129" s="105"/>
      <c r="JO129" s="105"/>
      <c r="JP129" s="105"/>
      <c r="JQ129" s="105"/>
      <c r="JR129" s="105"/>
      <c r="JS129" s="105"/>
      <c r="JT129" s="105"/>
      <c r="JU129" s="105"/>
      <c r="JV129" s="105"/>
      <c r="JW129" s="105"/>
      <c r="JX129" s="105"/>
      <c r="JY129" s="105"/>
      <c r="JZ129" s="105"/>
      <c r="KA129" s="105"/>
      <c r="KB129" s="105"/>
      <c r="KC129" s="105"/>
      <c r="KD129" s="105"/>
      <c r="KE129" s="105"/>
      <c r="KF129" s="105"/>
      <c r="KG129" s="105"/>
      <c r="KH129" s="105"/>
      <c r="KI129" s="105"/>
      <c r="KJ129" s="105"/>
      <c r="KK129" s="105"/>
      <c r="KL129" s="105"/>
      <c r="KM129" s="105"/>
      <c r="KN129" s="105"/>
      <c r="KO129" s="105"/>
      <c r="KP129" s="105"/>
      <c r="KQ129" s="105"/>
      <c r="KR129" s="105"/>
      <c r="KS129" s="105"/>
      <c r="KT129" s="105"/>
      <c r="KU129" s="105"/>
      <c r="KV129" s="105"/>
      <c r="KW129" s="105"/>
      <c r="KX129" s="105"/>
      <c r="KY129" s="105"/>
      <c r="KZ129" s="105"/>
      <c r="LA129" s="105"/>
      <c r="LB129" s="105"/>
      <c r="LC129" s="105"/>
      <c r="LD129" s="105"/>
      <c r="LE129" s="105"/>
      <c r="LF129" s="105"/>
      <c r="LG129" s="105"/>
      <c r="LH129" s="105"/>
      <c r="LI129" s="105"/>
      <c r="LJ129" s="105"/>
      <c r="LK129" s="105"/>
      <c r="LL129" s="105"/>
      <c r="LM129" s="105"/>
      <c r="LN129" s="105"/>
      <c r="LO129" s="105"/>
      <c r="LP129" s="105"/>
      <c r="LQ129" s="105"/>
      <c r="LR129" s="105"/>
      <c r="LS129" s="105"/>
      <c r="LT129" s="105"/>
      <c r="LU129" s="105"/>
      <c r="LV129" s="105"/>
      <c r="LW129" s="105"/>
      <c r="LX129" s="105"/>
      <c r="LY129" s="105"/>
      <c r="LZ129" s="105"/>
      <c r="MA129" s="105"/>
      <c r="MB129" s="105"/>
      <c r="MC129" s="105"/>
      <c r="MD129" s="105"/>
      <c r="ME129" s="105"/>
      <c r="MF129" s="105"/>
      <c r="MG129" s="105"/>
      <c r="MH129" s="105"/>
      <c r="MI129" s="105"/>
      <c r="MJ129" s="105"/>
      <c r="MK129" s="105"/>
      <c r="ML129" s="105"/>
      <c r="MM129" s="105"/>
      <c r="MN129" s="105"/>
      <c r="MO129" s="105"/>
      <c r="MP129" s="105"/>
      <c r="MQ129" s="105"/>
      <c r="MR129" s="105"/>
      <c r="MS129" s="105"/>
      <c r="MT129" s="105"/>
      <c r="MU129" s="105"/>
      <c r="MV129" s="105"/>
      <c r="MW129" s="105"/>
      <c r="MX129" s="105"/>
      <c r="MY129" s="105"/>
      <c r="MZ129" s="105"/>
      <c r="NA129" s="105"/>
      <c r="NB129" s="105"/>
      <c r="NC129" s="105"/>
      <c r="ND129" s="105"/>
      <c r="NE129" s="105"/>
      <c r="NF129" s="105"/>
      <c r="NG129" s="105"/>
      <c r="NH129" s="105"/>
      <c r="NI129" s="105"/>
      <c r="NJ129" s="105"/>
      <c r="NK129" s="105"/>
      <c r="NL129" s="105"/>
      <c r="NM129" s="105"/>
      <c r="NN129" s="105"/>
      <c r="NO129" s="105"/>
      <c r="NP129" s="105"/>
      <c r="NQ129" s="105"/>
      <c r="NR129" s="105"/>
      <c r="NS129" s="105"/>
      <c r="NT129" s="105"/>
      <c r="NU129" s="105"/>
      <c r="NV129" s="105"/>
      <c r="NW129" s="105"/>
      <c r="NX129" s="105"/>
      <c r="NY129" s="105"/>
      <c r="NZ129" s="105"/>
      <c r="OA129" s="105"/>
      <c r="OB129" s="105"/>
      <c r="OC129" s="105"/>
      <c r="OD129" s="105"/>
      <c r="OE129" s="105"/>
      <c r="OF129" s="105"/>
      <c r="OG129" s="105"/>
      <c r="OH129" s="105"/>
      <c r="OI129" s="105"/>
      <c r="OJ129" s="105"/>
      <c r="OK129" s="105"/>
      <c r="OL129" s="105"/>
      <c r="OM129" s="105"/>
      <c r="ON129" s="105"/>
      <c r="OO129" s="105"/>
      <c r="OP129" s="105"/>
      <c r="OQ129" s="105"/>
      <c r="OR129" s="105"/>
      <c r="OS129" s="105"/>
      <c r="OT129" s="105"/>
      <c r="OU129" s="105"/>
      <c r="OV129" s="105"/>
      <c r="OW129" s="105"/>
      <c r="OX129" s="105"/>
      <c r="OY129" s="105"/>
      <c r="OZ129" s="105"/>
      <c r="PA129" s="105"/>
      <c r="PB129" s="105"/>
      <c r="PC129" s="105"/>
      <c r="PD129" s="105"/>
      <c r="PE129" s="105"/>
      <c r="PF129" s="105"/>
      <c r="PG129" s="105"/>
      <c r="PH129" s="105"/>
      <c r="PI129" s="105"/>
      <c r="PJ129" s="105"/>
      <c r="PK129" s="105"/>
      <c r="PL129" s="105"/>
      <c r="PM129" s="105"/>
      <c r="PN129" s="105"/>
      <c r="PO129" s="105"/>
      <c r="PP129" s="105"/>
      <c r="PQ129" s="105"/>
      <c r="PR129" s="105"/>
      <c r="PS129" s="105"/>
      <c r="PT129" s="105"/>
      <c r="PU129" s="105"/>
      <c r="PV129" s="105"/>
      <c r="PW129" s="105"/>
      <c r="PX129" s="105"/>
      <c r="PY129" s="105"/>
      <c r="PZ129" s="105"/>
      <c r="QA129" s="105"/>
      <c r="QB129" s="105"/>
      <c r="QC129" s="105"/>
      <c r="QD129" s="105"/>
      <c r="QE129" s="105"/>
      <c r="QF129" s="105"/>
      <c r="QG129" s="105"/>
      <c r="QH129" s="105"/>
      <c r="QI129" s="105"/>
      <c r="QJ129" s="105"/>
      <c r="QK129" s="105"/>
      <c r="QL129" s="105"/>
      <c r="QM129" s="105"/>
      <c r="QN129" s="105"/>
      <c r="QO129" s="105"/>
      <c r="QP129" s="105"/>
      <c r="QQ129" s="105"/>
      <c r="QR129" s="105"/>
      <c r="QS129" s="105"/>
      <c r="QT129" s="105"/>
      <c r="QU129" s="105"/>
      <c r="QV129" s="105"/>
      <c r="QW129" s="105"/>
      <c r="QX129" s="105"/>
      <c r="QY129" s="105"/>
      <c r="QZ129" s="105"/>
      <c r="RA129" s="105"/>
      <c r="RB129" s="105"/>
      <c r="RC129" s="105"/>
      <c r="RD129" s="105"/>
      <c r="RE129" s="105"/>
      <c r="RF129" s="105"/>
      <c r="RG129" s="105"/>
      <c r="RH129" s="105"/>
      <c r="RI129" s="105"/>
      <c r="RJ129" s="105"/>
      <c r="RK129" s="105"/>
      <c r="RL129" s="105"/>
      <c r="RM129" s="105"/>
      <c r="RN129" s="105"/>
      <c r="RO129" s="105"/>
      <c r="RP129" s="105"/>
      <c r="RQ129" s="105"/>
      <c r="RR129" s="105"/>
      <c r="RS129" s="105"/>
      <c r="RT129" s="105"/>
      <c r="RU129" s="105"/>
      <c r="RV129" s="105"/>
      <c r="RW129" s="105"/>
      <c r="RX129" s="105"/>
      <c r="RY129" s="105"/>
      <c r="RZ129" s="105"/>
      <c r="SA129" s="105"/>
      <c r="SB129" s="105"/>
      <c r="SC129" s="105"/>
      <c r="SD129" s="105"/>
      <c r="SE129" s="105"/>
      <c r="SF129" s="105"/>
      <c r="SG129" s="105"/>
      <c r="SH129" s="105"/>
      <c r="SI129" s="105"/>
      <c r="SJ129" s="105"/>
      <c r="SK129" s="105"/>
      <c r="SL129" s="105"/>
      <c r="SM129" s="105"/>
      <c r="SN129" s="105"/>
      <c r="SO129" s="105"/>
      <c r="SP129" s="105"/>
      <c r="SQ129" s="105"/>
      <c r="SR129" s="105"/>
      <c r="SS129" s="105"/>
      <c r="ST129" s="105"/>
      <c r="SU129" s="105"/>
      <c r="SV129" s="105"/>
      <c r="SW129" s="105"/>
      <c r="SX129" s="105"/>
      <c r="SY129" s="105"/>
      <c r="SZ129" s="105"/>
      <c r="TA129" s="105"/>
      <c r="TB129" s="105"/>
      <c r="TC129" s="105"/>
      <c r="TD129" s="105"/>
      <c r="TE129" s="105"/>
      <c r="TF129" s="105"/>
      <c r="TG129" s="105"/>
      <c r="TH129" s="105"/>
      <c r="TI129" s="105"/>
      <c r="TJ129" s="105"/>
      <c r="TK129" s="105"/>
      <c r="TL129" s="105"/>
      <c r="TM129" s="105"/>
      <c r="TN129" s="105"/>
      <c r="TO129" s="105"/>
      <c r="TP129" s="105"/>
      <c r="TQ129" s="105"/>
      <c r="TR129" s="105"/>
      <c r="TS129" s="105"/>
      <c r="TT129" s="105"/>
      <c r="TU129" s="105"/>
      <c r="TV129" s="105"/>
      <c r="TW129" s="105"/>
      <c r="TX129" s="105"/>
      <c r="TY129" s="105"/>
      <c r="TZ129" s="105"/>
      <c r="UA129" s="105"/>
      <c r="UB129" s="105"/>
      <c r="UC129" s="105"/>
      <c r="UD129" s="105"/>
      <c r="UE129" s="105"/>
      <c r="UF129" s="105"/>
      <c r="UG129" s="105"/>
      <c r="UH129" s="105"/>
      <c r="UI129" s="105"/>
      <c r="UJ129" s="105"/>
      <c r="UK129" s="105"/>
      <c r="UL129" s="105"/>
      <c r="UM129" s="105"/>
      <c r="UN129" s="105"/>
      <c r="UO129" s="105"/>
      <c r="UP129" s="105"/>
      <c r="UQ129" s="105"/>
      <c r="UR129" s="105"/>
      <c r="US129" s="105"/>
      <c r="UT129" s="105"/>
      <c r="UU129" s="105"/>
      <c r="UV129" s="105"/>
      <c r="UW129" s="105"/>
      <c r="UX129" s="105"/>
      <c r="UY129" s="105"/>
      <c r="UZ129" s="105"/>
      <c r="VA129" s="105"/>
      <c r="VB129" s="105"/>
      <c r="VC129" s="105"/>
      <c r="VD129" s="105"/>
      <c r="VE129" s="105"/>
      <c r="VF129" s="105"/>
      <c r="VG129" s="105"/>
      <c r="VH129" s="105"/>
      <c r="VI129" s="105"/>
      <c r="VJ129" s="105"/>
      <c r="VK129" s="105"/>
      <c r="VL129" s="105"/>
      <c r="VM129" s="105"/>
      <c r="VN129" s="105"/>
      <c r="VO129" s="105"/>
      <c r="VP129" s="105"/>
      <c r="VQ129" s="105"/>
      <c r="VR129" s="105"/>
      <c r="VS129" s="105"/>
      <c r="VT129" s="105"/>
      <c r="VU129" s="105"/>
      <c r="VV129" s="105"/>
      <c r="VW129" s="105"/>
      <c r="VX129" s="105"/>
      <c r="VY129" s="105"/>
      <c r="VZ129" s="105"/>
      <c r="WA129" s="105"/>
      <c r="WB129" s="105"/>
      <c r="WC129" s="105"/>
      <c r="WD129" s="105"/>
      <c r="WE129" s="105"/>
      <c r="WF129" s="105"/>
      <c r="WG129" s="105"/>
      <c r="WH129" s="105"/>
      <c r="WI129" s="105"/>
      <c r="WJ129" s="105"/>
      <c r="WK129" s="105"/>
      <c r="WL129" s="105"/>
      <c r="WM129" s="105"/>
      <c r="WN129" s="105"/>
      <c r="WO129" s="105"/>
      <c r="WP129" s="105"/>
      <c r="WQ129" s="105"/>
      <c r="WR129" s="105"/>
      <c r="WS129" s="105"/>
      <c r="WT129" s="105"/>
      <c r="WU129" s="105"/>
      <c r="WV129" s="105"/>
      <c r="WW129" s="105"/>
      <c r="WX129" s="105"/>
      <c r="WY129" s="105"/>
      <c r="WZ129" s="105"/>
      <c r="XA129" s="105"/>
      <c r="XB129" s="105"/>
      <c r="XC129" s="105"/>
      <c r="XD129" s="105"/>
      <c r="XE129" s="105"/>
      <c r="XF129" s="105"/>
      <c r="XG129" s="105"/>
      <c r="XH129" s="105"/>
      <c r="XI129" s="105"/>
      <c r="XJ129" s="105"/>
      <c r="XK129" s="105"/>
      <c r="XL129" s="105"/>
      <c r="XM129" s="105"/>
      <c r="XN129" s="105"/>
      <c r="XO129" s="105"/>
      <c r="XP129" s="105"/>
      <c r="XQ129" s="105"/>
      <c r="XR129" s="105"/>
      <c r="XS129" s="105"/>
      <c r="XT129" s="105"/>
      <c r="XU129" s="105"/>
      <c r="XV129" s="105"/>
      <c r="XW129" s="105"/>
      <c r="XX129" s="105"/>
      <c r="XY129" s="105"/>
      <c r="XZ129" s="105"/>
      <c r="YA129" s="105"/>
      <c r="YB129" s="105"/>
      <c r="YC129" s="105"/>
      <c r="YD129" s="105"/>
      <c r="YE129" s="105"/>
      <c r="YF129" s="105"/>
      <c r="YG129" s="105"/>
      <c r="YH129" s="105"/>
      <c r="YI129" s="105"/>
      <c r="YJ129" s="105"/>
      <c r="YK129" s="105"/>
      <c r="YL129" s="105"/>
      <c r="YM129" s="105"/>
      <c r="YN129" s="105"/>
      <c r="YO129" s="105"/>
      <c r="YP129" s="105"/>
      <c r="YQ129" s="105"/>
      <c r="YR129" s="105"/>
      <c r="YS129" s="105"/>
      <c r="YT129" s="105"/>
      <c r="YU129" s="105"/>
      <c r="YV129" s="105"/>
      <c r="YW129" s="105"/>
      <c r="YX129" s="105"/>
      <c r="YY129" s="105"/>
      <c r="YZ129" s="105"/>
      <c r="ZA129" s="105"/>
      <c r="ZB129" s="105"/>
      <c r="ZC129" s="105"/>
      <c r="ZD129" s="105"/>
      <c r="ZE129" s="105"/>
      <c r="ZF129" s="105"/>
      <c r="ZG129" s="105"/>
      <c r="ZH129" s="105"/>
      <c r="ZI129" s="105"/>
      <c r="ZJ129" s="105"/>
      <c r="ZK129" s="105"/>
      <c r="ZL129" s="105"/>
      <c r="ZM129" s="105"/>
      <c r="ZN129" s="105"/>
      <c r="ZO129" s="105"/>
      <c r="ZP129" s="105"/>
      <c r="ZQ129" s="105"/>
      <c r="ZR129" s="105"/>
      <c r="ZS129" s="105"/>
      <c r="ZT129" s="105"/>
      <c r="ZU129" s="105"/>
      <c r="ZV129" s="105"/>
      <c r="ZW129" s="105"/>
      <c r="ZX129" s="105"/>
      <c r="ZY129" s="105"/>
      <c r="ZZ129" s="105"/>
      <c r="AAA129" s="105"/>
      <c r="AAB129" s="105"/>
      <c r="AAC129" s="105"/>
      <c r="AAD129" s="105"/>
      <c r="AAE129" s="105"/>
      <c r="AAF129" s="105"/>
      <c r="AAG129" s="105"/>
      <c r="AAH129" s="105"/>
      <c r="AAI129" s="105"/>
      <c r="AAJ129" s="105"/>
      <c r="AAK129" s="105"/>
      <c r="AAL129" s="105"/>
      <c r="AAM129" s="105"/>
      <c r="AAN129" s="105"/>
      <c r="AAO129" s="105"/>
      <c r="AAP129" s="105"/>
      <c r="AAQ129" s="105"/>
      <c r="AAR129" s="105"/>
      <c r="AAS129" s="105"/>
      <c r="AAT129" s="105"/>
      <c r="AAU129" s="105"/>
      <c r="AAV129" s="105"/>
      <c r="AAW129" s="105"/>
      <c r="AAX129" s="105"/>
      <c r="AAY129" s="105"/>
      <c r="AAZ129" s="105"/>
      <c r="ABA129" s="105"/>
      <c r="ABB129" s="105"/>
      <c r="ABC129" s="105"/>
      <c r="ABD129" s="105"/>
      <c r="ABE129" s="105"/>
      <c r="ABF129" s="105"/>
      <c r="ABG129" s="105"/>
      <c r="ABH129" s="105"/>
      <c r="ABI129" s="105"/>
      <c r="ABJ129" s="105"/>
      <c r="ABK129" s="105"/>
      <c r="ABL129" s="105"/>
      <c r="ABM129" s="105"/>
      <c r="ABN129" s="105"/>
      <c r="ABO129" s="105"/>
      <c r="ABP129" s="105"/>
      <c r="ABQ129" s="105"/>
      <c r="ABR129" s="105"/>
      <c r="ABS129" s="105"/>
      <c r="ABT129" s="105"/>
      <c r="ABU129" s="105"/>
      <c r="ABV129" s="105"/>
      <c r="ABW129" s="105"/>
      <c r="ABX129" s="105"/>
      <c r="ABY129" s="105"/>
      <c r="ABZ129" s="105"/>
      <c r="ACA129" s="105"/>
      <c r="ACB129" s="105"/>
      <c r="ACC129" s="105"/>
      <c r="ACD129" s="105"/>
      <c r="ACE129" s="105"/>
      <c r="ACF129" s="105"/>
      <c r="ACG129" s="105"/>
      <c r="ACH129" s="105"/>
      <c r="ACI129" s="105"/>
      <c r="ACJ129" s="105"/>
      <c r="ACK129" s="105"/>
      <c r="ACL129" s="105"/>
      <c r="ACM129" s="105"/>
      <c r="ACN129" s="105"/>
      <c r="ACO129" s="105"/>
      <c r="ACP129" s="105"/>
      <c r="ACQ129" s="105"/>
      <c r="ACR129" s="105"/>
      <c r="ACS129" s="105"/>
      <c r="ACT129" s="105"/>
      <c r="ACU129" s="105"/>
      <c r="ACV129" s="105"/>
      <c r="ACW129" s="105"/>
      <c r="ACX129" s="105"/>
      <c r="ACY129" s="105"/>
      <c r="ACZ129" s="105"/>
      <c r="ADA129" s="105"/>
      <c r="ADB129" s="105"/>
      <c r="ADC129" s="105"/>
      <c r="ADD129" s="105"/>
      <c r="ADE129" s="105"/>
      <c r="ADF129" s="105"/>
      <c r="ADG129" s="105"/>
      <c r="ADH129" s="105"/>
      <c r="ADI129" s="105"/>
      <c r="ADJ129" s="105"/>
      <c r="ADK129" s="105"/>
      <c r="ADL129" s="105"/>
      <c r="ADM129" s="105"/>
      <c r="ADN129" s="105"/>
      <c r="ADO129" s="105"/>
      <c r="ADP129" s="105"/>
      <c r="ADQ129" s="105"/>
      <c r="ADR129" s="105"/>
      <c r="ADS129" s="105"/>
      <c r="ADT129" s="105"/>
      <c r="ADU129" s="105"/>
      <c r="ADV129" s="105"/>
      <c r="ADW129" s="105"/>
      <c r="ADX129" s="105"/>
      <c r="ADY129" s="105"/>
      <c r="ADZ129" s="105"/>
      <c r="AEA129" s="105"/>
      <c r="AEB129" s="105"/>
      <c r="AEC129" s="105"/>
      <c r="AED129" s="105"/>
      <c r="AEE129" s="105"/>
      <c r="AEF129" s="105"/>
      <c r="AEG129" s="105"/>
      <c r="AEH129" s="105"/>
      <c r="AEI129" s="105"/>
      <c r="AEJ129" s="105"/>
      <c r="AEK129" s="105"/>
      <c r="AEL129" s="105"/>
      <c r="AEM129" s="105"/>
      <c r="AEN129" s="105"/>
      <c r="AEO129" s="105"/>
      <c r="AEP129" s="105"/>
      <c r="AEQ129" s="105"/>
      <c r="AER129" s="105"/>
      <c r="AES129" s="105"/>
      <c r="AET129" s="105"/>
      <c r="AEU129" s="105"/>
      <c r="AEV129" s="105"/>
      <c r="AEW129" s="105"/>
      <c r="AEX129" s="105"/>
      <c r="AEY129" s="105"/>
      <c r="AEZ129" s="105"/>
      <c r="AFA129" s="105"/>
      <c r="AFB129" s="105"/>
      <c r="AFC129" s="105"/>
      <c r="AFD129" s="105"/>
      <c r="AFE129" s="105"/>
      <c r="AFF129" s="105"/>
      <c r="AFG129" s="105"/>
      <c r="AFH129" s="105"/>
      <c r="AFI129" s="105"/>
      <c r="AFJ129" s="105"/>
      <c r="AFK129" s="105"/>
      <c r="AFL129" s="105"/>
      <c r="AFM129" s="105"/>
      <c r="AFN129" s="105"/>
      <c r="AFO129" s="105"/>
      <c r="AFP129" s="105"/>
      <c r="AFQ129" s="105"/>
      <c r="AFR129" s="105"/>
      <c r="AFS129" s="105"/>
      <c r="AFT129" s="105"/>
      <c r="AFU129" s="105"/>
      <c r="AFV129" s="105"/>
      <c r="AFW129" s="105"/>
      <c r="AFX129" s="105"/>
      <c r="AFY129" s="105"/>
      <c r="AFZ129" s="105"/>
      <c r="AGA129" s="105"/>
      <c r="AGB129" s="105"/>
      <c r="AGC129" s="105"/>
      <c r="AGD129" s="105"/>
      <c r="AGE129" s="105"/>
      <c r="AGF129" s="105"/>
      <c r="AGG129" s="105"/>
      <c r="AGH129" s="105"/>
      <c r="AGI129" s="105"/>
      <c r="AGJ129" s="105"/>
      <c r="AGK129" s="105"/>
      <c r="AGL129" s="105"/>
      <c r="AGM129" s="105"/>
      <c r="AGN129" s="105"/>
      <c r="AGO129" s="105"/>
      <c r="AGP129" s="105"/>
      <c r="AGQ129" s="105"/>
      <c r="AGR129" s="105"/>
      <c r="AGS129" s="105"/>
      <c r="AGT129" s="105"/>
      <c r="AGU129" s="105"/>
      <c r="AGV129" s="105"/>
      <c r="AGW129" s="105"/>
      <c r="AGX129" s="105"/>
      <c r="AGY129" s="105"/>
      <c r="AGZ129" s="105"/>
      <c r="AHA129" s="105"/>
      <c r="AHB129" s="105"/>
      <c r="AHC129" s="105"/>
      <c r="AHD129" s="105"/>
      <c r="AHE129" s="105"/>
      <c r="AHF129" s="105"/>
      <c r="AHG129" s="105"/>
      <c r="AHH129" s="105"/>
      <c r="AHI129" s="105"/>
      <c r="AHJ129" s="105"/>
      <c r="AHK129" s="105"/>
      <c r="AHL129" s="105"/>
      <c r="AHM129" s="105"/>
      <c r="AHN129" s="105"/>
      <c r="AHO129" s="105"/>
      <c r="AHP129" s="105"/>
      <c r="AHQ129" s="105"/>
      <c r="AHR129" s="105"/>
      <c r="AHS129" s="105"/>
      <c r="AHT129" s="105"/>
      <c r="AHU129" s="105"/>
      <c r="AHV129" s="105"/>
      <c r="AHW129" s="105"/>
      <c r="AHX129" s="105"/>
      <c r="AHY129" s="105"/>
      <c r="AHZ129" s="105"/>
      <c r="AIA129" s="105"/>
      <c r="AIB129" s="105"/>
      <c r="AIC129" s="105"/>
      <c r="AID129" s="105"/>
      <c r="AIE129" s="105"/>
      <c r="AIF129" s="105"/>
      <c r="AIG129" s="105"/>
      <c r="AIH129" s="105"/>
      <c r="AII129" s="105"/>
      <c r="AIJ129" s="105"/>
      <c r="AIK129" s="105"/>
      <c r="AIL129" s="105"/>
      <c r="AIM129" s="105"/>
      <c r="AIN129" s="105"/>
      <c r="AIO129" s="105"/>
      <c r="AIP129" s="105"/>
      <c r="AIQ129" s="105"/>
      <c r="AIR129" s="105"/>
      <c r="AIS129" s="105"/>
      <c r="AIT129" s="105"/>
      <c r="AIU129" s="105"/>
      <c r="AIV129" s="105"/>
      <c r="AIW129" s="105"/>
      <c r="AIX129" s="105"/>
      <c r="AIY129" s="105"/>
      <c r="AIZ129" s="105"/>
      <c r="AJA129" s="105"/>
      <c r="AJB129" s="105"/>
      <c r="AJC129" s="105"/>
      <c r="AJD129" s="105"/>
      <c r="AJE129" s="105"/>
      <c r="AJF129" s="105"/>
      <c r="AJG129" s="105"/>
      <c r="AJH129" s="105"/>
      <c r="AJI129" s="105"/>
      <c r="AJJ129" s="105"/>
      <c r="AJK129" s="105"/>
      <c r="AJL129" s="105"/>
      <c r="AJM129" s="105"/>
      <c r="AJN129" s="105"/>
      <c r="AJO129" s="105"/>
      <c r="AJP129" s="105"/>
      <c r="AJQ129" s="105"/>
      <c r="AJR129" s="105"/>
      <c r="AJS129" s="105"/>
      <c r="AJT129" s="105"/>
      <c r="AJU129" s="105"/>
      <c r="AJV129" s="105"/>
      <c r="AJW129" s="105"/>
      <c r="AJX129" s="105"/>
      <c r="AJY129" s="105"/>
      <c r="AJZ129" s="105"/>
      <c r="AKA129" s="105"/>
      <c r="AKB129" s="105"/>
      <c r="AKC129" s="105"/>
      <c r="AKD129" s="105"/>
      <c r="AKE129" s="105"/>
      <c r="AKF129" s="105"/>
      <c r="AKG129" s="105"/>
      <c r="AKH129" s="105"/>
      <c r="AKI129" s="105"/>
      <c r="AKJ129" s="105"/>
      <c r="AKK129" s="105"/>
      <c r="AKL129" s="105"/>
      <c r="AKM129" s="105"/>
      <c r="AKN129" s="105"/>
      <c r="AKO129" s="105"/>
      <c r="AKP129" s="105"/>
      <c r="AKQ129" s="105"/>
      <c r="AKR129" s="105"/>
      <c r="AKS129" s="105"/>
      <c r="AKT129" s="105"/>
      <c r="AKU129" s="105"/>
      <c r="AKV129" s="105"/>
      <c r="AKW129" s="105"/>
      <c r="AKX129" s="105"/>
      <c r="AKY129" s="105"/>
      <c r="AKZ129" s="105"/>
      <c r="ALA129" s="105"/>
      <c r="ALB129" s="105"/>
      <c r="ALC129" s="105"/>
      <c r="ALD129" s="105"/>
      <c r="ALE129" s="105"/>
      <c r="ALF129" s="105"/>
      <c r="ALG129" s="105"/>
      <c r="ALH129" s="105"/>
      <c r="ALI129" s="105"/>
      <c r="ALJ129" s="105"/>
      <c r="ALK129" s="105"/>
      <c r="ALL129" s="105"/>
      <c r="ALM129" s="105"/>
      <c r="ALN129" s="105"/>
      <c r="ALO129" s="105"/>
      <c r="ALP129" s="105"/>
      <c r="ALQ129" s="105"/>
      <c r="ALR129" s="105"/>
      <c r="ALS129" s="105"/>
      <c r="ALT129" s="105"/>
      <c r="ALU129" s="105"/>
      <c r="ALV129" s="105"/>
      <c r="ALW129" s="105"/>
      <c r="ALX129" s="105"/>
      <c r="ALY129" s="105"/>
      <c r="ALZ129" s="105"/>
      <c r="AMA129" s="105"/>
      <c r="AMB129" s="105"/>
      <c r="AMC129" s="105"/>
      <c r="AMD129" s="105"/>
      <c r="AME129" s="105"/>
      <c r="AMF129" s="105"/>
      <c r="AMG129" s="105"/>
      <c r="AMH129" s="105"/>
      <c r="AMI129" s="105"/>
      <c r="AMJ129" s="105"/>
      <c r="AMK129" s="105"/>
      <c r="AML129" s="105"/>
      <c r="AMM129" s="105"/>
      <c r="AMN129" s="105"/>
      <c r="AMO129" s="105"/>
      <c r="AMP129" s="105"/>
      <c r="AMQ129" s="105"/>
      <c r="AMR129" s="105"/>
      <c r="AMS129" s="105"/>
      <c r="AMT129" s="105"/>
      <c r="AMU129" s="105"/>
      <c r="AMV129" s="105"/>
      <c r="AMW129" s="105"/>
      <c r="AMX129" s="105"/>
      <c r="AMY129" s="105"/>
      <c r="AMZ129" s="105"/>
      <c r="ANA129" s="105"/>
      <c r="ANB129" s="105"/>
      <c r="ANC129" s="105"/>
      <c r="AND129" s="105"/>
      <c r="ANE129" s="105"/>
      <c r="ANF129" s="105"/>
      <c r="ANG129" s="105"/>
      <c r="ANH129" s="105"/>
      <c r="ANI129" s="105"/>
      <c r="ANJ129" s="105"/>
      <c r="ANK129" s="105"/>
      <c r="ANL129" s="105"/>
      <c r="ANM129" s="105"/>
      <c r="ANN129" s="105"/>
      <c r="ANO129" s="105"/>
      <c r="ANP129" s="105"/>
      <c r="ANQ129" s="105"/>
      <c r="ANR129" s="105"/>
      <c r="ANS129" s="105"/>
      <c r="ANT129" s="105"/>
      <c r="ANU129" s="105"/>
      <c r="ANV129" s="105"/>
      <c r="ANW129" s="105"/>
      <c r="ANX129" s="105"/>
      <c r="ANY129" s="105"/>
      <c r="ANZ129" s="105"/>
      <c r="AOA129" s="105"/>
      <c r="AOB129" s="105"/>
      <c r="AOC129" s="105"/>
      <c r="AOD129" s="105"/>
      <c r="AOE129" s="105"/>
      <c r="AOF129" s="105"/>
      <c r="AOG129" s="105"/>
      <c r="AOH129" s="105"/>
      <c r="AOI129" s="105"/>
      <c r="AOJ129" s="105"/>
      <c r="AOK129" s="105"/>
      <c r="AOL129" s="105"/>
      <c r="AOM129" s="105"/>
      <c r="AON129" s="105"/>
      <c r="AOO129" s="105"/>
      <c r="AOP129" s="105"/>
      <c r="AOQ129" s="105"/>
      <c r="AOR129" s="105"/>
      <c r="AOS129" s="105"/>
      <c r="AOT129" s="105"/>
      <c r="AOU129" s="105"/>
      <c r="AOV129" s="105"/>
      <c r="AOW129" s="105"/>
      <c r="AOX129" s="105"/>
      <c r="AOY129" s="105"/>
      <c r="AOZ129" s="105"/>
      <c r="APA129" s="105"/>
      <c r="APB129" s="105"/>
      <c r="APC129" s="105"/>
      <c r="APD129" s="105"/>
      <c r="APE129" s="105"/>
      <c r="APF129" s="105"/>
      <c r="APG129" s="105"/>
      <c r="APH129" s="105"/>
      <c r="API129" s="105"/>
      <c r="APJ129" s="105"/>
      <c r="APK129" s="105"/>
      <c r="APL129" s="105"/>
      <c r="APM129" s="105"/>
      <c r="APN129" s="105"/>
      <c r="APO129" s="105"/>
      <c r="APP129" s="105"/>
      <c r="APQ129" s="105"/>
      <c r="APR129" s="105"/>
      <c r="APS129" s="105"/>
      <c r="APT129" s="105"/>
      <c r="APU129" s="105"/>
      <c r="APV129" s="105"/>
      <c r="APW129" s="105"/>
      <c r="APX129" s="105"/>
      <c r="APY129" s="105"/>
      <c r="APZ129" s="105"/>
      <c r="AQA129" s="105"/>
      <c r="AQB129" s="105"/>
      <c r="AQC129" s="105"/>
      <c r="AQD129" s="105"/>
      <c r="AQE129" s="105"/>
      <c r="AQF129" s="105"/>
      <c r="AQG129" s="105"/>
      <c r="AQH129" s="105"/>
      <c r="AQI129" s="105"/>
      <c r="AQJ129" s="105"/>
      <c r="AQK129" s="105"/>
      <c r="AQL129" s="105"/>
      <c r="AQM129" s="105"/>
      <c r="AQN129" s="105"/>
      <c r="AQO129" s="105"/>
      <c r="AQP129" s="105"/>
      <c r="AQQ129" s="105"/>
      <c r="AQR129" s="105"/>
      <c r="AQS129" s="105"/>
      <c r="AQT129" s="105"/>
      <c r="AQU129" s="105"/>
      <c r="AQV129" s="105"/>
      <c r="AQW129" s="105"/>
      <c r="AQX129" s="105"/>
      <c r="AQY129" s="105"/>
      <c r="AQZ129" s="105"/>
      <c r="ARA129" s="105"/>
      <c r="ARB129" s="105"/>
      <c r="ARC129" s="105"/>
      <c r="ARD129" s="105"/>
      <c r="ARE129" s="105"/>
      <c r="ARF129" s="105"/>
      <c r="ARG129" s="105"/>
      <c r="ARH129" s="105"/>
      <c r="ARI129" s="105"/>
      <c r="ARJ129" s="105"/>
      <c r="ARK129" s="105"/>
      <c r="ARL129" s="105"/>
      <c r="ARM129" s="105"/>
      <c r="ARN129" s="105"/>
      <c r="ARO129" s="105"/>
      <c r="ARP129" s="105"/>
      <c r="ARQ129" s="105"/>
      <c r="ARR129" s="105"/>
      <c r="ARS129" s="105"/>
      <c r="ART129" s="105"/>
      <c r="ARU129" s="105"/>
      <c r="ARV129" s="105"/>
      <c r="ARW129" s="105"/>
      <c r="ARX129" s="105"/>
      <c r="ARY129" s="105"/>
      <c r="ARZ129" s="105"/>
      <c r="ASA129" s="105"/>
      <c r="ASB129" s="105"/>
      <c r="ASC129" s="105"/>
      <c r="ASD129" s="105"/>
      <c r="ASE129" s="105"/>
      <c r="ASF129" s="105"/>
      <c r="ASG129" s="105"/>
      <c r="ASH129" s="105"/>
      <c r="ASI129" s="105"/>
      <c r="ASJ129" s="105"/>
      <c r="ASK129" s="105"/>
      <c r="ASL129" s="105"/>
      <c r="ASM129" s="105"/>
      <c r="ASN129" s="105"/>
      <c r="ASO129" s="105"/>
      <c r="ASP129" s="105"/>
      <c r="ASQ129" s="105"/>
      <c r="ASR129" s="105"/>
      <c r="ASS129" s="105"/>
      <c r="AST129" s="105"/>
      <c r="ASU129" s="105"/>
      <c r="ASV129" s="105"/>
      <c r="ASW129" s="105"/>
      <c r="ASX129" s="105"/>
      <c r="ASY129" s="105"/>
      <c r="ASZ129" s="105"/>
      <c r="ATA129" s="105"/>
    </row>
    <row r="130" spans="1:1197" s="58" customFormat="1" ht="15" customHeight="1">
      <c r="A130" s="2302"/>
      <c r="B130" s="2586"/>
      <c r="C130" s="2305"/>
      <c r="D130" s="2305"/>
      <c r="E130" s="2305"/>
      <c r="F130" s="2305"/>
      <c r="G130" s="2305"/>
      <c r="H130" s="2305"/>
      <c r="I130" s="2305"/>
      <c r="J130" s="2305"/>
      <c r="K130" s="2306"/>
      <c r="L130" s="105"/>
      <c r="M130" s="1727" t="str">
        <f>IF(ISBLANK(N130),"",LARGE(M126:M129,1)+1)</f>
        <v/>
      </c>
      <c r="N130" s="1612"/>
      <c r="O130" s="1613" t="s">
        <v>1413</v>
      </c>
      <c r="P130" s="1610"/>
      <c r="Q130" s="1610"/>
      <c r="R130" s="1610"/>
      <c r="S130" s="1611"/>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5"/>
      <c r="CB130" s="105"/>
      <c r="CC130" s="105"/>
      <c r="CD130" s="105"/>
      <c r="CE130" s="105"/>
      <c r="CF130" s="105"/>
      <c r="CG130" s="105"/>
      <c r="CH130" s="105"/>
      <c r="CI130" s="105"/>
      <c r="CJ130" s="105"/>
      <c r="CK130" s="105"/>
      <c r="CL130" s="105"/>
      <c r="CM130" s="105"/>
      <c r="CN130" s="105"/>
      <c r="CO130" s="105"/>
      <c r="CP130" s="105"/>
      <c r="CQ130" s="105"/>
      <c r="CR130" s="105"/>
      <c r="CS130" s="105"/>
      <c r="CT130" s="105"/>
      <c r="CU130" s="105"/>
      <c r="CV130" s="105"/>
      <c r="CW130" s="105"/>
      <c r="CX130" s="105"/>
      <c r="CY130" s="105"/>
      <c r="CZ130" s="105"/>
      <c r="DA130" s="105"/>
      <c r="DB130" s="105"/>
      <c r="DC130" s="105"/>
      <c r="DD130" s="105"/>
      <c r="DE130" s="105"/>
      <c r="DF130" s="105"/>
      <c r="DG130" s="105"/>
      <c r="DH130" s="105"/>
      <c r="DI130" s="105"/>
      <c r="DJ130" s="105"/>
      <c r="DK130" s="105"/>
      <c r="DL130" s="105"/>
      <c r="DM130" s="105"/>
      <c r="DN130" s="105"/>
      <c r="DO130" s="105"/>
      <c r="DP130" s="105"/>
      <c r="DQ130" s="105"/>
      <c r="DR130" s="105"/>
      <c r="DS130" s="105"/>
      <c r="DT130" s="105"/>
      <c r="DU130" s="105"/>
      <c r="DV130" s="105"/>
      <c r="DW130" s="105"/>
      <c r="DX130" s="105"/>
      <c r="DY130" s="105"/>
      <c r="DZ130" s="105"/>
      <c r="EA130" s="105"/>
      <c r="EB130" s="105"/>
      <c r="EC130" s="105"/>
      <c r="ED130" s="105"/>
      <c r="EE130" s="105"/>
      <c r="EF130" s="105"/>
      <c r="EG130" s="105"/>
      <c r="EH130" s="105"/>
      <c r="EI130" s="105"/>
      <c r="EJ130" s="105"/>
      <c r="EK130" s="105"/>
      <c r="EL130" s="105"/>
      <c r="EM130" s="105"/>
      <c r="EN130" s="105"/>
      <c r="EO130" s="105"/>
      <c r="EP130" s="105"/>
      <c r="EQ130" s="105"/>
      <c r="ER130" s="105"/>
      <c r="ES130" s="105"/>
      <c r="ET130" s="105"/>
      <c r="EU130" s="105"/>
      <c r="EV130" s="105"/>
      <c r="EW130" s="105"/>
      <c r="EX130" s="105"/>
      <c r="EY130" s="105"/>
      <c r="EZ130" s="105"/>
      <c r="FA130" s="105"/>
      <c r="FB130" s="105"/>
      <c r="FC130" s="105"/>
      <c r="FD130" s="105"/>
      <c r="FE130" s="105"/>
      <c r="FF130" s="105"/>
      <c r="FG130" s="105"/>
      <c r="FH130" s="105"/>
      <c r="FI130" s="105"/>
      <c r="FJ130" s="105"/>
      <c r="FK130" s="105"/>
      <c r="FL130" s="105"/>
      <c r="FM130" s="105"/>
      <c r="FN130" s="105"/>
      <c r="FO130" s="105"/>
      <c r="FP130" s="105"/>
      <c r="FQ130" s="105"/>
      <c r="FR130" s="105"/>
      <c r="FS130" s="105"/>
      <c r="FT130" s="105"/>
      <c r="FU130" s="105"/>
      <c r="FV130" s="105"/>
      <c r="FW130" s="105"/>
      <c r="FX130" s="105"/>
      <c r="FY130" s="105"/>
      <c r="FZ130" s="105"/>
      <c r="GA130" s="105"/>
      <c r="GB130" s="105"/>
      <c r="GC130" s="105"/>
      <c r="GD130" s="105"/>
      <c r="GE130" s="105"/>
      <c r="GF130" s="105"/>
      <c r="GG130" s="105"/>
      <c r="GH130" s="105"/>
      <c r="GI130" s="105"/>
      <c r="GJ130" s="105"/>
      <c r="GK130" s="105"/>
      <c r="GL130" s="105"/>
      <c r="GM130" s="105"/>
      <c r="GN130" s="105"/>
      <c r="GO130" s="105"/>
      <c r="GP130" s="105"/>
      <c r="GQ130" s="105"/>
      <c r="GR130" s="105"/>
      <c r="GS130" s="105"/>
      <c r="GT130" s="105"/>
      <c r="GU130" s="105"/>
      <c r="GV130" s="105"/>
      <c r="GW130" s="105"/>
      <c r="GX130" s="105"/>
      <c r="GY130" s="105"/>
      <c r="GZ130" s="105"/>
      <c r="HA130" s="105"/>
      <c r="HB130" s="105"/>
      <c r="HC130" s="105"/>
      <c r="HD130" s="105"/>
      <c r="HE130" s="105"/>
      <c r="HF130" s="105"/>
      <c r="HG130" s="105"/>
      <c r="HH130" s="105"/>
      <c r="HI130" s="105"/>
      <c r="HJ130" s="105"/>
      <c r="HK130" s="105"/>
      <c r="HL130" s="105"/>
      <c r="HM130" s="105"/>
      <c r="HN130" s="105"/>
      <c r="HO130" s="105"/>
      <c r="HP130" s="105"/>
      <c r="HQ130" s="105"/>
      <c r="HR130" s="105"/>
      <c r="HS130" s="105"/>
      <c r="HT130" s="105"/>
      <c r="HU130" s="105"/>
      <c r="HV130" s="105"/>
      <c r="HW130" s="105"/>
      <c r="HX130" s="105"/>
      <c r="HY130" s="105"/>
      <c r="HZ130" s="105"/>
      <c r="IA130" s="105"/>
      <c r="IB130" s="105"/>
      <c r="IC130" s="105"/>
      <c r="ID130" s="105"/>
      <c r="IE130" s="105"/>
      <c r="IF130" s="105"/>
      <c r="IG130" s="105"/>
      <c r="IH130" s="105"/>
      <c r="II130" s="105"/>
      <c r="IJ130" s="105"/>
      <c r="IK130" s="105"/>
      <c r="IL130" s="105"/>
      <c r="IM130" s="105"/>
      <c r="IN130" s="105"/>
      <c r="IO130" s="105"/>
      <c r="IP130" s="105"/>
      <c r="IQ130" s="105"/>
      <c r="IR130" s="105"/>
      <c r="IS130" s="105"/>
      <c r="IT130" s="105"/>
      <c r="IU130" s="105"/>
      <c r="IV130" s="105"/>
      <c r="IW130" s="105"/>
      <c r="IX130" s="105"/>
      <c r="IY130" s="105"/>
      <c r="IZ130" s="105"/>
      <c r="JA130" s="105"/>
      <c r="JB130" s="105"/>
      <c r="JC130" s="105"/>
      <c r="JD130" s="105"/>
      <c r="JE130" s="105"/>
      <c r="JF130" s="105"/>
      <c r="JG130" s="105"/>
      <c r="JH130" s="105"/>
      <c r="JI130" s="105"/>
      <c r="JJ130" s="105"/>
      <c r="JK130" s="105"/>
      <c r="JL130" s="105"/>
      <c r="JM130" s="105"/>
      <c r="JN130" s="105"/>
      <c r="JO130" s="105"/>
      <c r="JP130" s="105"/>
      <c r="JQ130" s="105"/>
      <c r="JR130" s="105"/>
      <c r="JS130" s="105"/>
      <c r="JT130" s="105"/>
      <c r="JU130" s="105"/>
      <c r="JV130" s="105"/>
      <c r="JW130" s="105"/>
      <c r="JX130" s="105"/>
      <c r="JY130" s="105"/>
      <c r="JZ130" s="105"/>
      <c r="KA130" s="105"/>
      <c r="KB130" s="105"/>
      <c r="KC130" s="105"/>
      <c r="KD130" s="105"/>
      <c r="KE130" s="105"/>
      <c r="KF130" s="105"/>
      <c r="KG130" s="105"/>
      <c r="KH130" s="105"/>
      <c r="KI130" s="105"/>
      <c r="KJ130" s="105"/>
      <c r="KK130" s="105"/>
      <c r="KL130" s="105"/>
      <c r="KM130" s="105"/>
      <c r="KN130" s="105"/>
      <c r="KO130" s="105"/>
      <c r="KP130" s="105"/>
      <c r="KQ130" s="105"/>
      <c r="KR130" s="105"/>
      <c r="KS130" s="105"/>
      <c r="KT130" s="105"/>
      <c r="KU130" s="105"/>
      <c r="KV130" s="105"/>
      <c r="KW130" s="105"/>
      <c r="KX130" s="105"/>
      <c r="KY130" s="105"/>
      <c r="KZ130" s="105"/>
      <c r="LA130" s="105"/>
      <c r="LB130" s="105"/>
      <c r="LC130" s="105"/>
      <c r="LD130" s="105"/>
      <c r="LE130" s="105"/>
      <c r="LF130" s="105"/>
      <c r="LG130" s="105"/>
      <c r="LH130" s="105"/>
      <c r="LI130" s="105"/>
      <c r="LJ130" s="105"/>
      <c r="LK130" s="105"/>
      <c r="LL130" s="105"/>
      <c r="LM130" s="105"/>
      <c r="LN130" s="105"/>
      <c r="LO130" s="105"/>
      <c r="LP130" s="105"/>
      <c r="LQ130" s="105"/>
      <c r="LR130" s="105"/>
      <c r="LS130" s="105"/>
      <c r="LT130" s="105"/>
      <c r="LU130" s="105"/>
      <c r="LV130" s="105"/>
      <c r="LW130" s="105"/>
      <c r="LX130" s="105"/>
      <c r="LY130" s="105"/>
      <c r="LZ130" s="105"/>
      <c r="MA130" s="105"/>
      <c r="MB130" s="105"/>
      <c r="MC130" s="105"/>
      <c r="MD130" s="105"/>
      <c r="ME130" s="105"/>
      <c r="MF130" s="105"/>
      <c r="MG130" s="105"/>
      <c r="MH130" s="105"/>
      <c r="MI130" s="105"/>
      <c r="MJ130" s="105"/>
      <c r="MK130" s="105"/>
      <c r="ML130" s="105"/>
      <c r="MM130" s="105"/>
      <c r="MN130" s="105"/>
      <c r="MO130" s="105"/>
      <c r="MP130" s="105"/>
      <c r="MQ130" s="105"/>
      <c r="MR130" s="105"/>
      <c r="MS130" s="105"/>
      <c r="MT130" s="105"/>
      <c r="MU130" s="105"/>
      <c r="MV130" s="105"/>
      <c r="MW130" s="105"/>
      <c r="MX130" s="105"/>
      <c r="MY130" s="105"/>
      <c r="MZ130" s="105"/>
      <c r="NA130" s="105"/>
      <c r="NB130" s="105"/>
      <c r="NC130" s="105"/>
      <c r="ND130" s="105"/>
      <c r="NE130" s="105"/>
      <c r="NF130" s="105"/>
      <c r="NG130" s="105"/>
      <c r="NH130" s="105"/>
      <c r="NI130" s="105"/>
      <c r="NJ130" s="105"/>
      <c r="NK130" s="105"/>
      <c r="NL130" s="105"/>
      <c r="NM130" s="105"/>
      <c r="NN130" s="105"/>
      <c r="NO130" s="105"/>
      <c r="NP130" s="105"/>
      <c r="NQ130" s="105"/>
      <c r="NR130" s="105"/>
      <c r="NS130" s="105"/>
      <c r="NT130" s="105"/>
      <c r="NU130" s="105"/>
      <c r="NV130" s="105"/>
      <c r="NW130" s="105"/>
      <c r="NX130" s="105"/>
      <c r="NY130" s="105"/>
      <c r="NZ130" s="105"/>
      <c r="OA130" s="105"/>
      <c r="OB130" s="105"/>
      <c r="OC130" s="105"/>
      <c r="OD130" s="105"/>
      <c r="OE130" s="105"/>
      <c r="OF130" s="105"/>
      <c r="OG130" s="105"/>
      <c r="OH130" s="105"/>
      <c r="OI130" s="105"/>
      <c r="OJ130" s="105"/>
      <c r="OK130" s="105"/>
      <c r="OL130" s="105"/>
      <c r="OM130" s="105"/>
      <c r="ON130" s="105"/>
      <c r="OO130" s="105"/>
      <c r="OP130" s="105"/>
      <c r="OQ130" s="105"/>
      <c r="OR130" s="105"/>
      <c r="OS130" s="105"/>
      <c r="OT130" s="105"/>
      <c r="OU130" s="105"/>
      <c r="OV130" s="105"/>
      <c r="OW130" s="105"/>
      <c r="OX130" s="105"/>
      <c r="OY130" s="105"/>
      <c r="OZ130" s="105"/>
      <c r="PA130" s="105"/>
      <c r="PB130" s="105"/>
      <c r="PC130" s="105"/>
      <c r="PD130" s="105"/>
      <c r="PE130" s="105"/>
      <c r="PF130" s="105"/>
      <c r="PG130" s="105"/>
      <c r="PH130" s="105"/>
      <c r="PI130" s="105"/>
      <c r="PJ130" s="105"/>
      <c r="PK130" s="105"/>
      <c r="PL130" s="105"/>
      <c r="PM130" s="105"/>
      <c r="PN130" s="105"/>
      <c r="PO130" s="105"/>
      <c r="PP130" s="105"/>
      <c r="PQ130" s="105"/>
      <c r="PR130" s="105"/>
      <c r="PS130" s="105"/>
      <c r="PT130" s="105"/>
      <c r="PU130" s="105"/>
      <c r="PV130" s="105"/>
      <c r="PW130" s="105"/>
      <c r="PX130" s="105"/>
      <c r="PY130" s="105"/>
      <c r="PZ130" s="105"/>
      <c r="QA130" s="105"/>
      <c r="QB130" s="105"/>
      <c r="QC130" s="105"/>
      <c r="QD130" s="105"/>
      <c r="QE130" s="105"/>
      <c r="QF130" s="105"/>
      <c r="QG130" s="105"/>
      <c r="QH130" s="105"/>
      <c r="QI130" s="105"/>
      <c r="QJ130" s="105"/>
      <c r="QK130" s="105"/>
      <c r="QL130" s="105"/>
      <c r="QM130" s="105"/>
      <c r="QN130" s="105"/>
      <c r="QO130" s="105"/>
      <c r="QP130" s="105"/>
      <c r="QQ130" s="105"/>
      <c r="QR130" s="105"/>
      <c r="QS130" s="105"/>
      <c r="QT130" s="105"/>
      <c r="QU130" s="105"/>
      <c r="QV130" s="105"/>
      <c r="QW130" s="105"/>
      <c r="QX130" s="105"/>
      <c r="QY130" s="105"/>
      <c r="QZ130" s="105"/>
      <c r="RA130" s="105"/>
      <c r="RB130" s="105"/>
      <c r="RC130" s="105"/>
      <c r="RD130" s="105"/>
      <c r="RE130" s="105"/>
      <c r="RF130" s="105"/>
      <c r="RG130" s="105"/>
      <c r="RH130" s="105"/>
      <c r="RI130" s="105"/>
      <c r="RJ130" s="105"/>
      <c r="RK130" s="105"/>
      <c r="RL130" s="105"/>
      <c r="RM130" s="105"/>
      <c r="RN130" s="105"/>
      <c r="RO130" s="105"/>
      <c r="RP130" s="105"/>
      <c r="RQ130" s="105"/>
      <c r="RR130" s="105"/>
      <c r="RS130" s="105"/>
      <c r="RT130" s="105"/>
      <c r="RU130" s="105"/>
      <c r="RV130" s="105"/>
      <c r="RW130" s="105"/>
      <c r="RX130" s="105"/>
      <c r="RY130" s="105"/>
      <c r="RZ130" s="105"/>
      <c r="SA130" s="105"/>
      <c r="SB130" s="105"/>
      <c r="SC130" s="105"/>
      <c r="SD130" s="105"/>
      <c r="SE130" s="105"/>
      <c r="SF130" s="105"/>
      <c r="SG130" s="105"/>
      <c r="SH130" s="105"/>
      <c r="SI130" s="105"/>
      <c r="SJ130" s="105"/>
      <c r="SK130" s="105"/>
      <c r="SL130" s="105"/>
      <c r="SM130" s="105"/>
      <c r="SN130" s="105"/>
      <c r="SO130" s="105"/>
      <c r="SP130" s="105"/>
      <c r="SQ130" s="105"/>
      <c r="SR130" s="105"/>
      <c r="SS130" s="105"/>
      <c r="ST130" s="105"/>
      <c r="SU130" s="105"/>
      <c r="SV130" s="105"/>
      <c r="SW130" s="105"/>
      <c r="SX130" s="105"/>
      <c r="SY130" s="105"/>
      <c r="SZ130" s="105"/>
      <c r="TA130" s="105"/>
      <c r="TB130" s="105"/>
      <c r="TC130" s="105"/>
      <c r="TD130" s="105"/>
      <c r="TE130" s="105"/>
      <c r="TF130" s="105"/>
      <c r="TG130" s="105"/>
      <c r="TH130" s="105"/>
      <c r="TI130" s="105"/>
      <c r="TJ130" s="105"/>
      <c r="TK130" s="105"/>
      <c r="TL130" s="105"/>
      <c r="TM130" s="105"/>
      <c r="TN130" s="105"/>
      <c r="TO130" s="105"/>
      <c r="TP130" s="105"/>
      <c r="TQ130" s="105"/>
      <c r="TR130" s="105"/>
      <c r="TS130" s="105"/>
      <c r="TT130" s="105"/>
      <c r="TU130" s="105"/>
      <c r="TV130" s="105"/>
      <c r="TW130" s="105"/>
      <c r="TX130" s="105"/>
      <c r="TY130" s="105"/>
      <c r="TZ130" s="105"/>
      <c r="UA130" s="105"/>
      <c r="UB130" s="105"/>
      <c r="UC130" s="105"/>
      <c r="UD130" s="105"/>
      <c r="UE130" s="105"/>
      <c r="UF130" s="105"/>
      <c r="UG130" s="105"/>
      <c r="UH130" s="105"/>
      <c r="UI130" s="105"/>
      <c r="UJ130" s="105"/>
      <c r="UK130" s="105"/>
      <c r="UL130" s="105"/>
      <c r="UM130" s="105"/>
      <c r="UN130" s="105"/>
      <c r="UO130" s="105"/>
      <c r="UP130" s="105"/>
      <c r="UQ130" s="105"/>
      <c r="UR130" s="105"/>
      <c r="US130" s="105"/>
      <c r="UT130" s="105"/>
      <c r="UU130" s="105"/>
      <c r="UV130" s="105"/>
      <c r="UW130" s="105"/>
      <c r="UX130" s="105"/>
      <c r="UY130" s="105"/>
      <c r="UZ130" s="105"/>
      <c r="VA130" s="105"/>
      <c r="VB130" s="105"/>
      <c r="VC130" s="105"/>
      <c r="VD130" s="105"/>
      <c r="VE130" s="105"/>
      <c r="VF130" s="105"/>
      <c r="VG130" s="105"/>
      <c r="VH130" s="105"/>
      <c r="VI130" s="105"/>
      <c r="VJ130" s="105"/>
      <c r="VK130" s="105"/>
      <c r="VL130" s="105"/>
      <c r="VM130" s="105"/>
      <c r="VN130" s="105"/>
      <c r="VO130" s="105"/>
      <c r="VP130" s="105"/>
      <c r="VQ130" s="105"/>
      <c r="VR130" s="105"/>
      <c r="VS130" s="105"/>
      <c r="VT130" s="105"/>
      <c r="VU130" s="105"/>
      <c r="VV130" s="105"/>
      <c r="VW130" s="105"/>
      <c r="VX130" s="105"/>
      <c r="VY130" s="105"/>
      <c r="VZ130" s="105"/>
      <c r="WA130" s="105"/>
      <c r="WB130" s="105"/>
      <c r="WC130" s="105"/>
      <c r="WD130" s="105"/>
      <c r="WE130" s="105"/>
      <c r="WF130" s="105"/>
      <c r="WG130" s="105"/>
      <c r="WH130" s="105"/>
      <c r="WI130" s="105"/>
      <c r="WJ130" s="105"/>
      <c r="WK130" s="105"/>
      <c r="WL130" s="105"/>
      <c r="WM130" s="105"/>
      <c r="WN130" s="105"/>
      <c r="WO130" s="105"/>
      <c r="WP130" s="105"/>
      <c r="WQ130" s="105"/>
      <c r="WR130" s="105"/>
      <c r="WS130" s="105"/>
      <c r="WT130" s="105"/>
      <c r="WU130" s="105"/>
      <c r="WV130" s="105"/>
      <c r="WW130" s="105"/>
      <c r="WX130" s="105"/>
      <c r="WY130" s="105"/>
      <c r="WZ130" s="105"/>
      <c r="XA130" s="105"/>
      <c r="XB130" s="105"/>
      <c r="XC130" s="105"/>
      <c r="XD130" s="105"/>
      <c r="XE130" s="105"/>
      <c r="XF130" s="105"/>
      <c r="XG130" s="105"/>
      <c r="XH130" s="105"/>
      <c r="XI130" s="105"/>
      <c r="XJ130" s="105"/>
      <c r="XK130" s="105"/>
      <c r="XL130" s="105"/>
      <c r="XM130" s="105"/>
      <c r="XN130" s="105"/>
      <c r="XO130" s="105"/>
      <c r="XP130" s="105"/>
      <c r="XQ130" s="105"/>
      <c r="XR130" s="105"/>
      <c r="XS130" s="105"/>
      <c r="XT130" s="105"/>
      <c r="XU130" s="105"/>
      <c r="XV130" s="105"/>
      <c r="XW130" s="105"/>
      <c r="XX130" s="105"/>
      <c r="XY130" s="105"/>
      <c r="XZ130" s="105"/>
      <c r="YA130" s="105"/>
      <c r="YB130" s="105"/>
      <c r="YC130" s="105"/>
      <c r="YD130" s="105"/>
      <c r="YE130" s="105"/>
      <c r="YF130" s="105"/>
      <c r="YG130" s="105"/>
      <c r="YH130" s="105"/>
      <c r="YI130" s="105"/>
      <c r="YJ130" s="105"/>
      <c r="YK130" s="105"/>
      <c r="YL130" s="105"/>
      <c r="YM130" s="105"/>
      <c r="YN130" s="105"/>
      <c r="YO130" s="105"/>
      <c r="YP130" s="105"/>
      <c r="YQ130" s="105"/>
      <c r="YR130" s="105"/>
      <c r="YS130" s="105"/>
      <c r="YT130" s="105"/>
      <c r="YU130" s="105"/>
      <c r="YV130" s="105"/>
      <c r="YW130" s="105"/>
      <c r="YX130" s="105"/>
      <c r="YY130" s="105"/>
      <c r="YZ130" s="105"/>
      <c r="ZA130" s="105"/>
      <c r="ZB130" s="105"/>
      <c r="ZC130" s="105"/>
      <c r="ZD130" s="105"/>
      <c r="ZE130" s="105"/>
      <c r="ZF130" s="105"/>
      <c r="ZG130" s="105"/>
      <c r="ZH130" s="105"/>
      <c r="ZI130" s="105"/>
      <c r="ZJ130" s="105"/>
      <c r="ZK130" s="105"/>
      <c r="ZL130" s="105"/>
      <c r="ZM130" s="105"/>
      <c r="ZN130" s="105"/>
      <c r="ZO130" s="105"/>
      <c r="ZP130" s="105"/>
      <c r="ZQ130" s="105"/>
      <c r="ZR130" s="105"/>
      <c r="ZS130" s="105"/>
      <c r="ZT130" s="105"/>
      <c r="ZU130" s="105"/>
      <c r="ZV130" s="105"/>
      <c r="ZW130" s="105"/>
      <c r="ZX130" s="105"/>
      <c r="ZY130" s="105"/>
      <c r="ZZ130" s="105"/>
      <c r="AAA130" s="105"/>
      <c r="AAB130" s="105"/>
      <c r="AAC130" s="105"/>
      <c r="AAD130" s="105"/>
      <c r="AAE130" s="105"/>
      <c r="AAF130" s="105"/>
      <c r="AAG130" s="105"/>
      <c r="AAH130" s="105"/>
      <c r="AAI130" s="105"/>
      <c r="AAJ130" s="105"/>
      <c r="AAK130" s="105"/>
      <c r="AAL130" s="105"/>
      <c r="AAM130" s="105"/>
      <c r="AAN130" s="105"/>
      <c r="AAO130" s="105"/>
      <c r="AAP130" s="105"/>
      <c r="AAQ130" s="105"/>
      <c r="AAR130" s="105"/>
      <c r="AAS130" s="105"/>
      <c r="AAT130" s="105"/>
      <c r="AAU130" s="105"/>
      <c r="AAV130" s="105"/>
      <c r="AAW130" s="105"/>
      <c r="AAX130" s="105"/>
      <c r="AAY130" s="105"/>
      <c r="AAZ130" s="105"/>
      <c r="ABA130" s="105"/>
      <c r="ABB130" s="105"/>
      <c r="ABC130" s="105"/>
      <c r="ABD130" s="105"/>
      <c r="ABE130" s="105"/>
      <c r="ABF130" s="105"/>
      <c r="ABG130" s="105"/>
      <c r="ABH130" s="105"/>
      <c r="ABI130" s="105"/>
      <c r="ABJ130" s="105"/>
      <c r="ABK130" s="105"/>
      <c r="ABL130" s="105"/>
      <c r="ABM130" s="105"/>
      <c r="ABN130" s="105"/>
      <c r="ABO130" s="105"/>
      <c r="ABP130" s="105"/>
      <c r="ABQ130" s="105"/>
      <c r="ABR130" s="105"/>
      <c r="ABS130" s="105"/>
      <c r="ABT130" s="105"/>
      <c r="ABU130" s="105"/>
      <c r="ABV130" s="105"/>
      <c r="ABW130" s="105"/>
      <c r="ABX130" s="105"/>
      <c r="ABY130" s="105"/>
      <c r="ABZ130" s="105"/>
      <c r="ACA130" s="105"/>
      <c r="ACB130" s="105"/>
      <c r="ACC130" s="105"/>
      <c r="ACD130" s="105"/>
      <c r="ACE130" s="105"/>
      <c r="ACF130" s="105"/>
      <c r="ACG130" s="105"/>
      <c r="ACH130" s="105"/>
      <c r="ACI130" s="105"/>
      <c r="ACJ130" s="105"/>
      <c r="ACK130" s="105"/>
      <c r="ACL130" s="105"/>
      <c r="ACM130" s="105"/>
      <c r="ACN130" s="105"/>
      <c r="ACO130" s="105"/>
      <c r="ACP130" s="105"/>
      <c r="ACQ130" s="105"/>
      <c r="ACR130" s="105"/>
      <c r="ACS130" s="105"/>
      <c r="ACT130" s="105"/>
      <c r="ACU130" s="105"/>
      <c r="ACV130" s="105"/>
      <c r="ACW130" s="105"/>
      <c r="ACX130" s="105"/>
      <c r="ACY130" s="105"/>
      <c r="ACZ130" s="105"/>
      <c r="ADA130" s="105"/>
      <c r="ADB130" s="105"/>
      <c r="ADC130" s="105"/>
      <c r="ADD130" s="105"/>
      <c r="ADE130" s="105"/>
      <c r="ADF130" s="105"/>
      <c r="ADG130" s="105"/>
      <c r="ADH130" s="105"/>
      <c r="ADI130" s="105"/>
      <c r="ADJ130" s="105"/>
      <c r="ADK130" s="105"/>
      <c r="ADL130" s="105"/>
      <c r="ADM130" s="105"/>
      <c r="ADN130" s="105"/>
      <c r="ADO130" s="105"/>
      <c r="ADP130" s="105"/>
      <c r="ADQ130" s="105"/>
      <c r="ADR130" s="105"/>
      <c r="ADS130" s="105"/>
      <c r="ADT130" s="105"/>
      <c r="ADU130" s="105"/>
      <c r="ADV130" s="105"/>
      <c r="ADW130" s="105"/>
      <c r="ADX130" s="105"/>
      <c r="ADY130" s="105"/>
      <c r="ADZ130" s="105"/>
      <c r="AEA130" s="105"/>
      <c r="AEB130" s="105"/>
      <c r="AEC130" s="105"/>
      <c r="AED130" s="105"/>
      <c r="AEE130" s="105"/>
      <c r="AEF130" s="105"/>
      <c r="AEG130" s="105"/>
      <c r="AEH130" s="105"/>
      <c r="AEI130" s="105"/>
      <c r="AEJ130" s="105"/>
      <c r="AEK130" s="105"/>
      <c r="AEL130" s="105"/>
      <c r="AEM130" s="105"/>
      <c r="AEN130" s="105"/>
      <c r="AEO130" s="105"/>
      <c r="AEP130" s="105"/>
      <c r="AEQ130" s="105"/>
      <c r="AER130" s="105"/>
      <c r="AES130" s="105"/>
      <c r="AET130" s="105"/>
      <c r="AEU130" s="105"/>
      <c r="AEV130" s="105"/>
      <c r="AEW130" s="105"/>
      <c r="AEX130" s="105"/>
      <c r="AEY130" s="105"/>
      <c r="AEZ130" s="105"/>
      <c r="AFA130" s="105"/>
      <c r="AFB130" s="105"/>
      <c r="AFC130" s="105"/>
      <c r="AFD130" s="105"/>
      <c r="AFE130" s="105"/>
      <c r="AFF130" s="105"/>
      <c r="AFG130" s="105"/>
      <c r="AFH130" s="105"/>
      <c r="AFI130" s="105"/>
      <c r="AFJ130" s="105"/>
      <c r="AFK130" s="105"/>
      <c r="AFL130" s="105"/>
      <c r="AFM130" s="105"/>
      <c r="AFN130" s="105"/>
      <c r="AFO130" s="105"/>
      <c r="AFP130" s="105"/>
      <c r="AFQ130" s="105"/>
      <c r="AFR130" s="105"/>
      <c r="AFS130" s="105"/>
      <c r="AFT130" s="105"/>
      <c r="AFU130" s="105"/>
      <c r="AFV130" s="105"/>
      <c r="AFW130" s="105"/>
      <c r="AFX130" s="105"/>
      <c r="AFY130" s="105"/>
      <c r="AFZ130" s="105"/>
      <c r="AGA130" s="105"/>
      <c r="AGB130" s="105"/>
      <c r="AGC130" s="105"/>
      <c r="AGD130" s="105"/>
      <c r="AGE130" s="105"/>
      <c r="AGF130" s="105"/>
      <c r="AGG130" s="105"/>
      <c r="AGH130" s="105"/>
      <c r="AGI130" s="105"/>
      <c r="AGJ130" s="105"/>
      <c r="AGK130" s="105"/>
      <c r="AGL130" s="105"/>
      <c r="AGM130" s="105"/>
      <c r="AGN130" s="105"/>
      <c r="AGO130" s="105"/>
      <c r="AGP130" s="105"/>
      <c r="AGQ130" s="105"/>
      <c r="AGR130" s="105"/>
      <c r="AGS130" s="105"/>
      <c r="AGT130" s="105"/>
      <c r="AGU130" s="105"/>
      <c r="AGV130" s="105"/>
      <c r="AGW130" s="105"/>
      <c r="AGX130" s="105"/>
      <c r="AGY130" s="105"/>
      <c r="AGZ130" s="105"/>
      <c r="AHA130" s="105"/>
      <c r="AHB130" s="105"/>
      <c r="AHC130" s="105"/>
      <c r="AHD130" s="105"/>
      <c r="AHE130" s="105"/>
      <c r="AHF130" s="105"/>
      <c r="AHG130" s="105"/>
      <c r="AHH130" s="105"/>
      <c r="AHI130" s="105"/>
      <c r="AHJ130" s="105"/>
      <c r="AHK130" s="105"/>
      <c r="AHL130" s="105"/>
      <c r="AHM130" s="105"/>
      <c r="AHN130" s="105"/>
      <c r="AHO130" s="105"/>
      <c r="AHP130" s="105"/>
      <c r="AHQ130" s="105"/>
      <c r="AHR130" s="105"/>
      <c r="AHS130" s="105"/>
      <c r="AHT130" s="105"/>
      <c r="AHU130" s="105"/>
      <c r="AHV130" s="105"/>
      <c r="AHW130" s="105"/>
      <c r="AHX130" s="105"/>
      <c r="AHY130" s="105"/>
      <c r="AHZ130" s="105"/>
      <c r="AIA130" s="105"/>
      <c r="AIB130" s="105"/>
      <c r="AIC130" s="105"/>
      <c r="AID130" s="105"/>
      <c r="AIE130" s="105"/>
      <c r="AIF130" s="105"/>
      <c r="AIG130" s="105"/>
      <c r="AIH130" s="105"/>
      <c r="AII130" s="105"/>
      <c r="AIJ130" s="105"/>
      <c r="AIK130" s="105"/>
      <c r="AIL130" s="105"/>
      <c r="AIM130" s="105"/>
      <c r="AIN130" s="105"/>
      <c r="AIO130" s="105"/>
      <c r="AIP130" s="105"/>
      <c r="AIQ130" s="105"/>
      <c r="AIR130" s="105"/>
      <c r="AIS130" s="105"/>
      <c r="AIT130" s="105"/>
      <c r="AIU130" s="105"/>
      <c r="AIV130" s="105"/>
      <c r="AIW130" s="105"/>
      <c r="AIX130" s="105"/>
      <c r="AIY130" s="105"/>
      <c r="AIZ130" s="105"/>
      <c r="AJA130" s="105"/>
      <c r="AJB130" s="105"/>
      <c r="AJC130" s="105"/>
      <c r="AJD130" s="105"/>
      <c r="AJE130" s="105"/>
      <c r="AJF130" s="105"/>
      <c r="AJG130" s="105"/>
      <c r="AJH130" s="105"/>
      <c r="AJI130" s="105"/>
      <c r="AJJ130" s="105"/>
      <c r="AJK130" s="105"/>
      <c r="AJL130" s="105"/>
      <c r="AJM130" s="105"/>
      <c r="AJN130" s="105"/>
      <c r="AJO130" s="105"/>
      <c r="AJP130" s="105"/>
      <c r="AJQ130" s="105"/>
      <c r="AJR130" s="105"/>
      <c r="AJS130" s="105"/>
      <c r="AJT130" s="105"/>
      <c r="AJU130" s="105"/>
      <c r="AJV130" s="105"/>
      <c r="AJW130" s="105"/>
      <c r="AJX130" s="105"/>
      <c r="AJY130" s="105"/>
      <c r="AJZ130" s="105"/>
      <c r="AKA130" s="105"/>
      <c r="AKB130" s="105"/>
      <c r="AKC130" s="105"/>
      <c r="AKD130" s="105"/>
      <c r="AKE130" s="105"/>
      <c r="AKF130" s="105"/>
      <c r="AKG130" s="105"/>
      <c r="AKH130" s="105"/>
      <c r="AKI130" s="105"/>
      <c r="AKJ130" s="105"/>
      <c r="AKK130" s="105"/>
      <c r="AKL130" s="105"/>
      <c r="AKM130" s="105"/>
      <c r="AKN130" s="105"/>
      <c r="AKO130" s="105"/>
      <c r="AKP130" s="105"/>
      <c r="AKQ130" s="105"/>
      <c r="AKR130" s="105"/>
      <c r="AKS130" s="105"/>
      <c r="AKT130" s="105"/>
      <c r="AKU130" s="105"/>
      <c r="AKV130" s="105"/>
      <c r="AKW130" s="105"/>
      <c r="AKX130" s="105"/>
      <c r="AKY130" s="105"/>
      <c r="AKZ130" s="105"/>
      <c r="ALA130" s="105"/>
      <c r="ALB130" s="105"/>
      <c r="ALC130" s="105"/>
      <c r="ALD130" s="105"/>
      <c r="ALE130" s="105"/>
      <c r="ALF130" s="105"/>
      <c r="ALG130" s="105"/>
      <c r="ALH130" s="105"/>
      <c r="ALI130" s="105"/>
      <c r="ALJ130" s="105"/>
      <c r="ALK130" s="105"/>
      <c r="ALL130" s="105"/>
      <c r="ALM130" s="105"/>
      <c r="ALN130" s="105"/>
      <c r="ALO130" s="105"/>
      <c r="ALP130" s="105"/>
      <c r="ALQ130" s="105"/>
      <c r="ALR130" s="105"/>
      <c r="ALS130" s="105"/>
      <c r="ALT130" s="105"/>
      <c r="ALU130" s="105"/>
      <c r="ALV130" s="105"/>
      <c r="ALW130" s="105"/>
      <c r="ALX130" s="105"/>
      <c r="ALY130" s="105"/>
      <c r="ALZ130" s="105"/>
      <c r="AMA130" s="105"/>
      <c r="AMB130" s="105"/>
      <c r="AMC130" s="105"/>
      <c r="AMD130" s="105"/>
      <c r="AME130" s="105"/>
      <c r="AMF130" s="105"/>
      <c r="AMG130" s="105"/>
      <c r="AMH130" s="105"/>
      <c r="AMI130" s="105"/>
      <c r="AMJ130" s="105"/>
      <c r="AMK130" s="105"/>
      <c r="AML130" s="105"/>
      <c r="AMM130" s="105"/>
      <c r="AMN130" s="105"/>
      <c r="AMO130" s="105"/>
      <c r="AMP130" s="105"/>
      <c r="AMQ130" s="105"/>
      <c r="AMR130" s="105"/>
      <c r="AMS130" s="105"/>
      <c r="AMT130" s="105"/>
      <c r="AMU130" s="105"/>
      <c r="AMV130" s="105"/>
      <c r="AMW130" s="105"/>
      <c r="AMX130" s="105"/>
      <c r="AMY130" s="105"/>
      <c r="AMZ130" s="105"/>
      <c r="ANA130" s="105"/>
      <c r="ANB130" s="105"/>
      <c r="ANC130" s="105"/>
      <c r="AND130" s="105"/>
      <c r="ANE130" s="105"/>
      <c r="ANF130" s="105"/>
      <c r="ANG130" s="105"/>
      <c r="ANH130" s="105"/>
      <c r="ANI130" s="105"/>
      <c r="ANJ130" s="105"/>
      <c r="ANK130" s="105"/>
      <c r="ANL130" s="105"/>
      <c r="ANM130" s="105"/>
      <c r="ANN130" s="105"/>
      <c r="ANO130" s="105"/>
      <c r="ANP130" s="105"/>
      <c r="ANQ130" s="105"/>
      <c r="ANR130" s="105"/>
      <c r="ANS130" s="105"/>
      <c r="ANT130" s="105"/>
      <c r="ANU130" s="105"/>
      <c r="ANV130" s="105"/>
      <c r="ANW130" s="105"/>
      <c r="ANX130" s="105"/>
      <c r="ANY130" s="105"/>
      <c r="ANZ130" s="105"/>
      <c r="AOA130" s="105"/>
      <c r="AOB130" s="105"/>
      <c r="AOC130" s="105"/>
      <c r="AOD130" s="105"/>
      <c r="AOE130" s="105"/>
      <c r="AOF130" s="105"/>
      <c r="AOG130" s="105"/>
      <c r="AOH130" s="105"/>
      <c r="AOI130" s="105"/>
      <c r="AOJ130" s="105"/>
      <c r="AOK130" s="105"/>
      <c r="AOL130" s="105"/>
      <c r="AOM130" s="105"/>
      <c r="AON130" s="105"/>
      <c r="AOO130" s="105"/>
      <c r="AOP130" s="105"/>
      <c r="AOQ130" s="105"/>
      <c r="AOR130" s="105"/>
      <c r="AOS130" s="105"/>
      <c r="AOT130" s="105"/>
      <c r="AOU130" s="105"/>
      <c r="AOV130" s="105"/>
      <c r="AOW130" s="105"/>
      <c r="AOX130" s="105"/>
      <c r="AOY130" s="105"/>
      <c r="AOZ130" s="105"/>
      <c r="APA130" s="105"/>
      <c r="APB130" s="105"/>
      <c r="APC130" s="105"/>
      <c r="APD130" s="105"/>
      <c r="APE130" s="105"/>
      <c r="APF130" s="105"/>
      <c r="APG130" s="105"/>
      <c r="APH130" s="105"/>
      <c r="API130" s="105"/>
      <c r="APJ130" s="105"/>
      <c r="APK130" s="105"/>
      <c r="APL130" s="105"/>
      <c r="APM130" s="105"/>
      <c r="APN130" s="105"/>
      <c r="APO130" s="105"/>
      <c r="APP130" s="105"/>
      <c r="APQ130" s="105"/>
      <c r="APR130" s="105"/>
      <c r="APS130" s="105"/>
      <c r="APT130" s="105"/>
      <c r="APU130" s="105"/>
      <c r="APV130" s="105"/>
      <c r="APW130" s="105"/>
      <c r="APX130" s="105"/>
      <c r="APY130" s="105"/>
      <c r="APZ130" s="105"/>
      <c r="AQA130" s="105"/>
      <c r="AQB130" s="105"/>
      <c r="AQC130" s="105"/>
      <c r="AQD130" s="105"/>
      <c r="AQE130" s="105"/>
      <c r="AQF130" s="105"/>
      <c r="AQG130" s="105"/>
      <c r="AQH130" s="105"/>
      <c r="AQI130" s="105"/>
      <c r="AQJ130" s="105"/>
      <c r="AQK130" s="105"/>
      <c r="AQL130" s="105"/>
      <c r="AQM130" s="105"/>
      <c r="AQN130" s="105"/>
      <c r="AQO130" s="105"/>
      <c r="AQP130" s="105"/>
      <c r="AQQ130" s="105"/>
      <c r="AQR130" s="105"/>
      <c r="AQS130" s="105"/>
      <c r="AQT130" s="105"/>
      <c r="AQU130" s="105"/>
      <c r="AQV130" s="105"/>
      <c r="AQW130" s="105"/>
      <c r="AQX130" s="105"/>
      <c r="AQY130" s="105"/>
      <c r="AQZ130" s="105"/>
      <c r="ARA130" s="105"/>
      <c r="ARB130" s="105"/>
      <c r="ARC130" s="105"/>
      <c r="ARD130" s="105"/>
      <c r="ARE130" s="105"/>
      <c r="ARF130" s="105"/>
      <c r="ARG130" s="105"/>
      <c r="ARH130" s="105"/>
      <c r="ARI130" s="105"/>
      <c r="ARJ130" s="105"/>
      <c r="ARK130" s="105"/>
      <c r="ARL130" s="105"/>
      <c r="ARM130" s="105"/>
      <c r="ARN130" s="105"/>
      <c r="ARO130" s="105"/>
      <c r="ARP130" s="105"/>
      <c r="ARQ130" s="105"/>
      <c r="ARR130" s="105"/>
      <c r="ARS130" s="105"/>
      <c r="ART130" s="105"/>
      <c r="ARU130" s="105"/>
      <c r="ARV130" s="105"/>
      <c r="ARW130" s="105"/>
      <c r="ARX130" s="105"/>
      <c r="ARY130" s="105"/>
      <c r="ARZ130" s="105"/>
      <c r="ASA130" s="105"/>
      <c r="ASB130" s="105"/>
      <c r="ASC130" s="105"/>
      <c r="ASD130" s="105"/>
      <c r="ASE130" s="105"/>
      <c r="ASF130" s="105"/>
      <c r="ASG130" s="105"/>
      <c r="ASH130" s="105"/>
      <c r="ASI130" s="105"/>
      <c r="ASJ130" s="105"/>
      <c r="ASK130" s="105"/>
      <c r="ASL130" s="105"/>
      <c r="ASM130" s="105"/>
      <c r="ASN130" s="105"/>
      <c r="ASO130" s="105"/>
      <c r="ASP130" s="105"/>
      <c r="ASQ130" s="105"/>
      <c r="ASR130" s="105"/>
      <c r="ASS130" s="105"/>
      <c r="AST130" s="105"/>
      <c r="ASU130" s="105"/>
      <c r="ASV130" s="105"/>
      <c r="ASW130" s="105"/>
      <c r="ASX130" s="105"/>
      <c r="ASY130" s="105"/>
      <c r="ASZ130" s="105"/>
      <c r="ATA130" s="105"/>
    </row>
    <row r="131" spans="1:1197" s="58" customFormat="1" ht="15" customHeight="1">
      <c r="A131" s="2302"/>
      <c r="B131" s="1636"/>
      <c r="C131" s="1715" t="s">
        <v>283</v>
      </c>
      <c r="D131" s="1716"/>
      <c r="E131" s="1716"/>
      <c r="F131" s="1717"/>
      <c r="G131" s="1717"/>
      <c r="H131" s="1717"/>
      <c r="I131" s="1717"/>
      <c r="J131" s="1717"/>
      <c r="K131" s="1718"/>
      <c r="L131" s="105"/>
      <c r="M131" s="1727" t="str">
        <f>IF(ISBLANK(N131),"",LARGE(M126:M130,1)+1)</f>
        <v/>
      </c>
      <c r="N131" s="1612"/>
      <c r="O131" s="1613" t="s">
        <v>1461</v>
      </c>
      <c r="P131" s="1610"/>
      <c r="Q131" s="1610"/>
      <c r="R131" s="1610"/>
      <c r="S131" s="1611"/>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c r="BY131" s="105"/>
      <c r="BZ131" s="105"/>
      <c r="CA131" s="105"/>
      <c r="CB131" s="105"/>
      <c r="CC131" s="105"/>
      <c r="CD131" s="105"/>
      <c r="CE131" s="105"/>
      <c r="CF131" s="105"/>
      <c r="CG131" s="105"/>
      <c r="CH131" s="105"/>
      <c r="CI131" s="105"/>
      <c r="CJ131" s="105"/>
      <c r="CK131" s="105"/>
      <c r="CL131" s="105"/>
      <c r="CM131" s="105"/>
      <c r="CN131" s="105"/>
      <c r="CO131" s="105"/>
      <c r="CP131" s="105"/>
      <c r="CQ131" s="105"/>
      <c r="CR131" s="105"/>
      <c r="CS131" s="105"/>
      <c r="CT131" s="105"/>
      <c r="CU131" s="105"/>
      <c r="CV131" s="105"/>
      <c r="CW131" s="105"/>
      <c r="CX131" s="105"/>
      <c r="CY131" s="105"/>
      <c r="CZ131" s="105"/>
      <c r="DA131" s="105"/>
      <c r="DB131" s="105"/>
      <c r="DC131" s="105"/>
      <c r="DD131" s="105"/>
      <c r="DE131" s="105"/>
      <c r="DF131" s="105"/>
      <c r="DG131" s="105"/>
      <c r="DH131" s="105"/>
      <c r="DI131" s="105"/>
      <c r="DJ131" s="105"/>
      <c r="DK131" s="105"/>
      <c r="DL131" s="105"/>
      <c r="DM131" s="105"/>
      <c r="DN131" s="105"/>
      <c r="DO131" s="105"/>
      <c r="DP131" s="105"/>
      <c r="DQ131" s="105"/>
      <c r="DR131" s="105"/>
      <c r="DS131" s="105"/>
      <c r="DT131" s="105"/>
      <c r="DU131" s="105"/>
      <c r="DV131" s="105"/>
      <c r="DW131" s="105"/>
      <c r="DX131" s="105"/>
      <c r="DY131" s="105"/>
      <c r="DZ131" s="105"/>
      <c r="EA131" s="105"/>
      <c r="EB131" s="105"/>
      <c r="EC131" s="105"/>
      <c r="ED131" s="105"/>
      <c r="EE131" s="105"/>
      <c r="EF131" s="105"/>
      <c r="EG131" s="105"/>
      <c r="EH131" s="105"/>
      <c r="EI131" s="105"/>
      <c r="EJ131" s="105"/>
      <c r="EK131" s="105"/>
      <c r="EL131" s="105"/>
      <c r="EM131" s="105"/>
      <c r="EN131" s="105"/>
      <c r="EO131" s="105"/>
      <c r="EP131" s="105"/>
      <c r="EQ131" s="105"/>
      <c r="ER131" s="105"/>
      <c r="ES131" s="105"/>
      <c r="ET131" s="105"/>
      <c r="EU131" s="105"/>
      <c r="EV131" s="105"/>
      <c r="EW131" s="105"/>
      <c r="EX131" s="105"/>
      <c r="EY131" s="105"/>
      <c r="EZ131" s="105"/>
      <c r="FA131" s="105"/>
      <c r="FB131" s="105"/>
      <c r="FC131" s="105"/>
      <c r="FD131" s="105"/>
      <c r="FE131" s="105"/>
      <c r="FF131" s="105"/>
      <c r="FG131" s="105"/>
      <c r="FH131" s="105"/>
      <c r="FI131" s="105"/>
      <c r="FJ131" s="105"/>
      <c r="FK131" s="105"/>
      <c r="FL131" s="105"/>
      <c r="FM131" s="105"/>
      <c r="FN131" s="105"/>
      <c r="FO131" s="105"/>
      <c r="FP131" s="105"/>
      <c r="FQ131" s="105"/>
      <c r="FR131" s="105"/>
      <c r="FS131" s="105"/>
      <c r="FT131" s="105"/>
      <c r="FU131" s="105"/>
      <c r="FV131" s="105"/>
      <c r="FW131" s="105"/>
      <c r="FX131" s="105"/>
      <c r="FY131" s="105"/>
      <c r="FZ131" s="105"/>
      <c r="GA131" s="105"/>
      <c r="GB131" s="105"/>
      <c r="GC131" s="105"/>
      <c r="GD131" s="105"/>
      <c r="GE131" s="105"/>
      <c r="GF131" s="105"/>
      <c r="GG131" s="105"/>
      <c r="GH131" s="105"/>
      <c r="GI131" s="105"/>
      <c r="GJ131" s="105"/>
      <c r="GK131" s="105"/>
      <c r="GL131" s="105"/>
      <c r="GM131" s="105"/>
      <c r="GN131" s="105"/>
      <c r="GO131" s="105"/>
      <c r="GP131" s="105"/>
      <c r="GQ131" s="105"/>
      <c r="GR131" s="105"/>
      <c r="GS131" s="105"/>
      <c r="GT131" s="105"/>
      <c r="GU131" s="105"/>
      <c r="GV131" s="105"/>
      <c r="GW131" s="105"/>
      <c r="GX131" s="105"/>
      <c r="GY131" s="105"/>
      <c r="GZ131" s="105"/>
      <c r="HA131" s="105"/>
      <c r="HB131" s="105"/>
      <c r="HC131" s="105"/>
      <c r="HD131" s="105"/>
      <c r="HE131" s="105"/>
      <c r="HF131" s="105"/>
      <c r="HG131" s="105"/>
      <c r="HH131" s="105"/>
      <c r="HI131" s="105"/>
      <c r="HJ131" s="105"/>
      <c r="HK131" s="105"/>
      <c r="HL131" s="105"/>
      <c r="HM131" s="105"/>
      <c r="HN131" s="105"/>
      <c r="HO131" s="105"/>
      <c r="HP131" s="105"/>
      <c r="HQ131" s="105"/>
      <c r="HR131" s="105"/>
      <c r="HS131" s="105"/>
      <c r="HT131" s="105"/>
      <c r="HU131" s="105"/>
      <c r="HV131" s="105"/>
      <c r="HW131" s="105"/>
      <c r="HX131" s="105"/>
      <c r="HY131" s="105"/>
      <c r="HZ131" s="105"/>
      <c r="IA131" s="105"/>
      <c r="IB131" s="105"/>
      <c r="IC131" s="105"/>
      <c r="ID131" s="105"/>
      <c r="IE131" s="105"/>
      <c r="IF131" s="105"/>
      <c r="IG131" s="105"/>
      <c r="IH131" s="105"/>
      <c r="II131" s="105"/>
      <c r="IJ131" s="105"/>
      <c r="IK131" s="105"/>
      <c r="IL131" s="105"/>
      <c r="IM131" s="105"/>
      <c r="IN131" s="105"/>
      <c r="IO131" s="105"/>
      <c r="IP131" s="105"/>
      <c r="IQ131" s="105"/>
      <c r="IR131" s="105"/>
      <c r="IS131" s="105"/>
      <c r="IT131" s="105"/>
      <c r="IU131" s="105"/>
      <c r="IV131" s="105"/>
      <c r="IW131" s="105"/>
      <c r="IX131" s="105"/>
      <c r="IY131" s="105"/>
      <c r="IZ131" s="105"/>
      <c r="JA131" s="105"/>
      <c r="JB131" s="105"/>
      <c r="JC131" s="105"/>
      <c r="JD131" s="105"/>
      <c r="JE131" s="105"/>
      <c r="JF131" s="105"/>
      <c r="JG131" s="105"/>
      <c r="JH131" s="105"/>
      <c r="JI131" s="105"/>
      <c r="JJ131" s="105"/>
      <c r="JK131" s="105"/>
      <c r="JL131" s="105"/>
      <c r="JM131" s="105"/>
      <c r="JN131" s="105"/>
      <c r="JO131" s="105"/>
      <c r="JP131" s="105"/>
      <c r="JQ131" s="105"/>
      <c r="JR131" s="105"/>
      <c r="JS131" s="105"/>
      <c r="JT131" s="105"/>
      <c r="JU131" s="105"/>
      <c r="JV131" s="105"/>
      <c r="JW131" s="105"/>
      <c r="JX131" s="105"/>
      <c r="JY131" s="105"/>
      <c r="JZ131" s="105"/>
      <c r="KA131" s="105"/>
      <c r="KB131" s="105"/>
      <c r="KC131" s="105"/>
      <c r="KD131" s="105"/>
      <c r="KE131" s="105"/>
      <c r="KF131" s="105"/>
      <c r="KG131" s="105"/>
      <c r="KH131" s="105"/>
      <c r="KI131" s="105"/>
      <c r="KJ131" s="105"/>
      <c r="KK131" s="105"/>
      <c r="KL131" s="105"/>
      <c r="KM131" s="105"/>
      <c r="KN131" s="105"/>
      <c r="KO131" s="105"/>
      <c r="KP131" s="105"/>
      <c r="KQ131" s="105"/>
      <c r="KR131" s="105"/>
      <c r="KS131" s="105"/>
      <c r="KT131" s="105"/>
      <c r="KU131" s="105"/>
      <c r="KV131" s="105"/>
      <c r="KW131" s="105"/>
      <c r="KX131" s="105"/>
      <c r="KY131" s="105"/>
      <c r="KZ131" s="105"/>
      <c r="LA131" s="105"/>
      <c r="LB131" s="105"/>
      <c r="LC131" s="105"/>
      <c r="LD131" s="105"/>
      <c r="LE131" s="105"/>
      <c r="LF131" s="105"/>
      <c r="LG131" s="105"/>
      <c r="LH131" s="105"/>
      <c r="LI131" s="105"/>
      <c r="LJ131" s="105"/>
      <c r="LK131" s="105"/>
      <c r="LL131" s="105"/>
      <c r="LM131" s="105"/>
      <c r="LN131" s="105"/>
      <c r="LO131" s="105"/>
      <c r="LP131" s="105"/>
      <c r="LQ131" s="105"/>
      <c r="LR131" s="105"/>
      <c r="LS131" s="105"/>
      <c r="LT131" s="105"/>
      <c r="LU131" s="105"/>
      <c r="LV131" s="105"/>
      <c r="LW131" s="105"/>
      <c r="LX131" s="105"/>
      <c r="LY131" s="105"/>
      <c r="LZ131" s="105"/>
      <c r="MA131" s="105"/>
      <c r="MB131" s="105"/>
      <c r="MC131" s="105"/>
      <c r="MD131" s="105"/>
      <c r="ME131" s="105"/>
      <c r="MF131" s="105"/>
      <c r="MG131" s="105"/>
      <c r="MH131" s="105"/>
      <c r="MI131" s="105"/>
      <c r="MJ131" s="105"/>
      <c r="MK131" s="105"/>
      <c r="ML131" s="105"/>
      <c r="MM131" s="105"/>
      <c r="MN131" s="105"/>
      <c r="MO131" s="105"/>
      <c r="MP131" s="105"/>
      <c r="MQ131" s="105"/>
      <c r="MR131" s="105"/>
      <c r="MS131" s="105"/>
      <c r="MT131" s="105"/>
      <c r="MU131" s="105"/>
      <c r="MV131" s="105"/>
      <c r="MW131" s="105"/>
      <c r="MX131" s="105"/>
      <c r="MY131" s="105"/>
      <c r="MZ131" s="105"/>
      <c r="NA131" s="105"/>
      <c r="NB131" s="105"/>
      <c r="NC131" s="105"/>
      <c r="ND131" s="105"/>
      <c r="NE131" s="105"/>
      <c r="NF131" s="105"/>
      <c r="NG131" s="105"/>
      <c r="NH131" s="105"/>
      <c r="NI131" s="105"/>
      <c r="NJ131" s="105"/>
      <c r="NK131" s="105"/>
      <c r="NL131" s="105"/>
      <c r="NM131" s="105"/>
      <c r="NN131" s="105"/>
      <c r="NO131" s="105"/>
      <c r="NP131" s="105"/>
      <c r="NQ131" s="105"/>
      <c r="NR131" s="105"/>
      <c r="NS131" s="105"/>
      <c r="NT131" s="105"/>
      <c r="NU131" s="105"/>
      <c r="NV131" s="105"/>
      <c r="NW131" s="105"/>
      <c r="NX131" s="105"/>
      <c r="NY131" s="105"/>
      <c r="NZ131" s="105"/>
      <c r="OA131" s="105"/>
      <c r="OB131" s="105"/>
      <c r="OC131" s="105"/>
      <c r="OD131" s="105"/>
      <c r="OE131" s="105"/>
      <c r="OF131" s="105"/>
      <c r="OG131" s="105"/>
      <c r="OH131" s="105"/>
      <c r="OI131" s="105"/>
      <c r="OJ131" s="105"/>
      <c r="OK131" s="105"/>
      <c r="OL131" s="105"/>
      <c r="OM131" s="105"/>
      <c r="ON131" s="105"/>
      <c r="OO131" s="105"/>
      <c r="OP131" s="105"/>
      <c r="OQ131" s="105"/>
      <c r="OR131" s="105"/>
      <c r="OS131" s="105"/>
      <c r="OT131" s="105"/>
      <c r="OU131" s="105"/>
      <c r="OV131" s="105"/>
      <c r="OW131" s="105"/>
      <c r="OX131" s="105"/>
      <c r="OY131" s="105"/>
      <c r="OZ131" s="105"/>
      <c r="PA131" s="105"/>
      <c r="PB131" s="105"/>
      <c r="PC131" s="105"/>
      <c r="PD131" s="105"/>
      <c r="PE131" s="105"/>
      <c r="PF131" s="105"/>
      <c r="PG131" s="105"/>
      <c r="PH131" s="105"/>
      <c r="PI131" s="105"/>
      <c r="PJ131" s="105"/>
      <c r="PK131" s="105"/>
      <c r="PL131" s="105"/>
      <c r="PM131" s="105"/>
      <c r="PN131" s="105"/>
      <c r="PO131" s="105"/>
      <c r="PP131" s="105"/>
      <c r="PQ131" s="105"/>
      <c r="PR131" s="105"/>
      <c r="PS131" s="105"/>
      <c r="PT131" s="105"/>
      <c r="PU131" s="105"/>
      <c r="PV131" s="105"/>
      <c r="PW131" s="105"/>
      <c r="PX131" s="105"/>
      <c r="PY131" s="105"/>
      <c r="PZ131" s="105"/>
      <c r="QA131" s="105"/>
      <c r="QB131" s="105"/>
      <c r="QC131" s="105"/>
      <c r="QD131" s="105"/>
      <c r="QE131" s="105"/>
      <c r="QF131" s="105"/>
      <c r="QG131" s="105"/>
      <c r="QH131" s="105"/>
      <c r="QI131" s="105"/>
      <c r="QJ131" s="105"/>
      <c r="QK131" s="105"/>
      <c r="QL131" s="105"/>
      <c r="QM131" s="105"/>
      <c r="QN131" s="105"/>
      <c r="QO131" s="105"/>
      <c r="QP131" s="105"/>
      <c r="QQ131" s="105"/>
      <c r="QR131" s="105"/>
      <c r="QS131" s="105"/>
      <c r="QT131" s="105"/>
      <c r="QU131" s="105"/>
      <c r="QV131" s="105"/>
      <c r="QW131" s="105"/>
      <c r="QX131" s="105"/>
      <c r="QY131" s="105"/>
      <c r="QZ131" s="105"/>
      <c r="RA131" s="105"/>
      <c r="RB131" s="105"/>
      <c r="RC131" s="105"/>
      <c r="RD131" s="105"/>
      <c r="RE131" s="105"/>
      <c r="RF131" s="105"/>
      <c r="RG131" s="105"/>
      <c r="RH131" s="105"/>
      <c r="RI131" s="105"/>
      <c r="RJ131" s="105"/>
      <c r="RK131" s="105"/>
      <c r="RL131" s="105"/>
      <c r="RM131" s="105"/>
      <c r="RN131" s="105"/>
      <c r="RO131" s="105"/>
      <c r="RP131" s="105"/>
      <c r="RQ131" s="105"/>
      <c r="RR131" s="105"/>
      <c r="RS131" s="105"/>
      <c r="RT131" s="105"/>
      <c r="RU131" s="105"/>
      <c r="RV131" s="105"/>
      <c r="RW131" s="105"/>
      <c r="RX131" s="105"/>
      <c r="RY131" s="105"/>
      <c r="RZ131" s="105"/>
      <c r="SA131" s="105"/>
      <c r="SB131" s="105"/>
      <c r="SC131" s="105"/>
      <c r="SD131" s="105"/>
      <c r="SE131" s="105"/>
      <c r="SF131" s="105"/>
      <c r="SG131" s="105"/>
      <c r="SH131" s="105"/>
      <c r="SI131" s="105"/>
      <c r="SJ131" s="105"/>
      <c r="SK131" s="105"/>
      <c r="SL131" s="105"/>
      <c r="SM131" s="105"/>
      <c r="SN131" s="105"/>
      <c r="SO131" s="105"/>
      <c r="SP131" s="105"/>
      <c r="SQ131" s="105"/>
      <c r="SR131" s="105"/>
      <c r="SS131" s="105"/>
      <c r="ST131" s="105"/>
      <c r="SU131" s="105"/>
      <c r="SV131" s="105"/>
      <c r="SW131" s="105"/>
      <c r="SX131" s="105"/>
      <c r="SY131" s="105"/>
      <c r="SZ131" s="105"/>
      <c r="TA131" s="105"/>
      <c r="TB131" s="105"/>
      <c r="TC131" s="105"/>
      <c r="TD131" s="105"/>
      <c r="TE131" s="105"/>
      <c r="TF131" s="105"/>
      <c r="TG131" s="105"/>
      <c r="TH131" s="105"/>
      <c r="TI131" s="105"/>
      <c r="TJ131" s="105"/>
      <c r="TK131" s="105"/>
      <c r="TL131" s="105"/>
      <c r="TM131" s="105"/>
      <c r="TN131" s="105"/>
      <c r="TO131" s="105"/>
      <c r="TP131" s="105"/>
      <c r="TQ131" s="105"/>
      <c r="TR131" s="105"/>
      <c r="TS131" s="105"/>
      <c r="TT131" s="105"/>
      <c r="TU131" s="105"/>
      <c r="TV131" s="105"/>
      <c r="TW131" s="105"/>
      <c r="TX131" s="105"/>
      <c r="TY131" s="105"/>
      <c r="TZ131" s="105"/>
      <c r="UA131" s="105"/>
      <c r="UB131" s="105"/>
      <c r="UC131" s="105"/>
      <c r="UD131" s="105"/>
      <c r="UE131" s="105"/>
      <c r="UF131" s="105"/>
      <c r="UG131" s="105"/>
      <c r="UH131" s="105"/>
      <c r="UI131" s="105"/>
      <c r="UJ131" s="105"/>
      <c r="UK131" s="105"/>
      <c r="UL131" s="105"/>
      <c r="UM131" s="105"/>
      <c r="UN131" s="105"/>
      <c r="UO131" s="105"/>
      <c r="UP131" s="105"/>
      <c r="UQ131" s="105"/>
      <c r="UR131" s="105"/>
      <c r="US131" s="105"/>
      <c r="UT131" s="105"/>
      <c r="UU131" s="105"/>
      <c r="UV131" s="105"/>
      <c r="UW131" s="105"/>
      <c r="UX131" s="105"/>
      <c r="UY131" s="105"/>
      <c r="UZ131" s="105"/>
      <c r="VA131" s="105"/>
      <c r="VB131" s="105"/>
      <c r="VC131" s="105"/>
      <c r="VD131" s="105"/>
      <c r="VE131" s="105"/>
      <c r="VF131" s="105"/>
      <c r="VG131" s="105"/>
      <c r="VH131" s="105"/>
      <c r="VI131" s="105"/>
      <c r="VJ131" s="105"/>
      <c r="VK131" s="105"/>
      <c r="VL131" s="105"/>
      <c r="VM131" s="105"/>
      <c r="VN131" s="105"/>
      <c r="VO131" s="105"/>
      <c r="VP131" s="105"/>
      <c r="VQ131" s="105"/>
      <c r="VR131" s="105"/>
      <c r="VS131" s="105"/>
      <c r="VT131" s="105"/>
      <c r="VU131" s="105"/>
      <c r="VV131" s="105"/>
      <c r="VW131" s="105"/>
      <c r="VX131" s="105"/>
      <c r="VY131" s="105"/>
      <c r="VZ131" s="105"/>
      <c r="WA131" s="105"/>
      <c r="WB131" s="105"/>
      <c r="WC131" s="105"/>
      <c r="WD131" s="105"/>
      <c r="WE131" s="105"/>
      <c r="WF131" s="105"/>
      <c r="WG131" s="105"/>
      <c r="WH131" s="105"/>
      <c r="WI131" s="105"/>
      <c r="WJ131" s="105"/>
      <c r="WK131" s="105"/>
      <c r="WL131" s="105"/>
      <c r="WM131" s="105"/>
      <c r="WN131" s="105"/>
      <c r="WO131" s="105"/>
      <c r="WP131" s="105"/>
      <c r="WQ131" s="105"/>
      <c r="WR131" s="105"/>
      <c r="WS131" s="105"/>
      <c r="WT131" s="105"/>
      <c r="WU131" s="105"/>
      <c r="WV131" s="105"/>
      <c r="WW131" s="105"/>
      <c r="WX131" s="105"/>
      <c r="WY131" s="105"/>
      <c r="WZ131" s="105"/>
      <c r="XA131" s="105"/>
      <c r="XB131" s="105"/>
      <c r="XC131" s="105"/>
      <c r="XD131" s="105"/>
      <c r="XE131" s="105"/>
      <c r="XF131" s="105"/>
      <c r="XG131" s="105"/>
      <c r="XH131" s="105"/>
      <c r="XI131" s="105"/>
      <c r="XJ131" s="105"/>
      <c r="XK131" s="105"/>
      <c r="XL131" s="105"/>
      <c r="XM131" s="105"/>
      <c r="XN131" s="105"/>
      <c r="XO131" s="105"/>
      <c r="XP131" s="105"/>
      <c r="XQ131" s="105"/>
      <c r="XR131" s="105"/>
      <c r="XS131" s="105"/>
      <c r="XT131" s="105"/>
      <c r="XU131" s="105"/>
      <c r="XV131" s="105"/>
      <c r="XW131" s="105"/>
      <c r="XX131" s="105"/>
      <c r="XY131" s="105"/>
      <c r="XZ131" s="105"/>
      <c r="YA131" s="105"/>
      <c r="YB131" s="105"/>
      <c r="YC131" s="105"/>
      <c r="YD131" s="105"/>
      <c r="YE131" s="105"/>
      <c r="YF131" s="105"/>
      <c r="YG131" s="105"/>
      <c r="YH131" s="105"/>
      <c r="YI131" s="105"/>
      <c r="YJ131" s="105"/>
      <c r="YK131" s="105"/>
      <c r="YL131" s="105"/>
      <c r="YM131" s="105"/>
      <c r="YN131" s="105"/>
      <c r="YO131" s="105"/>
      <c r="YP131" s="105"/>
      <c r="YQ131" s="105"/>
      <c r="YR131" s="105"/>
      <c r="YS131" s="105"/>
      <c r="YT131" s="105"/>
      <c r="YU131" s="105"/>
      <c r="YV131" s="105"/>
      <c r="YW131" s="105"/>
      <c r="YX131" s="105"/>
      <c r="YY131" s="105"/>
      <c r="YZ131" s="105"/>
      <c r="ZA131" s="105"/>
      <c r="ZB131" s="105"/>
      <c r="ZC131" s="105"/>
      <c r="ZD131" s="105"/>
      <c r="ZE131" s="105"/>
      <c r="ZF131" s="105"/>
      <c r="ZG131" s="105"/>
      <c r="ZH131" s="105"/>
      <c r="ZI131" s="105"/>
      <c r="ZJ131" s="105"/>
      <c r="ZK131" s="105"/>
      <c r="ZL131" s="105"/>
      <c r="ZM131" s="105"/>
      <c r="ZN131" s="105"/>
      <c r="ZO131" s="105"/>
      <c r="ZP131" s="105"/>
      <c r="ZQ131" s="105"/>
      <c r="ZR131" s="105"/>
      <c r="ZS131" s="105"/>
      <c r="ZT131" s="105"/>
      <c r="ZU131" s="105"/>
      <c r="ZV131" s="105"/>
      <c r="ZW131" s="105"/>
      <c r="ZX131" s="105"/>
      <c r="ZY131" s="105"/>
      <c r="ZZ131" s="105"/>
      <c r="AAA131" s="105"/>
      <c r="AAB131" s="105"/>
      <c r="AAC131" s="105"/>
      <c r="AAD131" s="105"/>
      <c r="AAE131" s="105"/>
      <c r="AAF131" s="105"/>
      <c r="AAG131" s="105"/>
      <c r="AAH131" s="105"/>
      <c r="AAI131" s="105"/>
      <c r="AAJ131" s="105"/>
      <c r="AAK131" s="105"/>
      <c r="AAL131" s="105"/>
      <c r="AAM131" s="105"/>
      <c r="AAN131" s="105"/>
      <c r="AAO131" s="105"/>
      <c r="AAP131" s="105"/>
      <c r="AAQ131" s="105"/>
      <c r="AAR131" s="105"/>
      <c r="AAS131" s="105"/>
      <c r="AAT131" s="105"/>
      <c r="AAU131" s="105"/>
      <c r="AAV131" s="105"/>
      <c r="AAW131" s="105"/>
      <c r="AAX131" s="105"/>
      <c r="AAY131" s="105"/>
      <c r="AAZ131" s="105"/>
      <c r="ABA131" s="105"/>
      <c r="ABB131" s="105"/>
      <c r="ABC131" s="105"/>
      <c r="ABD131" s="105"/>
      <c r="ABE131" s="105"/>
      <c r="ABF131" s="105"/>
      <c r="ABG131" s="105"/>
      <c r="ABH131" s="105"/>
      <c r="ABI131" s="105"/>
      <c r="ABJ131" s="105"/>
      <c r="ABK131" s="105"/>
      <c r="ABL131" s="105"/>
      <c r="ABM131" s="105"/>
      <c r="ABN131" s="105"/>
      <c r="ABO131" s="105"/>
      <c r="ABP131" s="105"/>
      <c r="ABQ131" s="105"/>
      <c r="ABR131" s="105"/>
      <c r="ABS131" s="105"/>
      <c r="ABT131" s="105"/>
      <c r="ABU131" s="105"/>
      <c r="ABV131" s="105"/>
      <c r="ABW131" s="105"/>
      <c r="ABX131" s="105"/>
      <c r="ABY131" s="105"/>
      <c r="ABZ131" s="105"/>
      <c r="ACA131" s="105"/>
      <c r="ACB131" s="105"/>
      <c r="ACC131" s="105"/>
      <c r="ACD131" s="105"/>
      <c r="ACE131" s="105"/>
      <c r="ACF131" s="105"/>
      <c r="ACG131" s="105"/>
      <c r="ACH131" s="105"/>
      <c r="ACI131" s="105"/>
      <c r="ACJ131" s="105"/>
      <c r="ACK131" s="105"/>
      <c r="ACL131" s="105"/>
      <c r="ACM131" s="105"/>
      <c r="ACN131" s="105"/>
      <c r="ACO131" s="105"/>
      <c r="ACP131" s="105"/>
      <c r="ACQ131" s="105"/>
      <c r="ACR131" s="105"/>
      <c r="ACS131" s="105"/>
      <c r="ACT131" s="105"/>
      <c r="ACU131" s="105"/>
      <c r="ACV131" s="105"/>
      <c r="ACW131" s="105"/>
      <c r="ACX131" s="105"/>
      <c r="ACY131" s="105"/>
      <c r="ACZ131" s="105"/>
      <c r="ADA131" s="105"/>
      <c r="ADB131" s="105"/>
      <c r="ADC131" s="105"/>
      <c r="ADD131" s="105"/>
      <c r="ADE131" s="105"/>
      <c r="ADF131" s="105"/>
      <c r="ADG131" s="105"/>
      <c r="ADH131" s="105"/>
      <c r="ADI131" s="105"/>
      <c r="ADJ131" s="105"/>
      <c r="ADK131" s="105"/>
      <c r="ADL131" s="105"/>
      <c r="ADM131" s="105"/>
      <c r="ADN131" s="105"/>
      <c r="ADO131" s="105"/>
      <c r="ADP131" s="105"/>
      <c r="ADQ131" s="105"/>
      <c r="ADR131" s="105"/>
      <c r="ADS131" s="105"/>
      <c r="ADT131" s="105"/>
      <c r="ADU131" s="105"/>
      <c r="ADV131" s="105"/>
      <c r="ADW131" s="105"/>
      <c r="ADX131" s="105"/>
      <c r="ADY131" s="105"/>
      <c r="ADZ131" s="105"/>
      <c r="AEA131" s="105"/>
      <c r="AEB131" s="105"/>
      <c r="AEC131" s="105"/>
      <c r="AED131" s="105"/>
      <c r="AEE131" s="105"/>
      <c r="AEF131" s="105"/>
      <c r="AEG131" s="105"/>
      <c r="AEH131" s="105"/>
      <c r="AEI131" s="105"/>
      <c r="AEJ131" s="105"/>
      <c r="AEK131" s="105"/>
      <c r="AEL131" s="105"/>
      <c r="AEM131" s="105"/>
      <c r="AEN131" s="105"/>
      <c r="AEO131" s="105"/>
      <c r="AEP131" s="105"/>
      <c r="AEQ131" s="105"/>
      <c r="AER131" s="105"/>
      <c r="AES131" s="105"/>
      <c r="AET131" s="105"/>
      <c r="AEU131" s="105"/>
      <c r="AEV131" s="105"/>
      <c r="AEW131" s="105"/>
      <c r="AEX131" s="105"/>
      <c r="AEY131" s="105"/>
      <c r="AEZ131" s="105"/>
      <c r="AFA131" s="105"/>
      <c r="AFB131" s="105"/>
      <c r="AFC131" s="105"/>
      <c r="AFD131" s="105"/>
      <c r="AFE131" s="105"/>
      <c r="AFF131" s="105"/>
      <c r="AFG131" s="105"/>
      <c r="AFH131" s="105"/>
      <c r="AFI131" s="105"/>
      <c r="AFJ131" s="105"/>
      <c r="AFK131" s="105"/>
      <c r="AFL131" s="105"/>
      <c r="AFM131" s="105"/>
      <c r="AFN131" s="105"/>
      <c r="AFO131" s="105"/>
      <c r="AFP131" s="105"/>
      <c r="AFQ131" s="105"/>
      <c r="AFR131" s="105"/>
      <c r="AFS131" s="105"/>
      <c r="AFT131" s="105"/>
      <c r="AFU131" s="105"/>
      <c r="AFV131" s="105"/>
      <c r="AFW131" s="105"/>
      <c r="AFX131" s="105"/>
      <c r="AFY131" s="105"/>
      <c r="AFZ131" s="105"/>
      <c r="AGA131" s="105"/>
      <c r="AGB131" s="105"/>
      <c r="AGC131" s="105"/>
      <c r="AGD131" s="105"/>
      <c r="AGE131" s="105"/>
      <c r="AGF131" s="105"/>
      <c r="AGG131" s="105"/>
      <c r="AGH131" s="105"/>
      <c r="AGI131" s="105"/>
      <c r="AGJ131" s="105"/>
      <c r="AGK131" s="105"/>
      <c r="AGL131" s="105"/>
      <c r="AGM131" s="105"/>
      <c r="AGN131" s="105"/>
      <c r="AGO131" s="105"/>
      <c r="AGP131" s="105"/>
      <c r="AGQ131" s="105"/>
      <c r="AGR131" s="105"/>
      <c r="AGS131" s="105"/>
      <c r="AGT131" s="105"/>
      <c r="AGU131" s="105"/>
      <c r="AGV131" s="105"/>
      <c r="AGW131" s="105"/>
      <c r="AGX131" s="105"/>
      <c r="AGY131" s="105"/>
      <c r="AGZ131" s="105"/>
      <c r="AHA131" s="105"/>
      <c r="AHB131" s="105"/>
      <c r="AHC131" s="105"/>
      <c r="AHD131" s="105"/>
      <c r="AHE131" s="105"/>
      <c r="AHF131" s="105"/>
      <c r="AHG131" s="105"/>
      <c r="AHH131" s="105"/>
      <c r="AHI131" s="105"/>
      <c r="AHJ131" s="105"/>
      <c r="AHK131" s="105"/>
      <c r="AHL131" s="105"/>
      <c r="AHM131" s="105"/>
      <c r="AHN131" s="105"/>
      <c r="AHO131" s="105"/>
      <c r="AHP131" s="105"/>
      <c r="AHQ131" s="105"/>
      <c r="AHR131" s="105"/>
      <c r="AHS131" s="105"/>
      <c r="AHT131" s="105"/>
      <c r="AHU131" s="105"/>
      <c r="AHV131" s="105"/>
      <c r="AHW131" s="105"/>
      <c r="AHX131" s="105"/>
      <c r="AHY131" s="105"/>
      <c r="AHZ131" s="105"/>
      <c r="AIA131" s="105"/>
      <c r="AIB131" s="105"/>
      <c r="AIC131" s="105"/>
      <c r="AID131" s="105"/>
      <c r="AIE131" s="105"/>
      <c r="AIF131" s="105"/>
      <c r="AIG131" s="105"/>
      <c r="AIH131" s="105"/>
      <c r="AII131" s="105"/>
      <c r="AIJ131" s="105"/>
      <c r="AIK131" s="105"/>
      <c r="AIL131" s="105"/>
      <c r="AIM131" s="105"/>
      <c r="AIN131" s="105"/>
      <c r="AIO131" s="105"/>
      <c r="AIP131" s="105"/>
      <c r="AIQ131" s="105"/>
      <c r="AIR131" s="105"/>
      <c r="AIS131" s="105"/>
      <c r="AIT131" s="105"/>
      <c r="AIU131" s="105"/>
      <c r="AIV131" s="105"/>
      <c r="AIW131" s="105"/>
      <c r="AIX131" s="105"/>
      <c r="AIY131" s="105"/>
      <c r="AIZ131" s="105"/>
      <c r="AJA131" s="105"/>
      <c r="AJB131" s="105"/>
      <c r="AJC131" s="105"/>
      <c r="AJD131" s="105"/>
      <c r="AJE131" s="105"/>
      <c r="AJF131" s="105"/>
      <c r="AJG131" s="105"/>
      <c r="AJH131" s="105"/>
      <c r="AJI131" s="105"/>
      <c r="AJJ131" s="105"/>
      <c r="AJK131" s="105"/>
      <c r="AJL131" s="105"/>
      <c r="AJM131" s="105"/>
      <c r="AJN131" s="105"/>
      <c r="AJO131" s="105"/>
      <c r="AJP131" s="105"/>
      <c r="AJQ131" s="105"/>
      <c r="AJR131" s="105"/>
      <c r="AJS131" s="105"/>
      <c r="AJT131" s="105"/>
      <c r="AJU131" s="105"/>
      <c r="AJV131" s="105"/>
      <c r="AJW131" s="105"/>
      <c r="AJX131" s="105"/>
      <c r="AJY131" s="105"/>
      <c r="AJZ131" s="105"/>
      <c r="AKA131" s="105"/>
      <c r="AKB131" s="105"/>
      <c r="AKC131" s="105"/>
      <c r="AKD131" s="105"/>
      <c r="AKE131" s="105"/>
      <c r="AKF131" s="105"/>
      <c r="AKG131" s="105"/>
      <c r="AKH131" s="105"/>
      <c r="AKI131" s="105"/>
      <c r="AKJ131" s="105"/>
      <c r="AKK131" s="105"/>
      <c r="AKL131" s="105"/>
      <c r="AKM131" s="105"/>
      <c r="AKN131" s="105"/>
      <c r="AKO131" s="105"/>
      <c r="AKP131" s="105"/>
      <c r="AKQ131" s="105"/>
      <c r="AKR131" s="105"/>
      <c r="AKS131" s="105"/>
      <c r="AKT131" s="105"/>
      <c r="AKU131" s="105"/>
      <c r="AKV131" s="105"/>
      <c r="AKW131" s="105"/>
      <c r="AKX131" s="105"/>
      <c r="AKY131" s="105"/>
      <c r="AKZ131" s="105"/>
      <c r="ALA131" s="105"/>
      <c r="ALB131" s="105"/>
      <c r="ALC131" s="105"/>
      <c r="ALD131" s="105"/>
      <c r="ALE131" s="105"/>
      <c r="ALF131" s="105"/>
      <c r="ALG131" s="105"/>
      <c r="ALH131" s="105"/>
      <c r="ALI131" s="105"/>
      <c r="ALJ131" s="105"/>
      <c r="ALK131" s="105"/>
      <c r="ALL131" s="105"/>
      <c r="ALM131" s="105"/>
      <c r="ALN131" s="105"/>
      <c r="ALO131" s="105"/>
      <c r="ALP131" s="105"/>
      <c r="ALQ131" s="105"/>
      <c r="ALR131" s="105"/>
      <c r="ALS131" s="105"/>
      <c r="ALT131" s="105"/>
      <c r="ALU131" s="105"/>
      <c r="ALV131" s="105"/>
      <c r="ALW131" s="105"/>
      <c r="ALX131" s="105"/>
      <c r="ALY131" s="105"/>
      <c r="ALZ131" s="105"/>
      <c r="AMA131" s="105"/>
      <c r="AMB131" s="105"/>
      <c r="AMC131" s="105"/>
      <c r="AMD131" s="105"/>
      <c r="AME131" s="105"/>
      <c r="AMF131" s="105"/>
      <c r="AMG131" s="105"/>
      <c r="AMH131" s="105"/>
      <c r="AMI131" s="105"/>
      <c r="AMJ131" s="105"/>
      <c r="AMK131" s="105"/>
      <c r="AML131" s="105"/>
      <c r="AMM131" s="105"/>
      <c r="AMN131" s="105"/>
      <c r="AMO131" s="105"/>
      <c r="AMP131" s="105"/>
      <c r="AMQ131" s="105"/>
      <c r="AMR131" s="105"/>
      <c r="AMS131" s="105"/>
      <c r="AMT131" s="105"/>
      <c r="AMU131" s="105"/>
      <c r="AMV131" s="105"/>
      <c r="AMW131" s="105"/>
      <c r="AMX131" s="105"/>
      <c r="AMY131" s="105"/>
      <c r="AMZ131" s="105"/>
      <c r="ANA131" s="105"/>
      <c r="ANB131" s="105"/>
      <c r="ANC131" s="105"/>
      <c r="AND131" s="105"/>
      <c r="ANE131" s="105"/>
      <c r="ANF131" s="105"/>
      <c r="ANG131" s="105"/>
      <c r="ANH131" s="105"/>
      <c r="ANI131" s="105"/>
      <c r="ANJ131" s="105"/>
      <c r="ANK131" s="105"/>
      <c r="ANL131" s="105"/>
      <c r="ANM131" s="105"/>
      <c r="ANN131" s="105"/>
      <c r="ANO131" s="105"/>
      <c r="ANP131" s="105"/>
      <c r="ANQ131" s="105"/>
      <c r="ANR131" s="105"/>
      <c r="ANS131" s="105"/>
      <c r="ANT131" s="105"/>
      <c r="ANU131" s="105"/>
      <c r="ANV131" s="105"/>
      <c r="ANW131" s="105"/>
      <c r="ANX131" s="105"/>
      <c r="ANY131" s="105"/>
      <c r="ANZ131" s="105"/>
      <c r="AOA131" s="105"/>
      <c r="AOB131" s="105"/>
      <c r="AOC131" s="105"/>
      <c r="AOD131" s="105"/>
      <c r="AOE131" s="105"/>
      <c r="AOF131" s="105"/>
      <c r="AOG131" s="105"/>
      <c r="AOH131" s="105"/>
      <c r="AOI131" s="105"/>
      <c r="AOJ131" s="105"/>
      <c r="AOK131" s="105"/>
      <c r="AOL131" s="105"/>
      <c r="AOM131" s="105"/>
      <c r="AON131" s="105"/>
      <c r="AOO131" s="105"/>
      <c r="AOP131" s="105"/>
      <c r="AOQ131" s="105"/>
      <c r="AOR131" s="105"/>
      <c r="AOS131" s="105"/>
      <c r="AOT131" s="105"/>
      <c r="AOU131" s="105"/>
      <c r="AOV131" s="105"/>
      <c r="AOW131" s="105"/>
      <c r="AOX131" s="105"/>
      <c r="AOY131" s="105"/>
      <c r="AOZ131" s="105"/>
      <c r="APA131" s="105"/>
      <c r="APB131" s="105"/>
      <c r="APC131" s="105"/>
      <c r="APD131" s="105"/>
      <c r="APE131" s="105"/>
      <c r="APF131" s="105"/>
      <c r="APG131" s="105"/>
      <c r="APH131" s="105"/>
      <c r="API131" s="105"/>
      <c r="APJ131" s="105"/>
      <c r="APK131" s="105"/>
      <c r="APL131" s="105"/>
      <c r="APM131" s="105"/>
      <c r="APN131" s="105"/>
      <c r="APO131" s="105"/>
      <c r="APP131" s="105"/>
      <c r="APQ131" s="105"/>
      <c r="APR131" s="105"/>
      <c r="APS131" s="105"/>
      <c r="APT131" s="105"/>
      <c r="APU131" s="105"/>
      <c r="APV131" s="105"/>
      <c r="APW131" s="105"/>
      <c r="APX131" s="105"/>
      <c r="APY131" s="105"/>
      <c r="APZ131" s="105"/>
      <c r="AQA131" s="105"/>
      <c r="AQB131" s="105"/>
      <c r="AQC131" s="105"/>
      <c r="AQD131" s="105"/>
      <c r="AQE131" s="105"/>
      <c r="AQF131" s="105"/>
      <c r="AQG131" s="105"/>
      <c r="AQH131" s="105"/>
      <c r="AQI131" s="105"/>
      <c r="AQJ131" s="105"/>
      <c r="AQK131" s="105"/>
      <c r="AQL131" s="105"/>
      <c r="AQM131" s="105"/>
      <c r="AQN131" s="105"/>
      <c r="AQO131" s="105"/>
      <c r="AQP131" s="105"/>
      <c r="AQQ131" s="105"/>
      <c r="AQR131" s="105"/>
      <c r="AQS131" s="105"/>
      <c r="AQT131" s="105"/>
      <c r="AQU131" s="105"/>
      <c r="AQV131" s="105"/>
      <c r="AQW131" s="105"/>
      <c r="AQX131" s="105"/>
      <c r="AQY131" s="105"/>
      <c r="AQZ131" s="105"/>
      <c r="ARA131" s="105"/>
      <c r="ARB131" s="105"/>
      <c r="ARC131" s="105"/>
      <c r="ARD131" s="105"/>
      <c r="ARE131" s="105"/>
      <c r="ARF131" s="105"/>
      <c r="ARG131" s="105"/>
      <c r="ARH131" s="105"/>
      <c r="ARI131" s="105"/>
      <c r="ARJ131" s="105"/>
      <c r="ARK131" s="105"/>
      <c r="ARL131" s="105"/>
      <c r="ARM131" s="105"/>
      <c r="ARN131" s="105"/>
      <c r="ARO131" s="105"/>
      <c r="ARP131" s="105"/>
      <c r="ARQ131" s="105"/>
      <c r="ARR131" s="105"/>
      <c r="ARS131" s="105"/>
      <c r="ART131" s="105"/>
      <c r="ARU131" s="105"/>
      <c r="ARV131" s="105"/>
      <c r="ARW131" s="105"/>
      <c r="ARX131" s="105"/>
      <c r="ARY131" s="105"/>
      <c r="ARZ131" s="105"/>
      <c r="ASA131" s="105"/>
      <c r="ASB131" s="105"/>
      <c r="ASC131" s="105"/>
      <c r="ASD131" s="105"/>
      <c r="ASE131" s="105"/>
      <c r="ASF131" s="105"/>
      <c r="ASG131" s="105"/>
      <c r="ASH131" s="105"/>
      <c r="ASI131" s="105"/>
      <c r="ASJ131" s="105"/>
      <c r="ASK131" s="105"/>
      <c r="ASL131" s="105"/>
      <c r="ASM131" s="105"/>
      <c r="ASN131" s="105"/>
      <c r="ASO131" s="105"/>
      <c r="ASP131" s="105"/>
      <c r="ASQ131" s="105"/>
      <c r="ASR131" s="105"/>
      <c r="ASS131" s="105"/>
      <c r="AST131" s="105"/>
      <c r="ASU131" s="105"/>
      <c r="ASV131" s="105"/>
      <c r="ASW131" s="105"/>
      <c r="ASX131" s="105"/>
      <c r="ASY131" s="105"/>
      <c r="ASZ131" s="105"/>
      <c r="ATA131" s="105"/>
    </row>
    <row r="132" spans="1:1197" s="58" customFormat="1" ht="15" customHeight="1">
      <c r="A132" s="2302"/>
      <c r="B132" s="1663"/>
      <c r="C132" s="1719" t="s">
        <v>23</v>
      </c>
      <c r="D132" s="1720" t="s">
        <v>285</v>
      </c>
      <c r="E132" s="1721"/>
      <c r="F132" s="1717"/>
      <c r="G132" s="1717"/>
      <c r="H132" s="1717"/>
      <c r="I132" s="1717"/>
      <c r="J132" s="1717"/>
      <c r="K132" s="1718"/>
      <c r="L132" s="105"/>
      <c r="M132" s="1727">
        <f>IF(ISBLANK(N132),"",LARGE(M126:M131,1)+1)</f>
        <v>4</v>
      </c>
      <c r="N132" s="1612" t="s">
        <v>1462</v>
      </c>
      <c r="O132" s="1613"/>
      <c r="P132" s="1610"/>
      <c r="Q132" s="1610"/>
      <c r="R132" s="1610"/>
      <c r="S132" s="1611"/>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5"/>
      <c r="AR132" s="105"/>
      <c r="AS132" s="105"/>
      <c r="AT132" s="105"/>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c r="BP132" s="105"/>
      <c r="BQ132" s="105"/>
      <c r="BR132" s="105"/>
      <c r="BS132" s="105"/>
      <c r="BT132" s="105"/>
      <c r="BU132" s="105"/>
      <c r="BV132" s="105"/>
      <c r="BW132" s="105"/>
      <c r="BX132" s="105"/>
      <c r="BY132" s="105"/>
      <c r="BZ132" s="105"/>
      <c r="CA132" s="105"/>
      <c r="CB132" s="105"/>
      <c r="CC132" s="105"/>
      <c r="CD132" s="105"/>
      <c r="CE132" s="105"/>
      <c r="CF132" s="105"/>
      <c r="CG132" s="105"/>
      <c r="CH132" s="105"/>
      <c r="CI132" s="105"/>
      <c r="CJ132" s="105"/>
      <c r="CK132" s="105"/>
      <c r="CL132" s="105"/>
      <c r="CM132" s="105"/>
      <c r="CN132" s="105"/>
      <c r="CO132" s="105"/>
      <c r="CP132" s="105"/>
      <c r="CQ132" s="105"/>
      <c r="CR132" s="105"/>
      <c r="CS132" s="105"/>
      <c r="CT132" s="105"/>
      <c r="CU132" s="105"/>
      <c r="CV132" s="105"/>
      <c r="CW132" s="105"/>
      <c r="CX132" s="105"/>
      <c r="CY132" s="105"/>
      <c r="CZ132" s="105"/>
      <c r="DA132" s="105"/>
      <c r="DB132" s="105"/>
      <c r="DC132" s="105"/>
      <c r="DD132" s="105"/>
      <c r="DE132" s="105"/>
      <c r="DF132" s="105"/>
      <c r="DG132" s="105"/>
      <c r="DH132" s="105"/>
      <c r="DI132" s="105"/>
      <c r="DJ132" s="105"/>
      <c r="DK132" s="105"/>
      <c r="DL132" s="105"/>
      <c r="DM132" s="105"/>
      <c r="DN132" s="105"/>
      <c r="DO132" s="105"/>
      <c r="DP132" s="105"/>
      <c r="DQ132" s="105"/>
      <c r="DR132" s="105"/>
      <c r="DS132" s="105"/>
      <c r="DT132" s="105"/>
      <c r="DU132" s="105"/>
      <c r="DV132" s="105"/>
      <c r="DW132" s="105"/>
      <c r="DX132" s="105"/>
      <c r="DY132" s="105"/>
      <c r="DZ132" s="105"/>
      <c r="EA132" s="105"/>
      <c r="EB132" s="105"/>
      <c r="EC132" s="105"/>
      <c r="ED132" s="105"/>
      <c r="EE132" s="105"/>
      <c r="EF132" s="105"/>
      <c r="EG132" s="105"/>
      <c r="EH132" s="105"/>
      <c r="EI132" s="105"/>
      <c r="EJ132" s="105"/>
      <c r="EK132" s="105"/>
      <c r="EL132" s="105"/>
      <c r="EM132" s="105"/>
      <c r="EN132" s="105"/>
      <c r="EO132" s="105"/>
      <c r="EP132" s="105"/>
      <c r="EQ132" s="105"/>
      <c r="ER132" s="105"/>
      <c r="ES132" s="105"/>
      <c r="ET132" s="105"/>
      <c r="EU132" s="105"/>
      <c r="EV132" s="105"/>
      <c r="EW132" s="105"/>
      <c r="EX132" s="105"/>
      <c r="EY132" s="105"/>
      <c r="EZ132" s="105"/>
      <c r="FA132" s="105"/>
      <c r="FB132" s="105"/>
      <c r="FC132" s="105"/>
      <c r="FD132" s="105"/>
      <c r="FE132" s="105"/>
      <c r="FF132" s="105"/>
      <c r="FG132" s="105"/>
      <c r="FH132" s="105"/>
      <c r="FI132" s="105"/>
      <c r="FJ132" s="105"/>
      <c r="FK132" s="105"/>
      <c r="FL132" s="105"/>
      <c r="FM132" s="105"/>
      <c r="FN132" s="105"/>
      <c r="FO132" s="105"/>
      <c r="FP132" s="105"/>
      <c r="FQ132" s="105"/>
      <c r="FR132" s="105"/>
      <c r="FS132" s="105"/>
      <c r="FT132" s="105"/>
      <c r="FU132" s="105"/>
      <c r="FV132" s="105"/>
      <c r="FW132" s="105"/>
      <c r="FX132" s="105"/>
      <c r="FY132" s="105"/>
      <c r="FZ132" s="105"/>
      <c r="GA132" s="105"/>
      <c r="GB132" s="105"/>
      <c r="GC132" s="105"/>
      <c r="GD132" s="105"/>
      <c r="GE132" s="105"/>
      <c r="GF132" s="105"/>
      <c r="GG132" s="105"/>
      <c r="GH132" s="105"/>
      <c r="GI132" s="105"/>
      <c r="GJ132" s="105"/>
      <c r="GK132" s="105"/>
      <c r="GL132" s="105"/>
      <c r="GM132" s="105"/>
      <c r="GN132" s="105"/>
      <c r="GO132" s="105"/>
      <c r="GP132" s="105"/>
      <c r="GQ132" s="105"/>
      <c r="GR132" s="105"/>
      <c r="GS132" s="105"/>
      <c r="GT132" s="105"/>
      <c r="GU132" s="105"/>
      <c r="GV132" s="105"/>
      <c r="GW132" s="105"/>
      <c r="GX132" s="105"/>
      <c r="GY132" s="105"/>
      <c r="GZ132" s="105"/>
      <c r="HA132" s="105"/>
      <c r="HB132" s="105"/>
      <c r="HC132" s="105"/>
      <c r="HD132" s="105"/>
      <c r="HE132" s="105"/>
      <c r="HF132" s="105"/>
      <c r="HG132" s="105"/>
      <c r="HH132" s="105"/>
      <c r="HI132" s="105"/>
      <c r="HJ132" s="105"/>
      <c r="HK132" s="105"/>
      <c r="HL132" s="105"/>
      <c r="HM132" s="105"/>
      <c r="HN132" s="105"/>
      <c r="HO132" s="105"/>
      <c r="HP132" s="105"/>
      <c r="HQ132" s="105"/>
      <c r="HR132" s="105"/>
      <c r="HS132" s="105"/>
      <c r="HT132" s="105"/>
      <c r="HU132" s="105"/>
      <c r="HV132" s="105"/>
      <c r="HW132" s="105"/>
      <c r="HX132" s="105"/>
      <c r="HY132" s="105"/>
      <c r="HZ132" s="105"/>
      <c r="IA132" s="105"/>
      <c r="IB132" s="105"/>
      <c r="IC132" s="105"/>
      <c r="ID132" s="105"/>
      <c r="IE132" s="105"/>
      <c r="IF132" s="105"/>
      <c r="IG132" s="105"/>
      <c r="IH132" s="105"/>
      <c r="II132" s="105"/>
      <c r="IJ132" s="105"/>
      <c r="IK132" s="105"/>
      <c r="IL132" s="105"/>
      <c r="IM132" s="105"/>
      <c r="IN132" s="105"/>
      <c r="IO132" s="105"/>
      <c r="IP132" s="105"/>
      <c r="IQ132" s="105"/>
      <c r="IR132" s="105"/>
      <c r="IS132" s="105"/>
      <c r="IT132" s="105"/>
      <c r="IU132" s="105"/>
      <c r="IV132" s="105"/>
      <c r="IW132" s="105"/>
      <c r="IX132" s="105"/>
      <c r="IY132" s="105"/>
      <c r="IZ132" s="105"/>
      <c r="JA132" s="105"/>
      <c r="JB132" s="105"/>
      <c r="JC132" s="105"/>
      <c r="JD132" s="105"/>
      <c r="JE132" s="105"/>
      <c r="JF132" s="105"/>
      <c r="JG132" s="105"/>
      <c r="JH132" s="105"/>
      <c r="JI132" s="105"/>
      <c r="JJ132" s="105"/>
      <c r="JK132" s="105"/>
      <c r="JL132" s="105"/>
      <c r="JM132" s="105"/>
      <c r="JN132" s="105"/>
      <c r="JO132" s="105"/>
      <c r="JP132" s="105"/>
      <c r="JQ132" s="105"/>
      <c r="JR132" s="105"/>
      <c r="JS132" s="105"/>
      <c r="JT132" s="105"/>
      <c r="JU132" s="105"/>
      <c r="JV132" s="105"/>
      <c r="JW132" s="105"/>
      <c r="JX132" s="105"/>
      <c r="JY132" s="105"/>
      <c r="JZ132" s="105"/>
      <c r="KA132" s="105"/>
      <c r="KB132" s="105"/>
      <c r="KC132" s="105"/>
      <c r="KD132" s="105"/>
      <c r="KE132" s="105"/>
      <c r="KF132" s="105"/>
      <c r="KG132" s="105"/>
      <c r="KH132" s="105"/>
      <c r="KI132" s="105"/>
      <c r="KJ132" s="105"/>
      <c r="KK132" s="105"/>
      <c r="KL132" s="105"/>
      <c r="KM132" s="105"/>
      <c r="KN132" s="105"/>
      <c r="KO132" s="105"/>
      <c r="KP132" s="105"/>
      <c r="KQ132" s="105"/>
      <c r="KR132" s="105"/>
      <c r="KS132" s="105"/>
      <c r="KT132" s="105"/>
      <c r="KU132" s="105"/>
      <c r="KV132" s="105"/>
      <c r="KW132" s="105"/>
      <c r="KX132" s="105"/>
      <c r="KY132" s="105"/>
      <c r="KZ132" s="105"/>
      <c r="LA132" s="105"/>
      <c r="LB132" s="105"/>
      <c r="LC132" s="105"/>
      <c r="LD132" s="105"/>
      <c r="LE132" s="105"/>
      <c r="LF132" s="105"/>
      <c r="LG132" s="105"/>
      <c r="LH132" s="105"/>
      <c r="LI132" s="105"/>
      <c r="LJ132" s="105"/>
      <c r="LK132" s="105"/>
      <c r="LL132" s="105"/>
      <c r="LM132" s="105"/>
      <c r="LN132" s="105"/>
      <c r="LO132" s="105"/>
      <c r="LP132" s="105"/>
      <c r="LQ132" s="105"/>
      <c r="LR132" s="105"/>
      <c r="LS132" s="105"/>
      <c r="LT132" s="105"/>
      <c r="LU132" s="105"/>
      <c r="LV132" s="105"/>
      <c r="LW132" s="105"/>
      <c r="LX132" s="105"/>
      <c r="LY132" s="105"/>
      <c r="LZ132" s="105"/>
      <c r="MA132" s="105"/>
      <c r="MB132" s="105"/>
      <c r="MC132" s="105"/>
      <c r="MD132" s="105"/>
      <c r="ME132" s="105"/>
      <c r="MF132" s="105"/>
      <c r="MG132" s="105"/>
      <c r="MH132" s="105"/>
      <c r="MI132" s="105"/>
      <c r="MJ132" s="105"/>
      <c r="MK132" s="105"/>
      <c r="ML132" s="105"/>
      <c r="MM132" s="105"/>
      <c r="MN132" s="105"/>
      <c r="MO132" s="105"/>
      <c r="MP132" s="105"/>
      <c r="MQ132" s="105"/>
      <c r="MR132" s="105"/>
      <c r="MS132" s="105"/>
      <c r="MT132" s="105"/>
      <c r="MU132" s="105"/>
      <c r="MV132" s="105"/>
      <c r="MW132" s="105"/>
      <c r="MX132" s="105"/>
      <c r="MY132" s="105"/>
      <c r="MZ132" s="105"/>
      <c r="NA132" s="105"/>
      <c r="NB132" s="105"/>
      <c r="NC132" s="105"/>
      <c r="ND132" s="105"/>
      <c r="NE132" s="105"/>
      <c r="NF132" s="105"/>
      <c r="NG132" s="105"/>
      <c r="NH132" s="105"/>
      <c r="NI132" s="105"/>
      <c r="NJ132" s="105"/>
      <c r="NK132" s="105"/>
      <c r="NL132" s="105"/>
      <c r="NM132" s="105"/>
      <c r="NN132" s="105"/>
      <c r="NO132" s="105"/>
      <c r="NP132" s="105"/>
      <c r="NQ132" s="105"/>
      <c r="NR132" s="105"/>
      <c r="NS132" s="105"/>
      <c r="NT132" s="105"/>
      <c r="NU132" s="105"/>
      <c r="NV132" s="105"/>
      <c r="NW132" s="105"/>
      <c r="NX132" s="105"/>
      <c r="NY132" s="105"/>
      <c r="NZ132" s="105"/>
      <c r="OA132" s="105"/>
      <c r="OB132" s="105"/>
      <c r="OC132" s="105"/>
      <c r="OD132" s="105"/>
      <c r="OE132" s="105"/>
      <c r="OF132" s="105"/>
      <c r="OG132" s="105"/>
      <c r="OH132" s="105"/>
      <c r="OI132" s="105"/>
      <c r="OJ132" s="105"/>
      <c r="OK132" s="105"/>
      <c r="OL132" s="105"/>
      <c r="OM132" s="105"/>
      <c r="ON132" s="105"/>
      <c r="OO132" s="105"/>
      <c r="OP132" s="105"/>
      <c r="OQ132" s="105"/>
      <c r="OR132" s="105"/>
      <c r="OS132" s="105"/>
      <c r="OT132" s="105"/>
      <c r="OU132" s="105"/>
      <c r="OV132" s="105"/>
      <c r="OW132" s="105"/>
      <c r="OX132" s="105"/>
      <c r="OY132" s="105"/>
      <c r="OZ132" s="105"/>
      <c r="PA132" s="105"/>
      <c r="PB132" s="105"/>
      <c r="PC132" s="105"/>
      <c r="PD132" s="105"/>
      <c r="PE132" s="105"/>
      <c r="PF132" s="105"/>
      <c r="PG132" s="105"/>
      <c r="PH132" s="105"/>
      <c r="PI132" s="105"/>
      <c r="PJ132" s="105"/>
      <c r="PK132" s="105"/>
      <c r="PL132" s="105"/>
      <c r="PM132" s="105"/>
      <c r="PN132" s="105"/>
      <c r="PO132" s="105"/>
      <c r="PP132" s="105"/>
      <c r="PQ132" s="105"/>
      <c r="PR132" s="105"/>
      <c r="PS132" s="105"/>
      <c r="PT132" s="105"/>
      <c r="PU132" s="105"/>
      <c r="PV132" s="105"/>
      <c r="PW132" s="105"/>
      <c r="PX132" s="105"/>
      <c r="PY132" s="105"/>
      <c r="PZ132" s="105"/>
      <c r="QA132" s="105"/>
      <c r="QB132" s="105"/>
      <c r="QC132" s="105"/>
      <c r="QD132" s="105"/>
      <c r="QE132" s="105"/>
      <c r="QF132" s="105"/>
      <c r="QG132" s="105"/>
      <c r="QH132" s="105"/>
      <c r="QI132" s="105"/>
      <c r="QJ132" s="105"/>
      <c r="QK132" s="105"/>
      <c r="QL132" s="105"/>
      <c r="QM132" s="105"/>
      <c r="QN132" s="105"/>
      <c r="QO132" s="105"/>
      <c r="QP132" s="105"/>
      <c r="QQ132" s="105"/>
      <c r="QR132" s="105"/>
      <c r="QS132" s="105"/>
      <c r="QT132" s="105"/>
      <c r="QU132" s="105"/>
      <c r="QV132" s="105"/>
      <c r="QW132" s="105"/>
      <c r="QX132" s="105"/>
      <c r="QY132" s="105"/>
      <c r="QZ132" s="105"/>
      <c r="RA132" s="105"/>
      <c r="RB132" s="105"/>
      <c r="RC132" s="105"/>
      <c r="RD132" s="105"/>
      <c r="RE132" s="105"/>
      <c r="RF132" s="105"/>
      <c r="RG132" s="105"/>
      <c r="RH132" s="105"/>
      <c r="RI132" s="105"/>
      <c r="RJ132" s="105"/>
      <c r="RK132" s="105"/>
      <c r="RL132" s="105"/>
      <c r="RM132" s="105"/>
      <c r="RN132" s="105"/>
      <c r="RO132" s="105"/>
      <c r="RP132" s="105"/>
      <c r="RQ132" s="105"/>
      <c r="RR132" s="105"/>
      <c r="RS132" s="105"/>
      <c r="RT132" s="105"/>
      <c r="RU132" s="105"/>
      <c r="RV132" s="105"/>
      <c r="RW132" s="105"/>
      <c r="RX132" s="105"/>
      <c r="RY132" s="105"/>
      <c r="RZ132" s="105"/>
      <c r="SA132" s="105"/>
      <c r="SB132" s="105"/>
      <c r="SC132" s="105"/>
      <c r="SD132" s="105"/>
      <c r="SE132" s="105"/>
      <c r="SF132" s="105"/>
      <c r="SG132" s="105"/>
      <c r="SH132" s="105"/>
      <c r="SI132" s="105"/>
      <c r="SJ132" s="105"/>
      <c r="SK132" s="105"/>
      <c r="SL132" s="105"/>
      <c r="SM132" s="105"/>
      <c r="SN132" s="105"/>
      <c r="SO132" s="105"/>
      <c r="SP132" s="105"/>
      <c r="SQ132" s="105"/>
      <c r="SR132" s="105"/>
      <c r="SS132" s="105"/>
      <c r="ST132" s="105"/>
      <c r="SU132" s="105"/>
      <c r="SV132" s="105"/>
      <c r="SW132" s="105"/>
      <c r="SX132" s="105"/>
      <c r="SY132" s="105"/>
      <c r="SZ132" s="105"/>
      <c r="TA132" s="105"/>
      <c r="TB132" s="105"/>
      <c r="TC132" s="105"/>
      <c r="TD132" s="105"/>
      <c r="TE132" s="105"/>
      <c r="TF132" s="105"/>
      <c r="TG132" s="105"/>
      <c r="TH132" s="105"/>
      <c r="TI132" s="105"/>
      <c r="TJ132" s="105"/>
      <c r="TK132" s="105"/>
      <c r="TL132" s="105"/>
      <c r="TM132" s="105"/>
      <c r="TN132" s="105"/>
      <c r="TO132" s="105"/>
      <c r="TP132" s="105"/>
      <c r="TQ132" s="105"/>
      <c r="TR132" s="105"/>
      <c r="TS132" s="105"/>
      <c r="TT132" s="105"/>
      <c r="TU132" s="105"/>
      <c r="TV132" s="105"/>
      <c r="TW132" s="105"/>
      <c r="TX132" s="105"/>
      <c r="TY132" s="105"/>
      <c r="TZ132" s="105"/>
      <c r="UA132" s="105"/>
      <c r="UB132" s="105"/>
      <c r="UC132" s="105"/>
      <c r="UD132" s="105"/>
      <c r="UE132" s="105"/>
      <c r="UF132" s="105"/>
      <c r="UG132" s="105"/>
      <c r="UH132" s="105"/>
      <c r="UI132" s="105"/>
      <c r="UJ132" s="105"/>
      <c r="UK132" s="105"/>
      <c r="UL132" s="105"/>
      <c r="UM132" s="105"/>
      <c r="UN132" s="105"/>
      <c r="UO132" s="105"/>
      <c r="UP132" s="105"/>
      <c r="UQ132" s="105"/>
      <c r="UR132" s="105"/>
      <c r="US132" s="105"/>
      <c r="UT132" s="105"/>
      <c r="UU132" s="105"/>
      <c r="UV132" s="105"/>
      <c r="UW132" s="105"/>
      <c r="UX132" s="105"/>
      <c r="UY132" s="105"/>
      <c r="UZ132" s="105"/>
      <c r="VA132" s="105"/>
      <c r="VB132" s="105"/>
      <c r="VC132" s="105"/>
      <c r="VD132" s="105"/>
      <c r="VE132" s="105"/>
      <c r="VF132" s="105"/>
      <c r="VG132" s="105"/>
      <c r="VH132" s="105"/>
      <c r="VI132" s="105"/>
      <c r="VJ132" s="105"/>
      <c r="VK132" s="105"/>
      <c r="VL132" s="105"/>
      <c r="VM132" s="105"/>
      <c r="VN132" s="105"/>
      <c r="VO132" s="105"/>
      <c r="VP132" s="105"/>
      <c r="VQ132" s="105"/>
      <c r="VR132" s="105"/>
      <c r="VS132" s="105"/>
      <c r="VT132" s="105"/>
      <c r="VU132" s="105"/>
      <c r="VV132" s="105"/>
      <c r="VW132" s="105"/>
      <c r="VX132" s="105"/>
      <c r="VY132" s="105"/>
      <c r="VZ132" s="105"/>
      <c r="WA132" s="105"/>
      <c r="WB132" s="105"/>
      <c r="WC132" s="105"/>
      <c r="WD132" s="105"/>
      <c r="WE132" s="105"/>
      <c r="WF132" s="105"/>
      <c r="WG132" s="105"/>
      <c r="WH132" s="105"/>
      <c r="WI132" s="105"/>
      <c r="WJ132" s="105"/>
      <c r="WK132" s="105"/>
      <c r="WL132" s="105"/>
      <c r="WM132" s="105"/>
      <c r="WN132" s="105"/>
      <c r="WO132" s="105"/>
      <c r="WP132" s="105"/>
      <c r="WQ132" s="105"/>
      <c r="WR132" s="105"/>
      <c r="WS132" s="105"/>
      <c r="WT132" s="105"/>
      <c r="WU132" s="105"/>
      <c r="WV132" s="105"/>
      <c r="WW132" s="105"/>
      <c r="WX132" s="105"/>
      <c r="WY132" s="105"/>
      <c r="WZ132" s="105"/>
      <c r="XA132" s="105"/>
      <c r="XB132" s="105"/>
      <c r="XC132" s="105"/>
      <c r="XD132" s="105"/>
      <c r="XE132" s="105"/>
      <c r="XF132" s="105"/>
      <c r="XG132" s="105"/>
      <c r="XH132" s="105"/>
      <c r="XI132" s="105"/>
      <c r="XJ132" s="105"/>
      <c r="XK132" s="105"/>
      <c r="XL132" s="105"/>
      <c r="XM132" s="105"/>
      <c r="XN132" s="105"/>
      <c r="XO132" s="105"/>
      <c r="XP132" s="105"/>
      <c r="XQ132" s="105"/>
      <c r="XR132" s="105"/>
      <c r="XS132" s="105"/>
      <c r="XT132" s="105"/>
      <c r="XU132" s="105"/>
      <c r="XV132" s="105"/>
      <c r="XW132" s="105"/>
      <c r="XX132" s="105"/>
      <c r="XY132" s="105"/>
      <c r="XZ132" s="105"/>
      <c r="YA132" s="105"/>
      <c r="YB132" s="105"/>
      <c r="YC132" s="105"/>
      <c r="YD132" s="105"/>
      <c r="YE132" s="105"/>
      <c r="YF132" s="105"/>
      <c r="YG132" s="105"/>
      <c r="YH132" s="105"/>
      <c r="YI132" s="105"/>
      <c r="YJ132" s="105"/>
      <c r="YK132" s="105"/>
      <c r="YL132" s="105"/>
      <c r="YM132" s="105"/>
      <c r="YN132" s="105"/>
      <c r="YO132" s="105"/>
      <c r="YP132" s="105"/>
      <c r="YQ132" s="105"/>
      <c r="YR132" s="105"/>
      <c r="YS132" s="105"/>
      <c r="YT132" s="105"/>
      <c r="YU132" s="105"/>
      <c r="YV132" s="105"/>
      <c r="YW132" s="105"/>
      <c r="YX132" s="105"/>
      <c r="YY132" s="105"/>
      <c r="YZ132" s="105"/>
      <c r="ZA132" s="105"/>
      <c r="ZB132" s="105"/>
      <c r="ZC132" s="105"/>
      <c r="ZD132" s="105"/>
      <c r="ZE132" s="105"/>
      <c r="ZF132" s="105"/>
      <c r="ZG132" s="105"/>
      <c r="ZH132" s="105"/>
      <c r="ZI132" s="105"/>
      <c r="ZJ132" s="105"/>
      <c r="ZK132" s="105"/>
      <c r="ZL132" s="105"/>
      <c r="ZM132" s="105"/>
      <c r="ZN132" s="105"/>
      <c r="ZO132" s="105"/>
      <c r="ZP132" s="105"/>
      <c r="ZQ132" s="105"/>
      <c r="ZR132" s="105"/>
      <c r="ZS132" s="105"/>
      <c r="ZT132" s="105"/>
      <c r="ZU132" s="105"/>
      <c r="ZV132" s="105"/>
      <c r="ZW132" s="105"/>
      <c r="ZX132" s="105"/>
      <c r="ZY132" s="105"/>
      <c r="ZZ132" s="105"/>
      <c r="AAA132" s="105"/>
      <c r="AAB132" s="105"/>
      <c r="AAC132" s="105"/>
      <c r="AAD132" s="105"/>
      <c r="AAE132" s="105"/>
      <c r="AAF132" s="105"/>
      <c r="AAG132" s="105"/>
      <c r="AAH132" s="105"/>
      <c r="AAI132" s="105"/>
      <c r="AAJ132" s="105"/>
      <c r="AAK132" s="105"/>
      <c r="AAL132" s="105"/>
      <c r="AAM132" s="105"/>
      <c r="AAN132" s="105"/>
      <c r="AAO132" s="105"/>
      <c r="AAP132" s="105"/>
      <c r="AAQ132" s="105"/>
      <c r="AAR132" s="105"/>
      <c r="AAS132" s="105"/>
      <c r="AAT132" s="105"/>
      <c r="AAU132" s="105"/>
      <c r="AAV132" s="105"/>
      <c r="AAW132" s="105"/>
      <c r="AAX132" s="105"/>
      <c r="AAY132" s="105"/>
      <c r="AAZ132" s="105"/>
      <c r="ABA132" s="105"/>
      <c r="ABB132" s="105"/>
      <c r="ABC132" s="105"/>
      <c r="ABD132" s="105"/>
      <c r="ABE132" s="105"/>
      <c r="ABF132" s="105"/>
      <c r="ABG132" s="105"/>
      <c r="ABH132" s="105"/>
      <c r="ABI132" s="105"/>
      <c r="ABJ132" s="105"/>
      <c r="ABK132" s="105"/>
      <c r="ABL132" s="105"/>
      <c r="ABM132" s="105"/>
      <c r="ABN132" s="105"/>
      <c r="ABO132" s="105"/>
      <c r="ABP132" s="105"/>
      <c r="ABQ132" s="105"/>
      <c r="ABR132" s="105"/>
      <c r="ABS132" s="105"/>
      <c r="ABT132" s="105"/>
      <c r="ABU132" s="105"/>
      <c r="ABV132" s="105"/>
      <c r="ABW132" s="105"/>
      <c r="ABX132" s="105"/>
      <c r="ABY132" s="105"/>
      <c r="ABZ132" s="105"/>
      <c r="ACA132" s="105"/>
      <c r="ACB132" s="105"/>
      <c r="ACC132" s="105"/>
      <c r="ACD132" s="105"/>
      <c r="ACE132" s="105"/>
      <c r="ACF132" s="105"/>
      <c r="ACG132" s="105"/>
      <c r="ACH132" s="105"/>
      <c r="ACI132" s="105"/>
      <c r="ACJ132" s="105"/>
      <c r="ACK132" s="105"/>
      <c r="ACL132" s="105"/>
      <c r="ACM132" s="105"/>
      <c r="ACN132" s="105"/>
      <c r="ACO132" s="105"/>
      <c r="ACP132" s="105"/>
      <c r="ACQ132" s="105"/>
      <c r="ACR132" s="105"/>
      <c r="ACS132" s="105"/>
      <c r="ACT132" s="105"/>
      <c r="ACU132" s="105"/>
      <c r="ACV132" s="105"/>
      <c r="ACW132" s="105"/>
      <c r="ACX132" s="105"/>
      <c r="ACY132" s="105"/>
      <c r="ACZ132" s="105"/>
      <c r="ADA132" s="105"/>
      <c r="ADB132" s="105"/>
      <c r="ADC132" s="105"/>
      <c r="ADD132" s="105"/>
      <c r="ADE132" s="105"/>
      <c r="ADF132" s="105"/>
      <c r="ADG132" s="105"/>
      <c r="ADH132" s="105"/>
      <c r="ADI132" s="105"/>
      <c r="ADJ132" s="105"/>
      <c r="ADK132" s="105"/>
      <c r="ADL132" s="105"/>
      <c r="ADM132" s="105"/>
      <c r="ADN132" s="105"/>
      <c r="ADO132" s="105"/>
      <c r="ADP132" s="105"/>
      <c r="ADQ132" s="105"/>
      <c r="ADR132" s="105"/>
      <c r="ADS132" s="105"/>
      <c r="ADT132" s="105"/>
      <c r="ADU132" s="105"/>
      <c r="ADV132" s="105"/>
      <c r="ADW132" s="105"/>
      <c r="ADX132" s="105"/>
      <c r="ADY132" s="105"/>
      <c r="ADZ132" s="105"/>
      <c r="AEA132" s="105"/>
      <c r="AEB132" s="105"/>
      <c r="AEC132" s="105"/>
      <c r="AED132" s="105"/>
      <c r="AEE132" s="105"/>
      <c r="AEF132" s="105"/>
      <c r="AEG132" s="105"/>
      <c r="AEH132" s="105"/>
      <c r="AEI132" s="105"/>
      <c r="AEJ132" s="105"/>
      <c r="AEK132" s="105"/>
      <c r="AEL132" s="105"/>
      <c r="AEM132" s="105"/>
      <c r="AEN132" s="105"/>
      <c r="AEO132" s="105"/>
      <c r="AEP132" s="105"/>
      <c r="AEQ132" s="105"/>
      <c r="AER132" s="105"/>
      <c r="AES132" s="105"/>
      <c r="AET132" s="105"/>
      <c r="AEU132" s="105"/>
      <c r="AEV132" s="105"/>
      <c r="AEW132" s="105"/>
      <c r="AEX132" s="105"/>
      <c r="AEY132" s="105"/>
      <c r="AEZ132" s="105"/>
      <c r="AFA132" s="105"/>
      <c r="AFB132" s="105"/>
      <c r="AFC132" s="105"/>
      <c r="AFD132" s="105"/>
      <c r="AFE132" s="105"/>
      <c r="AFF132" s="105"/>
      <c r="AFG132" s="105"/>
      <c r="AFH132" s="105"/>
      <c r="AFI132" s="105"/>
      <c r="AFJ132" s="105"/>
      <c r="AFK132" s="105"/>
      <c r="AFL132" s="105"/>
      <c r="AFM132" s="105"/>
      <c r="AFN132" s="105"/>
      <c r="AFO132" s="105"/>
      <c r="AFP132" s="105"/>
      <c r="AFQ132" s="105"/>
      <c r="AFR132" s="105"/>
      <c r="AFS132" s="105"/>
      <c r="AFT132" s="105"/>
      <c r="AFU132" s="105"/>
      <c r="AFV132" s="105"/>
      <c r="AFW132" s="105"/>
      <c r="AFX132" s="105"/>
      <c r="AFY132" s="105"/>
      <c r="AFZ132" s="105"/>
      <c r="AGA132" s="105"/>
      <c r="AGB132" s="105"/>
      <c r="AGC132" s="105"/>
      <c r="AGD132" s="105"/>
      <c r="AGE132" s="105"/>
      <c r="AGF132" s="105"/>
      <c r="AGG132" s="105"/>
      <c r="AGH132" s="105"/>
      <c r="AGI132" s="105"/>
      <c r="AGJ132" s="105"/>
      <c r="AGK132" s="105"/>
      <c r="AGL132" s="105"/>
      <c r="AGM132" s="105"/>
      <c r="AGN132" s="105"/>
      <c r="AGO132" s="105"/>
      <c r="AGP132" s="105"/>
      <c r="AGQ132" s="105"/>
      <c r="AGR132" s="105"/>
      <c r="AGS132" s="105"/>
      <c r="AGT132" s="105"/>
      <c r="AGU132" s="105"/>
      <c r="AGV132" s="105"/>
      <c r="AGW132" s="105"/>
      <c r="AGX132" s="105"/>
      <c r="AGY132" s="105"/>
      <c r="AGZ132" s="105"/>
      <c r="AHA132" s="105"/>
      <c r="AHB132" s="105"/>
      <c r="AHC132" s="105"/>
      <c r="AHD132" s="105"/>
      <c r="AHE132" s="105"/>
      <c r="AHF132" s="105"/>
      <c r="AHG132" s="105"/>
      <c r="AHH132" s="105"/>
      <c r="AHI132" s="105"/>
      <c r="AHJ132" s="105"/>
      <c r="AHK132" s="105"/>
      <c r="AHL132" s="105"/>
      <c r="AHM132" s="105"/>
      <c r="AHN132" s="105"/>
      <c r="AHO132" s="105"/>
      <c r="AHP132" s="105"/>
      <c r="AHQ132" s="105"/>
      <c r="AHR132" s="105"/>
      <c r="AHS132" s="105"/>
      <c r="AHT132" s="105"/>
      <c r="AHU132" s="105"/>
      <c r="AHV132" s="105"/>
      <c r="AHW132" s="105"/>
      <c r="AHX132" s="105"/>
      <c r="AHY132" s="105"/>
      <c r="AHZ132" s="105"/>
      <c r="AIA132" s="105"/>
      <c r="AIB132" s="105"/>
      <c r="AIC132" s="105"/>
      <c r="AID132" s="105"/>
      <c r="AIE132" s="105"/>
      <c r="AIF132" s="105"/>
      <c r="AIG132" s="105"/>
      <c r="AIH132" s="105"/>
      <c r="AII132" s="105"/>
      <c r="AIJ132" s="105"/>
      <c r="AIK132" s="105"/>
      <c r="AIL132" s="105"/>
      <c r="AIM132" s="105"/>
      <c r="AIN132" s="105"/>
      <c r="AIO132" s="105"/>
      <c r="AIP132" s="105"/>
      <c r="AIQ132" s="105"/>
      <c r="AIR132" s="105"/>
      <c r="AIS132" s="105"/>
      <c r="AIT132" s="105"/>
      <c r="AIU132" s="105"/>
      <c r="AIV132" s="105"/>
      <c r="AIW132" s="105"/>
      <c r="AIX132" s="105"/>
      <c r="AIY132" s="105"/>
      <c r="AIZ132" s="105"/>
      <c r="AJA132" s="105"/>
      <c r="AJB132" s="105"/>
      <c r="AJC132" s="105"/>
      <c r="AJD132" s="105"/>
      <c r="AJE132" s="105"/>
      <c r="AJF132" s="105"/>
      <c r="AJG132" s="105"/>
      <c r="AJH132" s="105"/>
      <c r="AJI132" s="105"/>
      <c r="AJJ132" s="105"/>
      <c r="AJK132" s="105"/>
      <c r="AJL132" s="105"/>
      <c r="AJM132" s="105"/>
      <c r="AJN132" s="105"/>
      <c r="AJO132" s="105"/>
      <c r="AJP132" s="105"/>
      <c r="AJQ132" s="105"/>
      <c r="AJR132" s="105"/>
      <c r="AJS132" s="105"/>
      <c r="AJT132" s="105"/>
      <c r="AJU132" s="105"/>
      <c r="AJV132" s="105"/>
      <c r="AJW132" s="105"/>
      <c r="AJX132" s="105"/>
      <c r="AJY132" s="105"/>
      <c r="AJZ132" s="105"/>
      <c r="AKA132" s="105"/>
      <c r="AKB132" s="105"/>
      <c r="AKC132" s="105"/>
      <c r="AKD132" s="105"/>
      <c r="AKE132" s="105"/>
      <c r="AKF132" s="105"/>
      <c r="AKG132" s="105"/>
      <c r="AKH132" s="105"/>
      <c r="AKI132" s="105"/>
      <c r="AKJ132" s="105"/>
      <c r="AKK132" s="105"/>
      <c r="AKL132" s="105"/>
      <c r="AKM132" s="105"/>
      <c r="AKN132" s="105"/>
      <c r="AKO132" s="105"/>
      <c r="AKP132" s="105"/>
      <c r="AKQ132" s="105"/>
      <c r="AKR132" s="105"/>
      <c r="AKS132" s="105"/>
      <c r="AKT132" s="105"/>
      <c r="AKU132" s="105"/>
      <c r="AKV132" s="105"/>
      <c r="AKW132" s="105"/>
      <c r="AKX132" s="105"/>
      <c r="AKY132" s="105"/>
      <c r="AKZ132" s="105"/>
      <c r="ALA132" s="105"/>
      <c r="ALB132" s="105"/>
      <c r="ALC132" s="105"/>
      <c r="ALD132" s="105"/>
      <c r="ALE132" s="105"/>
      <c r="ALF132" s="105"/>
      <c r="ALG132" s="105"/>
      <c r="ALH132" s="105"/>
      <c r="ALI132" s="105"/>
      <c r="ALJ132" s="105"/>
      <c r="ALK132" s="105"/>
      <c r="ALL132" s="105"/>
      <c r="ALM132" s="105"/>
      <c r="ALN132" s="105"/>
      <c r="ALO132" s="105"/>
      <c r="ALP132" s="105"/>
      <c r="ALQ132" s="105"/>
      <c r="ALR132" s="105"/>
      <c r="ALS132" s="105"/>
      <c r="ALT132" s="105"/>
      <c r="ALU132" s="105"/>
      <c r="ALV132" s="105"/>
      <c r="ALW132" s="105"/>
      <c r="ALX132" s="105"/>
      <c r="ALY132" s="105"/>
      <c r="ALZ132" s="105"/>
      <c r="AMA132" s="105"/>
      <c r="AMB132" s="105"/>
      <c r="AMC132" s="105"/>
      <c r="AMD132" s="105"/>
      <c r="AME132" s="105"/>
      <c r="AMF132" s="105"/>
      <c r="AMG132" s="105"/>
      <c r="AMH132" s="105"/>
      <c r="AMI132" s="105"/>
      <c r="AMJ132" s="105"/>
      <c r="AMK132" s="105"/>
      <c r="AML132" s="105"/>
      <c r="AMM132" s="105"/>
      <c r="AMN132" s="105"/>
      <c r="AMO132" s="105"/>
      <c r="AMP132" s="105"/>
      <c r="AMQ132" s="105"/>
      <c r="AMR132" s="105"/>
      <c r="AMS132" s="105"/>
      <c r="AMT132" s="105"/>
      <c r="AMU132" s="105"/>
      <c r="AMV132" s="105"/>
      <c r="AMW132" s="105"/>
      <c r="AMX132" s="105"/>
      <c r="AMY132" s="105"/>
      <c r="AMZ132" s="105"/>
      <c r="ANA132" s="105"/>
      <c r="ANB132" s="105"/>
      <c r="ANC132" s="105"/>
      <c r="AND132" s="105"/>
      <c r="ANE132" s="105"/>
      <c r="ANF132" s="105"/>
      <c r="ANG132" s="105"/>
      <c r="ANH132" s="105"/>
      <c r="ANI132" s="105"/>
      <c r="ANJ132" s="105"/>
      <c r="ANK132" s="105"/>
      <c r="ANL132" s="105"/>
      <c r="ANM132" s="105"/>
      <c r="ANN132" s="105"/>
      <c r="ANO132" s="105"/>
      <c r="ANP132" s="105"/>
      <c r="ANQ132" s="105"/>
      <c r="ANR132" s="105"/>
      <c r="ANS132" s="105"/>
      <c r="ANT132" s="105"/>
      <c r="ANU132" s="105"/>
      <c r="ANV132" s="105"/>
      <c r="ANW132" s="105"/>
      <c r="ANX132" s="105"/>
      <c r="ANY132" s="105"/>
      <c r="ANZ132" s="105"/>
      <c r="AOA132" s="105"/>
      <c r="AOB132" s="105"/>
      <c r="AOC132" s="105"/>
      <c r="AOD132" s="105"/>
      <c r="AOE132" s="105"/>
      <c r="AOF132" s="105"/>
      <c r="AOG132" s="105"/>
      <c r="AOH132" s="105"/>
      <c r="AOI132" s="105"/>
      <c r="AOJ132" s="105"/>
      <c r="AOK132" s="105"/>
      <c r="AOL132" s="105"/>
      <c r="AOM132" s="105"/>
      <c r="AON132" s="105"/>
      <c r="AOO132" s="105"/>
      <c r="AOP132" s="105"/>
      <c r="AOQ132" s="105"/>
      <c r="AOR132" s="105"/>
      <c r="AOS132" s="105"/>
      <c r="AOT132" s="105"/>
      <c r="AOU132" s="105"/>
      <c r="AOV132" s="105"/>
      <c r="AOW132" s="105"/>
      <c r="AOX132" s="105"/>
      <c r="AOY132" s="105"/>
      <c r="AOZ132" s="105"/>
      <c r="APA132" s="105"/>
      <c r="APB132" s="105"/>
      <c r="APC132" s="105"/>
      <c r="APD132" s="105"/>
      <c r="APE132" s="105"/>
      <c r="APF132" s="105"/>
      <c r="APG132" s="105"/>
      <c r="APH132" s="105"/>
      <c r="API132" s="105"/>
      <c r="APJ132" s="105"/>
      <c r="APK132" s="105"/>
      <c r="APL132" s="105"/>
      <c r="APM132" s="105"/>
      <c r="APN132" s="105"/>
      <c r="APO132" s="105"/>
      <c r="APP132" s="105"/>
      <c r="APQ132" s="105"/>
      <c r="APR132" s="105"/>
      <c r="APS132" s="105"/>
      <c r="APT132" s="105"/>
      <c r="APU132" s="105"/>
      <c r="APV132" s="105"/>
      <c r="APW132" s="105"/>
      <c r="APX132" s="105"/>
      <c r="APY132" s="105"/>
      <c r="APZ132" s="105"/>
      <c r="AQA132" s="105"/>
      <c r="AQB132" s="105"/>
      <c r="AQC132" s="105"/>
      <c r="AQD132" s="105"/>
      <c r="AQE132" s="105"/>
      <c r="AQF132" s="105"/>
      <c r="AQG132" s="105"/>
      <c r="AQH132" s="105"/>
      <c r="AQI132" s="105"/>
      <c r="AQJ132" s="105"/>
      <c r="AQK132" s="105"/>
      <c r="AQL132" s="105"/>
      <c r="AQM132" s="105"/>
      <c r="AQN132" s="105"/>
      <c r="AQO132" s="105"/>
      <c r="AQP132" s="105"/>
      <c r="AQQ132" s="105"/>
      <c r="AQR132" s="105"/>
      <c r="AQS132" s="105"/>
      <c r="AQT132" s="105"/>
      <c r="AQU132" s="105"/>
      <c r="AQV132" s="105"/>
      <c r="AQW132" s="105"/>
      <c r="AQX132" s="105"/>
      <c r="AQY132" s="105"/>
      <c r="AQZ132" s="105"/>
      <c r="ARA132" s="105"/>
      <c r="ARB132" s="105"/>
      <c r="ARC132" s="105"/>
      <c r="ARD132" s="105"/>
      <c r="ARE132" s="105"/>
      <c r="ARF132" s="105"/>
      <c r="ARG132" s="105"/>
      <c r="ARH132" s="105"/>
      <c r="ARI132" s="105"/>
      <c r="ARJ132" s="105"/>
      <c r="ARK132" s="105"/>
      <c r="ARL132" s="105"/>
      <c r="ARM132" s="105"/>
      <c r="ARN132" s="105"/>
      <c r="ARO132" s="105"/>
      <c r="ARP132" s="105"/>
      <c r="ARQ132" s="105"/>
      <c r="ARR132" s="105"/>
      <c r="ARS132" s="105"/>
      <c r="ART132" s="105"/>
      <c r="ARU132" s="105"/>
      <c r="ARV132" s="105"/>
      <c r="ARW132" s="105"/>
      <c r="ARX132" s="105"/>
      <c r="ARY132" s="105"/>
      <c r="ARZ132" s="105"/>
      <c r="ASA132" s="105"/>
      <c r="ASB132" s="105"/>
      <c r="ASC132" s="105"/>
      <c r="ASD132" s="105"/>
      <c r="ASE132" s="105"/>
      <c r="ASF132" s="105"/>
      <c r="ASG132" s="105"/>
      <c r="ASH132" s="105"/>
      <c r="ASI132" s="105"/>
      <c r="ASJ132" s="105"/>
      <c r="ASK132" s="105"/>
      <c r="ASL132" s="105"/>
      <c r="ASM132" s="105"/>
      <c r="ASN132" s="105"/>
      <c r="ASO132" s="105"/>
      <c r="ASP132" s="105"/>
      <c r="ASQ132" s="105"/>
      <c r="ASR132" s="105"/>
      <c r="ASS132" s="105"/>
      <c r="AST132" s="105"/>
      <c r="ASU132" s="105"/>
      <c r="ASV132" s="105"/>
      <c r="ASW132" s="105"/>
      <c r="ASX132" s="105"/>
      <c r="ASY132" s="105"/>
      <c r="ASZ132" s="105"/>
      <c r="ATA132" s="105"/>
    </row>
    <row r="133" spans="1:1197" s="58" customFormat="1" ht="15.75">
      <c r="A133" s="2302"/>
      <c r="B133" s="1724">
        <v>0</v>
      </c>
      <c r="C133" s="1722" t="s">
        <v>29</v>
      </c>
      <c r="D133" s="1715" t="s">
        <v>286</v>
      </c>
      <c r="E133" s="1721"/>
      <c r="F133" s="1723"/>
      <c r="G133" s="1723"/>
      <c r="H133" s="1723"/>
      <c r="I133" s="1723"/>
      <c r="J133" s="1723"/>
      <c r="K133" s="1718"/>
      <c r="L133" s="105"/>
      <c r="M133" s="1614" t="str">
        <f>IF(ISBLANK(N133),"",LARGE(M126:M132,1)+1)</f>
        <v/>
      </c>
      <c r="N133" s="1615"/>
      <c r="O133" s="1616"/>
      <c r="P133" s="1617"/>
      <c r="Q133" s="1617"/>
      <c r="R133" s="1617"/>
      <c r="S133" s="1618"/>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c r="BY133" s="105"/>
      <c r="BZ133" s="105"/>
      <c r="CA133" s="105"/>
      <c r="CB133" s="105"/>
      <c r="CC133" s="105"/>
      <c r="CD133" s="105"/>
      <c r="CE133" s="105"/>
      <c r="CF133" s="105"/>
      <c r="CG133" s="105"/>
      <c r="CH133" s="105"/>
      <c r="CI133" s="105"/>
      <c r="CJ133" s="105"/>
      <c r="CK133" s="105"/>
      <c r="CL133" s="105"/>
      <c r="CM133" s="105"/>
      <c r="CN133" s="105"/>
      <c r="CO133" s="105"/>
      <c r="CP133" s="105"/>
      <c r="CQ133" s="105"/>
      <c r="CR133" s="105"/>
      <c r="CS133" s="105"/>
      <c r="CT133" s="105"/>
      <c r="CU133" s="105"/>
      <c r="CV133" s="105"/>
      <c r="CW133" s="105"/>
      <c r="CX133" s="105"/>
      <c r="CY133" s="105"/>
      <c r="CZ133" s="105"/>
      <c r="DA133" s="105"/>
      <c r="DB133" s="105"/>
      <c r="DC133" s="105"/>
      <c r="DD133" s="105"/>
      <c r="DE133" s="105"/>
      <c r="DF133" s="105"/>
      <c r="DG133" s="105"/>
      <c r="DH133" s="105"/>
      <c r="DI133" s="105"/>
      <c r="DJ133" s="105"/>
      <c r="DK133" s="105"/>
      <c r="DL133" s="105"/>
      <c r="DM133" s="105"/>
      <c r="DN133" s="105"/>
      <c r="DO133" s="105"/>
      <c r="DP133" s="105"/>
      <c r="DQ133" s="105"/>
      <c r="DR133" s="105"/>
      <c r="DS133" s="105"/>
      <c r="DT133" s="105"/>
      <c r="DU133" s="105"/>
      <c r="DV133" s="105"/>
      <c r="DW133" s="105"/>
      <c r="DX133" s="105"/>
      <c r="DY133" s="105"/>
      <c r="DZ133" s="105"/>
      <c r="EA133" s="105"/>
      <c r="EB133" s="105"/>
      <c r="EC133" s="105"/>
      <c r="ED133" s="105"/>
      <c r="EE133" s="105"/>
      <c r="EF133" s="105"/>
      <c r="EG133" s="105"/>
      <c r="EH133" s="105"/>
      <c r="EI133" s="105"/>
      <c r="EJ133" s="105"/>
      <c r="EK133" s="105"/>
      <c r="EL133" s="105"/>
      <c r="EM133" s="105"/>
      <c r="EN133" s="105"/>
      <c r="EO133" s="105"/>
      <c r="EP133" s="105"/>
      <c r="EQ133" s="105"/>
      <c r="ER133" s="105"/>
      <c r="ES133" s="105"/>
      <c r="ET133" s="105"/>
      <c r="EU133" s="105"/>
      <c r="EV133" s="105"/>
      <c r="EW133" s="105"/>
      <c r="EX133" s="105"/>
      <c r="EY133" s="105"/>
      <c r="EZ133" s="105"/>
      <c r="FA133" s="105"/>
      <c r="FB133" s="105"/>
      <c r="FC133" s="105"/>
      <c r="FD133" s="105"/>
      <c r="FE133" s="105"/>
      <c r="FF133" s="105"/>
      <c r="FG133" s="105"/>
      <c r="FH133" s="105"/>
      <c r="FI133" s="105"/>
      <c r="FJ133" s="105"/>
      <c r="FK133" s="105"/>
      <c r="FL133" s="105"/>
      <c r="FM133" s="105"/>
      <c r="FN133" s="105"/>
      <c r="FO133" s="105"/>
      <c r="FP133" s="105"/>
      <c r="FQ133" s="105"/>
      <c r="FR133" s="105"/>
      <c r="FS133" s="105"/>
      <c r="FT133" s="105"/>
      <c r="FU133" s="105"/>
      <c r="FV133" s="105"/>
      <c r="FW133" s="105"/>
      <c r="FX133" s="105"/>
      <c r="FY133" s="105"/>
      <c r="FZ133" s="105"/>
      <c r="GA133" s="105"/>
      <c r="GB133" s="105"/>
      <c r="GC133" s="105"/>
      <c r="GD133" s="105"/>
      <c r="GE133" s="105"/>
      <c r="GF133" s="105"/>
      <c r="GG133" s="105"/>
      <c r="GH133" s="105"/>
      <c r="GI133" s="105"/>
      <c r="GJ133" s="105"/>
      <c r="GK133" s="105"/>
      <c r="GL133" s="105"/>
      <c r="GM133" s="105"/>
      <c r="GN133" s="105"/>
      <c r="GO133" s="105"/>
      <c r="GP133" s="105"/>
      <c r="GQ133" s="105"/>
      <c r="GR133" s="105"/>
      <c r="GS133" s="105"/>
      <c r="GT133" s="105"/>
      <c r="GU133" s="105"/>
      <c r="GV133" s="105"/>
      <c r="GW133" s="105"/>
      <c r="GX133" s="105"/>
      <c r="GY133" s="105"/>
      <c r="GZ133" s="105"/>
      <c r="HA133" s="105"/>
      <c r="HB133" s="105"/>
      <c r="HC133" s="105"/>
      <c r="HD133" s="105"/>
      <c r="HE133" s="105"/>
      <c r="HF133" s="105"/>
      <c r="HG133" s="105"/>
      <c r="HH133" s="105"/>
      <c r="HI133" s="105"/>
      <c r="HJ133" s="105"/>
      <c r="HK133" s="105"/>
      <c r="HL133" s="105"/>
      <c r="HM133" s="105"/>
      <c r="HN133" s="105"/>
      <c r="HO133" s="105"/>
      <c r="HP133" s="105"/>
      <c r="HQ133" s="105"/>
      <c r="HR133" s="105"/>
      <c r="HS133" s="105"/>
      <c r="HT133" s="105"/>
      <c r="HU133" s="105"/>
      <c r="HV133" s="105"/>
      <c r="HW133" s="105"/>
      <c r="HX133" s="105"/>
      <c r="HY133" s="105"/>
      <c r="HZ133" s="105"/>
      <c r="IA133" s="105"/>
      <c r="IB133" s="105"/>
      <c r="IC133" s="105"/>
      <c r="ID133" s="105"/>
      <c r="IE133" s="105"/>
      <c r="IF133" s="105"/>
      <c r="IG133" s="105"/>
      <c r="IH133" s="105"/>
      <c r="II133" s="105"/>
      <c r="IJ133" s="105"/>
      <c r="IK133" s="105"/>
      <c r="IL133" s="105"/>
      <c r="IM133" s="105"/>
      <c r="IN133" s="105"/>
      <c r="IO133" s="105"/>
      <c r="IP133" s="105"/>
      <c r="IQ133" s="105"/>
      <c r="IR133" s="105"/>
      <c r="IS133" s="105"/>
      <c r="IT133" s="105"/>
      <c r="IU133" s="105"/>
      <c r="IV133" s="105"/>
      <c r="IW133" s="105"/>
      <c r="IX133" s="105"/>
      <c r="IY133" s="105"/>
      <c r="IZ133" s="105"/>
      <c r="JA133" s="105"/>
      <c r="JB133" s="105"/>
      <c r="JC133" s="105"/>
      <c r="JD133" s="105"/>
      <c r="JE133" s="105"/>
      <c r="JF133" s="105"/>
      <c r="JG133" s="105"/>
      <c r="JH133" s="105"/>
      <c r="JI133" s="105"/>
      <c r="JJ133" s="105"/>
      <c r="JK133" s="105"/>
      <c r="JL133" s="105"/>
      <c r="JM133" s="105"/>
      <c r="JN133" s="105"/>
      <c r="JO133" s="105"/>
      <c r="JP133" s="105"/>
      <c r="JQ133" s="105"/>
      <c r="JR133" s="105"/>
      <c r="JS133" s="105"/>
      <c r="JT133" s="105"/>
      <c r="JU133" s="105"/>
      <c r="JV133" s="105"/>
      <c r="JW133" s="105"/>
      <c r="JX133" s="105"/>
      <c r="JY133" s="105"/>
      <c r="JZ133" s="105"/>
      <c r="KA133" s="105"/>
      <c r="KB133" s="105"/>
      <c r="KC133" s="105"/>
      <c r="KD133" s="105"/>
      <c r="KE133" s="105"/>
      <c r="KF133" s="105"/>
      <c r="KG133" s="105"/>
      <c r="KH133" s="105"/>
      <c r="KI133" s="105"/>
      <c r="KJ133" s="105"/>
      <c r="KK133" s="105"/>
      <c r="KL133" s="105"/>
      <c r="KM133" s="105"/>
      <c r="KN133" s="105"/>
      <c r="KO133" s="105"/>
      <c r="KP133" s="105"/>
      <c r="KQ133" s="105"/>
      <c r="KR133" s="105"/>
      <c r="KS133" s="105"/>
      <c r="KT133" s="105"/>
      <c r="KU133" s="105"/>
      <c r="KV133" s="105"/>
      <c r="KW133" s="105"/>
      <c r="KX133" s="105"/>
      <c r="KY133" s="105"/>
      <c r="KZ133" s="105"/>
      <c r="LA133" s="105"/>
      <c r="LB133" s="105"/>
      <c r="LC133" s="105"/>
      <c r="LD133" s="105"/>
      <c r="LE133" s="105"/>
      <c r="LF133" s="105"/>
      <c r="LG133" s="105"/>
      <c r="LH133" s="105"/>
      <c r="LI133" s="105"/>
      <c r="LJ133" s="105"/>
      <c r="LK133" s="105"/>
      <c r="LL133" s="105"/>
      <c r="LM133" s="105"/>
      <c r="LN133" s="105"/>
      <c r="LO133" s="105"/>
      <c r="LP133" s="105"/>
      <c r="LQ133" s="105"/>
      <c r="LR133" s="105"/>
      <c r="LS133" s="105"/>
      <c r="LT133" s="105"/>
      <c r="LU133" s="105"/>
      <c r="LV133" s="105"/>
      <c r="LW133" s="105"/>
      <c r="LX133" s="105"/>
      <c r="LY133" s="105"/>
      <c r="LZ133" s="105"/>
      <c r="MA133" s="105"/>
      <c r="MB133" s="105"/>
      <c r="MC133" s="105"/>
      <c r="MD133" s="105"/>
      <c r="ME133" s="105"/>
      <c r="MF133" s="105"/>
      <c r="MG133" s="105"/>
      <c r="MH133" s="105"/>
      <c r="MI133" s="105"/>
      <c r="MJ133" s="105"/>
      <c r="MK133" s="105"/>
      <c r="ML133" s="105"/>
      <c r="MM133" s="105"/>
      <c r="MN133" s="105"/>
      <c r="MO133" s="105"/>
      <c r="MP133" s="105"/>
      <c r="MQ133" s="105"/>
      <c r="MR133" s="105"/>
      <c r="MS133" s="105"/>
      <c r="MT133" s="105"/>
      <c r="MU133" s="105"/>
      <c r="MV133" s="105"/>
      <c r="MW133" s="105"/>
      <c r="MX133" s="105"/>
      <c r="MY133" s="105"/>
      <c r="MZ133" s="105"/>
      <c r="NA133" s="105"/>
      <c r="NB133" s="105"/>
      <c r="NC133" s="105"/>
      <c r="ND133" s="105"/>
      <c r="NE133" s="105"/>
      <c r="NF133" s="105"/>
      <c r="NG133" s="105"/>
      <c r="NH133" s="105"/>
      <c r="NI133" s="105"/>
      <c r="NJ133" s="105"/>
      <c r="NK133" s="105"/>
      <c r="NL133" s="105"/>
      <c r="NM133" s="105"/>
      <c r="NN133" s="105"/>
      <c r="NO133" s="105"/>
      <c r="NP133" s="105"/>
      <c r="NQ133" s="105"/>
      <c r="NR133" s="105"/>
      <c r="NS133" s="105"/>
      <c r="NT133" s="105"/>
      <c r="NU133" s="105"/>
      <c r="NV133" s="105"/>
      <c r="NW133" s="105"/>
      <c r="NX133" s="105"/>
      <c r="NY133" s="105"/>
      <c r="NZ133" s="105"/>
      <c r="OA133" s="105"/>
      <c r="OB133" s="105"/>
      <c r="OC133" s="105"/>
      <c r="OD133" s="105"/>
      <c r="OE133" s="105"/>
      <c r="OF133" s="105"/>
      <c r="OG133" s="105"/>
      <c r="OH133" s="105"/>
      <c r="OI133" s="105"/>
      <c r="OJ133" s="105"/>
      <c r="OK133" s="105"/>
      <c r="OL133" s="105"/>
      <c r="OM133" s="105"/>
      <c r="ON133" s="105"/>
      <c r="OO133" s="105"/>
      <c r="OP133" s="105"/>
      <c r="OQ133" s="105"/>
      <c r="OR133" s="105"/>
      <c r="OS133" s="105"/>
      <c r="OT133" s="105"/>
      <c r="OU133" s="105"/>
      <c r="OV133" s="105"/>
      <c r="OW133" s="105"/>
      <c r="OX133" s="105"/>
      <c r="OY133" s="105"/>
      <c r="OZ133" s="105"/>
      <c r="PA133" s="105"/>
      <c r="PB133" s="105"/>
      <c r="PC133" s="105"/>
      <c r="PD133" s="105"/>
      <c r="PE133" s="105"/>
      <c r="PF133" s="105"/>
      <c r="PG133" s="105"/>
      <c r="PH133" s="105"/>
      <c r="PI133" s="105"/>
      <c r="PJ133" s="105"/>
      <c r="PK133" s="105"/>
      <c r="PL133" s="105"/>
      <c r="PM133" s="105"/>
      <c r="PN133" s="105"/>
      <c r="PO133" s="105"/>
      <c r="PP133" s="105"/>
      <c r="PQ133" s="105"/>
      <c r="PR133" s="105"/>
      <c r="PS133" s="105"/>
      <c r="PT133" s="105"/>
      <c r="PU133" s="105"/>
      <c r="PV133" s="105"/>
      <c r="PW133" s="105"/>
      <c r="PX133" s="105"/>
      <c r="PY133" s="105"/>
      <c r="PZ133" s="105"/>
      <c r="QA133" s="105"/>
      <c r="QB133" s="105"/>
      <c r="QC133" s="105"/>
      <c r="QD133" s="105"/>
      <c r="QE133" s="105"/>
      <c r="QF133" s="105"/>
      <c r="QG133" s="105"/>
      <c r="QH133" s="105"/>
      <c r="QI133" s="105"/>
      <c r="QJ133" s="105"/>
      <c r="QK133" s="105"/>
      <c r="QL133" s="105"/>
      <c r="QM133" s="105"/>
      <c r="QN133" s="105"/>
      <c r="QO133" s="105"/>
      <c r="QP133" s="105"/>
      <c r="QQ133" s="105"/>
      <c r="QR133" s="105"/>
      <c r="QS133" s="105"/>
      <c r="QT133" s="105"/>
      <c r="QU133" s="105"/>
      <c r="QV133" s="105"/>
      <c r="QW133" s="105"/>
      <c r="QX133" s="105"/>
      <c r="QY133" s="105"/>
      <c r="QZ133" s="105"/>
      <c r="RA133" s="105"/>
      <c r="RB133" s="105"/>
      <c r="RC133" s="105"/>
      <c r="RD133" s="105"/>
      <c r="RE133" s="105"/>
      <c r="RF133" s="105"/>
      <c r="RG133" s="105"/>
      <c r="RH133" s="105"/>
      <c r="RI133" s="105"/>
      <c r="RJ133" s="105"/>
      <c r="RK133" s="105"/>
      <c r="RL133" s="105"/>
      <c r="RM133" s="105"/>
      <c r="RN133" s="105"/>
      <c r="RO133" s="105"/>
      <c r="RP133" s="105"/>
      <c r="RQ133" s="105"/>
      <c r="RR133" s="105"/>
      <c r="RS133" s="105"/>
      <c r="RT133" s="105"/>
      <c r="RU133" s="105"/>
      <c r="RV133" s="105"/>
      <c r="RW133" s="105"/>
      <c r="RX133" s="105"/>
      <c r="RY133" s="105"/>
      <c r="RZ133" s="105"/>
      <c r="SA133" s="105"/>
      <c r="SB133" s="105"/>
      <c r="SC133" s="105"/>
      <c r="SD133" s="105"/>
      <c r="SE133" s="105"/>
      <c r="SF133" s="105"/>
      <c r="SG133" s="105"/>
      <c r="SH133" s="105"/>
      <c r="SI133" s="105"/>
      <c r="SJ133" s="105"/>
      <c r="SK133" s="105"/>
      <c r="SL133" s="105"/>
      <c r="SM133" s="105"/>
      <c r="SN133" s="105"/>
      <c r="SO133" s="105"/>
      <c r="SP133" s="105"/>
      <c r="SQ133" s="105"/>
      <c r="SR133" s="105"/>
      <c r="SS133" s="105"/>
      <c r="ST133" s="105"/>
      <c r="SU133" s="105"/>
      <c r="SV133" s="105"/>
      <c r="SW133" s="105"/>
      <c r="SX133" s="105"/>
      <c r="SY133" s="105"/>
      <c r="SZ133" s="105"/>
      <c r="TA133" s="105"/>
      <c r="TB133" s="105"/>
      <c r="TC133" s="105"/>
      <c r="TD133" s="105"/>
      <c r="TE133" s="105"/>
      <c r="TF133" s="105"/>
      <c r="TG133" s="105"/>
      <c r="TH133" s="105"/>
      <c r="TI133" s="105"/>
      <c r="TJ133" s="105"/>
      <c r="TK133" s="105"/>
      <c r="TL133" s="105"/>
      <c r="TM133" s="105"/>
      <c r="TN133" s="105"/>
      <c r="TO133" s="105"/>
      <c r="TP133" s="105"/>
      <c r="TQ133" s="105"/>
      <c r="TR133" s="105"/>
      <c r="TS133" s="105"/>
      <c r="TT133" s="105"/>
      <c r="TU133" s="105"/>
      <c r="TV133" s="105"/>
      <c r="TW133" s="105"/>
      <c r="TX133" s="105"/>
      <c r="TY133" s="105"/>
      <c r="TZ133" s="105"/>
      <c r="UA133" s="105"/>
      <c r="UB133" s="105"/>
      <c r="UC133" s="105"/>
      <c r="UD133" s="105"/>
      <c r="UE133" s="105"/>
      <c r="UF133" s="105"/>
      <c r="UG133" s="105"/>
      <c r="UH133" s="105"/>
      <c r="UI133" s="105"/>
      <c r="UJ133" s="105"/>
      <c r="UK133" s="105"/>
      <c r="UL133" s="105"/>
      <c r="UM133" s="105"/>
      <c r="UN133" s="105"/>
      <c r="UO133" s="105"/>
      <c r="UP133" s="105"/>
      <c r="UQ133" s="105"/>
      <c r="UR133" s="105"/>
      <c r="US133" s="105"/>
      <c r="UT133" s="105"/>
      <c r="UU133" s="105"/>
      <c r="UV133" s="105"/>
      <c r="UW133" s="105"/>
      <c r="UX133" s="105"/>
      <c r="UY133" s="105"/>
      <c r="UZ133" s="105"/>
      <c r="VA133" s="105"/>
      <c r="VB133" s="105"/>
      <c r="VC133" s="105"/>
      <c r="VD133" s="105"/>
      <c r="VE133" s="105"/>
      <c r="VF133" s="105"/>
      <c r="VG133" s="105"/>
      <c r="VH133" s="105"/>
      <c r="VI133" s="105"/>
      <c r="VJ133" s="105"/>
      <c r="VK133" s="105"/>
      <c r="VL133" s="105"/>
      <c r="VM133" s="105"/>
      <c r="VN133" s="105"/>
      <c r="VO133" s="105"/>
      <c r="VP133" s="105"/>
      <c r="VQ133" s="105"/>
      <c r="VR133" s="105"/>
      <c r="VS133" s="105"/>
      <c r="VT133" s="105"/>
      <c r="VU133" s="105"/>
      <c r="VV133" s="105"/>
      <c r="VW133" s="105"/>
      <c r="VX133" s="105"/>
      <c r="VY133" s="105"/>
      <c r="VZ133" s="105"/>
      <c r="WA133" s="105"/>
      <c r="WB133" s="105"/>
      <c r="WC133" s="105"/>
      <c r="WD133" s="105"/>
      <c r="WE133" s="105"/>
      <c r="WF133" s="105"/>
      <c r="WG133" s="105"/>
      <c r="WH133" s="105"/>
      <c r="WI133" s="105"/>
      <c r="WJ133" s="105"/>
      <c r="WK133" s="105"/>
      <c r="WL133" s="105"/>
      <c r="WM133" s="105"/>
      <c r="WN133" s="105"/>
      <c r="WO133" s="105"/>
      <c r="WP133" s="105"/>
      <c r="WQ133" s="105"/>
      <c r="WR133" s="105"/>
      <c r="WS133" s="105"/>
      <c r="WT133" s="105"/>
      <c r="WU133" s="105"/>
      <c r="WV133" s="105"/>
      <c r="WW133" s="105"/>
      <c r="WX133" s="105"/>
      <c r="WY133" s="105"/>
      <c r="WZ133" s="105"/>
      <c r="XA133" s="105"/>
      <c r="XB133" s="105"/>
      <c r="XC133" s="105"/>
      <c r="XD133" s="105"/>
      <c r="XE133" s="105"/>
      <c r="XF133" s="105"/>
      <c r="XG133" s="105"/>
      <c r="XH133" s="105"/>
      <c r="XI133" s="105"/>
      <c r="XJ133" s="105"/>
      <c r="XK133" s="105"/>
      <c r="XL133" s="105"/>
      <c r="XM133" s="105"/>
      <c r="XN133" s="105"/>
      <c r="XO133" s="105"/>
      <c r="XP133" s="105"/>
      <c r="XQ133" s="105"/>
      <c r="XR133" s="105"/>
      <c r="XS133" s="105"/>
      <c r="XT133" s="105"/>
      <c r="XU133" s="105"/>
      <c r="XV133" s="105"/>
      <c r="XW133" s="105"/>
      <c r="XX133" s="105"/>
      <c r="XY133" s="105"/>
      <c r="XZ133" s="105"/>
      <c r="YA133" s="105"/>
      <c r="YB133" s="105"/>
      <c r="YC133" s="105"/>
      <c r="YD133" s="105"/>
      <c r="YE133" s="105"/>
      <c r="YF133" s="105"/>
      <c r="YG133" s="105"/>
      <c r="YH133" s="105"/>
      <c r="YI133" s="105"/>
      <c r="YJ133" s="105"/>
      <c r="YK133" s="105"/>
      <c r="YL133" s="105"/>
      <c r="YM133" s="105"/>
      <c r="YN133" s="105"/>
      <c r="YO133" s="105"/>
      <c r="YP133" s="105"/>
      <c r="YQ133" s="105"/>
      <c r="YR133" s="105"/>
      <c r="YS133" s="105"/>
      <c r="YT133" s="105"/>
      <c r="YU133" s="105"/>
      <c r="YV133" s="105"/>
      <c r="YW133" s="105"/>
      <c r="YX133" s="105"/>
      <c r="YY133" s="105"/>
      <c r="YZ133" s="105"/>
      <c r="ZA133" s="105"/>
      <c r="ZB133" s="105"/>
      <c r="ZC133" s="105"/>
      <c r="ZD133" s="105"/>
      <c r="ZE133" s="105"/>
      <c r="ZF133" s="105"/>
      <c r="ZG133" s="105"/>
      <c r="ZH133" s="105"/>
      <c r="ZI133" s="105"/>
      <c r="ZJ133" s="105"/>
      <c r="ZK133" s="105"/>
      <c r="ZL133" s="105"/>
      <c r="ZM133" s="105"/>
      <c r="ZN133" s="105"/>
      <c r="ZO133" s="105"/>
      <c r="ZP133" s="105"/>
      <c r="ZQ133" s="105"/>
      <c r="ZR133" s="105"/>
      <c r="ZS133" s="105"/>
      <c r="ZT133" s="105"/>
      <c r="ZU133" s="105"/>
      <c r="ZV133" s="105"/>
      <c r="ZW133" s="105"/>
      <c r="ZX133" s="105"/>
      <c r="ZY133" s="105"/>
      <c r="ZZ133" s="105"/>
      <c r="AAA133" s="105"/>
      <c r="AAB133" s="105"/>
      <c r="AAC133" s="105"/>
      <c r="AAD133" s="105"/>
      <c r="AAE133" s="105"/>
      <c r="AAF133" s="105"/>
      <c r="AAG133" s="105"/>
      <c r="AAH133" s="105"/>
      <c r="AAI133" s="105"/>
      <c r="AAJ133" s="105"/>
      <c r="AAK133" s="105"/>
      <c r="AAL133" s="105"/>
      <c r="AAM133" s="105"/>
      <c r="AAN133" s="105"/>
      <c r="AAO133" s="105"/>
      <c r="AAP133" s="105"/>
      <c r="AAQ133" s="105"/>
      <c r="AAR133" s="105"/>
      <c r="AAS133" s="105"/>
      <c r="AAT133" s="105"/>
      <c r="AAU133" s="105"/>
      <c r="AAV133" s="105"/>
      <c r="AAW133" s="105"/>
      <c r="AAX133" s="105"/>
      <c r="AAY133" s="105"/>
      <c r="AAZ133" s="105"/>
      <c r="ABA133" s="105"/>
      <c r="ABB133" s="105"/>
      <c r="ABC133" s="105"/>
      <c r="ABD133" s="105"/>
      <c r="ABE133" s="105"/>
      <c r="ABF133" s="105"/>
      <c r="ABG133" s="105"/>
      <c r="ABH133" s="105"/>
      <c r="ABI133" s="105"/>
      <c r="ABJ133" s="105"/>
      <c r="ABK133" s="105"/>
      <c r="ABL133" s="105"/>
      <c r="ABM133" s="105"/>
      <c r="ABN133" s="105"/>
      <c r="ABO133" s="105"/>
      <c r="ABP133" s="105"/>
      <c r="ABQ133" s="105"/>
      <c r="ABR133" s="105"/>
      <c r="ABS133" s="105"/>
      <c r="ABT133" s="105"/>
      <c r="ABU133" s="105"/>
      <c r="ABV133" s="105"/>
      <c r="ABW133" s="105"/>
      <c r="ABX133" s="105"/>
      <c r="ABY133" s="105"/>
      <c r="ABZ133" s="105"/>
      <c r="ACA133" s="105"/>
      <c r="ACB133" s="105"/>
      <c r="ACC133" s="105"/>
      <c r="ACD133" s="105"/>
      <c r="ACE133" s="105"/>
      <c r="ACF133" s="105"/>
      <c r="ACG133" s="105"/>
      <c r="ACH133" s="105"/>
      <c r="ACI133" s="105"/>
      <c r="ACJ133" s="105"/>
      <c r="ACK133" s="105"/>
      <c r="ACL133" s="105"/>
      <c r="ACM133" s="105"/>
      <c r="ACN133" s="105"/>
      <c r="ACO133" s="105"/>
      <c r="ACP133" s="105"/>
      <c r="ACQ133" s="105"/>
      <c r="ACR133" s="105"/>
      <c r="ACS133" s="105"/>
      <c r="ACT133" s="105"/>
      <c r="ACU133" s="105"/>
      <c r="ACV133" s="105"/>
      <c r="ACW133" s="105"/>
      <c r="ACX133" s="105"/>
      <c r="ACY133" s="105"/>
      <c r="ACZ133" s="105"/>
      <c r="ADA133" s="105"/>
      <c r="ADB133" s="105"/>
      <c r="ADC133" s="105"/>
      <c r="ADD133" s="105"/>
      <c r="ADE133" s="105"/>
      <c r="ADF133" s="105"/>
      <c r="ADG133" s="105"/>
      <c r="ADH133" s="105"/>
      <c r="ADI133" s="105"/>
      <c r="ADJ133" s="105"/>
      <c r="ADK133" s="105"/>
      <c r="ADL133" s="105"/>
      <c r="ADM133" s="105"/>
      <c r="ADN133" s="105"/>
      <c r="ADO133" s="105"/>
      <c r="ADP133" s="105"/>
      <c r="ADQ133" s="105"/>
      <c r="ADR133" s="105"/>
      <c r="ADS133" s="105"/>
      <c r="ADT133" s="105"/>
      <c r="ADU133" s="105"/>
      <c r="ADV133" s="105"/>
      <c r="ADW133" s="105"/>
      <c r="ADX133" s="105"/>
      <c r="ADY133" s="105"/>
      <c r="ADZ133" s="105"/>
      <c r="AEA133" s="105"/>
      <c r="AEB133" s="105"/>
      <c r="AEC133" s="105"/>
      <c r="AED133" s="105"/>
      <c r="AEE133" s="105"/>
      <c r="AEF133" s="105"/>
      <c r="AEG133" s="105"/>
      <c r="AEH133" s="105"/>
      <c r="AEI133" s="105"/>
      <c r="AEJ133" s="105"/>
      <c r="AEK133" s="105"/>
      <c r="AEL133" s="105"/>
      <c r="AEM133" s="105"/>
      <c r="AEN133" s="105"/>
      <c r="AEO133" s="105"/>
      <c r="AEP133" s="105"/>
      <c r="AEQ133" s="105"/>
      <c r="AER133" s="105"/>
      <c r="AES133" s="105"/>
      <c r="AET133" s="105"/>
      <c r="AEU133" s="105"/>
      <c r="AEV133" s="105"/>
      <c r="AEW133" s="105"/>
      <c r="AEX133" s="105"/>
      <c r="AEY133" s="105"/>
      <c r="AEZ133" s="105"/>
      <c r="AFA133" s="105"/>
      <c r="AFB133" s="105"/>
      <c r="AFC133" s="105"/>
      <c r="AFD133" s="105"/>
      <c r="AFE133" s="105"/>
      <c r="AFF133" s="105"/>
      <c r="AFG133" s="105"/>
      <c r="AFH133" s="105"/>
      <c r="AFI133" s="105"/>
      <c r="AFJ133" s="105"/>
      <c r="AFK133" s="105"/>
      <c r="AFL133" s="105"/>
      <c r="AFM133" s="105"/>
      <c r="AFN133" s="105"/>
      <c r="AFO133" s="105"/>
      <c r="AFP133" s="105"/>
      <c r="AFQ133" s="105"/>
      <c r="AFR133" s="105"/>
      <c r="AFS133" s="105"/>
      <c r="AFT133" s="105"/>
      <c r="AFU133" s="105"/>
      <c r="AFV133" s="105"/>
      <c r="AFW133" s="105"/>
      <c r="AFX133" s="105"/>
      <c r="AFY133" s="105"/>
      <c r="AFZ133" s="105"/>
      <c r="AGA133" s="105"/>
      <c r="AGB133" s="105"/>
      <c r="AGC133" s="105"/>
      <c r="AGD133" s="105"/>
      <c r="AGE133" s="105"/>
      <c r="AGF133" s="105"/>
      <c r="AGG133" s="105"/>
      <c r="AGH133" s="105"/>
      <c r="AGI133" s="105"/>
      <c r="AGJ133" s="105"/>
      <c r="AGK133" s="105"/>
      <c r="AGL133" s="105"/>
      <c r="AGM133" s="105"/>
      <c r="AGN133" s="105"/>
      <c r="AGO133" s="105"/>
      <c r="AGP133" s="105"/>
      <c r="AGQ133" s="105"/>
      <c r="AGR133" s="105"/>
      <c r="AGS133" s="105"/>
      <c r="AGT133" s="105"/>
      <c r="AGU133" s="105"/>
      <c r="AGV133" s="105"/>
      <c r="AGW133" s="105"/>
      <c r="AGX133" s="105"/>
      <c r="AGY133" s="105"/>
      <c r="AGZ133" s="105"/>
      <c r="AHA133" s="105"/>
      <c r="AHB133" s="105"/>
      <c r="AHC133" s="105"/>
      <c r="AHD133" s="105"/>
      <c r="AHE133" s="105"/>
      <c r="AHF133" s="105"/>
      <c r="AHG133" s="105"/>
      <c r="AHH133" s="105"/>
      <c r="AHI133" s="105"/>
      <c r="AHJ133" s="105"/>
      <c r="AHK133" s="105"/>
      <c r="AHL133" s="105"/>
      <c r="AHM133" s="105"/>
      <c r="AHN133" s="105"/>
      <c r="AHO133" s="105"/>
      <c r="AHP133" s="105"/>
      <c r="AHQ133" s="105"/>
      <c r="AHR133" s="105"/>
      <c r="AHS133" s="105"/>
      <c r="AHT133" s="105"/>
      <c r="AHU133" s="105"/>
      <c r="AHV133" s="105"/>
      <c r="AHW133" s="105"/>
      <c r="AHX133" s="105"/>
      <c r="AHY133" s="105"/>
      <c r="AHZ133" s="105"/>
      <c r="AIA133" s="105"/>
      <c r="AIB133" s="105"/>
      <c r="AIC133" s="105"/>
      <c r="AID133" s="105"/>
      <c r="AIE133" s="105"/>
      <c r="AIF133" s="105"/>
      <c r="AIG133" s="105"/>
      <c r="AIH133" s="105"/>
      <c r="AII133" s="105"/>
      <c r="AIJ133" s="105"/>
      <c r="AIK133" s="105"/>
      <c r="AIL133" s="105"/>
      <c r="AIM133" s="105"/>
      <c r="AIN133" s="105"/>
      <c r="AIO133" s="105"/>
      <c r="AIP133" s="105"/>
      <c r="AIQ133" s="105"/>
      <c r="AIR133" s="105"/>
      <c r="AIS133" s="105"/>
      <c r="AIT133" s="105"/>
      <c r="AIU133" s="105"/>
      <c r="AIV133" s="105"/>
      <c r="AIW133" s="105"/>
      <c r="AIX133" s="105"/>
      <c r="AIY133" s="105"/>
      <c r="AIZ133" s="105"/>
      <c r="AJA133" s="105"/>
      <c r="AJB133" s="105"/>
      <c r="AJC133" s="105"/>
      <c r="AJD133" s="105"/>
      <c r="AJE133" s="105"/>
      <c r="AJF133" s="105"/>
      <c r="AJG133" s="105"/>
      <c r="AJH133" s="105"/>
      <c r="AJI133" s="105"/>
      <c r="AJJ133" s="105"/>
      <c r="AJK133" s="105"/>
      <c r="AJL133" s="105"/>
      <c r="AJM133" s="105"/>
      <c r="AJN133" s="105"/>
      <c r="AJO133" s="105"/>
      <c r="AJP133" s="105"/>
      <c r="AJQ133" s="105"/>
      <c r="AJR133" s="105"/>
      <c r="AJS133" s="105"/>
      <c r="AJT133" s="105"/>
      <c r="AJU133" s="105"/>
      <c r="AJV133" s="105"/>
      <c r="AJW133" s="105"/>
      <c r="AJX133" s="105"/>
      <c r="AJY133" s="105"/>
      <c r="AJZ133" s="105"/>
      <c r="AKA133" s="105"/>
      <c r="AKB133" s="105"/>
      <c r="AKC133" s="105"/>
      <c r="AKD133" s="105"/>
      <c r="AKE133" s="105"/>
      <c r="AKF133" s="105"/>
      <c r="AKG133" s="105"/>
      <c r="AKH133" s="105"/>
      <c r="AKI133" s="105"/>
      <c r="AKJ133" s="105"/>
      <c r="AKK133" s="105"/>
      <c r="AKL133" s="105"/>
      <c r="AKM133" s="105"/>
      <c r="AKN133" s="105"/>
      <c r="AKO133" s="105"/>
      <c r="AKP133" s="105"/>
      <c r="AKQ133" s="105"/>
      <c r="AKR133" s="105"/>
      <c r="AKS133" s="105"/>
      <c r="AKT133" s="105"/>
      <c r="AKU133" s="105"/>
      <c r="AKV133" s="105"/>
      <c r="AKW133" s="105"/>
      <c r="AKX133" s="105"/>
      <c r="AKY133" s="105"/>
      <c r="AKZ133" s="105"/>
      <c r="ALA133" s="105"/>
      <c r="ALB133" s="105"/>
      <c r="ALC133" s="105"/>
      <c r="ALD133" s="105"/>
      <c r="ALE133" s="105"/>
      <c r="ALF133" s="105"/>
      <c r="ALG133" s="105"/>
      <c r="ALH133" s="105"/>
      <c r="ALI133" s="105"/>
      <c r="ALJ133" s="105"/>
      <c r="ALK133" s="105"/>
      <c r="ALL133" s="105"/>
      <c r="ALM133" s="105"/>
      <c r="ALN133" s="105"/>
      <c r="ALO133" s="105"/>
      <c r="ALP133" s="105"/>
      <c r="ALQ133" s="105"/>
      <c r="ALR133" s="105"/>
      <c r="ALS133" s="105"/>
      <c r="ALT133" s="105"/>
      <c r="ALU133" s="105"/>
      <c r="ALV133" s="105"/>
      <c r="ALW133" s="105"/>
      <c r="ALX133" s="105"/>
      <c r="ALY133" s="105"/>
      <c r="ALZ133" s="105"/>
      <c r="AMA133" s="105"/>
      <c r="AMB133" s="105"/>
      <c r="AMC133" s="105"/>
      <c r="AMD133" s="105"/>
      <c r="AME133" s="105"/>
      <c r="AMF133" s="105"/>
      <c r="AMG133" s="105"/>
      <c r="AMH133" s="105"/>
      <c r="AMI133" s="105"/>
      <c r="AMJ133" s="105"/>
      <c r="AMK133" s="105"/>
      <c r="AML133" s="105"/>
      <c r="AMM133" s="105"/>
      <c r="AMN133" s="105"/>
      <c r="AMO133" s="105"/>
      <c r="AMP133" s="105"/>
      <c r="AMQ133" s="105"/>
      <c r="AMR133" s="105"/>
      <c r="AMS133" s="105"/>
      <c r="AMT133" s="105"/>
      <c r="AMU133" s="105"/>
      <c r="AMV133" s="105"/>
      <c r="AMW133" s="105"/>
      <c r="AMX133" s="105"/>
      <c r="AMY133" s="105"/>
      <c r="AMZ133" s="105"/>
      <c r="ANA133" s="105"/>
      <c r="ANB133" s="105"/>
      <c r="ANC133" s="105"/>
      <c r="AND133" s="105"/>
      <c r="ANE133" s="105"/>
      <c r="ANF133" s="105"/>
      <c r="ANG133" s="105"/>
      <c r="ANH133" s="105"/>
      <c r="ANI133" s="105"/>
      <c r="ANJ133" s="105"/>
      <c r="ANK133" s="105"/>
      <c r="ANL133" s="105"/>
      <c r="ANM133" s="105"/>
      <c r="ANN133" s="105"/>
      <c r="ANO133" s="105"/>
      <c r="ANP133" s="105"/>
      <c r="ANQ133" s="105"/>
      <c r="ANR133" s="105"/>
      <c r="ANS133" s="105"/>
      <c r="ANT133" s="105"/>
      <c r="ANU133" s="105"/>
      <c r="ANV133" s="105"/>
      <c r="ANW133" s="105"/>
      <c r="ANX133" s="105"/>
      <c r="ANY133" s="105"/>
      <c r="ANZ133" s="105"/>
      <c r="AOA133" s="105"/>
      <c r="AOB133" s="105"/>
      <c r="AOC133" s="105"/>
      <c r="AOD133" s="105"/>
      <c r="AOE133" s="105"/>
      <c r="AOF133" s="105"/>
      <c r="AOG133" s="105"/>
      <c r="AOH133" s="105"/>
      <c r="AOI133" s="105"/>
      <c r="AOJ133" s="105"/>
      <c r="AOK133" s="105"/>
      <c r="AOL133" s="105"/>
      <c r="AOM133" s="105"/>
      <c r="AON133" s="105"/>
      <c r="AOO133" s="105"/>
      <c r="AOP133" s="105"/>
      <c r="AOQ133" s="105"/>
      <c r="AOR133" s="105"/>
      <c r="AOS133" s="105"/>
      <c r="AOT133" s="105"/>
      <c r="AOU133" s="105"/>
      <c r="AOV133" s="105"/>
      <c r="AOW133" s="105"/>
      <c r="AOX133" s="105"/>
      <c r="AOY133" s="105"/>
      <c r="AOZ133" s="105"/>
      <c r="APA133" s="105"/>
      <c r="APB133" s="105"/>
      <c r="APC133" s="105"/>
      <c r="APD133" s="105"/>
      <c r="APE133" s="105"/>
      <c r="APF133" s="105"/>
      <c r="APG133" s="105"/>
      <c r="APH133" s="105"/>
      <c r="API133" s="105"/>
      <c r="APJ133" s="105"/>
      <c r="APK133" s="105"/>
      <c r="APL133" s="105"/>
      <c r="APM133" s="105"/>
      <c r="APN133" s="105"/>
      <c r="APO133" s="105"/>
      <c r="APP133" s="105"/>
      <c r="APQ133" s="105"/>
      <c r="APR133" s="105"/>
      <c r="APS133" s="105"/>
      <c r="APT133" s="105"/>
      <c r="APU133" s="105"/>
      <c r="APV133" s="105"/>
      <c r="APW133" s="105"/>
      <c r="APX133" s="105"/>
      <c r="APY133" s="105"/>
      <c r="APZ133" s="105"/>
      <c r="AQA133" s="105"/>
      <c r="AQB133" s="105"/>
      <c r="AQC133" s="105"/>
      <c r="AQD133" s="105"/>
      <c r="AQE133" s="105"/>
      <c r="AQF133" s="105"/>
      <c r="AQG133" s="105"/>
      <c r="AQH133" s="105"/>
      <c r="AQI133" s="105"/>
      <c r="AQJ133" s="105"/>
      <c r="AQK133" s="105"/>
      <c r="AQL133" s="105"/>
      <c r="AQM133" s="105"/>
      <c r="AQN133" s="105"/>
      <c r="AQO133" s="105"/>
      <c r="AQP133" s="105"/>
      <c r="AQQ133" s="105"/>
      <c r="AQR133" s="105"/>
      <c r="AQS133" s="105"/>
      <c r="AQT133" s="105"/>
      <c r="AQU133" s="105"/>
      <c r="AQV133" s="105"/>
      <c r="AQW133" s="105"/>
      <c r="AQX133" s="105"/>
      <c r="AQY133" s="105"/>
      <c r="AQZ133" s="105"/>
      <c r="ARA133" s="105"/>
      <c r="ARB133" s="105"/>
      <c r="ARC133" s="105"/>
      <c r="ARD133" s="105"/>
      <c r="ARE133" s="105"/>
      <c r="ARF133" s="105"/>
      <c r="ARG133" s="105"/>
      <c r="ARH133" s="105"/>
      <c r="ARI133" s="105"/>
      <c r="ARJ133" s="105"/>
      <c r="ARK133" s="105"/>
      <c r="ARL133" s="105"/>
      <c r="ARM133" s="105"/>
      <c r="ARN133" s="105"/>
      <c r="ARO133" s="105"/>
      <c r="ARP133" s="105"/>
      <c r="ARQ133" s="105"/>
      <c r="ARR133" s="105"/>
      <c r="ARS133" s="105"/>
      <c r="ART133" s="105"/>
      <c r="ARU133" s="105"/>
      <c r="ARV133" s="105"/>
      <c r="ARW133" s="105"/>
      <c r="ARX133" s="105"/>
      <c r="ARY133" s="105"/>
      <c r="ARZ133" s="105"/>
      <c r="ASA133" s="105"/>
      <c r="ASB133" s="105"/>
      <c r="ASC133" s="105"/>
      <c r="ASD133" s="105"/>
      <c r="ASE133" s="105"/>
      <c r="ASF133" s="105"/>
      <c r="ASG133" s="105"/>
      <c r="ASH133" s="105"/>
      <c r="ASI133" s="105"/>
      <c r="ASJ133" s="105"/>
      <c r="ASK133" s="105"/>
      <c r="ASL133" s="105"/>
      <c r="ASM133" s="105"/>
      <c r="ASN133" s="105"/>
      <c r="ASO133" s="105"/>
      <c r="ASP133" s="105"/>
      <c r="ASQ133" s="105"/>
      <c r="ASR133" s="105"/>
      <c r="ASS133" s="105"/>
      <c r="AST133" s="105"/>
      <c r="ASU133" s="105"/>
      <c r="ASV133" s="105"/>
      <c r="ASW133" s="105"/>
      <c r="ASX133" s="105"/>
      <c r="ASY133" s="105"/>
      <c r="ASZ133" s="105"/>
      <c r="ATA133" s="105"/>
    </row>
    <row r="134" spans="1:1197" s="58" customFormat="1" ht="16.5" customHeight="1">
      <c r="A134" s="2302"/>
      <c r="B134" s="1725" t="str">
        <f>IF(ISBLANK(C134),"",LARGE(B133:B133,1)+1)</f>
        <v/>
      </c>
      <c r="C134" s="1340"/>
      <c r="D134" s="141"/>
      <c r="E134" s="141"/>
      <c r="F134" s="141"/>
      <c r="G134" s="141"/>
      <c r="H134" s="141"/>
      <c r="I134" s="141"/>
      <c r="J134" s="1549"/>
      <c r="K134" s="140"/>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5"/>
      <c r="AR134" s="105"/>
      <c r="AS134" s="105"/>
      <c r="AT134" s="105"/>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c r="BV134" s="105"/>
      <c r="BW134" s="105"/>
      <c r="BX134" s="105"/>
      <c r="BY134" s="105"/>
      <c r="BZ134" s="105"/>
      <c r="CA134" s="105"/>
      <c r="CB134" s="105"/>
      <c r="CC134" s="105"/>
      <c r="CD134" s="105"/>
      <c r="CE134" s="105"/>
      <c r="CF134" s="105"/>
      <c r="CG134" s="105"/>
      <c r="CH134" s="105"/>
      <c r="CI134" s="105"/>
      <c r="CJ134" s="105"/>
      <c r="CK134" s="105"/>
      <c r="CL134" s="105"/>
      <c r="CM134" s="105"/>
      <c r="CN134" s="105"/>
      <c r="CO134" s="105"/>
      <c r="CP134" s="105"/>
      <c r="CQ134" s="105"/>
      <c r="CR134" s="105"/>
      <c r="CS134" s="105"/>
      <c r="CT134" s="105"/>
      <c r="CU134" s="105"/>
      <c r="CV134" s="105"/>
      <c r="CW134" s="105"/>
      <c r="CX134" s="105"/>
      <c r="CY134" s="105"/>
      <c r="CZ134" s="105"/>
      <c r="DA134" s="105"/>
      <c r="DB134" s="105"/>
      <c r="DC134" s="105"/>
      <c r="DD134" s="105"/>
      <c r="DE134" s="105"/>
      <c r="DF134" s="105"/>
      <c r="DG134" s="105"/>
      <c r="DH134" s="105"/>
      <c r="DI134" s="105"/>
      <c r="DJ134" s="105"/>
      <c r="DK134" s="105"/>
      <c r="DL134" s="105"/>
      <c r="DM134" s="105"/>
      <c r="DN134" s="105"/>
      <c r="DO134" s="105"/>
      <c r="DP134" s="105"/>
      <c r="DQ134" s="105"/>
      <c r="DR134" s="105"/>
      <c r="DS134" s="105"/>
      <c r="DT134" s="105"/>
      <c r="DU134" s="105"/>
      <c r="DV134" s="105"/>
      <c r="DW134" s="105"/>
      <c r="DX134" s="105"/>
      <c r="DY134" s="105"/>
      <c r="DZ134" s="105"/>
      <c r="EA134" s="105"/>
      <c r="EB134" s="105"/>
      <c r="EC134" s="105"/>
      <c r="ED134" s="105"/>
      <c r="EE134" s="105"/>
      <c r="EF134" s="105"/>
      <c r="EG134" s="105"/>
      <c r="EH134" s="105"/>
      <c r="EI134" s="105"/>
      <c r="EJ134" s="105"/>
      <c r="EK134" s="105"/>
      <c r="EL134" s="105"/>
      <c r="EM134" s="105"/>
      <c r="EN134" s="105"/>
      <c r="EO134" s="105"/>
      <c r="EP134" s="105"/>
      <c r="EQ134" s="105"/>
      <c r="ER134" s="105"/>
      <c r="ES134" s="105"/>
      <c r="ET134" s="105"/>
      <c r="EU134" s="105"/>
      <c r="EV134" s="105"/>
      <c r="EW134" s="105"/>
      <c r="EX134" s="105"/>
      <c r="EY134" s="105"/>
      <c r="EZ134" s="105"/>
      <c r="FA134" s="105"/>
      <c r="FB134" s="105"/>
      <c r="FC134" s="105"/>
      <c r="FD134" s="105"/>
      <c r="FE134" s="105"/>
      <c r="FF134" s="105"/>
      <c r="FG134" s="105"/>
      <c r="FH134" s="105"/>
      <c r="FI134" s="105"/>
      <c r="FJ134" s="105"/>
      <c r="FK134" s="105"/>
      <c r="FL134" s="105"/>
      <c r="FM134" s="105"/>
      <c r="FN134" s="105"/>
      <c r="FO134" s="105"/>
      <c r="FP134" s="105"/>
      <c r="FQ134" s="105"/>
      <c r="FR134" s="105"/>
      <c r="FS134" s="105"/>
      <c r="FT134" s="105"/>
      <c r="FU134" s="105"/>
      <c r="FV134" s="105"/>
      <c r="FW134" s="105"/>
      <c r="FX134" s="105"/>
      <c r="FY134" s="105"/>
      <c r="FZ134" s="105"/>
      <c r="GA134" s="105"/>
      <c r="GB134" s="105"/>
      <c r="GC134" s="105"/>
      <c r="GD134" s="105"/>
      <c r="GE134" s="105"/>
      <c r="GF134" s="105"/>
      <c r="GG134" s="105"/>
      <c r="GH134" s="105"/>
      <c r="GI134" s="105"/>
      <c r="GJ134" s="105"/>
      <c r="GK134" s="105"/>
      <c r="GL134" s="105"/>
      <c r="GM134" s="105"/>
      <c r="GN134" s="105"/>
      <c r="GO134" s="105"/>
      <c r="GP134" s="105"/>
      <c r="GQ134" s="105"/>
      <c r="GR134" s="105"/>
      <c r="GS134" s="105"/>
      <c r="GT134" s="105"/>
      <c r="GU134" s="105"/>
      <c r="GV134" s="105"/>
      <c r="GW134" s="105"/>
      <c r="GX134" s="105"/>
      <c r="GY134" s="105"/>
      <c r="GZ134" s="105"/>
      <c r="HA134" s="105"/>
      <c r="HB134" s="105"/>
      <c r="HC134" s="105"/>
      <c r="HD134" s="105"/>
      <c r="HE134" s="105"/>
      <c r="HF134" s="105"/>
      <c r="HG134" s="105"/>
      <c r="HH134" s="105"/>
      <c r="HI134" s="105"/>
      <c r="HJ134" s="105"/>
      <c r="HK134" s="105"/>
      <c r="HL134" s="105"/>
      <c r="HM134" s="105"/>
      <c r="HN134" s="105"/>
      <c r="HO134" s="105"/>
      <c r="HP134" s="105"/>
      <c r="HQ134" s="105"/>
      <c r="HR134" s="105"/>
      <c r="HS134" s="105"/>
      <c r="HT134" s="105"/>
      <c r="HU134" s="105"/>
      <c r="HV134" s="105"/>
      <c r="HW134" s="105"/>
      <c r="HX134" s="105"/>
      <c r="HY134" s="105"/>
      <c r="HZ134" s="105"/>
      <c r="IA134" s="105"/>
      <c r="IB134" s="105"/>
      <c r="IC134" s="105"/>
      <c r="ID134" s="105"/>
      <c r="IE134" s="105"/>
      <c r="IF134" s="105"/>
      <c r="IG134" s="105"/>
      <c r="IH134" s="105"/>
      <c r="II134" s="105"/>
      <c r="IJ134" s="105"/>
      <c r="IK134" s="105"/>
      <c r="IL134" s="105"/>
      <c r="IM134" s="105"/>
      <c r="IN134" s="105"/>
      <c r="IO134" s="105"/>
      <c r="IP134" s="105"/>
      <c r="IQ134" s="105"/>
      <c r="IR134" s="105"/>
      <c r="IS134" s="105"/>
      <c r="IT134" s="105"/>
      <c r="IU134" s="105"/>
      <c r="IV134" s="105"/>
      <c r="IW134" s="105"/>
      <c r="IX134" s="105"/>
      <c r="IY134" s="105"/>
      <c r="IZ134" s="105"/>
      <c r="JA134" s="105"/>
      <c r="JB134" s="105"/>
      <c r="JC134" s="105"/>
      <c r="JD134" s="105"/>
      <c r="JE134" s="105"/>
      <c r="JF134" s="105"/>
      <c r="JG134" s="105"/>
      <c r="JH134" s="105"/>
      <c r="JI134" s="105"/>
      <c r="JJ134" s="105"/>
      <c r="JK134" s="105"/>
      <c r="JL134" s="105"/>
      <c r="JM134" s="105"/>
      <c r="JN134" s="105"/>
      <c r="JO134" s="105"/>
      <c r="JP134" s="105"/>
      <c r="JQ134" s="105"/>
      <c r="JR134" s="105"/>
      <c r="JS134" s="105"/>
      <c r="JT134" s="105"/>
      <c r="JU134" s="105"/>
      <c r="JV134" s="105"/>
      <c r="JW134" s="105"/>
      <c r="JX134" s="105"/>
      <c r="JY134" s="105"/>
      <c r="JZ134" s="105"/>
      <c r="KA134" s="105"/>
      <c r="KB134" s="105"/>
      <c r="KC134" s="105"/>
      <c r="KD134" s="105"/>
      <c r="KE134" s="105"/>
      <c r="KF134" s="105"/>
      <c r="KG134" s="105"/>
      <c r="KH134" s="105"/>
      <c r="KI134" s="105"/>
      <c r="KJ134" s="105"/>
      <c r="KK134" s="105"/>
      <c r="KL134" s="105"/>
      <c r="KM134" s="105"/>
      <c r="KN134" s="105"/>
      <c r="KO134" s="105"/>
      <c r="KP134" s="105"/>
      <c r="KQ134" s="105"/>
      <c r="KR134" s="105"/>
      <c r="KS134" s="105"/>
      <c r="KT134" s="105"/>
      <c r="KU134" s="105"/>
      <c r="KV134" s="105"/>
      <c r="KW134" s="105"/>
      <c r="KX134" s="105"/>
      <c r="KY134" s="105"/>
      <c r="KZ134" s="105"/>
      <c r="LA134" s="105"/>
      <c r="LB134" s="105"/>
      <c r="LC134" s="105"/>
      <c r="LD134" s="105"/>
      <c r="LE134" s="105"/>
      <c r="LF134" s="105"/>
      <c r="LG134" s="105"/>
      <c r="LH134" s="105"/>
      <c r="LI134" s="105"/>
      <c r="LJ134" s="105"/>
      <c r="LK134" s="105"/>
      <c r="LL134" s="105"/>
      <c r="LM134" s="105"/>
      <c r="LN134" s="105"/>
      <c r="LO134" s="105"/>
      <c r="LP134" s="105"/>
      <c r="LQ134" s="105"/>
      <c r="LR134" s="105"/>
      <c r="LS134" s="105"/>
      <c r="LT134" s="105"/>
      <c r="LU134" s="105"/>
      <c r="LV134" s="105"/>
      <c r="LW134" s="105"/>
      <c r="LX134" s="105"/>
      <c r="LY134" s="105"/>
      <c r="LZ134" s="105"/>
      <c r="MA134" s="105"/>
      <c r="MB134" s="105"/>
      <c r="MC134" s="105"/>
      <c r="MD134" s="105"/>
      <c r="ME134" s="105"/>
      <c r="MF134" s="105"/>
      <c r="MG134" s="105"/>
      <c r="MH134" s="105"/>
      <c r="MI134" s="105"/>
      <c r="MJ134" s="105"/>
      <c r="MK134" s="105"/>
      <c r="ML134" s="105"/>
      <c r="MM134" s="105"/>
      <c r="MN134" s="105"/>
      <c r="MO134" s="105"/>
      <c r="MP134" s="105"/>
      <c r="MQ134" s="105"/>
      <c r="MR134" s="105"/>
      <c r="MS134" s="105"/>
      <c r="MT134" s="105"/>
      <c r="MU134" s="105"/>
      <c r="MV134" s="105"/>
      <c r="MW134" s="105"/>
      <c r="MX134" s="105"/>
      <c r="MY134" s="105"/>
      <c r="MZ134" s="105"/>
      <c r="NA134" s="105"/>
      <c r="NB134" s="105"/>
      <c r="NC134" s="105"/>
      <c r="ND134" s="105"/>
      <c r="NE134" s="105"/>
      <c r="NF134" s="105"/>
      <c r="NG134" s="105"/>
      <c r="NH134" s="105"/>
      <c r="NI134" s="105"/>
      <c r="NJ134" s="105"/>
      <c r="NK134" s="105"/>
      <c r="NL134" s="105"/>
      <c r="NM134" s="105"/>
      <c r="NN134" s="105"/>
      <c r="NO134" s="105"/>
      <c r="NP134" s="105"/>
      <c r="NQ134" s="105"/>
      <c r="NR134" s="105"/>
      <c r="NS134" s="105"/>
      <c r="NT134" s="105"/>
      <c r="NU134" s="105"/>
      <c r="NV134" s="105"/>
      <c r="NW134" s="105"/>
      <c r="NX134" s="105"/>
      <c r="NY134" s="105"/>
      <c r="NZ134" s="105"/>
      <c r="OA134" s="105"/>
      <c r="OB134" s="105"/>
      <c r="OC134" s="105"/>
      <c r="OD134" s="105"/>
      <c r="OE134" s="105"/>
      <c r="OF134" s="105"/>
      <c r="OG134" s="105"/>
      <c r="OH134" s="105"/>
      <c r="OI134" s="105"/>
      <c r="OJ134" s="105"/>
      <c r="OK134" s="105"/>
      <c r="OL134" s="105"/>
      <c r="OM134" s="105"/>
      <c r="ON134" s="105"/>
      <c r="OO134" s="105"/>
      <c r="OP134" s="105"/>
      <c r="OQ134" s="105"/>
      <c r="OR134" s="105"/>
      <c r="OS134" s="105"/>
      <c r="OT134" s="105"/>
      <c r="OU134" s="105"/>
      <c r="OV134" s="105"/>
      <c r="OW134" s="105"/>
      <c r="OX134" s="105"/>
      <c r="OY134" s="105"/>
      <c r="OZ134" s="105"/>
      <c r="PA134" s="105"/>
      <c r="PB134" s="105"/>
      <c r="PC134" s="105"/>
      <c r="PD134" s="105"/>
      <c r="PE134" s="105"/>
      <c r="PF134" s="105"/>
      <c r="PG134" s="105"/>
      <c r="PH134" s="105"/>
      <c r="PI134" s="105"/>
      <c r="PJ134" s="105"/>
      <c r="PK134" s="105"/>
      <c r="PL134" s="105"/>
      <c r="PM134" s="105"/>
      <c r="PN134" s="105"/>
      <c r="PO134" s="105"/>
      <c r="PP134" s="105"/>
      <c r="PQ134" s="105"/>
      <c r="PR134" s="105"/>
      <c r="PS134" s="105"/>
      <c r="PT134" s="105"/>
      <c r="PU134" s="105"/>
      <c r="PV134" s="105"/>
      <c r="PW134" s="105"/>
      <c r="PX134" s="105"/>
      <c r="PY134" s="105"/>
      <c r="PZ134" s="105"/>
      <c r="QA134" s="105"/>
      <c r="QB134" s="105"/>
      <c r="QC134" s="105"/>
      <c r="QD134" s="105"/>
      <c r="QE134" s="105"/>
      <c r="QF134" s="105"/>
      <c r="QG134" s="105"/>
      <c r="QH134" s="105"/>
      <c r="QI134" s="105"/>
      <c r="QJ134" s="105"/>
      <c r="QK134" s="105"/>
      <c r="QL134" s="105"/>
      <c r="QM134" s="105"/>
      <c r="QN134" s="105"/>
      <c r="QO134" s="105"/>
      <c r="QP134" s="105"/>
      <c r="QQ134" s="105"/>
      <c r="QR134" s="105"/>
      <c r="QS134" s="105"/>
      <c r="QT134" s="105"/>
      <c r="QU134" s="105"/>
      <c r="QV134" s="105"/>
      <c r="QW134" s="105"/>
      <c r="QX134" s="105"/>
      <c r="QY134" s="105"/>
      <c r="QZ134" s="105"/>
      <c r="RA134" s="105"/>
      <c r="RB134" s="105"/>
      <c r="RC134" s="105"/>
      <c r="RD134" s="105"/>
      <c r="RE134" s="105"/>
      <c r="RF134" s="105"/>
      <c r="RG134" s="105"/>
      <c r="RH134" s="105"/>
      <c r="RI134" s="105"/>
      <c r="RJ134" s="105"/>
      <c r="RK134" s="105"/>
      <c r="RL134" s="105"/>
      <c r="RM134" s="105"/>
      <c r="RN134" s="105"/>
      <c r="RO134" s="105"/>
      <c r="RP134" s="105"/>
      <c r="RQ134" s="105"/>
      <c r="RR134" s="105"/>
      <c r="RS134" s="105"/>
      <c r="RT134" s="105"/>
      <c r="RU134" s="105"/>
      <c r="RV134" s="105"/>
      <c r="RW134" s="105"/>
      <c r="RX134" s="105"/>
      <c r="RY134" s="105"/>
      <c r="RZ134" s="105"/>
      <c r="SA134" s="105"/>
      <c r="SB134" s="105"/>
      <c r="SC134" s="105"/>
      <c r="SD134" s="105"/>
      <c r="SE134" s="105"/>
      <c r="SF134" s="105"/>
      <c r="SG134" s="105"/>
      <c r="SH134" s="105"/>
      <c r="SI134" s="105"/>
      <c r="SJ134" s="105"/>
      <c r="SK134" s="105"/>
      <c r="SL134" s="105"/>
      <c r="SM134" s="105"/>
      <c r="SN134" s="105"/>
      <c r="SO134" s="105"/>
      <c r="SP134" s="105"/>
      <c r="SQ134" s="105"/>
      <c r="SR134" s="105"/>
      <c r="SS134" s="105"/>
      <c r="ST134" s="105"/>
      <c r="SU134" s="105"/>
      <c r="SV134" s="105"/>
      <c r="SW134" s="105"/>
      <c r="SX134" s="105"/>
      <c r="SY134" s="105"/>
      <c r="SZ134" s="105"/>
      <c r="TA134" s="105"/>
      <c r="TB134" s="105"/>
      <c r="TC134" s="105"/>
      <c r="TD134" s="105"/>
      <c r="TE134" s="105"/>
      <c r="TF134" s="105"/>
      <c r="TG134" s="105"/>
      <c r="TH134" s="105"/>
      <c r="TI134" s="105"/>
      <c r="TJ134" s="105"/>
      <c r="TK134" s="105"/>
      <c r="TL134" s="105"/>
      <c r="TM134" s="105"/>
      <c r="TN134" s="105"/>
      <c r="TO134" s="105"/>
      <c r="TP134" s="105"/>
      <c r="TQ134" s="105"/>
      <c r="TR134" s="105"/>
      <c r="TS134" s="105"/>
      <c r="TT134" s="105"/>
      <c r="TU134" s="105"/>
      <c r="TV134" s="105"/>
      <c r="TW134" s="105"/>
      <c r="TX134" s="105"/>
      <c r="TY134" s="105"/>
      <c r="TZ134" s="105"/>
      <c r="UA134" s="105"/>
      <c r="UB134" s="105"/>
      <c r="UC134" s="105"/>
      <c r="UD134" s="105"/>
      <c r="UE134" s="105"/>
      <c r="UF134" s="105"/>
      <c r="UG134" s="105"/>
      <c r="UH134" s="105"/>
      <c r="UI134" s="105"/>
      <c r="UJ134" s="105"/>
      <c r="UK134" s="105"/>
      <c r="UL134" s="105"/>
      <c r="UM134" s="105"/>
      <c r="UN134" s="105"/>
      <c r="UO134" s="105"/>
      <c r="UP134" s="105"/>
      <c r="UQ134" s="105"/>
      <c r="UR134" s="105"/>
      <c r="US134" s="105"/>
      <c r="UT134" s="105"/>
      <c r="UU134" s="105"/>
      <c r="UV134" s="105"/>
      <c r="UW134" s="105"/>
      <c r="UX134" s="105"/>
      <c r="UY134" s="105"/>
      <c r="UZ134" s="105"/>
      <c r="VA134" s="105"/>
      <c r="VB134" s="105"/>
      <c r="VC134" s="105"/>
      <c r="VD134" s="105"/>
      <c r="VE134" s="105"/>
      <c r="VF134" s="105"/>
      <c r="VG134" s="105"/>
      <c r="VH134" s="105"/>
      <c r="VI134" s="105"/>
      <c r="VJ134" s="105"/>
      <c r="VK134" s="105"/>
      <c r="VL134" s="105"/>
      <c r="VM134" s="105"/>
      <c r="VN134" s="105"/>
      <c r="VO134" s="105"/>
      <c r="VP134" s="105"/>
      <c r="VQ134" s="105"/>
      <c r="VR134" s="105"/>
      <c r="VS134" s="105"/>
      <c r="VT134" s="105"/>
      <c r="VU134" s="105"/>
      <c r="VV134" s="105"/>
      <c r="VW134" s="105"/>
      <c r="VX134" s="105"/>
      <c r="VY134" s="105"/>
      <c r="VZ134" s="105"/>
      <c r="WA134" s="105"/>
      <c r="WB134" s="105"/>
      <c r="WC134" s="105"/>
      <c r="WD134" s="105"/>
      <c r="WE134" s="105"/>
      <c r="WF134" s="105"/>
      <c r="WG134" s="105"/>
      <c r="WH134" s="105"/>
      <c r="WI134" s="105"/>
      <c r="WJ134" s="105"/>
      <c r="WK134" s="105"/>
      <c r="WL134" s="105"/>
      <c r="WM134" s="105"/>
      <c r="WN134" s="105"/>
      <c r="WO134" s="105"/>
      <c r="WP134" s="105"/>
      <c r="WQ134" s="105"/>
      <c r="WR134" s="105"/>
      <c r="WS134" s="105"/>
      <c r="WT134" s="105"/>
      <c r="WU134" s="105"/>
      <c r="WV134" s="105"/>
      <c r="WW134" s="105"/>
      <c r="WX134" s="105"/>
      <c r="WY134" s="105"/>
      <c r="WZ134" s="105"/>
      <c r="XA134" s="105"/>
      <c r="XB134" s="105"/>
      <c r="XC134" s="105"/>
      <c r="XD134" s="105"/>
      <c r="XE134" s="105"/>
      <c r="XF134" s="105"/>
      <c r="XG134" s="105"/>
      <c r="XH134" s="105"/>
      <c r="XI134" s="105"/>
      <c r="XJ134" s="105"/>
      <c r="XK134" s="105"/>
      <c r="XL134" s="105"/>
      <c r="XM134" s="105"/>
      <c r="XN134" s="105"/>
      <c r="XO134" s="105"/>
      <c r="XP134" s="105"/>
      <c r="XQ134" s="105"/>
      <c r="XR134" s="105"/>
      <c r="XS134" s="105"/>
      <c r="XT134" s="105"/>
      <c r="XU134" s="105"/>
      <c r="XV134" s="105"/>
      <c r="XW134" s="105"/>
      <c r="XX134" s="105"/>
      <c r="XY134" s="105"/>
      <c r="XZ134" s="105"/>
      <c r="YA134" s="105"/>
      <c r="YB134" s="105"/>
      <c r="YC134" s="105"/>
      <c r="YD134" s="105"/>
      <c r="YE134" s="105"/>
      <c r="YF134" s="105"/>
      <c r="YG134" s="105"/>
      <c r="YH134" s="105"/>
      <c r="YI134" s="105"/>
      <c r="YJ134" s="105"/>
      <c r="YK134" s="105"/>
      <c r="YL134" s="105"/>
      <c r="YM134" s="105"/>
      <c r="YN134" s="105"/>
      <c r="YO134" s="105"/>
      <c r="YP134" s="105"/>
      <c r="YQ134" s="105"/>
      <c r="YR134" s="105"/>
      <c r="YS134" s="105"/>
      <c r="YT134" s="105"/>
      <c r="YU134" s="105"/>
      <c r="YV134" s="105"/>
      <c r="YW134" s="105"/>
      <c r="YX134" s="105"/>
      <c r="YY134" s="105"/>
      <c r="YZ134" s="105"/>
      <c r="ZA134" s="105"/>
      <c r="ZB134" s="105"/>
      <c r="ZC134" s="105"/>
      <c r="ZD134" s="105"/>
      <c r="ZE134" s="105"/>
      <c r="ZF134" s="105"/>
      <c r="ZG134" s="105"/>
      <c r="ZH134" s="105"/>
      <c r="ZI134" s="105"/>
      <c r="ZJ134" s="105"/>
      <c r="ZK134" s="105"/>
      <c r="ZL134" s="105"/>
      <c r="ZM134" s="105"/>
      <c r="ZN134" s="105"/>
      <c r="ZO134" s="105"/>
      <c r="ZP134" s="105"/>
      <c r="ZQ134" s="105"/>
      <c r="ZR134" s="105"/>
      <c r="ZS134" s="105"/>
      <c r="ZT134" s="105"/>
      <c r="ZU134" s="105"/>
      <c r="ZV134" s="105"/>
      <c r="ZW134" s="105"/>
      <c r="ZX134" s="105"/>
      <c r="ZY134" s="105"/>
      <c r="ZZ134" s="105"/>
      <c r="AAA134" s="105"/>
      <c r="AAB134" s="105"/>
      <c r="AAC134" s="105"/>
      <c r="AAD134" s="105"/>
      <c r="AAE134" s="105"/>
      <c r="AAF134" s="105"/>
      <c r="AAG134" s="105"/>
      <c r="AAH134" s="105"/>
      <c r="AAI134" s="105"/>
      <c r="AAJ134" s="105"/>
      <c r="AAK134" s="105"/>
      <c r="AAL134" s="105"/>
      <c r="AAM134" s="105"/>
      <c r="AAN134" s="105"/>
      <c r="AAO134" s="105"/>
      <c r="AAP134" s="105"/>
      <c r="AAQ134" s="105"/>
      <c r="AAR134" s="105"/>
      <c r="AAS134" s="105"/>
      <c r="AAT134" s="105"/>
      <c r="AAU134" s="105"/>
      <c r="AAV134" s="105"/>
      <c r="AAW134" s="105"/>
      <c r="AAX134" s="105"/>
      <c r="AAY134" s="105"/>
      <c r="AAZ134" s="105"/>
      <c r="ABA134" s="105"/>
      <c r="ABB134" s="105"/>
      <c r="ABC134" s="105"/>
      <c r="ABD134" s="105"/>
      <c r="ABE134" s="105"/>
      <c r="ABF134" s="105"/>
      <c r="ABG134" s="105"/>
      <c r="ABH134" s="105"/>
      <c r="ABI134" s="105"/>
      <c r="ABJ134" s="105"/>
      <c r="ABK134" s="105"/>
      <c r="ABL134" s="105"/>
      <c r="ABM134" s="105"/>
      <c r="ABN134" s="105"/>
      <c r="ABO134" s="105"/>
      <c r="ABP134" s="105"/>
      <c r="ABQ134" s="105"/>
      <c r="ABR134" s="105"/>
      <c r="ABS134" s="105"/>
      <c r="ABT134" s="105"/>
      <c r="ABU134" s="105"/>
      <c r="ABV134" s="105"/>
      <c r="ABW134" s="105"/>
      <c r="ABX134" s="105"/>
      <c r="ABY134" s="105"/>
      <c r="ABZ134" s="105"/>
      <c r="ACA134" s="105"/>
      <c r="ACB134" s="105"/>
      <c r="ACC134" s="105"/>
      <c r="ACD134" s="105"/>
      <c r="ACE134" s="105"/>
      <c r="ACF134" s="105"/>
      <c r="ACG134" s="105"/>
      <c r="ACH134" s="105"/>
      <c r="ACI134" s="105"/>
      <c r="ACJ134" s="105"/>
      <c r="ACK134" s="105"/>
      <c r="ACL134" s="105"/>
      <c r="ACM134" s="105"/>
      <c r="ACN134" s="105"/>
      <c r="ACO134" s="105"/>
      <c r="ACP134" s="105"/>
      <c r="ACQ134" s="105"/>
      <c r="ACR134" s="105"/>
      <c r="ACS134" s="105"/>
      <c r="ACT134" s="105"/>
      <c r="ACU134" s="105"/>
      <c r="ACV134" s="105"/>
      <c r="ACW134" s="105"/>
      <c r="ACX134" s="105"/>
      <c r="ACY134" s="105"/>
      <c r="ACZ134" s="105"/>
      <c r="ADA134" s="105"/>
      <c r="ADB134" s="105"/>
      <c r="ADC134" s="105"/>
      <c r="ADD134" s="105"/>
      <c r="ADE134" s="105"/>
      <c r="ADF134" s="105"/>
      <c r="ADG134" s="105"/>
      <c r="ADH134" s="105"/>
      <c r="ADI134" s="105"/>
      <c r="ADJ134" s="105"/>
      <c r="ADK134" s="105"/>
      <c r="ADL134" s="105"/>
      <c r="ADM134" s="105"/>
      <c r="ADN134" s="105"/>
      <c r="ADO134" s="105"/>
      <c r="ADP134" s="105"/>
      <c r="ADQ134" s="105"/>
      <c r="ADR134" s="105"/>
      <c r="ADS134" s="105"/>
      <c r="ADT134" s="105"/>
      <c r="ADU134" s="105"/>
      <c r="ADV134" s="105"/>
      <c r="ADW134" s="105"/>
      <c r="ADX134" s="105"/>
      <c r="ADY134" s="105"/>
      <c r="ADZ134" s="105"/>
      <c r="AEA134" s="105"/>
      <c r="AEB134" s="105"/>
      <c r="AEC134" s="105"/>
      <c r="AED134" s="105"/>
      <c r="AEE134" s="105"/>
      <c r="AEF134" s="105"/>
      <c r="AEG134" s="105"/>
      <c r="AEH134" s="105"/>
      <c r="AEI134" s="105"/>
      <c r="AEJ134" s="105"/>
      <c r="AEK134" s="105"/>
      <c r="AEL134" s="105"/>
      <c r="AEM134" s="105"/>
      <c r="AEN134" s="105"/>
      <c r="AEO134" s="105"/>
      <c r="AEP134" s="105"/>
      <c r="AEQ134" s="105"/>
      <c r="AER134" s="105"/>
      <c r="AES134" s="105"/>
      <c r="AET134" s="105"/>
      <c r="AEU134" s="105"/>
      <c r="AEV134" s="105"/>
      <c r="AEW134" s="105"/>
      <c r="AEX134" s="105"/>
      <c r="AEY134" s="105"/>
      <c r="AEZ134" s="105"/>
      <c r="AFA134" s="105"/>
      <c r="AFB134" s="105"/>
      <c r="AFC134" s="105"/>
      <c r="AFD134" s="105"/>
      <c r="AFE134" s="105"/>
      <c r="AFF134" s="105"/>
      <c r="AFG134" s="105"/>
      <c r="AFH134" s="105"/>
      <c r="AFI134" s="105"/>
      <c r="AFJ134" s="105"/>
      <c r="AFK134" s="105"/>
      <c r="AFL134" s="105"/>
      <c r="AFM134" s="105"/>
      <c r="AFN134" s="105"/>
      <c r="AFO134" s="105"/>
      <c r="AFP134" s="105"/>
      <c r="AFQ134" s="105"/>
      <c r="AFR134" s="105"/>
      <c r="AFS134" s="105"/>
      <c r="AFT134" s="105"/>
      <c r="AFU134" s="105"/>
      <c r="AFV134" s="105"/>
      <c r="AFW134" s="105"/>
      <c r="AFX134" s="105"/>
      <c r="AFY134" s="105"/>
      <c r="AFZ134" s="105"/>
      <c r="AGA134" s="105"/>
      <c r="AGB134" s="105"/>
      <c r="AGC134" s="105"/>
      <c r="AGD134" s="105"/>
      <c r="AGE134" s="105"/>
      <c r="AGF134" s="105"/>
      <c r="AGG134" s="105"/>
      <c r="AGH134" s="105"/>
      <c r="AGI134" s="105"/>
      <c r="AGJ134" s="105"/>
      <c r="AGK134" s="105"/>
      <c r="AGL134" s="105"/>
      <c r="AGM134" s="105"/>
      <c r="AGN134" s="105"/>
      <c r="AGO134" s="105"/>
      <c r="AGP134" s="105"/>
      <c r="AGQ134" s="105"/>
      <c r="AGR134" s="105"/>
      <c r="AGS134" s="105"/>
      <c r="AGT134" s="105"/>
      <c r="AGU134" s="105"/>
      <c r="AGV134" s="105"/>
      <c r="AGW134" s="105"/>
      <c r="AGX134" s="105"/>
      <c r="AGY134" s="105"/>
      <c r="AGZ134" s="105"/>
      <c r="AHA134" s="105"/>
      <c r="AHB134" s="105"/>
      <c r="AHC134" s="105"/>
      <c r="AHD134" s="105"/>
      <c r="AHE134" s="105"/>
      <c r="AHF134" s="105"/>
      <c r="AHG134" s="105"/>
      <c r="AHH134" s="105"/>
      <c r="AHI134" s="105"/>
      <c r="AHJ134" s="105"/>
      <c r="AHK134" s="105"/>
      <c r="AHL134" s="105"/>
      <c r="AHM134" s="105"/>
      <c r="AHN134" s="105"/>
      <c r="AHO134" s="105"/>
      <c r="AHP134" s="105"/>
      <c r="AHQ134" s="105"/>
      <c r="AHR134" s="105"/>
      <c r="AHS134" s="105"/>
      <c r="AHT134" s="105"/>
      <c r="AHU134" s="105"/>
      <c r="AHV134" s="105"/>
      <c r="AHW134" s="105"/>
      <c r="AHX134" s="105"/>
      <c r="AHY134" s="105"/>
      <c r="AHZ134" s="105"/>
      <c r="AIA134" s="105"/>
      <c r="AIB134" s="105"/>
      <c r="AIC134" s="105"/>
      <c r="AID134" s="105"/>
      <c r="AIE134" s="105"/>
      <c r="AIF134" s="105"/>
      <c r="AIG134" s="105"/>
      <c r="AIH134" s="105"/>
      <c r="AII134" s="105"/>
      <c r="AIJ134" s="105"/>
      <c r="AIK134" s="105"/>
      <c r="AIL134" s="105"/>
      <c r="AIM134" s="105"/>
      <c r="AIN134" s="105"/>
      <c r="AIO134" s="105"/>
      <c r="AIP134" s="105"/>
      <c r="AIQ134" s="105"/>
      <c r="AIR134" s="105"/>
      <c r="AIS134" s="105"/>
      <c r="AIT134" s="105"/>
      <c r="AIU134" s="105"/>
      <c r="AIV134" s="105"/>
      <c r="AIW134" s="105"/>
      <c r="AIX134" s="105"/>
      <c r="AIY134" s="105"/>
      <c r="AIZ134" s="105"/>
      <c r="AJA134" s="105"/>
      <c r="AJB134" s="105"/>
      <c r="AJC134" s="105"/>
      <c r="AJD134" s="105"/>
      <c r="AJE134" s="105"/>
      <c r="AJF134" s="105"/>
      <c r="AJG134" s="105"/>
      <c r="AJH134" s="105"/>
      <c r="AJI134" s="105"/>
      <c r="AJJ134" s="105"/>
      <c r="AJK134" s="105"/>
      <c r="AJL134" s="105"/>
      <c r="AJM134" s="105"/>
      <c r="AJN134" s="105"/>
      <c r="AJO134" s="105"/>
      <c r="AJP134" s="105"/>
      <c r="AJQ134" s="105"/>
      <c r="AJR134" s="105"/>
      <c r="AJS134" s="105"/>
      <c r="AJT134" s="105"/>
      <c r="AJU134" s="105"/>
      <c r="AJV134" s="105"/>
      <c r="AJW134" s="105"/>
      <c r="AJX134" s="105"/>
      <c r="AJY134" s="105"/>
      <c r="AJZ134" s="105"/>
      <c r="AKA134" s="105"/>
      <c r="AKB134" s="105"/>
      <c r="AKC134" s="105"/>
      <c r="AKD134" s="105"/>
      <c r="AKE134" s="105"/>
      <c r="AKF134" s="105"/>
      <c r="AKG134" s="105"/>
      <c r="AKH134" s="105"/>
      <c r="AKI134" s="105"/>
      <c r="AKJ134" s="105"/>
      <c r="AKK134" s="105"/>
      <c r="AKL134" s="105"/>
      <c r="AKM134" s="105"/>
      <c r="AKN134" s="105"/>
      <c r="AKO134" s="105"/>
      <c r="AKP134" s="105"/>
      <c r="AKQ134" s="105"/>
      <c r="AKR134" s="105"/>
      <c r="AKS134" s="105"/>
      <c r="AKT134" s="105"/>
      <c r="AKU134" s="105"/>
      <c r="AKV134" s="105"/>
      <c r="AKW134" s="105"/>
      <c r="AKX134" s="105"/>
      <c r="AKY134" s="105"/>
      <c r="AKZ134" s="105"/>
      <c r="ALA134" s="105"/>
      <c r="ALB134" s="105"/>
      <c r="ALC134" s="105"/>
      <c r="ALD134" s="105"/>
      <c r="ALE134" s="105"/>
      <c r="ALF134" s="105"/>
      <c r="ALG134" s="105"/>
      <c r="ALH134" s="105"/>
      <c r="ALI134" s="105"/>
      <c r="ALJ134" s="105"/>
      <c r="ALK134" s="105"/>
      <c r="ALL134" s="105"/>
      <c r="ALM134" s="105"/>
      <c r="ALN134" s="105"/>
      <c r="ALO134" s="105"/>
      <c r="ALP134" s="105"/>
      <c r="ALQ134" s="105"/>
      <c r="ALR134" s="105"/>
      <c r="ALS134" s="105"/>
      <c r="ALT134" s="105"/>
      <c r="ALU134" s="105"/>
      <c r="ALV134" s="105"/>
      <c r="ALW134" s="105"/>
      <c r="ALX134" s="105"/>
      <c r="ALY134" s="105"/>
      <c r="ALZ134" s="105"/>
      <c r="AMA134" s="105"/>
      <c r="AMB134" s="105"/>
      <c r="AMC134" s="105"/>
      <c r="AMD134" s="105"/>
      <c r="AME134" s="105"/>
      <c r="AMF134" s="105"/>
      <c r="AMG134" s="105"/>
      <c r="AMH134" s="105"/>
      <c r="AMI134" s="105"/>
      <c r="AMJ134" s="105"/>
      <c r="AMK134" s="105"/>
      <c r="AML134" s="105"/>
      <c r="AMM134" s="105"/>
      <c r="AMN134" s="105"/>
      <c r="AMO134" s="105"/>
      <c r="AMP134" s="105"/>
      <c r="AMQ134" s="105"/>
      <c r="AMR134" s="105"/>
      <c r="AMS134" s="105"/>
      <c r="AMT134" s="105"/>
      <c r="AMU134" s="105"/>
      <c r="AMV134" s="105"/>
      <c r="AMW134" s="105"/>
      <c r="AMX134" s="105"/>
      <c r="AMY134" s="105"/>
      <c r="AMZ134" s="105"/>
      <c r="ANA134" s="105"/>
      <c r="ANB134" s="105"/>
      <c r="ANC134" s="105"/>
      <c r="AND134" s="105"/>
      <c r="ANE134" s="105"/>
      <c r="ANF134" s="105"/>
      <c r="ANG134" s="105"/>
      <c r="ANH134" s="105"/>
      <c r="ANI134" s="105"/>
      <c r="ANJ134" s="105"/>
      <c r="ANK134" s="105"/>
      <c r="ANL134" s="105"/>
      <c r="ANM134" s="105"/>
      <c r="ANN134" s="105"/>
      <c r="ANO134" s="105"/>
      <c r="ANP134" s="105"/>
      <c r="ANQ134" s="105"/>
      <c r="ANR134" s="105"/>
      <c r="ANS134" s="105"/>
      <c r="ANT134" s="105"/>
      <c r="ANU134" s="105"/>
      <c r="ANV134" s="105"/>
      <c r="ANW134" s="105"/>
      <c r="ANX134" s="105"/>
      <c r="ANY134" s="105"/>
      <c r="ANZ134" s="105"/>
      <c r="AOA134" s="105"/>
      <c r="AOB134" s="105"/>
      <c r="AOC134" s="105"/>
      <c r="AOD134" s="105"/>
      <c r="AOE134" s="105"/>
      <c r="AOF134" s="105"/>
      <c r="AOG134" s="105"/>
      <c r="AOH134" s="105"/>
      <c r="AOI134" s="105"/>
      <c r="AOJ134" s="105"/>
      <c r="AOK134" s="105"/>
      <c r="AOL134" s="105"/>
      <c r="AOM134" s="105"/>
      <c r="AON134" s="105"/>
      <c r="AOO134" s="105"/>
      <c r="AOP134" s="105"/>
      <c r="AOQ134" s="105"/>
      <c r="AOR134" s="105"/>
      <c r="AOS134" s="105"/>
      <c r="AOT134" s="105"/>
      <c r="AOU134" s="105"/>
      <c r="AOV134" s="105"/>
      <c r="AOW134" s="105"/>
      <c r="AOX134" s="105"/>
      <c r="AOY134" s="105"/>
      <c r="AOZ134" s="105"/>
      <c r="APA134" s="105"/>
      <c r="APB134" s="105"/>
      <c r="APC134" s="105"/>
      <c r="APD134" s="105"/>
      <c r="APE134" s="105"/>
      <c r="APF134" s="105"/>
      <c r="APG134" s="105"/>
      <c r="APH134" s="105"/>
      <c r="API134" s="105"/>
      <c r="APJ134" s="105"/>
      <c r="APK134" s="105"/>
      <c r="APL134" s="105"/>
      <c r="APM134" s="105"/>
      <c r="APN134" s="105"/>
      <c r="APO134" s="105"/>
      <c r="APP134" s="105"/>
      <c r="APQ134" s="105"/>
      <c r="APR134" s="105"/>
      <c r="APS134" s="105"/>
      <c r="APT134" s="105"/>
      <c r="APU134" s="105"/>
      <c r="APV134" s="105"/>
      <c r="APW134" s="105"/>
      <c r="APX134" s="105"/>
      <c r="APY134" s="105"/>
      <c r="APZ134" s="105"/>
      <c r="AQA134" s="105"/>
      <c r="AQB134" s="105"/>
      <c r="AQC134" s="105"/>
      <c r="AQD134" s="105"/>
      <c r="AQE134" s="105"/>
      <c r="AQF134" s="105"/>
      <c r="AQG134" s="105"/>
      <c r="AQH134" s="105"/>
      <c r="AQI134" s="105"/>
      <c r="AQJ134" s="105"/>
      <c r="AQK134" s="105"/>
      <c r="AQL134" s="105"/>
      <c r="AQM134" s="105"/>
      <c r="AQN134" s="105"/>
      <c r="AQO134" s="105"/>
      <c r="AQP134" s="105"/>
      <c r="AQQ134" s="105"/>
      <c r="AQR134" s="105"/>
      <c r="AQS134" s="105"/>
      <c r="AQT134" s="105"/>
      <c r="AQU134" s="105"/>
      <c r="AQV134" s="105"/>
      <c r="AQW134" s="105"/>
      <c r="AQX134" s="105"/>
      <c r="AQY134" s="105"/>
      <c r="AQZ134" s="105"/>
      <c r="ARA134" s="105"/>
      <c r="ARB134" s="105"/>
      <c r="ARC134" s="105"/>
      <c r="ARD134" s="105"/>
      <c r="ARE134" s="105"/>
      <c r="ARF134" s="105"/>
      <c r="ARG134" s="105"/>
      <c r="ARH134" s="105"/>
      <c r="ARI134" s="105"/>
      <c r="ARJ134" s="105"/>
      <c r="ARK134" s="105"/>
      <c r="ARL134" s="105"/>
      <c r="ARM134" s="105"/>
      <c r="ARN134" s="105"/>
      <c r="ARO134" s="105"/>
      <c r="ARP134" s="105"/>
      <c r="ARQ134" s="105"/>
      <c r="ARR134" s="105"/>
      <c r="ARS134" s="105"/>
      <c r="ART134" s="105"/>
      <c r="ARU134" s="105"/>
      <c r="ARV134" s="105"/>
      <c r="ARW134" s="105"/>
      <c r="ARX134" s="105"/>
      <c r="ARY134" s="105"/>
      <c r="ARZ134" s="105"/>
      <c r="ASA134" s="105"/>
      <c r="ASB134" s="105"/>
      <c r="ASC134" s="105"/>
      <c r="ASD134" s="105"/>
      <c r="ASE134" s="105"/>
      <c r="ASF134" s="105"/>
      <c r="ASG134" s="105"/>
      <c r="ASH134" s="105"/>
      <c r="ASI134" s="105"/>
      <c r="ASJ134" s="105"/>
      <c r="ASK134" s="105"/>
      <c r="ASL134" s="105"/>
      <c r="ASM134" s="105"/>
      <c r="ASN134" s="105"/>
      <c r="ASO134" s="105"/>
      <c r="ASP134" s="105"/>
      <c r="ASQ134" s="105"/>
      <c r="ASR134" s="105"/>
      <c r="ASS134" s="105"/>
      <c r="AST134" s="105"/>
      <c r="ASU134" s="105"/>
      <c r="ASV134" s="105"/>
      <c r="ASW134" s="105"/>
      <c r="ASX134" s="105"/>
      <c r="ASY134" s="105"/>
      <c r="ASZ134" s="105"/>
      <c r="ATA134" s="105"/>
    </row>
    <row r="135" spans="1:1197" s="58" customFormat="1" ht="16.5" customHeight="1">
      <c r="A135" s="2302"/>
      <c r="B135" s="1725">
        <f>IF(ISBLANK(C135),"",LARGE(B133:B134,1)+1)</f>
        <v>1</v>
      </c>
      <c r="C135" s="1341" t="s">
        <v>189</v>
      </c>
      <c r="D135" s="141"/>
      <c r="E135" s="141"/>
      <c r="F135" s="141"/>
      <c r="G135" s="141"/>
      <c r="H135" s="141"/>
      <c r="I135" s="141"/>
      <c r="J135" s="1549"/>
      <c r="K135" s="140"/>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c r="BV135" s="105"/>
      <c r="BW135" s="105"/>
      <c r="BX135" s="105"/>
      <c r="BY135" s="105"/>
      <c r="BZ135" s="105"/>
      <c r="CA135" s="105"/>
      <c r="CB135" s="105"/>
      <c r="CC135" s="105"/>
      <c r="CD135" s="105"/>
      <c r="CE135" s="105"/>
      <c r="CF135" s="105"/>
      <c r="CG135" s="105"/>
      <c r="CH135" s="105"/>
      <c r="CI135" s="105"/>
      <c r="CJ135" s="105"/>
      <c r="CK135" s="105"/>
      <c r="CL135" s="105"/>
      <c r="CM135" s="105"/>
      <c r="CN135" s="105"/>
      <c r="CO135" s="105"/>
      <c r="CP135" s="105"/>
      <c r="CQ135" s="105"/>
      <c r="CR135" s="105"/>
      <c r="CS135" s="105"/>
      <c r="CT135" s="105"/>
      <c r="CU135" s="105"/>
      <c r="CV135" s="105"/>
      <c r="CW135" s="105"/>
      <c r="CX135" s="105"/>
      <c r="CY135" s="105"/>
      <c r="CZ135" s="105"/>
      <c r="DA135" s="105"/>
      <c r="DB135" s="105"/>
      <c r="DC135" s="105"/>
      <c r="DD135" s="105"/>
      <c r="DE135" s="105"/>
      <c r="DF135" s="105"/>
      <c r="DG135" s="105"/>
      <c r="DH135" s="105"/>
      <c r="DI135" s="105"/>
      <c r="DJ135" s="105"/>
      <c r="DK135" s="105"/>
      <c r="DL135" s="105"/>
      <c r="DM135" s="105"/>
      <c r="DN135" s="105"/>
      <c r="DO135" s="105"/>
      <c r="DP135" s="105"/>
      <c r="DQ135" s="105"/>
      <c r="DR135" s="105"/>
      <c r="DS135" s="105"/>
      <c r="DT135" s="105"/>
      <c r="DU135" s="105"/>
      <c r="DV135" s="105"/>
      <c r="DW135" s="105"/>
      <c r="DX135" s="105"/>
      <c r="DY135" s="105"/>
      <c r="DZ135" s="105"/>
      <c r="EA135" s="105"/>
      <c r="EB135" s="105"/>
      <c r="EC135" s="105"/>
      <c r="ED135" s="105"/>
      <c r="EE135" s="105"/>
      <c r="EF135" s="105"/>
      <c r="EG135" s="105"/>
      <c r="EH135" s="105"/>
      <c r="EI135" s="105"/>
      <c r="EJ135" s="105"/>
      <c r="EK135" s="105"/>
      <c r="EL135" s="105"/>
      <c r="EM135" s="105"/>
      <c r="EN135" s="105"/>
      <c r="EO135" s="105"/>
      <c r="EP135" s="105"/>
      <c r="EQ135" s="105"/>
      <c r="ER135" s="105"/>
      <c r="ES135" s="105"/>
      <c r="ET135" s="105"/>
      <c r="EU135" s="105"/>
      <c r="EV135" s="105"/>
      <c r="EW135" s="105"/>
      <c r="EX135" s="105"/>
      <c r="EY135" s="105"/>
      <c r="EZ135" s="105"/>
      <c r="FA135" s="105"/>
      <c r="FB135" s="105"/>
      <c r="FC135" s="105"/>
      <c r="FD135" s="105"/>
      <c r="FE135" s="105"/>
      <c r="FF135" s="105"/>
      <c r="FG135" s="105"/>
      <c r="FH135" s="105"/>
      <c r="FI135" s="105"/>
      <c r="FJ135" s="105"/>
      <c r="FK135" s="105"/>
      <c r="FL135" s="105"/>
      <c r="FM135" s="105"/>
      <c r="FN135" s="105"/>
      <c r="FO135" s="105"/>
      <c r="FP135" s="105"/>
      <c r="FQ135" s="105"/>
      <c r="FR135" s="105"/>
      <c r="FS135" s="105"/>
      <c r="FT135" s="105"/>
      <c r="FU135" s="105"/>
      <c r="FV135" s="105"/>
      <c r="FW135" s="105"/>
      <c r="FX135" s="105"/>
      <c r="FY135" s="105"/>
      <c r="FZ135" s="105"/>
      <c r="GA135" s="105"/>
      <c r="GB135" s="105"/>
      <c r="GC135" s="105"/>
      <c r="GD135" s="105"/>
      <c r="GE135" s="105"/>
      <c r="GF135" s="105"/>
      <c r="GG135" s="105"/>
      <c r="GH135" s="105"/>
      <c r="GI135" s="105"/>
      <c r="GJ135" s="105"/>
      <c r="GK135" s="105"/>
      <c r="GL135" s="105"/>
      <c r="GM135" s="105"/>
      <c r="GN135" s="105"/>
      <c r="GO135" s="105"/>
      <c r="GP135" s="105"/>
      <c r="GQ135" s="105"/>
      <c r="GR135" s="105"/>
      <c r="GS135" s="105"/>
      <c r="GT135" s="105"/>
      <c r="GU135" s="105"/>
      <c r="GV135" s="105"/>
      <c r="GW135" s="105"/>
      <c r="GX135" s="105"/>
      <c r="GY135" s="105"/>
      <c r="GZ135" s="105"/>
      <c r="HA135" s="105"/>
      <c r="HB135" s="105"/>
      <c r="HC135" s="105"/>
      <c r="HD135" s="105"/>
      <c r="HE135" s="105"/>
      <c r="HF135" s="105"/>
      <c r="HG135" s="105"/>
      <c r="HH135" s="105"/>
      <c r="HI135" s="105"/>
      <c r="HJ135" s="105"/>
      <c r="HK135" s="105"/>
      <c r="HL135" s="105"/>
      <c r="HM135" s="105"/>
      <c r="HN135" s="105"/>
      <c r="HO135" s="105"/>
      <c r="HP135" s="105"/>
      <c r="HQ135" s="105"/>
      <c r="HR135" s="105"/>
      <c r="HS135" s="105"/>
      <c r="HT135" s="105"/>
      <c r="HU135" s="105"/>
      <c r="HV135" s="105"/>
      <c r="HW135" s="105"/>
      <c r="HX135" s="105"/>
      <c r="HY135" s="105"/>
      <c r="HZ135" s="105"/>
      <c r="IA135" s="105"/>
      <c r="IB135" s="105"/>
      <c r="IC135" s="105"/>
      <c r="ID135" s="105"/>
      <c r="IE135" s="105"/>
      <c r="IF135" s="105"/>
      <c r="IG135" s="105"/>
      <c r="IH135" s="105"/>
      <c r="II135" s="105"/>
      <c r="IJ135" s="105"/>
      <c r="IK135" s="105"/>
      <c r="IL135" s="105"/>
      <c r="IM135" s="105"/>
      <c r="IN135" s="105"/>
      <c r="IO135" s="105"/>
      <c r="IP135" s="105"/>
      <c r="IQ135" s="105"/>
      <c r="IR135" s="105"/>
      <c r="IS135" s="105"/>
      <c r="IT135" s="105"/>
      <c r="IU135" s="105"/>
      <c r="IV135" s="105"/>
      <c r="IW135" s="105"/>
      <c r="IX135" s="105"/>
      <c r="IY135" s="105"/>
      <c r="IZ135" s="105"/>
      <c r="JA135" s="105"/>
      <c r="JB135" s="105"/>
      <c r="JC135" s="105"/>
      <c r="JD135" s="105"/>
      <c r="JE135" s="105"/>
      <c r="JF135" s="105"/>
      <c r="JG135" s="105"/>
      <c r="JH135" s="105"/>
      <c r="JI135" s="105"/>
      <c r="JJ135" s="105"/>
      <c r="JK135" s="105"/>
      <c r="JL135" s="105"/>
      <c r="JM135" s="105"/>
      <c r="JN135" s="105"/>
      <c r="JO135" s="105"/>
      <c r="JP135" s="105"/>
      <c r="JQ135" s="105"/>
      <c r="JR135" s="105"/>
      <c r="JS135" s="105"/>
      <c r="JT135" s="105"/>
      <c r="JU135" s="105"/>
      <c r="JV135" s="105"/>
      <c r="JW135" s="105"/>
      <c r="JX135" s="105"/>
      <c r="JY135" s="105"/>
      <c r="JZ135" s="105"/>
      <c r="KA135" s="105"/>
      <c r="KB135" s="105"/>
      <c r="KC135" s="105"/>
      <c r="KD135" s="105"/>
      <c r="KE135" s="105"/>
      <c r="KF135" s="105"/>
      <c r="KG135" s="105"/>
      <c r="KH135" s="105"/>
      <c r="KI135" s="105"/>
      <c r="KJ135" s="105"/>
      <c r="KK135" s="105"/>
      <c r="KL135" s="105"/>
      <c r="KM135" s="105"/>
      <c r="KN135" s="105"/>
      <c r="KO135" s="105"/>
      <c r="KP135" s="105"/>
      <c r="KQ135" s="105"/>
      <c r="KR135" s="105"/>
      <c r="KS135" s="105"/>
      <c r="KT135" s="105"/>
      <c r="KU135" s="105"/>
      <c r="KV135" s="105"/>
      <c r="KW135" s="105"/>
      <c r="KX135" s="105"/>
      <c r="KY135" s="105"/>
      <c r="KZ135" s="105"/>
      <c r="LA135" s="105"/>
      <c r="LB135" s="105"/>
      <c r="LC135" s="105"/>
      <c r="LD135" s="105"/>
      <c r="LE135" s="105"/>
      <c r="LF135" s="105"/>
      <c r="LG135" s="105"/>
      <c r="LH135" s="105"/>
      <c r="LI135" s="105"/>
      <c r="LJ135" s="105"/>
      <c r="LK135" s="105"/>
      <c r="LL135" s="105"/>
      <c r="LM135" s="105"/>
      <c r="LN135" s="105"/>
      <c r="LO135" s="105"/>
      <c r="LP135" s="105"/>
      <c r="LQ135" s="105"/>
      <c r="LR135" s="105"/>
      <c r="LS135" s="105"/>
      <c r="LT135" s="105"/>
      <c r="LU135" s="105"/>
      <c r="LV135" s="105"/>
      <c r="LW135" s="105"/>
      <c r="LX135" s="105"/>
      <c r="LY135" s="105"/>
      <c r="LZ135" s="105"/>
      <c r="MA135" s="105"/>
      <c r="MB135" s="105"/>
      <c r="MC135" s="105"/>
      <c r="MD135" s="105"/>
      <c r="ME135" s="105"/>
      <c r="MF135" s="105"/>
      <c r="MG135" s="105"/>
      <c r="MH135" s="105"/>
      <c r="MI135" s="105"/>
      <c r="MJ135" s="105"/>
      <c r="MK135" s="105"/>
      <c r="ML135" s="105"/>
      <c r="MM135" s="105"/>
      <c r="MN135" s="105"/>
      <c r="MO135" s="105"/>
      <c r="MP135" s="105"/>
      <c r="MQ135" s="105"/>
      <c r="MR135" s="105"/>
      <c r="MS135" s="105"/>
      <c r="MT135" s="105"/>
      <c r="MU135" s="105"/>
      <c r="MV135" s="105"/>
      <c r="MW135" s="105"/>
      <c r="MX135" s="105"/>
      <c r="MY135" s="105"/>
      <c r="MZ135" s="105"/>
      <c r="NA135" s="105"/>
      <c r="NB135" s="105"/>
      <c r="NC135" s="105"/>
      <c r="ND135" s="105"/>
      <c r="NE135" s="105"/>
      <c r="NF135" s="105"/>
      <c r="NG135" s="105"/>
      <c r="NH135" s="105"/>
      <c r="NI135" s="105"/>
      <c r="NJ135" s="105"/>
      <c r="NK135" s="105"/>
      <c r="NL135" s="105"/>
      <c r="NM135" s="105"/>
      <c r="NN135" s="105"/>
      <c r="NO135" s="105"/>
      <c r="NP135" s="105"/>
      <c r="NQ135" s="105"/>
      <c r="NR135" s="105"/>
      <c r="NS135" s="105"/>
      <c r="NT135" s="105"/>
      <c r="NU135" s="105"/>
      <c r="NV135" s="105"/>
      <c r="NW135" s="105"/>
      <c r="NX135" s="105"/>
      <c r="NY135" s="105"/>
      <c r="NZ135" s="105"/>
      <c r="OA135" s="105"/>
      <c r="OB135" s="105"/>
      <c r="OC135" s="105"/>
      <c r="OD135" s="105"/>
      <c r="OE135" s="105"/>
      <c r="OF135" s="105"/>
      <c r="OG135" s="105"/>
      <c r="OH135" s="105"/>
      <c r="OI135" s="105"/>
      <c r="OJ135" s="105"/>
      <c r="OK135" s="105"/>
      <c r="OL135" s="105"/>
      <c r="OM135" s="105"/>
      <c r="ON135" s="105"/>
      <c r="OO135" s="105"/>
      <c r="OP135" s="105"/>
      <c r="OQ135" s="105"/>
      <c r="OR135" s="105"/>
      <c r="OS135" s="105"/>
      <c r="OT135" s="105"/>
      <c r="OU135" s="105"/>
      <c r="OV135" s="105"/>
      <c r="OW135" s="105"/>
      <c r="OX135" s="105"/>
      <c r="OY135" s="105"/>
      <c r="OZ135" s="105"/>
      <c r="PA135" s="105"/>
      <c r="PB135" s="105"/>
      <c r="PC135" s="105"/>
      <c r="PD135" s="105"/>
      <c r="PE135" s="105"/>
      <c r="PF135" s="105"/>
      <c r="PG135" s="105"/>
      <c r="PH135" s="105"/>
      <c r="PI135" s="105"/>
      <c r="PJ135" s="105"/>
      <c r="PK135" s="105"/>
      <c r="PL135" s="105"/>
      <c r="PM135" s="105"/>
      <c r="PN135" s="105"/>
      <c r="PO135" s="105"/>
      <c r="PP135" s="105"/>
      <c r="PQ135" s="105"/>
      <c r="PR135" s="105"/>
      <c r="PS135" s="105"/>
      <c r="PT135" s="105"/>
      <c r="PU135" s="105"/>
      <c r="PV135" s="105"/>
      <c r="PW135" s="105"/>
      <c r="PX135" s="105"/>
      <c r="PY135" s="105"/>
      <c r="PZ135" s="105"/>
      <c r="QA135" s="105"/>
      <c r="QB135" s="105"/>
      <c r="QC135" s="105"/>
      <c r="QD135" s="105"/>
      <c r="QE135" s="105"/>
      <c r="QF135" s="105"/>
      <c r="QG135" s="105"/>
      <c r="QH135" s="105"/>
      <c r="QI135" s="105"/>
      <c r="QJ135" s="105"/>
      <c r="QK135" s="105"/>
      <c r="QL135" s="105"/>
      <c r="QM135" s="105"/>
      <c r="QN135" s="105"/>
      <c r="QO135" s="105"/>
      <c r="QP135" s="105"/>
      <c r="QQ135" s="105"/>
      <c r="QR135" s="105"/>
      <c r="QS135" s="105"/>
      <c r="QT135" s="105"/>
      <c r="QU135" s="105"/>
      <c r="QV135" s="105"/>
      <c r="QW135" s="105"/>
      <c r="QX135" s="105"/>
      <c r="QY135" s="105"/>
      <c r="QZ135" s="105"/>
      <c r="RA135" s="105"/>
      <c r="RB135" s="105"/>
      <c r="RC135" s="105"/>
      <c r="RD135" s="105"/>
      <c r="RE135" s="105"/>
      <c r="RF135" s="105"/>
      <c r="RG135" s="105"/>
      <c r="RH135" s="105"/>
      <c r="RI135" s="105"/>
      <c r="RJ135" s="105"/>
      <c r="RK135" s="105"/>
      <c r="RL135" s="105"/>
      <c r="RM135" s="105"/>
      <c r="RN135" s="105"/>
      <c r="RO135" s="105"/>
      <c r="RP135" s="105"/>
      <c r="RQ135" s="105"/>
      <c r="RR135" s="105"/>
      <c r="RS135" s="105"/>
      <c r="RT135" s="105"/>
      <c r="RU135" s="105"/>
      <c r="RV135" s="105"/>
      <c r="RW135" s="105"/>
      <c r="RX135" s="105"/>
      <c r="RY135" s="105"/>
      <c r="RZ135" s="105"/>
      <c r="SA135" s="105"/>
      <c r="SB135" s="105"/>
      <c r="SC135" s="105"/>
      <c r="SD135" s="105"/>
      <c r="SE135" s="105"/>
      <c r="SF135" s="105"/>
      <c r="SG135" s="105"/>
      <c r="SH135" s="105"/>
      <c r="SI135" s="105"/>
      <c r="SJ135" s="105"/>
      <c r="SK135" s="105"/>
      <c r="SL135" s="105"/>
      <c r="SM135" s="105"/>
      <c r="SN135" s="105"/>
      <c r="SO135" s="105"/>
      <c r="SP135" s="105"/>
      <c r="SQ135" s="105"/>
      <c r="SR135" s="105"/>
      <c r="SS135" s="105"/>
      <c r="ST135" s="105"/>
      <c r="SU135" s="105"/>
      <c r="SV135" s="105"/>
      <c r="SW135" s="105"/>
      <c r="SX135" s="105"/>
      <c r="SY135" s="105"/>
      <c r="SZ135" s="105"/>
      <c r="TA135" s="105"/>
      <c r="TB135" s="105"/>
      <c r="TC135" s="105"/>
      <c r="TD135" s="105"/>
      <c r="TE135" s="105"/>
      <c r="TF135" s="105"/>
      <c r="TG135" s="105"/>
      <c r="TH135" s="105"/>
      <c r="TI135" s="105"/>
      <c r="TJ135" s="105"/>
      <c r="TK135" s="105"/>
      <c r="TL135" s="105"/>
      <c r="TM135" s="105"/>
      <c r="TN135" s="105"/>
      <c r="TO135" s="105"/>
      <c r="TP135" s="105"/>
      <c r="TQ135" s="105"/>
      <c r="TR135" s="105"/>
      <c r="TS135" s="105"/>
      <c r="TT135" s="105"/>
      <c r="TU135" s="105"/>
      <c r="TV135" s="105"/>
      <c r="TW135" s="105"/>
      <c r="TX135" s="105"/>
      <c r="TY135" s="105"/>
      <c r="TZ135" s="105"/>
      <c r="UA135" s="105"/>
      <c r="UB135" s="105"/>
      <c r="UC135" s="105"/>
      <c r="UD135" s="105"/>
      <c r="UE135" s="105"/>
      <c r="UF135" s="105"/>
      <c r="UG135" s="105"/>
      <c r="UH135" s="105"/>
      <c r="UI135" s="105"/>
      <c r="UJ135" s="105"/>
      <c r="UK135" s="105"/>
      <c r="UL135" s="105"/>
      <c r="UM135" s="105"/>
      <c r="UN135" s="105"/>
      <c r="UO135" s="105"/>
      <c r="UP135" s="105"/>
      <c r="UQ135" s="105"/>
      <c r="UR135" s="105"/>
      <c r="US135" s="105"/>
      <c r="UT135" s="105"/>
      <c r="UU135" s="105"/>
      <c r="UV135" s="105"/>
      <c r="UW135" s="105"/>
      <c r="UX135" s="105"/>
      <c r="UY135" s="105"/>
      <c r="UZ135" s="105"/>
      <c r="VA135" s="105"/>
      <c r="VB135" s="105"/>
      <c r="VC135" s="105"/>
      <c r="VD135" s="105"/>
      <c r="VE135" s="105"/>
      <c r="VF135" s="105"/>
      <c r="VG135" s="105"/>
      <c r="VH135" s="105"/>
      <c r="VI135" s="105"/>
      <c r="VJ135" s="105"/>
      <c r="VK135" s="105"/>
      <c r="VL135" s="105"/>
      <c r="VM135" s="105"/>
      <c r="VN135" s="105"/>
      <c r="VO135" s="105"/>
      <c r="VP135" s="105"/>
      <c r="VQ135" s="105"/>
      <c r="VR135" s="105"/>
      <c r="VS135" s="105"/>
      <c r="VT135" s="105"/>
      <c r="VU135" s="105"/>
      <c r="VV135" s="105"/>
      <c r="VW135" s="105"/>
      <c r="VX135" s="105"/>
      <c r="VY135" s="105"/>
      <c r="VZ135" s="105"/>
      <c r="WA135" s="105"/>
      <c r="WB135" s="105"/>
      <c r="WC135" s="105"/>
      <c r="WD135" s="105"/>
      <c r="WE135" s="105"/>
      <c r="WF135" s="105"/>
      <c r="WG135" s="105"/>
      <c r="WH135" s="105"/>
      <c r="WI135" s="105"/>
      <c r="WJ135" s="105"/>
      <c r="WK135" s="105"/>
      <c r="WL135" s="105"/>
      <c r="WM135" s="105"/>
      <c r="WN135" s="105"/>
      <c r="WO135" s="105"/>
      <c r="WP135" s="105"/>
      <c r="WQ135" s="105"/>
      <c r="WR135" s="105"/>
      <c r="WS135" s="105"/>
      <c r="WT135" s="105"/>
      <c r="WU135" s="105"/>
      <c r="WV135" s="105"/>
      <c r="WW135" s="105"/>
      <c r="WX135" s="105"/>
      <c r="WY135" s="105"/>
      <c r="WZ135" s="105"/>
      <c r="XA135" s="105"/>
      <c r="XB135" s="105"/>
      <c r="XC135" s="105"/>
      <c r="XD135" s="105"/>
      <c r="XE135" s="105"/>
      <c r="XF135" s="105"/>
      <c r="XG135" s="105"/>
      <c r="XH135" s="105"/>
      <c r="XI135" s="105"/>
      <c r="XJ135" s="105"/>
      <c r="XK135" s="105"/>
      <c r="XL135" s="105"/>
      <c r="XM135" s="105"/>
      <c r="XN135" s="105"/>
      <c r="XO135" s="105"/>
      <c r="XP135" s="105"/>
      <c r="XQ135" s="105"/>
      <c r="XR135" s="105"/>
      <c r="XS135" s="105"/>
      <c r="XT135" s="105"/>
      <c r="XU135" s="105"/>
      <c r="XV135" s="105"/>
      <c r="XW135" s="105"/>
      <c r="XX135" s="105"/>
      <c r="XY135" s="105"/>
      <c r="XZ135" s="105"/>
      <c r="YA135" s="105"/>
      <c r="YB135" s="105"/>
      <c r="YC135" s="105"/>
      <c r="YD135" s="105"/>
      <c r="YE135" s="105"/>
      <c r="YF135" s="105"/>
      <c r="YG135" s="105"/>
      <c r="YH135" s="105"/>
      <c r="YI135" s="105"/>
      <c r="YJ135" s="105"/>
      <c r="YK135" s="105"/>
      <c r="YL135" s="105"/>
      <c r="YM135" s="105"/>
      <c r="YN135" s="105"/>
      <c r="YO135" s="105"/>
      <c r="YP135" s="105"/>
      <c r="YQ135" s="105"/>
      <c r="YR135" s="105"/>
      <c r="YS135" s="105"/>
      <c r="YT135" s="105"/>
      <c r="YU135" s="105"/>
      <c r="YV135" s="105"/>
      <c r="YW135" s="105"/>
      <c r="YX135" s="105"/>
      <c r="YY135" s="105"/>
      <c r="YZ135" s="105"/>
      <c r="ZA135" s="105"/>
      <c r="ZB135" s="105"/>
      <c r="ZC135" s="105"/>
      <c r="ZD135" s="105"/>
      <c r="ZE135" s="105"/>
      <c r="ZF135" s="105"/>
      <c r="ZG135" s="105"/>
      <c r="ZH135" s="105"/>
      <c r="ZI135" s="105"/>
      <c r="ZJ135" s="105"/>
      <c r="ZK135" s="105"/>
      <c r="ZL135" s="105"/>
      <c r="ZM135" s="105"/>
      <c r="ZN135" s="105"/>
      <c r="ZO135" s="105"/>
      <c r="ZP135" s="105"/>
      <c r="ZQ135" s="105"/>
      <c r="ZR135" s="105"/>
      <c r="ZS135" s="105"/>
      <c r="ZT135" s="105"/>
      <c r="ZU135" s="105"/>
      <c r="ZV135" s="105"/>
      <c r="ZW135" s="105"/>
      <c r="ZX135" s="105"/>
      <c r="ZY135" s="105"/>
      <c r="ZZ135" s="105"/>
      <c r="AAA135" s="105"/>
      <c r="AAB135" s="105"/>
      <c r="AAC135" s="105"/>
      <c r="AAD135" s="105"/>
      <c r="AAE135" s="105"/>
      <c r="AAF135" s="105"/>
      <c r="AAG135" s="105"/>
      <c r="AAH135" s="105"/>
      <c r="AAI135" s="105"/>
      <c r="AAJ135" s="105"/>
      <c r="AAK135" s="105"/>
      <c r="AAL135" s="105"/>
      <c r="AAM135" s="105"/>
      <c r="AAN135" s="105"/>
      <c r="AAO135" s="105"/>
      <c r="AAP135" s="105"/>
      <c r="AAQ135" s="105"/>
      <c r="AAR135" s="105"/>
      <c r="AAS135" s="105"/>
      <c r="AAT135" s="105"/>
      <c r="AAU135" s="105"/>
      <c r="AAV135" s="105"/>
      <c r="AAW135" s="105"/>
      <c r="AAX135" s="105"/>
      <c r="AAY135" s="105"/>
      <c r="AAZ135" s="105"/>
      <c r="ABA135" s="105"/>
      <c r="ABB135" s="105"/>
      <c r="ABC135" s="105"/>
      <c r="ABD135" s="105"/>
      <c r="ABE135" s="105"/>
      <c r="ABF135" s="105"/>
      <c r="ABG135" s="105"/>
      <c r="ABH135" s="105"/>
      <c r="ABI135" s="105"/>
      <c r="ABJ135" s="105"/>
      <c r="ABK135" s="105"/>
      <c r="ABL135" s="105"/>
      <c r="ABM135" s="105"/>
      <c r="ABN135" s="105"/>
      <c r="ABO135" s="105"/>
      <c r="ABP135" s="105"/>
      <c r="ABQ135" s="105"/>
      <c r="ABR135" s="105"/>
      <c r="ABS135" s="105"/>
      <c r="ABT135" s="105"/>
      <c r="ABU135" s="105"/>
      <c r="ABV135" s="105"/>
      <c r="ABW135" s="105"/>
      <c r="ABX135" s="105"/>
      <c r="ABY135" s="105"/>
      <c r="ABZ135" s="105"/>
      <c r="ACA135" s="105"/>
      <c r="ACB135" s="105"/>
      <c r="ACC135" s="105"/>
      <c r="ACD135" s="105"/>
      <c r="ACE135" s="105"/>
      <c r="ACF135" s="105"/>
      <c r="ACG135" s="105"/>
      <c r="ACH135" s="105"/>
      <c r="ACI135" s="105"/>
      <c r="ACJ135" s="105"/>
      <c r="ACK135" s="105"/>
      <c r="ACL135" s="105"/>
      <c r="ACM135" s="105"/>
      <c r="ACN135" s="105"/>
      <c r="ACO135" s="105"/>
      <c r="ACP135" s="105"/>
      <c r="ACQ135" s="105"/>
      <c r="ACR135" s="105"/>
      <c r="ACS135" s="105"/>
      <c r="ACT135" s="105"/>
      <c r="ACU135" s="105"/>
      <c r="ACV135" s="105"/>
      <c r="ACW135" s="105"/>
      <c r="ACX135" s="105"/>
      <c r="ACY135" s="105"/>
      <c r="ACZ135" s="105"/>
      <c r="ADA135" s="105"/>
      <c r="ADB135" s="105"/>
      <c r="ADC135" s="105"/>
      <c r="ADD135" s="105"/>
      <c r="ADE135" s="105"/>
      <c r="ADF135" s="105"/>
      <c r="ADG135" s="105"/>
      <c r="ADH135" s="105"/>
      <c r="ADI135" s="105"/>
      <c r="ADJ135" s="105"/>
      <c r="ADK135" s="105"/>
      <c r="ADL135" s="105"/>
      <c r="ADM135" s="105"/>
      <c r="ADN135" s="105"/>
      <c r="ADO135" s="105"/>
      <c r="ADP135" s="105"/>
      <c r="ADQ135" s="105"/>
      <c r="ADR135" s="105"/>
      <c r="ADS135" s="105"/>
      <c r="ADT135" s="105"/>
      <c r="ADU135" s="105"/>
      <c r="ADV135" s="105"/>
      <c r="ADW135" s="105"/>
      <c r="ADX135" s="105"/>
      <c r="ADY135" s="105"/>
      <c r="ADZ135" s="105"/>
      <c r="AEA135" s="105"/>
      <c r="AEB135" s="105"/>
      <c r="AEC135" s="105"/>
      <c r="AED135" s="105"/>
      <c r="AEE135" s="105"/>
      <c r="AEF135" s="105"/>
      <c r="AEG135" s="105"/>
      <c r="AEH135" s="105"/>
      <c r="AEI135" s="105"/>
      <c r="AEJ135" s="105"/>
      <c r="AEK135" s="105"/>
      <c r="AEL135" s="105"/>
      <c r="AEM135" s="105"/>
      <c r="AEN135" s="105"/>
      <c r="AEO135" s="105"/>
      <c r="AEP135" s="105"/>
      <c r="AEQ135" s="105"/>
      <c r="AER135" s="105"/>
      <c r="AES135" s="105"/>
      <c r="AET135" s="105"/>
      <c r="AEU135" s="105"/>
      <c r="AEV135" s="105"/>
      <c r="AEW135" s="105"/>
      <c r="AEX135" s="105"/>
      <c r="AEY135" s="105"/>
      <c r="AEZ135" s="105"/>
      <c r="AFA135" s="105"/>
      <c r="AFB135" s="105"/>
      <c r="AFC135" s="105"/>
      <c r="AFD135" s="105"/>
      <c r="AFE135" s="105"/>
      <c r="AFF135" s="105"/>
      <c r="AFG135" s="105"/>
      <c r="AFH135" s="105"/>
      <c r="AFI135" s="105"/>
      <c r="AFJ135" s="105"/>
      <c r="AFK135" s="105"/>
      <c r="AFL135" s="105"/>
      <c r="AFM135" s="105"/>
      <c r="AFN135" s="105"/>
      <c r="AFO135" s="105"/>
      <c r="AFP135" s="105"/>
      <c r="AFQ135" s="105"/>
      <c r="AFR135" s="105"/>
      <c r="AFS135" s="105"/>
      <c r="AFT135" s="105"/>
      <c r="AFU135" s="105"/>
      <c r="AFV135" s="105"/>
      <c r="AFW135" s="105"/>
      <c r="AFX135" s="105"/>
      <c r="AFY135" s="105"/>
      <c r="AFZ135" s="105"/>
      <c r="AGA135" s="105"/>
      <c r="AGB135" s="105"/>
      <c r="AGC135" s="105"/>
      <c r="AGD135" s="105"/>
      <c r="AGE135" s="105"/>
      <c r="AGF135" s="105"/>
      <c r="AGG135" s="105"/>
      <c r="AGH135" s="105"/>
      <c r="AGI135" s="105"/>
      <c r="AGJ135" s="105"/>
      <c r="AGK135" s="105"/>
      <c r="AGL135" s="105"/>
      <c r="AGM135" s="105"/>
      <c r="AGN135" s="105"/>
      <c r="AGO135" s="105"/>
      <c r="AGP135" s="105"/>
      <c r="AGQ135" s="105"/>
      <c r="AGR135" s="105"/>
      <c r="AGS135" s="105"/>
      <c r="AGT135" s="105"/>
      <c r="AGU135" s="105"/>
      <c r="AGV135" s="105"/>
      <c r="AGW135" s="105"/>
      <c r="AGX135" s="105"/>
      <c r="AGY135" s="105"/>
      <c r="AGZ135" s="105"/>
      <c r="AHA135" s="105"/>
      <c r="AHB135" s="105"/>
      <c r="AHC135" s="105"/>
      <c r="AHD135" s="105"/>
      <c r="AHE135" s="105"/>
      <c r="AHF135" s="105"/>
      <c r="AHG135" s="105"/>
      <c r="AHH135" s="105"/>
      <c r="AHI135" s="105"/>
      <c r="AHJ135" s="105"/>
      <c r="AHK135" s="105"/>
      <c r="AHL135" s="105"/>
      <c r="AHM135" s="105"/>
      <c r="AHN135" s="105"/>
      <c r="AHO135" s="105"/>
      <c r="AHP135" s="105"/>
      <c r="AHQ135" s="105"/>
      <c r="AHR135" s="105"/>
      <c r="AHS135" s="105"/>
      <c r="AHT135" s="105"/>
      <c r="AHU135" s="105"/>
      <c r="AHV135" s="105"/>
      <c r="AHW135" s="105"/>
      <c r="AHX135" s="105"/>
      <c r="AHY135" s="105"/>
      <c r="AHZ135" s="105"/>
      <c r="AIA135" s="105"/>
      <c r="AIB135" s="105"/>
      <c r="AIC135" s="105"/>
      <c r="AID135" s="105"/>
      <c r="AIE135" s="105"/>
      <c r="AIF135" s="105"/>
      <c r="AIG135" s="105"/>
      <c r="AIH135" s="105"/>
      <c r="AII135" s="105"/>
      <c r="AIJ135" s="105"/>
      <c r="AIK135" s="105"/>
      <c r="AIL135" s="105"/>
      <c r="AIM135" s="105"/>
      <c r="AIN135" s="105"/>
      <c r="AIO135" s="105"/>
      <c r="AIP135" s="105"/>
      <c r="AIQ135" s="105"/>
      <c r="AIR135" s="105"/>
      <c r="AIS135" s="105"/>
      <c r="AIT135" s="105"/>
      <c r="AIU135" s="105"/>
      <c r="AIV135" s="105"/>
      <c r="AIW135" s="105"/>
      <c r="AIX135" s="105"/>
      <c r="AIY135" s="105"/>
      <c r="AIZ135" s="105"/>
      <c r="AJA135" s="105"/>
      <c r="AJB135" s="105"/>
      <c r="AJC135" s="105"/>
      <c r="AJD135" s="105"/>
      <c r="AJE135" s="105"/>
      <c r="AJF135" s="105"/>
      <c r="AJG135" s="105"/>
      <c r="AJH135" s="105"/>
      <c r="AJI135" s="105"/>
      <c r="AJJ135" s="105"/>
      <c r="AJK135" s="105"/>
      <c r="AJL135" s="105"/>
      <c r="AJM135" s="105"/>
      <c r="AJN135" s="105"/>
      <c r="AJO135" s="105"/>
      <c r="AJP135" s="105"/>
      <c r="AJQ135" s="105"/>
      <c r="AJR135" s="105"/>
      <c r="AJS135" s="105"/>
      <c r="AJT135" s="105"/>
      <c r="AJU135" s="105"/>
      <c r="AJV135" s="105"/>
      <c r="AJW135" s="105"/>
      <c r="AJX135" s="105"/>
      <c r="AJY135" s="105"/>
      <c r="AJZ135" s="105"/>
      <c r="AKA135" s="105"/>
      <c r="AKB135" s="105"/>
      <c r="AKC135" s="105"/>
      <c r="AKD135" s="105"/>
      <c r="AKE135" s="105"/>
      <c r="AKF135" s="105"/>
      <c r="AKG135" s="105"/>
      <c r="AKH135" s="105"/>
      <c r="AKI135" s="105"/>
      <c r="AKJ135" s="105"/>
      <c r="AKK135" s="105"/>
      <c r="AKL135" s="105"/>
      <c r="AKM135" s="105"/>
      <c r="AKN135" s="105"/>
      <c r="AKO135" s="105"/>
      <c r="AKP135" s="105"/>
      <c r="AKQ135" s="105"/>
      <c r="AKR135" s="105"/>
      <c r="AKS135" s="105"/>
      <c r="AKT135" s="105"/>
      <c r="AKU135" s="105"/>
      <c r="AKV135" s="105"/>
      <c r="AKW135" s="105"/>
      <c r="AKX135" s="105"/>
      <c r="AKY135" s="105"/>
      <c r="AKZ135" s="105"/>
      <c r="ALA135" s="105"/>
      <c r="ALB135" s="105"/>
      <c r="ALC135" s="105"/>
      <c r="ALD135" s="105"/>
      <c r="ALE135" s="105"/>
      <c r="ALF135" s="105"/>
      <c r="ALG135" s="105"/>
      <c r="ALH135" s="105"/>
      <c r="ALI135" s="105"/>
      <c r="ALJ135" s="105"/>
      <c r="ALK135" s="105"/>
      <c r="ALL135" s="105"/>
      <c r="ALM135" s="105"/>
      <c r="ALN135" s="105"/>
      <c r="ALO135" s="105"/>
      <c r="ALP135" s="105"/>
      <c r="ALQ135" s="105"/>
      <c r="ALR135" s="105"/>
      <c r="ALS135" s="105"/>
      <c r="ALT135" s="105"/>
      <c r="ALU135" s="105"/>
      <c r="ALV135" s="105"/>
      <c r="ALW135" s="105"/>
      <c r="ALX135" s="105"/>
      <c r="ALY135" s="105"/>
      <c r="ALZ135" s="105"/>
      <c r="AMA135" s="105"/>
      <c r="AMB135" s="105"/>
      <c r="AMC135" s="105"/>
      <c r="AMD135" s="105"/>
      <c r="AME135" s="105"/>
      <c r="AMF135" s="105"/>
      <c r="AMG135" s="105"/>
      <c r="AMH135" s="105"/>
      <c r="AMI135" s="105"/>
      <c r="AMJ135" s="105"/>
      <c r="AMK135" s="105"/>
      <c r="AML135" s="105"/>
      <c r="AMM135" s="105"/>
      <c r="AMN135" s="105"/>
      <c r="AMO135" s="105"/>
      <c r="AMP135" s="105"/>
      <c r="AMQ135" s="105"/>
      <c r="AMR135" s="105"/>
      <c r="AMS135" s="105"/>
      <c r="AMT135" s="105"/>
      <c r="AMU135" s="105"/>
      <c r="AMV135" s="105"/>
      <c r="AMW135" s="105"/>
      <c r="AMX135" s="105"/>
      <c r="AMY135" s="105"/>
      <c r="AMZ135" s="105"/>
      <c r="ANA135" s="105"/>
      <c r="ANB135" s="105"/>
      <c r="ANC135" s="105"/>
      <c r="AND135" s="105"/>
      <c r="ANE135" s="105"/>
      <c r="ANF135" s="105"/>
      <c r="ANG135" s="105"/>
      <c r="ANH135" s="105"/>
      <c r="ANI135" s="105"/>
      <c r="ANJ135" s="105"/>
      <c r="ANK135" s="105"/>
      <c r="ANL135" s="105"/>
      <c r="ANM135" s="105"/>
      <c r="ANN135" s="105"/>
      <c r="ANO135" s="105"/>
      <c r="ANP135" s="105"/>
      <c r="ANQ135" s="105"/>
      <c r="ANR135" s="105"/>
      <c r="ANS135" s="105"/>
      <c r="ANT135" s="105"/>
      <c r="ANU135" s="105"/>
      <c r="ANV135" s="105"/>
      <c r="ANW135" s="105"/>
      <c r="ANX135" s="105"/>
      <c r="ANY135" s="105"/>
      <c r="ANZ135" s="105"/>
      <c r="AOA135" s="105"/>
      <c r="AOB135" s="105"/>
      <c r="AOC135" s="105"/>
      <c r="AOD135" s="105"/>
      <c r="AOE135" s="105"/>
      <c r="AOF135" s="105"/>
      <c r="AOG135" s="105"/>
      <c r="AOH135" s="105"/>
      <c r="AOI135" s="105"/>
      <c r="AOJ135" s="105"/>
      <c r="AOK135" s="105"/>
      <c r="AOL135" s="105"/>
      <c r="AOM135" s="105"/>
      <c r="AON135" s="105"/>
      <c r="AOO135" s="105"/>
      <c r="AOP135" s="105"/>
      <c r="AOQ135" s="105"/>
      <c r="AOR135" s="105"/>
      <c r="AOS135" s="105"/>
      <c r="AOT135" s="105"/>
      <c r="AOU135" s="105"/>
      <c r="AOV135" s="105"/>
      <c r="AOW135" s="105"/>
      <c r="AOX135" s="105"/>
      <c r="AOY135" s="105"/>
      <c r="AOZ135" s="105"/>
      <c r="APA135" s="105"/>
      <c r="APB135" s="105"/>
      <c r="APC135" s="105"/>
      <c r="APD135" s="105"/>
      <c r="APE135" s="105"/>
      <c r="APF135" s="105"/>
      <c r="APG135" s="105"/>
      <c r="APH135" s="105"/>
      <c r="API135" s="105"/>
      <c r="APJ135" s="105"/>
      <c r="APK135" s="105"/>
      <c r="APL135" s="105"/>
      <c r="APM135" s="105"/>
      <c r="APN135" s="105"/>
      <c r="APO135" s="105"/>
      <c r="APP135" s="105"/>
      <c r="APQ135" s="105"/>
      <c r="APR135" s="105"/>
      <c r="APS135" s="105"/>
      <c r="APT135" s="105"/>
      <c r="APU135" s="105"/>
      <c r="APV135" s="105"/>
      <c r="APW135" s="105"/>
      <c r="APX135" s="105"/>
      <c r="APY135" s="105"/>
      <c r="APZ135" s="105"/>
      <c r="AQA135" s="105"/>
      <c r="AQB135" s="105"/>
      <c r="AQC135" s="105"/>
      <c r="AQD135" s="105"/>
      <c r="AQE135" s="105"/>
      <c r="AQF135" s="105"/>
      <c r="AQG135" s="105"/>
      <c r="AQH135" s="105"/>
      <c r="AQI135" s="105"/>
      <c r="AQJ135" s="105"/>
      <c r="AQK135" s="105"/>
      <c r="AQL135" s="105"/>
      <c r="AQM135" s="105"/>
      <c r="AQN135" s="105"/>
      <c r="AQO135" s="105"/>
      <c r="AQP135" s="105"/>
      <c r="AQQ135" s="105"/>
      <c r="AQR135" s="105"/>
      <c r="AQS135" s="105"/>
      <c r="AQT135" s="105"/>
      <c r="AQU135" s="105"/>
      <c r="AQV135" s="105"/>
      <c r="AQW135" s="105"/>
      <c r="AQX135" s="105"/>
      <c r="AQY135" s="105"/>
      <c r="AQZ135" s="105"/>
      <c r="ARA135" s="105"/>
      <c r="ARB135" s="105"/>
      <c r="ARC135" s="105"/>
      <c r="ARD135" s="105"/>
      <c r="ARE135" s="105"/>
      <c r="ARF135" s="105"/>
      <c r="ARG135" s="105"/>
      <c r="ARH135" s="105"/>
      <c r="ARI135" s="105"/>
      <c r="ARJ135" s="105"/>
      <c r="ARK135" s="105"/>
      <c r="ARL135" s="105"/>
      <c r="ARM135" s="105"/>
      <c r="ARN135" s="105"/>
      <c r="ARO135" s="105"/>
      <c r="ARP135" s="105"/>
      <c r="ARQ135" s="105"/>
      <c r="ARR135" s="105"/>
      <c r="ARS135" s="105"/>
      <c r="ART135" s="105"/>
      <c r="ARU135" s="105"/>
      <c r="ARV135" s="105"/>
      <c r="ARW135" s="105"/>
      <c r="ARX135" s="105"/>
      <c r="ARY135" s="105"/>
      <c r="ARZ135" s="105"/>
      <c r="ASA135" s="105"/>
      <c r="ASB135" s="105"/>
      <c r="ASC135" s="105"/>
      <c r="ASD135" s="105"/>
      <c r="ASE135" s="105"/>
      <c r="ASF135" s="105"/>
      <c r="ASG135" s="105"/>
      <c r="ASH135" s="105"/>
      <c r="ASI135" s="105"/>
      <c r="ASJ135" s="105"/>
      <c r="ASK135" s="105"/>
      <c r="ASL135" s="105"/>
      <c r="ASM135" s="105"/>
      <c r="ASN135" s="105"/>
      <c r="ASO135" s="105"/>
      <c r="ASP135" s="105"/>
      <c r="ASQ135" s="105"/>
      <c r="ASR135" s="105"/>
      <c r="ASS135" s="105"/>
      <c r="AST135" s="105"/>
      <c r="ASU135" s="105"/>
      <c r="ASV135" s="105"/>
      <c r="ASW135" s="105"/>
      <c r="ASX135" s="105"/>
      <c r="ASY135" s="105"/>
      <c r="ASZ135" s="105"/>
      <c r="ATA135" s="105"/>
    </row>
    <row r="136" spans="1:1197" s="58" customFormat="1" ht="16.5" customHeight="1">
      <c r="A136" s="2302"/>
      <c r="B136" s="1725">
        <f>IF(ISBLANK(C136),"",LARGE(B133:B135,1)+1)</f>
        <v>2</v>
      </c>
      <c r="C136" s="1341" t="s">
        <v>223</v>
      </c>
      <c r="D136" s="691"/>
      <c r="E136" s="141"/>
      <c r="F136" s="141"/>
      <c r="G136" s="141"/>
      <c r="H136" s="141"/>
      <c r="I136" s="141"/>
      <c r="J136" s="1549"/>
      <c r="K136" s="140"/>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c r="BV136" s="105"/>
      <c r="BW136" s="105"/>
      <c r="BX136" s="105"/>
      <c r="BY136" s="105"/>
      <c r="BZ136" s="105"/>
      <c r="CA136" s="105"/>
      <c r="CB136" s="105"/>
      <c r="CC136" s="105"/>
      <c r="CD136" s="105"/>
      <c r="CE136" s="105"/>
      <c r="CF136" s="105"/>
      <c r="CG136" s="105"/>
      <c r="CH136" s="105"/>
      <c r="CI136" s="105"/>
      <c r="CJ136" s="105"/>
      <c r="CK136" s="105"/>
      <c r="CL136" s="105"/>
      <c r="CM136" s="105"/>
      <c r="CN136" s="105"/>
      <c r="CO136" s="105"/>
      <c r="CP136" s="105"/>
      <c r="CQ136" s="105"/>
      <c r="CR136" s="105"/>
      <c r="CS136" s="105"/>
      <c r="CT136" s="105"/>
      <c r="CU136" s="105"/>
      <c r="CV136" s="105"/>
      <c r="CW136" s="105"/>
      <c r="CX136" s="105"/>
      <c r="CY136" s="105"/>
      <c r="CZ136" s="105"/>
      <c r="DA136" s="105"/>
      <c r="DB136" s="105"/>
      <c r="DC136" s="105"/>
      <c r="DD136" s="105"/>
      <c r="DE136" s="105"/>
      <c r="DF136" s="105"/>
      <c r="DG136" s="105"/>
      <c r="DH136" s="105"/>
      <c r="DI136" s="105"/>
      <c r="DJ136" s="105"/>
      <c r="DK136" s="105"/>
      <c r="DL136" s="105"/>
      <c r="DM136" s="105"/>
      <c r="DN136" s="105"/>
      <c r="DO136" s="105"/>
      <c r="DP136" s="105"/>
      <c r="DQ136" s="105"/>
      <c r="DR136" s="105"/>
      <c r="DS136" s="105"/>
      <c r="DT136" s="105"/>
      <c r="DU136" s="105"/>
      <c r="DV136" s="105"/>
      <c r="DW136" s="105"/>
      <c r="DX136" s="105"/>
      <c r="DY136" s="105"/>
      <c r="DZ136" s="105"/>
      <c r="EA136" s="105"/>
      <c r="EB136" s="105"/>
      <c r="EC136" s="105"/>
      <c r="ED136" s="105"/>
      <c r="EE136" s="105"/>
      <c r="EF136" s="105"/>
      <c r="EG136" s="105"/>
      <c r="EH136" s="105"/>
      <c r="EI136" s="105"/>
      <c r="EJ136" s="105"/>
      <c r="EK136" s="105"/>
      <c r="EL136" s="105"/>
      <c r="EM136" s="105"/>
      <c r="EN136" s="105"/>
      <c r="EO136" s="105"/>
      <c r="EP136" s="105"/>
      <c r="EQ136" s="105"/>
      <c r="ER136" s="105"/>
      <c r="ES136" s="105"/>
      <c r="ET136" s="105"/>
      <c r="EU136" s="105"/>
      <c r="EV136" s="105"/>
      <c r="EW136" s="105"/>
      <c r="EX136" s="105"/>
      <c r="EY136" s="105"/>
      <c r="EZ136" s="105"/>
      <c r="FA136" s="105"/>
      <c r="FB136" s="105"/>
      <c r="FC136" s="105"/>
      <c r="FD136" s="105"/>
      <c r="FE136" s="105"/>
      <c r="FF136" s="105"/>
      <c r="FG136" s="105"/>
      <c r="FH136" s="105"/>
      <c r="FI136" s="105"/>
      <c r="FJ136" s="105"/>
      <c r="FK136" s="105"/>
      <c r="FL136" s="105"/>
      <c r="FM136" s="105"/>
      <c r="FN136" s="105"/>
      <c r="FO136" s="105"/>
      <c r="FP136" s="105"/>
      <c r="FQ136" s="105"/>
      <c r="FR136" s="105"/>
      <c r="FS136" s="105"/>
      <c r="FT136" s="105"/>
      <c r="FU136" s="105"/>
      <c r="FV136" s="105"/>
      <c r="FW136" s="105"/>
      <c r="FX136" s="105"/>
      <c r="FY136" s="105"/>
      <c r="FZ136" s="105"/>
      <c r="GA136" s="105"/>
      <c r="GB136" s="105"/>
      <c r="GC136" s="105"/>
      <c r="GD136" s="105"/>
      <c r="GE136" s="105"/>
      <c r="GF136" s="105"/>
      <c r="GG136" s="105"/>
      <c r="GH136" s="105"/>
      <c r="GI136" s="105"/>
      <c r="GJ136" s="105"/>
      <c r="GK136" s="105"/>
      <c r="GL136" s="105"/>
      <c r="GM136" s="105"/>
      <c r="GN136" s="105"/>
      <c r="GO136" s="105"/>
      <c r="GP136" s="105"/>
      <c r="GQ136" s="105"/>
      <c r="GR136" s="105"/>
      <c r="GS136" s="105"/>
      <c r="GT136" s="105"/>
      <c r="GU136" s="105"/>
      <c r="GV136" s="105"/>
      <c r="GW136" s="105"/>
      <c r="GX136" s="105"/>
      <c r="GY136" s="105"/>
      <c r="GZ136" s="105"/>
      <c r="HA136" s="105"/>
      <c r="HB136" s="105"/>
      <c r="HC136" s="105"/>
      <c r="HD136" s="105"/>
      <c r="HE136" s="105"/>
      <c r="HF136" s="105"/>
      <c r="HG136" s="105"/>
      <c r="HH136" s="105"/>
      <c r="HI136" s="105"/>
      <c r="HJ136" s="105"/>
      <c r="HK136" s="105"/>
      <c r="HL136" s="105"/>
      <c r="HM136" s="105"/>
      <c r="HN136" s="105"/>
      <c r="HO136" s="105"/>
      <c r="HP136" s="105"/>
      <c r="HQ136" s="105"/>
      <c r="HR136" s="105"/>
      <c r="HS136" s="105"/>
      <c r="HT136" s="105"/>
      <c r="HU136" s="105"/>
      <c r="HV136" s="105"/>
      <c r="HW136" s="105"/>
      <c r="HX136" s="105"/>
      <c r="HY136" s="105"/>
      <c r="HZ136" s="105"/>
      <c r="IA136" s="105"/>
      <c r="IB136" s="105"/>
      <c r="IC136" s="105"/>
      <c r="ID136" s="105"/>
      <c r="IE136" s="105"/>
      <c r="IF136" s="105"/>
      <c r="IG136" s="105"/>
      <c r="IH136" s="105"/>
      <c r="II136" s="105"/>
      <c r="IJ136" s="105"/>
      <c r="IK136" s="105"/>
      <c r="IL136" s="105"/>
      <c r="IM136" s="105"/>
      <c r="IN136" s="105"/>
      <c r="IO136" s="105"/>
      <c r="IP136" s="105"/>
      <c r="IQ136" s="105"/>
      <c r="IR136" s="105"/>
      <c r="IS136" s="105"/>
      <c r="IT136" s="105"/>
      <c r="IU136" s="105"/>
      <c r="IV136" s="105"/>
      <c r="IW136" s="105"/>
      <c r="IX136" s="105"/>
      <c r="IY136" s="105"/>
      <c r="IZ136" s="105"/>
      <c r="JA136" s="105"/>
      <c r="JB136" s="105"/>
      <c r="JC136" s="105"/>
      <c r="JD136" s="105"/>
      <c r="JE136" s="105"/>
      <c r="JF136" s="105"/>
      <c r="JG136" s="105"/>
      <c r="JH136" s="105"/>
      <c r="JI136" s="105"/>
      <c r="JJ136" s="105"/>
      <c r="JK136" s="105"/>
      <c r="JL136" s="105"/>
      <c r="JM136" s="105"/>
      <c r="JN136" s="105"/>
      <c r="JO136" s="105"/>
      <c r="JP136" s="105"/>
      <c r="JQ136" s="105"/>
      <c r="JR136" s="105"/>
      <c r="JS136" s="105"/>
      <c r="JT136" s="105"/>
      <c r="JU136" s="105"/>
      <c r="JV136" s="105"/>
      <c r="JW136" s="105"/>
      <c r="JX136" s="105"/>
      <c r="JY136" s="105"/>
      <c r="JZ136" s="105"/>
      <c r="KA136" s="105"/>
      <c r="KB136" s="105"/>
      <c r="KC136" s="105"/>
      <c r="KD136" s="105"/>
      <c r="KE136" s="105"/>
      <c r="KF136" s="105"/>
      <c r="KG136" s="105"/>
      <c r="KH136" s="105"/>
      <c r="KI136" s="105"/>
      <c r="KJ136" s="105"/>
      <c r="KK136" s="105"/>
      <c r="KL136" s="105"/>
      <c r="KM136" s="105"/>
      <c r="KN136" s="105"/>
      <c r="KO136" s="105"/>
      <c r="KP136" s="105"/>
      <c r="KQ136" s="105"/>
      <c r="KR136" s="105"/>
      <c r="KS136" s="105"/>
      <c r="KT136" s="105"/>
      <c r="KU136" s="105"/>
      <c r="KV136" s="105"/>
      <c r="KW136" s="105"/>
      <c r="KX136" s="105"/>
      <c r="KY136" s="105"/>
      <c r="KZ136" s="105"/>
      <c r="LA136" s="105"/>
      <c r="LB136" s="105"/>
      <c r="LC136" s="105"/>
      <c r="LD136" s="105"/>
      <c r="LE136" s="105"/>
      <c r="LF136" s="105"/>
      <c r="LG136" s="105"/>
      <c r="LH136" s="105"/>
      <c r="LI136" s="105"/>
      <c r="LJ136" s="105"/>
      <c r="LK136" s="105"/>
      <c r="LL136" s="105"/>
      <c r="LM136" s="105"/>
      <c r="LN136" s="105"/>
      <c r="LO136" s="105"/>
      <c r="LP136" s="105"/>
      <c r="LQ136" s="105"/>
      <c r="LR136" s="105"/>
      <c r="LS136" s="105"/>
      <c r="LT136" s="105"/>
      <c r="LU136" s="105"/>
      <c r="LV136" s="105"/>
      <c r="LW136" s="105"/>
      <c r="LX136" s="105"/>
      <c r="LY136" s="105"/>
      <c r="LZ136" s="105"/>
      <c r="MA136" s="105"/>
      <c r="MB136" s="105"/>
      <c r="MC136" s="105"/>
      <c r="MD136" s="105"/>
      <c r="ME136" s="105"/>
      <c r="MF136" s="105"/>
      <c r="MG136" s="105"/>
      <c r="MH136" s="105"/>
      <c r="MI136" s="105"/>
      <c r="MJ136" s="105"/>
      <c r="MK136" s="105"/>
      <c r="ML136" s="105"/>
      <c r="MM136" s="105"/>
      <c r="MN136" s="105"/>
      <c r="MO136" s="105"/>
      <c r="MP136" s="105"/>
      <c r="MQ136" s="105"/>
      <c r="MR136" s="105"/>
      <c r="MS136" s="105"/>
      <c r="MT136" s="105"/>
      <c r="MU136" s="105"/>
      <c r="MV136" s="105"/>
      <c r="MW136" s="105"/>
      <c r="MX136" s="105"/>
      <c r="MY136" s="105"/>
      <c r="MZ136" s="105"/>
      <c r="NA136" s="105"/>
      <c r="NB136" s="105"/>
      <c r="NC136" s="105"/>
      <c r="ND136" s="105"/>
      <c r="NE136" s="105"/>
      <c r="NF136" s="105"/>
      <c r="NG136" s="105"/>
      <c r="NH136" s="105"/>
      <c r="NI136" s="105"/>
      <c r="NJ136" s="105"/>
      <c r="NK136" s="105"/>
      <c r="NL136" s="105"/>
      <c r="NM136" s="105"/>
      <c r="NN136" s="105"/>
      <c r="NO136" s="105"/>
      <c r="NP136" s="105"/>
      <c r="NQ136" s="105"/>
      <c r="NR136" s="105"/>
      <c r="NS136" s="105"/>
      <c r="NT136" s="105"/>
      <c r="NU136" s="105"/>
      <c r="NV136" s="105"/>
      <c r="NW136" s="105"/>
      <c r="NX136" s="105"/>
      <c r="NY136" s="105"/>
      <c r="NZ136" s="105"/>
      <c r="OA136" s="105"/>
      <c r="OB136" s="105"/>
      <c r="OC136" s="105"/>
      <c r="OD136" s="105"/>
      <c r="OE136" s="105"/>
      <c r="OF136" s="105"/>
      <c r="OG136" s="105"/>
      <c r="OH136" s="105"/>
      <c r="OI136" s="105"/>
      <c r="OJ136" s="105"/>
      <c r="OK136" s="105"/>
      <c r="OL136" s="105"/>
      <c r="OM136" s="105"/>
      <c r="ON136" s="105"/>
      <c r="OO136" s="105"/>
      <c r="OP136" s="105"/>
      <c r="OQ136" s="105"/>
      <c r="OR136" s="105"/>
      <c r="OS136" s="105"/>
      <c r="OT136" s="105"/>
      <c r="OU136" s="105"/>
      <c r="OV136" s="105"/>
      <c r="OW136" s="105"/>
      <c r="OX136" s="105"/>
      <c r="OY136" s="105"/>
      <c r="OZ136" s="105"/>
      <c r="PA136" s="105"/>
      <c r="PB136" s="105"/>
      <c r="PC136" s="105"/>
      <c r="PD136" s="105"/>
      <c r="PE136" s="105"/>
      <c r="PF136" s="105"/>
      <c r="PG136" s="105"/>
      <c r="PH136" s="105"/>
      <c r="PI136" s="105"/>
      <c r="PJ136" s="105"/>
      <c r="PK136" s="105"/>
      <c r="PL136" s="105"/>
      <c r="PM136" s="105"/>
      <c r="PN136" s="105"/>
      <c r="PO136" s="105"/>
      <c r="PP136" s="105"/>
      <c r="PQ136" s="105"/>
      <c r="PR136" s="105"/>
      <c r="PS136" s="105"/>
      <c r="PT136" s="105"/>
      <c r="PU136" s="105"/>
      <c r="PV136" s="105"/>
      <c r="PW136" s="105"/>
      <c r="PX136" s="105"/>
      <c r="PY136" s="105"/>
      <c r="PZ136" s="105"/>
      <c r="QA136" s="105"/>
      <c r="QB136" s="105"/>
      <c r="QC136" s="105"/>
      <c r="QD136" s="105"/>
      <c r="QE136" s="105"/>
      <c r="QF136" s="105"/>
      <c r="QG136" s="105"/>
      <c r="QH136" s="105"/>
      <c r="QI136" s="105"/>
      <c r="QJ136" s="105"/>
      <c r="QK136" s="105"/>
      <c r="QL136" s="105"/>
      <c r="QM136" s="105"/>
      <c r="QN136" s="105"/>
      <c r="QO136" s="105"/>
      <c r="QP136" s="105"/>
      <c r="QQ136" s="105"/>
      <c r="QR136" s="105"/>
      <c r="QS136" s="105"/>
      <c r="QT136" s="105"/>
      <c r="QU136" s="105"/>
      <c r="QV136" s="105"/>
      <c r="QW136" s="105"/>
      <c r="QX136" s="105"/>
      <c r="QY136" s="105"/>
      <c r="QZ136" s="105"/>
      <c r="RA136" s="105"/>
      <c r="RB136" s="105"/>
      <c r="RC136" s="105"/>
      <c r="RD136" s="105"/>
      <c r="RE136" s="105"/>
      <c r="RF136" s="105"/>
      <c r="RG136" s="105"/>
      <c r="RH136" s="105"/>
      <c r="RI136" s="105"/>
      <c r="RJ136" s="105"/>
      <c r="RK136" s="105"/>
      <c r="RL136" s="105"/>
      <c r="RM136" s="105"/>
      <c r="RN136" s="105"/>
      <c r="RO136" s="105"/>
      <c r="RP136" s="105"/>
      <c r="RQ136" s="105"/>
      <c r="RR136" s="105"/>
      <c r="RS136" s="105"/>
      <c r="RT136" s="105"/>
      <c r="RU136" s="105"/>
      <c r="RV136" s="105"/>
      <c r="RW136" s="105"/>
      <c r="RX136" s="105"/>
      <c r="RY136" s="105"/>
      <c r="RZ136" s="105"/>
      <c r="SA136" s="105"/>
      <c r="SB136" s="105"/>
      <c r="SC136" s="105"/>
      <c r="SD136" s="105"/>
      <c r="SE136" s="105"/>
      <c r="SF136" s="105"/>
      <c r="SG136" s="105"/>
      <c r="SH136" s="105"/>
      <c r="SI136" s="105"/>
      <c r="SJ136" s="105"/>
      <c r="SK136" s="105"/>
      <c r="SL136" s="105"/>
      <c r="SM136" s="105"/>
      <c r="SN136" s="105"/>
      <c r="SO136" s="105"/>
      <c r="SP136" s="105"/>
      <c r="SQ136" s="105"/>
      <c r="SR136" s="105"/>
      <c r="SS136" s="105"/>
      <c r="ST136" s="105"/>
      <c r="SU136" s="105"/>
      <c r="SV136" s="105"/>
      <c r="SW136" s="105"/>
      <c r="SX136" s="105"/>
      <c r="SY136" s="105"/>
      <c r="SZ136" s="105"/>
      <c r="TA136" s="105"/>
      <c r="TB136" s="105"/>
      <c r="TC136" s="105"/>
      <c r="TD136" s="105"/>
      <c r="TE136" s="105"/>
      <c r="TF136" s="105"/>
      <c r="TG136" s="105"/>
      <c r="TH136" s="105"/>
      <c r="TI136" s="105"/>
      <c r="TJ136" s="105"/>
      <c r="TK136" s="105"/>
      <c r="TL136" s="105"/>
      <c r="TM136" s="105"/>
      <c r="TN136" s="105"/>
      <c r="TO136" s="105"/>
      <c r="TP136" s="105"/>
      <c r="TQ136" s="105"/>
      <c r="TR136" s="105"/>
      <c r="TS136" s="105"/>
      <c r="TT136" s="105"/>
      <c r="TU136" s="105"/>
      <c r="TV136" s="105"/>
      <c r="TW136" s="105"/>
      <c r="TX136" s="105"/>
      <c r="TY136" s="105"/>
      <c r="TZ136" s="105"/>
      <c r="UA136" s="105"/>
      <c r="UB136" s="105"/>
      <c r="UC136" s="105"/>
      <c r="UD136" s="105"/>
      <c r="UE136" s="105"/>
      <c r="UF136" s="105"/>
      <c r="UG136" s="105"/>
      <c r="UH136" s="105"/>
      <c r="UI136" s="105"/>
      <c r="UJ136" s="105"/>
      <c r="UK136" s="105"/>
      <c r="UL136" s="105"/>
      <c r="UM136" s="105"/>
      <c r="UN136" s="105"/>
      <c r="UO136" s="105"/>
      <c r="UP136" s="105"/>
      <c r="UQ136" s="105"/>
      <c r="UR136" s="105"/>
      <c r="US136" s="105"/>
      <c r="UT136" s="105"/>
      <c r="UU136" s="105"/>
      <c r="UV136" s="105"/>
      <c r="UW136" s="105"/>
      <c r="UX136" s="105"/>
      <c r="UY136" s="105"/>
      <c r="UZ136" s="105"/>
      <c r="VA136" s="105"/>
      <c r="VB136" s="105"/>
      <c r="VC136" s="105"/>
      <c r="VD136" s="105"/>
      <c r="VE136" s="105"/>
      <c r="VF136" s="105"/>
      <c r="VG136" s="105"/>
      <c r="VH136" s="105"/>
      <c r="VI136" s="105"/>
      <c r="VJ136" s="105"/>
      <c r="VK136" s="105"/>
      <c r="VL136" s="105"/>
      <c r="VM136" s="105"/>
      <c r="VN136" s="105"/>
      <c r="VO136" s="105"/>
      <c r="VP136" s="105"/>
      <c r="VQ136" s="105"/>
      <c r="VR136" s="105"/>
      <c r="VS136" s="105"/>
      <c r="VT136" s="105"/>
      <c r="VU136" s="105"/>
      <c r="VV136" s="105"/>
      <c r="VW136" s="105"/>
      <c r="VX136" s="105"/>
      <c r="VY136" s="105"/>
      <c r="VZ136" s="105"/>
      <c r="WA136" s="105"/>
      <c r="WB136" s="105"/>
      <c r="WC136" s="105"/>
      <c r="WD136" s="105"/>
      <c r="WE136" s="105"/>
      <c r="WF136" s="105"/>
      <c r="WG136" s="105"/>
      <c r="WH136" s="105"/>
      <c r="WI136" s="105"/>
      <c r="WJ136" s="105"/>
      <c r="WK136" s="105"/>
      <c r="WL136" s="105"/>
      <c r="WM136" s="105"/>
      <c r="WN136" s="105"/>
      <c r="WO136" s="105"/>
      <c r="WP136" s="105"/>
      <c r="WQ136" s="105"/>
      <c r="WR136" s="105"/>
      <c r="WS136" s="105"/>
      <c r="WT136" s="105"/>
      <c r="WU136" s="105"/>
      <c r="WV136" s="105"/>
      <c r="WW136" s="105"/>
      <c r="WX136" s="105"/>
      <c r="WY136" s="105"/>
      <c r="WZ136" s="105"/>
      <c r="XA136" s="105"/>
      <c r="XB136" s="105"/>
      <c r="XC136" s="105"/>
      <c r="XD136" s="105"/>
      <c r="XE136" s="105"/>
      <c r="XF136" s="105"/>
      <c r="XG136" s="105"/>
      <c r="XH136" s="105"/>
      <c r="XI136" s="105"/>
      <c r="XJ136" s="105"/>
      <c r="XK136" s="105"/>
      <c r="XL136" s="105"/>
      <c r="XM136" s="105"/>
      <c r="XN136" s="105"/>
      <c r="XO136" s="105"/>
      <c r="XP136" s="105"/>
      <c r="XQ136" s="105"/>
      <c r="XR136" s="105"/>
      <c r="XS136" s="105"/>
      <c r="XT136" s="105"/>
      <c r="XU136" s="105"/>
      <c r="XV136" s="105"/>
      <c r="XW136" s="105"/>
      <c r="XX136" s="105"/>
      <c r="XY136" s="105"/>
      <c r="XZ136" s="105"/>
      <c r="YA136" s="105"/>
      <c r="YB136" s="105"/>
      <c r="YC136" s="105"/>
      <c r="YD136" s="105"/>
      <c r="YE136" s="105"/>
      <c r="YF136" s="105"/>
      <c r="YG136" s="105"/>
      <c r="YH136" s="105"/>
      <c r="YI136" s="105"/>
      <c r="YJ136" s="105"/>
      <c r="YK136" s="105"/>
      <c r="YL136" s="105"/>
      <c r="YM136" s="105"/>
      <c r="YN136" s="105"/>
      <c r="YO136" s="105"/>
      <c r="YP136" s="105"/>
      <c r="YQ136" s="105"/>
      <c r="YR136" s="105"/>
      <c r="YS136" s="105"/>
      <c r="YT136" s="105"/>
      <c r="YU136" s="105"/>
      <c r="YV136" s="105"/>
      <c r="YW136" s="105"/>
      <c r="YX136" s="105"/>
      <c r="YY136" s="105"/>
      <c r="YZ136" s="105"/>
      <c r="ZA136" s="105"/>
      <c r="ZB136" s="105"/>
      <c r="ZC136" s="105"/>
      <c r="ZD136" s="105"/>
      <c r="ZE136" s="105"/>
      <c r="ZF136" s="105"/>
      <c r="ZG136" s="105"/>
      <c r="ZH136" s="105"/>
      <c r="ZI136" s="105"/>
      <c r="ZJ136" s="105"/>
      <c r="ZK136" s="105"/>
      <c r="ZL136" s="105"/>
      <c r="ZM136" s="105"/>
      <c r="ZN136" s="105"/>
      <c r="ZO136" s="105"/>
      <c r="ZP136" s="105"/>
      <c r="ZQ136" s="105"/>
      <c r="ZR136" s="105"/>
      <c r="ZS136" s="105"/>
      <c r="ZT136" s="105"/>
      <c r="ZU136" s="105"/>
      <c r="ZV136" s="105"/>
      <c r="ZW136" s="105"/>
      <c r="ZX136" s="105"/>
      <c r="ZY136" s="105"/>
      <c r="ZZ136" s="105"/>
      <c r="AAA136" s="105"/>
      <c r="AAB136" s="105"/>
      <c r="AAC136" s="105"/>
      <c r="AAD136" s="105"/>
      <c r="AAE136" s="105"/>
      <c r="AAF136" s="105"/>
      <c r="AAG136" s="105"/>
      <c r="AAH136" s="105"/>
      <c r="AAI136" s="105"/>
      <c r="AAJ136" s="105"/>
      <c r="AAK136" s="105"/>
      <c r="AAL136" s="105"/>
      <c r="AAM136" s="105"/>
      <c r="AAN136" s="105"/>
      <c r="AAO136" s="105"/>
      <c r="AAP136" s="105"/>
      <c r="AAQ136" s="105"/>
      <c r="AAR136" s="105"/>
      <c r="AAS136" s="105"/>
      <c r="AAT136" s="105"/>
      <c r="AAU136" s="105"/>
      <c r="AAV136" s="105"/>
      <c r="AAW136" s="105"/>
      <c r="AAX136" s="105"/>
      <c r="AAY136" s="105"/>
      <c r="AAZ136" s="105"/>
      <c r="ABA136" s="105"/>
      <c r="ABB136" s="105"/>
      <c r="ABC136" s="105"/>
      <c r="ABD136" s="105"/>
      <c r="ABE136" s="105"/>
      <c r="ABF136" s="105"/>
      <c r="ABG136" s="105"/>
      <c r="ABH136" s="105"/>
      <c r="ABI136" s="105"/>
      <c r="ABJ136" s="105"/>
      <c r="ABK136" s="105"/>
      <c r="ABL136" s="105"/>
      <c r="ABM136" s="105"/>
      <c r="ABN136" s="105"/>
      <c r="ABO136" s="105"/>
      <c r="ABP136" s="105"/>
      <c r="ABQ136" s="105"/>
      <c r="ABR136" s="105"/>
      <c r="ABS136" s="105"/>
      <c r="ABT136" s="105"/>
      <c r="ABU136" s="105"/>
      <c r="ABV136" s="105"/>
      <c r="ABW136" s="105"/>
      <c r="ABX136" s="105"/>
      <c r="ABY136" s="105"/>
      <c r="ABZ136" s="105"/>
      <c r="ACA136" s="105"/>
      <c r="ACB136" s="105"/>
      <c r="ACC136" s="105"/>
      <c r="ACD136" s="105"/>
      <c r="ACE136" s="105"/>
      <c r="ACF136" s="105"/>
      <c r="ACG136" s="105"/>
      <c r="ACH136" s="105"/>
      <c r="ACI136" s="105"/>
      <c r="ACJ136" s="105"/>
      <c r="ACK136" s="105"/>
      <c r="ACL136" s="105"/>
      <c r="ACM136" s="105"/>
      <c r="ACN136" s="105"/>
      <c r="ACO136" s="105"/>
      <c r="ACP136" s="105"/>
      <c r="ACQ136" s="105"/>
      <c r="ACR136" s="105"/>
      <c r="ACS136" s="105"/>
      <c r="ACT136" s="105"/>
      <c r="ACU136" s="105"/>
      <c r="ACV136" s="105"/>
      <c r="ACW136" s="105"/>
      <c r="ACX136" s="105"/>
      <c r="ACY136" s="105"/>
      <c r="ACZ136" s="105"/>
      <c r="ADA136" s="105"/>
      <c r="ADB136" s="105"/>
      <c r="ADC136" s="105"/>
      <c r="ADD136" s="105"/>
      <c r="ADE136" s="105"/>
      <c r="ADF136" s="105"/>
      <c r="ADG136" s="105"/>
      <c r="ADH136" s="105"/>
      <c r="ADI136" s="105"/>
      <c r="ADJ136" s="105"/>
      <c r="ADK136" s="105"/>
      <c r="ADL136" s="105"/>
      <c r="ADM136" s="105"/>
      <c r="ADN136" s="105"/>
      <c r="ADO136" s="105"/>
      <c r="ADP136" s="105"/>
      <c r="ADQ136" s="105"/>
      <c r="ADR136" s="105"/>
      <c r="ADS136" s="105"/>
      <c r="ADT136" s="105"/>
      <c r="ADU136" s="105"/>
      <c r="ADV136" s="105"/>
      <c r="ADW136" s="105"/>
      <c r="ADX136" s="105"/>
      <c r="ADY136" s="105"/>
      <c r="ADZ136" s="105"/>
      <c r="AEA136" s="105"/>
      <c r="AEB136" s="105"/>
      <c r="AEC136" s="105"/>
      <c r="AED136" s="105"/>
      <c r="AEE136" s="105"/>
      <c r="AEF136" s="105"/>
      <c r="AEG136" s="105"/>
      <c r="AEH136" s="105"/>
      <c r="AEI136" s="105"/>
      <c r="AEJ136" s="105"/>
      <c r="AEK136" s="105"/>
      <c r="AEL136" s="105"/>
      <c r="AEM136" s="105"/>
      <c r="AEN136" s="105"/>
      <c r="AEO136" s="105"/>
      <c r="AEP136" s="105"/>
      <c r="AEQ136" s="105"/>
      <c r="AER136" s="105"/>
      <c r="AES136" s="105"/>
      <c r="AET136" s="105"/>
      <c r="AEU136" s="105"/>
      <c r="AEV136" s="105"/>
      <c r="AEW136" s="105"/>
      <c r="AEX136" s="105"/>
      <c r="AEY136" s="105"/>
      <c r="AEZ136" s="105"/>
      <c r="AFA136" s="105"/>
      <c r="AFB136" s="105"/>
      <c r="AFC136" s="105"/>
      <c r="AFD136" s="105"/>
      <c r="AFE136" s="105"/>
      <c r="AFF136" s="105"/>
      <c r="AFG136" s="105"/>
      <c r="AFH136" s="105"/>
      <c r="AFI136" s="105"/>
      <c r="AFJ136" s="105"/>
      <c r="AFK136" s="105"/>
      <c r="AFL136" s="105"/>
      <c r="AFM136" s="105"/>
      <c r="AFN136" s="105"/>
      <c r="AFO136" s="105"/>
      <c r="AFP136" s="105"/>
      <c r="AFQ136" s="105"/>
      <c r="AFR136" s="105"/>
      <c r="AFS136" s="105"/>
      <c r="AFT136" s="105"/>
      <c r="AFU136" s="105"/>
      <c r="AFV136" s="105"/>
      <c r="AFW136" s="105"/>
      <c r="AFX136" s="105"/>
      <c r="AFY136" s="105"/>
      <c r="AFZ136" s="105"/>
      <c r="AGA136" s="105"/>
      <c r="AGB136" s="105"/>
      <c r="AGC136" s="105"/>
      <c r="AGD136" s="105"/>
      <c r="AGE136" s="105"/>
      <c r="AGF136" s="105"/>
      <c r="AGG136" s="105"/>
      <c r="AGH136" s="105"/>
      <c r="AGI136" s="105"/>
      <c r="AGJ136" s="105"/>
      <c r="AGK136" s="105"/>
      <c r="AGL136" s="105"/>
      <c r="AGM136" s="105"/>
      <c r="AGN136" s="105"/>
      <c r="AGO136" s="105"/>
      <c r="AGP136" s="105"/>
      <c r="AGQ136" s="105"/>
      <c r="AGR136" s="105"/>
      <c r="AGS136" s="105"/>
      <c r="AGT136" s="105"/>
      <c r="AGU136" s="105"/>
      <c r="AGV136" s="105"/>
      <c r="AGW136" s="105"/>
      <c r="AGX136" s="105"/>
      <c r="AGY136" s="105"/>
      <c r="AGZ136" s="105"/>
      <c r="AHA136" s="105"/>
      <c r="AHB136" s="105"/>
      <c r="AHC136" s="105"/>
      <c r="AHD136" s="105"/>
      <c r="AHE136" s="105"/>
      <c r="AHF136" s="105"/>
      <c r="AHG136" s="105"/>
      <c r="AHH136" s="105"/>
      <c r="AHI136" s="105"/>
      <c r="AHJ136" s="105"/>
      <c r="AHK136" s="105"/>
      <c r="AHL136" s="105"/>
      <c r="AHM136" s="105"/>
      <c r="AHN136" s="105"/>
      <c r="AHO136" s="105"/>
      <c r="AHP136" s="105"/>
      <c r="AHQ136" s="105"/>
      <c r="AHR136" s="105"/>
      <c r="AHS136" s="105"/>
      <c r="AHT136" s="105"/>
      <c r="AHU136" s="105"/>
      <c r="AHV136" s="105"/>
      <c r="AHW136" s="105"/>
      <c r="AHX136" s="105"/>
      <c r="AHY136" s="105"/>
      <c r="AHZ136" s="105"/>
      <c r="AIA136" s="105"/>
      <c r="AIB136" s="105"/>
      <c r="AIC136" s="105"/>
      <c r="AID136" s="105"/>
      <c r="AIE136" s="105"/>
      <c r="AIF136" s="105"/>
      <c r="AIG136" s="105"/>
      <c r="AIH136" s="105"/>
      <c r="AII136" s="105"/>
      <c r="AIJ136" s="105"/>
      <c r="AIK136" s="105"/>
      <c r="AIL136" s="105"/>
      <c r="AIM136" s="105"/>
      <c r="AIN136" s="105"/>
      <c r="AIO136" s="105"/>
      <c r="AIP136" s="105"/>
      <c r="AIQ136" s="105"/>
      <c r="AIR136" s="105"/>
      <c r="AIS136" s="105"/>
      <c r="AIT136" s="105"/>
      <c r="AIU136" s="105"/>
      <c r="AIV136" s="105"/>
      <c r="AIW136" s="105"/>
      <c r="AIX136" s="105"/>
      <c r="AIY136" s="105"/>
      <c r="AIZ136" s="105"/>
      <c r="AJA136" s="105"/>
      <c r="AJB136" s="105"/>
      <c r="AJC136" s="105"/>
      <c r="AJD136" s="105"/>
      <c r="AJE136" s="105"/>
      <c r="AJF136" s="105"/>
      <c r="AJG136" s="105"/>
      <c r="AJH136" s="105"/>
      <c r="AJI136" s="105"/>
      <c r="AJJ136" s="105"/>
      <c r="AJK136" s="105"/>
      <c r="AJL136" s="105"/>
      <c r="AJM136" s="105"/>
      <c r="AJN136" s="105"/>
      <c r="AJO136" s="105"/>
      <c r="AJP136" s="105"/>
      <c r="AJQ136" s="105"/>
      <c r="AJR136" s="105"/>
      <c r="AJS136" s="105"/>
      <c r="AJT136" s="105"/>
      <c r="AJU136" s="105"/>
      <c r="AJV136" s="105"/>
      <c r="AJW136" s="105"/>
      <c r="AJX136" s="105"/>
      <c r="AJY136" s="105"/>
      <c r="AJZ136" s="105"/>
      <c r="AKA136" s="105"/>
      <c r="AKB136" s="105"/>
      <c r="AKC136" s="105"/>
      <c r="AKD136" s="105"/>
      <c r="AKE136" s="105"/>
      <c r="AKF136" s="105"/>
      <c r="AKG136" s="105"/>
      <c r="AKH136" s="105"/>
      <c r="AKI136" s="105"/>
      <c r="AKJ136" s="105"/>
      <c r="AKK136" s="105"/>
      <c r="AKL136" s="105"/>
      <c r="AKM136" s="105"/>
      <c r="AKN136" s="105"/>
      <c r="AKO136" s="105"/>
      <c r="AKP136" s="105"/>
      <c r="AKQ136" s="105"/>
      <c r="AKR136" s="105"/>
      <c r="AKS136" s="105"/>
      <c r="AKT136" s="105"/>
      <c r="AKU136" s="105"/>
      <c r="AKV136" s="105"/>
      <c r="AKW136" s="105"/>
      <c r="AKX136" s="105"/>
      <c r="AKY136" s="105"/>
      <c r="AKZ136" s="105"/>
      <c r="ALA136" s="105"/>
      <c r="ALB136" s="105"/>
      <c r="ALC136" s="105"/>
      <c r="ALD136" s="105"/>
      <c r="ALE136" s="105"/>
      <c r="ALF136" s="105"/>
      <c r="ALG136" s="105"/>
      <c r="ALH136" s="105"/>
      <c r="ALI136" s="105"/>
      <c r="ALJ136" s="105"/>
      <c r="ALK136" s="105"/>
      <c r="ALL136" s="105"/>
      <c r="ALM136" s="105"/>
      <c r="ALN136" s="105"/>
      <c r="ALO136" s="105"/>
      <c r="ALP136" s="105"/>
      <c r="ALQ136" s="105"/>
      <c r="ALR136" s="105"/>
      <c r="ALS136" s="105"/>
      <c r="ALT136" s="105"/>
      <c r="ALU136" s="105"/>
      <c r="ALV136" s="105"/>
      <c r="ALW136" s="105"/>
      <c r="ALX136" s="105"/>
      <c r="ALY136" s="105"/>
      <c r="ALZ136" s="105"/>
      <c r="AMA136" s="105"/>
      <c r="AMB136" s="105"/>
      <c r="AMC136" s="105"/>
      <c r="AMD136" s="105"/>
      <c r="AME136" s="105"/>
      <c r="AMF136" s="105"/>
      <c r="AMG136" s="105"/>
      <c r="AMH136" s="105"/>
      <c r="AMI136" s="105"/>
      <c r="AMJ136" s="105"/>
      <c r="AMK136" s="105"/>
      <c r="AML136" s="105"/>
      <c r="AMM136" s="105"/>
      <c r="AMN136" s="105"/>
      <c r="AMO136" s="105"/>
      <c r="AMP136" s="105"/>
      <c r="AMQ136" s="105"/>
      <c r="AMR136" s="105"/>
      <c r="AMS136" s="105"/>
      <c r="AMT136" s="105"/>
      <c r="AMU136" s="105"/>
      <c r="AMV136" s="105"/>
      <c r="AMW136" s="105"/>
      <c r="AMX136" s="105"/>
      <c r="AMY136" s="105"/>
      <c r="AMZ136" s="105"/>
      <c r="ANA136" s="105"/>
      <c r="ANB136" s="105"/>
      <c r="ANC136" s="105"/>
      <c r="AND136" s="105"/>
      <c r="ANE136" s="105"/>
      <c r="ANF136" s="105"/>
      <c r="ANG136" s="105"/>
      <c r="ANH136" s="105"/>
      <c r="ANI136" s="105"/>
      <c r="ANJ136" s="105"/>
      <c r="ANK136" s="105"/>
      <c r="ANL136" s="105"/>
      <c r="ANM136" s="105"/>
      <c r="ANN136" s="105"/>
      <c r="ANO136" s="105"/>
      <c r="ANP136" s="105"/>
      <c r="ANQ136" s="105"/>
      <c r="ANR136" s="105"/>
      <c r="ANS136" s="105"/>
      <c r="ANT136" s="105"/>
      <c r="ANU136" s="105"/>
      <c r="ANV136" s="105"/>
      <c r="ANW136" s="105"/>
      <c r="ANX136" s="105"/>
      <c r="ANY136" s="105"/>
      <c r="ANZ136" s="105"/>
      <c r="AOA136" s="105"/>
      <c r="AOB136" s="105"/>
      <c r="AOC136" s="105"/>
      <c r="AOD136" s="105"/>
      <c r="AOE136" s="105"/>
      <c r="AOF136" s="105"/>
      <c r="AOG136" s="105"/>
      <c r="AOH136" s="105"/>
      <c r="AOI136" s="105"/>
      <c r="AOJ136" s="105"/>
      <c r="AOK136" s="105"/>
      <c r="AOL136" s="105"/>
      <c r="AOM136" s="105"/>
      <c r="AON136" s="105"/>
      <c r="AOO136" s="105"/>
      <c r="AOP136" s="105"/>
      <c r="AOQ136" s="105"/>
      <c r="AOR136" s="105"/>
      <c r="AOS136" s="105"/>
      <c r="AOT136" s="105"/>
      <c r="AOU136" s="105"/>
      <c r="AOV136" s="105"/>
      <c r="AOW136" s="105"/>
      <c r="AOX136" s="105"/>
      <c r="AOY136" s="105"/>
      <c r="AOZ136" s="105"/>
      <c r="APA136" s="105"/>
      <c r="APB136" s="105"/>
      <c r="APC136" s="105"/>
      <c r="APD136" s="105"/>
      <c r="APE136" s="105"/>
      <c r="APF136" s="105"/>
      <c r="APG136" s="105"/>
      <c r="APH136" s="105"/>
      <c r="API136" s="105"/>
      <c r="APJ136" s="105"/>
      <c r="APK136" s="105"/>
      <c r="APL136" s="105"/>
      <c r="APM136" s="105"/>
      <c r="APN136" s="105"/>
      <c r="APO136" s="105"/>
      <c r="APP136" s="105"/>
      <c r="APQ136" s="105"/>
      <c r="APR136" s="105"/>
      <c r="APS136" s="105"/>
      <c r="APT136" s="105"/>
      <c r="APU136" s="105"/>
      <c r="APV136" s="105"/>
      <c r="APW136" s="105"/>
      <c r="APX136" s="105"/>
      <c r="APY136" s="105"/>
      <c r="APZ136" s="105"/>
      <c r="AQA136" s="105"/>
      <c r="AQB136" s="105"/>
      <c r="AQC136" s="105"/>
      <c r="AQD136" s="105"/>
      <c r="AQE136" s="105"/>
      <c r="AQF136" s="105"/>
      <c r="AQG136" s="105"/>
      <c r="AQH136" s="105"/>
      <c r="AQI136" s="105"/>
      <c r="AQJ136" s="105"/>
      <c r="AQK136" s="105"/>
      <c r="AQL136" s="105"/>
      <c r="AQM136" s="105"/>
      <c r="AQN136" s="105"/>
      <c r="AQO136" s="105"/>
      <c r="AQP136" s="105"/>
      <c r="AQQ136" s="105"/>
      <c r="AQR136" s="105"/>
      <c r="AQS136" s="105"/>
      <c r="AQT136" s="105"/>
      <c r="AQU136" s="105"/>
      <c r="AQV136" s="105"/>
      <c r="AQW136" s="105"/>
      <c r="AQX136" s="105"/>
      <c r="AQY136" s="105"/>
      <c r="AQZ136" s="105"/>
      <c r="ARA136" s="105"/>
      <c r="ARB136" s="105"/>
      <c r="ARC136" s="105"/>
      <c r="ARD136" s="105"/>
      <c r="ARE136" s="105"/>
      <c r="ARF136" s="105"/>
      <c r="ARG136" s="105"/>
      <c r="ARH136" s="105"/>
      <c r="ARI136" s="105"/>
      <c r="ARJ136" s="105"/>
      <c r="ARK136" s="105"/>
      <c r="ARL136" s="105"/>
      <c r="ARM136" s="105"/>
      <c r="ARN136" s="105"/>
      <c r="ARO136" s="105"/>
      <c r="ARP136" s="105"/>
      <c r="ARQ136" s="105"/>
      <c r="ARR136" s="105"/>
      <c r="ARS136" s="105"/>
      <c r="ART136" s="105"/>
      <c r="ARU136" s="105"/>
      <c r="ARV136" s="105"/>
      <c r="ARW136" s="105"/>
      <c r="ARX136" s="105"/>
      <c r="ARY136" s="105"/>
      <c r="ARZ136" s="105"/>
      <c r="ASA136" s="105"/>
      <c r="ASB136" s="105"/>
      <c r="ASC136" s="105"/>
      <c r="ASD136" s="105"/>
      <c r="ASE136" s="105"/>
      <c r="ASF136" s="105"/>
      <c r="ASG136" s="105"/>
      <c r="ASH136" s="105"/>
      <c r="ASI136" s="105"/>
      <c r="ASJ136" s="105"/>
      <c r="ASK136" s="105"/>
      <c r="ASL136" s="105"/>
      <c r="ASM136" s="105"/>
      <c r="ASN136" s="105"/>
      <c r="ASO136" s="105"/>
      <c r="ASP136" s="105"/>
      <c r="ASQ136" s="105"/>
      <c r="ASR136" s="105"/>
      <c r="ASS136" s="105"/>
      <c r="AST136" s="105"/>
      <c r="ASU136" s="105"/>
      <c r="ASV136" s="105"/>
      <c r="ASW136" s="105"/>
      <c r="ASX136" s="105"/>
      <c r="ASY136" s="105"/>
      <c r="ASZ136" s="105"/>
      <c r="ATA136" s="105"/>
    </row>
    <row r="137" spans="1:1197" s="58" customFormat="1" ht="15" customHeight="1">
      <c r="A137" s="2302"/>
      <c r="B137" s="1725">
        <f>IF(ISBLANK(C137),"",LARGE(B133:B136,1)+1)</f>
        <v>3</v>
      </c>
      <c r="C137" s="1340" t="s">
        <v>224</v>
      </c>
      <c r="D137" s="1343"/>
      <c r="E137" s="141"/>
      <c r="F137" s="141"/>
      <c r="G137" s="141"/>
      <c r="H137" s="141"/>
      <c r="I137" s="141"/>
      <c r="J137" s="1549"/>
      <c r="K137" s="140"/>
      <c r="L137" s="105"/>
      <c r="M137" s="105"/>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c r="AJ137" s="105"/>
      <c r="AK137" s="105"/>
      <c r="AL137" s="105"/>
      <c r="AM137" s="105"/>
      <c r="AN137" s="105"/>
      <c r="AO137" s="105"/>
      <c r="AP137" s="105"/>
      <c r="AQ137" s="105"/>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c r="BV137" s="105"/>
      <c r="BW137" s="105"/>
      <c r="BX137" s="105"/>
      <c r="BY137" s="105"/>
      <c r="BZ137" s="105"/>
      <c r="CA137" s="105"/>
      <c r="CB137" s="105"/>
      <c r="CC137" s="105"/>
      <c r="CD137" s="105"/>
      <c r="CE137" s="105"/>
      <c r="CF137" s="105"/>
      <c r="CG137" s="105"/>
      <c r="CH137" s="105"/>
      <c r="CI137" s="105"/>
      <c r="CJ137" s="105"/>
      <c r="CK137" s="105"/>
      <c r="CL137" s="105"/>
      <c r="CM137" s="105"/>
      <c r="CN137" s="105"/>
      <c r="CO137" s="105"/>
      <c r="CP137" s="105"/>
      <c r="CQ137" s="105"/>
      <c r="CR137" s="105"/>
      <c r="CS137" s="105"/>
      <c r="CT137" s="105"/>
      <c r="CU137" s="105"/>
      <c r="CV137" s="105"/>
      <c r="CW137" s="105"/>
      <c r="CX137" s="105"/>
      <c r="CY137" s="105"/>
      <c r="CZ137" s="105"/>
      <c r="DA137" s="105"/>
      <c r="DB137" s="105"/>
      <c r="DC137" s="105"/>
      <c r="DD137" s="105"/>
      <c r="DE137" s="105"/>
      <c r="DF137" s="105"/>
      <c r="DG137" s="105"/>
      <c r="DH137" s="105"/>
      <c r="DI137" s="105"/>
      <c r="DJ137" s="105"/>
      <c r="DK137" s="105"/>
      <c r="DL137" s="105"/>
      <c r="DM137" s="105"/>
      <c r="DN137" s="105"/>
      <c r="DO137" s="105"/>
      <c r="DP137" s="105"/>
      <c r="DQ137" s="105"/>
      <c r="DR137" s="105"/>
      <c r="DS137" s="105"/>
      <c r="DT137" s="105"/>
      <c r="DU137" s="105"/>
      <c r="DV137" s="105"/>
      <c r="DW137" s="105"/>
      <c r="DX137" s="105"/>
      <c r="DY137" s="105"/>
      <c r="DZ137" s="105"/>
      <c r="EA137" s="105"/>
      <c r="EB137" s="105"/>
      <c r="EC137" s="105"/>
      <c r="ED137" s="105"/>
      <c r="EE137" s="105"/>
      <c r="EF137" s="105"/>
      <c r="EG137" s="105"/>
      <c r="EH137" s="105"/>
      <c r="EI137" s="105"/>
      <c r="EJ137" s="105"/>
      <c r="EK137" s="105"/>
      <c r="EL137" s="105"/>
      <c r="EM137" s="105"/>
      <c r="EN137" s="105"/>
      <c r="EO137" s="105"/>
      <c r="EP137" s="105"/>
      <c r="EQ137" s="105"/>
      <c r="ER137" s="105"/>
      <c r="ES137" s="105"/>
      <c r="ET137" s="105"/>
      <c r="EU137" s="105"/>
      <c r="EV137" s="105"/>
      <c r="EW137" s="105"/>
      <c r="EX137" s="105"/>
      <c r="EY137" s="105"/>
      <c r="EZ137" s="105"/>
      <c r="FA137" s="105"/>
      <c r="FB137" s="105"/>
      <c r="FC137" s="105"/>
      <c r="FD137" s="105"/>
      <c r="FE137" s="105"/>
      <c r="FF137" s="105"/>
      <c r="FG137" s="105"/>
      <c r="FH137" s="105"/>
      <c r="FI137" s="105"/>
      <c r="FJ137" s="105"/>
      <c r="FK137" s="105"/>
      <c r="FL137" s="105"/>
      <c r="FM137" s="105"/>
      <c r="FN137" s="105"/>
      <c r="FO137" s="105"/>
      <c r="FP137" s="105"/>
      <c r="FQ137" s="105"/>
      <c r="FR137" s="105"/>
      <c r="FS137" s="105"/>
      <c r="FT137" s="105"/>
      <c r="FU137" s="105"/>
      <c r="FV137" s="105"/>
      <c r="FW137" s="105"/>
      <c r="FX137" s="105"/>
      <c r="FY137" s="105"/>
      <c r="FZ137" s="105"/>
      <c r="GA137" s="105"/>
      <c r="GB137" s="105"/>
      <c r="GC137" s="105"/>
      <c r="GD137" s="105"/>
      <c r="GE137" s="105"/>
      <c r="GF137" s="105"/>
      <c r="GG137" s="105"/>
      <c r="GH137" s="105"/>
      <c r="GI137" s="105"/>
      <c r="GJ137" s="105"/>
      <c r="GK137" s="105"/>
      <c r="GL137" s="105"/>
      <c r="GM137" s="105"/>
      <c r="GN137" s="105"/>
      <c r="GO137" s="105"/>
      <c r="GP137" s="105"/>
      <c r="GQ137" s="105"/>
      <c r="GR137" s="105"/>
      <c r="GS137" s="105"/>
      <c r="GT137" s="105"/>
      <c r="GU137" s="105"/>
      <c r="GV137" s="105"/>
      <c r="GW137" s="105"/>
      <c r="GX137" s="105"/>
      <c r="GY137" s="105"/>
      <c r="GZ137" s="105"/>
      <c r="HA137" s="105"/>
      <c r="HB137" s="105"/>
      <c r="HC137" s="105"/>
      <c r="HD137" s="105"/>
      <c r="HE137" s="105"/>
      <c r="HF137" s="105"/>
      <c r="HG137" s="105"/>
      <c r="HH137" s="105"/>
      <c r="HI137" s="105"/>
      <c r="HJ137" s="105"/>
      <c r="HK137" s="105"/>
      <c r="HL137" s="105"/>
      <c r="HM137" s="105"/>
      <c r="HN137" s="105"/>
      <c r="HO137" s="105"/>
      <c r="HP137" s="105"/>
      <c r="HQ137" s="105"/>
      <c r="HR137" s="105"/>
      <c r="HS137" s="105"/>
      <c r="HT137" s="105"/>
      <c r="HU137" s="105"/>
      <c r="HV137" s="105"/>
      <c r="HW137" s="105"/>
      <c r="HX137" s="105"/>
      <c r="HY137" s="105"/>
      <c r="HZ137" s="105"/>
      <c r="IA137" s="105"/>
      <c r="IB137" s="105"/>
      <c r="IC137" s="105"/>
      <c r="ID137" s="105"/>
      <c r="IE137" s="105"/>
      <c r="IF137" s="105"/>
      <c r="IG137" s="105"/>
      <c r="IH137" s="105"/>
      <c r="II137" s="105"/>
      <c r="IJ137" s="105"/>
      <c r="IK137" s="105"/>
      <c r="IL137" s="105"/>
      <c r="IM137" s="105"/>
      <c r="IN137" s="105"/>
      <c r="IO137" s="105"/>
      <c r="IP137" s="105"/>
      <c r="IQ137" s="105"/>
      <c r="IR137" s="105"/>
      <c r="IS137" s="105"/>
      <c r="IT137" s="105"/>
      <c r="IU137" s="105"/>
      <c r="IV137" s="105"/>
      <c r="IW137" s="105"/>
      <c r="IX137" s="105"/>
      <c r="IY137" s="105"/>
      <c r="IZ137" s="105"/>
      <c r="JA137" s="105"/>
      <c r="JB137" s="105"/>
      <c r="JC137" s="105"/>
      <c r="JD137" s="105"/>
      <c r="JE137" s="105"/>
      <c r="JF137" s="105"/>
      <c r="JG137" s="105"/>
      <c r="JH137" s="105"/>
      <c r="JI137" s="105"/>
      <c r="JJ137" s="105"/>
      <c r="JK137" s="105"/>
      <c r="JL137" s="105"/>
      <c r="JM137" s="105"/>
      <c r="JN137" s="105"/>
      <c r="JO137" s="105"/>
      <c r="JP137" s="105"/>
      <c r="JQ137" s="105"/>
      <c r="JR137" s="105"/>
      <c r="JS137" s="105"/>
      <c r="JT137" s="105"/>
      <c r="JU137" s="105"/>
      <c r="JV137" s="105"/>
      <c r="JW137" s="105"/>
      <c r="JX137" s="105"/>
      <c r="JY137" s="105"/>
      <c r="JZ137" s="105"/>
      <c r="KA137" s="105"/>
      <c r="KB137" s="105"/>
      <c r="KC137" s="105"/>
      <c r="KD137" s="105"/>
      <c r="KE137" s="105"/>
      <c r="KF137" s="105"/>
      <c r="KG137" s="105"/>
      <c r="KH137" s="105"/>
      <c r="KI137" s="105"/>
      <c r="KJ137" s="105"/>
      <c r="KK137" s="105"/>
      <c r="KL137" s="105"/>
      <c r="KM137" s="105"/>
      <c r="KN137" s="105"/>
      <c r="KO137" s="105"/>
      <c r="KP137" s="105"/>
      <c r="KQ137" s="105"/>
      <c r="KR137" s="105"/>
      <c r="KS137" s="105"/>
      <c r="KT137" s="105"/>
      <c r="KU137" s="105"/>
      <c r="KV137" s="105"/>
      <c r="KW137" s="105"/>
      <c r="KX137" s="105"/>
      <c r="KY137" s="105"/>
      <c r="KZ137" s="105"/>
      <c r="LA137" s="105"/>
      <c r="LB137" s="105"/>
      <c r="LC137" s="105"/>
      <c r="LD137" s="105"/>
      <c r="LE137" s="105"/>
      <c r="LF137" s="105"/>
      <c r="LG137" s="105"/>
      <c r="LH137" s="105"/>
      <c r="LI137" s="105"/>
      <c r="LJ137" s="105"/>
      <c r="LK137" s="105"/>
      <c r="LL137" s="105"/>
      <c r="LM137" s="105"/>
      <c r="LN137" s="105"/>
      <c r="LO137" s="105"/>
      <c r="LP137" s="105"/>
      <c r="LQ137" s="105"/>
      <c r="LR137" s="105"/>
      <c r="LS137" s="105"/>
      <c r="LT137" s="105"/>
      <c r="LU137" s="105"/>
      <c r="LV137" s="105"/>
      <c r="LW137" s="105"/>
      <c r="LX137" s="105"/>
      <c r="LY137" s="105"/>
      <c r="LZ137" s="105"/>
      <c r="MA137" s="105"/>
      <c r="MB137" s="105"/>
      <c r="MC137" s="105"/>
      <c r="MD137" s="105"/>
      <c r="ME137" s="105"/>
      <c r="MF137" s="105"/>
      <c r="MG137" s="105"/>
      <c r="MH137" s="105"/>
      <c r="MI137" s="105"/>
      <c r="MJ137" s="105"/>
      <c r="MK137" s="105"/>
      <c r="ML137" s="105"/>
      <c r="MM137" s="105"/>
      <c r="MN137" s="105"/>
      <c r="MO137" s="105"/>
      <c r="MP137" s="105"/>
      <c r="MQ137" s="105"/>
      <c r="MR137" s="105"/>
      <c r="MS137" s="105"/>
      <c r="MT137" s="105"/>
      <c r="MU137" s="105"/>
      <c r="MV137" s="105"/>
      <c r="MW137" s="105"/>
      <c r="MX137" s="105"/>
      <c r="MY137" s="105"/>
      <c r="MZ137" s="105"/>
      <c r="NA137" s="105"/>
      <c r="NB137" s="105"/>
      <c r="NC137" s="105"/>
      <c r="ND137" s="105"/>
      <c r="NE137" s="105"/>
      <c r="NF137" s="105"/>
      <c r="NG137" s="105"/>
      <c r="NH137" s="105"/>
      <c r="NI137" s="105"/>
      <c r="NJ137" s="105"/>
      <c r="NK137" s="105"/>
      <c r="NL137" s="105"/>
      <c r="NM137" s="105"/>
      <c r="NN137" s="105"/>
      <c r="NO137" s="105"/>
      <c r="NP137" s="105"/>
      <c r="NQ137" s="105"/>
      <c r="NR137" s="105"/>
      <c r="NS137" s="105"/>
      <c r="NT137" s="105"/>
      <c r="NU137" s="105"/>
      <c r="NV137" s="105"/>
      <c r="NW137" s="105"/>
      <c r="NX137" s="105"/>
      <c r="NY137" s="105"/>
      <c r="NZ137" s="105"/>
      <c r="OA137" s="105"/>
      <c r="OB137" s="105"/>
      <c r="OC137" s="105"/>
      <c r="OD137" s="105"/>
      <c r="OE137" s="105"/>
      <c r="OF137" s="105"/>
      <c r="OG137" s="105"/>
      <c r="OH137" s="105"/>
      <c r="OI137" s="105"/>
      <c r="OJ137" s="105"/>
      <c r="OK137" s="105"/>
      <c r="OL137" s="105"/>
      <c r="OM137" s="105"/>
      <c r="ON137" s="105"/>
      <c r="OO137" s="105"/>
      <c r="OP137" s="105"/>
      <c r="OQ137" s="105"/>
      <c r="OR137" s="105"/>
      <c r="OS137" s="105"/>
      <c r="OT137" s="105"/>
      <c r="OU137" s="105"/>
      <c r="OV137" s="105"/>
      <c r="OW137" s="105"/>
      <c r="OX137" s="105"/>
      <c r="OY137" s="105"/>
      <c r="OZ137" s="105"/>
      <c r="PA137" s="105"/>
      <c r="PB137" s="105"/>
      <c r="PC137" s="105"/>
      <c r="PD137" s="105"/>
      <c r="PE137" s="105"/>
      <c r="PF137" s="105"/>
      <c r="PG137" s="105"/>
      <c r="PH137" s="105"/>
      <c r="PI137" s="105"/>
      <c r="PJ137" s="105"/>
      <c r="PK137" s="105"/>
      <c r="PL137" s="105"/>
      <c r="PM137" s="105"/>
      <c r="PN137" s="105"/>
      <c r="PO137" s="105"/>
      <c r="PP137" s="105"/>
      <c r="PQ137" s="105"/>
      <c r="PR137" s="105"/>
      <c r="PS137" s="105"/>
      <c r="PT137" s="105"/>
      <c r="PU137" s="105"/>
      <c r="PV137" s="105"/>
      <c r="PW137" s="105"/>
      <c r="PX137" s="105"/>
      <c r="PY137" s="105"/>
      <c r="PZ137" s="105"/>
      <c r="QA137" s="105"/>
      <c r="QB137" s="105"/>
      <c r="QC137" s="105"/>
      <c r="QD137" s="105"/>
      <c r="QE137" s="105"/>
      <c r="QF137" s="105"/>
      <c r="QG137" s="105"/>
      <c r="QH137" s="105"/>
      <c r="QI137" s="105"/>
      <c r="QJ137" s="105"/>
      <c r="QK137" s="105"/>
      <c r="QL137" s="105"/>
      <c r="QM137" s="105"/>
      <c r="QN137" s="105"/>
      <c r="QO137" s="105"/>
      <c r="QP137" s="105"/>
      <c r="QQ137" s="105"/>
      <c r="QR137" s="105"/>
      <c r="QS137" s="105"/>
      <c r="QT137" s="105"/>
      <c r="QU137" s="105"/>
      <c r="QV137" s="105"/>
      <c r="QW137" s="105"/>
      <c r="QX137" s="105"/>
      <c r="QY137" s="105"/>
      <c r="QZ137" s="105"/>
      <c r="RA137" s="105"/>
      <c r="RB137" s="105"/>
      <c r="RC137" s="105"/>
      <c r="RD137" s="105"/>
      <c r="RE137" s="105"/>
      <c r="RF137" s="105"/>
      <c r="RG137" s="105"/>
      <c r="RH137" s="105"/>
      <c r="RI137" s="105"/>
      <c r="RJ137" s="105"/>
      <c r="RK137" s="105"/>
      <c r="RL137" s="105"/>
      <c r="RM137" s="105"/>
      <c r="RN137" s="105"/>
      <c r="RO137" s="105"/>
      <c r="RP137" s="105"/>
      <c r="RQ137" s="105"/>
      <c r="RR137" s="105"/>
      <c r="RS137" s="105"/>
      <c r="RT137" s="105"/>
      <c r="RU137" s="105"/>
      <c r="RV137" s="105"/>
      <c r="RW137" s="105"/>
      <c r="RX137" s="105"/>
      <c r="RY137" s="105"/>
      <c r="RZ137" s="105"/>
      <c r="SA137" s="105"/>
      <c r="SB137" s="105"/>
      <c r="SC137" s="105"/>
      <c r="SD137" s="105"/>
      <c r="SE137" s="105"/>
      <c r="SF137" s="105"/>
      <c r="SG137" s="105"/>
      <c r="SH137" s="105"/>
      <c r="SI137" s="105"/>
      <c r="SJ137" s="105"/>
      <c r="SK137" s="105"/>
      <c r="SL137" s="105"/>
      <c r="SM137" s="105"/>
      <c r="SN137" s="105"/>
      <c r="SO137" s="105"/>
      <c r="SP137" s="105"/>
      <c r="SQ137" s="105"/>
      <c r="SR137" s="105"/>
      <c r="SS137" s="105"/>
      <c r="ST137" s="105"/>
      <c r="SU137" s="105"/>
      <c r="SV137" s="105"/>
      <c r="SW137" s="105"/>
      <c r="SX137" s="105"/>
      <c r="SY137" s="105"/>
      <c r="SZ137" s="105"/>
      <c r="TA137" s="105"/>
      <c r="TB137" s="105"/>
      <c r="TC137" s="105"/>
      <c r="TD137" s="105"/>
      <c r="TE137" s="105"/>
      <c r="TF137" s="105"/>
      <c r="TG137" s="105"/>
      <c r="TH137" s="105"/>
      <c r="TI137" s="105"/>
      <c r="TJ137" s="105"/>
      <c r="TK137" s="105"/>
      <c r="TL137" s="105"/>
      <c r="TM137" s="105"/>
      <c r="TN137" s="105"/>
      <c r="TO137" s="105"/>
      <c r="TP137" s="105"/>
      <c r="TQ137" s="105"/>
      <c r="TR137" s="105"/>
      <c r="TS137" s="105"/>
      <c r="TT137" s="105"/>
      <c r="TU137" s="105"/>
      <c r="TV137" s="105"/>
      <c r="TW137" s="105"/>
      <c r="TX137" s="105"/>
      <c r="TY137" s="105"/>
      <c r="TZ137" s="105"/>
      <c r="UA137" s="105"/>
      <c r="UB137" s="105"/>
      <c r="UC137" s="105"/>
      <c r="UD137" s="105"/>
      <c r="UE137" s="105"/>
      <c r="UF137" s="105"/>
      <c r="UG137" s="105"/>
      <c r="UH137" s="105"/>
      <c r="UI137" s="105"/>
      <c r="UJ137" s="105"/>
      <c r="UK137" s="105"/>
      <c r="UL137" s="105"/>
      <c r="UM137" s="105"/>
      <c r="UN137" s="105"/>
      <c r="UO137" s="105"/>
      <c r="UP137" s="105"/>
      <c r="UQ137" s="105"/>
      <c r="UR137" s="105"/>
      <c r="US137" s="105"/>
      <c r="UT137" s="105"/>
      <c r="UU137" s="105"/>
      <c r="UV137" s="105"/>
      <c r="UW137" s="105"/>
      <c r="UX137" s="105"/>
      <c r="UY137" s="105"/>
      <c r="UZ137" s="105"/>
      <c r="VA137" s="105"/>
      <c r="VB137" s="105"/>
      <c r="VC137" s="105"/>
      <c r="VD137" s="105"/>
      <c r="VE137" s="105"/>
      <c r="VF137" s="105"/>
      <c r="VG137" s="105"/>
      <c r="VH137" s="105"/>
      <c r="VI137" s="105"/>
      <c r="VJ137" s="105"/>
      <c r="VK137" s="105"/>
      <c r="VL137" s="105"/>
      <c r="VM137" s="105"/>
      <c r="VN137" s="105"/>
      <c r="VO137" s="105"/>
      <c r="VP137" s="105"/>
      <c r="VQ137" s="105"/>
      <c r="VR137" s="105"/>
      <c r="VS137" s="105"/>
      <c r="VT137" s="105"/>
      <c r="VU137" s="105"/>
      <c r="VV137" s="105"/>
      <c r="VW137" s="105"/>
      <c r="VX137" s="105"/>
      <c r="VY137" s="105"/>
      <c r="VZ137" s="105"/>
      <c r="WA137" s="105"/>
      <c r="WB137" s="105"/>
      <c r="WC137" s="105"/>
      <c r="WD137" s="105"/>
      <c r="WE137" s="105"/>
      <c r="WF137" s="105"/>
      <c r="WG137" s="105"/>
      <c r="WH137" s="105"/>
      <c r="WI137" s="105"/>
      <c r="WJ137" s="105"/>
      <c r="WK137" s="105"/>
      <c r="WL137" s="105"/>
      <c r="WM137" s="105"/>
      <c r="WN137" s="105"/>
      <c r="WO137" s="105"/>
      <c r="WP137" s="105"/>
      <c r="WQ137" s="105"/>
      <c r="WR137" s="105"/>
      <c r="WS137" s="105"/>
      <c r="WT137" s="105"/>
      <c r="WU137" s="105"/>
      <c r="WV137" s="105"/>
      <c r="WW137" s="105"/>
      <c r="WX137" s="105"/>
      <c r="WY137" s="105"/>
      <c r="WZ137" s="105"/>
      <c r="XA137" s="105"/>
      <c r="XB137" s="105"/>
      <c r="XC137" s="105"/>
      <c r="XD137" s="105"/>
      <c r="XE137" s="105"/>
      <c r="XF137" s="105"/>
      <c r="XG137" s="105"/>
      <c r="XH137" s="105"/>
      <c r="XI137" s="105"/>
      <c r="XJ137" s="105"/>
      <c r="XK137" s="105"/>
      <c r="XL137" s="105"/>
      <c r="XM137" s="105"/>
      <c r="XN137" s="105"/>
      <c r="XO137" s="105"/>
      <c r="XP137" s="105"/>
      <c r="XQ137" s="105"/>
      <c r="XR137" s="105"/>
      <c r="XS137" s="105"/>
      <c r="XT137" s="105"/>
      <c r="XU137" s="105"/>
      <c r="XV137" s="105"/>
      <c r="XW137" s="105"/>
      <c r="XX137" s="105"/>
      <c r="XY137" s="105"/>
      <c r="XZ137" s="105"/>
      <c r="YA137" s="105"/>
      <c r="YB137" s="105"/>
      <c r="YC137" s="105"/>
      <c r="YD137" s="105"/>
      <c r="YE137" s="105"/>
      <c r="YF137" s="105"/>
      <c r="YG137" s="105"/>
      <c r="YH137" s="105"/>
      <c r="YI137" s="105"/>
      <c r="YJ137" s="105"/>
      <c r="YK137" s="105"/>
      <c r="YL137" s="105"/>
      <c r="YM137" s="105"/>
      <c r="YN137" s="105"/>
      <c r="YO137" s="105"/>
      <c r="YP137" s="105"/>
      <c r="YQ137" s="105"/>
      <c r="YR137" s="105"/>
      <c r="YS137" s="105"/>
      <c r="YT137" s="105"/>
      <c r="YU137" s="105"/>
      <c r="YV137" s="105"/>
      <c r="YW137" s="105"/>
      <c r="YX137" s="105"/>
      <c r="YY137" s="105"/>
      <c r="YZ137" s="105"/>
      <c r="ZA137" s="105"/>
      <c r="ZB137" s="105"/>
      <c r="ZC137" s="105"/>
      <c r="ZD137" s="105"/>
      <c r="ZE137" s="105"/>
      <c r="ZF137" s="105"/>
      <c r="ZG137" s="105"/>
      <c r="ZH137" s="105"/>
      <c r="ZI137" s="105"/>
      <c r="ZJ137" s="105"/>
      <c r="ZK137" s="105"/>
      <c r="ZL137" s="105"/>
      <c r="ZM137" s="105"/>
      <c r="ZN137" s="105"/>
      <c r="ZO137" s="105"/>
      <c r="ZP137" s="105"/>
      <c r="ZQ137" s="105"/>
      <c r="ZR137" s="105"/>
      <c r="ZS137" s="105"/>
      <c r="ZT137" s="105"/>
      <c r="ZU137" s="105"/>
      <c r="ZV137" s="105"/>
      <c r="ZW137" s="105"/>
      <c r="ZX137" s="105"/>
      <c r="ZY137" s="105"/>
      <c r="ZZ137" s="105"/>
      <c r="AAA137" s="105"/>
      <c r="AAB137" s="105"/>
      <c r="AAC137" s="105"/>
      <c r="AAD137" s="105"/>
      <c r="AAE137" s="105"/>
      <c r="AAF137" s="105"/>
      <c r="AAG137" s="105"/>
      <c r="AAH137" s="105"/>
      <c r="AAI137" s="105"/>
      <c r="AAJ137" s="105"/>
      <c r="AAK137" s="105"/>
      <c r="AAL137" s="105"/>
      <c r="AAM137" s="105"/>
      <c r="AAN137" s="105"/>
      <c r="AAO137" s="105"/>
      <c r="AAP137" s="105"/>
      <c r="AAQ137" s="105"/>
      <c r="AAR137" s="105"/>
      <c r="AAS137" s="105"/>
      <c r="AAT137" s="105"/>
      <c r="AAU137" s="105"/>
      <c r="AAV137" s="105"/>
      <c r="AAW137" s="105"/>
      <c r="AAX137" s="105"/>
      <c r="AAY137" s="105"/>
      <c r="AAZ137" s="105"/>
      <c r="ABA137" s="105"/>
      <c r="ABB137" s="105"/>
      <c r="ABC137" s="105"/>
      <c r="ABD137" s="105"/>
      <c r="ABE137" s="105"/>
      <c r="ABF137" s="105"/>
      <c r="ABG137" s="105"/>
      <c r="ABH137" s="105"/>
      <c r="ABI137" s="105"/>
      <c r="ABJ137" s="105"/>
      <c r="ABK137" s="105"/>
      <c r="ABL137" s="105"/>
      <c r="ABM137" s="105"/>
      <c r="ABN137" s="105"/>
      <c r="ABO137" s="105"/>
      <c r="ABP137" s="105"/>
      <c r="ABQ137" s="105"/>
      <c r="ABR137" s="105"/>
      <c r="ABS137" s="105"/>
      <c r="ABT137" s="105"/>
      <c r="ABU137" s="105"/>
      <c r="ABV137" s="105"/>
      <c r="ABW137" s="105"/>
      <c r="ABX137" s="105"/>
      <c r="ABY137" s="105"/>
      <c r="ABZ137" s="105"/>
      <c r="ACA137" s="105"/>
      <c r="ACB137" s="105"/>
      <c r="ACC137" s="105"/>
      <c r="ACD137" s="105"/>
      <c r="ACE137" s="105"/>
      <c r="ACF137" s="105"/>
      <c r="ACG137" s="105"/>
      <c r="ACH137" s="105"/>
      <c r="ACI137" s="105"/>
      <c r="ACJ137" s="105"/>
      <c r="ACK137" s="105"/>
      <c r="ACL137" s="105"/>
      <c r="ACM137" s="105"/>
      <c r="ACN137" s="105"/>
      <c r="ACO137" s="105"/>
      <c r="ACP137" s="105"/>
      <c r="ACQ137" s="105"/>
      <c r="ACR137" s="105"/>
      <c r="ACS137" s="105"/>
      <c r="ACT137" s="105"/>
      <c r="ACU137" s="105"/>
      <c r="ACV137" s="105"/>
      <c r="ACW137" s="105"/>
      <c r="ACX137" s="105"/>
      <c r="ACY137" s="105"/>
      <c r="ACZ137" s="105"/>
      <c r="ADA137" s="105"/>
      <c r="ADB137" s="105"/>
      <c r="ADC137" s="105"/>
      <c r="ADD137" s="105"/>
      <c r="ADE137" s="105"/>
      <c r="ADF137" s="105"/>
      <c r="ADG137" s="105"/>
      <c r="ADH137" s="105"/>
      <c r="ADI137" s="105"/>
      <c r="ADJ137" s="105"/>
      <c r="ADK137" s="105"/>
      <c r="ADL137" s="105"/>
      <c r="ADM137" s="105"/>
      <c r="ADN137" s="105"/>
      <c r="ADO137" s="105"/>
      <c r="ADP137" s="105"/>
      <c r="ADQ137" s="105"/>
      <c r="ADR137" s="105"/>
      <c r="ADS137" s="105"/>
      <c r="ADT137" s="105"/>
      <c r="ADU137" s="105"/>
      <c r="ADV137" s="105"/>
      <c r="ADW137" s="105"/>
      <c r="ADX137" s="105"/>
      <c r="ADY137" s="105"/>
      <c r="ADZ137" s="105"/>
      <c r="AEA137" s="105"/>
      <c r="AEB137" s="105"/>
      <c r="AEC137" s="105"/>
      <c r="AED137" s="105"/>
      <c r="AEE137" s="105"/>
      <c r="AEF137" s="105"/>
      <c r="AEG137" s="105"/>
      <c r="AEH137" s="105"/>
      <c r="AEI137" s="105"/>
      <c r="AEJ137" s="105"/>
      <c r="AEK137" s="105"/>
      <c r="AEL137" s="105"/>
      <c r="AEM137" s="105"/>
      <c r="AEN137" s="105"/>
      <c r="AEO137" s="105"/>
      <c r="AEP137" s="105"/>
      <c r="AEQ137" s="105"/>
      <c r="AER137" s="105"/>
      <c r="AES137" s="105"/>
      <c r="AET137" s="105"/>
      <c r="AEU137" s="105"/>
      <c r="AEV137" s="105"/>
      <c r="AEW137" s="105"/>
      <c r="AEX137" s="105"/>
      <c r="AEY137" s="105"/>
      <c r="AEZ137" s="105"/>
      <c r="AFA137" s="105"/>
      <c r="AFB137" s="105"/>
      <c r="AFC137" s="105"/>
      <c r="AFD137" s="105"/>
      <c r="AFE137" s="105"/>
      <c r="AFF137" s="105"/>
      <c r="AFG137" s="105"/>
      <c r="AFH137" s="105"/>
      <c r="AFI137" s="105"/>
      <c r="AFJ137" s="105"/>
      <c r="AFK137" s="105"/>
      <c r="AFL137" s="105"/>
      <c r="AFM137" s="105"/>
      <c r="AFN137" s="105"/>
      <c r="AFO137" s="105"/>
      <c r="AFP137" s="105"/>
      <c r="AFQ137" s="105"/>
      <c r="AFR137" s="105"/>
      <c r="AFS137" s="105"/>
      <c r="AFT137" s="105"/>
      <c r="AFU137" s="105"/>
      <c r="AFV137" s="105"/>
      <c r="AFW137" s="105"/>
      <c r="AFX137" s="105"/>
      <c r="AFY137" s="105"/>
      <c r="AFZ137" s="105"/>
      <c r="AGA137" s="105"/>
      <c r="AGB137" s="105"/>
      <c r="AGC137" s="105"/>
      <c r="AGD137" s="105"/>
      <c r="AGE137" s="105"/>
      <c r="AGF137" s="105"/>
      <c r="AGG137" s="105"/>
      <c r="AGH137" s="105"/>
      <c r="AGI137" s="105"/>
      <c r="AGJ137" s="105"/>
      <c r="AGK137" s="105"/>
      <c r="AGL137" s="105"/>
      <c r="AGM137" s="105"/>
      <c r="AGN137" s="105"/>
      <c r="AGO137" s="105"/>
      <c r="AGP137" s="105"/>
      <c r="AGQ137" s="105"/>
      <c r="AGR137" s="105"/>
      <c r="AGS137" s="105"/>
      <c r="AGT137" s="105"/>
      <c r="AGU137" s="105"/>
      <c r="AGV137" s="105"/>
      <c r="AGW137" s="105"/>
      <c r="AGX137" s="105"/>
      <c r="AGY137" s="105"/>
      <c r="AGZ137" s="105"/>
      <c r="AHA137" s="105"/>
      <c r="AHB137" s="105"/>
      <c r="AHC137" s="105"/>
      <c r="AHD137" s="105"/>
      <c r="AHE137" s="105"/>
      <c r="AHF137" s="105"/>
      <c r="AHG137" s="105"/>
      <c r="AHH137" s="105"/>
      <c r="AHI137" s="105"/>
      <c r="AHJ137" s="105"/>
      <c r="AHK137" s="105"/>
      <c r="AHL137" s="105"/>
      <c r="AHM137" s="105"/>
      <c r="AHN137" s="105"/>
      <c r="AHO137" s="105"/>
      <c r="AHP137" s="105"/>
      <c r="AHQ137" s="105"/>
      <c r="AHR137" s="105"/>
      <c r="AHS137" s="105"/>
      <c r="AHT137" s="105"/>
      <c r="AHU137" s="105"/>
      <c r="AHV137" s="105"/>
      <c r="AHW137" s="105"/>
      <c r="AHX137" s="105"/>
      <c r="AHY137" s="105"/>
      <c r="AHZ137" s="105"/>
      <c r="AIA137" s="105"/>
      <c r="AIB137" s="105"/>
      <c r="AIC137" s="105"/>
      <c r="AID137" s="105"/>
      <c r="AIE137" s="105"/>
      <c r="AIF137" s="105"/>
      <c r="AIG137" s="105"/>
      <c r="AIH137" s="105"/>
      <c r="AII137" s="105"/>
      <c r="AIJ137" s="105"/>
      <c r="AIK137" s="105"/>
      <c r="AIL137" s="105"/>
      <c r="AIM137" s="105"/>
      <c r="AIN137" s="105"/>
      <c r="AIO137" s="105"/>
      <c r="AIP137" s="105"/>
      <c r="AIQ137" s="105"/>
      <c r="AIR137" s="105"/>
      <c r="AIS137" s="105"/>
      <c r="AIT137" s="105"/>
      <c r="AIU137" s="105"/>
      <c r="AIV137" s="105"/>
      <c r="AIW137" s="105"/>
      <c r="AIX137" s="105"/>
      <c r="AIY137" s="105"/>
      <c r="AIZ137" s="105"/>
      <c r="AJA137" s="105"/>
      <c r="AJB137" s="105"/>
      <c r="AJC137" s="105"/>
      <c r="AJD137" s="105"/>
      <c r="AJE137" s="105"/>
      <c r="AJF137" s="105"/>
      <c r="AJG137" s="105"/>
      <c r="AJH137" s="105"/>
      <c r="AJI137" s="105"/>
      <c r="AJJ137" s="105"/>
      <c r="AJK137" s="105"/>
      <c r="AJL137" s="105"/>
      <c r="AJM137" s="105"/>
      <c r="AJN137" s="105"/>
      <c r="AJO137" s="105"/>
      <c r="AJP137" s="105"/>
      <c r="AJQ137" s="105"/>
      <c r="AJR137" s="105"/>
      <c r="AJS137" s="105"/>
      <c r="AJT137" s="105"/>
      <c r="AJU137" s="105"/>
      <c r="AJV137" s="105"/>
      <c r="AJW137" s="105"/>
      <c r="AJX137" s="105"/>
      <c r="AJY137" s="105"/>
      <c r="AJZ137" s="105"/>
      <c r="AKA137" s="105"/>
      <c r="AKB137" s="105"/>
      <c r="AKC137" s="105"/>
      <c r="AKD137" s="105"/>
      <c r="AKE137" s="105"/>
      <c r="AKF137" s="105"/>
      <c r="AKG137" s="105"/>
      <c r="AKH137" s="105"/>
      <c r="AKI137" s="105"/>
      <c r="AKJ137" s="105"/>
      <c r="AKK137" s="105"/>
      <c r="AKL137" s="105"/>
      <c r="AKM137" s="105"/>
      <c r="AKN137" s="105"/>
      <c r="AKO137" s="105"/>
      <c r="AKP137" s="105"/>
      <c r="AKQ137" s="105"/>
      <c r="AKR137" s="105"/>
      <c r="AKS137" s="105"/>
      <c r="AKT137" s="105"/>
      <c r="AKU137" s="105"/>
      <c r="AKV137" s="105"/>
      <c r="AKW137" s="105"/>
      <c r="AKX137" s="105"/>
      <c r="AKY137" s="105"/>
      <c r="AKZ137" s="105"/>
      <c r="ALA137" s="105"/>
      <c r="ALB137" s="105"/>
      <c r="ALC137" s="105"/>
      <c r="ALD137" s="105"/>
      <c r="ALE137" s="105"/>
      <c r="ALF137" s="105"/>
      <c r="ALG137" s="105"/>
      <c r="ALH137" s="105"/>
      <c r="ALI137" s="105"/>
      <c r="ALJ137" s="105"/>
      <c r="ALK137" s="105"/>
      <c r="ALL137" s="105"/>
      <c r="ALM137" s="105"/>
      <c r="ALN137" s="105"/>
      <c r="ALO137" s="105"/>
      <c r="ALP137" s="105"/>
      <c r="ALQ137" s="105"/>
      <c r="ALR137" s="105"/>
      <c r="ALS137" s="105"/>
      <c r="ALT137" s="105"/>
      <c r="ALU137" s="105"/>
      <c r="ALV137" s="105"/>
      <c r="ALW137" s="105"/>
      <c r="ALX137" s="105"/>
      <c r="ALY137" s="105"/>
      <c r="ALZ137" s="105"/>
      <c r="AMA137" s="105"/>
      <c r="AMB137" s="105"/>
      <c r="AMC137" s="105"/>
      <c r="AMD137" s="105"/>
      <c r="AME137" s="105"/>
      <c r="AMF137" s="105"/>
      <c r="AMG137" s="105"/>
      <c r="AMH137" s="105"/>
      <c r="AMI137" s="105"/>
      <c r="AMJ137" s="105"/>
      <c r="AMK137" s="105"/>
      <c r="AML137" s="105"/>
      <c r="AMM137" s="105"/>
      <c r="AMN137" s="105"/>
      <c r="AMO137" s="105"/>
      <c r="AMP137" s="105"/>
      <c r="AMQ137" s="105"/>
      <c r="AMR137" s="105"/>
      <c r="AMS137" s="105"/>
      <c r="AMT137" s="105"/>
      <c r="AMU137" s="105"/>
      <c r="AMV137" s="105"/>
      <c r="AMW137" s="105"/>
      <c r="AMX137" s="105"/>
      <c r="AMY137" s="105"/>
      <c r="AMZ137" s="105"/>
      <c r="ANA137" s="105"/>
      <c r="ANB137" s="105"/>
      <c r="ANC137" s="105"/>
      <c r="AND137" s="105"/>
      <c r="ANE137" s="105"/>
      <c r="ANF137" s="105"/>
      <c r="ANG137" s="105"/>
      <c r="ANH137" s="105"/>
      <c r="ANI137" s="105"/>
      <c r="ANJ137" s="105"/>
      <c r="ANK137" s="105"/>
      <c r="ANL137" s="105"/>
      <c r="ANM137" s="105"/>
      <c r="ANN137" s="105"/>
      <c r="ANO137" s="105"/>
      <c r="ANP137" s="105"/>
      <c r="ANQ137" s="105"/>
      <c r="ANR137" s="105"/>
      <c r="ANS137" s="105"/>
      <c r="ANT137" s="105"/>
      <c r="ANU137" s="105"/>
      <c r="ANV137" s="105"/>
      <c r="ANW137" s="105"/>
      <c r="ANX137" s="105"/>
      <c r="ANY137" s="105"/>
      <c r="ANZ137" s="105"/>
      <c r="AOA137" s="105"/>
      <c r="AOB137" s="105"/>
      <c r="AOC137" s="105"/>
      <c r="AOD137" s="105"/>
      <c r="AOE137" s="105"/>
      <c r="AOF137" s="105"/>
      <c r="AOG137" s="105"/>
      <c r="AOH137" s="105"/>
      <c r="AOI137" s="105"/>
      <c r="AOJ137" s="105"/>
      <c r="AOK137" s="105"/>
      <c r="AOL137" s="105"/>
      <c r="AOM137" s="105"/>
      <c r="AON137" s="105"/>
      <c r="AOO137" s="105"/>
      <c r="AOP137" s="105"/>
      <c r="AOQ137" s="105"/>
      <c r="AOR137" s="105"/>
      <c r="AOS137" s="105"/>
      <c r="AOT137" s="105"/>
      <c r="AOU137" s="105"/>
      <c r="AOV137" s="105"/>
      <c r="AOW137" s="105"/>
      <c r="AOX137" s="105"/>
      <c r="AOY137" s="105"/>
      <c r="AOZ137" s="105"/>
      <c r="APA137" s="105"/>
      <c r="APB137" s="105"/>
      <c r="APC137" s="105"/>
      <c r="APD137" s="105"/>
      <c r="APE137" s="105"/>
      <c r="APF137" s="105"/>
      <c r="APG137" s="105"/>
      <c r="APH137" s="105"/>
      <c r="API137" s="105"/>
      <c r="APJ137" s="105"/>
      <c r="APK137" s="105"/>
      <c r="APL137" s="105"/>
      <c r="APM137" s="105"/>
      <c r="APN137" s="105"/>
      <c r="APO137" s="105"/>
      <c r="APP137" s="105"/>
      <c r="APQ137" s="105"/>
      <c r="APR137" s="105"/>
      <c r="APS137" s="105"/>
      <c r="APT137" s="105"/>
      <c r="APU137" s="105"/>
      <c r="APV137" s="105"/>
      <c r="APW137" s="105"/>
      <c r="APX137" s="105"/>
      <c r="APY137" s="105"/>
      <c r="APZ137" s="105"/>
      <c r="AQA137" s="105"/>
      <c r="AQB137" s="105"/>
      <c r="AQC137" s="105"/>
      <c r="AQD137" s="105"/>
      <c r="AQE137" s="105"/>
      <c r="AQF137" s="105"/>
      <c r="AQG137" s="105"/>
      <c r="AQH137" s="105"/>
      <c r="AQI137" s="105"/>
      <c r="AQJ137" s="105"/>
      <c r="AQK137" s="105"/>
      <c r="AQL137" s="105"/>
      <c r="AQM137" s="105"/>
      <c r="AQN137" s="105"/>
      <c r="AQO137" s="105"/>
      <c r="AQP137" s="105"/>
      <c r="AQQ137" s="105"/>
      <c r="AQR137" s="105"/>
      <c r="AQS137" s="105"/>
      <c r="AQT137" s="105"/>
      <c r="AQU137" s="105"/>
      <c r="AQV137" s="105"/>
      <c r="AQW137" s="105"/>
      <c r="AQX137" s="105"/>
      <c r="AQY137" s="105"/>
      <c r="AQZ137" s="105"/>
      <c r="ARA137" s="105"/>
      <c r="ARB137" s="105"/>
      <c r="ARC137" s="105"/>
      <c r="ARD137" s="105"/>
      <c r="ARE137" s="105"/>
      <c r="ARF137" s="105"/>
      <c r="ARG137" s="105"/>
      <c r="ARH137" s="105"/>
      <c r="ARI137" s="105"/>
      <c r="ARJ137" s="105"/>
      <c r="ARK137" s="105"/>
      <c r="ARL137" s="105"/>
      <c r="ARM137" s="105"/>
      <c r="ARN137" s="105"/>
      <c r="ARO137" s="105"/>
      <c r="ARP137" s="105"/>
      <c r="ARQ137" s="105"/>
      <c r="ARR137" s="105"/>
      <c r="ARS137" s="105"/>
      <c r="ART137" s="105"/>
      <c r="ARU137" s="105"/>
      <c r="ARV137" s="105"/>
      <c r="ARW137" s="105"/>
      <c r="ARX137" s="105"/>
      <c r="ARY137" s="105"/>
      <c r="ARZ137" s="105"/>
      <c r="ASA137" s="105"/>
      <c r="ASB137" s="105"/>
      <c r="ASC137" s="105"/>
      <c r="ASD137" s="105"/>
      <c r="ASE137" s="105"/>
      <c r="ASF137" s="105"/>
      <c r="ASG137" s="105"/>
      <c r="ASH137" s="105"/>
      <c r="ASI137" s="105"/>
      <c r="ASJ137" s="105"/>
      <c r="ASK137" s="105"/>
      <c r="ASL137" s="105"/>
      <c r="ASM137" s="105"/>
      <c r="ASN137" s="105"/>
      <c r="ASO137" s="105"/>
      <c r="ASP137" s="105"/>
      <c r="ASQ137" s="105"/>
      <c r="ASR137" s="105"/>
      <c r="ASS137" s="105"/>
      <c r="AST137" s="105"/>
      <c r="ASU137" s="105"/>
      <c r="ASV137" s="105"/>
      <c r="ASW137" s="105"/>
      <c r="ASX137" s="105"/>
      <c r="ASY137" s="105"/>
      <c r="ASZ137" s="105"/>
      <c r="ATA137" s="105"/>
    </row>
    <row r="138" spans="1:1197" s="58" customFormat="1" ht="15" customHeight="1">
      <c r="A138" s="2302"/>
      <c r="B138" s="1725">
        <f>IF(ISBLANK(C138),"",LARGE(B133:B137,1)+1)</f>
        <v>4</v>
      </c>
      <c r="C138" s="1340" t="s">
        <v>225</v>
      </c>
      <c r="D138" s="141"/>
      <c r="E138" s="141"/>
      <c r="F138" s="141"/>
      <c r="G138" s="141"/>
      <c r="H138" s="141"/>
      <c r="I138" s="141"/>
      <c r="J138" s="1549"/>
      <c r="K138" s="140"/>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c r="BV138" s="105"/>
      <c r="BW138" s="105"/>
      <c r="BX138" s="105"/>
      <c r="BY138" s="105"/>
      <c r="BZ138" s="105"/>
      <c r="CA138" s="105"/>
      <c r="CB138" s="105"/>
      <c r="CC138" s="105"/>
      <c r="CD138" s="105"/>
      <c r="CE138" s="105"/>
      <c r="CF138" s="105"/>
      <c r="CG138" s="105"/>
      <c r="CH138" s="105"/>
      <c r="CI138" s="105"/>
      <c r="CJ138" s="105"/>
      <c r="CK138" s="105"/>
      <c r="CL138" s="105"/>
      <c r="CM138" s="105"/>
      <c r="CN138" s="105"/>
      <c r="CO138" s="105"/>
      <c r="CP138" s="105"/>
      <c r="CQ138" s="105"/>
      <c r="CR138" s="105"/>
      <c r="CS138" s="105"/>
      <c r="CT138" s="105"/>
      <c r="CU138" s="105"/>
      <c r="CV138" s="105"/>
      <c r="CW138" s="105"/>
      <c r="CX138" s="105"/>
      <c r="CY138" s="105"/>
      <c r="CZ138" s="105"/>
      <c r="DA138" s="105"/>
      <c r="DB138" s="105"/>
      <c r="DC138" s="105"/>
      <c r="DD138" s="105"/>
      <c r="DE138" s="105"/>
      <c r="DF138" s="105"/>
      <c r="DG138" s="105"/>
      <c r="DH138" s="105"/>
      <c r="DI138" s="105"/>
      <c r="DJ138" s="105"/>
      <c r="DK138" s="105"/>
      <c r="DL138" s="105"/>
      <c r="DM138" s="105"/>
      <c r="DN138" s="105"/>
      <c r="DO138" s="105"/>
      <c r="DP138" s="105"/>
      <c r="DQ138" s="105"/>
      <c r="DR138" s="105"/>
      <c r="DS138" s="105"/>
      <c r="DT138" s="105"/>
      <c r="DU138" s="105"/>
      <c r="DV138" s="105"/>
      <c r="DW138" s="105"/>
      <c r="DX138" s="105"/>
      <c r="DY138" s="105"/>
      <c r="DZ138" s="105"/>
      <c r="EA138" s="105"/>
      <c r="EB138" s="105"/>
      <c r="EC138" s="105"/>
      <c r="ED138" s="105"/>
      <c r="EE138" s="105"/>
      <c r="EF138" s="105"/>
      <c r="EG138" s="105"/>
      <c r="EH138" s="105"/>
      <c r="EI138" s="105"/>
      <c r="EJ138" s="105"/>
      <c r="EK138" s="105"/>
      <c r="EL138" s="105"/>
      <c r="EM138" s="105"/>
      <c r="EN138" s="105"/>
      <c r="EO138" s="105"/>
      <c r="EP138" s="105"/>
      <c r="EQ138" s="105"/>
      <c r="ER138" s="105"/>
      <c r="ES138" s="105"/>
      <c r="ET138" s="105"/>
      <c r="EU138" s="105"/>
      <c r="EV138" s="105"/>
      <c r="EW138" s="105"/>
      <c r="EX138" s="105"/>
      <c r="EY138" s="105"/>
      <c r="EZ138" s="105"/>
      <c r="FA138" s="105"/>
      <c r="FB138" s="105"/>
      <c r="FC138" s="105"/>
      <c r="FD138" s="105"/>
      <c r="FE138" s="105"/>
      <c r="FF138" s="105"/>
      <c r="FG138" s="105"/>
      <c r="FH138" s="105"/>
      <c r="FI138" s="105"/>
      <c r="FJ138" s="105"/>
      <c r="FK138" s="105"/>
      <c r="FL138" s="105"/>
      <c r="FM138" s="105"/>
      <c r="FN138" s="105"/>
      <c r="FO138" s="105"/>
      <c r="FP138" s="105"/>
      <c r="FQ138" s="105"/>
      <c r="FR138" s="105"/>
      <c r="FS138" s="105"/>
      <c r="FT138" s="105"/>
      <c r="FU138" s="105"/>
      <c r="FV138" s="105"/>
      <c r="FW138" s="105"/>
      <c r="FX138" s="105"/>
      <c r="FY138" s="105"/>
      <c r="FZ138" s="105"/>
      <c r="GA138" s="105"/>
      <c r="GB138" s="105"/>
      <c r="GC138" s="105"/>
      <c r="GD138" s="105"/>
      <c r="GE138" s="105"/>
      <c r="GF138" s="105"/>
      <c r="GG138" s="105"/>
      <c r="GH138" s="105"/>
      <c r="GI138" s="105"/>
      <c r="GJ138" s="105"/>
      <c r="GK138" s="105"/>
      <c r="GL138" s="105"/>
      <c r="GM138" s="105"/>
      <c r="GN138" s="105"/>
      <c r="GO138" s="105"/>
      <c r="GP138" s="105"/>
      <c r="GQ138" s="105"/>
      <c r="GR138" s="105"/>
      <c r="GS138" s="105"/>
      <c r="GT138" s="105"/>
      <c r="GU138" s="105"/>
      <c r="GV138" s="105"/>
      <c r="GW138" s="105"/>
      <c r="GX138" s="105"/>
      <c r="GY138" s="105"/>
      <c r="GZ138" s="105"/>
      <c r="HA138" s="105"/>
      <c r="HB138" s="105"/>
      <c r="HC138" s="105"/>
      <c r="HD138" s="105"/>
      <c r="HE138" s="105"/>
      <c r="HF138" s="105"/>
      <c r="HG138" s="105"/>
      <c r="HH138" s="105"/>
      <c r="HI138" s="105"/>
      <c r="HJ138" s="105"/>
      <c r="HK138" s="105"/>
      <c r="HL138" s="105"/>
      <c r="HM138" s="105"/>
      <c r="HN138" s="105"/>
      <c r="HO138" s="105"/>
      <c r="HP138" s="105"/>
      <c r="HQ138" s="105"/>
      <c r="HR138" s="105"/>
      <c r="HS138" s="105"/>
      <c r="HT138" s="105"/>
      <c r="HU138" s="105"/>
      <c r="HV138" s="105"/>
      <c r="HW138" s="105"/>
      <c r="HX138" s="105"/>
      <c r="HY138" s="105"/>
      <c r="HZ138" s="105"/>
      <c r="IA138" s="105"/>
      <c r="IB138" s="105"/>
      <c r="IC138" s="105"/>
      <c r="ID138" s="105"/>
      <c r="IE138" s="105"/>
      <c r="IF138" s="105"/>
      <c r="IG138" s="105"/>
      <c r="IH138" s="105"/>
      <c r="II138" s="105"/>
      <c r="IJ138" s="105"/>
      <c r="IK138" s="105"/>
      <c r="IL138" s="105"/>
      <c r="IM138" s="105"/>
      <c r="IN138" s="105"/>
      <c r="IO138" s="105"/>
      <c r="IP138" s="105"/>
      <c r="IQ138" s="105"/>
      <c r="IR138" s="105"/>
      <c r="IS138" s="105"/>
      <c r="IT138" s="105"/>
      <c r="IU138" s="105"/>
      <c r="IV138" s="105"/>
      <c r="IW138" s="105"/>
      <c r="IX138" s="105"/>
      <c r="IY138" s="105"/>
      <c r="IZ138" s="105"/>
      <c r="JA138" s="105"/>
      <c r="JB138" s="105"/>
      <c r="JC138" s="105"/>
      <c r="JD138" s="105"/>
      <c r="JE138" s="105"/>
      <c r="JF138" s="105"/>
      <c r="JG138" s="105"/>
      <c r="JH138" s="105"/>
      <c r="JI138" s="105"/>
      <c r="JJ138" s="105"/>
      <c r="JK138" s="105"/>
      <c r="JL138" s="105"/>
      <c r="JM138" s="105"/>
      <c r="JN138" s="105"/>
      <c r="JO138" s="105"/>
      <c r="JP138" s="105"/>
      <c r="JQ138" s="105"/>
      <c r="JR138" s="105"/>
      <c r="JS138" s="105"/>
      <c r="JT138" s="105"/>
      <c r="JU138" s="105"/>
      <c r="JV138" s="105"/>
      <c r="JW138" s="105"/>
      <c r="JX138" s="105"/>
      <c r="JY138" s="105"/>
      <c r="JZ138" s="105"/>
      <c r="KA138" s="105"/>
      <c r="KB138" s="105"/>
      <c r="KC138" s="105"/>
      <c r="KD138" s="105"/>
      <c r="KE138" s="105"/>
      <c r="KF138" s="105"/>
      <c r="KG138" s="105"/>
      <c r="KH138" s="105"/>
      <c r="KI138" s="105"/>
      <c r="KJ138" s="105"/>
      <c r="KK138" s="105"/>
      <c r="KL138" s="105"/>
      <c r="KM138" s="105"/>
      <c r="KN138" s="105"/>
      <c r="KO138" s="105"/>
      <c r="KP138" s="105"/>
      <c r="KQ138" s="105"/>
      <c r="KR138" s="105"/>
      <c r="KS138" s="105"/>
      <c r="KT138" s="105"/>
      <c r="KU138" s="105"/>
      <c r="KV138" s="105"/>
      <c r="KW138" s="105"/>
      <c r="KX138" s="105"/>
      <c r="KY138" s="105"/>
      <c r="KZ138" s="105"/>
      <c r="LA138" s="105"/>
      <c r="LB138" s="105"/>
      <c r="LC138" s="105"/>
      <c r="LD138" s="105"/>
      <c r="LE138" s="105"/>
      <c r="LF138" s="105"/>
      <c r="LG138" s="105"/>
      <c r="LH138" s="105"/>
      <c r="LI138" s="105"/>
      <c r="LJ138" s="105"/>
      <c r="LK138" s="105"/>
      <c r="LL138" s="105"/>
      <c r="LM138" s="105"/>
      <c r="LN138" s="105"/>
      <c r="LO138" s="105"/>
      <c r="LP138" s="105"/>
      <c r="LQ138" s="105"/>
      <c r="LR138" s="105"/>
      <c r="LS138" s="105"/>
      <c r="LT138" s="105"/>
      <c r="LU138" s="105"/>
      <c r="LV138" s="105"/>
      <c r="LW138" s="105"/>
      <c r="LX138" s="105"/>
      <c r="LY138" s="105"/>
      <c r="LZ138" s="105"/>
      <c r="MA138" s="105"/>
      <c r="MB138" s="105"/>
      <c r="MC138" s="105"/>
      <c r="MD138" s="105"/>
      <c r="ME138" s="105"/>
      <c r="MF138" s="105"/>
      <c r="MG138" s="105"/>
      <c r="MH138" s="105"/>
      <c r="MI138" s="105"/>
      <c r="MJ138" s="105"/>
      <c r="MK138" s="105"/>
      <c r="ML138" s="105"/>
      <c r="MM138" s="105"/>
      <c r="MN138" s="105"/>
      <c r="MO138" s="105"/>
      <c r="MP138" s="105"/>
      <c r="MQ138" s="105"/>
      <c r="MR138" s="105"/>
      <c r="MS138" s="105"/>
      <c r="MT138" s="105"/>
      <c r="MU138" s="105"/>
      <c r="MV138" s="105"/>
      <c r="MW138" s="105"/>
      <c r="MX138" s="105"/>
      <c r="MY138" s="105"/>
      <c r="MZ138" s="105"/>
      <c r="NA138" s="105"/>
      <c r="NB138" s="105"/>
      <c r="NC138" s="105"/>
      <c r="ND138" s="105"/>
      <c r="NE138" s="105"/>
      <c r="NF138" s="105"/>
      <c r="NG138" s="105"/>
      <c r="NH138" s="105"/>
      <c r="NI138" s="105"/>
      <c r="NJ138" s="105"/>
      <c r="NK138" s="105"/>
      <c r="NL138" s="105"/>
      <c r="NM138" s="105"/>
      <c r="NN138" s="105"/>
      <c r="NO138" s="105"/>
      <c r="NP138" s="105"/>
      <c r="NQ138" s="105"/>
      <c r="NR138" s="105"/>
      <c r="NS138" s="105"/>
      <c r="NT138" s="105"/>
      <c r="NU138" s="105"/>
      <c r="NV138" s="105"/>
      <c r="NW138" s="105"/>
      <c r="NX138" s="105"/>
      <c r="NY138" s="105"/>
      <c r="NZ138" s="105"/>
      <c r="OA138" s="105"/>
      <c r="OB138" s="105"/>
      <c r="OC138" s="105"/>
      <c r="OD138" s="105"/>
      <c r="OE138" s="105"/>
      <c r="OF138" s="105"/>
      <c r="OG138" s="105"/>
      <c r="OH138" s="105"/>
      <c r="OI138" s="105"/>
      <c r="OJ138" s="105"/>
      <c r="OK138" s="105"/>
      <c r="OL138" s="105"/>
      <c r="OM138" s="105"/>
      <c r="ON138" s="105"/>
      <c r="OO138" s="105"/>
      <c r="OP138" s="105"/>
      <c r="OQ138" s="105"/>
      <c r="OR138" s="105"/>
      <c r="OS138" s="105"/>
      <c r="OT138" s="105"/>
      <c r="OU138" s="105"/>
      <c r="OV138" s="105"/>
      <c r="OW138" s="105"/>
      <c r="OX138" s="105"/>
      <c r="OY138" s="105"/>
      <c r="OZ138" s="105"/>
      <c r="PA138" s="105"/>
      <c r="PB138" s="105"/>
      <c r="PC138" s="105"/>
      <c r="PD138" s="105"/>
      <c r="PE138" s="105"/>
      <c r="PF138" s="105"/>
      <c r="PG138" s="105"/>
      <c r="PH138" s="105"/>
      <c r="PI138" s="105"/>
      <c r="PJ138" s="105"/>
      <c r="PK138" s="105"/>
      <c r="PL138" s="105"/>
      <c r="PM138" s="105"/>
      <c r="PN138" s="105"/>
      <c r="PO138" s="105"/>
      <c r="PP138" s="105"/>
      <c r="PQ138" s="105"/>
      <c r="PR138" s="105"/>
      <c r="PS138" s="105"/>
      <c r="PT138" s="105"/>
      <c r="PU138" s="105"/>
      <c r="PV138" s="105"/>
      <c r="PW138" s="105"/>
      <c r="PX138" s="105"/>
      <c r="PY138" s="105"/>
      <c r="PZ138" s="105"/>
      <c r="QA138" s="105"/>
      <c r="QB138" s="105"/>
      <c r="QC138" s="105"/>
      <c r="QD138" s="105"/>
      <c r="QE138" s="105"/>
      <c r="QF138" s="105"/>
      <c r="QG138" s="105"/>
      <c r="QH138" s="105"/>
      <c r="QI138" s="105"/>
      <c r="QJ138" s="105"/>
      <c r="QK138" s="105"/>
      <c r="QL138" s="105"/>
      <c r="QM138" s="105"/>
      <c r="QN138" s="105"/>
      <c r="QO138" s="105"/>
      <c r="QP138" s="105"/>
      <c r="QQ138" s="105"/>
      <c r="QR138" s="105"/>
      <c r="QS138" s="105"/>
      <c r="QT138" s="105"/>
      <c r="QU138" s="105"/>
      <c r="QV138" s="105"/>
      <c r="QW138" s="105"/>
      <c r="QX138" s="105"/>
      <c r="QY138" s="105"/>
      <c r="QZ138" s="105"/>
      <c r="RA138" s="105"/>
      <c r="RB138" s="105"/>
      <c r="RC138" s="105"/>
      <c r="RD138" s="105"/>
      <c r="RE138" s="105"/>
      <c r="RF138" s="105"/>
      <c r="RG138" s="105"/>
      <c r="RH138" s="105"/>
      <c r="RI138" s="105"/>
      <c r="RJ138" s="105"/>
      <c r="RK138" s="105"/>
      <c r="RL138" s="105"/>
      <c r="RM138" s="105"/>
      <c r="RN138" s="105"/>
      <c r="RO138" s="105"/>
      <c r="RP138" s="105"/>
      <c r="RQ138" s="105"/>
      <c r="RR138" s="105"/>
      <c r="RS138" s="105"/>
      <c r="RT138" s="105"/>
      <c r="RU138" s="105"/>
      <c r="RV138" s="105"/>
      <c r="RW138" s="105"/>
      <c r="RX138" s="105"/>
      <c r="RY138" s="105"/>
      <c r="RZ138" s="105"/>
      <c r="SA138" s="105"/>
      <c r="SB138" s="105"/>
      <c r="SC138" s="105"/>
      <c r="SD138" s="105"/>
      <c r="SE138" s="105"/>
      <c r="SF138" s="105"/>
      <c r="SG138" s="105"/>
      <c r="SH138" s="105"/>
      <c r="SI138" s="105"/>
      <c r="SJ138" s="105"/>
      <c r="SK138" s="105"/>
      <c r="SL138" s="105"/>
      <c r="SM138" s="105"/>
      <c r="SN138" s="105"/>
      <c r="SO138" s="105"/>
      <c r="SP138" s="105"/>
      <c r="SQ138" s="105"/>
      <c r="SR138" s="105"/>
      <c r="SS138" s="105"/>
      <c r="ST138" s="105"/>
      <c r="SU138" s="105"/>
      <c r="SV138" s="105"/>
      <c r="SW138" s="105"/>
      <c r="SX138" s="105"/>
      <c r="SY138" s="105"/>
      <c r="SZ138" s="105"/>
      <c r="TA138" s="105"/>
      <c r="TB138" s="105"/>
      <c r="TC138" s="105"/>
      <c r="TD138" s="105"/>
      <c r="TE138" s="105"/>
      <c r="TF138" s="105"/>
      <c r="TG138" s="105"/>
      <c r="TH138" s="105"/>
      <c r="TI138" s="105"/>
      <c r="TJ138" s="105"/>
      <c r="TK138" s="105"/>
      <c r="TL138" s="105"/>
      <c r="TM138" s="105"/>
      <c r="TN138" s="105"/>
      <c r="TO138" s="105"/>
      <c r="TP138" s="105"/>
      <c r="TQ138" s="105"/>
      <c r="TR138" s="105"/>
      <c r="TS138" s="105"/>
      <c r="TT138" s="105"/>
      <c r="TU138" s="105"/>
      <c r="TV138" s="105"/>
      <c r="TW138" s="105"/>
      <c r="TX138" s="105"/>
      <c r="TY138" s="105"/>
      <c r="TZ138" s="105"/>
      <c r="UA138" s="105"/>
      <c r="UB138" s="105"/>
      <c r="UC138" s="105"/>
      <c r="UD138" s="105"/>
      <c r="UE138" s="105"/>
      <c r="UF138" s="105"/>
      <c r="UG138" s="105"/>
      <c r="UH138" s="105"/>
      <c r="UI138" s="105"/>
      <c r="UJ138" s="105"/>
      <c r="UK138" s="105"/>
      <c r="UL138" s="105"/>
      <c r="UM138" s="105"/>
      <c r="UN138" s="105"/>
      <c r="UO138" s="105"/>
      <c r="UP138" s="105"/>
      <c r="UQ138" s="105"/>
      <c r="UR138" s="105"/>
      <c r="US138" s="105"/>
      <c r="UT138" s="105"/>
      <c r="UU138" s="105"/>
      <c r="UV138" s="105"/>
      <c r="UW138" s="105"/>
      <c r="UX138" s="105"/>
      <c r="UY138" s="105"/>
      <c r="UZ138" s="105"/>
      <c r="VA138" s="105"/>
      <c r="VB138" s="105"/>
      <c r="VC138" s="105"/>
      <c r="VD138" s="105"/>
      <c r="VE138" s="105"/>
      <c r="VF138" s="105"/>
      <c r="VG138" s="105"/>
      <c r="VH138" s="105"/>
      <c r="VI138" s="105"/>
      <c r="VJ138" s="105"/>
      <c r="VK138" s="105"/>
      <c r="VL138" s="105"/>
      <c r="VM138" s="105"/>
      <c r="VN138" s="105"/>
      <c r="VO138" s="105"/>
      <c r="VP138" s="105"/>
      <c r="VQ138" s="105"/>
      <c r="VR138" s="105"/>
      <c r="VS138" s="105"/>
      <c r="VT138" s="105"/>
      <c r="VU138" s="105"/>
      <c r="VV138" s="105"/>
      <c r="VW138" s="105"/>
      <c r="VX138" s="105"/>
      <c r="VY138" s="105"/>
      <c r="VZ138" s="105"/>
      <c r="WA138" s="105"/>
      <c r="WB138" s="105"/>
      <c r="WC138" s="105"/>
      <c r="WD138" s="105"/>
      <c r="WE138" s="105"/>
      <c r="WF138" s="105"/>
      <c r="WG138" s="105"/>
      <c r="WH138" s="105"/>
      <c r="WI138" s="105"/>
      <c r="WJ138" s="105"/>
      <c r="WK138" s="105"/>
      <c r="WL138" s="105"/>
      <c r="WM138" s="105"/>
      <c r="WN138" s="105"/>
      <c r="WO138" s="105"/>
      <c r="WP138" s="105"/>
      <c r="WQ138" s="105"/>
      <c r="WR138" s="105"/>
      <c r="WS138" s="105"/>
      <c r="WT138" s="105"/>
      <c r="WU138" s="105"/>
      <c r="WV138" s="105"/>
      <c r="WW138" s="105"/>
      <c r="WX138" s="105"/>
      <c r="WY138" s="105"/>
      <c r="WZ138" s="105"/>
      <c r="XA138" s="105"/>
      <c r="XB138" s="105"/>
      <c r="XC138" s="105"/>
      <c r="XD138" s="105"/>
      <c r="XE138" s="105"/>
      <c r="XF138" s="105"/>
      <c r="XG138" s="105"/>
      <c r="XH138" s="105"/>
      <c r="XI138" s="105"/>
      <c r="XJ138" s="105"/>
      <c r="XK138" s="105"/>
      <c r="XL138" s="105"/>
      <c r="XM138" s="105"/>
      <c r="XN138" s="105"/>
      <c r="XO138" s="105"/>
      <c r="XP138" s="105"/>
      <c r="XQ138" s="105"/>
      <c r="XR138" s="105"/>
      <c r="XS138" s="105"/>
      <c r="XT138" s="105"/>
      <c r="XU138" s="105"/>
      <c r="XV138" s="105"/>
      <c r="XW138" s="105"/>
      <c r="XX138" s="105"/>
      <c r="XY138" s="105"/>
      <c r="XZ138" s="105"/>
      <c r="YA138" s="105"/>
      <c r="YB138" s="105"/>
      <c r="YC138" s="105"/>
      <c r="YD138" s="105"/>
      <c r="YE138" s="105"/>
      <c r="YF138" s="105"/>
      <c r="YG138" s="105"/>
      <c r="YH138" s="105"/>
      <c r="YI138" s="105"/>
      <c r="YJ138" s="105"/>
      <c r="YK138" s="105"/>
      <c r="YL138" s="105"/>
      <c r="YM138" s="105"/>
      <c r="YN138" s="105"/>
      <c r="YO138" s="105"/>
      <c r="YP138" s="105"/>
      <c r="YQ138" s="105"/>
      <c r="YR138" s="105"/>
      <c r="YS138" s="105"/>
      <c r="YT138" s="105"/>
      <c r="YU138" s="105"/>
      <c r="YV138" s="105"/>
      <c r="YW138" s="105"/>
      <c r="YX138" s="105"/>
      <c r="YY138" s="105"/>
      <c r="YZ138" s="105"/>
      <c r="ZA138" s="105"/>
      <c r="ZB138" s="105"/>
      <c r="ZC138" s="105"/>
      <c r="ZD138" s="105"/>
      <c r="ZE138" s="105"/>
      <c r="ZF138" s="105"/>
      <c r="ZG138" s="105"/>
      <c r="ZH138" s="105"/>
      <c r="ZI138" s="105"/>
      <c r="ZJ138" s="105"/>
      <c r="ZK138" s="105"/>
      <c r="ZL138" s="105"/>
      <c r="ZM138" s="105"/>
      <c r="ZN138" s="105"/>
      <c r="ZO138" s="105"/>
      <c r="ZP138" s="105"/>
      <c r="ZQ138" s="105"/>
      <c r="ZR138" s="105"/>
      <c r="ZS138" s="105"/>
      <c r="ZT138" s="105"/>
      <c r="ZU138" s="105"/>
      <c r="ZV138" s="105"/>
      <c r="ZW138" s="105"/>
      <c r="ZX138" s="105"/>
      <c r="ZY138" s="105"/>
      <c r="ZZ138" s="105"/>
      <c r="AAA138" s="105"/>
      <c r="AAB138" s="105"/>
      <c r="AAC138" s="105"/>
      <c r="AAD138" s="105"/>
      <c r="AAE138" s="105"/>
      <c r="AAF138" s="105"/>
      <c r="AAG138" s="105"/>
      <c r="AAH138" s="105"/>
      <c r="AAI138" s="105"/>
      <c r="AAJ138" s="105"/>
      <c r="AAK138" s="105"/>
      <c r="AAL138" s="105"/>
      <c r="AAM138" s="105"/>
      <c r="AAN138" s="105"/>
      <c r="AAO138" s="105"/>
      <c r="AAP138" s="105"/>
      <c r="AAQ138" s="105"/>
      <c r="AAR138" s="105"/>
      <c r="AAS138" s="105"/>
      <c r="AAT138" s="105"/>
      <c r="AAU138" s="105"/>
      <c r="AAV138" s="105"/>
      <c r="AAW138" s="105"/>
      <c r="AAX138" s="105"/>
      <c r="AAY138" s="105"/>
      <c r="AAZ138" s="105"/>
      <c r="ABA138" s="105"/>
      <c r="ABB138" s="105"/>
      <c r="ABC138" s="105"/>
      <c r="ABD138" s="105"/>
      <c r="ABE138" s="105"/>
      <c r="ABF138" s="105"/>
      <c r="ABG138" s="105"/>
      <c r="ABH138" s="105"/>
      <c r="ABI138" s="105"/>
      <c r="ABJ138" s="105"/>
      <c r="ABK138" s="105"/>
      <c r="ABL138" s="105"/>
      <c r="ABM138" s="105"/>
      <c r="ABN138" s="105"/>
      <c r="ABO138" s="105"/>
      <c r="ABP138" s="105"/>
      <c r="ABQ138" s="105"/>
      <c r="ABR138" s="105"/>
      <c r="ABS138" s="105"/>
      <c r="ABT138" s="105"/>
      <c r="ABU138" s="105"/>
      <c r="ABV138" s="105"/>
      <c r="ABW138" s="105"/>
      <c r="ABX138" s="105"/>
      <c r="ABY138" s="105"/>
      <c r="ABZ138" s="105"/>
      <c r="ACA138" s="105"/>
      <c r="ACB138" s="105"/>
      <c r="ACC138" s="105"/>
      <c r="ACD138" s="105"/>
      <c r="ACE138" s="105"/>
      <c r="ACF138" s="105"/>
      <c r="ACG138" s="105"/>
      <c r="ACH138" s="105"/>
      <c r="ACI138" s="105"/>
      <c r="ACJ138" s="105"/>
      <c r="ACK138" s="105"/>
      <c r="ACL138" s="105"/>
      <c r="ACM138" s="105"/>
      <c r="ACN138" s="105"/>
      <c r="ACO138" s="105"/>
      <c r="ACP138" s="105"/>
      <c r="ACQ138" s="105"/>
      <c r="ACR138" s="105"/>
      <c r="ACS138" s="105"/>
      <c r="ACT138" s="105"/>
      <c r="ACU138" s="105"/>
      <c r="ACV138" s="105"/>
      <c r="ACW138" s="105"/>
      <c r="ACX138" s="105"/>
      <c r="ACY138" s="105"/>
      <c r="ACZ138" s="105"/>
      <c r="ADA138" s="105"/>
      <c r="ADB138" s="105"/>
      <c r="ADC138" s="105"/>
      <c r="ADD138" s="105"/>
      <c r="ADE138" s="105"/>
      <c r="ADF138" s="105"/>
      <c r="ADG138" s="105"/>
      <c r="ADH138" s="105"/>
      <c r="ADI138" s="105"/>
      <c r="ADJ138" s="105"/>
      <c r="ADK138" s="105"/>
      <c r="ADL138" s="105"/>
      <c r="ADM138" s="105"/>
      <c r="ADN138" s="105"/>
      <c r="ADO138" s="105"/>
      <c r="ADP138" s="105"/>
      <c r="ADQ138" s="105"/>
      <c r="ADR138" s="105"/>
      <c r="ADS138" s="105"/>
      <c r="ADT138" s="105"/>
      <c r="ADU138" s="105"/>
      <c r="ADV138" s="105"/>
      <c r="ADW138" s="105"/>
      <c r="ADX138" s="105"/>
      <c r="ADY138" s="105"/>
      <c r="ADZ138" s="105"/>
      <c r="AEA138" s="105"/>
      <c r="AEB138" s="105"/>
      <c r="AEC138" s="105"/>
      <c r="AED138" s="105"/>
      <c r="AEE138" s="105"/>
      <c r="AEF138" s="105"/>
      <c r="AEG138" s="105"/>
      <c r="AEH138" s="105"/>
      <c r="AEI138" s="105"/>
      <c r="AEJ138" s="105"/>
      <c r="AEK138" s="105"/>
      <c r="AEL138" s="105"/>
      <c r="AEM138" s="105"/>
      <c r="AEN138" s="105"/>
      <c r="AEO138" s="105"/>
      <c r="AEP138" s="105"/>
      <c r="AEQ138" s="105"/>
      <c r="AER138" s="105"/>
      <c r="AES138" s="105"/>
      <c r="AET138" s="105"/>
      <c r="AEU138" s="105"/>
      <c r="AEV138" s="105"/>
      <c r="AEW138" s="105"/>
      <c r="AEX138" s="105"/>
      <c r="AEY138" s="105"/>
      <c r="AEZ138" s="105"/>
      <c r="AFA138" s="105"/>
      <c r="AFB138" s="105"/>
      <c r="AFC138" s="105"/>
      <c r="AFD138" s="105"/>
      <c r="AFE138" s="105"/>
      <c r="AFF138" s="105"/>
      <c r="AFG138" s="105"/>
      <c r="AFH138" s="105"/>
      <c r="AFI138" s="105"/>
      <c r="AFJ138" s="105"/>
      <c r="AFK138" s="105"/>
      <c r="AFL138" s="105"/>
      <c r="AFM138" s="105"/>
      <c r="AFN138" s="105"/>
      <c r="AFO138" s="105"/>
      <c r="AFP138" s="105"/>
      <c r="AFQ138" s="105"/>
      <c r="AFR138" s="105"/>
      <c r="AFS138" s="105"/>
      <c r="AFT138" s="105"/>
      <c r="AFU138" s="105"/>
      <c r="AFV138" s="105"/>
      <c r="AFW138" s="105"/>
      <c r="AFX138" s="105"/>
      <c r="AFY138" s="105"/>
      <c r="AFZ138" s="105"/>
      <c r="AGA138" s="105"/>
      <c r="AGB138" s="105"/>
      <c r="AGC138" s="105"/>
      <c r="AGD138" s="105"/>
      <c r="AGE138" s="105"/>
      <c r="AGF138" s="105"/>
      <c r="AGG138" s="105"/>
      <c r="AGH138" s="105"/>
      <c r="AGI138" s="105"/>
      <c r="AGJ138" s="105"/>
      <c r="AGK138" s="105"/>
      <c r="AGL138" s="105"/>
      <c r="AGM138" s="105"/>
      <c r="AGN138" s="105"/>
      <c r="AGO138" s="105"/>
      <c r="AGP138" s="105"/>
      <c r="AGQ138" s="105"/>
      <c r="AGR138" s="105"/>
      <c r="AGS138" s="105"/>
      <c r="AGT138" s="105"/>
      <c r="AGU138" s="105"/>
      <c r="AGV138" s="105"/>
      <c r="AGW138" s="105"/>
      <c r="AGX138" s="105"/>
      <c r="AGY138" s="105"/>
      <c r="AGZ138" s="105"/>
      <c r="AHA138" s="105"/>
      <c r="AHB138" s="105"/>
      <c r="AHC138" s="105"/>
      <c r="AHD138" s="105"/>
      <c r="AHE138" s="105"/>
      <c r="AHF138" s="105"/>
      <c r="AHG138" s="105"/>
      <c r="AHH138" s="105"/>
      <c r="AHI138" s="105"/>
      <c r="AHJ138" s="105"/>
      <c r="AHK138" s="105"/>
      <c r="AHL138" s="105"/>
      <c r="AHM138" s="105"/>
      <c r="AHN138" s="105"/>
      <c r="AHO138" s="105"/>
      <c r="AHP138" s="105"/>
      <c r="AHQ138" s="105"/>
      <c r="AHR138" s="105"/>
      <c r="AHS138" s="105"/>
      <c r="AHT138" s="105"/>
      <c r="AHU138" s="105"/>
      <c r="AHV138" s="105"/>
      <c r="AHW138" s="105"/>
      <c r="AHX138" s="105"/>
      <c r="AHY138" s="105"/>
      <c r="AHZ138" s="105"/>
      <c r="AIA138" s="105"/>
      <c r="AIB138" s="105"/>
      <c r="AIC138" s="105"/>
      <c r="AID138" s="105"/>
      <c r="AIE138" s="105"/>
      <c r="AIF138" s="105"/>
      <c r="AIG138" s="105"/>
      <c r="AIH138" s="105"/>
      <c r="AII138" s="105"/>
      <c r="AIJ138" s="105"/>
      <c r="AIK138" s="105"/>
      <c r="AIL138" s="105"/>
      <c r="AIM138" s="105"/>
      <c r="AIN138" s="105"/>
      <c r="AIO138" s="105"/>
      <c r="AIP138" s="105"/>
      <c r="AIQ138" s="105"/>
      <c r="AIR138" s="105"/>
      <c r="AIS138" s="105"/>
      <c r="AIT138" s="105"/>
      <c r="AIU138" s="105"/>
      <c r="AIV138" s="105"/>
      <c r="AIW138" s="105"/>
      <c r="AIX138" s="105"/>
      <c r="AIY138" s="105"/>
      <c r="AIZ138" s="105"/>
      <c r="AJA138" s="105"/>
      <c r="AJB138" s="105"/>
      <c r="AJC138" s="105"/>
      <c r="AJD138" s="105"/>
      <c r="AJE138" s="105"/>
      <c r="AJF138" s="105"/>
      <c r="AJG138" s="105"/>
      <c r="AJH138" s="105"/>
      <c r="AJI138" s="105"/>
      <c r="AJJ138" s="105"/>
      <c r="AJK138" s="105"/>
      <c r="AJL138" s="105"/>
      <c r="AJM138" s="105"/>
      <c r="AJN138" s="105"/>
      <c r="AJO138" s="105"/>
      <c r="AJP138" s="105"/>
      <c r="AJQ138" s="105"/>
      <c r="AJR138" s="105"/>
      <c r="AJS138" s="105"/>
      <c r="AJT138" s="105"/>
      <c r="AJU138" s="105"/>
      <c r="AJV138" s="105"/>
      <c r="AJW138" s="105"/>
      <c r="AJX138" s="105"/>
      <c r="AJY138" s="105"/>
      <c r="AJZ138" s="105"/>
      <c r="AKA138" s="105"/>
      <c r="AKB138" s="105"/>
      <c r="AKC138" s="105"/>
      <c r="AKD138" s="105"/>
      <c r="AKE138" s="105"/>
      <c r="AKF138" s="105"/>
      <c r="AKG138" s="105"/>
      <c r="AKH138" s="105"/>
      <c r="AKI138" s="105"/>
      <c r="AKJ138" s="105"/>
      <c r="AKK138" s="105"/>
      <c r="AKL138" s="105"/>
      <c r="AKM138" s="105"/>
      <c r="AKN138" s="105"/>
      <c r="AKO138" s="105"/>
      <c r="AKP138" s="105"/>
      <c r="AKQ138" s="105"/>
      <c r="AKR138" s="105"/>
      <c r="AKS138" s="105"/>
      <c r="AKT138" s="105"/>
      <c r="AKU138" s="105"/>
      <c r="AKV138" s="105"/>
      <c r="AKW138" s="105"/>
      <c r="AKX138" s="105"/>
      <c r="AKY138" s="105"/>
      <c r="AKZ138" s="105"/>
      <c r="ALA138" s="105"/>
      <c r="ALB138" s="105"/>
      <c r="ALC138" s="105"/>
      <c r="ALD138" s="105"/>
      <c r="ALE138" s="105"/>
      <c r="ALF138" s="105"/>
      <c r="ALG138" s="105"/>
      <c r="ALH138" s="105"/>
      <c r="ALI138" s="105"/>
      <c r="ALJ138" s="105"/>
      <c r="ALK138" s="105"/>
      <c r="ALL138" s="105"/>
      <c r="ALM138" s="105"/>
      <c r="ALN138" s="105"/>
      <c r="ALO138" s="105"/>
      <c r="ALP138" s="105"/>
      <c r="ALQ138" s="105"/>
      <c r="ALR138" s="105"/>
      <c r="ALS138" s="105"/>
      <c r="ALT138" s="105"/>
      <c r="ALU138" s="105"/>
      <c r="ALV138" s="105"/>
      <c r="ALW138" s="105"/>
      <c r="ALX138" s="105"/>
      <c r="ALY138" s="105"/>
      <c r="ALZ138" s="105"/>
      <c r="AMA138" s="105"/>
      <c r="AMB138" s="105"/>
      <c r="AMC138" s="105"/>
      <c r="AMD138" s="105"/>
      <c r="AME138" s="105"/>
      <c r="AMF138" s="105"/>
      <c r="AMG138" s="105"/>
      <c r="AMH138" s="105"/>
      <c r="AMI138" s="105"/>
      <c r="AMJ138" s="105"/>
      <c r="AMK138" s="105"/>
      <c r="AML138" s="105"/>
      <c r="AMM138" s="105"/>
      <c r="AMN138" s="105"/>
      <c r="AMO138" s="105"/>
      <c r="AMP138" s="105"/>
      <c r="AMQ138" s="105"/>
      <c r="AMR138" s="105"/>
      <c r="AMS138" s="105"/>
      <c r="AMT138" s="105"/>
      <c r="AMU138" s="105"/>
      <c r="AMV138" s="105"/>
      <c r="AMW138" s="105"/>
      <c r="AMX138" s="105"/>
      <c r="AMY138" s="105"/>
      <c r="AMZ138" s="105"/>
      <c r="ANA138" s="105"/>
      <c r="ANB138" s="105"/>
      <c r="ANC138" s="105"/>
      <c r="AND138" s="105"/>
      <c r="ANE138" s="105"/>
      <c r="ANF138" s="105"/>
      <c r="ANG138" s="105"/>
      <c r="ANH138" s="105"/>
      <c r="ANI138" s="105"/>
      <c r="ANJ138" s="105"/>
      <c r="ANK138" s="105"/>
      <c r="ANL138" s="105"/>
      <c r="ANM138" s="105"/>
      <c r="ANN138" s="105"/>
      <c r="ANO138" s="105"/>
      <c r="ANP138" s="105"/>
      <c r="ANQ138" s="105"/>
      <c r="ANR138" s="105"/>
      <c r="ANS138" s="105"/>
      <c r="ANT138" s="105"/>
      <c r="ANU138" s="105"/>
      <c r="ANV138" s="105"/>
      <c r="ANW138" s="105"/>
      <c r="ANX138" s="105"/>
      <c r="ANY138" s="105"/>
      <c r="ANZ138" s="105"/>
      <c r="AOA138" s="105"/>
      <c r="AOB138" s="105"/>
      <c r="AOC138" s="105"/>
      <c r="AOD138" s="105"/>
      <c r="AOE138" s="105"/>
      <c r="AOF138" s="105"/>
      <c r="AOG138" s="105"/>
      <c r="AOH138" s="105"/>
      <c r="AOI138" s="105"/>
      <c r="AOJ138" s="105"/>
      <c r="AOK138" s="105"/>
      <c r="AOL138" s="105"/>
      <c r="AOM138" s="105"/>
      <c r="AON138" s="105"/>
      <c r="AOO138" s="105"/>
      <c r="AOP138" s="105"/>
      <c r="AOQ138" s="105"/>
      <c r="AOR138" s="105"/>
      <c r="AOS138" s="105"/>
      <c r="AOT138" s="105"/>
      <c r="AOU138" s="105"/>
      <c r="AOV138" s="105"/>
      <c r="AOW138" s="105"/>
      <c r="AOX138" s="105"/>
      <c r="AOY138" s="105"/>
      <c r="AOZ138" s="105"/>
      <c r="APA138" s="105"/>
      <c r="APB138" s="105"/>
      <c r="APC138" s="105"/>
      <c r="APD138" s="105"/>
      <c r="APE138" s="105"/>
      <c r="APF138" s="105"/>
      <c r="APG138" s="105"/>
      <c r="APH138" s="105"/>
      <c r="API138" s="105"/>
      <c r="APJ138" s="105"/>
      <c r="APK138" s="105"/>
      <c r="APL138" s="105"/>
      <c r="APM138" s="105"/>
      <c r="APN138" s="105"/>
      <c r="APO138" s="105"/>
      <c r="APP138" s="105"/>
      <c r="APQ138" s="105"/>
      <c r="APR138" s="105"/>
      <c r="APS138" s="105"/>
      <c r="APT138" s="105"/>
      <c r="APU138" s="105"/>
      <c r="APV138" s="105"/>
      <c r="APW138" s="105"/>
      <c r="APX138" s="105"/>
      <c r="APY138" s="105"/>
      <c r="APZ138" s="105"/>
      <c r="AQA138" s="105"/>
      <c r="AQB138" s="105"/>
      <c r="AQC138" s="105"/>
      <c r="AQD138" s="105"/>
      <c r="AQE138" s="105"/>
      <c r="AQF138" s="105"/>
      <c r="AQG138" s="105"/>
      <c r="AQH138" s="105"/>
      <c r="AQI138" s="105"/>
      <c r="AQJ138" s="105"/>
      <c r="AQK138" s="105"/>
      <c r="AQL138" s="105"/>
      <c r="AQM138" s="105"/>
      <c r="AQN138" s="105"/>
      <c r="AQO138" s="105"/>
      <c r="AQP138" s="105"/>
      <c r="AQQ138" s="105"/>
      <c r="AQR138" s="105"/>
      <c r="AQS138" s="105"/>
      <c r="AQT138" s="105"/>
      <c r="AQU138" s="105"/>
      <c r="AQV138" s="105"/>
      <c r="AQW138" s="105"/>
      <c r="AQX138" s="105"/>
      <c r="AQY138" s="105"/>
      <c r="AQZ138" s="105"/>
      <c r="ARA138" s="105"/>
      <c r="ARB138" s="105"/>
      <c r="ARC138" s="105"/>
      <c r="ARD138" s="105"/>
      <c r="ARE138" s="105"/>
      <c r="ARF138" s="105"/>
      <c r="ARG138" s="105"/>
      <c r="ARH138" s="105"/>
      <c r="ARI138" s="105"/>
      <c r="ARJ138" s="105"/>
      <c r="ARK138" s="105"/>
      <c r="ARL138" s="105"/>
      <c r="ARM138" s="105"/>
      <c r="ARN138" s="105"/>
      <c r="ARO138" s="105"/>
      <c r="ARP138" s="105"/>
      <c r="ARQ138" s="105"/>
      <c r="ARR138" s="105"/>
      <c r="ARS138" s="105"/>
      <c r="ART138" s="105"/>
      <c r="ARU138" s="105"/>
      <c r="ARV138" s="105"/>
      <c r="ARW138" s="105"/>
      <c r="ARX138" s="105"/>
      <c r="ARY138" s="105"/>
      <c r="ARZ138" s="105"/>
      <c r="ASA138" s="105"/>
      <c r="ASB138" s="105"/>
      <c r="ASC138" s="105"/>
      <c r="ASD138" s="105"/>
      <c r="ASE138" s="105"/>
      <c r="ASF138" s="105"/>
      <c r="ASG138" s="105"/>
      <c r="ASH138" s="105"/>
      <c r="ASI138" s="105"/>
      <c r="ASJ138" s="105"/>
      <c r="ASK138" s="105"/>
      <c r="ASL138" s="105"/>
      <c r="ASM138" s="105"/>
      <c r="ASN138" s="105"/>
      <c r="ASO138" s="105"/>
      <c r="ASP138" s="105"/>
      <c r="ASQ138" s="105"/>
      <c r="ASR138" s="105"/>
      <c r="ASS138" s="105"/>
      <c r="AST138" s="105"/>
      <c r="ASU138" s="105"/>
      <c r="ASV138" s="105"/>
      <c r="ASW138" s="105"/>
      <c r="ASX138" s="105"/>
      <c r="ASY138" s="105"/>
      <c r="ASZ138" s="105"/>
      <c r="ATA138" s="105"/>
    </row>
    <row r="139" spans="1:1197" s="58" customFormat="1" ht="15.75">
      <c r="A139" s="2302"/>
      <c r="B139" s="1725">
        <f>IF(ISBLANK(C139),"",LARGE(B133:B138,1)+1)</f>
        <v>5</v>
      </c>
      <c r="C139" s="1341" t="s">
        <v>226</v>
      </c>
      <c r="D139" s="141"/>
      <c r="E139" s="141"/>
      <c r="F139" s="141"/>
      <c r="G139" s="141"/>
      <c r="H139" s="141"/>
      <c r="I139" s="141"/>
      <c r="J139" s="1549"/>
      <c r="K139" s="140"/>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c r="BP139" s="105"/>
      <c r="BQ139" s="105"/>
      <c r="BR139" s="105"/>
      <c r="BS139" s="105"/>
      <c r="BT139" s="105"/>
      <c r="BU139" s="105"/>
      <c r="BV139" s="105"/>
      <c r="BW139" s="105"/>
      <c r="BX139" s="105"/>
      <c r="BY139" s="105"/>
      <c r="BZ139" s="105"/>
      <c r="CA139" s="105"/>
      <c r="CB139" s="105"/>
      <c r="CC139" s="105"/>
      <c r="CD139" s="105"/>
      <c r="CE139" s="105"/>
      <c r="CF139" s="105"/>
      <c r="CG139" s="105"/>
      <c r="CH139" s="105"/>
      <c r="CI139" s="105"/>
      <c r="CJ139" s="105"/>
      <c r="CK139" s="105"/>
      <c r="CL139" s="105"/>
      <c r="CM139" s="105"/>
      <c r="CN139" s="105"/>
      <c r="CO139" s="105"/>
      <c r="CP139" s="105"/>
      <c r="CQ139" s="105"/>
      <c r="CR139" s="105"/>
      <c r="CS139" s="105"/>
      <c r="CT139" s="105"/>
      <c r="CU139" s="105"/>
      <c r="CV139" s="105"/>
      <c r="CW139" s="105"/>
      <c r="CX139" s="105"/>
      <c r="CY139" s="105"/>
      <c r="CZ139" s="105"/>
      <c r="DA139" s="105"/>
      <c r="DB139" s="105"/>
      <c r="DC139" s="105"/>
      <c r="DD139" s="105"/>
      <c r="DE139" s="105"/>
      <c r="DF139" s="105"/>
      <c r="DG139" s="105"/>
      <c r="DH139" s="105"/>
      <c r="DI139" s="105"/>
      <c r="DJ139" s="105"/>
      <c r="DK139" s="105"/>
      <c r="DL139" s="105"/>
      <c r="DM139" s="105"/>
      <c r="DN139" s="105"/>
      <c r="DO139" s="105"/>
      <c r="DP139" s="105"/>
      <c r="DQ139" s="105"/>
      <c r="DR139" s="105"/>
      <c r="DS139" s="105"/>
      <c r="DT139" s="105"/>
      <c r="DU139" s="105"/>
      <c r="DV139" s="105"/>
      <c r="DW139" s="105"/>
      <c r="DX139" s="105"/>
      <c r="DY139" s="105"/>
      <c r="DZ139" s="105"/>
      <c r="EA139" s="105"/>
      <c r="EB139" s="105"/>
      <c r="EC139" s="105"/>
      <c r="ED139" s="105"/>
      <c r="EE139" s="105"/>
      <c r="EF139" s="105"/>
      <c r="EG139" s="105"/>
      <c r="EH139" s="105"/>
      <c r="EI139" s="105"/>
      <c r="EJ139" s="105"/>
      <c r="EK139" s="105"/>
      <c r="EL139" s="105"/>
      <c r="EM139" s="105"/>
      <c r="EN139" s="105"/>
      <c r="EO139" s="105"/>
      <c r="EP139" s="105"/>
      <c r="EQ139" s="105"/>
      <c r="ER139" s="105"/>
      <c r="ES139" s="105"/>
      <c r="ET139" s="105"/>
      <c r="EU139" s="105"/>
      <c r="EV139" s="105"/>
      <c r="EW139" s="105"/>
      <c r="EX139" s="105"/>
      <c r="EY139" s="105"/>
      <c r="EZ139" s="105"/>
      <c r="FA139" s="105"/>
      <c r="FB139" s="105"/>
      <c r="FC139" s="105"/>
      <c r="FD139" s="105"/>
      <c r="FE139" s="105"/>
      <c r="FF139" s="105"/>
      <c r="FG139" s="105"/>
      <c r="FH139" s="105"/>
      <c r="FI139" s="105"/>
      <c r="FJ139" s="105"/>
      <c r="FK139" s="105"/>
      <c r="FL139" s="105"/>
      <c r="FM139" s="105"/>
      <c r="FN139" s="105"/>
      <c r="FO139" s="105"/>
      <c r="FP139" s="105"/>
      <c r="FQ139" s="105"/>
      <c r="FR139" s="105"/>
      <c r="FS139" s="105"/>
      <c r="FT139" s="105"/>
      <c r="FU139" s="105"/>
      <c r="FV139" s="105"/>
      <c r="FW139" s="105"/>
      <c r="FX139" s="105"/>
      <c r="FY139" s="105"/>
      <c r="FZ139" s="105"/>
      <c r="GA139" s="105"/>
      <c r="GB139" s="105"/>
      <c r="GC139" s="105"/>
      <c r="GD139" s="105"/>
      <c r="GE139" s="105"/>
      <c r="GF139" s="105"/>
      <c r="GG139" s="105"/>
      <c r="GH139" s="105"/>
      <c r="GI139" s="105"/>
      <c r="GJ139" s="105"/>
      <c r="GK139" s="105"/>
      <c r="GL139" s="105"/>
      <c r="GM139" s="105"/>
      <c r="GN139" s="105"/>
      <c r="GO139" s="105"/>
      <c r="GP139" s="105"/>
      <c r="GQ139" s="105"/>
      <c r="GR139" s="105"/>
      <c r="GS139" s="105"/>
      <c r="GT139" s="105"/>
      <c r="GU139" s="105"/>
      <c r="GV139" s="105"/>
      <c r="GW139" s="105"/>
      <c r="GX139" s="105"/>
      <c r="GY139" s="105"/>
      <c r="GZ139" s="105"/>
      <c r="HA139" s="105"/>
      <c r="HB139" s="105"/>
      <c r="HC139" s="105"/>
      <c r="HD139" s="105"/>
      <c r="HE139" s="105"/>
      <c r="HF139" s="105"/>
      <c r="HG139" s="105"/>
      <c r="HH139" s="105"/>
      <c r="HI139" s="105"/>
      <c r="HJ139" s="105"/>
      <c r="HK139" s="105"/>
      <c r="HL139" s="105"/>
      <c r="HM139" s="105"/>
      <c r="HN139" s="105"/>
      <c r="HO139" s="105"/>
      <c r="HP139" s="105"/>
      <c r="HQ139" s="105"/>
      <c r="HR139" s="105"/>
      <c r="HS139" s="105"/>
      <c r="HT139" s="105"/>
      <c r="HU139" s="105"/>
      <c r="HV139" s="105"/>
      <c r="HW139" s="105"/>
      <c r="HX139" s="105"/>
      <c r="HY139" s="105"/>
      <c r="HZ139" s="105"/>
      <c r="IA139" s="105"/>
      <c r="IB139" s="105"/>
      <c r="IC139" s="105"/>
      <c r="ID139" s="105"/>
      <c r="IE139" s="105"/>
      <c r="IF139" s="105"/>
      <c r="IG139" s="105"/>
      <c r="IH139" s="105"/>
      <c r="II139" s="105"/>
      <c r="IJ139" s="105"/>
      <c r="IK139" s="105"/>
      <c r="IL139" s="105"/>
      <c r="IM139" s="105"/>
      <c r="IN139" s="105"/>
      <c r="IO139" s="105"/>
      <c r="IP139" s="105"/>
      <c r="IQ139" s="105"/>
      <c r="IR139" s="105"/>
      <c r="IS139" s="105"/>
      <c r="IT139" s="105"/>
      <c r="IU139" s="105"/>
      <c r="IV139" s="105"/>
      <c r="IW139" s="105"/>
      <c r="IX139" s="105"/>
      <c r="IY139" s="105"/>
      <c r="IZ139" s="105"/>
      <c r="JA139" s="105"/>
      <c r="JB139" s="105"/>
      <c r="JC139" s="105"/>
      <c r="JD139" s="105"/>
      <c r="JE139" s="105"/>
      <c r="JF139" s="105"/>
      <c r="JG139" s="105"/>
      <c r="JH139" s="105"/>
      <c r="JI139" s="105"/>
      <c r="JJ139" s="105"/>
      <c r="JK139" s="105"/>
      <c r="JL139" s="105"/>
      <c r="JM139" s="105"/>
      <c r="JN139" s="105"/>
      <c r="JO139" s="105"/>
      <c r="JP139" s="105"/>
      <c r="JQ139" s="105"/>
      <c r="JR139" s="105"/>
      <c r="JS139" s="105"/>
      <c r="JT139" s="105"/>
      <c r="JU139" s="105"/>
      <c r="JV139" s="105"/>
      <c r="JW139" s="105"/>
      <c r="JX139" s="105"/>
      <c r="JY139" s="105"/>
      <c r="JZ139" s="105"/>
      <c r="KA139" s="105"/>
      <c r="KB139" s="105"/>
      <c r="KC139" s="105"/>
      <c r="KD139" s="105"/>
      <c r="KE139" s="105"/>
      <c r="KF139" s="105"/>
      <c r="KG139" s="105"/>
      <c r="KH139" s="105"/>
      <c r="KI139" s="105"/>
      <c r="KJ139" s="105"/>
      <c r="KK139" s="105"/>
      <c r="KL139" s="105"/>
      <c r="KM139" s="105"/>
      <c r="KN139" s="105"/>
      <c r="KO139" s="105"/>
      <c r="KP139" s="105"/>
      <c r="KQ139" s="105"/>
      <c r="KR139" s="105"/>
      <c r="KS139" s="105"/>
      <c r="KT139" s="105"/>
      <c r="KU139" s="105"/>
      <c r="KV139" s="105"/>
      <c r="KW139" s="105"/>
      <c r="KX139" s="105"/>
      <c r="KY139" s="105"/>
      <c r="KZ139" s="105"/>
      <c r="LA139" s="105"/>
      <c r="LB139" s="105"/>
      <c r="LC139" s="105"/>
      <c r="LD139" s="105"/>
      <c r="LE139" s="105"/>
      <c r="LF139" s="105"/>
      <c r="LG139" s="105"/>
      <c r="LH139" s="105"/>
      <c r="LI139" s="105"/>
      <c r="LJ139" s="105"/>
      <c r="LK139" s="105"/>
      <c r="LL139" s="105"/>
      <c r="LM139" s="105"/>
      <c r="LN139" s="105"/>
      <c r="LO139" s="105"/>
      <c r="LP139" s="105"/>
      <c r="LQ139" s="105"/>
      <c r="LR139" s="105"/>
      <c r="LS139" s="105"/>
      <c r="LT139" s="105"/>
      <c r="LU139" s="105"/>
      <c r="LV139" s="105"/>
      <c r="LW139" s="105"/>
      <c r="LX139" s="105"/>
      <c r="LY139" s="105"/>
      <c r="LZ139" s="105"/>
      <c r="MA139" s="105"/>
      <c r="MB139" s="105"/>
      <c r="MC139" s="105"/>
      <c r="MD139" s="105"/>
      <c r="ME139" s="105"/>
      <c r="MF139" s="105"/>
      <c r="MG139" s="105"/>
      <c r="MH139" s="105"/>
      <c r="MI139" s="105"/>
      <c r="MJ139" s="105"/>
      <c r="MK139" s="105"/>
      <c r="ML139" s="105"/>
      <c r="MM139" s="105"/>
      <c r="MN139" s="105"/>
      <c r="MO139" s="105"/>
      <c r="MP139" s="105"/>
      <c r="MQ139" s="105"/>
      <c r="MR139" s="105"/>
      <c r="MS139" s="105"/>
      <c r="MT139" s="105"/>
      <c r="MU139" s="105"/>
      <c r="MV139" s="105"/>
      <c r="MW139" s="105"/>
      <c r="MX139" s="105"/>
      <c r="MY139" s="105"/>
      <c r="MZ139" s="105"/>
      <c r="NA139" s="105"/>
      <c r="NB139" s="105"/>
      <c r="NC139" s="105"/>
      <c r="ND139" s="105"/>
      <c r="NE139" s="105"/>
      <c r="NF139" s="105"/>
      <c r="NG139" s="105"/>
      <c r="NH139" s="105"/>
      <c r="NI139" s="105"/>
      <c r="NJ139" s="105"/>
      <c r="NK139" s="105"/>
      <c r="NL139" s="105"/>
      <c r="NM139" s="105"/>
      <c r="NN139" s="105"/>
      <c r="NO139" s="105"/>
      <c r="NP139" s="105"/>
      <c r="NQ139" s="105"/>
      <c r="NR139" s="105"/>
      <c r="NS139" s="105"/>
      <c r="NT139" s="105"/>
      <c r="NU139" s="105"/>
      <c r="NV139" s="105"/>
      <c r="NW139" s="105"/>
      <c r="NX139" s="105"/>
      <c r="NY139" s="105"/>
      <c r="NZ139" s="105"/>
      <c r="OA139" s="105"/>
      <c r="OB139" s="105"/>
      <c r="OC139" s="105"/>
      <c r="OD139" s="105"/>
      <c r="OE139" s="105"/>
      <c r="OF139" s="105"/>
      <c r="OG139" s="105"/>
      <c r="OH139" s="105"/>
      <c r="OI139" s="105"/>
      <c r="OJ139" s="105"/>
      <c r="OK139" s="105"/>
      <c r="OL139" s="105"/>
      <c r="OM139" s="105"/>
      <c r="ON139" s="105"/>
      <c r="OO139" s="105"/>
      <c r="OP139" s="105"/>
      <c r="OQ139" s="105"/>
      <c r="OR139" s="105"/>
      <c r="OS139" s="105"/>
      <c r="OT139" s="105"/>
      <c r="OU139" s="105"/>
      <c r="OV139" s="105"/>
      <c r="OW139" s="105"/>
      <c r="OX139" s="105"/>
      <c r="OY139" s="105"/>
      <c r="OZ139" s="105"/>
      <c r="PA139" s="105"/>
      <c r="PB139" s="105"/>
      <c r="PC139" s="105"/>
      <c r="PD139" s="105"/>
      <c r="PE139" s="105"/>
      <c r="PF139" s="105"/>
      <c r="PG139" s="105"/>
      <c r="PH139" s="105"/>
      <c r="PI139" s="105"/>
      <c r="PJ139" s="105"/>
      <c r="PK139" s="105"/>
      <c r="PL139" s="105"/>
      <c r="PM139" s="105"/>
      <c r="PN139" s="105"/>
      <c r="PO139" s="105"/>
      <c r="PP139" s="105"/>
      <c r="PQ139" s="105"/>
      <c r="PR139" s="105"/>
      <c r="PS139" s="105"/>
      <c r="PT139" s="105"/>
      <c r="PU139" s="105"/>
      <c r="PV139" s="105"/>
      <c r="PW139" s="105"/>
      <c r="PX139" s="105"/>
      <c r="PY139" s="105"/>
      <c r="PZ139" s="105"/>
      <c r="QA139" s="105"/>
      <c r="QB139" s="105"/>
      <c r="QC139" s="105"/>
      <c r="QD139" s="105"/>
      <c r="QE139" s="105"/>
      <c r="QF139" s="105"/>
      <c r="QG139" s="105"/>
      <c r="QH139" s="105"/>
      <c r="QI139" s="105"/>
      <c r="QJ139" s="105"/>
      <c r="QK139" s="105"/>
      <c r="QL139" s="105"/>
      <c r="QM139" s="105"/>
      <c r="QN139" s="105"/>
      <c r="QO139" s="105"/>
      <c r="QP139" s="105"/>
      <c r="QQ139" s="105"/>
      <c r="QR139" s="105"/>
      <c r="QS139" s="105"/>
      <c r="QT139" s="105"/>
      <c r="QU139" s="105"/>
      <c r="QV139" s="105"/>
      <c r="QW139" s="105"/>
      <c r="QX139" s="105"/>
      <c r="QY139" s="105"/>
      <c r="QZ139" s="105"/>
      <c r="RA139" s="105"/>
      <c r="RB139" s="105"/>
      <c r="RC139" s="105"/>
      <c r="RD139" s="105"/>
      <c r="RE139" s="105"/>
      <c r="RF139" s="105"/>
      <c r="RG139" s="105"/>
      <c r="RH139" s="105"/>
      <c r="RI139" s="105"/>
      <c r="RJ139" s="105"/>
      <c r="RK139" s="105"/>
      <c r="RL139" s="105"/>
      <c r="RM139" s="105"/>
      <c r="RN139" s="105"/>
      <c r="RO139" s="105"/>
      <c r="RP139" s="105"/>
      <c r="RQ139" s="105"/>
      <c r="RR139" s="105"/>
      <c r="RS139" s="105"/>
      <c r="RT139" s="105"/>
      <c r="RU139" s="105"/>
      <c r="RV139" s="105"/>
      <c r="RW139" s="105"/>
      <c r="RX139" s="105"/>
      <c r="RY139" s="105"/>
      <c r="RZ139" s="105"/>
      <c r="SA139" s="105"/>
      <c r="SB139" s="105"/>
      <c r="SC139" s="105"/>
      <c r="SD139" s="105"/>
      <c r="SE139" s="105"/>
      <c r="SF139" s="105"/>
      <c r="SG139" s="105"/>
      <c r="SH139" s="105"/>
      <c r="SI139" s="105"/>
      <c r="SJ139" s="105"/>
      <c r="SK139" s="105"/>
      <c r="SL139" s="105"/>
      <c r="SM139" s="105"/>
      <c r="SN139" s="105"/>
      <c r="SO139" s="105"/>
      <c r="SP139" s="105"/>
      <c r="SQ139" s="105"/>
      <c r="SR139" s="105"/>
      <c r="SS139" s="105"/>
      <c r="ST139" s="105"/>
      <c r="SU139" s="105"/>
      <c r="SV139" s="105"/>
      <c r="SW139" s="105"/>
      <c r="SX139" s="105"/>
      <c r="SY139" s="105"/>
      <c r="SZ139" s="105"/>
      <c r="TA139" s="105"/>
      <c r="TB139" s="105"/>
      <c r="TC139" s="105"/>
      <c r="TD139" s="105"/>
      <c r="TE139" s="105"/>
      <c r="TF139" s="105"/>
      <c r="TG139" s="105"/>
      <c r="TH139" s="105"/>
      <c r="TI139" s="105"/>
      <c r="TJ139" s="105"/>
      <c r="TK139" s="105"/>
      <c r="TL139" s="105"/>
      <c r="TM139" s="105"/>
      <c r="TN139" s="105"/>
      <c r="TO139" s="105"/>
      <c r="TP139" s="105"/>
      <c r="TQ139" s="105"/>
      <c r="TR139" s="105"/>
      <c r="TS139" s="105"/>
      <c r="TT139" s="105"/>
      <c r="TU139" s="105"/>
      <c r="TV139" s="105"/>
      <c r="TW139" s="105"/>
      <c r="TX139" s="105"/>
      <c r="TY139" s="105"/>
      <c r="TZ139" s="105"/>
      <c r="UA139" s="105"/>
      <c r="UB139" s="105"/>
      <c r="UC139" s="105"/>
      <c r="UD139" s="105"/>
      <c r="UE139" s="105"/>
      <c r="UF139" s="105"/>
      <c r="UG139" s="105"/>
      <c r="UH139" s="105"/>
      <c r="UI139" s="105"/>
      <c r="UJ139" s="105"/>
      <c r="UK139" s="105"/>
      <c r="UL139" s="105"/>
      <c r="UM139" s="105"/>
      <c r="UN139" s="105"/>
      <c r="UO139" s="105"/>
      <c r="UP139" s="105"/>
      <c r="UQ139" s="105"/>
      <c r="UR139" s="105"/>
      <c r="US139" s="105"/>
      <c r="UT139" s="105"/>
      <c r="UU139" s="105"/>
      <c r="UV139" s="105"/>
      <c r="UW139" s="105"/>
      <c r="UX139" s="105"/>
      <c r="UY139" s="105"/>
      <c r="UZ139" s="105"/>
      <c r="VA139" s="105"/>
      <c r="VB139" s="105"/>
      <c r="VC139" s="105"/>
      <c r="VD139" s="105"/>
      <c r="VE139" s="105"/>
      <c r="VF139" s="105"/>
      <c r="VG139" s="105"/>
      <c r="VH139" s="105"/>
      <c r="VI139" s="105"/>
      <c r="VJ139" s="105"/>
      <c r="VK139" s="105"/>
      <c r="VL139" s="105"/>
      <c r="VM139" s="105"/>
      <c r="VN139" s="105"/>
      <c r="VO139" s="105"/>
      <c r="VP139" s="105"/>
      <c r="VQ139" s="105"/>
      <c r="VR139" s="105"/>
      <c r="VS139" s="105"/>
      <c r="VT139" s="105"/>
      <c r="VU139" s="105"/>
      <c r="VV139" s="105"/>
      <c r="VW139" s="105"/>
      <c r="VX139" s="105"/>
      <c r="VY139" s="105"/>
      <c r="VZ139" s="105"/>
      <c r="WA139" s="105"/>
      <c r="WB139" s="105"/>
      <c r="WC139" s="105"/>
      <c r="WD139" s="105"/>
      <c r="WE139" s="105"/>
      <c r="WF139" s="105"/>
      <c r="WG139" s="105"/>
      <c r="WH139" s="105"/>
      <c r="WI139" s="105"/>
      <c r="WJ139" s="105"/>
      <c r="WK139" s="105"/>
      <c r="WL139" s="105"/>
      <c r="WM139" s="105"/>
      <c r="WN139" s="105"/>
      <c r="WO139" s="105"/>
      <c r="WP139" s="105"/>
      <c r="WQ139" s="105"/>
      <c r="WR139" s="105"/>
      <c r="WS139" s="105"/>
      <c r="WT139" s="105"/>
      <c r="WU139" s="105"/>
      <c r="WV139" s="105"/>
      <c r="WW139" s="105"/>
      <c r="WX139" s="105"/>
      <c r="WY139" s="105"/>
      <c r="WZ139" s="105"/>
      <c r="XA139" s="105"/>
      <c r="XB139" s="105"/>
      <c r="XC139" s="105"/>
      <c r="XD139" s="105"/>
      <c r="XE139" s="105"/>
      <c r="XF139" s="105"/>
      <c r="XG139" s="105"/>
      <c r="XH139" s="105"/>
      <c r="XI139" s="105"/>
      <c r="XJ139" s="105"/>
      <c r="XK139" s="105"/>
      <c r="XL139" s="105"/>
      <c r="XM139" s="105"/>
      <c r="XN139" s="105"/>
      <c r="XO139" s="105"/>
      <c r="XP139" s="105"/>
      <c r="XQ139" s="105"/>
      <c r="XR139" s="105"/>
      <c r="XS139" s="105"/>
      <c r="XT139" s="105"/>
      <c r="XU139" s="105"/>
      <c r="XV139" s="105"/>
      <c r="XW139" s="105"/>
      <c r="XX139" s="105"/>
      <c r="XY139" s="105"/>
      <c r="XZ139" s="105"/>
      <c r="YA139" s="105"/>
      <c r="YB139" s="105"/>
      <c r="YC139" s="105"/>
      <c r="YD139" s="105"/>
      <c r="YE139" s="105"/>
      <c r="YF139" s="105"/>
      <c r="YG139" s="105"/>
      <c r="YH139" s="105"/>
      <c r="YI139" s="105"/>
      <c r="YJ139" s="105"/>
      <c r="YK139" s="105"/>
      <c r="YL139" s="105"/>
      <c r="YM139" s="105"/>
      <c r="YN139" s="105"/>
      <c r="YO139" s="105"/>
      <c r="YP139" s="105"/>
      <c r="YQ139" s="105"/>
      <c r="YR139" s="105"/>
      <c r="YS139" s="105"/>
      <c r="YT139" s="105"/>
      <c r="YU139" s="105"/>
      <c r="YV139" s="105"/>
      <c r="YW139" s="105"/>
      <c r="YX139" s="105"/>
      <c r="YY139" s="105"/>
      <c r="YZ139" s="105"/>
      <c r="ZA139" s="105"/>
      <c r="ZB139" s="105"/>
      <c r="ZC139" s="105"/>
      <c r="ZD139" s="105"/>
      <c r="ZE139" s="105"/>
      <c r="ZF139" s="105"/>
      <c r="ZG139" s="105"/>
      <c r="ZH139" s="105"/>
      <c r="ZI139" s="105"/>
      <c r="ZJ139" s="105"/>
      <c r="ZK139" s="105"/>
      <c r="ZL139" s="105"/>
      <c r="ZM139" s="105"/>
      <c r="ZN139" s="105"/>
      <c r="ZO139" s="105"/>
      <c r="ZP139" s="105"/>
      <c r="ZQ139" s="105"/>
      <c r="ZR139" s="105"/>
      <c r="ZS139" s="105"/>
      <c r="ZT139" s="105"/>
      <c r="ZU139" s="105"/>
      <c r="ZV139" s="105"/>
      <c r="ZW139" s="105"/>
      <c r="ZX139" s="105"/>
      <c r="ZY139" s="105"/>
      <c r="ZZ139" s="105"/>
      <c r="AAA139" s="105"/>
      <c r="AAB139" s="105"/>
      <c r="AAC139" s="105"/>
      <c r="AAD139" s="105"/>
      <c r="AAE139" s="105"/>
      <c r="AAF139" s="105"/>
      <c r="AAG139" s="105"/>
      <c r="AAH139" s="105"/>
      <c r="AAI139" s="105"/>
      <c r="AAJ139" s="105"/>
      <c r="AAK139" s="105"/>
      <c r="AAL139" s="105"/>
      <c r="AAM139" s="105"/>
      <c r="AAN139" s="105"/>
      <c r="AAO139" s="105"/>
      <c r="AAP139" s="105"/>
      <c r="AAQ139" s="105"/>
      <c r="AAR139" s="105"/>
      <c r="AAS139" s="105"/>
      <c r="AAT139" s="105"/>
      <c r="AAU139" s="105"/>
      <c r="AAV139" s="105"/>
      <c r="AAW139" s="105"/>
      <c r="AAX139" s="105"/>
      <c r="AAY139" s="105"/>
      <c r="AAZ139" s="105"/>
      <c r="ABA139" s="105"/>
      <c r="ABB139" s="105"/>
      <c r="ABC139" s="105"/>
      <c r="ABD139" s="105"/>
      <c r="ABE139" s="105"/>
      <c r="ABF139" s="105"/>
      <c r="ABG139" s="105"/>
      <c r="ABH139" s="105"/>
      <c r="ABI139" s="105"/>
      <c r="ABJ139" s="105"/>
      <c r="ABK139" s="105"/>
      <c r="ABL139" s="105"/>
      <c r="ABM139" s="105"/>
      <c r="ABN139" s="105"/>
      <c r="ABO139" s="105"/>
      <c r="ABP139" s="105"/>
      <c r="ABQ139" s="105"/>
      <c r="ABR139" s="105"/>
      <c r="ABS139" s="105"/>
      <c r="ABT139" s="105"/>
      <c r="ABU139" s="105"/>
      <c r="ABV139" s="105"/>
      <c r="ABW139" s="105"/>
      <c r="ABX139" s="105"/>
      <c r="ABY139" s="105"/>
      <c r="ABZ139" s="105"/>
      <c r="ACA139" s="105"/>
      <c r="ACB139" s="105"/>
      <c r="ACC139" s="105"/>
      <c r="ACD139" s="105"/>
      <c r="ACE139" s="105"/>
      <c r="ACF139" s="105"/>
      <c r="ACG139" s="105"/>
      <c r="ACH139" s="105"/>
      <c r="ACI139" s="105"/>
      <c r="ACJ139" s="105"/>
      <c r="ACK139" s="105"/>
      <c r="ACL139" s="105"/>
      <c r="ACM139" s="105"/>
      <c r="ACN139" s="105"/>
      <c r="ACO139" s="105"/>
      <c r="ACP139" s="105"/>
      <c r="ACQ139" s="105"/>
      <c r="ACR139" s="105"/>
      <c r="ACS139" s="105"/>
      <c r="ACT139" s="105"/>
      <c r="ACU139" s="105"/>
      <c r="ACV139" s="105"/>
      <c r="ACW139" s="105"/>
      <c r="ACX139" s="105"/>
      <c r="ACY139" s="105"/>
      <c r="ACZ139" s="105"/>
      <c r="ADA139" s="105"/>
      <c r="ADB139" s="105"/>
      <c r="ADC139" s="105"/>
      <c r="ADD139" s="105"/>
      <c r="ADE139" s="105"/>
      <c r="ADF139" s="105"/>
      <c r="ADG139" s="105"/>
      <c r="ADH139" s="105"/>
      <c r="ADI139" s="105"/>
      <c r="ADJ139" s="105"/>
      <c r="ADK139" s="105"/>
      <c r="ADL139" s="105"/>
      <c r="ADM139" s="105"/>
      <c r="ADN139" s="105"/>
      <c r="ADO139" s="105"/>
      <c r="ADP139" s="105"/>
      <c r="ADQ139" s="105"/>
      <c r="ADR139" s="105"/>
      <c r="ADS139" s="105"/>
      <c r="ADT139" s="105"/>
      <c r="ADU139" s="105"/>
      <c r="ADV139" s="105"/>
      <c r="ADW139" s="105"/>
      <c r="ADX139" s="105"/>
      <c r="ADY139" s="105"/>
      <c r="ADZ139" s="105"/>
      <c r="AEA139" s="105"/>
      <c r="AEB139" s="105"/>
      <c r="AEC139" s="105"/>
      <c r="AED139" s="105"/>
      <c r="AEE139" s="105"/>
      <c r="AEF139" s="105"/>
      <c r="AEG139" s="105"/>
      <c r="AEH139" s="105"/>
      <c r="AEI139" s="105"/>
      <c r="AEJ139" s="105"/>
      <c r="AEK139" s="105"/>
      <c r="AEL139" s="105"/>
      <c r="AEM139" s="105"/>
      <c r="AEN139" s="105"/>
      <c r="AEO139" s="105"/>
      <c r="AEP139" s="105"/>
      <c r="AEQ139" s="105"/>
      <c r="AER139" s="105"/>
      <c r="AES139" s="105"/>
      <c r="AET139" s="105"/>
      <c r="AEU139" s="105"/>
      <c r="AEV139" s="105"/>
      <c r="AEW139" s="105"/>
      <c r="AEX139" s="105"/>
      <c r="AEY139" s="105"/>
      <c r="AEZ139" s="105"/>
      <c r="AFA139" s="105"/>
      <c r="AFB139" s="105"/>
      <c r="AFC139" s="105"/>
      <c r="AFD139" s="105"/>
      <c r="AFE139" s="105"/>
      <c r="AFF139" s="105"/>
      <c r="AFG139" s="105"/>
      <c r="AFH139" s="105"/>
      <c r="AFI139" s="105"/>
      <c r="AFJ139" s="105"/>
      <c r="AFK139" s="105"/>
      <c r="AFL139" s="105"/>
      <c r="AFM139" s="105"/>
      <c r="AFN139" s="105"/>
      <c r="AFO139" s="105"/>
      <c r="AFP139" s="105"/>
      <c r="AFQ139" s="105"/>
      <c r="AFR139" s="105"/>
      <c r="AFS139" s="105"/>
      <c r="AFT139" s="105"/>
      <c r="AFU139" s="105"/>
      <c r="AFV139" s="105"/>
      <c r="AFW139" s="105"/>
      <c r="AFX139" s="105"/>
      <c r="AFY139" s="105"/>
      <c r="AFZ139" s="105"/>
      <c r="AGA139" s="105"/>
      <c r="AGB139" s="105"/>
      <c r="AGC139" s="105"/>
      <c r="AGD139" s="105"/>
      <c r="AGE139" s="105"/>
      <c r="AGF139" s="105"/>
      <c r="AGG139" s="105"/>
      <c r="AGH139" s="105"/>
      <c r="AGI139" s="105"/>
      <c r="AGJ139" s="105"/>
      <c r="AGK139" s="105"/>
      <c r="AGL139" s="105"/>
      <c r="AGM139" s="105"/>
      <c r="AGN139" s="105"/>
      <c r="AGO139" s="105"/>
      <c r="AGP139" s="105"/>
      <c r="AGQ139" s="105"/>
      <c r="AGR139" s="105"/>
      <c r="AGS139" s="105"/>
      <c r="AGT139" s="105"/>
      <c r="AGU139" s="105"/>
      <c r="AGV139" s="105"/>
      <c r="AGW139" s="105"/>
      <c r="AGX139" s="105"/>
      <c r="AGY139" s="105"/>
      <c r="AGZ139" s="105"/>
      <c r="AHA139" s="105"/>
      <c r="AHB139" s="105"/>
      <c r="AHC139" s="105"/>
      <c r="AHD139" s="105"/>
      <c r="AHE139" s="105"/>
      <c r="AHF139" s="105"/>
      <c r="AHG139" s="105"/>
      <c r="AHH139" s="105"/>
      <c r="AHI139" s="105"/>
      <c r="AHJ139" s="105"/>
      <c r="AHK139" s="105"/>
      <c r="AHL139" s="105"/>
      <c r="AHM139" s="105"/>
      <c r="AHN139" s="105"/>
      <c r="AHO139" s="105"/>
      <c r="AHP139" s="105"/>
      <c r="AHQ139" s="105"/>
      <c r="AHR139" s="105"/>
      <c r="AHS139" s="105"/>
      <c r="AHT139" s="105"/>
      <c r="AHU139" s="105"/>
      <c r="AHV139" s="105"/>
      <c r="AHW139" s="105"/>
      <c r="AHX139" s="105"/>
      <c r="AHY139" s="105"/>
      <c r="AHZ139" s="105"/>
      <c r="AIA139" s="105"/>
      <c r="AIB139" s="105"/>
      <c r="AIC139" s="105"/>
      <c r="AID139" s="105"/>
      <c r="AIE139" s="105"/>
      <c r="AIF139" s="105"/>
      <c r="AIG139" s="105"/>
      <c r="AIH139" s="105"/>
      <c r="AII139" s="105"/>
      <c r="AIJ139" s="105"/>
      <c r="AIK139" s="105"/>
      <c r="AIL139" s="105"/>
      <c r="AIM139" s="105"/>
      <c r="AIN139" s="105"/>
      <c r="AIO139" s="105"/>
      <c r="AIP139" s="105"/>
      <c r="AIQ139" s="105"/>
      <c r="AIR139" s="105"/>
      <c r="AIS139" s="105"/>
      <c r="AIT139" s="105"/>
      <c r="AIU139" s="105"/>
      <c r="AIV139" s="105"/>
      <c r="AIW139" s="105"/>
      <c r="AIX139" s="105"/>
      <c r="AIY139" s="105"/>
      <c r="AIZ139" s="105"/>
      <c r="AJA139" s="105"/>
      <c r="AJB139" s="105"/>
      <c r="AJC139" s="105"/>
      <c r="AJD139" s="105"/>
      <c r="AJE139" s="105"/>
      <c r="AJF139" s="105"/>
      <c r="AJG139" s="105"/>
      <c r="AJH139" s="105"/>
      <c r="AJI139" s="105"/>
      <c r="AJJ139" s="105"/>
      <c r="AJK139" s="105"/>
      <c r="AJL139" s="105"/>
      <c r="AJM139" s="105"/>
      <c r="AJN139" s="105"/>
      <c r="AJO139" s="105"/>
      <c r="AJP139" s="105"/>
      <c r="AJQ139" s="105"/>
      <c r="AJR139" s="105"/>
      <c r="AJS139" s="105"/>
      <c r="AJT139" s="105"/>
      <c r="AJU139" s="105"/>
      <c r="AJV139" s="105"/>
      <c r="AJW139" s="105"/>
      <c r="AJX139" s="105"/>
      <c r="AJY139" s="105"/>
      <c r="AJZ139" s="105"/>
      <c r="AKA139" s="105"/>
      <c r="AKB139" s="105"/>
      <c r="AKC139" s="105"/>
      <c r="AKD139" s="105"/>
      <c r="AKE139" s="105"/>
      <c r="AKF139" s="105"/>
      <c r="AKG139" s="105"/>
      <c r="AKH139" s="105"/>
      <c r="AKI139" s="105"/>
      <c r="AKJ139" s="105"/>
      <c r="AKK139" s="105"/>
      <c r="AKL139" s="105"/>
      <c r="AKM139" s="105"/>
      <c r="AKN139" s="105"/>
      <c r="AKO139" s="105"/>
      <c r="AKP139" s="105"/>
      <c r="AKQ139" s="105"/>
      <c r="AKR139" s="105"/>
      <c r="AKS139" s="105"/>
      <c r="AKT139" s="105"/>
      <c r="AKU139" s="105"/>
      <c r="AKV139" s="105"/>
      <c r="AKW139" s="105"/>
      <c r="AKX139" s="105"/>
      <c r="AKY139" s="105"/>
      <c r="AKZ139" s="105"/>
      <c r="ALA139" s="105"/>
      <c r="ALB139" s="105"/>
      <c r="ALC139" s="105"/>
      <c r="ALD139" s="105"/>
      <c r="ALE139" s="105"/>
      <c r="ALF139" s="105"/>
      <c r="ALG139" s="105"/>
      <c r="ALH139" s="105"/>
      <c r="ALI139" s="105"/>
      <c r="ALJ139" s="105"/>
      <c r="ALK139" s="105"/>
      <c r="ALL139" s="105"/>
      <c r="ALM139" s="105"/>
      <c r="ALN139" s="105"/>
      <c r="ALO139" s="105"/>
      <c r="ALP139" s="105"/>
      <c r="ALQ139" s="105"/>
      <c r="ALR139" s="105"/>
      <c r="ALS139" s="105"/>
      <c r="ALT139" s="105"/>
      <c r="ALU139" s="105"/>
      <c r="ALV139" s="105"/>
      <c r="ALW139" s="105"/>
      <c r="ALX139" s="105"/>
      <c r="ALY139" s="105"/>
      <c r="ALZ139" s="105"/>
      <c r="AMA139" s="105"/>
      <c r="AMB139" s="105"/>
      <c r="AMC139" s="105"/>
      <c r="AMD139" s="105"/>
      <c r="AME139" s="105"/>
      <c r="AMF139" s="105"/>
      <c r="AMG139" s="105"/>
      <c r="AMH139" s="105"/>
      <c r="AMI139" s="105"/>
      <c r="AMJ139" s="105"/>
      <c r="AMK139" s="105"/>
      <c r="AML139" s="105"/>
      <c r="AMM139" s="105"/>
      <c r="AMN139" s="105"/>
      <c r="AMO139" s="105"/>
      <c r="AMP139" s="105"/>
      <c r="AMQ139" s="105"/>
      <c r="AMR139" s="105"/>
      <c r="AMS139" s="105"/>
      <c r="AMT139" s="105"/>
      <c r="AMU139" s="105"/>
      <c r="AMV139" s="105"/>
      <c r="AMW139" s="105"/>
      <c r="AMX139" s="105"/>
      <c r="AMY139" s="105"/>
      <c r="AMZ139" s="105"/>
      <c r="ANA139" s="105"/>
      <c r="ANB139" s="105"/>
      <c r="ANC139" s="105"/>
      <c r="AND139" s="105"/>
      <c r="ANE139" s="105"/>
      <c r="ANF139" s="105"/>
      <c r="ANG139" s="105"/>
      <c r="ANH139" s="105"/>
      <c r="ANI139" s="105"/>
      <c r="ANJ139" s="105"/>
      <c r="ANK139" s="105"/>
      <c r="ANL139" s="105"/>
      <c r="ANM139" s="105"/>
      <c r="ANN139" s="105"/>
      <c r="ANO139" s="105"/>
      <c r="ANP139" s="105"/>
      <c r="ANQ139" s="105"/>
      <c r="ANR139" s="105"/>
      <c r="ANS139" s="105"/>
      <c r="ANT139" s="105"/>
      <c r="ANU139" s="105"/>
      <c r="ANV139" s="105"/>
      <c r="ANW139" s="105"/>
      <c r="ANX139" s="105"/>
      <c r="ANY139" s="105"/>
      <c r="ANZ139" s="105"/>
      <c r="AOA139" s="105"/>
      <c r="AOB139" s="105"/>
      <c r="AOC139" s="105"/>
      <c r="AOD139" s="105"/>
      <c r="AOE139" s="105"/>
      <c r="AOF139" s="105"/>
      <c r="AOG139" s="105"/>
      <c r="AOH139" s="105"/>
      <c r="AOI139" s="105"/>
      <c r="AOJ139" s="105"/>
      <c r="AOK139" s="105"/>
      <c r="AOL139" s="105"/>
      <c r="AOM139" s="105"/>
      <c r="AON139" s="105"/>
      <c r="AOO139" s="105"/>
      <c r="AOP139" s="105"/>
      <c r="AOQ139" s="105"/>
      <c r="AOR139" s="105"/>
      <c r="AOS139" s="105"/>
      <c r="AOT139" s="105"/>
      <c r="AOU139" s="105"/>
      <c r="AOV139" s="105"/>
      <c r="AOW139" s="105"/>
      <c r="AOX139" s="105"/>
      <c r="AOY139" s="105"/>
      <c r="AOZ139" s="105"/>
      <c r="APA139" s="105"/>
      <c r="APB139" s="105"/>
      <c r="APC139" s="105"/>
      <c r="APD139" s="105"/>
      <c r="APE139" s="105"/>
      <c r="APF139" s="105"/>
      <c r="APG139" s="105"/>
      <c r="APH139" s="105"/>
      <c r="API139" s="105"/>
      <c r="APJ139" s="105"/>
      <c r="APK139" s="105"/>
      <c r="APL139" s="105"/>
      <c r="APM139" s="105"/>
      <c r="APN139" s="105"/>
      <c r="APO139" s="105"/>
      <c r="APP139" s="105"/>
      <c r="APQ139" s="105"/>
      <c r="APR139" s="105"/>
      <c r="APS139" s="105"/>
      <c r="APT139" s="105"/>
      <c r="APU139" s="105"/>
      <c r="APV139" s="105"/>
      <c r="APW139" s="105"/>
      <c r="APX139" s="105"/>
      <c r="APY139" s="105"/>
      <c r="APZ139" s="105"/>
      <c r="AQA139" s="105"/>
      <c r="AQB139" s="105"/>
      <c r="AQC139" s="105"/>
      <c r="AQD139" s="105"/>
      <c r="AQE139" s="105"/>
      <c r="AQF139" s="105"/>
      <c r="AQG139" s="105"/>
      <c r="AQH139" s="105"/>
      <c r="AQI139" s="105"/>
      <c r="AQJ139" s="105"/>
      <c r="AQK139" s="105"/>
      <c r="AQL139" s="105"/>
      <c r="AQM139" s="105"/>
      <c r="AQN139" s="105"/>
      <c r="AQO139" s="105"/>
      <c r="AQP139" s="105"/>
      <c r="AQQ139" s="105"/>
      <c r="AQR139" s="105"/>
      <c r="AQS139" s="105"/>
      <c r="AQT139" s="105"/>
      <c r="AQU139" s="105"/>
      <c r="AQV139" s="105"/>
      <c r="AQW139" s="105"/>
      <c r="AQX139" s="105"/>
      <c r="AQY139" s="105"/>
      <c r="AQZ139" s="105"/>
      <c r="ARA139" s="105"/>
      <c r="ARB139" s="105"/>
      <c r="ARC139" s="105"/>
      <c r="ARD139" s="105"/>
      <c r="ARE139" s="105"/>
      <c r="ARF139" s="105"/>
      <c r="ARG139" s="105"/>
      <c r="ARH139" s="105"/>
      <c r="ARI139" s="105"/>
      <c r="ARJ139" s="105"/>
      <c r="ARK139" s="105"/>
      <c r="ARL139" s="105"/>
      <c r="ARM139" s="105"/>
      <c r="ARN139" s="105"/>
      <c r="ARO139" s="105"/>
      <c r="ARP139" s="105"/>
      <c r="ARQ139" s="105"/>
      <c r="ARR139" s="105"/>
      <c r="ARS139" s="105"/>
      <c r="ART139" s="105"/>
      <c r="ARU139" s="105"/>
      <c r="ARV139" s="105"/>
      <c r="ARW139" s="105"/>
      <c r="ARX139" s="105"/>
      <c r="ARY139" s="105"/>
      <c r="ARZ139" s="105"/>
      <c r="ASA139" s="105"/>
      <c r="ASB139" s="105"/>
      <c r="ASC139" s="105"/>
      <c r="ASD139" s="105"/>
      <c r="ASE139" s="105"/>
      <c r="ASF139" s="105"/>
      <c r="ASG139" s="105"/>
      <c r="ASH139" s="105"/>
      <c r="ASI139" s="105"/>
      <c r="ASJ139" s="105"/>
      <c r="ASK139" s="105"/>
      <c r="ASL139" s="105"/>
      <c r="ASM139" s="105"/>
      <c r="ASN139" s="105"/>
      <c r="ASO139" s="105"/>
      <c r="ASP139" s="105"/>
      <c r="ASQ139" s="105"/>
      <c r="ASR139" s="105"/>
      <c r="ASS139" s="105"/>
      <c r="AST139" s="105"/>
      <c r="ASU139" s="105"/>
      <c r="ASV139" s="105"/>
      <c r="ASW139" s="105"/>
      <c r="ASX139" s="105"/>
      <c r="ASY139" s="105"/>
      <c r="ASZ139" s="105"/>
      <c r="ATA139" s="105"/>
    </row>
    <row r="140" spans="1:1197" s="58" customFormat="1" ht="15" customHeight="1">
      <c r="A140" s="2302"/>
      <c r="B140" s="1725">
        <f>IF(ISBLANK(C140),"",LARGE(B133:B139,1)+1)</f>
        <v>6</v>
      </c>
      <c r="C140" s="1342" t="s">
        <v>221</v>
      </c>
      <c r="D140" s="141"/>
      <c r="E140" s="141"/>
      <c r="F140" s="141"/>
      <c r="G140" s="141"/>
      <c r="H140" s="141"/>
      <c r="I140" s="141"/>
      <c r="J140" s="1549"/>
      <c r="K140" s="140"/>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c r="BV140" s="105"/>
      <c r="BW140" s="105"/>
      <c r="BX140" s="105"/>
      <c r="BY140" s="105"/>
      <c r="BZ140" s="105"/>
      <c r="CA140" s="105"/>
      <c r="CB140" s="105"/>
      <c r="CC140" s="105"/>
      <c r="CD140" s="105"/>
      <c r="CE140" s="105"/>
      <c r="CF140" s="105"/>
      <c r="CG140" s="105"/>
      <c r="CH140" s="105"/>
      <c r="CI140" s="105"/>
      <c r="CJ140" s="105"/>
      <c r="CK140" s="105"/>
      <c r="CL140" s="105"/>
      <c r="CM140" s="105"/>
      <c r="CN140" s="105"/>
      <c r="CO140" s="105"/>
      <c r="CP140" s="105"/>
      <c r="CQ140" s="105"/>
      <c r="CR140" s="105"/>
      <c r="CS140" s="105"/>
      <c r="CT140" s="105"/>
      <c r="CU140" s="105"/>
      <c r="CV140" s="105"/>
      <c r="CW140" s="105"/>
      <c r="CX140" s="105"/>
      <c r="CY140" s="105"/>
      <c r="CZ140" s="105"/>
      <c r="DA140" s="105"/>
      <c r="DB140" s="105"/>
      <c r="DC140" s="105"/>
      <c r="DD140" s="105"/>
      <c r="DE140" s="105"/>
      <c r="DF140" s="105"/>
      <c r="DG140" s="105"/>
      <c r="DH140" s="105"/>
      <c r="DI140" s="105"/>
      <c r="DJ140" s="105"/>
      <c r="DK140" s="105"/>
      <c r="DL140" s="105"/>
      <c r="DM140" s="105"/>
      <c r="DN140" s="105"/>
      <c r="DO140" s="105"/>
      <c r="DP140" s="105"/>
      <c r="DQ140" s="105"/>
      <c r="DR140" s="105"/>
      <c r="DS140" s="105"/>
      <c r="DT140" s="105"/>
      <c r="DU140" s="105"/>
      <c r="DV140" s="105"/>
      <c r="DW140" s="105"/>
      <c r="DX140" s="105"/>
      <c r="DY140" s="105"/>
      <c r="DZ140" s="105"/>
      <c r="EA140" s="105"/>
      <c r="EB140" s="105"/>
      <c r="EC140" s="105"/>
      <c r="ED140" s="105"/>
      <c r="EE140" s="105"/>
      <c r="EF140" s="105"/>
      <c r="EG140" s="105"/>
      <c r="EH140" s="105"/>
      <c r="EI140" s="105"/>
      <c r="EJ140" s="105"/>
      <c r="EK140" s="105"/>
      <c r="EL140" s="105"/>
      <c r="EM140" s="105"/>
      <c r="EN140" s="105"/>
      <c r="EO140" s="105"/>
      <c r="EP140" s="105"/>
      <c r="EQ140" s="105"/>
      <c r="ER140" s="105"/>
      <c r="ES140" s="105"/>
      <c r="ET140" s="105"/>
      <c r="EU140" s="105"/>
      <c r="EV140" s="105"/>
      <c r="EW140" s="105"/>
      <c r="EX140" s="105"/>
      <c r="EY140" s="105"/>
      <c r="EZ140" s="105"/>
      <c r="FA140" s="105"/>
      <c r="FB140" s="105"/>
      <c r="FC140" s="105"/>
      <c r="FD140" s="105"/>
      <c r="FE140" s="105"/>
      <c r="FF140" s="105"/>
      <c r="FG140" s="105"/>
      <c r="FH140" s="105"/>
      <c r="FI140" s="105"/>
      <c r="FJ140" s="105"/>
      <c r="FK140" s="105"/>
      <c r="FL140" s="105"/>
      <c r="FM140" s="105"/>
      <c r="FN140" s="105"/>
      <c r="FO140" s="105"/>
      <c r="FP140" s="105"/>
      <c r="FQ140" s="105"/>
      <c r="FR140" s="105"/>
      <c r="FS140" s="105"/>
      <c r="FT140" s="105"/>
      <c r="FU140" s="105"/>
      <c r="FV140" s="105"/>
      <c r="FW140" s="105"/>
      <c r="FX140" s="105"/>
      <c r="FY140" s="105"/>
      <c r="FZ140" s="105"/>
      <c r="GA140" s="105"/>
      <c r="GB140" s="105"/>
      <c r="GC140" s="105"/>
      <c r="GD140" s="105"/>
      <c r="GE140" s="105"/>
      <c r="GF140" s="105"/>
      <c r="GG140" s="105"/>
      <c r="GH140" s="105"/>
      <c r="GI140" s="105"/>
      <c r="GJ140" s="105"/>
      <c r="GK140" s="105"/>
      <c r="GL140" s="105"/>
      <c r="GM140" s="105"/>
      <c r="GN140" s="105"/>
      <c r="GO140" s="105"/>
      <c r="GP140" s="105"/>
      <c r="GQ140" s="105"/>
      <c r="GR140" s="105"/>
      <c r="GS140" s="105"/>
      <c r="GT140" s="105"/>
      <c r="GU140" s="105"/>
      <c r="GV140" s="105"/>
      <c r="GW140" s="105"/>
      <c r="GX140" s="105"/>
      <c r="GY140" s="105"/>
      <c r="GZ140" s="105"/>
      <c r="HA140" s="105"/>
      <c r="HB140" s="105"/>
      <c r="HC140" s="105"/>
      <c r="HD140" s="105"/>
      <c r="HE140" s="105"/>
      <c r="HF140" s="105"/>
      <c r="HG140" s="105"/>
      <c r="HH140" s="105"/>
      <c r="HI140" s="105"/>
      <c r="HJ140" s="105"/>
      <c r="HK140" s="105"/>
      <c r="HL140" s="105"/>
      <c r="HM140" s="105"/>
      <c r="HN140" s="105"/>
      <c r="HO140" s="105"/>
      <c r="HP140" s="105"/>
      <c r="HQ140" s="105"/>
      <c r="HR140" s="105"/>
      <c r="HS140" s="105"/>
      <c r="HT140" s="105"/>
      <c r="HU140" s="105"/>
      <c r="HV140" s="105"/>
      <c r="HW140" s="105"/>
      <c r="HX140" s="105"/>
      <c r="HY140" s="105"/>
      <c r="HZ140" s="105"/>
      <c r="IA140" s="105"/>
      <c r="IB140" s="105"/>
      <c r="IC140" s="105"/>
      <c r="ID140" s="105"/>
      <c r="IE140" s="105"/>
      <c r="IF140" s="105"/>
      <c r="IG140" s="105"/>
      <c r="IH140" s="105"/>
      <c r="II140" s="105"/>
      <c r="IJ140" s="105"/>
      <c r="IK140" s="105"/>
      <c r="IL140" s="105"/>
      <c r="IM140" s="105"/>
      <c r="IN140" s="105"/>
      <c r="IO140" s="105"/>
      <c r="IP140" s="105"/>
      <c r="IQ140" s="105"/>
      <c r="IR140" s="105"/>
      <c r="IS140" s="105"/>
      <c r="IT140" s="105"/>
      <c r="IU140" s="105"/>
      <c r="IV140" s="105"/>
      <c r="IW140" s="105"/>
      <c r="IX140" s="105"/>
      <c r="IY140" s="105"/>
      <c r="IZ140" s="105"/>
      <c r="JA140" s="105"/>
      <c r="JB140" s="105"/>
      <c r="JC140" s="105"/>
      <c r="JD140" s="105"/>
      <c r="JE140" s="105"/>
      <c r="JF140" s="105"/>
      <c r="JG140" s="105"/>
      <c r="JH140" s="105"/>
      <c r="JI140" s="105"/>
      <c r="JJ140" s="105"/>
      <c r="JK140" s="105"/>
      <c r="JL140" s="105"/>
      <c r="JM140" s="105"/>
      <c r="JN140" s="105"/>
      <c r="JO140" s="105"/>
      <c r="JP140" s="105"/>
      <c r="JQ140" s="105"/>
      <c r="JR140" s="105"/>
      <c r="JS140" s="105"/>
      <c r="JT140" s="105"/>
      <c r="JU140" s="105"/>
      <c r="JV140" s="105"/>
      <c r="JW140" s="105"/>
      <c r="JX140" s="105"/>
      <c r="JY140" s="105"/>
      <c r="JZ140" s="105"/>
      <c r="KA140" s="105"/>
      <c r="KB140" s="105"/>
      <c r="KC140" s="105"/>
      <c r="KD140" s="105"/>
      <c r="KE140" s="105"/>
      <c r="KF140" s="105"/>
      <c r="KG140" s="105"/>
      <c r="KH140" s="105"/>
      <c r="KI140" s="105"/>
      <c r="KJ140" s="105"/>
      <c r="KK140" s="105"/>
      <c r="KL140" s="105"/>
      <c r="KM140" s="105"/>
      <c r="KN140" s="105"/>
      <c r="KO140" s="105"/>
      <c r="KP140" s="105"/>
      <c r="KQ140" s="105"/>
      <c r="KR140" s="105"/>
      <c r="KS140" s="105"/>
      <c r="KT140" s="105"/>
      <c r="KU140" s="105"/>
      <c r="KV140" s="105"/>
      <c r="KW140" s="105"/>
      <c r="KX140" s="105"/>
      <c r="KY140" s="105"/>
      <c r="KZ140" s="105"/>
      <c r="LA140" s="105"/>
      <c r="LB140" s="105"/>
      <c r="LC140" s="105"/>
      <c r="LD140" s="105"/>
      <c r="LE140" s="105"/>
      <c r="LF140" s="105"/>
      <c r="LG140" s="105"/>
      <c r="LH140" s="105"/>
      <c r="LI140" s="105"/>
      <c r="LJ140" s="105"/>
      <c r="LK140" s="105"/>
      <c r="LL140" s="105"/>
      <c r="LM140" s="105"/>
      <c r="LN140" s="105"/>
      <c r="LO140" s="105"/>
      <c r="LP140" s="105"/>
      <c r="LQ140" s="105"/>
      <c r="LR140" s="105"/>
      <c r="LS140" s="105"/>
      <c r="LT140" s="105"/>
      <c r="LU140" s="105"/>
      <c r="LV140" s="105"/>
      <c r="LW140" s="105"/>
      <c r="LX140" s="105"/>
      <c r="LY140" s="105"/>
      <c r="LZ140" s="105"/>
      <c r="MA140" s="105"/>
      <c r="MB140" s="105"/>
      <c r="MC140" s="105"/>
      <c r="MD140" s="105"/>
      <c r="ME140" s="105"/>
      <c r="MF140" s="105"/>
      <c r="MG140" s="105"/>
      <c r="MH140" s="105"/>
      <c r="MI140" s="105"/>
      <c r="MJ140" s="105"/>
      <c r="MK140" s="105"/>
      <c r="ML140" s="105"/>
      <c r="MM140" s="105"/>
      <c r="MN140" s="105"/>
      <c r="MO140" s="105"/>
      <c r="MP140" s="105"/>
      <c r="MQ140" s="105"/>
      <c r="MR140" s="105"/>
      <c r="MS140" s="105"/>
      <c r="MT140" s="105"/>
      <c r="MU140" s="105"/>
      <c r="MV140" s="105"/>
      <c r="MW140" s="105"/>
      <c r="MX140" s="105"/>
      <c r="MY140" s="105"/>
      <c r="MZ140" s="105"/>
      <c r="NA140" s="105"/>
      <c r="NB140" s="105"/>
      <c r="NC140" s="105"/>
      <c r="ND140" s="105"/>
      <c r="NE140" s="105"/>
      <c r="NF140" s="105"/>
      <c r="NG140" s="105"/>
      <c r="NH140" s="105"/>
      <c r="NI140" s="105"/>
      <c r="NJ140" s="105"/>
      <c r="NK140" s="105"/>
      <c r="NL140" s="105"/>
      <c r="NM140" s="105"/>
      <c r="NN140" s="105"/>
      <c r="NO140" s="105"/>
      <c r="NP140" s="105"/>
      <c r="NQ140" s="105"/>
      <c r="NR140" s="105"/>
      <c r="NS140" s="105"/>
      <c r="NT140" s="105"/>
      <c r="NU140" s="105"/>
      <c r="NV140" s="105"/>
      <c r="NW140" s="105"/>
      <c r="NX140" s="105"/>
      <c r="NY140" s="105"/>
      <c r="NZ140" s="105"/>
      <c r="OA140" s="105"/>
      <c r="OB140" s="105"/>
      <c r="OC140" s="105"/>
      <c r="OD140" s="105"/>
      <c r="OE140" s="105"/>
      <c r="OF140" s="105"/>
      <c r="OG140" s="105"/>
      <c r="OH140" s="105"/>
      <c r="OI140" s="105"/>
      <c r="OJ140" s="105"/>
      <c r="OK140" s="105"/>
      <c r="OL140" s="105"/>
      <c r="OM140" s="105"/>
      <c r="ON140" s="105"/>
      <c r="OO140" s="105"/>
      <c r="OP140" s="105"/>
      <c r="OQ140" s="105"/>
      <c r="OR140" s="105"/>
      <c r="OS140" s="105"/>
      <c r="OT140" s="105"/>
      <c r="OU140" s="105"/>
      <c r="OV140" s="105"/>
      <c r="OW140" s="105"/>
      <c r="OX140" s="105"/>
      <c r="OY140" s="105"/>
      <c r="OZ140" s="105"/>
      <c r="PA140" s="105"/>
      <c r="PB140" s="105"/>
      <c r="PC140" s="105"/>
      <c r="PD140" s="105"/>
      <c r="PE140" s="105"/>
      <c r="PF140" s="105"/>
      <c r="PG140" s="105"/>
      <c r="PH140" s="105"/>
      <c r="PI140" s="105"/>
      <c r="PJ140" s="105"/>
      <c r="PK140" s="105"/>
      <c r="PL140" s="105"/>
      <c r="PM140" s="105"/>
      <c r="PN140" s="105"/>
      <c r="PO140" s="105"/>
      <c r="PP140" s="105"/>
      <c r="PQ140" s="105"/>
      <c r="PR140" s="105"/>
      <c r="PS140" s="105"/>
      <c r="PT140" s="105"/>
      <c r="PU140" s="105"/>
      <c r="PV140" s="105"/>
      <c r="PW140" s="105"/>
      <c r="PX140" s="105"/>
      <c r="PY140" s="105"/>
      <c r="PZ140" s="105"/>
      <c r="QA140" s="105"/>
      <c r="QB140" s="105"/>
      <c r="QC140" s="105"/>
      <c r="QD140" s="105"/>
      <c r="QE140" s="105"/>
      <c r="QF140" s="105"/>
      <c r="QG140" s="105"/>
      <c r="QH140" s="105"/>
      <c r="QI140" s="105"/>
      <c r="QJ140" s="105"/>
      <c r="QK140" s="105"/>
      <c r="QL140" s="105"/>
      <c r="QM140" s="105"/>
      <c r="QN140" s="105"/>
      <c r="QO140" s="105"/>
      <c r="QP140" s="105"/>
      <c r="QQ140" s="105"/>
      <c r="QR140" s="105"/>
      <c r="QS140" s="105"/>
      <c r="QT140" s="105"/>
      <c r="QU140" s="105"/>
      <c r="QV140" s="105"/>
      <c r="QW140" s="105"/>
      <c r="QX140" s="105"/>
      <c r="QY140" s="105"/>
      <c r="QZ140" s="105"/>
      <c r="RA140" s="105"/>
      <c r="RB140" s="105"/>
      <c r="RC140" s="105"/>
      <c r="RD140" s="105"/>
      <c r="RE140" s="105"/>
      <c r="RF140" s="105"/>
      <c r="RG140" s="105"/>
      <c r="RH140" s="105"/>
      <c r="RI140" s="105"/>
      <c r="RJ140" s="105"/>
      <c r="RK140" s="105"/>
      <c r="RL140" s="105"/>
      <c r="RM140" s="105"/>
      <c r="RN140" s="105"/>
      <c r="RO140" s="105"/>
      <c r="RP140" s="105"/>
      <c r="RQ140" s="105"/>
      <c r="RR140" s="105"/>
      <c r="RS140" s="105"/>
      <c r="RT140" s="105"/>
      <c r="RU140" s="105"/>
      <c r="RV140" s="105"/>
      <c r="RW140" s="105"/>
      <c r="RX140" s="105"/>
      <c r="RY140" s="105"/>
      <c r="RZ140" s="105"/>
      <c r="SA140" s="105"/>
      <c r="SB140" s="105"/>
      <c r="SC140" s="105"/>
      <c r="SD140" s="105"/>
      <c r="SE140" s="105"/>
      <c r="SF140" s="105"/>
      <c r="SG140" s="105"/>
      <c r="SH140" s="105"/>
      <c r="SI140" s="105"/>
      <c r="SJ140" s="105"/>
      <c r="SK140" s="105"/>
      <c r="SL140" s="105"/>
      <c r="SM140" s="105"/>
      <c r="SN140" s="105"/>
      <c r="SO140" s="105"/>
      <c r="SP140" s="105"/>
      <c r="SQ140" s="105"/>
      <c r="SR140" s="105"/>
      <c r="SS140" s="105"/>
      <c r="ST140" s="105"/>
      <c r="SU140" s="105"/>
      <c r="SV140" s="105"/>
      <c r="SW140" s="105"/>
      <c r="SX140" s="105"/>
      <c r="SY140" s="105"/>
      <c r="SZ140" s="105"/>
      <c r="TA140" s="105"/>
      <c r="TB140" s="105"/>
      <c r="TC140" s="105"/>
      <c r="TD140" s="105"/>
      <c r="TE140" s="105"/>
      <c r="TF140" s="105"/>
      <c r="TG140" s="105"/>
      <c r="TH140" s="105"/>
      <c r="TI140" s="105"/>
      <c r="TJ140" s="105"/>
      <c r="TK140" s="105"/>
      <c r="TL140" s="105"/>
      <c r="TM140" s="105"/>
      <c r="TN140" s="105"/>
      <c r="TO140" s="105"/>
      <c r="TP140" s="105"/>
      <c r="TQ140" s="105"/>
      <c r="TR140" s="105"/>
      <c r="TS140" s="105"/>
      <c r="TT140" s="105"/>
      <c r="TU140" s="105"/>
      <c r="TV140" s="105"/>
      <c r="TW140" s="105"/>
      <c r="TX140" s="105"/>
      <c r="TY140" s="105"/>
      <c r="TZ140" s="105"/>
      <c r="UA140" s="105"/>
      <c r="UB140" s="105"/>
      <c r="UC140" s="105"/>
      <c r="UD140" s="105"/>
      <c r="UE140" s="105"/>
      <c r="UF140" s="105"/>
      <c r="UG140" s="105"/>
      <c r="UH140" s="105"/>
      <c r="UI140" s="105"/>
      <c r="UJ140" s="105"/>
      <c r="UK140" s="105"/>
      <c r="UL140" s="105"/>
      <c r="UM140" s="105"/>
      <c r="UN140" s="105"/>
      <c r="UO140" s="105"/>
      <c r="UP140" s="105"/>
      <c r="UQ140" s="105"/>
      <c r="UR140" s="105"/>
      <c r="US140" s="105"/>
      <c r="UT140" s="105"/>
      <c r="UU140" s="105"/>
      <c r="UV140" s="105"/>
      <c r="UW140" s="105"/>
      <c r="UX140" s="105"/>
      <c r="UY140" s="105"/>
      <c r="UZ140" s="105"/>
      <c r="VA140" s="105"/>
      <c r="VB140" s="105"/>
      <c r="VC140" s="105"/>
      <c r="VD140" s="105"/>
      <c r="VE140" s="105"/>
      <c r="VF140" s="105"/>
      <c r="VG140" s="105"/>
      <c r="VH140" s="105"/>
      <c r="VI140" s="105"/>
      <c r="VJ140" s="105"/>
      <c r="VK140" s="105"/>
      <c r="VL140" s="105"/>
      <c r="VM140" s="105"/>
      <c r="VN140" s="105"/>
      <c r="VO140" s="105"/>
      <c r="VP140" s="105"/>
      <c r="VQ140" s="105"/>
      <c r="VR140" s="105"/>
      <c r="VS140" s="105"/>
      <c r="VT140" s="105"/>
      <c r="VU140" s="105"/>
      <c r="VV140" s="105"/>
      <c r="VW140" s="105"/>
      <c r="VX140" s="105"/>
      <c r="VY140" s="105"/>
      <c r="VZ140" s="105"/>
      <c r="WA140" s="105"/>
      <c r="WB140" s="105"/>
      <c r="WC140" s="105"/>
      <c r="WD140" s="105"/>
      <c r="WE140" s="105"/>
      <c r="WF140" s="105"/>
      <c r="WG140" s="105"/>
      <c r="WH140" s="105"/>
      <c r="WI140" s="105"/>
      <c r="WJ140" s="105"/>
      <c r="WK140" s="105"/>
      <c r="WL140" s="105"/>
      <c r="WM140" s="105"/>
      <c r="WN140" s="105"/>
      <c r="WO140" s="105"/>
      <c r="WP140" s="105"/>
      <c r="WQ140" s="105"/>
      <c r="WR140" s="105"/>
      <c r="WS140" s="105"/>
      <c r="WT140" s="105"/>
      <c r="WU140" s="105"/>
      <c r="WV140" s="105"/>
      <c r="WW140" s="105"/>
      <c r="WX140" s="105"/>
      <c r="WY140" s="105"/>
      <c r="WZ140" s="105"/>
      <c r="XA140" s="105"/>
      <c r="XB140" s="105"/>
      <c r="XC140" s="105"/>
      <c r="XD140" s="105"/>
      <c r="XE140" s="105"/>
      <c r="XF140" s="105"/>
      <c r="XG140" s="105"/>
      <c r="XH140" s="105"/>
      <c r="XI140" s="105"/>
      <c r="XJ140" s="105"/>
      <c r="XK140" s="105"/>
      <c r="XL140" s="105"/>
      <c r="XM140" s="105"/>
      <c r="XN140" s="105"/>
      <c r="XO140" s="105"/>
      <c r="XP140" s="105"/>
      <c r="XQ140" s="105"/>
      <c r="XR140" s="105"/>
      <c r="XS140" s="105"/>
      <c r="XT140" s="105"/>
      <c r="XU140" s="105"/>
      <c r="XV140" s="105"/>
      <c r="XW140" s="105"/>
      <c r="XX140" s="105"/>
      <c r="XY140" s="105"/>
      <c r="XZ140" s="105"/>
      <c r="YA140" s="105"/>
      <c r="YB140" s="105"/>
      <c r="YC140" s="105"/>
      <c r="YD140" s="105"/>
      <c r="YE140" s="105"/>
      <c r="YF140" s="105"/>
      <c r="YG140" s="105"/>
      <c r="YH140" s="105"/>
      <c r="YI140" s="105"/>
      <c r="YJ140" s="105"/>
      <c r="YK140" s="105"/>
      <c r="YL140" s="105"/>
      <c r="YM140" s="105"/>
      <c r="YN140" s="105"/>
      <c r="YO140" s="105"/>
      <c r="YP140" s="105"/>
      <c r="YQ140" s="105"/>
      <c r="YR140" s="105"/>
      <c r="YS140" s="105"/>
      <c r="YT140" s="105"/>
      <c r="YU140" s="105"/>
      <c r="YV140" s="105"/>
      <c r="YW140" s="105"/>
      <c r="YX140" s="105"/>
      <c r="YY140" s="105"/>
      <c r="YZ140" s="105"/>
      <c r="ZA140" s="105"/>
      <c r="ZB140" s="105"/>
      <c r="ZC140" s="105"/>
      <c r="ZD140" s="105"/>
      <c r="ZE140" s="105"/>
      <c r="ZF140" s="105"/>
      <c r="ZG140" s="105"/>
      <c r="ZH140" s="105"/>
      <c r="ZI140" s="105"/>
      <c r="ZJ140" s="105"/>
      <c r="ZK140" s="105"/>
      <c r="ZL140" s="105"/>
      <c r="ZM140" s="105"/>
      <c r="ZN140" s="105"/>
      <c r="ZO140" s="105"/>
      <c r="ZP140" s="105"/>
      <c r="ZQ140" s="105"/>
      <c r="ZR140" s="105"/>
      <c r="ZS140" s="105"/>
      <c r="ZT140" s="105"/>
      <c r="ZU140" s="105"/>
      <c r="ZV140" s="105"/>
      <c r="ZW140" s="105"/>
      <c r="ZX140" s="105"/>
      <c r="ZY140" s="105"/>
      <c r="ZZ140" s="105"/>
      <c r="AAA140" s="105"/>
      <c r="AAB140" s="105"/>
      <c r="AAC140" s="105"/>
      <c r="AAD140" s="105"/>
      <c r="AAE140" s="105"/>
      <c r="AAF140" s="105"/>
      <c r="AAG140" s="105"/>
      <c r="AAH140" s="105"/>
      <c r="AAI140" s="105"/>
      <c r="AAJ140" s="105"/>
      <c r="AAK140" s="105"/>
      <c r="AAL140" s="105"/>
      <c r="AAM140" s="105"/>
      <c r="AAN140" s="105"/>
      <c r="AAO140" s="105"/>
      <c r="AAP140" s="105"/>
      <c r="AAQ140" s="105"/>
      <c r="AAR140" s="105"/>
      <c r="AAS140" s="105"/>
      <c r="AAT140" s="105"/>
      <c r="AAU140" s="105"/>
      <c r="AAV140" s="105"/>
      <c r="AAW140" s="105"/>
      <c r="AAX140" s="105"/>
      <c r="AAY140" s="105"/>
      <c r="AAZ140" s="105"/>
      <c r="ABA140" s="105"/>
      <c r="ABB140" s="105"/>
      <c r="ABC140" s="105"/>
      <c r="ABD140" s="105"/>
      <c r="ABE140" s="105"/>
      <c r="ABF140" s="105"/>
      <c r="ABG140" s="105"/>
      <c r="ABH140" s="105"/>
      <c r="ABI140" s="105"/>
      <c r="ABJ140" s="105"/>
      <c r="ABK140" s="105"/>
      <c r="ABL140" s="105"/>
      <c r="ABM140" s="105"/>
      <c r="ABN140" s="105"/>
      <c r="ABO140" s="105"/>
      <c r="ABP140" s="105"/>
      <c r="ABQ140" s="105"/>
      <c r="ABR140" s="105"/>
      <c r="ABS140" s="105"/>
      <c r="ABT140" s="105"/>
      <c r="ABU140" s="105"/>
      <c r="ABV140" s="105"/>
      <c r="ABW140" s="105"/>
      <c r="ABX140" s="105"/>
      <c r="ABY140" s="105"/>
      <c r="ABZ140" s="105"/>
      <c r="ACA140" s="105"/>
      <c r="ACB140" s="105"/>
      <c r="ACC140" s="105"/>
      <c r="ACD140" s="105"/>
      <c r="ACE140" s="105"/>
      <c r="ACF140" s="105"/>
      <c r="ACG140" s="105"/>
      <c r="ACH140" s="105"/>
      <c r="ACI140" s="105"/>
      <c r="ACJ140" s="105"/>
      <c r="ACK140" s="105"/>
      <c r="ACL140" s="105"/>
      <c r="ACM140" s="105"/>
      <c r="ACN140" s="105"/>
      <c r="ACO140" s="105"/>
      <c r="ACP140" s="105"/>
      <c r="ACQ140" s="105"/>
      <c r="ACR140" s="105"/>
      <c r="ACS140" s="105"/>
      <c r="ACT140" s="105"/>
      <c r="ACU140" s="105"/>
      <c r="ACV140" s="105"/>
      <c r="ACW140" s="105"/>
      <c r="ACX140" s="105"/>
      <c r="ACY140" s="105"/>
      <c r="ACZ140" s="105"/>
      <c r="ADA140" s="105"/>
      <c r="ADB140" s="105"/>
      <c r="ADC140" s="105"/>
      <c r="ADD140" s="105"/>
      <c r="ADE140" s="105"/>
      <c r="ADF140" s="105"/>
      <c r="ADG140" s="105"/>
      <c r="ADH140" s="105"/>
      <c r="ADI140" s="105"/>
      <c r="ADJ140" s="105"/>
      <c r="ADK140" s="105"/>
      <c r="ADL140" s="105"/>
      <c r="ADM140" s="105"/>
      <c r="ADN140" s="105"/>
      <c r="ADO140" s="105"/>
      <c r="ADP140" s="105"/>
      <c r="ADQ140" s="105"/>
      <c r="ADR140" s="105"/>
      <c r="ADS140" s="105"/>
      <c r="ADT140" s="105"/>
      <c r="ADU140" s="105"/>
      <c r="ADV140" s="105"/>
      <c r="ADW140" s="105"/>
      <c r="ADX140" s="105"/>
      <c r="ADY140" s="105"/>
      <c r="ADZ140" s="105"/>
      <c r="AEA140" s="105"/>
      <c r="AEB140" s="105"/>
      <c r="AEC140" s="105"/>
      <c r="AED140" s="105"/>
      <c r="AEE140" s="105"/>
      <c r="AEF140" s="105"/>
      <c r="AEG140" s="105"/>
      <c r="AEH140" s="105"/>
      <c r="AEI140" s="105"/>
      <c r="AEJ140" s="105"/>
      <c r="AEK140" s="105"/>
      <c r="AEL140" s="105"/>
      <c r="AEM140" s="105"/>
      <c r="AEN140" s="105"/>
      <c r="AEO140" s="105"/>
      <c r="AEP140" s="105"/>
      <c r="AEQ140" s="105"/>
      <c r="AER140" s="105"/>
      <c r="AES140" s="105"/>
      <c r="AET140" s="105"/>
      <c r="AEU140" s="105"/>
      <c r="AEV140" s="105"/>
      <c r="AEW140" s="105"/>
      <c r="AEX140" s="105"/>
      <c r="AEY140" s="105"/>
      <c r="AEZ140" s="105"/>
      <c r="AFA140" s="105"/>
      <c r="AFB140" s="105"/>
      <c r="AFC140" s="105"/>
      <c r="AFD140" s="105"/>
      <c r="AFE140" s="105"/>
      <c r="AFF140" s="105"/>
      <c r="AFG140" s="105"/>
      <c r="AFH140" s="105"/>
      <c r="AFI140" s="105"/>
      <c r="AFJ140" s="105"/>
      <c r="AFK140" s="105"/>
      <c r="AFL140" s="105"/>
      <c r="AFM140" s="105"/>
      <c r="AFN140" s="105"/>
      <c r="AFO140" s="105"/>
      <c r="AFP140" s="105"/>
      <c r="AFQ140" s="105"/>
      <c r="AFR140" s="105"/>
      <c r="AFS140" s="105"/>
      <c r="AFT140" s="105"/>
      <c r="AFU140" s="105"/>
      <c r="AFV140" s="105"/>
      <c r="AFW140" s="105"/>
      <c r="AFX140" s="105"/>
      <c r="AFY140" s="105"/>
      <c r="AFZ140" s="105"/>
      <c r="AGA140" s="105"/>
      <c r="AGB140" s="105"/>
      <c r="AGC140" s="105"/>
      <c r="AGD140" s="105"/>
      <c r="AGE140" s="105"/>
      <c r="AGF140" s="105"/>
      <c r="AGG140" s="105"/>
      <c r="AGH140" s="105"/>
      <c r="AGI140" s="105"/>
      <c r="AGJ140" s="105"/>
      <c r="AGK140" s="105"/>
      <c r="AGL140" s="105"/>
      <c r="AGM140" s="105"/>
      <c r="AGN140" s="105"/>
      <c r="AGO140" s="105"/>
      <c r="AGP140" s="105"/>
      <c r="AGQ140" s="105"/>
      <c r="AGR140" s="105"/>
      <c r="AGS140" s="105"/>
      <c r="AGT140" s="105"/>
      <c r="AGU140" s="105"/>
      <c r="AGV140" s="105"/>
      <c r="AGW140" s="105"/>
      <c r="AGX140" s="105"/>
      <c r="AGY140" s="105"/>
      <c r="AGZ140" s="105"/>
      <c r="AHA140" s="105"/>
      <c r="AHB140" s="105"/>
      <c r="AHC140" s="105"/>
      <c r="AHD140" s="105"/>
      <c r="AHE140" s="105"/>
      <c r="AHF140" s="105"/>
      <c r="AHG140" s="105"/>
      <c r="AHH140" s="105"/>
      <c r="AHI140" s="105"/>
      <c r="AHJ140" s="105"/>
      <c r="AHK140" s="105"/>
      <c r="AHL140" s="105"/>
      <c r="AHM140" s="105"/>
      <c r="AHN140" s="105"/>
      <c r="AHO140" s="105"/>
      <c r="AHP140" s="105"/>
      <c r="AHQ140" s="105"/>
      <c r="AHR140" s="105"/>
      <c r="AHS140" s="105"/>
      <c r="AHT140" s="105"/>
      <c r="AHU140" s="105"/>
      <c r="AHV140" s="105"/>
      <c r="AHW140" s="105"/>
      <c r="AHX140" s="105"/>
      <c r="AHY140" s="105"/>
      <c r="AHZ140" s="105"/>
      <c r="AIA140" s="105"/>
      <c r="AIB140" s="105"/>
      <c r="AIC140" s="105"/>
      <c r="AID140" s="105"/>
      <c r="AIE140" s="105"/>
      <c r="AIF140" s="105"/>
      <c r="AIG140" s="105"/>
      <c r="AIH140" s="105"/>
      <c r="AII140" s="105"/>
      <c r="AIJ140" s="105"/>
      <c r="AIK140" s="105"/>
      <c r="AIL140" s="105"/>
      <c r="AIM140" s="105"/>
      <c r="AIN140" s="105"/>
      <c r="AIO140" s="105"/>
      <c r="AIP140" s="105"/>
      <c r="AIQ140" s="105"/>
      <c r="AIR140" s="105"/>
      <c r="AIS140" s="105"/>
      <c r="AIT140" s="105"/>
      <c r="AIU140" s="105"/>
      <c r="AIV140" s="105"/>
      <c r="AIW140" s="105"/>
      <c r="AIX140" s="105"/>
      <c r="AIY140" s="105"/>
      <c r="AIZ140" s="105"/>
      <c r="AJA140" s="105"/>
      <c r="AJB140" s="105"/>
      <c r="AJC140" s="105"/>
      <c r="AJD140" s="105"/>
      <c r="AJE140" s="105"/>
      <c r="AJF140" s="105"/>
      <c r="AJG140" s="105"/>
      <c r="AJH140" s="105"/>
      <c r="AJI140" s="105"/>
      <c r="AJJ140" s="105"/>
      <c r="AJK140" s="105"/>
      <c r="AJL140" s="105"/>
      <c r="AJM140" s="105"/>
      <c r="AJN140" s="105"/>
      <c r="AJO140" s="105"/>
      <c r="AJP140" s="105"/>
      <c r="AJQ140" s="105"/>
      <c r="AJR140" s="105"/>
      <c r="AJS140" s="105"/>
      <c r="AJT140" s="105"/>
      <c r="AJU140" s="105"/>
      <c r="AJV140" s="105"/>
      <c r="AJW140" s="105"/>
      <c r="AJX140" s="105"/>
      <c r="AJY140" s="105"/>
      <c r="AJZ140" s="105"/>
      <c r="AKA140" s="105"/>
      <c r="AKB140" s="105"/>
      <c r="AKC140" s="105"/>
      <c r="AKD140" s="105"/>
      <c r="AKE140" s="105"/>
      <c r="AKF140" s="105"/>
      <c r="AKG140" s="105"/>
      <c r="AKH140" s="105"/>
      <c r="AKI140" s="105"/>
      <c r="AKJ140" s="105"/>
      <c r="AKK140" s="105"/>
      <c r="AKL140" s="105"/>
      <c r="AKM140" s="105"/>
      <c r="AKN140" s="105"/>
      <c r="AKO140" s="105"/>
      <c r="AKP140" s="105"/>
      <c r="AKQ140" s="105"/>
      <c r="AKR140" s="105"/>
      <c r="AKS140" s="105"/>
      <c r="AKT140" s="105"/>
      <c r="AKU140" s="105"/>
      <c r="AKV140" s="105"/>
      <c r="AKW140" s="105"/>
      <c r="AKX140" s="105"/>
      <c r="AKY140" s="105"/>
      <c r="AKZ140" s="105"/>
      <c r="ALA140" s="105"/>
      <c r="ALB140" s="105"/>
      <c r="ALC140" s="105"/>
      <c r="ALD140" s="105"/>
      <c r="ALE140" s="105"/>
      <c r="ALF140" s="105"/>
      <c r="ALG140" s="105"/>
      <c r="ALH140" s="105"/>
      <c r="ALI140" s="105"/>
      <c r="ALJ140" s="105"/>
      <c r="ALK140" s="105"/>
      <c r="ALL140" s="105"/>
      <c r="ALM140" s="105"/>
      <c r="ALN140" s="105"/>
      <c r="ALO140" s="105"/>
      <c r="ALP140" s="105"/>
      <c r="ALQ140" s="105"/>
      <c r="ALR140" s="105"/>
      <c r="ALS140" s="105"/>
      <c r="ALT140" s="105"/>
      <c r="ALU140" s="105"/>
      <c r="ALV140" s="105"/>
      <c r="ALW140" s="105"/>
      <c r="ALX140" s="105"/>
      <c r="ALY140" s="105"/>
      <c r="ALZ140" s="105"/>
      <c r="AMA140" s="105"/>
      <c r="AMB140" s="105"/>
      <c r="AMC140" s="105"/>
      <c r="AMD140" s="105"/>
      <c r="AME140" s="105"/>
      <c r="AMF140" s="105"/>
      <c r="AMG140" s="105"/>
      <c r="AMH140" s="105"/>
      <c r="AMI140" s="105"/>
      <c r="AMJ140" s="105"/>
      <c r="AMK140" s="105"/>
      <c r="AML140" s="105"/>
      <c r="AMM140" s="105"/>
      <c r="AMN140" s="105"/>
      <c r="AMO140" s="105"/>
      <c r="AMP140" s="105"/>
      <c r="AMQ140" s="105"/>
      <c r="AMR140" s="105"/>
      <c r="AMS140" s="105"/>
      <c r="AMT140" s="105"/>
      <c r="AMU140" s="105"/>
      <c r="AMV140" s="105"/>
      <c r="AMW140" s="105"/>
      <c r="AMX140" s="105"/>
      <c r="AMY140" s="105"/>
      <c r="AMZ140" s="105"/>
      <c r="ANA140" s="105"/>
      <c r="ANB140" s="105"/>
      <c r="ANC140" s="105"/>
      <c r="AND140" s="105"/>
      <c r="ANE140" s="105"/>
      <c r="ANF140" s="105"/>
      <c r="ANG140" s="105"/>
      <c r="ANH140" s="105"/>
      <c r="ANI140" s="105"/>
      <c r="ANJ140" s="105"/>
      <c r="ANK140" s="105"/>
      <c r="ANL140" s="105"/>
      <c r="ANM140" s="105"/>
      <c r="ANN140" s="105"/>
      <c r="ANO140" s="105"/>
      <c r="ANP140" s="105"/>
      <c r="ANQ140" s="105"/>
      <c r="ANR140" s="105"/>
      <c r="ANS140" s="105"/>
      <c r="ANT140" s="105"/>
      <c r="ANU140" s="105"/>
      <c r="ANV140" s="105"/>
      <c r="ANW140" s="105"/>
      <c r="ANX140" s="105"/>
      <c r="ANY140" s="105"/>
      <c r="ANZ140" s="105"/>
      <c r="AOA140" s="105"/>
      <c r="AOB140" s="105"/>
      <c r="AOC140" s="105"/>
      <c r="AOD140" s="105"/>
      <c r="AOE140" s="105"/>
      <c r="AOF140" s="105"/>
      <c r="AOG140" s="105"/>
      <c r="AOH140" s="105"/>
      <c r="AOI140" s="105"/>
      <c r="AOJ140" s="105"/>
      <c r="AOK140" s="105"/>
      <c r="AOL140" s="105"/>
      <c r="AOM140" s="105"/>
      <c r="AON140" s="105"/>
      <c r="AOO140" s="105"/>
      <c r="AOP140" s="105"/>
      <c r="AOQ140" s="105"/>
      <c r="AOR140" s="105"/>
      <c r="AOS140" s="105"/>
      <c r="AOT140" s="105"/>
      <c r="AOU140" s="105"/>
      <c r="AOV140" s="105"/>
      <c r="AOW140" s="105"/>
      <c r="AOX140" s="105"/>
      <c r="AOY140" s="105"/>
      <c r="AOZ140" s="105"/>
      <c r="APA140" s="105"/>
      <c r="APB140" s="105"/>
      <c r="APC140" s="105"/>
      <c r="APD140" s="105"/>
      <c r="APE140" s="105"/>
      <c r="APF140" s="105"/>
      <c r="APG140" s="105"/>
      <c r="APH140" s="105"/>
      <c r="API140" s="105"/>
      <c r="APJ140" s="105"/>
      <c r="APK140" s="105"/>
      <c r="APL140" s="105"/>
      <c r="APM140" s="105"/>
      <c r="APN140" s="105"/>
      <c r="APO140" s="105"/>
      <c r="APP140" s="105"/>
      <c r="APQ140" s="105"/>
      <c r="APR140" s="105"/>
      <c r="APS140" s="105"/>
      <c r="APT140" s="105"/>
      <c r="APU140" s="105"/>
      <c r="APV140" s="105"/>
      <c r="APW140" s="105"/>
      <c r="APX140" s="105"/>
      <c r="APY140" s="105"/>
      <c r="APZ140" s="105"/>
      <c r="AQA140" s="105"/>
      <c r="AQB140" s="105"/>
      <c r="AQC140" s="105"/>
      <c r="AQD140" s="105"/>
      <c r="AQE140" s="105"/>
      <c r="AQF140" s="105"/>
      <c r="AQG140" s="105"/>
      <c r="AQH140" s="105"/>
      <c r="AQI140" s="105"/>
      <c r="AQJ140" s="105"/>
      <c r="AQK140" s="105"/>
      <c r="AQL140" s="105"/>
      <c r="AQM140" s="105"/>
      <c r="AQN140" s="105"/>
      <c r="AQO140" s="105"/>
      <c r="AQP140" s="105"/>
      <c r="AQQ140" s="105"/>
      <c r="AQR140" s="105"/>
      <c r="AQS140" s="105"/>
      <c r="AQT140" s="105"/>
      <c r="AQU140" s="105"/>
      <c r="AQV140" s="105"/>
      <c r="AQW140" s="105"/>
      <c r="AQX140" s="105"/>
      <c r="AQY140" s="105"/>
      <c r="AQZ140" s="105"/>
      <c r="ARA140" s="105"/>
      <c r="ARB140" s="105"/>
      <c r="ARC140" s="105"/>
      <c r="ARD140" s="105"/>
      <c r="ARE140" s="105"/>
      <c r="ARF140" s="105"/>
      <c r="ARG140" s="105"/>
      <c r="ARH140" s="105"/>
      <c r="ARI140" s="105"/>
      <c r="ARJ140" s="105"/>
      <c r="ARK140" s="105"/>
      <c r="ARL140" s="105"/>
      <c r="ARM140" s="105"/>
      <c r="ARN140" s="105"/>
      <c r="ARO140" s="105"/>
      <c r="ARP140" s="105"/>
      <c r="ARQ140" s="105"/>
      <c r="ARR140" s="105"/>
      <c r="ARS140" s="105"/>
      <c r="ART140" s="105"/>
      <c r="ARU140" s="105"/>
      <c r="ARV140" s="105"/>
      <c r="ARW140" s="105"/>
      <c r="ARX140" s="105"/>
      <c r="ARY140" s="105"/>
      <c r="ARZ140" s="105"/>
      <c r="ASA140" s="105"/>
      <c r="ASB140" s="105"/>
      <c r="ASC140" s="105"/>
      <c r="ASD140" s="105"/>
      <c r="ASE140" s="105"/>
      <c r="ASF140" s="105"/>
      <c r="ASG140" s="105"/>
      <c r="ASH140" s="105"/>
      <c r="ASI140" s="105"/>
      <c r="ASJ140" s="105"/>
      <c r="ASK140" s="105"/>
      <c r="ASL140" s="105"/>
      <c r="ASM140" s="105"/>
      <c r="ASN140" s="105"/>
      <c r="ASO140" s="105"/>
      <c r="ASP140" s="105"/>
      <c r="ASQ140" s="105"/>
      <c r="ASR140" s="105"/>
      <c r="ASS140" s="105"/>
      <c r="AST140" s="105"/>
      <c r="ASU140" s="105"/>
      <c r="ASV140" s="105"/>
      <c r="ASW140" s="105"/>
      <c r="ASX140" s="105"/>
      <c r="ASY140" s="105"/>
      <c r="ASZ140" s="105"/>
      <c r="ATA140" s="105"/>
    </row>
    <row r="141" spans="1:1197" s="58" customFormat="1" ht="15.75" customHeight="1">
      <c r="A141" s="2302"/>
      <c r="B141" s="1725" t="str">
        <f>IF(ISBLANK(C141),"",LARGE(B133:B140,1)+1)</f>
        <v/>
      </c>
      <c r="C141" s="1341"/>
      <c r="D141" s="691"/>
      <c r="E141" s="141"/>
      <c r="F141" s="141"/>
      <c r="G141" s="141"/>
      <c r="H141" s="141"/>
      <c r="I141" s="141"/>
      <c r="J141" s="1549"/>
      <c r="K141" s="140"/>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c r="BV141" s="105"/>
      <c r="BW141" s="105"/>
      <c r="BX141" s="105"/>
      <c r="BY141" s="105"/>
      <c r="BZ141" s="105"/>
      <c r="CA141" s="105"/>
      <c r="CB141" s="105"/>
      <c r="CC141" s="105"/>
      <c r="CD141" s="105"/>
      <c r="CE141" s="105"/>
      <c r="CF141" s="105"/>
      <c r="CG141" s="105"/>
      <c r="CH141" s="105"/>
      <c r="CI141" s="105"/>
      <c r="CJ141" s="105"/>
      <c r="CK141" s="105"/>
      <c r="CL141" s="105"/>
      <c r="CM141" s="105"/>
      <c r="CN141" s="105"/>
      <c r="CO141" s="105"/>
      <c r="CP141" s="105"/>
      <c r="CQ141" s="105"/>
      <c r="CR141" s="105"/>
      <c r="CS141" s="105"/>
      <c r="CT141" s="105"/>
      <c r="CU141" s="105"/>
      <c r="CV141" s="105"/>
      <c r="CW141" s="105"/>
      <c r="CX141" s="105"/>
      <c r="CY141" s="105"/>
      <c r="CZ141" s="105"/>
      <c r="DA141" s="105"/>
      <c r="DB141" s="105"/>
      <c r="DC141" s="105"/>
      <c r="DD141" s="105"/>
      <c r="DE141" s="105"/>
      <c r="DF141" s="105"/>
      <c r="DG141" s="105"/>
      <c r="DH141" s="105"/>
      <c r="DI141" s="105"/>
      <c r="DJ141" s="105"/>
      <c r="DK141" s="105"/>
      <c r="DL141" s="105"/>
      <c r="DM141" s="105"/>
      <c r="DN141" s="105"/>
      <c r="DO141" s="105"/>
      <c r="DP141" s="105"/>
      <c r="DQ141" s="105"/>
      <c r="DR141" s="105"/>
      <c r="DS141" s="105"/>
      <c r="DT141" s="105"/>
      <c r="DU141" s="105"/>
      <c r="DV141" s="105"/>
      <c r="DW141" s="105"/>
      <c r="DX141" s="105"/>
      <c r="DY141" s="105"/>
      <c r="DZ141" s="105"/>
      <c r="EA141" s="105"/>
      <c r="EB141" s="105"/>
      <c r="EC141" s="105"/>
      <c r="ED141" s="105"/>
      <c r="EE141" s="105"/>
      <c r="EF141" s="105"/>
      <c r="EG141" s="105"/>
      <c r="EH141" s="105"/>
      <c r="EI141" s="105"/>
      <c r="EJ141" s="105"/>
      <c r="EK141" s="105"/>
      <c r="EL141" s="105"/>
      <c r="EM141" s="105"/>
      <c r="EN141" s="105"/>
      <c r="EO141" s="105"/>
      <c r="EP141" s="105"/>
      <c r="EQ141" s="105"/>
      <c r="ER141" s="105"/>
      <c r="ES141" s="105"/>
      <c r="ET141" s="105"/>
      <c r="EU141" s="105"/>
      <c r="EV141" s="105"/>
      <c r="EW141" s="105"/>
      <c r="EX141" s="105"/>
      <c r="EY141" s="105"/>
      <c r="EZ141" s="105"/>
      <c r="FA141" s="105"/>
      <c r="FB141" s="105"/>
      <c r="FC141" s="105"/>
      <c r="FD141" s="105"/>
      <c r="FE141" s="105"/>
      <c r="FF141" s="105"/>
      <c r="FG141" s="105"/>
      <c r="FH141" s="105"/>
      <c r="FI141" s="105"/>
      <c r="FJ141" s="105"/>
      <c r="FK141" s="105"/>
      <c r="FL141" s="105"/>
      <c r="FM141" s="105"/>
      <c r="FN141" s="105"/>
      <c r="FO141" s="105"/>
      <c r="FP141" s="105"/>
      <c r="FQ141" s="105"/>
      <c r="FR141" s="105"/>
      <c r="FS141" s="105"/>
      <c r="FT141" s="105"/>
      <c r="FU141" s="105"/>
      <c r="FV141" s="105"/>
      <c r="FW141" s="105"/>
      <c r="FX141" s="105"/>
      <c r="FY141" s="105"/>
      <c r="FZ141" s="105"/>
      <c r="GA141" s="105"/>
      <c r="GB141" s="105"/>
      <c r="GC141" s="105"/>
      <c r="GD141" s="105"/>
      <c r="GE141" s="105"/>
      <c r="GF141" s="105"/>
      <c r="GG141" s="105"/>
      <c r="GH141" s="105"/>
      <c r="GI141" s="105"/>
      <c r="GJ141" s="105"/>
      <c r="GK141" s="105"/>
      <c r="GL141" s="105"/>
      <c r="GM141" s="105"/>
      <c r="GN141" s="105"/>
      <c r="GO141" s="105"/>
      <c r="GP141" s="105"/>
      <c r="GQ141" s="105"/>
      <c r="GR141" s="105"/>
      <c r="GS141" s="105"/>
      <c r="GT141" s="105"/>
      <c r="GU141" s="105"/>
      <c r="GV141" s="105"/>
      <c r="GW141" s="105"/>
      <c r="GX141" s="105"/>
      <c r="GY141" s="105"/>
      <c r="GZ141" s="105"/>
      <c r="HA141" s="105"/>
      <c r="HB141" s="105"/>
      <c r="HC141" s="105"/>
      <c r="HD141" s="105"/>
      <c r="HE141" s="105"/>
      <c r="HF141" s="105"/>
      <c r="HG141" s="105"/>
      <c r="HH141" s="105"/>
      <c r="HI141" s="105"/>
      <c r="HJ141" s="105"/>
      <c r="HK141" s="105"/>
      <c r="HL141" s="105"/>
      <c r="HM141" s="105"/>
      <c r="HN141" s="105"/>
      <c r="HO141" s="105"/>
      <c r="HP141" s="105"/>
      <c r="HQ141" s="105"/>
      <c r="HR141" s="105"/>
      <c r="HS141" s="105"/>
      <c r="HT141" s="105"/>
      <c r="HU141" s="105"/>
      <c r="HV141" s="105"/>
      <c r="HW141" s="105"/>
      <c r="HX141" s="105"/>
      <c r="HY141" s="105"/>
      <c r="HZ141" s="105"/>
      <c r="IA141" s="105"/>
      <c r="IB141" s="105"/>
      <c r="IC141" s="105"/>
      <c r="ID141" s="105"/>
      <c r="IE141" s="105"/>
      <c r="IF141" s="105"/>
      <c r="IG141" s="105"/>
      <c r="IH141" s="105"/>
      <c r="II141" s="105"/>
      <c r="IJ141" s="105"/>
      <c r="IK141" s="105"/>
      <c r="IL141" s="105"/>
      <c r="IM141" s="105"/>
      <c r="IN141" s="105"/>
      <c r="IO141" s="105"/>
      <c r="IP141" s="105"/>
      <c r="IQ141" s="105"/>
      <c r="IR141" s="105"/>
      <c r="IS141" s="105"/>
      <c r="IT141" s="105"/>
      <c r="IU141" s="105"/>
      <c r="IV141" s="105"/>
      <c r="IW141" s="105"/>
      <c r="IX141" s="105"/>
      <c r="IY141" s="105"/>
      <c r="IZ141" s="105"/>
      <c r="JA141" s="105"/>
      <c r="JB141" s="105"/>
      <c r="JC141" s="105"/>
      <c r="JD141" s="105"/>
      <c r="JE141" s="105"/>
      <c r="JF141" s="105"/>
      <c r="JG141" s="105"/>
      <c r="JH141" s="105"/>
      <c r="JI141" s="105"/>
      <c r="JJ141" s="105"/>
      <c r="JK141" s="105"/>
      <c r="JL141" s="105"/>
      <c r="JM141" s="105"/>
      <c r="JN141" s="105"/>
      <c r="JO141" s="105"/>
      <c r="JP141" s="105"/>
      <c r="JQ141" s="105"/>
      <c r="JR141" s="105"/>
      <c r="JS141" s="105"/>
      <c r="JT141" s="105"/>
      <c r="JU141" s="105"/>
      <c r="JV141" s="105"/>
      <c r="JW141" s="105"/>
      <c r="JX141" s="105"/>
      <c r="JY141" s="105"/>
      <c r="JZ141" s="105"/>
      <c r="KA141" s="105"/>
      <c r="KB141" s="105"/>
      <c r="KC141" s="105"/>
      <c r="KD141" s="105"/>
      <c r="KE141" s="105"/>
      <c r="KF141" s="105"/>
      <c r="KG141" s="105"/>
      <c r="KH141" s="105"/>
      <c r="KI141" s="105"/>
      <c r="KJ141" s="105"/>
      <c r="KK141" s="105"/>
      <c r="KL141" s="105"/>
      <c r="KM141" s="105"/>
      <c r="KN141" s="105"/>
      <c r="KO141" s="105"/>
      <c r="KP141" s="105"/>
      <c r="KQ141" s="105"/>
      <c r="KR141" s="105"/>
      <c r="KS141" s="105"/>
      <c r="KT141" s="105"/>
      <c r="KU141" s="105"/>
      <c r="KV141" s="105"/>
      <c r="KW141" s="105"/>
      <c r="KX141" s="105"/>
      <c r="KY141" s="105"/>
      <c r="KZ141" s="105"/>
      <c r="LA141" s="105"/>
      <c r="LB141" s="105"/>
      <c r="LC141" s="105"/>
      <c r="LD141" s="105"/>
      <c r="LE141" s="105"/>
      <c r="LF141" s="105"/>
      <c r="LG141" s="105"/>
      <c r="LH141" s="105"/>
      <c r="LI141" s="105"/>
      <c r="LJ141" s="105"/>
      <c r="LK141" s="105"/>
      <c r="LL141" s="105"/>
      <c r="LM141" s="105"/>
      <c r="LN141" s="105"/>
      <c r="LO141" s="105"/>
      <c r="LP141" s="105"/>
      <c r="LQ141" s="105"/>
      <c r="LR141" s="105"/>
      <c r="LS141" s="105"/>
      <c r="LT141" s="105"/>
      <c r="LU141" s="105"/>
      <c r="LV141" s="105"/>
      <c r="LW141" s="105"/>
      <c r="LX141" s="105"/>
      <c r="LY141" s="105"/>
      <c r="LZ141" s="105"/>
      <c r="MA141" s="105"/>
      <c r="MB141" s="105"/>
      <c r="MC141" s="105"/>
      <c r="MD141" s="105"/>
      <c r="ME141" s="105"/>
      <c r="MF141" s="105"/>
      <c r="MG141" s="105"/>
      <c r="MH141" s="105"/>
      <c r="MI141" s="105"/>
      <c r="MJ141" s="105"/>
      <c r="MK141" s="105"/>
      <c r="ML141" s="105"/>
      <c r="MM141" s="105"/>
      <c r="MN141" s="105"/>
      <c r="MO141" s="105"/>
      <c r="MP141" s="105"/>
      <c r="MQ141" s="105"/>
      <c r="MR141" s="105"/>
      <c r="MS141" s="105"/>
      <c r="MT141" s="105"/>
      <c r="MU141" s="105"/>
      <c r="MV141" s="105"/>
      <c r="MW141" s="105"/>
      <c r="MX141" s="105"/>
      <c r="MY141" s="105"/>
      <c r="MZ141" s="105"/>
      <c r="NA141" s="105"/>
      <c r="NB141" s="105"/>
      <c r="NC141" s="105"/>
      <c r="ND141" s="105"/>
      <c r="NE141" s="105"/>
      <c r="NF141" s="105"/>
      <c r="NG141" s="105"/>
      <c r="NH141" s="105"/>
      <c r="NI141" s="105"/>
      <c r="NJ141" s="105"/>
      <c r="NK141" s="105"/>
      <c r="NL141" s="105"/>
      <c r="NM141" s="105"/>
      <c r="NN141" s="105"/>
      <c r="NO141" s="105"/>
      <c r="NP141" s="105"/>
      <c r="NQ141" s="105"/>
      <c r="NR141" s="105"/>
      <c r="NS141" s="105"/>
      <c r="NT141" s="105"/>
      <c r="NU141" s="105"/>
      <c r="NV141" s="105"/>
      <c r="NW141" s="105"/>
      <c r="NX141" s="105"/>
      <c r="NY141" s="105"/>
      <c r="NZ141" s="105"/>
      <c r="OA141" s="105"/>
      <c r="OB141" s="105"/>
      <c r="OC141" s="105"/>
      <c r="OD141" s="105"/>
      <c r="OE141" s="105"/>
      <c r="OF141" s="105"/>
      <c r="OG141" s="105"/>
      <c r="OH141" s="105"/>
      <c r="OI141" s="105"/>
      <c r="OJ141" s="105"/>
      <c r="OK141" s="105"/>
      <c r="OL141" s="105"/>
      <c r="OM141" s="105"/>
      <c r="ON141" s="105"/>
      <c r="OO141" s="105"/>
      <c r="OP141" s="105"/>
      <c r="OQ141" s="105"/>
      <c r="OR141" s="105"/>
      <c r="OS141" s="105"/>
      <c r="OT141" s="105"/>
      <c r="OU141" s="105"/>
      <c r="OV141" s="105"/>
      <c r="OW141" s="105"/>
      <c r="OX141" s="105"/>
      <c r="OY141" s="105"/>
      <c r="OZ141" s="105"/>
      <c r="PA141" s="105"/>
      <c r="PB141" s="105"/>
      <c r="PC141" s="105"/>
      <c r="PD141" s="105"/>
      <c r="PE141" s="105"/>
      <c r="PF141" s="105"/>
      <c r="PG141" s="105"/>
      <c r="PH141" s="105"/>
      <c r="PI141" s="105"/>
      <c r="PJ141" s="105"/>
      <c r="PK141" s="105"/>
      <c r="PL141" s="105"/>
      <c r="PM141" s="105"/>
      <c r="PN141" s="105"/>
      <c r="PO141" s="105"/>
      <c r="PP141" s="105"/>
      <c r="PQ141" s="105"/>
      <c r="PR141" s="105"/>
      <c r="PS141" s="105"/>
      <c r="PT141" s="105"/>
      <c r="PU141" s="105"/>
      <c r="PV141" s="105"/>
      <c r="PW141" s="105"/>
      <c r="PX141" s="105"/>
      <c r="PY141" s="105"/>
      <c r="PZ141" s="105"/>
      <c r="QA141" s="105"/>
      <c r="QB141" s="105"/>
      <c r="QC141" s="105"/>
      <c r="QD141" s="105"/>
      <c r="QE141" s="105"/>
      <c r="QF141" s="105"/>
      <c r="QG141" s="105"/>
      <c r="QH141" s="105"/>
      <c r="QI141" s="105"/>
      <c r="QJ141" s="105"/>
      <c r="QK141" s="105"/>
      <c r="QL141" s="105"/>
      <c r="QM141" s="105"/>
      <c r="QN141" s="105"/>
      <c r="QO141" s="105"/>
      <c r="QP141" s="105"/>
      <c r="QQ141" s="105"/>
      <c r="QR141" s="105"/>
      <c r="QS141" s="105"/>
      <c r="QT141" s="105"/>
      <c r="QU141" s="105"/>
      <c r="QV141" s="105"/>
      <c r="QW141" s="105"/>
      <c r="QX141" s="105"/>
      <c r="QY141" s="105"/>
      <c r="QZ141" s="105"/>
      <c r="RA141" s="105"/>
      <c r="RB141" s="105"/>
      <c r="RC141" s="105"/>
      <c r="RD141" s="105"/>
      <c r="RE141" s="105"/>
      <c r="RF141" s="105"/>
      <c r="RG141" s="105"/>
      <c r="RH141" s="105"/>
      <c r="RI141" s="105"/>
      <c r="RJ141" s="105"/>
      <c r="RK141" s="105"/>
      <c r="RL141" s="105"/>
      <c r="RM141" s="105"/>
      <c r="RN141" s="105"/>
      <c r="RO141" s="105"/>
      <c r="RP141" s="105"/>
      <c r="RQ141" s="105"/>
      <c r="RR141" s="105"/>
      <c r="RS141" s="105"/>
      <c r="RT141" s="105"/>
      <c r="RU141" s="105"/>
      <c r="RV141" s="105"/>
      <c r="RW141" s="105"/>
      <c r="RX141" s="105"/>
      <c r="RY141" s="105"/>
      <c r="RZ141" s="105"/>
      <c r="SA141" s="105"/>
      <c r="SB141" s="105"/>
      <c r="SC141" s="105"/>
      <c r="SD141" s="105"/>
      <c r="SE141" s="105"/>
      <c r="SF141" s="105"/>
      <c r="SG141" s="105"/>
      <c r="SH141" s="105"/>
      <c r="SI141" s="105"/>
      <c r="SJ141" s="105"/>
      <c r="SK141" s="105"/>
      <c r="SL141" s="105"/>
      <c r="SM141" s="105"/>
      <c r="SN141" s="105"/>
      <c r="SO141" s="105"/>
      <c r="SP141" s="105"/>
      <c r="SQ141" s="105"/>
      <c r="SR141" s="105"/>
      <c r="SS141" s="105"/>
      <c r="ST141" s="105"/>
      <c r="SU141" s="105"/>
      <c r="SV141" s="105"/>
      <c r="SW141" s="105"/>
      <c r="SX141" s="105"/>
      <c r="SY141" s="105"/>
      <c r="SZ141" s="105"/>
      <c r="TA141" s="105"/>
      <c r="TB141" s="105"/>
      <c r="TC141" s="105"/>
      <c r="TD141" s="105"/>
      <c r="TE141" s="105"/>
      <c r="TF141" s="105"/>
      <c r="TG141" s="105"/>
      <c r="TH141" s="105"/>
      <c r="TI141" s="105"/>
      <c r="TJ141" s="105"/>
      <c r="TK141" s="105"/>
      <c r="TL141" s="105"/>
      <c r="TM141" s="105"/>
      <c r="TN141" s="105"/>
      <c r="TO141" s="105"/>
      <c r="TP141" s="105"/>
      <c r="TQ141" s="105"/>
      <c r="TR141" s="105"/>
      <c r="TS141" s="105"/>
      <c r="TT141" s="105"/>
      <c r="TU141" s="105"/>
      <c r="TV141" s="105"/>
      <c r="TW141" s="105"/>
      <c r="TX141" s="105"/>
      <c r="TY141" s="105"/>
      <c r="TZ141" s="105"/>
      <c r="UA141" s="105"/>
      <c r="UB141" s="105"/>
      <c r="UC141" s="105"/>
      <c r="UD141" s="105"/>
      <c r="UE141" s="105"/>
      <c r="UF141" s="105"/>
      <c r="UG141" s="105"/>
      <c r="UH141" s="105"/>
      <c r="UI141" s="105"/>
      <c r="UJ141" s="105"/>
      <c r="UK141" s="105"/>
      <c r="UL141" s="105"/>
      <c r="UM141" s="105"/>
      <c r="UN141" s="105"/>
      <c r="UO141" s="105"/>
      <c r="UP141" s="105"/>
      <c r="UQ141" s="105"/>
      <c r="UR141" s="105"/>
      <c r="US141" s="105"/>
      <c r="UT141" s="105"/>
      <c r="UU141" s="105"/>
      <c r="UV141" s="105"/>
      <c r="UW141" s="105"/>
      <c r="UX141" s="105"/>
      <c r="UY141" s="105"/>
      <c r="UZ141" s="105"/>
      <c r="VA141" s="105"/>
      <c r="VB141" s="105"/>
      <c r="VC141" s="105"/>
      <c r="VD141" s="105"/>
      <c r="VE141" s="105"/>
      <c r="VF141" s="105"/>
      <c r="VG141" s="105"/>
      <c r="VH141" s="105"/>
      <c r="VI141" s="105"/>
      <c r="VJ141" s="105"/>
      <c r="VK141" s="105"/>
      <c r="VL141" s="105"/>
      <c r="VM141" s="105"/>
      <c r="VN141" s="105"/>
      <c r="VO141" s="105"/>
      <c r="VP141" s="105"/>
      <c r="VQ141" s="105"/>
      <c r="VR141" s="105"/>
      <c r="VS141" s="105"/>
      <c r="VT141" s="105"/>
      <c r="VU141" s="105"/>
      <c r="VV141" s="105"/>
      <c r="VW141" s="105"/>
      <c r="VX141" s="105"/>
      <c r="VY141" s="105"/>
      <c r="VZ141" s="105"/>
      <c r="WA141" s="105"/>
      <c r="WB141" s="105"/>
      <c r="WC141" s="105"/>
      <c r="WD141" s="105"/>
      <c r="WE141" s="105"/>
      <c r="WF141" s="105"/>
      <c r="WG141" s="105"/>
      <c r="WH141" s="105"/>
      <c r="WI141" s="105"/>
      <c r="WJ141" s="105"/>
      <c r="WK141" s="105"/>
      <c r="WL141" s="105"/>
      <c r="WM141" s="105"/>
      <c r="WN141" s="105"/>
      <c r="WO141" s="105"/>
      <c r="WP141" s="105"/>
      <c r="WQ141" s="105"/>
      <c r="WR141" s="105"/>
      <c r="WS141" s="105"/>
      <c r="WT141" s="105"/>
      <c r="WU141" s="105"/>
      <c r="WV141" s="105"/>
      <c r="WW141" s="105"/>
      <c r="WX141" s="105"/>
      <c r="WY141" s="105"/>
      <c r="WZ141" s="105"/>
      <c r="XA141" s="105"/>
      <c r="XB141" s="105"/>
      <c r="XC141" s="105"/>
      <c r="XD141" s="105"/>
      <c r="XE141" s="105"/>
      <c r="XF141" s="105"/>
      <c r="XG141" s="105"/>
      <c r="XH141" s="105"/>
      <c r="XI141" s="105"/>
      <c r="XJ141" s="105"/>
      <c r="XK141" s="105"/>
      <c r="XL141" s="105"/>
      <c r="XM141" s="105"/>
      <c r="XN141" s="105"/>
      <c r="XO141" s="105"/>
      <c r="XP141" s="105"/>
      <c r="XQ141" s="105"/>
      <c r="XR141" s="105"/>
      <c r="XS141" s="105"/>
      <c r="XT141" s="105"/>
      <c r="XU141" s="105"/>
      <c r="XV141" s="105"/>
      <c r="XW141" s="105"/>
      <c r="XX141" s="105"/>
      <c r="XY141" s="105"/>
      <c r="XZ141" s="105"/>
      <c r="YA141" s="105"/>
      <c r="YB141" s="105"/>
      <c r="YC141" s="105"/>
      <c r="YD141" s="105"/>
      <c r="YE141" s="105"/>
      <c r="YF141" s="105"/>
      <c r="YG141" s="105"/>
      <c r="YH141" s="105"/>
      <c r="YI141" s="105"/>
      <c r="YJ141" s="105"/>
      <c r="YK141" s="105"/>
      <c r="YL141" s="105"/>
      <c r="YM141" s="105"/>
      <c r="YN141" s="105"/>
      <c r="YO141" s="105"/>
      <c r="YP141" s="105"/>
      <c r="YQ141" s="105"/>
      <c r="YR141" s="105"/>
      <c r="YS141" s="105"/>
      <c r="YT141" s="105"/>
      <c r="YU141" s="105"/>
      <c r="YV141" s="105"/>
      <c r="YW141" s="105"/>
      <c r="YX141" s="105"/>
      <c r="YY141" s="105"/>
      <c r="YZ141" s="105"/>
      <c r="ZA141" s="105"/>
      <c r="ZB141" s="105"/>
      <c r="ZC141" s="105"/>
      <c r="ZD141" s="105"/>
      <c r="ZE141" s="105"/>
      <c r="ZF141" s="105"/>
      <c r="ZG141" s="105"/>
      <c r="ZH141" s="105"/>
      <c r="ZI141" s="105"/>
      <c r="ZJ141" s="105"/>
      <c r="ZK141" s="105"/>
      <c r="ZL141" s="105"/>
      <c r="ZM141" s="105"/>
      <c r="ZN141" s="105"/>
      <c r="ZO141" s="105"/>
      <c r="ZP141" s="105"/>
      <c r="ZQ141" s="105"/>
      <c r="ZR141" s="105"/>
      <c r="ZS141" s="105"/>
      <c r="ZT141" s="105"/>
      <c r="ZU141" s="105"/>
      <c r="ZV141" s="105"/>
      <c r="ZW141" s="105"/>
      <c r="ZX141" s="105"/>
      <c r="ZY141" s="105"/>
      <c r="ZZ141" s="105"/>
      <c r="AAA141" s="105"/>
      <c r="AAB141" s="105"/>
      <c r="AAC141" s="105"/>
      <c r="AAD141" s="105"/>
      <c r="AAE141" s="105"/>
      <c r="AAF141" s="105"/>
      <c r="AAG141" s="105"/>
      <c r="AAH141" s="105"/>
      <c r="AAI141" s="105"/>
      <c r="AAJ141" s="105"/>
      <c r="AAK141" s="105"/>
      <c r="AAL141" s="105"/>
      <c r="AAM141" s="105"/>
      <c r="AAN141" s="105"/>
      <c r="AAO141" s="105"/>
      <c r="AAP141" s="105"/>
      <c r="AAQ141" s="105"/>
      <c r="AAR141" s="105"/>
      <c r="AAS141" s="105"/>
      <c r="AAT141" s="105"/>
      <c r="AAU141" s="105"/>
      <c r="AAV141" s="105"/>
      <c r="AAW141" s="105"/>
      <c r="AAX141" s="105"/>
      <c r="AAY141" s="105"/>
      <c r="AAZ141" s="105"/>
      <c r="ABA141" s="105"/>
      <c r="ABB141" s="105"/>
      <c r="ABC141" s="105"/>
      <c r="ABD141" s="105"/>
      <c r="ABE141" s="105"/>
      <c r="ABF141" s="105"/>
      <c r="ABG141" s="105"/>
      <c r="ABH141" s="105"/>
      <c r="ABI141" s="105"/>
      <c r="ABJ141" s="105"/>
      <c r="ABK141" s="105"/>
      <c r="ABL141" s="105"/>
      <c r="ABM141" s="105"/>
      <c r="ABN141" s="105"/>
      <c r="ABO141" s="105"/>
      <c r="ABP141" s="105"/>
      <c r="ABQ141" s="105"/>
      <c r="ABR141" s="105"/>
      <c r="ABS141" s="105"/>
      <c r="ABT141" s="105"/>
      <c r="ABU141" s="105"/>
      <c r="ABV141" s="105"/>
      <c r="ABW141" s="105"/>
      <c r="ABX141" s="105"/>
      <c r="ABY141" s="105"/>
      <c r="ABZ141" s="105"/>
      <c r="ACA141" s="105"/>
      <c r="ACB141" s="105"/>
      <c r="ACC141" s="105"/>
      <c r="ACD141" s="105"/>
      <c r="ACE141" s="105"/>
      <c r="ACF141" s="105"/>
      <c r="ACG141" s="105"/>
      <c r="ACH141" s="105"/>
      <c r="ACI141" s="105"/>
      <c r="ACJ141" s="105"/>
      <c r="ACK141" s="105"/>
      <c r="ACL141" s="105"/>
      <c r="ACM141" s="105"/>
      <c r="ACN141" s="105"/>
      <c r="ACO141" s="105"/>
      <c r="ACP141" s="105"/>
      <c r="ACQ141" s="105"/>
      <c r="ACR141" s="105"/>
      <c r="ACS141" s="105"/>
      <c r="ACT141" s="105"/>
      <c r="ACU141" s="105"/>
      <c r="ACV141" s="105"/>
      <c r="ACW141" s="105"/>
      <c r="ACX141" s="105"/>
      <c r="ACY141" s="105"/>
      <c r="ACZ141" s="105"/>
      <c r="ADA141" s="105"/>
      <c r="ADB141" s="105"/>
      <c r="ADC141" s="105"/>
      <c r="ADD141" s="105"/>
      <c r="ADE141" s="105"/>
      <c r="ADF141" s="105"/>
      <c r="ADG141" s="105"/>
      <c r="ADH141" s="105"/>
      <c r="ADI141" s="105"/>
      <c r="ADJ141" s="105"/>
      <c r="ADK141" s="105"/>
      <c r="ADL141" s="105"/>
      <c r="ADM141" s="105"/>
      <c r="ADN141" s="105"/>
      <c r="ADO141" s="105"/>
      <c r="ADP141" s="105"/>
      <c r="ADQ141" s="105"/>
      <c r="ADR141" s="105"/>
      <c r="ADS141" s="105"/>
      <c r="ADT141" s="105"/>
      <c r="ADU141" s="105"/>
      <c r="ADV141" s="105"/>
      <c r="ADW141" s="105"/>
      <c r="ADX141" s="105"/>
      <c r="ADY141" s="105"/>
      <c r="ADZ141" s="105"/>
      <c r="AEA141" s="105"/>
      <c r="AEB141" s="105"/>
      <c r="AEC141" s="105"/>
      <c r="AED141" s="105"/>
      <c r="AEE141" s="105"/>
      <c r="AEF141" s="105"/>
      <c r="AEG141" s="105"/>
      <c r="AEH141" s="105"/>
      <c r="AEI141" s="105"/>
      <c r="AEJ141" s="105"/>
      <c r="AEK141" s="105"/>
      <c r="AEL141" s="105"/>
      <c r="AEM141" s="105"/>
      <c r="AEN141" s="105"/>
      <c r="AEO141" s="105"/>
      <c r="AEP141" s="105"/>
      <c r="AEQ141" s="105"/>
      <c r="AER141" s="105"/>
      <c r="AES141" s="105"/>
      <c r="AET141" s="105"/>
      <c r="AEU141" s="105"/>
      <c r="AEV141" s="105"/>
      <c r="AEW141" s="105"/>
      <c r="AEX141" s="105"/>
      <c r="AEY141" s="105"/>
      <c r="AEZ141" s="105"/>
      <c r="AFA141" s="105"/>
      <c r="AFB141" s="105"/>
      <c r="AFC141" s="105"/>
      <c r="AFD141" s="105"/>
      <c r="AFE141" s="105"/>
      <c r="AFF141" s="105"/>
      <c r="AFG141" s="105"/>
      <c r="AFH141" s="105"/>
      <c r="AFI141" s="105"/>
      <c r="AFJ141" s="105"/>
      <c r="AFK141" s="105"/>
      <c r="AFL141" s="105"/>
      <c r="AFM141" s="105"/>
      <c r="AFN141" s="105"/>
      <c r="AFO141" s="105"/>
      <c r="AFP141" s="105"/>
      <c r="AFQ141" s="105"/>
      <c r="AFR141" s="105"/>
      <c r="AFS141" s="105"/>
      <c r="AFT141" s="105"/>
      <c r="AFU141" s="105"/>
      <c r="AFV141" s="105"/>
      <c r="AFW141" s="105"/>
      <c r="AFX141" s="105"/>
      <c r="AFY141" s="105"/>
      <c r="AFZ141" s="105"/>
      <c r="AGA141" s="105"/>
      <c r="AGB141" s="105"/>
      <c r="AGC141" s="105"/>
      <c r="AGD141" s="105"/>
      <c r="AGE141" s="105"/>
      <c r="AGF141" s="105"/>
      <c r="AGG141" s="105"/>
      <c r="AGH141" s="105"/>
      <c r="AGI141" s="105"/>
      <c r="AGJ141" s="105"/>
      <c r="AGK141" s="105"/>
      <c r="AGL141" s="105"/>
      <c r="AGM141" s="105"/>
      <c r="AGN141" s="105"/>
      <c r="AGO141" s="105"/>
      <c r="AGP141" s="105"/>
      <c r="AGQ141" s="105"/>
      <c r="AGR141" s="105"/>
      <c r="AGS141" s="105"/>
      <c r="AGT141" s="105"/>
      <c r="AGU141" s="105"/>
      <c r="AGV141" s="105"/>
      <c r="AGW141" s="105"/>
      <c r="AGX141" s="105"/>
      <c r="AGY141" s="105"/>
      <c r="AGZ141" s="105"/>
      <c r="AHA141" s="105"/>
      <c r="AHB141" s="105"/>
      <c r="AHC141" s="105"/>
      <c r="AHD141" s="105"/>
      <c r="AHE141" s="105"/>
      <c r="AHF141" s="105"/>
      <c r="AHG141" s="105"/>
      <c r="AHH141" s="105"/>
      <c r="AHI141" s="105"/>
      <c r="AHJ141" s="105"/>
      <c r="AHK141" s="105"/>
      <c r="AHL141" s="105"/>
      <c r="AHM141" s="105"/>
      <c r="AHN141" s="105"/>
      <c r="AHO141" s="105"/>
      <c r="AHP141" s="105"/>
      <c r="AHQ141" s="105"/>
      <c r="AHR141" s="105"/>
      <c r="AHS141" s="105"/>
      <c r="AHT141" s="105"/>
      <c r="AHU141" s="105"/>
      <c r="AHV141" s="105"/>
      <c r="AHW141" s="105"/>
      <c r="AHX141" s="105"/>
      <c r="AHY141" s="105"/>
      <c r="AHZ141" s="105"/>
      <c r="AIA141" s="105"/>
      <c r="AIB141" s="105"/>
      <c r="AIC141" s="105"/>
      <c r="AID141" s="105"/>
      <c r="AIE141" s="105"/>
      <c r="AIF141" s="105"/>
      <c r="AIG141" s="105"/>
      <c r="AIH141" s="105"/>
      <c r="AII141" s="105"/>
      <c r="AIJ141" s="105"/>
      <c r="AIK141" s="105"/>
      <c r="AIL141" s="105"/>
      <c r="AIM141" s="105"/>
      <c r="AIN141" s="105"/>
      <c r="AIO141" s="105"/>
      <c r="AIP141" s="105"/>
      <c r="AIQ141" s="105"/>
      <c r="AIR141" s="105"/>
      <c r="AIS141" s="105"/>
      <c r="AIT141" s="105"/>
      <c r="AIU141" s="105"/>
      <c r="AIV141" s="105"/>
      <c r="AIW141" s="105"/>
      <c r="AIX141" s="105"/>
      <c r="AIY141" s="105"/>
      <c r="AIZ141" s="105"/>
      <c r="AJA141" s="105"/>
      <c r="AJB141" s="105"/>
      <c r="AJC141" s="105"/>
      <c r="AJD141" s="105"/>
      <c r="AJE141" s="105"/>
      <c r="AJF141" s="105"/>
      <c r="AJG141" s="105"/>
      <c r="AJH141" s="105"/>
      <c r="AJI141" s="105"/>
      <c r="AJJ141" s="105"/>
      <c r="AJK141" s="105"/>
      <c r="AJL141" s="105"/>
      <c r="AJM141" s="105"/>
      <c r="AJN141" s="105"/>
      <c r="AJO141" s="105"/>
      <c r="AJP141" s="105"/>
      <c r="AJQ141" s="105"/>
      <c r="AJR141" s="105"/>
      <c r="AJS141" s="105"/>
      <c r="AJT141" s="105"/>
      <c r="AJU141" s="105"/>
      <c r="AJV141" s="105"/>
      <c r="AJW141" s="105"/>
      <c r="AJX141" s="105"/>
      <c r="AJY141" s="105"/>
      <c r="AJZ141" s="105"/>
      <c r="AKA141" s="105"/>
      <c r="AKB141" s="105"/>
      <c r="AKC141" s="105"/>
      <c r="AKD141" s="105"/>
      <c r="AKE141" s="105"/>
      <c r="AKF141" s="105"/>
      <c r="AKG141" s="105"/>
      <c r="AKH141" s="105"/>
      <c r="AKI141" s="105"/>
      <c r="AKJ141" s="105"/>
      <c r="AKK141" s="105"/>
      <c r="AKL141" s="105"/>
      <c r="AKM141" s="105"/>
      <c r="AKN141" s="105"/>
      <c r="AKO141" s="105"/>
      <c r="AKP141" s="105"/>
      <c r="AKQ141" s="105"/>
      <c r="AKR141" s="105"/>
      <c r="AKS141" s="105"/>
      <c r="AKT141" s="105"/>
      <c r="AKU141" s="105"/>
      <c r="AKV141" s="105"/>
      <c r="AKW141" s="105"/>
      <c r="AKX141" s="105"/>
      <c r="AKY141" s="105"/>
      <c r="AKZ141" s="105"/>
      <c r="ALA141" s="105"/>
      <c r="ALB141" s="105"/>
      <c r="ALC141" s="105"/>
      <c r="ALD141" s="105"/>
      <c r="ALE141" s="105"/>
      <c r="ALF141" s="105"/>
      <c r="ALG141" s="105"/>
      <c r="ALH141" s="105"/>
      <c r="ALI141" s="105"/>
      <c r="ALJ141" s="105"/>
      <c r="ALK141" s="105"/>
      <c r="ALL141" s="105"/>
      <c r="ALM141" s="105"/>
      <c r="ALN141" s="105"/>
      <c r="ALO141" s="105"/>
      <c r="ALP141" s="105"/>
      <c r="ALQ141" s="105"/>
      <c r="ALR141" s="105"/>
      <c r="ALS141" s="105"/>
      <c r="ALT141" s="105"/>
      <c r="ALU141" s="105"/>
      <c r="ALV141" s="105"/>
      <c r="ALW141" s="105"/>
      <c r="ALX141" s="105"/>
      <c r="ALY141" s="105"/>
      <c r="ALZ141" s="105"/>
      <c r="AMA141" s="105"/>
      <c r="AMB141" s="105"/>
      <c r="AMC141" s="105"/>
      <c r="AMD141" s="105"/>
      <c r="AME141" s="105"/>
      <c r="AMF141" s="105"/>
      <c r="AMG141" s="105"/>
      <c r="AMH141" s="105"/>
      <c r="AMI141" s="105"/>
      <c r="AMJ141" s="105"/>
      <c r="AMK141" s="105"/>
      <c r="AML141" s="105"/>
      <c r="AMM141" s="105"/>
      <c r="AMN141" s="105"/>
      <c r="AMO141" s="105"/>
      <c r="AMP141" s="105"/>
      <c r="AMQ141" s="105"/>
      <c r="AMR141" s="105"/>
      <c r="AMS141" s="105"/>
      <c r="AMT141" s="105"/>
      <c r="AMU141" s="105"/>
      <c r="AMV141" s="105"/>
      <c r="AMW141" s="105"/>
      <c r="AMX141" s="105"/>
      <c r="AMY141" s="105"/>
      <c r="AMZ141" s="105"/>
      <c r="ANA141" s="105"/>
      <c r="ANB141" s="105"/>
      <c r="ANC141" s="105"/>
      <c r="AND141" s="105"/>
      <c r="ANE141" s="105"/>
      <c r="ANF141" s="105"/>
      <c r="ANG141" s="105"/>
      <c r="ANH141" s="105"/>
      <c r="ANI141" s="105"/>
      <c r="ANJ141" s="105"/>
      <c r="ANK141" s="105"/>
      <c r="ANL141" s="105"/>
      <c r="ANM141" s="105"/>
      <c r="ANN141" s="105"/>
      <c r="ANO141" s="105"/>
      <c r="ANP141" s="105"/>
      <c r="ANQ141" s="105"/>
      <c r="ANR141" s="105"/>
      <c r="ANS141" s="105"/>
      <c r="ANT141" s="105"/>
      <c r="ANU141" s="105"/>
      <c r="ANV141" s="105"/>
      <c r="ANW141" s="105"/>
      <c r="ANX141" s="105"/>
      <c r="ANY141" s="105"/>
      <c r="ANZ141" s="105"/>
      <c r="AOA141" s="105"/>
      <c r="AOB141" s="105"/>
      <c r="AOC141" s="105"/>
      <c r="AOD141" s="105"/>
      <c r="AOE141" s="105"/>
      <c r="AOF141" s="105"/>
      <c r="AOG141" s="105"/>
      <c r="AOH141" s="105"/>
      <c r="AOI141" s="105"/>
      <c r="AOJ141" s="105"/>
      <c r="AOK141" s="105"/>
      <c r="AOL141" s="105"/>
      <c r="AOM141" s="105"/>
      <c r="AON141" s="105"/>
      <c r="AOO141" s="105"/>
      <c r="AOP141" s="105"/>
      <c r="AOQ141" s="105"/>
      <c r="AOR141" s="105"/>
      <c r="AOS141" s="105"/>
      <c r="AOT141" s="105"/>
      <c r="AOU141" s="105"/>
      <c r="AOV141" s="105"/>
      <c r="AOW141" s="105"/>
      <c r="AOX141" s="105"/>
      <c r="AOY141" s="105"/>
      <c r="AOZ141" s="105"/>
      <c r="APA141" s="105"/>
      <c r="APB141" s="105"/>
      <c r="APC141" s="105"/>
      <c r="APD141" s="105"/>
      <c r="APE141" s="105"/>
      <c r="APF141" s="105"/>
      <c r="APG141" s="105"/>
      <c r="APH141" s="105"/>
      <c r="API141" s="105"/>
      <c r="APJ141" s="105"/>
      <c r="APK141" s="105"/>
      <c r="APL141" s="105"/>
      <c r="APM141" s="105"/>
      <c r="APN141" s="105"/>
      <c r="APO141" s="105"/>
      <c r="APP141" s="105"/>
      <c r="APQ141" s="105"/>
      <c r="APR141" s="105"/>
      <c r="APS141" s="105"/>
      <c r="APT141" s="105"/>
      <c r="APU141" s="105"/>
      <c r="APV141" s="105"/>
      <c r="APW141" s="105"/>
      <c r="APX141" s="105"/>
      <c r="APY141" s="105"/>
      <c r="APZ141" s="105"/>
      <c r="AQA141" s="105"/>
      <c r="AQB141" s="105"/>
      <c r="AQC141" s="105"/>
      <c r="AQD141" s="105"/>
      <c r="AQE141" s="105"/>
      <c r="AQF141" s="105"/>
      <c r="AQG141" s="105"/>
      <c r="AQH141" s="105"/>
      <c r="AQI141" s="105"/>
      <c r="AQJ141" s="105"/>
      <c r="AQK141" s="105"/>
      <c r="AQL141" s="105"/>
      <c r="AQM141" s="105"/>
      <c r="AQN141" s="105"/>
      <c r="AQO141" s="105"/>
      <c r="AQP141" s="105"/>
      <c r="AQQ141" s="105"/>
      <c r="AQR141" s="105"/>
      <c r="AQS141" s="105"/>
      <c r="AQT141" s="105"/>
      <c r="AQU141" s="105"/>
      <c r="AQV141" s="105"/>
      <c r="AQW141" s="105"/>
      <c r="AQX141" s="105"/>
      <c r="AQY141" s="105"/>
      <c r="AQZ141" s="105"/>
      <c r="ARA141" s="105"/>
      <c r="ARB141" s="105"/>
      <c r="ARC141" s="105"/>
      <c r="ARD141" s="105"/>
      <c r="ARE141" s="105"/>
      <c r="ARF141" s="105"/>
      <c r="ARG141" s="105"/>
      <c r="ARH141" s="105"/>
      <c r="ARI141" s="105"/>
      <c r="ARJ141" s="105"/>
      <c r="ARK141" s="105"/>
      <c r="ARL141" s="105"/>
      <c r="ARM141" s="105"/>
      <c r="ARN141" s="105"/>
      <c r="ARO141" s="105"/>
      <c r="ARP141" s="105"/>
      <c r="ARQ141" s="105"/>
      <c r="ARR141" s="105"/>
      <c r="ARS141" s="105"/>
      <c r="ART141" s="105"/>
      <c r="ARU141" s="105"/>
      <c r="ARV141" s="105"/>
      <c r="ARW141" s="105"/>
      <c r="ARX141" s="105"/>
      <c r="ARY141" s="105"/>
      <c r="ARZ141" s="105"/>
      <c r="ASA141" s="105"/>
      <c r="ASB141" s="105"/>
      <c r="ASC141" s="105"/>
      <c r="ASD141" s="105"/>
      <c r="ASE141" s="105"/>
      <c r="ASF141" s="105"/>
      <c r="ASG141" s="105"/>
      <c r="ASH141" s="105"/>
      <c r="ASI141" s="105"/>
      <c r="ASJ141" s="105"/>
      <c r="ASK141" s="105"/>
      <c r="ASL141" s="105"/>
      <c r="ASM141" s="105"/>
      <c r="ASN141" s="105"/>
      <c r="ASO141" s="105"/>
      <c r="ASP141" s="105"/>
      <c r="ASQ141" s="105"/>
      <c r="ASR141" s="105"/>
      <c r="ASS141" s="105"/>
      <c r="AST141" s="105"/>
      <c r="ASU141" s="105"/>
      <c r="ASV141" s="105"/>
      <c r="ASW141" s="105"/>
      <c r="ASX141" s="105"/>
      <c r="ASY141" s="105"/>
      <c r="ASZ141" s="105"/>
      <c r="ATA141" s="105"/>
    </row>
    <row r="142" spans="1:1197" s="58" customFormat="1" ht="15" customHeight="1">
      <c r="A142" s="2302"/>
      <c r="B142" s="1725" t="str">
        <f>IF(ISBLANK(C142),"",LARGE(B133:B141,1)+1)</f>
        <v/>
      </c>
      <c r="C142" s="1341"/>
      <c r="D142" s="141" t="s">
        <v>198</v>
      </c>
      <c r="E142" s="141"/>
      <c r="F142" s="141"/>
      <c r="G142" s="141"/>
      <c r="H142" s="141"/>
      <c r="I142" s="141"/>
      <c r="J142" s="1549"/>
      <c r="K142" s="140"/>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c r="BV142" s="105"/>
      <c r="BW142" s="105"/>
      <c r="BX142" s="105"/>
      <c r="BY142" s="105"/>
      <c r="BZ142" s="105"/>
      <c r="CA142" s="105"/>
      <c r="CB142" s="105"/>
      <c r="CC142" s="105"/>
      <c r="CD142" s="105"/>
      <c r="CE142" s="105"/>
      <c r="CF142" s="105"/>
      <c r="CG142" s="105"/>
      <c r="CH142" s="105"/>
      <c r="CI142" s="105"/>
      <c r="CJ142" s="105"/>
      <c r="CK142" s="105"/>
      <c r="CL142" s="105"/>
      <c r="CM142" s="105"/>
      <c r="CN142" s="105"/>
      <c r="CO142" s="105"/>
      <c r="CP142" s="105"/>
      <c r="CQ142" s="105"/>
      <c r="CR142" s="105"/>
      <c r="CS142" s="105"/>
      <c r="CT142" s="105"/>
      <c r="CU142" s="105"/>
      <c r="CV142" s="105"/>
      <c r="CW142" s="105"/>
      <c r="CX142" s="105"/>
      <c r="CY142" s="105"/>
      <c r="CZ142" s="105"/>
      <c r="DA142" s="105"/>
      <c r="DB142" s="105"/>
      <c r="DC142" s="105"/>
      <c r="DD142" s="105"/>
      <c r="DE142" s="105"/>
      <c r="DF142" s="105"/>
      <c r="DG142" s="105"/>
      <c r="DH142" s="105"/>
      <c r="DI142" s="105"/>
      <c r="DJ142" s="105"/>
      <c r="DK142" s="105"/>
      <c r="DL142" s="105"/>
      <c r="DM142" s="105"/>
      <c r="DN142" s="105"/>
      <c r="DO142" s="105"/>
      <c r="DP142" s="105"/>
      <c r="DQ142" s="105"/>
      <c r="DR142" s="105"/>
      <c r="DS142" s="105"/>
      <c r="DT142" s="105"/>
      <c r="DU142" s="105"/>
      <c r="DV142" s="105"/>
      <c r="DW142" s="105"/>
      <c r="DX142" s="105"/>
      <c r="DY142" s="105"/>
      <c r="DZ142" s="105"/>
      <c r="EA142" s="105"/>
      <c r="EB142" s="105"/>
      <c r="EC142" s="105"/>
      <c r="ED142" s="105"/>
      <c r="EE142" s="105"/>
      <c r="EF142" s="105"/>
      <c r="EG142" s="105"/>
      <c r="EH142" s="105"/>
      <c r="EI142" s="105"/>
      <c r="EJ142" s="105"/>
      <c r="EK142" s="105"/>
      <c r="EL142" s="105"/>
      <c r="EM142" s="105"/>
      <c r="EN142" s="105"/>
      <c r="EO142" s="105"/>
      <c r="EP142" s="105"/>
      <c r="EQ142" s="105"/>
      <c r="ER142" s="105"/>
      <c r="ES142" s="105"/>
      <c r="ET142" s="105"/>
      <c r="EU142" s="105"/>
      <c r="EV142" s="105"/>
      <c r="EW142" s="105"/>
      <c r="EX142" s="105"/>
      <c r="EY142" s="105"/>
      <c r="EZ142" s="105"/>
      <c r="FA142" s="105"/>
      <c r="FB142" s="105"/>
      <c r="FC142" s="105"/>
      <c r="FD142" s="105"/>
      <c r="FE142" s="105"/>
      <c r="FF142" s="105"/>
      <c r="FG142" s="105"/>
      <c r="FH142" s="105"/>
      <c r="FI142" s="105"/>
      <c r="FJ142" s="105"/>
      <c r="FK142" s="105"/>
      <c r="FL142" s="105"/>
      <c r="FM142" s="105"/>
      <c r="FN142" s="105"/>
      <c r="FO142" s="105"/>
      <c r="FP142" s="105"/>
      <c r="FQ142" s="105"/>
      <c r="FR142" s="105"/>
      <c r="FS142" s="105"/>
      <c r="FT142" s="105"/>
      <c r="FU142" s="105"/>
      <c r="FV142" s="105"/>
      <c r="FW142" s="105"/>
      <c r="FX142" s="105"/>
      <c r="FY142" s="105"/>
      <c r="FZ142" s="105"/>
      <c r="GA142" s="105"/>
      <c r="GB142" s="105"/>
      <c r="GC142" s="105"/>
      <c r="GD142" s="105"/>
      <c r="GE142" s="105"/>
      <c r="GF142" s="105"/>
      <c r="GG142" s="105"/>
      <c r="GH142" s="105"/>
      <c r="GI142" s="105"/>
      <c r="GJ142" s="105"/>
      <c r="GK142" s="105"/>
      <c r="GL142" s="105"/>
      <c r="GM142" s="105"/>
      <c r="GN142" s="105"/>
      <c r="GO142" s="105"/>
      <c r="GP142" s="105"/>
      <c r="GQ142" s="105"/>
      <c r="GR142" s="105"/>
      <c r="GS142" s="105"/>
      <c r="GT142" s="105"/>
      <c r="GU142" s="105"/>
      <c r="GV142" s="105"/>
      <c r="GW142" s="105"/>
      <c r="GX142" s="105"/>
      <c r="GY142" s="105"/>
      <c r="GZ142" s="105"/>
      <c r="HA142" s="105"/>
      <c r="HB142" s="105"/>
      <c r="HC142" s="105"/>
      <c r="HD142" s="105"/>
      <c r="HE142" s="105"/>
      <c r="HF142" s="105"/>
      <c r="HG142" s="105"/>
      <c r="HH142" s="105"/>
      <c r="HI142" s="105"/>
      <c r="HJ142" s="105"/>
      <c r="HK142" s="105"/>
      <c r="HL142" s="105"/>
      <c r="HM142" s="105"/>
      <c r="HN142" s="105"/>
      <c r="HO142" s="105"/>
      <c r="HP142" s="105"/>
      <c r="HQ142" s="105"/>
      <c r="HR142" s="105"/>
      <c r="HS142" s="105"/>
      <c r="HT142" s="105"/>
      <c r="HU142" s="105"/>
      <c r="HV142" s="105"/>
      <c r="HW142" s="105"/>
      <c r="HX142" s="105"/>
      <c r="HY142" s="105"/>
      <c r="HZ142" s="105"/>
      <c r="IA142" s="105"/>
      <c r="IB142" s="105"/>
      <c r="IC142" s="105"/>
      <c r="ID142" s="105"/>
      <c r="IE142" s="105"/>
      <c r="IF142" s="105"/>
      <c r="IG142" s="105"/>
      <c r="IH142" s="105"/>
      <c r="II142" s="105"/>
      <c r="IJ142" s="105"/>
      <c r="IK142" s="105"/>
      <c r="IL142" s="105"/>
      <c r="IM142" s="105"/>
      <c r="IN142" s="105"/>
      <c r="IO142" s="105"/>
      <c r="IP142" s="105"/>
      <c r="IQ142" s="105"/>
      <c r="IR142" s="105"/>
      <c r="IS142" s="105"/>
      <c r="IT142" s="105"/>
      <c r="IU142" s="105"/>
      <c r="IV142" s="105"/>
      <c r="IW142" s="105"/>
      <c r="IX142" s="105"/>
      <c r="IY142" s="105"/>
      <c r="IZ142" s="105"/>
      <c r="JA142" s="105"/>
      <c r="JB142" s="105"/>
      <c r="JC142" s="105"/>
      <c r="JD142" s="105"/>
      <c r="JE142" s="105"/>
      <c r="JF142" s="105"/>
      <c r="JG142" s="105"/>
      <c r="JH142" s="105"/>
      <c r="JI142" s="105"/>
      <c r="JJ142" s="105"/>
      <c r="JK142" s="105"/>
      <c r="JL142" s="105"/>
      <c r="JM142" s="105"/>
      <c r="JN142" s="105"/>
      <c r="JO142" s="105"/>
      <c r="JP142" s="105"/>
      <c r="JQ142" s="105"/>
      <c r="JR142" s="105"/>
      <c r="JS142" s="105"/>
      <c r="JT142" s="105"/>
      <c r="JU142" s="105"/>
      <c r="JV142" s="105"/>
      <c r="JW142" s="105"/>
      <c r="JX142" s="105"/>
      <c r="JY142" s="105"/>
      <c r="JZ142" s="105"/>
      <c r="KA142" s="105"/>
      <c r="KB142" s="105"/>
      <c r="KC142" s="105"/>
      <c r="KD142" s="105"/>
      <c r="KE142" s="105"/>
      <c r="KF142" s="105"/>
      <c r="KG142" s="105"/>
      <c r="KH142" s="105"/>
      <c r="KI142" s="105"/>
      <c r="KJ142" s="105"/>
      <c r="KK142" s="105"/>
      <c r="KL142" s="105"/>
      <c r="KM142" s="105"/>
      <c r="KN142" s="105"/>
      <c r="KO142" s="105"/>
      <c r="KP142" s="105"/>
      <c r="KQ142" s="105"/>
      <c r="KR142" s="105"/>
      <c r="KS142" s="105"/>
      <c r="KT142" s="105"/>
      <c r="KU142" s="105"/>
      <c r="KV142" s="105"/>
      <c r="KW142" s="105"/>
      <c r="KX142" s="105"/>
      <c r="KY142" s="105"/>
      <c r="KZ142" s="105"/>
      <c r="LA142" s="105"/>
      <c r="LB142" s="105"/>
      <c r="LC142" s="105"/>
      <c r="LD142" s="105"/>
      <c r="LE142" s="105"/>
      <c r="LF142" s="105"/>
      <c r="LG142" s="105"/>
      <c r="LH142" s="105"/>
      <c r="LI142" s="105"/>
      <c r="LJ142" s="105"/>
      <c r="LK142" s="105"/>
      <c r="LL142" s="105"/>
      <c r="LM142" s="105"/>
      <c r="LN142" s="105"/>
      <c r="LO142" s="105"/>
      <c r="LP142" s="105"/>
      <c r="LQ142" s="105"/>
      <c r="LR142" s="105"/>
      <c r="LS142" s="105"/>
      <c r="LT142" s="105"/>
      <c r="LU142" s="105"/>
      <c r="LV142" s="105"/>
      <c r="LW142" s="105"/>
      <c r="LX142" s="105"/>
      <c r="LY142" s="105"/>
      <c r="LZ142" s="105"/>
      <c r="MA142" s="105"/>
      <c r="MB142" s="105"/>
      <c r="MC142" s="105"/>
      <c r="MD142" s="105"/>
      <c r="ME142" s="105"/>
      <c r="MF142" s="105"/>
      <c r="MG142" s="105"/>
      <c r="MH142" s="105"/>
      <c r="MI142" s="105"/>
      <c r="MJ142" s="105"/>
      <c r="MK142" s="105"/>
      <c r="ML142" s="105"/>
      <c r="MM142" s="105"/>
      <c r="MN142" s="105"/>
      <c r="MO142" s="105"/>
      <c r="MP142" s="105"/>
      <c r="MQ142" s="105"/>
      <c r="MR142" s="105"/>
      <c r="MS142" s="105"/>
      <c r="MT142" s="105"/>
      <c r="MU142" s="105"/>
      <c r="MV142" s="105"/>
      <c r="MW142" s="105"/>
      <c r="MX142" s="105"/>
      <c r="MY142" s="105"/>
      <c r="MZ142" s="105"/>
      <c r="NA142" s="105"/>
      <c r="NB142" s="105"/>
      <c r="NC142" s="105"/>
      <c r="ND142" s="105"/>
      <c r="NE142" s="105"/>
      <c r="NF142" s="105"/>
      <c r="NG142" s="105"/>
      <c r="NH142" s="105"/>
      <c r="NI142" s="105"/>
      <c r="NJ142" s="105"/>
      <c r="NK142" s="105"/>
      <c r="NL142" s="105"/>
      <c r="NM142" s="105"/>
      <c r="NN142" s="105"/>
      <c r="NO142" s="105"/>
      <c r="NP142" s="105"/>
      <c r="NQ142" s="105"/>
      <c r="NR142" s="105"/>
      <c r="NS142" s="105"/>
      <c r="NT142" s="105"/>
      <c r="NU142" s="105"/>
      <c r="NV142" s="105"/>
      <c r="NW142" s="105"/>
      <c r="NX142" s="105"/>
      <c r="NY142" s="105"/>
      <c r="NZ142" s="105"/>
      <c r="OA142" s="105"/>
      <c r="OB142" s="105"/>
      <c r="OC142" s="105"/>
      <c r="OD142" s="105"/>
      <c r="OE142" s="105"/>
      <c r="OF142" s="105"/>
      <c r="OG142" s="105"/>
      <c r="OH142" s="105"/>
      <c r="OI142" s="105"/>
      <c r="OJ142" s="105"/>
      <c r="OK142" s="105"/>
      <c r="OL142" s="105"/>
      <c r="OM142" s="105"/>
      <c r="ON142" s="105"/>
      <c r="OO142" s="105"/>
      <c r="OP142" s="105"/>
      <c r="OQ142" s="105"/>
      <c r="OR142" s="105"/>
      <c r="OS142" s="105"/>
      <c r="OT142" s="105"/>
      <c r="OU142" s="105"/>
      <c r="OV142" s="105"/>
      <c r="OW142" s="105"/>
      <c r="OX142" s="105"/>
      <c r="OY142" s="105"/>
      <c r="OZ142" s="105"/>
      <c r="PA142" s="105"/>
      <c r="PB142" s="105"/>
      <c r="PC142" s="105"/>
      <c r="PD142" s="105"/>
      <c r="PE142" s="105"/>
      <c r="PF142" s="105"/>
      <c r="PG142" s="105"/>
      <c r="PH142" s="105"/>
      <c r="PI142" s="105"/>
      <c r="PJ142" s="105"/>
      <c r="PK142" s="105"/>
      <c r="PL142" s="105"/>
      <c r="PM142" s="105"/>
      <c r="PN142" s="105"/>
      <c r="PO142" s="105"/>
      <c r="PP142" s="105"/>
      <c r="PQ142" s="105"/>
      <c r="PR142" s="105"/>
      <c r="PS142" s="105"/>
      <c r="PT142" s="105"/>
      <c r="PU142" s="105"/>
      <c r="PV142" s="105"/>
      <c r="PW142" s="105"/>
      <c r="PX142" s="105"/>
      <c r="PY142" s="105"/>
      <c r="PZ142" s="105"/>
      <c r="QA142" s="105"/>
      <c r="QB142" s="105"/>
      <c r="QC142" s="105"/>
      <c r="QD142" s="105"/>
      <c r="QE142" s="105"/>
      <c r="QF142" s="105"/>
      <c r="QG142" s="105"/>
      <c r="QH142" s="105"/>
      <c r="QI142" s="105"/>
      <c r="QJ142" s="105"/>
      <c r="QK142" s="105"/>
      <c r="QL142" s="105"/>
      <c r="QM142" s="105"/>
      <c r="QN142" s="105"/>
      <c r="QO142" s="105"/>
      <c r="QP142" s="105"/>
      <c r="QQ142" s="105"/>
      <c r="QR142" s="105"/>
      <c r="QS142" s="105"/>
      <c r="QT142" s="105"/>
      <c r="QU142" s="105"/>
      <c r="QV142" s="105"/>
      <c r="QW142" s="105"/>
      <c r="QX142" s="105"/>
      <c r="QY142" s="105"/>
      <c r="QZ142" s="105"/>
      <c r="RA142" s="105"/>
      <c r="RB142" s="105"/>
      <c r="RC142" s="105"/>
      <c r="RD142" s="105"/>
      <c r="RE142" s="105"/>
      <c r="RF142" s="105"/>
      <c r="RG142" s="105"/>
      <c r="RH142" s="105"/>
      <c r="RI142" s="105"/>
      <c r="RJ142" s="105"/>
      <c r="RK142" s="105"/>
      <c r="RL142" s="105"/>
      <c r="RM142" s="105"/>
      <c r="RN142" s="105"/>
      <c r="RO142" s="105"/>
      <c r="RP142" s="105"/>
      <c r="RQ142" s="105"/>
      <c r="RR142" s="105"/>
      <c r="RS142" s="105"/>
      <c r="RT142" s="105"/>
      <c r="RU142" s="105"/>
      <c r="RV142" s="105"/>
      <c r="RW142" s="105"/>
      <c r="RX142" s="105"/>
      <c r="RY142" s="105"/>
      <c r="RZ142" s="105"/>
      <c r="SA142" s="105"/>
      <c r="SB142" s="105"/>
      <c r="SC142" s="105"/>
      <c r="SD142" s="105"/>
      <c r="SE142" s="105"/>
      <c r="SF142" s="105"/>
      <c r="SG142" s="105"/>
      <c r="SH142" s="105"/>
      <c r="SI142" s="105"/>
      <c r="SJ142" s="105"/>
      <c r="SK142" s="105"/>
      <c r="SL142" s="105"/>
      <c r="SM142" s="105"/>
      <c r="SN142" s="105"/>
      <c r="SO142" s="105"/>
      <c r="SP142" s="105"/>
      <c r="SQ142" s="105"/>
      <c r="SR142" s="105"/>
      <c r="SS142" s="105"/>
      <c r="ST142" s="105"/>
      <c r="SU142" s="105"/>
      <c r="SV142" s="105"/>
      <c r="SW142" s="105"/>
      <c r="SX142" s="105"/>
      <c r="SY142" s="105"/>
      <c r="SZ142" s="105"/>
      <c r="TA142" s="105"/>
      <c r="TB142" s="105"/>
      <c r="TC142" s="105"/>
      <c r="TD142" s="105"/>
      <c r="TE142" s="105"/>
      <c r="TF142" s="105"/>
      <c r="TG142" s="105"/>
      <c r="TH142" s="105"/>
      <c r="TI142" s="105"/>
      <c r="TJ142" s="105"/>
      <c r="TK142" s="105"/>
      <c r="TL142" s="105"/>
      <c r="TM142" s="105"/>
      <c r="TN142" s="105"/>
      <c r="TO142" s="105"/>
      <c r="TP142" s="105"/>
      <c r="TQ142" s="105"/>
      <c r="TR142" s="105"/>
      <c r="TS142" s="105"/>
      <c r="TT142" s="105"/>
      <c r="TU142" s="105"/>
      <c r="TV142" s="105"/>
      <c r="TW142" s="105"/>
      <c r="TX142" s="105"/>
      <c r="TY142" s="105"/>
      <c r="TZ142" s="105"/>
      <c r="UA142" s="105"/>
      <c r="UB142" s="105"/>
      <c r="UC142" s="105"/>
      <c r="UD142" s="105"/>
      <c r="UE142" s="105"/>
      <c r="UF142" s="105"/>
      <c r="UG142" s="105"/>
      <c r="UH142" s="105"/>
      <c r="UI142" s="105"/>
      <c r="UJ142" s="105"/>
      <c r="UK142" s="105"/>
      <c r="UL142" s="105"/>
      <c r="UM142" s="105"/>
      <c r="UN142" s="105"/>
      <c r="UO142" s="105"/>
      <c r="UP142" s="105"/>
      <c r="UQ142" s="105"/>
      <c r="UR142" s="105"/>
      <c r="US142" s="105"/>
      <c r="UT142" s="105"/>
      <c r="UU142" s="105"/>
      <c r="UV142" s="105"/>
      <c r="UW142" s="105"/>
      <c r="UX142" s="105"/>
      <c r="UY142" s="105"/>
      <c r="UZ142" s="105"/>
      <c r="VA142" s="105"/>
      <c r="VB142" s="105"/>
      <c r="VC142" s="105"/>
      <c r="VD142" s="105"/>
      <c r="VE142" s="105"/>
      <c r="VF142" s="105"/>
      <c r="VG142" s="105"/>
      <c r="VH142" s="105"/>
      <c r="VI142" s="105"/>
      <c r="VJ142" s="105"/>
      <c r="VK142" s="105"/>
      <c r="VL142" s="105"/>
      <c r="VM142" s="105"/>
      <c r="VN142" s="105"/>
      <c r="VO142" s="105"/>
      <c r="VP142" s="105"/>
      <c r="VQ142" s="105"/>
      <c r="VR142" s="105"/>
      <c r="VS142" s="105"/>
      <c r="VT142" s="105"/>
      <c r="VU142" s="105"/>
      <c r="VV142" s="105"/>
      <c r="VW142" s="105"/>
      <c r="VX142" s="105"/>
      <c r="VY142" s="105"/>
      <c r="VZ142" s="105"/>
      <c r="WA142" s="105"/>
      <c r="WB142" s="105"/>
      <c r="WC142" s="105"/>
      <c r="WD142" s="105"/>
      <c r="WE142" s="105"/>
      <c r="WF142" s="105"/>
      <c r="WG142" s="105"/>
      <c r="WH142" s="105"/>
      <c r="WI142" s="105"/>
      <c r="WJ142" s="105"/>
      <c r="WK142" s="105"/>
      <c r="WL142" s="105"/>
      <c r="WM142" s="105"/>
      <c r="WN142" s="105"/>
      <c r="WO142" s="105"/>
      <c r="WP142" s="105"/>
      <c r="WQ142" s="105"/>
      <c r="WR142" s="105"/>
      <c r="WS142" s="105"/>
      <c r="WT142" s="105"/>
      <c r="WU142" s="105"/>
      <c r="WV142" s="105"/>
      <c r="WW142" s="105"/>
      <c r="WX142" s="105"/>
      <c r="WY142" s="105"/>
      <c r="WZ142" s="105"/>
      <c r="XA142" s="105"/>
      <c r="XB142" s="105"/>
      <c r="XC142" s="105"/>
      <c r="XD142" s="105"/>
      <c r="XE142" s="105"/>
      <c r="XF142" s="105"/>
      <c r="XG142" s="105"/>
      <c r="XH142" s="105"/>
      <c r="XI142" s="105"/>
      <c r="XJ142" s="105"/>
      <c r="XK142" s="105"/>
      <c r="XL142" s="105"/>
      <c r="XM142" s="105"/>
      <c r="XN142" s="105"/>
      <c r="XO142" s="105"/>
      <c r="XP142" s="105"/>
      <c r="XQ142" s="105"/>
      <c r="XR142" s="105"/>
      <c r="XS142" s="105"/>
      <c r="XT142" s="105"/>
      <c r="XU142" s="105"/>
      <c r="XV142" s="105"/>
      <c r="XW142" s="105"/>
      <c r="XX142" s="105"/>
      <c r="XY142" s="105"/>
      <c r="XZ142" s="105"/>
      <c r="YA142" s="105"/>
      <c r="YB142" s="105"/>
      <c r="YC142" s="105"/>
      <c r="YD142" s="105"/>
      <c r="YE142" s="105"/>
      <c r="YF142" s="105"/>
      <c r="YG142" s="105"/>
      <c r="YH142" s="105"/>
      <c r="YI142" s="105"/>
      <c r="YJ142" s="105"/>
      <c r="YK142" s="105"/>
      <c r="YL142" s="105"/>
      <c r="YM142" s="105"/>
      <c r="YN142" s="105"/>
      <c r="YO142" s="105"/>
      <c r="YP142" s="105"/>
      <c r="YQ142" s="105"/>
      <c r="YR142" s="105"/>
      <c r="YS142" s="105"/>
      <c r="YT142" s="105"/>
      <c r="YU142" s="105"/>
      <c r="YV142" s="105"/>
      <c r="YW142" s="105"/>
      <c r="YX142" s="105"/>
      <c r="YY142" s="105"/>
      <c r="YZ142" s="105"/>
      <c r="ZA142" s="105"/>
      <c r="ZB142" s="105"/>
      <c r="ZC142" s="105"/>
      <c r="ZD142" s="105"/>
      <c r="ZE142" s="105"/>
      <c r="ZF142" s="105"/>
      <c r="ZG142" s="105"/>
      <c r="ZH142" s="105"/>
      <c r="ZI142" s="105"/>
      <c r="ZJ142" s="105"/>
      <c r="ZK142" s="105"/>
      <c r="ZL142" s="105"/>
      <c r="ZM142" s="105"/>
      <c r="ZN142" s="105"/>
      <c r="ZO142" s="105"/>
      <c r="ZP142" s="105"/>
      <c r="ZQ142" s="105"/>
      <c r="ZR142" s="105"/>
      <c r="ZS142" s="105"/>
      <c r="ZT142" s="105"/>
      <c r="ZU142" s="105"/>
      <c r="ZV142" s="105"/>
      <c r="ZW142" s="105"/>
      <c r="ZX142" s="105"/>
      <c r="ZY142" s="105"/>
      <c r="ZZ142" s="105"/>
      <c r="AAA142" s="105"/>
      <c r="AAB142" s="105"/>
      <c r="AAC142" s="105"/>
      <c r="AAD142" s="105"/>
      <c r="AAE142" s="105"/>
      <c r="AAF142" s="105"/>
      <c r="AAG142" s="105"/>
      <c r="AAH142" s="105"/>
      <c r="AAI142" s="105"/>
      <c r="AAJ142" s="105"/>
      <c r="AAK142" s="105"/>
      <c r="AAL142" s="105"/>
      <c r="AAM142" s="105"/>
      <c r="AAN142" s="105"/>
      <c r="AAO142" s="105"/>
      <c r="AAP142" s="105"/>
      <c r="AAQ142" s="105"/>
      <c r="AAR142" s="105"/>
      <c r="AAS142" s="105"/>
      <c r="AAT142" s="105"/>
      <c r="AAU142" s="105"/>
      <c r="AAV142" s="105"/>
      <c r="AAW142" s="105"/>
      <c r="AAX142" s="105"/>
      <c r="AAY142" s="105"/>
      <c r="AAZ142" s="105"/>
      <c r="ABA142" s="105"/>
      <c r="ABB142" s="105"/>
      <c r="ABC142" s="105"/>
      <c r="ABD142" s="105"/>
      <c r="ABE142" s="105"/>
      <c r="ABF142" s="105"/>
      <c r="ABG142" s="105"/>
      <c r="ABH142" s="105"/>
      <c r="ABI142" s="105"/>
      <c r="ABJ142" s="105"/>
      <c r="ABK142" s="105"/>
      <c r="ABL142" s="105"/>
      <c r="ABM142" s="105"/>
      <c r="ABN142" s="105"/>
      <c r="ABO142" s="105"/>
      <c r="ABP142" s="105"/>
      <c r="ABQ142" s="105"/>
      <c r="ABR142" s="105"/>
      <c r="ABS142" s="105"/>
      <c r="ABT142" s="105"/>
      <c r="ABU142" s="105"/>
      <c r="ABV142" s="105"/>
      <c r="ABW142" s="105"/>
      <c r="ABX142" s="105"/>
      <c r="ABY142" s="105"/>
      <c r="ABZ142" s="105"/>
      <c r="ACA142" s="105"/>
      <c r="ACB142" s="105"/>
      <c r="ACC142" s="105"/>
      <c r="ACD142" s="105"/>
      <c r="ACE142" s="105"/>
      <c r="ACF142" s="105"/>
      <c r="ACG142" s="105"/>
      <c r="ACH142" s="105"/>
      <c r="ACI142" s="105"/>
      <c r="ACJ142" s="105"/>
      <c r="ACK142" s="105"/>
      <c r="ACL142" s="105"/>
      <c r="ACM142" s="105"/>
      <c r="ACN142" s="105"/>
      <c r="ACO142" s="105"/>
      <c r="ACP142" s="105"/>
      <c r="ACQ142" s="105"/>
      <c r="ACR142" s="105"/>
      <c r="ACS142" s="105"/>
      <c r="ACT142" s="105"/>
      <c r="ACU142" s="105"/>
      <c r="ACV142" s="105"/>
      <c r="ACW142" s="105"/>
      <c r="ACX142" s="105"/>
      <c r="ACY142" s="105"/>
      <c r="ACZ142" s="105"/>
      <c r="ADA142" s="105"/>
      <c r="ADB142" s="105"/>
      <c r="ADC142" s="105"/>
      <c r="ADD142" s="105"/>
      <c r="ADE142" s="105"/>
      <c r="ADF142" s="105"/>
      <c r="ADG142" s="105"/>
      <c r="ADH142" s="105"/>
      <c r="ADI142" s="105"/>
      <c r="ADJ142" s="105"/>
      <c r="ADK142" s="105"/>
      <c r="ADL142" s="105"/>
      <c r="ADM142" s="105"/>
      <c r="ADN142" s="105"/>
      <c r="ADO142" s="105"/>
      <c r="ADP142" s="105"/>
      <c r="ADQ142" s="105"/>
      <c r="ADR142" s="105"/>
      <c r="ADS142" s="105"/>
      <c r="ADT142" s="105"/>
      <c r="ADU142" s="105"/>
      <c r="ADV142" s="105"/>
      <c r="ADW142" s="105"/>
      <c r="ADX142" s="105"/>
      <c r="ADY142" s="105"/>
      <c r="ADZ142" s="105"/>
      <c r="AEA142" s="105"/>
      <c r="AEB142" s="105"/>
      <c r="AEC142" s="105"/>
      <c r="AED142" s="105"/>
      <c r="AEE142" s="105"/>
      <c r="AEF142" s="105"/>
      <c r="AEG142" s="105"/>
      <c r="AEH142" s="105"/>
      <c r="AEI142" s="105"/>
      <c r="AEJ142" s="105"/>
      <c r="AEK142" s="105"/>
      <c r="AEL142" s="105"/>
      <c r="AEM142" s="105"/>
      <c r="AEN142" s="105"/>
      <c r="AEO142" s="105"/>
      <c r="AEP142" s="105"/>
      <c r="AEQ142" s="105"/>
      <c r="AER142" s="105"/>
      <c r="AES142" s="105"/>
      <c r="AET142" s="105"/>
      <c r="AEU142" s="105"/>
      <c r="AEV142" s="105"/>
      <c r="AEW142" s="105"/>
      <c r="AEX142" s="105"/>
      <c r="AEY142" s="105"/>
      <c r="AEZ142" s="105"/>
      <c r="AFA142" s="105"/>
      <c r="AFB142" s="105"/>
      <c r="AFC142" s="105"/>
      <c r="AFD142" s="105"/>
      <c r="AFE142" s="105"/>
      <c r="AFF142" s="105"/>
      <c r="AFG142" s="105"/>
      <c r="AFH142" s="105"/>
      <c r="AFI142" s="105"/>
      <c r="AFJ142" s="105"/>
      <c r="AFK142" s="105"/>
      <c r="AFL142" s="105"/>
      <c r="AFM142" s="105"/>
      <c r="AFN142" s="105"/>
      <c r="AFO142" s="105"/>
      <c r="AFP142" s="105"/>
      <c r="AFQ142" s="105"/>
      <c r="AFR142" s="105"/>
      <c r="AFS142" s="105"/>
      <c r="AFT142" s="105"/>
      <c r="AFU142" s="105"/>
      <c r="AFV142" s="105"/>
      <c r="AFW142" s="105"/>
      <c r="AFX142" s="105"/>
      <c r="AFY142" s="105"/>
      <c r="AFZ142" s="105"/>
      <c r="AGA142" s="105"/>
      <c r="AGB142" s="105"/>
      <c r="AGC142" s="105"/>
      <c r="AGD142" s="105"/>
      <c r="AGE142" s="105"/>
      <c r="AGF142" s="105"/>
      <c r="AGG142" s="105"/>
      <c r="AGH142" s="105"/>
      <c r="AGI142" s="105"/>
      <c r="AGJ142" s="105"/>
      <c r="AGK142" s="105"/>
      <c r="AGL142" s="105"/>
      <c r="AGM142" s="105"/>
      <c r="AGN142" s="105"/>
      <c r="AGO142" s="105"/>
      <c r="AGP142" s="105"/>
      <c r="AGQ142" s="105"/>
      <c r="AGR142" s="105"/>
      <c r="AGS142" s="105"/>
      <c r="AGT142" s="105"/>
      <c r="AGU142" s="105"/>
      <c r="AGV142" s="105"/>
      <c r="AGW142" s="105"/>
      <c r="AGX142" s="105"/>
      <c r="AGY142" s="105"/>
      <c r="AGZ142" s="105"/>
      <c r="AHA142" s="105"/>
      <c r="AHB142" s="105"/>
      <c r="AHC142" s="105"/>
      <c r="AHD142" s="105"/>
      <c r="AHE142" s="105"/>
      <c r="AHF142" s="105"/>
      <c r="AHG142" s="105"/>
      <c r="AHH142" s="105"/>
      <c r="AHI142" s="105"/>
      <c r="AHJ142" s="105"/>
      <c r="AHK142" s="105"/>
      <c r="AHL142" s="105"/>
      <c r="AHM142" s="105"/>
      <c r="AHN142" s="105"/>
      <c r="AHO142" s="105"/>
      <c r="AHP142" s="105"/>
      <c r="AHQ142" s="105"/>
      <c r="AHR142" s="105"/>
      <c r="AHS142" s="105"/>
      <c r="AHT142" s="105"/>
      <c r="AHU142" s="105"/>
      <c r="AHV142" s="105"/>
      <c r="AHW142" s="105"/>
      <c r="AHX142" s="105"/>
      <c r="AHY142" s="105"/>
      <c r="AHZ142" s="105"/>
      <c r="AIA142" s="105"/>
      <c r="AIB142" s="105"/>
      <c r="AIC142" s="105"/>
      <c r="AID142" s="105"/>
      <c r="AIE142" s="105"/>
      <c r="AIF142" s="105"/>
      <c r="AIG142" s="105"/>
      <c r="AIH142" s="105"/>
      <c r="AII142" s="105"/>
      <c r="AIJ142" s="105"/>
      <c r="AIK142" s="105"/>
      <c r="AIL142" s="105"/>
      <c r="AIM142" s="105"/>
      <c r="AIN142" s="105"/>
      <c r="AIO142" s="105"/>
      <c r="AIP142" s="105"/>
      <c r="AIQ142" s="105"/>
      <c r="AIR142" s="105"/>
      <c r="AIS142" s="105"/>
      <c r="AIT142" s="105"/>
      <c r="AIU142" s="105"/>
      <c r="AIV142" s="105"/>
      <c r="AIW142" s="105"/>
      <c r="AIX142" s="105"/>
      <c r="AIY142" s="105"/>
      <c r="AIZ142" s="105"/>
      <c r="AJA142" s="105"/>
      <c r="AJB142" s="105"/>
      <c r="AJC142" s="105"/>
      <c r="AJD142" s="105"/>
      <c r="AJE142" s="105"/>
      <c r="AJF142" s="105"/>
      <c r="AJG142" s="105"/>
      <c r="AJH142" s="105"/>
      <c r="AJI142" s="105"/>
      <c r="AJJ142" s="105"/>
      <c r="AJK142" s="105"/>
      <c r="AJL142" s="105"/>
      <c r="AJM142" s="105"/>
      <c r="AJN142" s="105"/>
      <c r="AJO142" s="105"/>
      <c r="AJP142" s="105"/>
      <c r="AJQ142" s="105"/>
      <c r="AJR142" s="105"/>
      <c r="AJS142" s="105"/>
      <c r="AJT142" s="105"/>
      <c r="AJU142" s="105"/>
      <c r="AJV142" s="105"/>
      <c r="AJW142" s="105"/>
      <c r="AJX142" s="105"/>
      <c r="AJY142" s="105"/>
      <c r="AJZ142" s="105"/>
      <c r="AKA142" s="105"/>
      <c r="AKB142" s="105"/>
      <c r="AKC142" s="105"/>
      <c r="AKD142" s="105"/>
      <c r="AKE142" s="105"/>
      <c r="AKF142" s="105"/>
      <c r="AKG142" s="105"/>
      <c r="AKH142" s="105"/>
      <c r="AKI142" s="105"/>
      <c r="AKJ142" s="105"/>
      <c r="AKK142" s="105"/>
      <c r="AKL142" s="105"/>
      <c r="AKM142" s="105"/>
      <c r="AKN142" s="105"/>
      <c r="AKO142" s="105"/>
      <c r="AKP142" s="105"/>
      <c r="AKQ142" s="105"/>
      <c r="AKR142" s="105"/>
      <c r="AKS142" s="105"/>
      <c r="AKT142" s="105"/>
      <c r="AKU142" s="105"/>
      <c r="AKV142" s="105"/>
      <c r="AKW142" s="105"/>
      <c r="AKX142" s="105"/>
      <c r="AKY142" s="105"/>
      <c r="AKZ142" s="105"/>
      <c r="ALA142" s="105"/>
      <c r="ALB142" s="105"/>
      <c r="ALC142" s="105"/>
      <c r="ALD142" s="105"/>
      <c r="ALE142" s="105"/>
      <c r="ALF142" s="105"/>
      <c r="ALG142" s="105"/>
      <c r="ALH142" s="105"/>
      <c r="ALI142" s="105"/>
      <c r="ALJ142" s="105"/>
      <c r="ALK142" s="105"/>
      <c r="ALL142" s="105"/>
      <c r="ALM142" s="105"/>
      <c r="ALN142" s="105"/>
      <c r="ALO142" s="105"/>
      <c r="ALP142" s="105"/>
      <c r="ALQ142" s="105"/>
      <c r="ALR142" s="105"/>
      <c r="ALS142" s="105"/>
      <c r="ALT142" s="105"/>
      <c r="ALU142" s="105"/>
      <c r="ALV142" s="105"/>
      <c r="ALW142" s="105"/>
      <c r="ALX142" s="105"/>
      <c r="ALY142" s="105"/>
      <c r="ALZ142" s="105"/>
      <c r="AMA142" s="105"/>
      <c r="AMB142" s="105"/>
      <c r="AMC142" s="105"/>
      <c r="AMD142" s="105"/>
      <c r="AME142" s="105"/>
      <c r="AMF142" s="105"/>
      <c r="AMG142" s="105"/>
      <c r="AMH142" s="105"/>
      <c r="AMI142" s="105"/>
      <c r="AMJ142" s="105"/>
      <c r="AMK142" s="105"/>
      <c r="AML142" s="105"/>
      <c r="AMM142" s="105"/>
      <c r="AMN142" s="105"/>
      <c r="AMO142" s="105"/>
      <c r="AMP142" s="105"/>
      <c r="AMQ142" s="105"/>
      <c r="AMR142" s="105"/>
      <c r="AMS142" s="105"/>
      <c r="AMT142" s="105"/>
      <c r="AMU142" s="105"/>
      <c r="AMV142" s="105"/>
      <c r="AMW142" s="105"/>
      <c r="AMX142" s="105"/>
      <c r="AMY142" s="105"/>
      <c r="AMZ142" s="105"/>
      <c r="ANA142" s="105"/>
      <c r="ANB142" s="105"/>
      <c r="ANC142" s="105"/>
      <c r="AND142" s="105"/>
      <c r="ANE142" s="105"/>
      <c r="ANF142" s="105"/>
      <c r="ANG142" s="105"/>
      <c r="ANH142" s="105"/>
      <c r="ANI142" s="105"/>
      <c r="ANJ142" s="105"/>
      <c r="ANK142" s="105"/>
      <c r="ANL142" s="105"/>
      <c r="ANM142" s="105"/>
      <c r="ANN142" s="105"/>
      <c r="ANO142" s="105"/>
      <c r="ANP142" s="105"/>
      <c r="ANQ142" s="105"/>
      <c r="ANR142" s="105"/>
      <c r="ANS142" s="105"/>
      <c r="ANT142" s="105"/>
      <c r="ANU142" s="105"/>
      <c r="ANV142" s="105"/>
      <c r="ANW142" s="105"/>
      <c r="ANX142" s="105"/>
      <c r="ANY142" s="105"/>
      <c r="ANZ142" s="105"/>
      <c r="AOA142" s="105"/>
      <c r="AOB142" s="105"/>
      <c r="AOC142" s="105"/>
      <c r="AOD142" s="105"/>
      <c r="AOE142" s="105"/>
      <c r="AOF142" s="105"/>
      <c r="AOG142" s="105"/>
      <c r="AOH142" s="105"/>
      <c r="AOI142" s="105"/>
      <c r="AOJ142" s="105"/>
      <c r="AOK142" s="105"/>
      <c r="AOL142" s="105"/>
      <c r="AOM142" s="105"/>
      <c r="AON142" s="105"/>
      <c r="AOO142" s="105"/>
      <c r="AOP142" s="105"/>
      <c r="AOQ142" s="105"/>
      <c r="AOR142" s="105"/>
      <c r="AOS142" s="105"/>
      <c r="AOT142" s="105"/>
      <c r="AOU142" s="105"/>
      <c r="AOV142" s="105"/>
      <c r="AOW142" s="105"/>
      <c r="AOX142" s="105"/>
      <c r="AOY142" s="105"/>
      <c r="AOZ142" s="105"/>
      <c r="APA142" s="105"/>
      <c r="APB142" s="105"/>
      <c r="APC142" s="105"/>
      <c r="APD142" s="105"/>
      <c r="APE142" s="105"/>
      <c r="APF142" s="105"/>
      <c r="APG142" s="105"/>
      <c r="APH142" s="105"/>
      <c r="API142" s="105"/>
      <c r="APJ142" s="105"/>
      <c r="APK142" s="105"/>
      <c r="APL142" s="105"/>
      <c r="APM142" s="105"/>
      <c r="APN142" s="105"/>
      <c r="APO142" s="105"/>
      <c r="APP142" s="105"/>
      <c r="APQ142" s="105"/>
      <c r="APR142" s="105"/>
      <c r="APS142" s="105"/>
      <c r="APT142" s="105"/>
      <c r="APU142" s="105"/>
      <c r="APV142" s="105"/>
      <c r="APW142" s="105"/>
      <c r="APX142" s="105"/>
      <c r="APY142" s="105"/>
      <c r="APZ142" s="105"/>
      <c r="AQA142" s="105"/>
      <c r="AQB142" s="105"/>
      <c r="AQC142" s="105"/>
      <c r="AQD142" s="105"/>
      <c r="AQE142" s="105"/>
      <c r="AQF142" s="105"/>
      <c r="AQG142" s="105"/>
      <c r="AQH142" s="105"/>
      <c r="AQI142" s="105"/>
      <c r="AQJ142" s="105"/>
      <c r="AQK142" s="105"/>
      <c r="AQL142" s="105"/>
      <c r="AQM142" s="105"/>
      <c r="AQN142" s="105"/>
      <c r="AQO142" s="105"/>
      <c r="AQP142" s="105"/>
      <c r="AQQ142" s="105"/>
      <c r="AQR142" s="105"/>
      <c r="AQS142" s="105"/>
      <c r="AQT142" s="105"/>
      <c r="AQU142" s="105"/>
      <c r="AQV142" s="105"/>
      <c r="AQW142" s="105"/>
      <c r="AQX142" s="105"/>
      <c r="AQY142" s="105"/>
      <c r="AQZ142" s="105"/>
      <c r="ARA142" s="105"/>
      <c r="ARB142" s="105"/>
      <c r="ARC142" s="105"/>
      <c r="ARD142" s="105"/>
      <c r="ARE142" s="105"/>
      <c r="ARF142" s="105"/>
      <c r="ARG142" s="105"/>
      <c r="ARH142" s="105"/>
      <c r="ARI142" s="105"/>
      <c r="ARJ142" s="105"/>
      <c r="ARK142" s="105"/>
      <c r="ARL142" s="105"/>
      <c r="ARM142" s="105"/>
      <c r="ARN142" s="105"/>
      <c r="ARO142" s="105"/>
      <c r="ARP142" s="105"/>
      <c r="ARQ142" s="105"/>
      <c r="ARR142" s="105"/>
      <c r="ARS142" s="105"/>
      <c r="ART142" s="105"/>
      <c r="ARU142" s="105"/>
      <c r="ARV142" s="105"/>
      <c r="ARW142" s="105"/>
      <c r="ARX142" s="105"/>
      <c r="ARY142" s="105"/>
      <c r="ARZ142" s="105"/>
      <c r="ASA142" s="105"/>
      <c r="ASB142" s="105"/>
      <c r="ASC142" s="105"/>
      <c r="ASD142" s="105"/>
      <c r="ASE142" s="105"/>
      <c r="ASF142" s="105"/>
      <c r="ASG142" s="105"/>
      <c r="ASH142" s="105"/>
      <c r="ASI142" s="105"/>
      <c r="ASJ142" s="105"/>
      <c r="ASK142" s="105"/>
      <c r="ASL142" s="105"/>
      <c r="ASM142" s="105"/>
      <c r="ASN142" s="105"/>
      <c r="ASO142" s="105"/>
      <c r="ASP142" s="105"/>
      <c r="ASQ142" s="105"/>
      <c r="ASR142" s="105"/>
      <c r="ASS142" s="105"/>
      <c r="AST142" s="105"/>
      <c r="ASU142" s="105"/>
      <c r="ASV142" s="105"/>
      <c r="ASW142" s="105"/>
      <c r="ASX142" s="105"/>
      <c r="ASY142" s="105"/>
      <c r="ASZ142" s="105"/>
      <c r="ATA142" s="105"/>
    </row>
    <row r="143" spans="1:1197" s="58" customFormat="1" ht="15.75">
      <c r="A143" s="2302"/>
      <c r="B143" s="1725" t="str">
        <f>IF(ISBLANK(C143),"",LARGE(B133:B142,1)+1)</f>
        <v/>
      </c>
      <c r="C143" s="1341"/>
      <c r="D143" s="141" t="s">
        <v>199</v>
      </c>
      <c r="E143" s="141"/>
      <c r="F143" s="141"/>
      <c r="G143" s="141"/>
      <c r="H143" s="141"/>
      <c r="I143" s="141"/>
      <c r="J143" s="1549"/>
      <c r="K143" s="140"/>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c r="BV143" s="105"/>
      <c r="BW143" s="105"/>
      <c r="BX143" s="105"/>
      <c r="BY143" s="105"/>
      <c r="BZ143" s="105"/>
      <c r="CA143" s="105"/>
      <c r="CB143" s="105"/>
      <c r="CC143" s="105"/>
      <c r="CD143" s="105"/>
      <c r="CE143" s="105"/>
      <c r="CF143" s="105"/>
      <c r="CG143" s="105"/>
      <c r="CH143" s="105"/>
      <c r="CI143" s="105"/>
      <c r="CJ143" s="105"/>
      <c r="CK143" s="105"/>
      <c r="CL143" s="105"/>
      <c r="CM143" s="105"/>
      <c r="CN143" s="105"/>
      <c r="CO143" s="105"/>
      <c r="CP143" s="105"/>
      <c r="CQ143" s="105"/>
      <c r="CR143" s="105"/>
      <c r="CS143" s="105"/>
      <c r="CT143" s="105"/>
      <c r="CU143" s="105"/>
      <c r="CV143" s="105"/>
      <c r="CW143" s="105"/>
      <c r="CX143" s="105"/>
      <c r="CY143" s="105"/>
      <c r="CZ143" s="105"/>
      <c r="DA143" s="105"/>
      <c r="DB143" s="105"/>
      <c r="DC143" s="105"/>
      <c r="DD143" s="105"/>
      <c r="DE143" s="105"/>
      <c r="DF143" s="105"/>
      <c r="DG143" s="105"/>
      <c r="DH143" s="105"/>
      <c r="DI143" s="105"/>
      <c r="DJ143" s="105"/>
      <c r="DK143" s="105"/>
      <c r="DL143" s="105"/>
      <c r="DM143" s="105"/>
      <c r="DN143" s="105"/>
      <c r="DO143" s="105"/>
      <c r="DP143" s="105"/>
      <c r="DQ143" s="105"/>
      <c r="DR143" s="105"/>
      <c r="DS143" s="105"/>
      <c r="DT143" s="105"/>
      <c r="DU143" s="105"/>
      <c r="DV143" s="105"/>
      <c r="DW143" s="105"/>
      <c r="DX143" s="105"/>
      <c r="DY143" s="105"/>
      <c r="DZ143" s="105"/>
      <c r="EA143" s="105"/>
      <c r="EB143" s="105"/>
      <c r="EC143" s="105"/>
      <c r="ED143" s="105"/>
      <c r="EE143" s="105"/>
      <c r="EF143" s="105"/>
      <c r="EG143" s="105"/>
      <c r="EH143" s="105"/>
      <c r="EI143" s="105"/>
      <c r="EJ143" s="105"/>
      <c r="EK143" s="105"/>
      <c r="EL143" s="105"/>
      <c r="EM143" s="105"/>
      <c r="EN143" s="105"/>
      <c r="EO143" s="105"/>
      <c r="EP143" s="105"/>
      <c r="EQ143" s="105"/>
      <c r="ER143" s="105"/>
      <c r="ES143" s="105"/>
      <c r="ET143" s="105"/>
      <c r="EU143" s="105"/>
      <c r="EV143" s="105"/>
      <c r="EW143" s="105"/>
      <c r="EX143" s="105"/>
      <c r="EY143" s="105"/>
      <c r="EZ143" s="105"/>
      <c r="FA143" s="105"/>
      <c r="FB143" s="105"/>
      <c r="FC143" s="105"/>
      <c r="FD143" s="105"/>
      <c r="FE143" s="105"/>
      <c r="FF143" s="105"/>
      <c r="FG143" s="105"/>
      <c r="FH143" s="105"/>
      <c r="FI143" s="105"/>
      <c r="FJ143" s="105"/>
      <c r="FK143" s="105"/>
      <c r="FL143" s="105"/>
      <c r="FM143" s="105"/>
      <c r="FN143" s="105"/>
      <c r="FO143" s="105"/>
      <c r="FP143" s="105"/>
      <c r="FQ143" s="105"/>
      <c r="FR143" s="105"/>
      <c r="FS143" s="105"/>
      <c r="FT143" s="105"/>
      <c r="FU143" s="105"/>
      <c r="FV143" s="105"/>
      <c r="FW143" s="105"/>
      <c r="FX143" s="105"/>
      <c r="FY143" s="105"/>
      <c r="FZ143" s="105"/>
      <c r="GA143" s="105"/>
      <c r="GB143" s="105"/>
      <c r="GC143" s="105"/>
      <c r="GD143" s="105"/>
      <c r="GE143" s="105"/>
      <c r="GF143" s="105"/>
      <c r="GG143" s="105"/>
      <c r="GH143" s="105"/>
      <c r="GI143" s="105"/>
      <c r="GJ143" s="105"/>
      <c r="GK143" s="105"/>
      <c r="GL143" s="105"/>
      <c r="GM143" s="105"/>
      <c r="GN143" s="105"/>
      <c r="GO143" s="105"/>
      <c r="GP143" s="105"/>
      <c r="GQ143" s="105"/>
      <c r="GR143" s="105"/>
      <c r="GS143" s="105"/>
      <c r="GT143" s="105"/>
      <c r="GU143" s="105"/>
      <c r="GV143" s="105"/>
      <c r="GW143" s="105"/>
      <c r="GX143" s="105"/>
      <c r="GY143" s="105"/>
      <c r="GZ143" s="105"/>
      <c r="HA143" s="105"/>
      <c r="HB143" s="105"/>
      <c r="HC143" s="105"/>
      <c r="HD143" s="105"/>
      <c r="HE143" s="105"/>
      <c r="HF143" s="105"/>
      <c r="HG143" s="105"/>
      <c r="HH143" s="105"/>
      <c r="HI143" s="105"/>
      <c r="HJ143" s="105"/>
      <c r="HK143" s="105"/>
      <c r="HL143" s="105"/>
      <c r="HM143" s="105"/>
      <c r="HN143" s="105"/>
      <c r="HO143" s="105"/>
      <c r="HP143" s="105"/>
      <c r="HQ143" s="105"/>
      <c r="HR143" s="105"/>
      <c r="HS143" s="105"/>
      <c r="HT143" s="105"/>
      <c r="HU143" s="105"/>
      <c r="HV143" s="105"/>
      <c r="HW143" s="105"/>
      <c r="HX143" s="105"/>
      <c r="HY143" s="105"/>
      <c r="HZ143" s="105"/>
      <c r="IA143" s="105"/>
      <c r="IB143" s="105"/>
      <c r="IC143" s="105"/>
      <c r="ID143" s="105"/>
      <c r="IE143" s="105"/>
      <c r="IF143" s="105"/>
      <c r="IG143" s="105"/>
      <c r="IH143" s="105"/>
      <c r="II143" s="105"/>
      <c r="IJ143" s="105"/>
      <c r="IK143" s="105"/>
      <c r="IL143" s="105"/>
      <c r="IM143" s="105"/>
      <c r="IN143" s="105"/>
      <c r="IO143" s="105"/>
      <c r="IP143" s="105"/>
      <c r="IQ143" s="105"/>
      <c r="IR143" s="105"/>
      <c r="IS143" s="105"/>
      <c r="IT143" s="105"/>
      <c r="IU143" s="105"/>
      <c r="IV143" s="105"/>
      <c r="IW143" s="105"/>
      <c r="IX143" s="105"/>
      <c r="IY143" s="105"/>
      <c r="IZ143" s="105"/>
      <c r="JA143" s="105"/>
      <c r="JB143" s="105"/>
      <c r="JC143" s="105"/>
      <c r="JD143" s="105"/>
      <c r="JE143" s="105"/>
      <c r="JF143" s="105"/>
      <c r="JG143" s="105"/>
      <c r="JH143" s="105"/>
      <c r="JI143" s="105"/>
      <c r="JJ143" s="105"/>
      <c r="JK143" s="105"/>
      <c r="JL143" s="105"/>
      <c r="JM143" s="105"/>
      <c r="JN143" s="105"/>
      <c r="JO143" s="105"/>
      <c r="JP143" s="105"/>
      <c r="JQ143" s="105"/>
      <c r="JR143" s="105"/>
      <c r="JS143" s="105"/>
      <c r="JT143" s="105"/>
      <c r="JU143" s="105"/>
      <c r="JV143" s="105"/>
      <c r="JW143" s="105"/>
      <c r="JX143" s="105"/>
      <c r="JY143" s="105"/>
      <c r="JZ143" s="105"/>
      <c r="KA143" s="105"/>
      <c r="KB143" s="105"/>
      <c r="KC143" s="105"/>
      <c r="KD143" s="105"/>
      <c r="KE143" s="105"/>
      <c r="KF143" s="105"/>
      <c r="KG143" s="105"/>
      <c r="KH143" s="105"/>
      <c r="KI143" s="105"/>
      <c r="KJ143" s="105"/>
      <c r="KK143" s="105"/>
      <c r="KL143" s="105"/>
      <c r="KM143" s="105"/>
      <c r="KN143" s="105"/>
      <c r="KO143" s="105"/>
      <c r="KP143" s="105"/>
      <c r="KQ143" s="105"/>
      <c r="KR143" s="105"/>
      <c r="KS143" s="105"/>
      <c r="KT143" s="105"/>
      <c r="KU143" s="105"/>
      <c r="KV143" s="105"/>
      <c r="KW143" s="105"/>
      <c r="KX143" s="105"/>
      <c r="KY143" s="105"/>
      <c r="KZ143" s="105"/>
      <c r="LA143" s="105"/>
      <c r="LB143" s="105"/>
      <c r="LC143" s="105"/>
      <c r="LD143" s="105"/>
      <c r="LE143" s="105"/>
      <c r="LF143" s="105"/>
      <c r="LG143" s="105"/>
      <c r="LH143" s="105"/>
      <c r="LI143" s="105"/>
      <c r="LJ143" s="105"/>
      <c r="LK143" s="105"/>
      <c r="LL143" s="105"/>
      <c r="LM143" s="105"/>
      <c r="LN143" s="105"/>
      <c r="LO143" s="105"/>
      <c r="LP143" s="105"/>
      <c r="LQ143" s="105"/>
      <c r="LR143" s="105"/>
      <c r="LS143" s="105"/>
      <c r="LT143" s="105"/>
      <c r="LU143" s="105"/>
      <c r="LV143" s="105"/>
      <c r="LW143" s="105"/>
      <c r="LX143" s="105"/>
      <c r="LY143" s="105"/>
      <c r="LZ143" s="105"/>
      <c r="MA143" s="105"/>
      <c r="MB143" s="105"/>
      <c r="MC143" s="105"/>
      <c r="MD143" s="105"/>
      <c r="ME143" s="105"/>
      <c r="MF143" s="105"/>
      <c r="MG143" s="105"/>
      <c r="MH143" s="105"/>
      <c r="MI143" s="105"/>
      <c r="MJ143" s="105"/>
      <c r="MK143" s="105"/>
      <c r="ML143" s="105"/>
      <c r="MM143" s="105"/>
      <c r="MN143" s="105"/>
      <c r="MO143" s="105"/>
      <c r="MP143" s="105"/>
      <c r="MQ143" s="105"/>
      <c r="MR143" s="105"/>
      <c r="MS143" s="105"/>
      <c r="MT143" s="105"/>
      <c r="MU143" s="105"/>
      <c r="MV143" s="105"/>
      <c r="MW143" s="105"/>
      <c r="MX143" s="105"/>
      <c r="MY143" s="105"/>
      <c r="MZ143" s="105"/>
      <c r="NA143" s="105"/>
      <c r="NB143" s="105"/>
      <c r="NC143" s="105"/>
      <c r="ND143" s="105"/>
      <c r="NE143" s="105"/>
      <c r="NF143" s="105"/>
      <c r="NG143" s="105"/>
      <c r="NH143" s="105"/>
      <c r="NI143" s="105"/>
      <c r="NJ143" s="105"/>
      <c r="NK143" s="105"/>
      <c r="NL143" s="105"/>
      <c r="NM143" s="105"/>
      <c r="NN143" s="105"/>
      <c r="NO143" s="105"/>
      <c r="NP143" s="105"/>
      <c r="NQ143" s="105"/>
      <c r="NR143" s="105"/>
      <c r="NS143" s="105"/>
      <c r="NT143" s="105"/>
      <c r="NU143" s="105"/>
      <c r="NV143" s="105"/>
      <c r="NW143" s="105"/>
      <c r="NX143" s="105"/>
      <c r="NY143" s="105"/>
      <c r="NZ143" s="105"/>
      <c r="OA143" s="105"/>
      <c r="OB143" s="105"/>
      <c r="OC143" s="105"/>
      <c r="OD143" s="105"/>
      <c r="OE143" s="105"/>
      <c r="OF143" s="105"/>
      <c r="OG143" s="105"/>
      <c r="OH143" s="105"/>
      <c r="OI143" s="105"/>
      <c r="OJ143" s="105"/>
      <c r="OK143" s="105"/>
      <c r="OL143" s="105"/>
      <c r="OM143" s="105"/>
      <c r="ON143" s="105"/>
      <c r="OO143" s="105"/>
      <c r="OP143" s="105"/>
      <c r="OQ143" s="105"/>
      <c r="OR143" s="105"/>
      <c r="OS143" s="105"/>
      <c r="OT143" s="105"/>
      <c r="OU143" s="105"/>
      <c r="OV143" s="105"/>
      <c r="OW143" s="105"/>
      <c r="OX143" s="105"/>
      <c r="OY143" s="105"/>
      <c r="OZ143" s="105"/>
      <c r="PA143" s="105"/>
      <c r="PB143" s="105"/>
      <c r="PC143" s="105"/>
      <c r="PD143" s="105"/>
      <c r="PE143" s="105"/>
      <c r="PF143" s="105"/>
      <c r="PG143" s="105"/>
      <c r="PH143" s="105"/>
      <c r="PI143" s="105"/>
      <c r="PJ143" s="105"/>
      <c r="PK143" s="105"/>
      <c r="PL143" s="105"/>
      <c r="PM143" s="105"/>
      <c r="PN143" s="105"/>
      <c r="PO143" s="105"/>
      <c r="PP143" s="105"/>
      <c r="PQ143" s="105"/>
      <c r="PR143" s="105"/>
      <c r="PS143" s="105"/>
      <c r="PT143" s="105"/>
      <c r="PU143" s="105"/>
      <c r="PV143" s="105"/>
      <c r="PW143" s="105"/>
      <c r="PX143" s="105"/>
      <c r="PY143" s="105"/>
      <c r="PZ143" s="105"/>
      <c r="QA143" s="105"/>
      <c r="QB143" s="105"/>
      <c r="QC143" s="105"/>
      <c r="QD143" s="105"/>
      <c r="QE143" s="105"/>
      <c r="QF143" s="105"/>
      <c r="QG143" s="105"/>
      <c r="QH143" s="105"/>
      <c r="QI143" s="105"/>
      <c r="QJ143" s="105"/>
      <c r="QK143" s="105"/>
      <c r="QL143" s="105"/>
      <c r="QM143" s="105"/>
      <c r="QN143" s="105"/>
      <c r="QO143" s="105"/>
      <c r="QP143" s="105"/>
      <c r="QQ143" s="105"/>
      <c r="QR143" s="105"/>
      <c r="QS143" s="105"/>
      <c r="QT143" s="105"/>
      <c r="QU143" s="105"/>
      <c r="QV143" s="105"/>
      <c r="QW143" s="105"/>
      <c r="QX143" s="105"/>
      <c r="QY143" s="105"/>
      <c r="QZ143" s="105"/>
      <c r="RA143" s="105"/>
      <c r="RB143" s="105"/>
      <c r="RC143" s="105"/>
      <c r="RD143" s="105"/>
      <c r="RE143" s="105"/>
      <c r="RF143" s="105"/>
      <c r="RG143" s="105"/>
      <c r="RH143" s="105"/>
      <c r="RI143" s="105"/>
      <c r="RJ143" s="105"/>
      <c r="RK143" s="105"/>
      <c r="RL143" s="105"/>
      <c r="RM143" s="105"/>
      <c r="RN143" s="105"/>
      <c r="RO143" s="105"/>
      <c r="RP143" s="105"/>
      <c r="RQ143" s="105"/>
      <c r="RR143" s="105"/>
      <c r="RS143" s="105"/>
      <c r="RT143" s="105"/>
      <c r="RU143" s="105"/>
      <c r="RV143" s="105"/>
      <c r="RW143" s="105"/>
      <c r="RX143" s="105"/>
      <c r="RY143" s="105"/>
      <c r="RZ143" s="105"/>
      <c r="SA143" s="105"/>
      <c r="SB143" s="105"/>
      <c r="SC143" s="105"/>
      <c r="SD143" s="105"/>
      <c r="SE143" s="105"/>
      <c r="SF143" s="105"/>
      <c r="SG143" s="105"/>
      <c r="SH143" s="105"/>
      <c r="SI143" s="105"/>
      <c r="SJ143" s="105"/>
      <c r="SK143" s="105"/>
      <c r="SL143" s="105"/>
      <c r="SM143" s="105"/>
      <c r="SN143" s="105"/>
      <c r="SO143" s="105"/>
      <c r="SP143" s="105"/>
      <c r="SQ143" s="105"/>
      <c r="SR143" s="105"/>
      <c r="SS143" s="105"/>
      <c r="ST143" s="105"/>
      <c r="SU143" s="105"/>
      <c r="SV143" s="105"/>
      <c r="SW143" s="105"/>
      <c r="SX143" s="105"/>
      <c r="SY143" s="105"/>
      <c r="SZ143" s="105"/>
      <c r="TA143" s="105"/>
      <c r="TB143" s="105"/>
      <c r="TC143" s="105"/>
      <c r="TD143" s="105"/>
      <c r="TE143" s="105"/>
      <c r="TF143" s="105"/>
      <c r="TG143" s="105"/>
      <c r="TH143" s="105"/>
      <c r="TI143" s="105"/>
      <c r="TJ143" s="105"/>
      <c r="TK143" s="105"/>
      <c r="TL143" s="105"/>
      <c r="TM143" s="105"/>
      <c r="TN143" s="105"/>
      <c r="TO143" s="105"/>
      <c r="TP143" s="105"/>
      <c r="TQ143" s="105"/>
      <c r="TR143" s="105"/>
      <c r="TS143" s="105"/>
      <c r="TT143" s="105"/>
      <c r="TU143" s="105"/>
      <c r="TV143" s="105"/>
      <c r="TW143" s="105"/>
      <c r="TX143" s="105"/>
      <c r="TY143" s="105"/>
      <c r="TZ143" s="105"/>
      <c r="UA143" s="105"/>
      <c r="UB143" s="105"/>
      <c r="UC143" s="105"/>
      <c r="UD143" s="105"/>
      <c r="UE143" s="105"/>
      <c r="UF143" s="105"/>
      <c r="UG143" s="105"/>
      <c r="UH143" s="105"/>
      <c r="UI143" s="105"/>
      <c r="UJ143" s="105"/>
      <c r="UK143" s="105"/>
      <c r="UL143" s="105"/>
      <c r="UM143" s="105"/>
      <c r="UN143" s="105"/>
      <c r="UO143" s="105"/>
      <c r="UP143" s="105"/>
      <c r="UQ143" s="105"/>
      <c r="UR143" s="105"/>
      <c r="US143" s="105"/>
      <c r="UT143" s="105"/>
      <c r="UU143" s="105"/>
      <c r="UV143" s="105"/>
      <c r="UW143" s="105"/>
      <c r="UX143" s="105"/>
      <c r="UY143" s="105"/>
      <c r="UZ143" s="105"/>
      <c r="VA143" s="105"/>
      <c r="VB143" s="105"/>
      <c r="VC143" s="105"/>
      <c r="VD143" s="105"/>
      <c r="VE143" s="105"/>
      <c r="VF143" s="105"/>
      <c r="VG143" s="105"/>
      <c r="VH143" s="105"/>
      <c r="VI143" s="105"/>
      <c r="VJ143" s="105"/>
      <c r="VK143" s="105"/>
      <c r="VL143" s="105"/>
      <c r="VM143" s="105"/>
      <c r="VN143" s="105"/>
      <c r="VO143" s="105"/>
      <c r="VP143" s="105"/>
      <c r="VQ143" s="105"/>
      <c r="VR143" s="105"/>
      <c r="VS143" s="105"/>
      <c r="VT143" s="105"/>
      <c r="VU143" s="105"/>
      <c r="VV143" s="105"/>
      <c r="VW143" s="105"/>
      <c r="VX143" s="105"/>
      <c r="VY143" s="105"/>
      <c r="VZ143" s="105"/>
      <c r="WA143" s="105"/>
      <c r="WB143" s="105"/>
      <c r="WC143" s="105"/>
      <c r="WD143" s="105"/>
      <c r="WE143" s="105"/>
      <c r="WF143" s="105"/>
      <c r="WG143" s="105"/>
      <c r="WH143" s="105"/>
      <c r="WI143" s="105"/>
      <c r="WJ143" s="105"/>
      <c r="WK143" s="105"/>
      <c r="WL143" s="105"/>
      <c r="WM143" s="105"/>
      <c r="WN143" s="105"/>
      <c r="WO143" s="105"/>
      <c r="WP143" s="105"/>
      <c r="WQ143" s="105"/>
      <c r="WR143" s="105"/>
      <c r="WS143" s="105"/>
      <c r="WT143" s="105"/>
      <c r="WU143" s="105"/>
      <c r="WV143" s="105"/>
      <c r="WW143" s="105"/>
      <c r="WX143" s="105"/>
      <c r="WY143" s="105"/>
      <c r="WZ143" s="105"/>
      <c r="XA143" s="105"/>
      <c r="XB143" s="105"/>
      <c r="XC143" s="105"/>
      <c r="XD143" s="105"/>
      <c r="XE143" s="105"/>
      <c r="XF143" s="105"/>
      <c r="XG143" s="105"/>
      <c r="XH143" s="105"/>
      <c r="XI143" s="105"/>
      <c r="XJ143" s="105"/>
      <c r="XK143" s="105"/>
      <c r="XL143" s="105"/>
      <c r="XM143" s="105"/>
      <c r="XN143" s="105"/>
      <c r="XO143" s="105"/>
      <c r="XP143" s="105"/>
      <c r="XQ143" s="105"/>
      <c r="XR143" s="105"/>
      <c r="XS143" s="105"/>
      <c r="XT143" s="105"/>
      <c r="XU143" s="105"/>
      <c r="XV143" s="105"/>
      <c r="XW143" s="105"/>
      <c r="XX143" s="105"/>
      <c r="XY143" s="105"/>
      <c r="XZ143" s="105"/>
      <c r="YA143" s="105"/>
      <c r="YB143" s="105"/>
      <c r="YC143" s="105"/>
      <c r="YD143" s="105"/>
      <c r="YE143" s="105"/>
      <c r="YF143" s="105"/>
      <c r="YG143" s="105"/>
      <c r="YH143" s="105"/>
      <c r="YI143" s="105"/>
      <c r="YJ143" s="105"/>
      <c r="YK143" s="105"/>
      <c r="YL143" s="105"/>
      <c r="YM143" s="105"/>
      <c r="YN143" s="105"/>
      <c r="YO143" s="105"/>
      <c r="YP143" s="105"/>
      <c r="YQ143" s="105"/>
      <c r="YR143" s="105"/>
      <c r="YS143" s="105"/>
      <c r="YT143" s="105"/>
      <c r="YU143" s="105"/>
      <c r="YV143" s="105"/>
      <c r="YW143" s="105"/>
      <c r="YX143" s="105"/>
      <c r="YY143" s="105"/>
      <c r="YZ143" s="105"/>
      <c r="ZA143" s="105"/>
      <c r="ZB143" s="105"/>
      <c r="ZC143" s="105"/>
      <c r="ZD143" s="105"/>
      <c r="ZE143" s="105"/>
      <c r="ZF143" s="105"/>
      <c r="ZG143" s="105"/>
      <c r="ZH143" s="105"/>
      <c r="ZI143" s="105"/>
      <c r="ZJ143" s="105"/>
      <c r="ZK143" s="105"/>
      <c r="ZL143" s="105"/>
      <c r="ZM143" s="105"/>
      <c r="ZN143" s="105"/>
      <c r="ZO143" s="105"/>
      <c r="ZP143" s="105"/>
      <c r="ZQ143" s="105"/>
      <c r="ZR143" s="105"/>
      <c r="ZS143" s="105"/>
      <c r="ZT143" s="105"/>
      <c r="ZU143" s="105"/>
      <c r="ZV143" s="105"/>
      <c r="ZW143" s="105"/>
      <c r="ZX143" s="105"/>
      <c r="ZY143" s="105"/>
      <c r="ZZ143" s="105"/>
      <c r="AAA143" s="105"/>
      <c r="AAB143" s="105"/>
      <c r="AAC143" s="105"/>
      <c r="AAD143" s="105"/>
      <c r="AAE143" s="105"/>
      <c r="AAF143" s="105"/>
      <c r="AAG143" s="105"/>
      <c r="AAH143" s="105"/>
      <c r="AAI143" s="105"/>
      <c r="AAJ143" s="105"/>
      <c r="AAK143" s="105"/>
      <c r="AAL143" s="105"/>
      <c r="AAM143" s="105"/>
      <c r="AAN143" s="105"/>
      <c r="AAO143" s="105"/>
      <c r="AAP143" s="105"/>
      <c r="AAQ143" s="105"/>
      <c r="AAR143" s="105"/>
      <c r="AAS143" s="105"/>
      <c r="AAT143" s="105"/>
      <c r="AAU143" s="105"/>
      <c r="AAV143" s="105"/>
      <c r="AAW143" s="105"/>
      <c r="AAX143" s="105"/>
      <c r="AAY143" s="105"/>
      <c r="AAZ143" s="105"/>
      <c r="ABA143" s="105"/>
      <c r="ABB143" s="105"/>
      <c r="ABC143" s="105"/>
      <c r="ABD143" s="105"/>
      <c r="ABE143" s="105"/>
      <c r="ABF143" s="105"/>
      <c r="ABG143" s="105"/>
      <c r="ABH143" s="105"/>
      <c r="ABI143" s="105"/>
      <c r="ABJ143" s="105"/>
      <c r="ABK143" s="105"/>
      <c r="ABL143" s="105"/>
      <c r="ABM143" s="105"/>
      <c r="ABN143" s="105"/>
      <c r="ABO143" s="105"/>
      <c r="ABP143" s="105"/>
      <c r="ABQ143" s="105"/>
      <c r="ABR143" s="105"/>
      <c r="ABS143" s="105"/>
      <c r="ABT143" s="105"/>
      <c r="ABU143" s="105"/>
      <c r="ABV143" s="105"/>
      <c r="ABW143" s="105"/>
      <c r="ABX143" s="105"/>
      <c r="ABY143" s="105"/>
      <c r="ABZ143" s="105"/>
      <c r="ACA143" s="105"/>
      <c r="ACB143" s="105"/>
      <c r="ACC143" s="105"/>
      <c r="ACD143" s="105"/>
      <c r="ACE143" s="105"/>
      <c r="ACF143" s="105"/>
      <c r="ACG143" s="105"/>
      <c r="ACH143" s="105"/>
      <c r="ACI143" s="105"/>
      <c r="ACJ143" s="105"/>
      <c r="ACK143" s="105"/>
      <c r="ACL143" s="105"/>
      <c r="ACM143" s="105"/>
      <c r="ACN143" s="105"/>
      <c r="ACO143" s="105"/>
      <c r="ACP143" s="105"/>
      <c r="ACQ143" s="105"/>
      <c r="ACR143" s="105"/>
      <c r="ACS143" s="105"/>
      <c r="ACT143" s="105"/>
      <c r="ACU143" s="105"/>
      <c r="ACV143" s="105"/>
      <c r="ACW143" s="105"/>
      <c r="ACX143" s="105"/>
      <c r="ACY143" s="105"/>
      <c r="ACZ143" s="105"/>
      <c r="ADA143" s="105"/>
      <c r="ADB143" s="105"/>
      <c r="ADC143" s="105"/>
      <c r="ADD143" s="105"/>
      <c r="ADE143" s="105"/>
      <c r="ADF143" s="105"/>
      <c r="ADG143" s="105"/>
      <c r="ADH143" s="105"/>
      <c r="ADI143" s="105"/>
      <c r="ADJ143" s="105"/>
      <c r="ADK143" s="105"/>
      <c r="ADL143" s="105"/>
      <c r="ADM143" s="105"/>
      <c r="ADN143" s="105"/>
      <c r="ADO143" s="105"/>
      <c r="ADP143" s="105"/>
      <c r="ADQ143" s="105"/>
      <c r="ADR143" s="105"/>
      <c r="ADS143" s="105"/>
      <c r="ADT143" s="105"/>
      <c r="ADU143" s="105"/>
      <c r="ADV143" s="105"/>
      <c r="ADW143" s="105"/>
      <c r="ADX143" s="105"/>
      <c r="ADY143" s="105"/>
      <c r="ADZ143" s="105"/>
      <c r="AEA143" s="105"/>
      <c r="AEB143" s="105"/>
      <c r="AEC143" s="105"/>
      <c r="AED143" s="105"/>
      <c r="AEE143" s="105"/>
      <c r="AEF143" s="105"/>
      <c r="AEG143" s="105"/>
      <c r="AEH143" s="105"/>
      <c r="AEI143" s="105"/>
      <c r="AEJ143" s="105"/>
      <c r="AEK143" s="105"/>
      <c r="AEL143" s="105"/>
      <c r="AEM143" s="105"/>
      <c r="AEN143" s="105"/>
      <c r="AEO143" s="105"/>
      <c r="AEP143" s="105"/>
      <c r="AEQ143" s="105"/>
      <c r="AER143" s="105"/>
      <c r="AES143" s="105"/>
      <c r="AET143" s="105"/>
      <c r="AEU143" s="105"/>
      <c r="AEV143" s="105"/>
      <c r="AEW143" s="105"/>
      <c r="AEX143" s="105"/>
      <c r="AEY143" s="105"/>
      <c r="AEZ143" s="105"/>
      <c r="AFA143" s="105"/>
      <c r="AFB143" s="105"/>
      <c r="AFC143" s="105"/>
      <c r="AFD143" s="105"/>
      <c r="AFE143" s="105"/>
      <c r="AFF143" s="105"/>
      <c r="AFG143" s="105"/>
      <c r="AFH143" s="105"/>
      <c r="AFI143" s="105"/>
      <c r="AFJ143" s="105"/>
      <c r="AFK143" s="105"/>
      <c r="AFL143" s="105"/>
      <c r="AFM143" s="105"/>
      <c r="AFN143" s="105"/>
      <c r="AFO143" s="105"/>
      <c r="AFP143" s="105"/>
      <c r="AFQ143" s="105"/>
      <c r="AFR143" s="105"/>
      <c r="AFS143" s="105"/>
      <c r="AFT143" s="105"/>
      <c r="AFU143" s="105"/>
      <c r="AFV143" s="105"/>
      <c r="AFW143" s="105"/>
      <c r="AFX143" s="105"/>
      <c r="AFY143" s="105"/>
      <c r="AFZ143" s="105"/>
      <c r="AGA143" s="105"/>
      <c r="AGB143" s="105"/>
      <c r="AGC143" s="105"/>
      <c r="AGD143" s="105"/>
      <c r="AGE143" s="105"/>
      <c r="AGF143" s="105"/>
      <c r="AGG143" s="105"/>
      <c r="AGH143" s="105"/>
      <c r="AGI143" s="105"/>
      <c r="AGJ143" s="105"/>
      <c r="AGK143" s="105"/>
      <c r="AGL143" s="105"/>
      <c r="AGM143" s="105"/>
      <c r="AGN143" s="105"/>
      <c r="AGO143" s="105"/>
      <c r="AGP143" s="105"/>
      <c r="AGQ143" s="105"/>
      <c r="AGR143" s="105"/>
      <c r="AGS143" s="105"/>
      <c r="AGT143" s="105"/>
      <c r="AGU143" s="105"/>
      <c r="AGV143" s="105"/>
      <c r="AGW143" s="105"/>
      <c r="AGX143" s="105"/>
      <c r="AGY143" s="105"/>
      <c r="AGZ143" s="105"/>
      <c r="AHA143" s="105"/>
      <c r="AHB143" s="105"/>
      <c r="AHC143" s="105"/>
      <c r="AHD143" s="105"/>
      <c r="AHE143" s="105"/>
      <c r="AHF143" s="105"/>
      <c r="AHG143" s="105"/>
      <c r="AHH143" s="105"/>
      <c r="AHI143" s="105"/>
      <c r="AHJ143" s="105"/>
      <c r="AHK143" s="105"/>
      <c r="AHL143" s="105"/>
      <c r="AHM143" s="105"/>
      <c r="AHN143" s="105"/>
      <c r="AHO143" s="105"/>
      <c r="AHP143" s="105"/>
      <c r="AHQ143" s="105"/>
      <c r="AHR143" s="105"/>
      <c r="AHS143" s="105"/>
      <c r="AHT143" s="105"/>
      <c r="AHU143" s="105"/>
      <c r="AHV143" s="105"/>
      <c r="AHW143" s="105"/>
      <c r="AHX143" s="105"/>
      <c r="AHY143" s="105"/>
      <c r="AHZ143" s="105"/>
      <c r="AIA143" s="105"/>
      <c r="AIB143" s="105"/>
      <c r="AIC143" s="105"/>
      <c r="AID143" s="105"/>
      <c r="AIE143" s="105"/>
      <c r="AIF143" s="105"/>
      <c r="AIG143" s="105"/>
      <c r="AIH143" s="105"/>
      <c r="AII143" s="105"/>
      <c r="AIJ143" s="105"/>
      <c r="AIK143" s="105"/>
      <c r="AIL143" s="105"/>
      <c r="AIM143" s="105"/>
      <c r="AIN143" s="105"/>
      <c r="AIO143" s="105"/>
      <c r="AIP143" s="105"/>
      <c r="AIQ143" s="105"/>
      <c r="AIR143" s="105"/>
      <c r="AIS143" s="105"/>
      <c r="AIT143" s="105"/>
      <c r="AIU143" s="105"/>
      <c r="AIV143" s="105"/>
      <c r="AIW143" s="105"/>
      <c r="AIX143" s="105"/>
      <c r="AIY143" s="105"/>
      <c r="AIZ143" s="105"/>
      <c r="AJA143" s="105"/>
      <c r="AJB143" s="105"/>
      <c r="AJC143" s="105"/>
      <c r="AJD143" s="105"/>
      <c r="AJE143" s="105"/>
      <c r="AJF143" s="105"/>
      <c r="AJG143" s="105"/>
      <c r="AJH143" s="105"/>
      <c r="AJI143" s="105"/>
      <c r="AJJ143" s="105"/>
      <c r="AJK143" s="105"/>
      <c r="AJL143" s="105"/>
      <c r="AJM143" s="105"/>
      <c r="AJN143" s="105"/>
      <c r="AJO143" s="105"/>
      <c r="AJP143" s="105"/>
      <c r="AJQ143" s="105"/>
      <c r="AJR143" s="105"/>
      <c r="AJS143" s="105"/>
      <c r="AJT143" s="105"/>
      <c r="AJU143" s="105"/>
      <c r="AJV143" s="105"/>
      <c r="AJW143" s="105"/>
      <c r="AJX143" s="105"/>
      <c r="AJY143" s="105"/>
      <c r="AJZ143" s="105"/>
      <c r="AKA143" s="105"/>
      <c r="AKB143" s="105"/>
      <c r="AKC143" s="105"/>
      <c r="AKD143" s="105"/>
      <c r="AKE143" s="105"/>
      <c r="AKF143" s="105"/>
      <c r="AKG143" s="105"/>
      <c r="AKH143" s="105"/>
      <c r="AKI143" s="105"/>
      <c r="AKJ143" s="105"/>
      <c r="AKK143" s="105"/>
      <c r="AKL143" s="105"/>
      <c r="AKM143" s="105"/>
      <c r="AKN143" s="105"/>
      <c r="AKO143" s="105"/>
      <c r="AKP143" s="105"/>
      <c r="AKQ143" s="105"/>
      <c r="AKR143" s="105"/>
      <c r="AKS143" s="105"/>
      <c r="AKT143" s="105"/>
      <c r="AKU143" s="105"/>
      <c r="AKV143" s="105"/>
      <c r="AKW143" s="105"/>
      <c r="AKX143" s="105"/>
      <c r="AKY143" s="105"/>
      <c r="AKZ143" s="105"/>
      <c r="ALA143" s="105"/>
      <c r="ALB143" s="105"/>
      <c r="ALC143" s="105"/>
      <c r="ALD143" s="105"/>
      <c r="ALE143" s="105"/>
      <c r="ALF143" s="105"/>
      <c r="ALG143" s="105"/>
      <c r="ALH143" s="105"/>
      <c r="ALI143" s="105"/>
      <c r="ALJ143" s="105"/>
      <c r="ALK143" s="105"/>
      <c r="ALL143" s="105"/>
      <c r="ALM143" s="105"/>
      <c r="ALN143" s="105"/>
      <c r="ALO143" s="105"/>
      <c r="ALP143" s="105"/>
      <c r="ALQ143" s="105"/>
      <c r="ALR143" s="105"/>
      <c r="ALS143" s="105"/>
      <c r="ALT143" s="105"/>
      <c r="ALU143" s="105"/>
      <c r="ALV143" s="105"/>
      <c r="ALW143" s="105"/>
      <c r="ALX143" s="105"/>
      <c r="ALY143" s="105"/>
      <c r="ALZ143" s="105"/>
      <c r="AMA143" s="105"/>
      <c r="AMB143" s="105"/>
      <c r="AMC143" s="105"/>
      <c r="AMD143" s="105"/>
      <c r="AME143" s="105"/>
      <c r="AMF143" s="105"/>
      <c r="AMG143" s="105"/>
      <c r="AMH143" s="105"/>
      <c r="AMI143" s="105"/>
      <c r="AMJ143" s="105"/>
      <c r="AMK143" s="105"/>
      <c r="AML143" s="105"/>
      <c r="AMM143" s="105"/>
      <c r="AMN143" s="105"/>
      <c r="AMO143" s="105"/>
      <c r="AMP143" s="105"/>
      <c r="AMQ143" s="105"/>
      <c r="AMR143" s="105"/>
      <c r="AMS143" s="105"/>
      <c r="AMT143" s="105"/>
      <c r="AMU143" s="105"/>
      <c r="AMV143" s="105"/>
      <c r="AMW143" s="105"/>
      <c r="AMX143" s="105"/>
      <c r="AMY143" s="105"/>
      <c r="AMZ143" s="105"/>
      <c r="ANA143" s="105"/>
      <c r="ANB143" s="105"/>
      <c r="ANC143" s="105"/>
      <c r="AND143" s="105"/>
      <c r="ANE143" s="105"/>
      <c r="ANF143" s="105"/>
      <c r="ANG143" s="105"/>
      <c r="ANH143" s="105"/>
      <c r="ANI143" s="105"/>
      <c r="ANJ143" s="105"/>
      <c r="ANK143" s="105"/>
      <c r="ANL143" s="105"/>
      <c r="ANM143" s="105"/>
      <c r="ANN143" s="105"/>
      <c r="ANO143" s="105"/>
      <c r="ANP143" s="105"/>
      <c r="ANQ143" s="105"/>
      <c r="ANR143" s="105"/>
      <c r="ANS143" s="105"/>
      <c r="ANT143" s="105"/>
      <c r="ANU143" s="105"/>
      <c r="ANV143" s="105"/>
      <c r="ANW143" s="105"/>
      <c r="ANX143" s="105"/>
      <c r="ANY143" s="105"/>
      <c r="ANZ143" s="105"/>
      <c r="AOA143" s="105"/>
      <c r="AOB143" s="105"/>
      <c r="AOC143" s="105"/>
      <c r="AOD143" s="105"/>
      <c r="AOE143" s="105"/>
      <c r="AOF143" s="105"/>
      <c r="AOG143" s="105"/>
      <c r="AOH143" s="105"/>
      <c r="AOI143" s="105"/>
      <c r="AOJ143" s="105"/>
      <c r="AOK143" s="105"/>
      <c r="AOL143" s="105"/>
      <c r="AOM143" s="105"/>
      <c r="AON143" s="105"/>
      <c r="AOO143" s="105"/>
      <c r="AOP143" s="105"/>
      <c r="AOQ143" s="105"/>
      <c r="AOR143" s="105"/>
      <c r="AOS143" s="105"/>
      <c r="AOT143" s="105"/>
      <c r="AOU143" s="105"/>
      <c r="AOV143" s="105"/>
      <c r="AOW143" s="105"/>
      <c r="AOX143" s="105"/>
      <c r="AOY143" s="105"/>
      <c r="AOZ143" s="105"/>
      <c r="APA143" s="105"/>
      <c r="APB143" s="105"/>
      <c r="APC143" s="105"/>
      <c r="APD143" s="105"/>
      <c r="APE143" s="105"/>
      <c r="APF143" s="105"/>
      <c r="APG143" s="105"/>
      <c r="APH143" s="105"/>
      <c r="API143" s="105"/>
      <c r="APJ143" s="105"/>
      <c r="APK143" s="105"/>
      <c r="APL143" s="105"/>
      <c r="APM143" s="105"/>
      <c r="APN143" s="105"/>
      <c r="APO143" s="105"/>
      <c r="APP143" s="105"/>
      <c r="APQ143" s="105"/>
      <c r="APR143" s="105"/>
      <c r="APS143" s="105"/>
      <c r="APT143" s="105"/>
      <c r="APU143" s="105"/>
      <c r="APV143" s="105"/>
      <c r="APW143" s="105"/>
      <c r="APX143" s="105"/>
      <c r="APY143" s="105"/>
      <c r="APZ143" s="105"/>
      <c r="AQA143" s="105"/>
      <c r="AQB143" s="105"/>
      <c r="AQC143" s="105"/>
      <c r="AQD143" s="105"/>
      <c r="AQE143" s="105"/>
      <c r="AQF143" s="105"/>
      <c r="AQG143" s="105"/>
      <c r="AQH143" s="105"/>
      <c r="AQI143" s="105"/>
      <c r="AQJ143" s="105"/>
      <c r="AQK143" s="105"/>
      <c r="AQL143" s="105"/>
      <c r="AQM143" s="105"/>
      <c r="AQN143" s="105"/>
      <c r="AQO143" s="105"/>
      <c r="AQP143" s="105"/>
      <c r="AQQ143" s="105"/>
      <c r="AQR143" s="105"/>
      <c r="AQS143" s="105"/>
      <c r="AQT143" s="105"/>
      <c r="AQU143" s="105"/>
      <c r="AQV143" s="105"/>
      <c r="AQW143" s="105"/>
      <c r="AQX143" s="105"/>
      <c r="AQY143" s="105"/>
      <c r="AQZ143" s="105"/>
      <c r="ARA143" s="105"/>
      <c r="ARB143" s="105"/>
      <c r="ARC143" s="105"/>
      <c r="ARD143" s="105"/>
      <c r="ARE143" s="105"/>
      <c r="ARF143" s="105"/>
      <c r="ARG143" s="105"/>
      <c r="ARH143" s="105"/>
      <c r="ARI143" s="105"/>
      <c r="ARJ143" s="105"/>
      <c r="ARK143" s="105"/>
      <c r="ARL143" s="105"/>
      <c r="ARM143" s="105"/>
      <c r="ARN143" s="105"/>
      <c r="ARO143" s="105"/>
      <c r="ARP143" s="105"/>
      <c r="ARQ143" s="105"/>
      <c r="ARR143" s="105"/>
      <c r="ARS143" s="105"/>
      <c r="ART143" s="105"/>
      <c r="ARU143" s="105"/>
      <c r="ARV143" s="105"/>
      <c r="ARW143" s="105"/>
      <c r="ARX143" s="105"/>
      <c r="ARY143" s="105"/>
      <c r="ARZ143" s="105"/>
      <c r="ASA143" s="105"/>
      <c r="ASB143" s="105"/>
      <c r="ASC143" s="105"/>
      <c r="ASD143" s="105"/>
      <c r="ASE143" s="105"/>
      <c r="ASF143" s="105"/>
      <c r="ASG143" s="105"/>
      <c r="ASH143" s="105"/>
      <c r="ASI143" s="105"/>
      <c r="ASJ143" s="105"/>
      <c r="ASK143" s="105"/>
      <c r="ASL143" s="105"/>
      <c r="ASM143" s="105"/>
      <c r="ASN143" s="105"/>
      <c r="ASO143" s="105"/>
      <c r="ASP143" s="105"/>
      <c r="ASQ143" s="105"/>
      <c r="ASR143" s="105"/>
      <c r="ASS143" s="105"/>
      <c r="AST143" s="105"/>
      <c r="ASU143" s="105"/>
      <c r="ASV143" s="105"/>
      <c r="ASW143" s="105"/>
      <c r="ASX143" s="105"/>
      <c r="ASY143" s="105"/>
      <c r="ASZ143" s="105"/>
      <c r="ATA143" s="105"/>
    </row>
    <row r="144" spans="1:1197" s="58" customFormat="1" ht="15.75" customHeight="1">
      <c r="A144" s="2302"/>
      <c r="B144" s="1725" t="str">
        <f>IF(ISBLANK(C144),"",LARGE(B133:B143,1)+1)</f>
        <v/>
      </c>
      <c r="C144" s="1341"/>
      <c r="D144" s="691" t="s">
        <v>200</v>
      </c>
      <c r="E144" s="141"/>
      <c r="F144" s="141"/>
      <c r="G144" s="141"/>
      <c r="H144" s="141"/>
      <c r="I144" s="141"/>
      <c r="J144" s="1549"/>
      <c r="K144" s="140"/>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c r="BP144" s="105"/>
      <c r="BQ144" s="105"/>
      <c r="BR144" s="105"/>
      <c r="BS144" s="105"/>
      <c r="BT144" s="105"/>
      <c r="BU144" s="105"/>
      <c r="BV144" s="105"/>
      <c r="BW144" s="105"/>
      <c r="BX144" s="105"/>
      <c r="BY144" s="105"/>
      <c r="BZ144" s="105"/>
      <c r="CA144" s="105"/>
      <c r="CB144" s="105"/>
      <c r="CC144" s="105"/>
      <c r="CD144" s="105"/>
      <c r="CE144" s="105"/>
      <c r="CF144" s="105"/>
      <c r="CG144" s="105"/>
      <c r="CH144" s="105"/>
      <c r="CI144" s="105"/>
      <c r="CJ144" s="105"/>
      <c r="CK144" s="105"/>
      <c r="CL144" s="105"/>
      <c r="CM144" s="105"/>
      <c r="CN144" s="105"/>
      <c r="CO144" s="105"/>
      <c r="CP144" s="105"/>
      <c r="CQ144" s="105"/>
      <c r="CR144" s="105"/>
      <c r="CS144" s="105"/>
      <c r="CT144" s="105"/>
      <c r="CU144" s="105"/>
      <c r="CV144" s="105"/>
      <c r="CW144" s="105"/>
      <c r="CX144" s="105"/>
      <c r="CY144" s="105"/>
      <c r="CZ144" s="105"/>
      <c r="DA144" s="105"/>
      <c r="DB144" s="105"/>
      <c r="DC144" s="105"/>
      <c r="DD144" s="105"/>
      <c r="DE144" s="105"/>
      <c r="DF144" s="105"/>
      <c r="DG144" s="105"/>
      <c r="DH144" s="105"/>
      <c r="DI144" s="105"/>
      <c r="DJ144" s="105"/>
      <c r="DK144" s="105"/>
      <c r="DL144" s="105"/>
      <c r="DM144" s="105"/>
      <c r="DN144" s="105"/>
      <c r="DO144" s="105"/>
      <c r="DP144" s="105"/>
      <c r="DQ144" s="105"/>
      <c r="DR144" s="105"/>
      <c r="DS144" s="105"/>
      <c r="DT144" s="105"/>
      <c r="DU144" s="105"/>
      <c r="DV144" s="105"/>
      <c r="DW144" s="105"/>
      <c r="DX144" s="105"/>
      <c r="DY144" s="105"/>
      <c r="DZ144" s="105"/>
      <c r="EA144" s="105"/>
      <c r="EB144" s="105"/>
      <c r="EC144" s="105"/>
      <c r="ED144" s="105"/>
      <c r="EE144" s="105"/>
      <c r="EF144" s="105"/>
      <c r="EG144" s="105"/>
      <c r="EH144" s="105"/>
      <c r="EI144" s="105"/>
      <c r="EJ144" s="105"/>
      <c r="EK144" s="105"/>
      <c r="EL144" s="105"/>
      <c r="EM144" s="105"/>
      <c r="EN144" s="105"/>
      <c r="EO144" s="105"/>
      <c r="EP144" s="105"/>
      <c r="EQ144" s="105"/>
      <c r="ER144" s="105"/>
      <c r="ES144" s="105"/>
      <c r="ET144" s="105"/>
      <c r="EU144" s="105"/>
      <c r="EV144" s="105"/>
      <c r="EW144" s="105"/>
      <c r="EX144" s="105"/>
      <c r="EY144" s="105"/>
      <c r="EZ144" s="105"/>
      <c r="FA144" s="105"/>
      <c r="FB144" s="105"/>
      <c r="FC144" s="105"/>
      <c r="FD144" s="105"/>
      <c r="FE144" s="105"/>
      <c r="FF144" s="105"/>
      <c r="FG144" s="105"/>
      <c r="FH144" s="105"/>
      <c r="FI144" s="105"/>
      <c r="FJ144" s="105"/>
      <c r="FK144" s="105"/>
      <c r="FL144" s="105"/>
      <c r="FM144" s="105"/>
      <c r="FN144" s="105"/>
      <c r="FO144" s="105"/>
      <c r="FP144" s="105"/>
      <c r="FQ144" s="105"/>
      <c r="FR144" s="105"/>
      <c r="FS144" s="105"/>
      <c r="FT144" s="105"/>
      <c r="FU144" s="105"/>
      <c r="FV144" s="105"/>
      <c r="FW144" s="105"/>
      <c r="FX144" s="105"/>
      <c r="FY144" s="105"/>
      <c r="FZ144" s="105"/>
      <c r="GA144" s="105"/>
      <c r="GB144" s="105"/>
      <c r="GC144" s="105"/>
      <c r="GD144" s="105"/>
      <c r="GE144" s="105"/>
      <c r="GF144" s="105"/>
      <c r="GG144" s="105"/>
      <c r="GH144" s="105"/>
      <c r="GI144" s="105"/>
      <c r="GJ144" s="105"/>
      <c r="GK144" s="105"/>
      <c r="GL144" s="105"/>
      <c r="GM144" s="105"/>
      <c r="GN144" s="105"/>
      <c r="GO144" s="105"/>
      <c r="GP144" s="105"/>
      <c r="GQ144" s="105"/>
      <c r="GR144" s="105"/>
      <c r="GS144" s="105"/>
      <c r="GT144" s="105"/>
      <c r="GU144" s="105"/>
      <c r="GV144" s="105"/>
      <c r="GW144" s="105"/>
      <c r="GX144" s="105"/>
      <c r="GY144" s="105"/>
      <c r="GZ144" s="105"/>
      <c r="HA144" s="105"/>
      <c r="HB144" s="105"/>
      <c r="HC144" s="105"/>
      <c r="HD144" s="105"/>
      <c r="HE144" s="105"/>
      <c r="HF144" s="105"/>
      <c r="HG144" s="105"/>
      <c r="HH144" s="105"/>
      <c r="HI144" s="105"/>
      <c r="HJ144" s="105"/>
      <c r="HK144" s="105"/>
      <c r="HL144" s="105"/>
      <c r="HM144" s="105"/>
      <c r="HN144" s="105"/>
      <c r="HO144" s="105"/>
      <c r="HP144" s="105"/>
      <c r="HQ144" s="105"/>
      <c r="HR144" s="105"/>
      <c r="HS144" s="105"/>
      <c r="HT144" s="105"/>
      <c r="HU144" s="105"/>
      <c r="HV144" s="105"/>
      <c r="HW144" s="105"/>
      <c r="HX144" s="105"/>
      <c r="HY144" s="105"/>
      <c r="HZ144" s="105"/>
      <c r="IA144" s="105"/>
      <c r="IB144" s="105"/>
      <c r="IC144" s="105"/>
      <c r="ID144" s="105"/>
      <c r="IE144" s="105"/>
      <c r="IF144" s="105"/>
      <c r="IG144" s="105"/>
      <c r="IH144" s="105"/>
      <c r="II144" s="105"/>
      <c r="IJ144" s="105"/>
      <c r="IK144" s="105"/>
      <c r="IL144" s="105"/>
      <c r="IM144" s="105"/>
      <c r="IN144" s="105"/>
      <c r="IO144" s="105"/>
      <c r="IP144" s="105"/>
      <c r="IQ144" s="105"/>
      <c r="IR144" s="105"/>
      <c r="IS144" s="105"/>
      <c r="IT144" s="105"/>
      <c r="IU144" s="105"/>
      <c r="IV144" s="105"/>
      <c r="IW144" s="105"/>
      <c r="IX144" s="105"/>
      <c r="IY144" s="105"/>
      <c r="IZ144" s="105"/>
      <c r="JA144" s="105"/>
      <c r="JB144" s="105"/>
      <c r="JC144" s="105"/>
      <c r="JD144" s="105"/>
      <c r="JE144" s="105"/>
      <c r="JF144" s="105"/>
      <c r="JG144" s="105"/>
      <c r="JH144" s="105"/>
      <c r="JI144" s="105"/>
      <c r="JJ144" s="105"/>
      <c r="JK144" s="105"/>
      <c r="JL144" s="105"/>
      <c r="JM144" s="105"/>
      <c r="JN144" s="105"/>
      <c r="JO144" s="105"/>
      <c r="JP144" s="105"/>
      <c r="JQ144" s="105"/>
      <c r="JR144" s="105"/>
      <c r="JS144" s="105"/>
      <c r="JT144" s="105"/>
      <c r="JU144" s="105"/>
      <c r="JV144" s="105"/>
      <c r="JW144" s="105"/>
      <c r="JX144" s="105"/>
      <c r="JY144" s="105"/>
      <c r="JZ144" s="105"/>
      <c r="KA144" s="105"/>
      <c r="KB144" s="105"/>
      <c r="KC144" s="105"/>
      <c r="KD144" s="105"/>
      <c r="KE144" s="105"/>
      <c r="KF144" s="105"/>
      <c r="KG144" s="105"/>
      <c r="KH144" s="105"/>
      <c r="KI144" s="105"/>
      <c r="KJ144" s="105"/>
      <c r="KK144" s="105"/>
      <c r="KL144" s="105"/>
      <c r="KM144" s="105"/>
      <c r="KN144" s="105"/>
      <c r="KO144" s="105"/>
      <c r="KP144" s="105"/>
      <c r="KQ144" s="105"/>
      <c r="KR144" s="105"/>
      <c r="KS144" s="105"/>
      <c r="KT144" s="105"/>
      <c r="KU144" s="105"/>
      <c r="KV144" s="105"/>
      <c r="KW144" s="105"/>
      <c r="KX144" s="105"/>
      <c r="KY144" s="105"/>
      <c r="KZ144" s="105"/>
      <c r="LA144" s="105"/>
      <c r="LB144" s="105"/>
      <c r="LC144" s="105"/>
      <c r="LD144" s="105"/>
      <c r="LE144" s="105"/>
      <c r="LF144" s="105"/>
      <c r="LG144" s="105"/>
      <c r="LH144" s="105"/>
      <c r="LI144" s="105"/>
      <c r="LJ144" s="105"/>
      <c r="LK144" s="105"/>
      <c r="LL144" s="105"/>
      <c r="LM144" s="105"/>
      <c r="LN144" s="105"/>
      <c r="LO144" s="105"/>
      <c r="LP144" s="105"/>
      <c r="LQ144" s="105"/>
      <c r="LR144" s="105"/>
      <c r="LS144" s="105"/>
      <c r="LT144" s="105"/>
      <c r="LU144" s="105"/>
      <c r="LV144" s="105"/>
      <c r="LW144" s="105"/>
      <c r="LX144" s="105"/>
      <c r="LY144" s="105"/>
      <c r="LZ144" s="105"/>
      <c r="MA144" s="105"/>
      <c r="MB144" s="105"/>
      <c r="MC144" s="105"/>
      <c r="MD144" s="105"/>
      <c r="ME144" s="105"/>
      <c r="MF144" s="105"/>
      <c r="MG144" s="105"/>
      <c r="MH144" s="105"/>
      <c r="MI144" s="105"/>
      <c r="MJ144" s="105"/>
      <c r="MK144" s="105"/>
      <c r="ML144" s="105"/>
      <c r="MM144" s="105"/>
      <c r="MN144" s="105"/>
      <c r="MO144" s="105"/>
      <c r="MP144" s="105"/>
      <c r="MQ144" s="105"/>
      <c r="MR144" s="105"/>
      <c r="MS144" s="105"/>
      <c r="MT144" s="105"/>
      <c r="MU144" s="105"/>
      <c r="MV144" s="105"/>
      <c r="MW144" s="105"/>
      <c r="MX144" s="105"/>
      <c r="MY144" s="105"/>
      <c r="MZ144" s="105"/>
      <c r="NA144" s="105"/>
      <c r="NB144" s="105"/>
      <c r="NC144" s="105"/>
      <c r="ND144" s="105"/>
      <c r="NE144" s="105"/>
      <c r="NF144" s="105"/>
      <c r="NG144" s="105"/>
      <c r="NH144" s="105"/>
      <c r="NI144" s="105"/>
      <c r="NJ144" s="105"/>
      <c r="NK144" s="105"/>
      <c r="NL144" s="105"/>
      <c r="NM144" s="105"/>
      <c r="NN144" s="105"/>
      <c r="NO144" s="105"/>
      <c r="NP144" s="105"/>
      <c r="NQ144" s="105"/>
      <c r="NR144" s="105"/>
      <c r="NS144" s="105"/>
      <c r="NT144" s="105"/>
      <c r="NU144" s="105"/>
      <c r="NV144" s="105"/>
      <c r="NW144" s="105"/>
      <c r="NX144" s="105"/>
      <c r="NY144" s="105"/>
      <c r="NZ144" s="105"/>
      <c r="OA144" s="105"/>
      <c r="OB144" s="105"/>
      <c r="OC144" s="105"/>
      <c r="OD144" s="105"/>
      <c r="OE144" s="105"/>
      <c r="OF144" s="105"/>
      <c r="OG144" s="105"/>
      <c r="OH144" s="105"/>
      <c r="OI144" s="105"/>
      <c r="OJ144" s="105"/>
      <c r="OK144" s="105"/>
      <c r="OL144" s="105"/>
      <c r="OM144" s="105"/>
      <c r="ON144" s="105"/>
      <c r="OO144" s="105"/>
      <c r="OP144" s="105"/>
      <c r="OQ144" s="105"/>
      <c r="OR144" s="105"/>
      <c r="OS144" s="105"/>
      <c r="OT144" s="105"/>
      <c r="OU144" s="105"/>
      <c r="OV144" s="105"/>
      <c r="OW144" s="105"/>
      <c r="OX144" s="105"/>
      <c r="OY144" s="105"/>
      <c r="OZ144" s="105"/>
      <c r="PA144" s="105"/>
      <c r="PB144" s="105"/>
      <c r="PC144" s="105"/>
      <c r="PD144" s="105"/>
      <c r="PE144" s="105"/>
      <c r="PF144" s="105"/>
      <c r="PG144" s="105"/>
      <c r="PH144" s="105"/>
      <c r="PI144" s="105"/>
      <c r="PJ144" s="105"/>
      <c r="PK144" s="105"/>
      <c r="PL144" s="105"/>
      <c r="PM144" s="105"/>
      <c r="PN144" s="105"/>
      <c r="PO144" s="105"/>
      <c r="PP144" s="105"/>
      <c r="PQ144" s="105"/>
      <c r="PR144" s="105"/>
      <c r="PS144" s="105"/>
      <c r="PT144" s="105"/>
      <c r="PU144" s="105"/>
      <c r="PV144" s="105"/>
      <c r="PW144" s="105"/>
      <c r="PX144" s="105"/>
      <c r="PY144" s="105"/>
      <c r="PZ144" s="105"/>
      <c r="QA144" s="105"/>
      <c r="QB144" s="105"/>
      <c r="QC144" s="105"/>
      <c r="QD144" s="105"/>
      <c r="QE144" s="105"/>
      <c r="QF144" s="105"/>
      <c r="QG144" s="105"/>
      <c r="QH144" s="105"/>
      <c r="QI144" s="105"/>
      <c r="QJ144" s="105"/>
      <c r="QK144" s="105"/>
      <c r="QL144" s="105"/>
      <c r="QM144" s="105"/>
      <c r="QN144" s="105"/>
      <c r="QO144" s="105"/>
      <c r="QP144" s="105"/>
      <c r="QQ144" s="105"/>
      <c r="QR144" s="105"/>
      <c r="QS144" s="105"/>
      <c r="QT144" s="105"/>
      <c r="QU144" s="105"/>
      <c r="QV144" s="105"/>
      <c r="QW144" s="105"/>
      <c r="QX144" s="105"/>
      <c r="QY144" s="105"/>
      <c r="QZ144" s="105"/>
      <c r="RA144" s="105"/>
      <c r="RB144" s="105"/>
      <c r="RC144" s="105"/>
      <c r="RD144" s="105"/>
      <c r="RE144" s="105"/>
      <c r="RF144" s="105"/>
      <c r="RG144" s="105"/>
      <c r="RH144" s="105"/>
      <c r="RI144" s="105"/>
      <c r="RJ144" s="105"/>
      <c r="RK144" s="105"/>
      <c r="RL144" s="105"/>
      <c r="RM144" s="105"/>
      <c r="RN144" s="105"/>
      <c r="RO144" s="105"/>
      <c r="RP144" s="105"/>
      <c r="RQ144" s="105"/>
      <c r="RR144" s="105"/>
      <c r="RS144" s="105"/>
      <c r="RT144" s="105"/>
      <c r="RU144" s="105"/>
      <c r="RV144" s="105"/>
      <c r="RW144" s="105"/>
      <c r="RX144" s="105"/>
      <c r="RY144" s="105"/>
      <c r="RZ144" s="105"/>
      <c r="SA144" s="105"/>
      <c r="SB144" s="105"/>
      <c r="SC144" s="105"/>
      <c r="SD144" s="105"/>
      <c r="SE144" s="105"/>
      <c r="SF144" s="105"/>
      <c r="SG144" s="105"/>
      <c r="SH144" s="105"/>
      <c r="SI144" s="105"/>
      <c r="SJ144" s="105"/>
      <c r="SK144" s="105"/>
      <c r="SL144" s="105"/>
      <c r="SM144" s="105"/>
      <c r="SN144" s="105"/>
      <c r="SO144" s="105"/>
      <c r="SP144" s="105"/>
      <c r="SQ144" s="105"/>
      <c r="SR144" s="105"/>
      <c r="SS144" s="105"/>
      <c r="ST144" s="105"/>
      <c r="SU144" s="105"/>
      <c r="SV144" s="105"/>
      <c r="SW144" s="105"/>
      <c r="SX144" s="105"/>
      <c r="SY144" s="105"/>
      <c r="SZ144" s="105"/>
      <c r="TA144" s="105"/>
      <c r="TB144" s="105"/>
      <c r="TC144" s="105"/>
      <c r="TD144" s="105"/>
      <c r="TE144" s="105"/>
      <c r="TF144" s="105"/>
      <c r="TG144" s="105"/>
      <c r="TH144" s="105"/>
      <c r="TI144" s="105"/>
      <c r="TJ144" s="105"/>
      <c r="TK144" s="105"/>
      <c r="TL144" s="105"/>
      <c r="TM144" s="105"/>
      <c r="TN144" s="105"/>
      <c r="TO144" s="105"/>
      <c r="TP144" s="105"/>
      <c r="TQ144" s="105"/>
      <c r="TR144" s="105"/>
      <c r="TS144" s="105"/>
      <c r="TT144" s="105"/>
      <c r="TU144" s="105"/>
      <c r="TV144" s="105"/>
      <c r="TW144" s="105"/>
      <c r="TX144" s="105"/>
      <c r="TY144" s="105"/>
      <c r="TZ144" s="105"/>
      <c r="UA144" s="105"/>
      <c r="UB144" s="105"/>
      <c r="UC144" s="105"/>
      <c r="UD144" s="105"/>
      <c r="UE144" s="105"/>
      <c r="UF144" s="105"/>
      <c r="UG144" s="105"/>
      <c r="UH144" s="105"/>
      <c r="UI144" s="105"/>
      <c r="UJ144" s="105"/>
      <c r="UK144" s="105"/>
      <c r="UL144" s="105"/>
      <c r="UM144" s="105"/>
      <c r="UN144" s="105"/>
      <c r="UO144" s="105"/>
      <c r="UP144" s="105"/>
      <c r="UQ144" s="105"/>
      <c r="UR144" s="105"/>
      <c r="US144" s="105"/>
      <c r="UT144" s="105"/>
      <c r="UU144" s="105"/>
      <c r="UV144" s="105"/>
      <c r="UW144" s="105"/>
      <c r="UX144" s="105"/>
      <c r="UY144" s="105"/>
      <c r="UZ144" s="105"/>
      <c r="VA144" s="105"/>
      <c r="VB144" s="105"/>
      <c r="VC144" s="105"/>
      <c r="VD144" s="105"/>
      <c r="VE144" s="105"/>
      <c r="VF144" s="105"/>
      <c r="VG144" s="105"/>
      <c r="VH144" s="105"/>
      <c r="VI144" s="105"/>
      <c r="VJ144" s="105"/>
      <c r="VK144" s="105"/>
      <c r="VL144" s="105"/>
      <c r="VM144" s="105"/>
      <c r="VN144" s="105"/>
      <c r="VO144" s="105"/>
      <c r="VP144" s="105"/>
      <c r="VQ144" s="105"/>
      <c r="VR144" s="105"/>
      <c r="VS144" s="105"/>
      <c r="VT144" s="105"/>
      <c r="VU144" s="105"/>
      <c r="VV144" s="105"/>
      <c r="VW144" s="105"/>
      <c r="VX144" s="105"/>
      <c r="VY144" s="105"/>
      <c r="VZ144" s="105"/>
      <c r="WA144" s="105"/>
      <c r="WB144" s="105"/>
      <c r="WC144" s="105"/>
      <c r="WD144" s="105"/>
      <c r="WE144" s="105"/>
      <c r="WF144" s="105"/>
      <c r="WG144" s="105"/>
      <c r="WH144" s="105"/>
      <c r="WI144" s="105"/>
      <c r="WJ144" s="105"/>
      <c r="WK144" s="105"/>
      <c r="WL144" s="105"/>
      <c r="WM144" s="105"/>
      <c r="WN144" s="105"/>
      <c r="WO144" s="105"/>
      <c r="WP144" s="105"/>
      <c r="WQ144" s="105"/>
      <c r="WR144" s="105"/>
      <c r="WS144" s="105"/>
      <c r="WT144" s="105"/>
      <c r="WU144" s="105"/>
      <c r="WV144" s="105"/>
      <c r="WW144" s="105"/>
      <c r="WX144" s="105"/>
      <c r="WY144" s="105"/>
      <c r="WZ144" s="105"/>
      <c r="XA144" s="105"/>
      <c r="XB144" s="105"/>
      <c r="XC144" s="105"/>
      <c r="XD144" s="105"/>
      <c r="XE144" s="105"/>
      <c r="XF144" s="105"/>
      <c r="XG144" s="105"/>
      <c r="XH144" s="105"/>
      <c r="XI144" s="105"/>
      <c r="XJ144" s="105"/>
      <c r="XK144" s="105"/>
      <c r="XL144" s="105"/>
      <c r="XM144" s="105"/>
      <c r="XN144" s="105"/>
      <c r="XO144" s="105"/>
      <c r="XP144" s="105"/>
      <c r="XQ144" s="105"/>
      <c r="XR144" s="105"/>
      <c r="XS144" s="105"/>
      <c r="XT144" s="105"/>
      <c r="XU144" s="105"/>
      <c r="XV144" s="105"/>
      <c r="XW144" s="105"/>
      <c r="XX144" s="105"/>
      <c r="XY144" s="105"/>
      <c r="XZ144" s="105"/>
      <c r="YA144" s="105"/>
      <c r="YB144" s="105"/>
      <c r="YC144" s="105"/>
      <c r="YD144" s="105"/>
      <c r="YE144" s="105"/>
      <c r="YF144" s="105"/>
      <c r="YG144" s="105"/>
      <c r="YH144" s="105"/>
      <c r="YI144" s="105"/>
      <c r="YJ144" s="105"/>
      <c r="YK144" s="105"/>
      <c r="YL144" s="105"/>
      <c r="YM144" s="105"/>
      <c r="YN144" s="105"/>
      <c r="YO144" s="105"/>
      <c r="YP144" s="105"/>
      <c r="YQ144" s="105"/>
      <c r="YR144" s="105"/>
      <c r="YS144" s="105"/>
      <c r="YT144" s="105"/>
      <c r="YU144" s="105"/>
      <c r="YV144" s="105"/>
      <c r="YW144" s="105"/>
      <c r="YX144" s="105"/>
      <c r="YY144" s="105"/>
      <c r="YZ144" s="105"/>
      <c r="ZA144" s="105"/>
      <c r="ZB144" s="105"/>
      <c r="ZC144" s="105"/>
      <c r="ZD144" s="105"/>
      <c r="ZE144" s="105"/>
      <c r="ZF144" s="105"/>
      <c r="ZG144" s="105"/>
      <c r="ZH144" s="105"/>
      <c r="ZI144" s="105"/>
      <c r="ZJ144" s="105"/>
      <c r="ZK144" s="105"/>
      <c r="ZL144" s="105"/>
      <c r="ZM144" s="105"/>
      <c r="ZN144" s="105"/>
      <c r="ZO144" s="105"/>
      <c r="ZP144" s="105"/>
      <c r="ZQ144" s="105"/>
      <c r="ZR144" s="105"/>
      <c r="ZS144" s="105"/>
      <c r="ZT144" s="105"/>
      <c r="ZU144" s="105"/>
      <c r="ZV144" s="105"/>
      <c r="ZW144" s="105"/>
      <c r="ZX144" s="105"/>
      <c r="ZY144" s="105"/>
      <c r="ZZ144" s="105"/>
      <c r="AAA144" s="105"/>
      <c r="AAB144" s="105"/>
      <c r="AAC144" s="105"/>
      <c r="AAD144" s="105"/>
      <c r="AAE144" s="105"/>
      <c r="AAF144" s="105"/>
      <c r="AAG144" s="105"/>
      <c r="AAH144" s="105"/>
      <c r="AAI144" s="105"/>
      <c r="AAJ144" s="105"/>
      <c r="AAK144" s="105"/>
      <c r="AAL144" s="105"/>
      <c r="AAM144" s="105"/>
      <c r="AAN144" s="105"/>
      <c r="AAO144" s="105"/>
      <c r="AAP144" s="105"/>
      <c r="AAQ144" s="105"/>
      <c r="AAR144" s="105"/>
      <c r="AAS144" s="105"/>
      <c r="AAT144" s="105"/>
      <c r="AAU144" s="105"/>
      <c r="AAV144" s="105"/>
      <c r="AAW144" s="105"/>
      <c r="AAX144" s="105"/>
      <c r="AAY144" s="105"/>
      <c r="AAZ144" s="105"/>
      <c r="ABA144" s="105"/>
      <c r="ABB144" s="105"/>
      <c r="ABC144" s="105"/>
      <c r="ABD144" s="105"/>
      <c r="ABE144" s="105"/>
      <c r="ABF144" s="105"/>
      <c r="ABG144" s="105"/>
      <c r="ABH144" s="105"/>
      <c r="ABI144" s="105"/>
      <c r="ABJ144" s="105"/>
      <c r="ABK144" s="105"/>
      <c r="ABL144" s="105"/>
      <c r="ABM144" s="105"/>
      <c r="ABN144" s="105"/>
      <c r="ABO144" s="105"/>
      <c r="ABP144" s="105"/>
      <c r="ABQ144" s="105"/>
      <c r="ABR144" s="105"/>
      <c r="ABS144" s="105"/>
      <c r="ABT144" s="105"/>
      <c r="ABU144" s="105"/>
      <c r="ABV144" s="105"/>
      <c r="ABW144" s="105"/>
      <c r="ABX144" s="105"/>
      <c r="ABY144" s="105"/>
      <c r="ABZ144" s="105"/>
      <c r="ACA144" s="105"/>
      <c r="ACB144" s="105"/>
      <c r="ACC144" s="105"/>
      <c r="ACD144" s="105"/>
      <c r="ACE144" s="105"/>
      <c r="ACF144" s="105"/>
      <c r="ACG144" s="105"/>
      <c r="ACH144" s="105"/>
      <c r="ACI144" s="105"/>
      <c r="ACJ144" s="105"/>
      <c r="ACK144" s="105"/>
      <c r="ACL144" s="105"/>
      <c r="ACM144" s="105"/>
      <c r="ACN144" s="105"/>
      <c r="ACO144" s="105"/>
      <c r="ACP144" s="105"/>
      <c r="ACQ144" s="105"/>
      <c r="ACR144" s="105"/>
      <c r="ACS144" s="105"/>
      <c r="ACT144" s="105"/>
      <c r="ACU144" s="105"/>
      <c r="ACV144" s="105"/>
      <c r="ACW144" s="105"/>
      <c r="ACX144" s="105"/>
      <c r="ACY144" s="105"/>
      <c r="ACZ144" s="105"/>
      <c r="ADA144" s="105"/>
      <c r="ADB144" s="105"/>
      <c r="ADC144" s="105"/>
      <c r="ADD144" s="105"/>
      <c r="ADE144" s="105"/>
      <c r="ADF144" s="105"/>
      <c r="ADG144" s="105"/>
      <c r="ADH144" s="105"/>
      <c r="ADI144" s="105"/>
      <c r="ADJ144" s="105"/>
      <c r="ADK144" s="105"/>
      <c r="ADL144" s="105"/>
      <c r="ADM144" s="105"/>
      <c r="ADN144" s="105"/>
      <c r="ADO144" s="105"/>
      <c r="ADP144" s="105"/>
      <c r="ADQ144" s="105"/>
      <c r="ADR144" s="105"/>
      <c r="ADS144" s="105"/>
      <c r="ADT144" s="105"/>
      <c r="ADU144" s="105"/>
      <c r="ADV144" s="105"/>
      <c r="ADW144" s="105"/>
      <c r="ADX144" s="105"/>
      <c r="ADY144" s="105"/>
      <c r="ADZ144" s="105"/>
      <c r="AEA144" s="105"/>
      <c r="AEB144" s="105"/>
      <c r="AEC144" s="105"/>
      <c r="AED144" s="105"/>
      <c r="AEE144" s="105"/>
      <c r="AEF144" s="105"/>
      <c r="AEG144" s="105"/>
      <c r="AEH144" s="105"/>
      <c r="AEI144" s="105"/>
      <c r="AEJ144" s="105"/>
      <c r="AEK144" s="105"/>
      <c r="AEL144" s="105"/>
      <c r="AEM144" s="105"/>
      <c r="AEN144" s="105"/>
      <c r="AEO144" s="105"/>
      <c r="AEP144" s="105"/>
      <c r="AEQ144" s="105"/>
      <c r="AER144" s="105"/>
      <c r="AES144" s="105"/>
      <c r="AET144" s="105"/>
      <c r="AEU144" s="105"/>
      <c r="AEV144" s="105"/>
      <c r="AEW144" s="105"/>
      <c r="AEX144" s="105"/>
      <c r="AEY144" s="105"/>
      <c r="AEZ144" s="105"/>
      <c r="AFA144" s="105"/>
      <c r="AFB144" s="105"/>
      <c r="AFC144" s="105"/>
      <c r="AFD144" s="105"/>
      <c r="AFE144" s="105"/>
      <c r="AFF144" s="105"/>
      <c r="AFG144" s="105"/>
      <c r="AFH144" s="105"/>
      <c r="AFI144" s="105"/>
      <c r="AFJ144" s="105"/>
      <c r="AFK144" s="105"/>
      <c r="AFL144" s="105"/>
      <c r="AFM144" s="105"/>
      <c r="AFN144" s="105"/>
      <c r="AFO144" s="105"/>
      <c r="AFP144" s="105"/>
      <c r="AFQ144" s="105"/>
      <c r="AFR144" s="105"/>
      <c r="AFS144" s="105"/>
      <c r="AFT144" s="105"/>
      <c r="AFU144" s="105"/>
      <c r="AFV144" s="105"/>
      <c r="AFW144" s="105"/>
      <c r="AFX144" s="105"/>
      <c r="AFY144" s="105"/>
      <c r="AFZ144" s="105"/>
      <c r="AGA144" s="105"/>
      <c r="AGB144" s="105"/>
      <c r="AGC144" s="105"/>
      <c r="AGD144" s="105"/>
      <c r="AGE144" s="105"/>
      <c r="AGF144" s="105"/>
      <c r="AGG144" s="105"/>
      <c r="AGH144" s="105"/>
      <c r="AGI144" s="105"/>
      <c r="AGJ144" s="105"/>
      <c r="AGK144" s="105"/>
      <c r="AGL144" s="105"/>
      <c r="AGM144" s="105"/>
      <c r="AGN144" s="105"/>
      <c r="AGO144" s="105"/>
      <c r="AGP144" s="105"/>
      <c r="AGQ144" s="105"/>
      <c r="AGR144" s="105"/>
      <c r="AGS144" s="105"/>
      <c r="AGT144" s="105"/>
      <c r="AGU144" s="105"/>
      <c r="AGV144" s="105"/>
      <c r="AGW144" s="105"/>
      <c r="AGX144" s="105"/>
      <c r="AGY144" s="105"/>
      <c r="AGZ144" s="105"/>
      <c r="AHA144" s="105"/>
      <c r="AHB144" s="105"/>
      <c r="AHC144" s="105"/>
      <c r="AHD144" s="105"/>
      <c r="AHE144" s="105"/>
      <c r="AHF144" s="105"/>
      <c r="AHG144" s="105"/>
      <c r="AHH144" s="105"/>
      <c r="AHI144" s="105"/>
      <c r="AHJ144" s="105"/>
      <c r="AHK144" s="105"/>
      <c r="AHL144" s="105"/>
      <c r="AHM144" s="105"/>
      <c r="AHN144" s="105"/>
      <c r="AHO144" s="105"/>
      <c r="AHP144" s="105"/>
      <c r="AHQ144" s="105"/>
      <c r="AHR144" s="105"/>
      <c r="AHS144" s="105"/>
      <c r="AHT144" s="105"/>
      <c r="AHU144" s="105"/>
      <c r="AHV144" s="105"/>
      <c r="AHW144" s="105"/>
      <c r="AHX144" s="105"/>
      <c r="AHY144" s="105"/>
      <c r="AHZ144" s="105"/>
      <c r="AIA144" s="105"/>
      <c r="AIB144" s="105"/>
      <c r="AIC144" s="105"/>
      <c r="AID144" s="105"/>
      <c r="AIE144" s="105"/>
      <c r="AIF144" s="105"/>
      <c r="AIG144" s="105"/>
      <c r="AIH144" s="105"/>
      <c r="AII144" s="105"/>
      <c r="AIJ144" s="105"/>
      <c r="AIK144" s="105"/>
      <c r="AIL144" s="105"/>
      <c r="AIM144" s="105"/>
      <c r="AIN144" s="105"/>
      <c r="AIO144" s="105"/>
      <c r="AIP144" s="105"/>
      <c r="AIQ144" s="105"/>
      <c r="AIR144" s="105"/>
      <c r="AIS144" s="105"/>
      <c r="AIT144" s="105"/>
      <c r="AIU144" s="105"/>
      <c r="AIV144" s="105"/>
      <c r="AIW144" s="105"/>
      <c r="AIX144" s="105"/>
      <c r="AIY144" s="105"/>
      <c r="AIZ144" s="105"/>
      <c r="AJA144" s="105"/>
      <c r="AJB144" s="105"/>
      <c r="AJC144" s="105"/>
      <c r="AJD144" s="105"/>
      <c r="AJE144" s="105"/>
      <c r="AJF144" s="105"/>
      <c r="AJG144" s="105"/>
      <c r="AJH144" s="105"/>
      <c r="AJI144" s="105"/>
      <c r="AJJ144" s="105"/>
      <c r="AJK144" s="105"/>
      <c r="AJL144" s="105"/>
      <c r="AJM144" s="105"/>
      <c r="AJN144" s="105"/>
      <c r="AJO144" s="105"/>
      <c r="AJP144" s="105"/>
      <c r="AJQ144" s="105"/>
      <c r="AJR144" s="105"/>
      <c r="AJS144" s="105"/>
      <c r="AJT144" s="105"/>
      <c r="AJU144" s="105"/>
      <c r="AJV144" s="105"/>
      <c r="AJW144" s="105"/>
      <c r="AJX144" s="105"/>
      <c r="AJY144" s="105"/>
      <c r="AJZ144" s="105"/>
      <c r="AKA144" s="105"/>
      <c r="AKB144" s="105"/>
      <c r="AKC144" s="105"/>
      <c r="AKD144" s="105"/>
      <c r="AKE144" s="105"/>
      <c r="AKF144" s="105"/>
      <c r="AKG144" s="105"/>
      <c r="AKH144" s="105"/>
      <c r="AKI144" s="105"/>
      <c r="AKJ144" s="105"/>
      <c r="AKK144" s="105"/>
      <c r="AKL144" s="105"/>
      <c r="AKM144" s="105"/>
      <c r="AKN144" s="105"/>
      <c r="AKO144" s="105"/>
      <c r="AKP144" s="105"/>
      <c r="AKQ144" s="105"/>
      <c r="AKR144" s="105"/>
      <c r="AKS144" s="105"/>
      <c r="AKT144" s="105"/>
      <c r="AKU144" s="105"/>
      <c r="AKV144" s="105"/>
      <c r="AKW144" s="105"/>
      <c r="AKX144" s="105"/>
      <c r="AKY144" s="105"/>
      <c r="AKZ144" s="105"/>
      <c r="ALA144" s="105"/>
      <c r="ALB144" s="105"/>
      <c r="ALC144" s="105"/>
      <c r="ALD144" s="105"/>
      <c r="ALE144" s="105"/>
      <c r="ALF144" s="105"/>
      <c r="ALG144" s="105"/>
      <c r="ALH144" s="105"/>
      <c r="ALI144" s="105"/>
      <c r="ALJ144" s="105"/>
      <c r="ALK144" s="105"/>
      <c r="ALL144" s="105"/>
      <c r="ALM144" s="105"/>
      <c r="ALN144" s="105"/>
      <c r="ALO144" s="105"/>
      <c r="ALP144" s="105"/>
      <c r="ALQ144" s="105"/>
      <c r="ALR144" s="105"/>
      <c r="ALS144" s="105"/>
      <c r="ALT144" s="105"/>
      <c r="ALU144" s="105"/>
      <c r="ALV144" s="105"/>
      <c r="ALW144" s="105"/>
      <c r="ALX144" s="105"/>
      <c r="ALY144" s="105"/>
      <c r="ALZ144" s="105"/>
      <c r="AMA144" s="105"/>
      <c r="AMB144" s="105"/>
      <c r="AMC144" s="105"/>
      <c r="AMD144" s="105"/>
      <c r="AME144" s="105"/>
      <c r="AMF144" s="105"/>
      <c r="AMG144" s="105"/>
      <c r="AMH144" s="105"/>
      <c r="AMI144" s="105"/>
      <c r="AMJ144" s="105"/>
      <c r="AMK144" s="105"/>
      <c r="AML144" s="105"/>
      <c r="AMM144" s="105"/>
      <c r="AMN144" s="105"/>
      <c r="AMO144" s="105"/>
      <c r="AMP144" s="105"/>
      <c r="AMQ144" s="105"/>
      <c r="AMR144" s="105"/>
      <c r="AMS144" s="105"/>
      <c r="AMT144" s="105"/>
      <c r="AMU144" s="105"/>
      <c r="AMV144" s="105"/>
      <c r="AMW144" s="105"/>
      <c r="AMX144" s="105"/>
      <c r="AMY144" s="105"/>
      <c r="AMZ144" s="105"/>
      <c r="ANA144" s="105"/>
      <c r="ANB144" s="105"/>
      <c r="ANC144" s="105"/>
      <c r="AND144" s="105"/>
      <c r="ANE144" s="105"/>
      <c r="ANF144" s="105"/>
      <c r="ANG144" s="105"/>
      <c r="ANH144" s="105"/>
      <c r="ANI144" s="105"/>
      <c r="ANJ144" s="105"/>
      <c r="ANK144" s="105"/>
      <c r="ANL144" s="105"/>
      <c r="ANM144" s="105"/>
      <c r="ANN144" s="105"/>
      <c r="ANO144" s="105"/>
      <c r="ANP144" s="105"/>
      <c r="ANQ144" s="105"/>
      <c r="ANR144" s="105"/>
      <c r="ANS144" s="105"/>
      <c r="ANT144" s="105"/>
      <c r="ANU144" s="105"/>
      <c r="ANV144" s="105"/>
      <c r="ANW144" s="105"/>
      <c r="ANX144" s="105"/>
      <c r="ANY144" s="105"/>
      <c r="ANZ144" s="105"/>
      <c r="AOA144" s="105"/>
      <c r="AOB144" s="105"/>
      <c r="AOC144" s="105"/>
      <c r="AOD144" s="105"/>
      <c r="AOE144" s="105"/>
      <c r="AOF144" s="105"/>
      <c r="AOG144" s="105"/>
      <c r="AOH144" s="105"/>
      <c r="AOI144" s="105"/>
      <c r="AOJ144" s="105"/>
      <c r="AOK144" s="105"/>
      <c r="AOL144" s="105"/>
      <c r="AOM144" s="105"/>
      <c r="AON144" s="105"/>
      <c r="AOO144" s="105"/>
      <c r="AOP144" s="105"/>
      <c r="AOQ144" s="105"/>
      <c r="AOR144" s="105"/>
      <c r="AOS144" s="105"/>
      <c r="AOT144" s="105"/>
      <c r="AOU144" s="105"/>
      <c r="AOV144" s="105"/>
      <c r="AOW144" s="105"/>
      <c r="AOX144" s="105"/>
      <c r="AOY144" s="105"/>
      <c r="AOZ144" s="105"/>
      <c r="APA144" s="105"/>
      <c r="APB144" s="105"/>
      <c r="APC144" s="105"/>
      <c r="APD144" s="105"/>
      <c r="APE144" s="105"/>
      <c r="APF144" s="105"/>
      <c r="APG144" s="105"/>
      <c r="APH144" s="105"/>
      <c r="API144" s="105"/>
      <c r="APJ144" s="105"/>
      <c r="APK144" s="105"/>
      <c r="APL144" s="105"/>
      <c r="APM144" s="105"/>
      <c r="APN144" s="105"/>
      <c r="APO144" s="105"/>
      <c r="APP144" s="105"/>
      <c r="APQ144" s="105"/>
      <c r="APR144" s="105"/>
      <c r="APS144" s="105"/>
      <c r="APT144" s="105"/>
      <c r="APU144" s="105"/>
      <c r="APV144" s="105"/>
      <c r="APW144" s="105"/>
      <c r="APX144" s="105"/>
      <c r="APY144" s="105"/>
      <c r="APZ144" s="105"/>
      <c r="AQA144" s="105"/>
      <c r="AQB144" s="105"/>
      <c r="AQC144" s="105"/>
      <c r="AQD144" s="105"/>
      <c r="AQE144" s="105"/>
      <c r="AQF144" s="105"/>
      <c r="AQG144" s="105"/>
      <c r="AQH144" s="105"/>
      <c r="AQI144" s="105"/>
      <c r="AQJ144" s="105"/>
      <c r="AQK144" s="105"/>
      <c r="AQL144" s="105"/>
      <c r="AQM144" s="105"/>
      <c r="AQN144" s="105"/>
      <c r="AQO144" s="105"/>
      <c r="AQP144" s="105"/>
      <c r="AQQ144" s="105"/>
      <c r="AQR144" s="105"/>
      <c r="AQS144" s="105"/>
      <c r="AQT144" s="105"/>
      <c r="AQU144" s="105"/>
      <c r="AQV144" s="105"/>
      <c r="AQW144" s="105"/>
      <c r="AQX144" s="105"/>
      <c r="AQY144" s="105"/>
      <c r="AQZ144" s="105"/>
      <c r="ARA144" s="105"/>
      <c r="ARB144" s="105"/>
      <c r="ARC144" s="105"/>
      <c r="ARD144" s="105"/>
      <c r="ARE144" s="105"/>
      <c r="ARF144" s="105"/>
      <c r="ARG144" s="105"/>
      <c r="ARH144" s="105"/>
      <c r="ARI144" s="105"/>
      <c r="ARJ144" s="105"/>
      <c r="ARK144" s="105"/>
      <c r="ARL144" s="105"/>
      <c r="ARM144" s="105"/>
      <c r="ARN144" s="105"/>
      <c r="ARO144" s="105"/>
      <c r="ARP144" s="105"/>
      <c r="ARQ144" s="105"/>
      <c r="ARR144" s="105"/>
      <c r="ARS144" s="105"/>
      <c r="ART144" s="105"/>
      <c r="ARU144" s="105"/>
      <c r="ARV144" s="105"/>
      <c r="ARW144" s="105"/>
      <c r="ARX144" s="105"/>
      <c r="ARY144" s="105"/>
      <c r="ARZ144" s="105"/>
      <c r="ASA144" s="105"/>
      <c r="ASB144" s="105"/>
      <c r="ASC144" s="105"/>
      <c r="ASD144" s="105"/>
      <c r="ASE144" s="105"/>
      <c r="ASF144" s="105"/>
      <c r="ASG144" s="105"/>
      <c r="ASH144" s="105"/>
      <c r="ASI144" s="105"/>
      <c r="ASJ144" s="105"/>
      <c r="ASK144" s="105"/>
      <c r="ASL144" s="105"/>
      <c r="ASM144" s="105"/>
      <c r="ASN144" s="105"/>
      <c r="ASO144" s="105"/>
      <c r="ASP144" s="105"/>
      <c r="ASQ144" s="105"/>
      <c r="ASR144" s="105"/>
      <c r="ASS144" s="105"/>
      <c r="AST144" s="105"/>
      <c r="ASU144" s="105"/>
      <c r="ASV144" s="105"/>
      <c r="ASW144" s="105"/>
      <c r="ASX144" s="105"/>
      <c r="ASY144" s="105"/>
      <c r="ASZ144" s="105"/>
      <c r="ATA144" s="105"/>
    </row>
    <row r="145" spans="1:11" s="105" customFormat="1" ht="15.75">
      <c r="A145" s="2302"/>
      <c r="B145" s="1725" t="str">
        <f>IF(ISBLANK(C145),"",LARGE(B133:B144,1)+1)</f>
        <v/>
      </c>
      <c r="C145" s="1341"/>
      <c r="D145" s="691" t="s">
        <v>201</v>
      </c>
      <c r="E145" s="141"/>
      <c r="F145" s="141"/>
      <c r="G145" s="141"/>
      <c r="H145" s="141"/>
      <c r="I145" s="141"/>
      <c r="J145" s="1549"/>
      <c r="K145" s="140"/>
    </row>
    <row r="146" spans="1:11" s="105" customFormat="1" ht="15" customHeight="1">
      <c r="A146" s="2302"/>
      <c r="B146" s="1725" t="str">
        <f>IF(ISBLANK(C146),"",LARGE(B133:B145,1)+1)</f>
        <v/>
      </c>
      <c r="C146" s="1341"/>
      <c r="D146" s="141" t="s">
        <v>202</v>
      </c>
      <c r="E146" s="141"/>
      <c r="F146" s="141"/>
      <c r="G146" s="141"/>
      <c r="H146" s="141"/>
      <c r="I146" s="141"/>
      <c r="J146" s="1549"/>
      <c r="K146" s="140"/>
    </row>
    <row r="147" spans="1:11" s="105" customFormat="1" ht="15.75">
      <c r="A147" s="2302"/>
      <c r="B147" s="1725" t="str">
        <f>IF(ISBLANK(C147),"",LARGE(B133:B146,1)+1)</f>
        <v/>
      </c>
      <c r="C147" s="1341"/>
      <c r="D147" s="691" t="s">
        <v>203</v>
      </c>
      <c r="E147" s="141"/>
      <c r="F147" s="141"/>
      <c r="G147" s="141"/>
      <c r="H147" s="141"/>
      <c r="I147" s="141"/>
      <c r="J147" s="1549"/>
      <c r="K147" s="140"/>
    </row>
    <row r="148" spans="1:11" s="105" customFormat="1" ht="15.75" customHeight="1">
      <c r="A148" s="2302"/>
      <c r="B148" s="1725" t="str">
        <f>IF(ISBLANK(C148),"",LARGE(B133:B147,1)+1)</f>
        <v/>
      </c>
      <c r="C148" s="1341"/>
      <c r="D148" s="141"/>
      <c r="E148" s="141"/>
      <c r="F148" s="141"/>
      <c r="G148" s="141"/>
      <c r="H148" s="141"/>
      <c r="I148" s="141"/>
      <c r="J148" s="1549"/>
      <c r="K148" s="140"/>
    </row>
    <row r="149" spans="1:11" s="105" customFormat="1" ht="15.75">
      <c r="A149" s="2302"/>
      <c r="B149" s="1725" t="str">
        <f>IF(ISBLANK(C149),"",LARGE(B133:B148,1)+1)</f>
        <v/>
      </c>
      <c r="C149" s="1341"/>
      <c r="D149" s="141" t="s">
        <v>227</v>
      </c>
      <c r="E149" s="141"/>
      <c r="F149" s="141"/>
      <c r="G149" s="141"/>
      <c r="H149" s="141"/>
      <c r="I149" s="141"/>
      <c r="J149" s="1549"/>
      <c r="K149" s="140"/>
    </row>
    <row r="150" spans="1:11" s="105" customFormat="1" ht="15.75" customHeight="1">
      <c r="A150" s="2302"/>
      <c r="B150" s="1725" t="str">
        <f>IF(ISBLANK(C150),"",LARGE(B133:B149,1)+1)</f>
        <v/>
      </c>
      <c r="C150" s="1341"/>
      <c r="D150" s="141" t="s">
        <v>195</v>
      </c>
      <c r="E150" s="141"/>
      <c r="F150" s="141"/>
      <c r="G150" s="141"/>
      <c r="H150" s="141"/>
      <c r="I150" s="141"/>
      <c r="J150" s="1549"/>
      <c r="K150" s="140"/>
    </row>
    <row r="151" spans="1:11" s="105" customFormat="1" ht="15.75">
      <c r="A151" s="2302"/>
      <c r="B151" s="1725" t="str">
        <f>IF(ISBLANK(C151),"",LARGE(B133:B150,1)+1)</f>
        <v/>
      </c>
      <c r="C151" s="1341"/>
      <c r="D151" s="141" t="s">
        <v>196</v>
      </c>
      <c r="E151" s="141"/>
      <c r="F151" s="141"/>
      <c r="G151" s="141"/>
      <c r="H151" s="141"/>
      <c r="I151" s="141"/>
      <c r="J151" s="1549"/>
      <c r="K151" s="140"/>
    </row>
    <row r="152" spans="1:11" s="105" customFormat="1" ht="15.75">
      <c r="A152" s="2302"/>
      <c r="B152" s="1725" t="str">
        <f>IF(ISBLANK(C152),"",LARGE(B133:B151,1)+1)</f>
        <v/>
      </c>
      <c r="C152" s="1342"/>
      <c r="D152" s="691" t="s">
        <v>197</v>
      </c>
      <c r="E152" s="141"/>
      <c r="F152" s="141"/>
      <c r="G152" s="141"/>
      <c r="H152" s="141"/>
      <c r="I152" s="141"/>
      <c r="J152" s="1549"/>
      <c r="K152" s="140"/>
    </row>
    <row r="153" spans="1:11" s="105" customFormat="1" ht="15.75">
      <c r="A153" s="2302"/>
      <c r="B153" s="1725" t="str">
        <f>IF(ISBLANK(C153),"",LARGE(B133:B152,1)+1)</f>
        <v/>
      </c>
      <c r="C153" s="1342"/>
      <c r="D153" s="691"/>
      <c r="E153" s="141"/>
      <c r="F153" s="141"/>
      <c r="G153" s="141"/>
      <c r="H153" s="141"/>
      <c r="I153" s="141"/>
      <c r="J153" s="1549"/>
      <c r="K153" s="140"/>
    </row>
    <row r="154" spans="1:11" s="105" customFormat="1" ht="15" customHeight="1">
      <c r="A154" s="2302"/>
      <c r="B154" s="1725" t="str">
        <f>IF(ISBLANK(C154),"",LARGE(B133:B153,1)+1)</f>
        <v/>
      </c>
      <c r="C154" s="1341"/>
      <c r="D154" s="141"/>
      <c r="E154" s="141"/>
      <c r="F154" s="141"/>
      <c r="G154" s="141"/>
      <c r="H154" s="141"/>
      <c r="I154" s="141"/>
      <c r="J154" s="1549"/>
      <c r="K154" s="140"/>
    </row>
    <row r="155" spans="1:11" s="105" customFormat="1" ht="15" customHeight="1">
      <c r="A155" s="2302"/>
      <c r="B155" s="1725" t="str">
        <f>IF(ISBLANK(C155),"",LARGE(B133:B154,1)+1)</f>
        <v/>
      </c>
      <c r="C155" s="1341"/>
      <c r="D155" s="141"/>
      <c r="E155" s="141"/>
      <c r="F155" s="141"/>
      <c r="G155" s="141"/>
      <c r="H155" s="141"/>
      <c r="I155" s="141"/>
      <c r="J155" s="1549"/>
      <c r="K155" s="140"/>
    </row>
    <row r="156" spans="1:11" s="105" customFormat="1" ht="15" customHeight="1">
      <c r="A156" s="2302"/>
      <c r="B156" s="1725" t="str">
        <f>IF(ISBLANK(C156),"",LARGE(B133:B155,1)+1)</f>
        <v/>
      </c>
      <c r="C156" s="1341"/>
      <c r="D156" s="141"/>
      <c r="E156" s="141"/>
      <c r="F156" s="141"/>
      <c r="G156" s="141"/>
      <c r="H156" s="141"/>
      <c r="I156" s="141"/>
      <c r="J156" s="1549"/>
      <c r="K156" s="140"/>
    </row>
    <row r="157" spans="1:11" s="105" customFormat="1" ht="15.75">
      <c r="A157" s="2302"/>
      <c r="B157" s="1725" t="str">
        <f>IF(ISBLANK(C157),"",LARGE(B133:B156,1)+1)</f>
        <v/>
      </c>
      <c r="C157" s="1342"/>
      <c r="D157" s="691"/>
      <c r="E157" s="141"/>
      <c r="F157" s="141"/>
      <c r="G157" s="141"/>
      <c r="H157" s="141"/>
      <c r="I157" s="141"/>
      <c r="J157" s="1549"/>
      <c r="K157" s="140"/>
    </row>
    <row r="158" spans="1:11" s="105" customFormat="1" ht="15.75">
      <c r="A158" s="2302"/>
      <c r="B158" s="1725" t="str">
        <f>IF(ISBLANK(C158),"",LARGE(B133:B157,1)+1)</f>
        <v/>
      </c>
      <c r="C158" s="1342"/>
      <c r="D158" s="691"/>
      <c r="E158" s="141"/>
      <c r="F158" s="141"/>
      <c r="G158" s="141"/>
      <c r="H158" s="141"/>
      <c r="I158" s="141"/>
      <c r="J158" s="1549"/>
      <c r="K158" s="140"/>
    </row>
    <row r="159" spans="1:11" s="105" customFormat="1" ht="15.75">
      <c r="A159" s="2302"/>
      <c r="B159" s="1725" t="str">
        <f>IF(ISBLANK(C159),"",LARGE(B133:B158,1)+1)</f>
        <v/>
      </c>
      <c r="C159" s="1341"/>
      <c r="D159" s="63"/>
      <c r="E159" s="141"/>
      <c r="F159" s="141"/>
      <c r="G159" s="141"/>
      <c r="H159" s="141"/>
      <c r="I159" s="141"/>
      <c r="J159" s="1549"/>
      <c r="K159" s="140"/>
    </row>
    <row r="160" spans="1:11" s="105" customFormat="1" ht="15.75">
      <c r="A160" s="2302"/>
      <c r="B160" s="1725" t="str">
        <f>IF(ISBLANK(C160),"",LARGE(B133:B159,1)+1)</f>
        <v/>
      </c>
      <c r="C160" s="1341"/>
      <c r="D160" s="141"/>
      <c r="E160" s="141"/>
      <c r="F160" s="141"/>
      <c r="G160" s="141"/>
      <c r="H160" s="141"/>
      <c r="I160" s="141"/>
      <c r="J160" s="1549"/>
      <c r="K160" s="140"/>
    </row>
    <row r="161" spans="1:11" s="105" customFormat="1" ht="15.75">
      <c r="A161" s="2302"/>
      <c r="B161" s="1725" t="str">
        <f>IF(ISBLANK(C161),"",LARGE(B133:B160,1)+1)</f>
        <v/>
      </c>
      <c r="C161" s="1341"/>
      <c r="D161" s="7"/>
      <c r="E161" s="141"/>
      <c r="F161" s="141"/>
      <c r="G161" s="141"/>
      <c r="H161" s="141"/>
      <c r="I161" s="141"/>
      <c r="J161" s="1549"/>
      <c r="K161" s="140"/>
    </row>
    <row r="162" spans="1:11" ht="15.75">
      <c r="A162" s="2302"/>
      <c r="B162" s="1725" t="str">
        <f>IF(ISBLANK(C162),"",LARGE(B133:B161,1)+1)</f>
        <v/>
      </c>
      <c r="C162" s="1342"/>
      <c r="D162" s="1657"/>
      <c r="E162" s="141"/>
      <c r="F162" s="141"/>
      <c r="G162" s="141"/>
      <c r="H162" s="141"/>
      <c r="I162" s="141"/>
      <c r="J162" s="1549"/>
      <c r="K162" s="140"/>
    </row>
    <row r="163" spans="1:11" ht="15.75">
      <c r="A163" s="2302"/>
      <c r="B163" s="1725" t="str">
        <f>IF(ISBLANK(C163),"",LARGE(B133:B162,1)+1)</f>
        <v/>
      </c>
      <c r="C163" s="1342"/>
      <c r="D163" s="691"/>
      <c r="E163" s="141"/>
      <c r="F163" s="141"/>
      <c r="G163" s="141"/>
      <c r="H163" s="141"/>
      <c r="I163" s="141"/>
      <c r="J163" s="1549"/>
      <c r="K163" s="140"/>
    </row>
    <row r="164" spans="1:11" ht="15.75">
      <c r="A164" s="2302"/>
      <c r="B164" s="1725" t="str">
        <f>IF(ISBLANK(C164),"",LARGE(B133:B163,1)+1)</f>
        <v/>
      </c>
      <c r="C164" s="1342"/>
      <c r="D164" s="7"/>
      <c r="E164" s="141"/>
      <c r="F164" s="141"/>
      <c r="G164" s="141"/>
      <c r="H164" s="141"/>
      <c r="I164" s="141"/>
      <c r="J164" s="1549"/>
      <c r="K164" s="140"/>
    </row>
    <row r="165" spans="1:11" ht="15.75">
      <c r="A165" s="2302"/>
      <c r="B165" s="1725" t="str">
        <f>IF(ISBLANK(C165),"",LARGE(B133:B164,1)+1)</f>
        <v/>
      </c>
      <c r="C165" s="1342"/>
      <c r="D165" s="141"/>
      <c r="E165" s="141"/>
      <c r="F165" s="141"/>
      <c r="G165" s="141"/>
      <c r="H165" s="141"/>
      <c r="I165" s="141"/>
      <c r="J165" s="1549"/>
      <c r="K165" s="140"/>
    </row>
    <row r="166" spans="1:11" ht="15.75">
      <c r="A166" s="2302"/>
      <c r="B166" s="2284"/>
      <c r="C166" s="2284"/>
      <c r="D166" s="2284"/>
      <c r="E166" s="2284"/>
      <c r="F166" s="2284"/>
      <c r="G166" s="2284"/>
      <c r="H166" s="2284"/>
      <c r="I166" s="2284"/>
      <c r="J166" s="2284"/>
      <c r="K166" s="2285"/>
    </row>
    <row r="167" spans="1:11" ht="18">
      <c r="A167" s="2302"/>
      <c r="B167" s="1577" t="s">
        <v>7</v>
      </c>
      <c r="C167" s="142" t="s">
        <v>287</v>
      </c>
      <c r="D167" s="2286"/>
      <c r="E167" s="2286"/>
      <c r="F167" s="2286"/>
      <c r="G167" s="2286"/>
      <c r="H167" s="2286"/>
      <c r="I167" s="2286"/>
      <c r="J167" s="2286"/>
      <c r="K167" s="2287"/>
    </row>
    <row r="168" spans="1:11" ht="15.75">
      <c r="A168" s="2302"/>
      <c r="B168" s="2284"/>
      <c r="C168" s="2284"/>
      <c r="D168" s="2284"/>
      <c r="E168" s="2284"/>
      <c r="F168" s="2284"/>
      <c r="G168" s="2284"/>
      <c r="H168" s="2284"/>
      <c r="I168" s="2284"/>
      <c r="J168" s="2284"/>
      <c r="K168" s="2285"/>
    </row>
    <row r="169" spans="1:11">
      <c r="A169" s="2302"/>
      <c r="B169" s="1586" t="s">
        <v>278</v>
      </c>
      <c r="C169" s="2307" t="str">
        <f ca="1">CELL("nomfichier")</f>
        <v>E:\0-UPRT\1-UPRT.FR-SITE-WEB\ff-fiches-fabrications\ff-mickael-rabeau\[ff-mr-croissants-5-03-2016.xlsx]Nota</v>
      </c>
      <c r="D169" s="2307"/>
      <c r="E169" s="2307"/>
      <c r="F169" s="2307"/>
      <c r="G169" s="2307"/>
      <c r="H169" s="2307"/>
      <c r="I169" s="2307"/>
      <c r="J169" s="2307"/>
      <c r="K169" s="2308"/>
    </row>
    <row r="170" spans="1:11">
      <c r="A170" s="2302"/>
      <c r="B170" s="1587" t="s">
        <v>279</v>
      </c>
      <c r="C170" s="2309" t="s">
        <v>1390</v>
      </c>
      <c r="D170" s="2309"/>
      <c r="E170" s="2309"/>
      <c r="F170" s="2309"/>
      <c r="G170" s="2309"/>
      <c r="H170" s="2309"/>
      <c r="I170" s="2309"/>
      <c r="J170" s="2309"/>
      <c r="K170" s="2310"/>
    </row>
    <row r="171" spans="1:11" ht="15.75" thickBot="1">
      <c r="A171" s="2302"/>
      <c r="B171" s="2280" t="s">
        <v>17</v>
      </c>
      <c r="C171" s="2280"/>
      <c r="D171" s="2280"/>
      <c r="E171" s="2280"/>
      <c r="F171" s="2280"/>
      <c r="G171" s="2280"/>
      <c r="H171" s="2280"/>
      <c r="I171" s="2280"/>
      <c r="J171" s="2280"/>
      <c r="K171" s="2281"/>
    </row>
    <row r="172" spans="1:11">
      <c r="A172" s="2302"/>
      <c r="B172" s="1573">
        <v>8</v>
      </c>
      <c r="C172" s="1573">
        <v>8</v>
      </c>
      <c r="D172" s="1573">
        <v>8</v>
      </c>
      <c r="E172" s="1573">
        <v>12</v>
      </c>
      <c r="F172" s="1573">
        <v>12</v>
      </c>
      <c r="G172" s="1573">
        <v>7</v>
      </c>
      <c r="H172" s="1573">
        <v>6</v>
      </c>
      <c r="I172" s="1573">
        <v>8</v>
      </c>
      <c r="J172" s="1573">
        <v>11</v>
      </c>
      <c r="K172" s="1573">
        <v>11</v>
      </c>
    </row>
    <row r="174" spans="1:11">
      <c r="A174" s="94" t="s">
        <v>3</v>
      </c>
      <c r="B174" s="2576" t="str">
        <f>B175</f>
        <v xml:space="preserve">LA PATE A CROISSANTS </v>
      </c>
      <c r="C174" s="2576"/>
      <c r="D174" s="2576"/>
      <c r="E174" s="2576"/>
      <c r="F174" s="2576"/>
      <c r="G174" s="2576"/>
      <c r="H174" s="2576"/>
      <c r="I174" s="2576"/>
      <c r="J174" s="2576"/>
      <c r="K174" s="2577"/>
    </row>
    <row r="175" spans="1:11">
      <c r="A175" s="2578" t="str">
        <f>B175</f>
        <v xml:space="preserve">LA PATE A CROISSANTS </v>
      </c>
      <c r="B175" s="2420" t="s">
        <v>255</v>
      </c>
      <c r="C175" s="2420"/>
      <c r="D175" s="2420"/>
      <c r="E175" s="2420"/>
      <c r="F175" s="2420"/>
      <c r="G175" s="2420"/>
      <c r="H175" s="2420"/>
      <c r="I175" s="2420"/>
      <c r="J175" s="2420"/>
      <c r="K175" s="2580"/>
    </row>
    <row r="176" spans="1:11">
      <c r="A176" s="2578"/>
      <c r="B176" s="2420"/>
      <c r="C176" s="2420"/>
      <c r="D176" s="2420"/>
      <c r="E176" s="2420"/>
      <c r="F176" s="2420"/>
      <c r="G176" s="2420"/>
      <c r="H176" s="2420"/>
      <c r="I176" s="2420"/>
      <c r="J176" s="2420"/>
      <c r="K176" s="2580"/>
    </row>
    <row r="177" spans="1:11">
      <c r="A177" s="2578"/>
      <c r="B177" s="2581" t="s">
        <v>257</v>
      </c>
      <c r="C177" s="2581"/>
      <c r="D177" s="2581"/>
      <c r="E177" s="2581"/>
      <c r="F177" s="2581"/>
      <c r="G177" s="2581"/>
      <c r="H177" s="2581"/>
      <c r="I177" s="2581"/>
      <c r="J177" s="2581"/>
      <c r="K177" s="2582"/>
    </row>
    <row r="178" spans="1:11">
      <c r="A178" s="2578"/>
      <c r="B178" s="2581"/>
      <c r="C178" s="2581"/>
      <c r="D178" s="2581"/>
      <c r="E178" s="2581"/>
      <c r="F178" s="2581"/>
      <c r="G178" s="2581"/>
      <c r="H178" s="2581"/>
      <c r="I178" s="2581"/>
      <c r="J178" s="2581"/>
      <c r="K178" s="2582"/>
    </row>
    <row r="179" spans="1:11" ht="15.75" customHeight="1">
      <c r="A179" s="2578"/>
      <c r="B179" s="106"/>
      <c r="C179" s="106"/>
      <c r="D179" s="106"/>
      <c r="E179" s="117" t="s">
        <v>39</v>
      </c>
      <c r="F179" s="2572" t="s">
        <v>5</v>
      </c>
      <c r="G179" s="2572"/>
      <c r="H179" s="2572" t="s">
        <v>48</v>
      </c>
      <c r="I179" s="2572"/>
      <c r="J179" s="1670"/>
      <c r="K179" s="12"/>
    </row>
    <row r="180" spans="1:11" ht="15.75">
      <c r="A180" s="2578"/>
      <c r="B180" s="106"/>
      <c r="C180" s="106"/>
      <c r="D180" s="106"/>
      <c r="E180" s="111" t="s">
        <v>29</v>
      </c>
      <c r="F180" s="2572"/>
      <c r="G180" s="2572"/>
      <c r="H180" s="2572"/>
      <c r="I180" s="2572"/>
      <c r="J180" s="1670"/>
      <c r="K180" s="12"/>
    </row>
    <row r="181" spans="1:11" ht="15" customHeight="1">
      <c r="A181" s="2578"/>
      <c r="B181" s="106"/>
      <c r="C181" s="2570" t="s">
        <v>1301</v>
      </c>
      <c r="D181" s="2570"/>
      <c r="E181" s="2575">
        <v>1</v>
      </c>
      <c r="F181" s="2574">
        <f>(F188/E188)*E181</f>
        <v>2.8571428571428571E-2</v>
      </c>
      <c r="G181" s="2574"/>
      <c r="H181" s="2573">
        <f>(H188/E188)*E181</f>
        <v>5.4714285714285722E-2</v>
      </c>
      <c r="I181" s="2573"/>
      <c r="J181" s="1670"/>
      <c r="K181" s="12"/>
    </row>
    <row r="182" spans="1:11" ht="15" customHeight="1">
      <c r="A182" s="2578"/>
      <c r="B182" s="106"/>
      <c r="C182" s="2570"/>
      <c r="D182" s="2570"/>
      <c r="E182" s="2575"/>
      <c r="F182" s="2574"/>
      <c r="G182" s="2574"/>
      <c r="H182" s="2573"/>
      <c r="I182" s="2573"/>
      <c r="J182" s="1670"/>
      <c r="K182" s="12"/>
    </row>
    <row r="183" spans="1:11" ht="15.75">
      <c r="A183" s="2578"/>
      <c r="B183" s="106"/>
      <c r="C183" s="119"/>
      <c r="D183" s="119"/>
      <c r="E183" s="120"/>
      <c r="F183" s="120"/>
      <c r="G183" s="120"/>
      <c r="H183" s="120"/>
      <c r="I183" s="120"/>
      <c r="J183" s="1670"/>
      <c r="K183" s="12"/>
    </row>
    <row r="184" spans="1:11" ht="15" customHeight="1">
      <c r="A184" s="2578"/>
      <c r="B184" s="106"/>
      <c r="C184" s="2570" t="s">
        <v>1300</v>
      </c>
      <c r="D184" s="2570"/>
      <c r="E184" s="2575">
        <v>1</v>
      </c>
      <c r="F184" s="2574">
        <f>(F188/E189)*E184</f>
        <v>3.125E-2</v>
      </c>
      <c r="G184" s="2574"/>
      <c r="H184" s="2574">
        <f>(H188/E189)*E184</f>
        <v>5.9843750000000008E-2</v>
      </c>
      <c r="I184" s="2574"/>
      <c r="J184" s="1670"/>
      <c r="K184" s="12"/>
    </row>
    <row r="185" spans="1:11" ht="15" customHeight="1">
      <c r="A185" s="2578"/>
      <c r="B185" s="106"/>
      <c r="C185" s="2570"/>
      <c r="D185" s="2570"/>
      <c r="E185" s="2575"/>
      <c r="F185" s="2574"/>
      <c r="G185" s="2574"/>
      <c r="H185" s="2574"/>
      <c r="I185" s="2574"/>
      <c r="J185" s="1670"/>
      <c r="K185" s="12"/>
    </row>
    <row r="186" spans="1:11">
      <c r="A186" s="2578"/>
      <c r="B186" s="106"/>
      <c r="C186" s="106"/>
      <c r="D186" s="106"/>
      <c r="E186" s="106"/>
      <c r="F186" s="106"/>
      <c r="G186" s="106"/>
      <c r="H186" s="106"/>
      <c r="I186" s="106"/>
      <c r="J186" s="1670"/>
      <c r="K186" s="12"/>
    </row>
    <row r="187" spans="1:11" ht="15.75">
      <c r="A187" s="2578"/>
      <c r="B187" s="106"/>
      <c r="C187" s="106"/>
      <c r="D187" s="106"/>
      <c r="E187" s="118" t="s">
        <v>256</v>
      </c>
      <c r="F187" s="1765" t="s">
        <v>52</v>
      </c>
      <c r="G187" s="1765"/>
      <c r="H187" s="1765"/>
      <c r="I187" s="1765"/>
      <c r="J187" s="1670"/>
      <c r="K187" s="12"/>
    </row>
    <row r="188" spans="1:11">
      <c r="A188" s="2578"/>
      <c r="B188" s="106"/>
      <c r="C188" s="2570" t="s">
        <v>1301</v>
      </c>
      <c r="D188" s="2570"/>
      <c r="E188" s="59">
        <v>35</v>
      </c>
      <c r="F188" s="2571">
        <v>1</v>
      </c>
      <c r="G188" s="2571"/>
      <c r="H188" s="2571">
        <v>1.9150000000000003</v>
      </c>
      <c r="I188" s="2571"/>
      <c r="J188" s="1670"/>
      <c r="K188" s="12"/>
    </row>
    <row r="189" spans="1:11">
      <c r="A189" s="2578"/>
      <c r="B189" s="106"/>
      <c r="C189" s="2570" t="s">
        <v>1300</v>
      </c>
      <c r="D189" s="2570"/>
      <c r="E189" s="59">
        <v>32</v>
      </c>
      <c r="F189" s="2571"/>
      <c r="G189" s="2571"/>
      <c r="H189" s="2571"/>
      <c r="I189" s="2571"/>
      <c r="J189" s="1670"/>
      <c r="K189" s="12"/>
    </row>
    <row r="190" spans="1:11">
      <c r="A190" s="2578"/>
      <c r="B190" s="106"/>
      <c r="C190" s="106"/>
      <c r="D190" s="106"/>
      <c r="E190" s="115" t="s">
        <v>258</v>
      </c>
      <c r="G190" s="104"/>
      <c r="H190" s="104"/>
      <c r="I190" s="114"/>
      <c r="J190" s="104"/>
      <c r="K190" s="12"/>
    </row>
    <row r="191" spans="1:11" ht="15.75" thickBot="1">
      <c r="A191" s="2579"/>
      <c r="B191" s="998">
        <v>8</v>
      </c>
      <c r="C191" s="998">
        <v>8</v>
      </c>
      <c r="D191" s="1335">
        <v>8</v>
      </c>
      <c r="E191" s="998">
        <v>12</v>
      </c>
      <c r="F191" s="1335">
        <v>12</v>
      </c>
      <c r="G191" s="998">
        <v>7</v>
      </c>
      <c r="H191" s="998">
        <v>6</v>
      </c>
      <c r="I191" s="998">
        <v>8</v>
      </c>
      <c r="J191" s="998">
        <v>11</v>
      </c>
      <c r="K191" s="999">
        <v>11</v>
      </c>
    </row>
  </sheetData>
  <mergeCells count="129">
    <mergeCell ref="B2:K3"/>
    <mergeCell ref="B4:I4"/>
    <mergeCell ref="B5:I5"/>
    <mergeCell ref="B8:K10"/>
    <mergeCell ref="B12:C14"/>
    <mergeCell ref="D12:K12"/>
    <mergeCell ref="D13:K13"/>
    <mergeCell ref="M21:O25"/>
    <mergeCell ref="B22:B23"/>
    <mergeCell ref="C22:E23"/>
    <mergeCell ref="G22:I23"/>
    <mergeCell ref="J22:J23"/>
    <mergeCell ref="K22:K23"/>
    <mergeCell ref="B15:K15"/>
    <mergeCell ref="M50:O52"/>
    <mergeCell ref="M32:O34"/>
    <mergeCell ref="M35:O36"/>
    <mergeCell ref="M37:O38"/>
    <mergeCell ref="C46:D46"/>
    <mergeCell ref="B47:B48"/>
    <mergeCell ref="C47:C48"/>
    <mergeCell ref="D47:D48"/>
    <mergeCell ref="H48:K48"/>
    <mergeCell ref="M26:O27"/>
    <mergeCell ref="B28:K28"/>
    <mergeCell ref="M28:O30"/>
    <mergeCell ref="B29:D29"/>
    <mergeCell ref="E29:K30"/>
    <mergeCell ref="B30:B32"/>
    <mergeCell ref="C30:C32"/>
    <mergeCell ref="D30:D32"/>
    <mergeCell ref="M31:O31"/>
    <mergeCell ref="H32:K32"/>
    <mergeCell ref="B68:C70"/>
    <mergeCell ref="D68:K68"/>
    <mergeCell ref="D69:K69"/>
    <mergeCell ref="A71:A73"/>
    <mergeCell ref="B71:J73"/>
    <mergeCell ref="K71:K73"/>
    <mergeCell ref="D61:K61"/>
    <mergeCell ref="C63:K63"/>
    <mergeCell ref="C64:K64"/>
    <mergeCell ref="B65:K65"/>
    <mergeCell ref="A16:A66"/>
    <mergeCell ref="B16:J18"/>
    <mergeCell ref="K16:K18"/>
    <mergeCell ref="C19:K21"/>
    <mergeCell ref="B79:B80"/>
    <mergeCell ref="C79:D80"/>
    <mergeCell ref="G79:I80"/>
    <mergeCell ref="J79:J80"/>
    <mergeCell ref="K79:K80"/>
    <mergeCell ref="J77:J78"/>
    <mergeCell ref="K77:K78"/>
    <mergeCell ref="A74:A124"/>
    <mergeCell ref="C74:K76"/>
    <mergeCell ref="B77:B78"/>
    <mergeCell ref="C77:E78"/>
    <mergeCell ref="G77:I78"/>
    <mergeCell ref="D104:D105"/>
    <mergeCell ref="H105:K105"/>
    <mergeCell ref="M101:O103"/>
    <mergeCell ref="H89:K89"/>
    <mergeCell ref="M99:O100"/>
    <mergeCell ref="I85:J85"/>
    <mergeCell ref="B86:D86"/>
    <mergeCell ref="E86:K87"/>
    <mergeCell ref="B87:B89"/>
    <mergeCell ref="C87:C89"/>
    <mergeCell ref="D87:D89"/>
    <mergeCell ref="M71:O73"/>
    <mergeCell ref="Q71:W71"/>
    <mergeCell ref="Q72:W72"/>
    <mergeCell ref="M74:O74"/>
    <mergeCell ref="M75:O81"/>
    <mergeCell ref="M82:O83"/>
    <mergeCell ref="C170:K170"/>
    <mergeCell ref="B171:K171"/>
    <mergeCell ref="M16:O18"/>
    <mergeCell ref="Q16:W16"/>
    <mergeCell ref="Q17:W17"/>
    <mergeCell ref="M19:O19"/>
    <mergeCell ref="M20:O20"/>
    <mergeCell ref="M39:O44"/>
    <mergeCell ref="M45:O46"/>
    <mergeCell ref="M47:O49"/>
    <mergeCell ref="C122:K122"/>
    <mergeCell ref="B123:K123"/>
    <mergeCell ref="B126:K126"/>
    <mergeCell ref="B127:K128"/>
    <mergeCell ref="B129:K130"/>
    <mergeCell ref="B166:K166"/>
    <mergeCell ref="D167:K167"/>
    <mergeCell ref="B168:K168"/>
    <mergeCell ref="B174:K174"/>
    <mergeCell ref="A175:A191"/>
    <mergeCell ref="B175:K176"/>
    <mergeCell ref="B177:K178"/>
    <mergeCell ref="F179:G180"/>
    <mergeCell ref="E181:E182"/>
    <mergeCell ref="F181:G182"/>
    <mergeCell ref="M84:O86"/>
    <mergeCell ref="M87:O87"/>
    <mergeCell ref="M88:O90"/>
    <mergeCell ref="M91:O92"/>
    <mergeCell ref="M93:O95"/>
    <mergeCell ref="M96:O98"/>
    <mergeCell ref="A127:A172"/>
    <mergeCell ref="C169:K169"/>
    <mergeCell ref="B118:K118"/>
    <mergeCell ref="D119:K119"/>
    <mergeCell ref="B120:K120"/>
    <mergeCell ref="C121:K121"/>
    <mergeCell ref="C113:D113"/>
    <mergeCell ref="M104:O106"/>
    <mergeCell ref="C103:D103"/>
    <mergeCell ref="B104:B105"/>
    <mergeCell ref="C104:C105"/>
    <mergeCell ref="C188:D188"/>
    <mergeCell ref="C189:D189"/>
    <mergeCell ref="F188:G189"/>
    <mergeCell ref="H179:I180"/>
    <mergeCell ref="H181:I182"/>
    <mergeCell ref="H184:I185"/>
    <mergeCell ref="H188:I189"/>
    <mergeCell ref="E184:E185"/>
    <mergeCell ref="F184:G185"/>
    <mergeCell ref="C181:D182"/>
    <mergeCell ref="C184:D18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A7638-06A8-4E7B-86D5-3FCD7FE8A7C8}">
  <dimension ref="A1:AXC98"/>
  <sheetViews>
    <sheetView showZeros="0" topLeftCell="A14" zoomScaleNormal="100" workbookViewId="0">
      <selection activeCell="I39" sqref="I39"/>
    </sheetView>
  </sheetViews>
  <sheetFormatPr baseColWidth="10" defaultRowHeight="15"/>
  <cols>
    <col min="1" max="1" width="3.7109375" style="105" customWidth="1"/>
    <col min="2" max="14" width="11.7109375" style="105" customWidth="1"/>
    <col min="15" max="15" width="9.7109375" style="105" customWidth="1"/>
    <col min="16" max="16" width="3.7109375" style="105" customWidth="1"/>
    <col min="17" max="29" width="11.7109375" style="105" customWidth="1"/>
    <col min="30" max="16384" width="11.42578125" style="105"/>
  </cols>
  <sheetData>
    <row r="1" spans="1:1303" s="2232" customFormat="1" ht="15.75" thickBot="1">
      <c r="A1" s="154">
        <f t="shared" ref="A1:N1" ca="1" si="0">CELL("largeur",A1)</f>
        <v>3</v>
      </c>
      <c r="B1" s="154">
        <f t="shared" ca="1" si="0"/>
        <v>11</v>
      </c>
      <c r="C1" s="154">
        <f t="shared" ca="1" si="0"/>
        <v>11</v>
      </c>
      <c r="D1" s="154">
        <f t="shared" ca="1" si="0"/>
        <v>11</v>
      </c>
      <c r="E1" s="154">
        <f t="shared" ca="1" si="0"/>
        <v>11</v>
      </c>
      <c r="F1" s="154">
        <f t="shared" ca="1" si="0"/>
        <v>11</v>
      </c>
      <c r="G1" s="154">
        <f t="shared" ca="1" si="0"/>
        <v>11</v>
      </c>
      <c r="H1" s="154">
        <f t="shared" ca="1" si="0"/>
        <v>11</v>
      </c>
      <c r="I1" s="154">
        <f t="shared" ca="1" si="0"/>
        <v>11</v>
      </c>
      <c r="J1" s="154">
        <f t="shared" ca="1" si="0"/>
        <v>11</v>
      </c>
      <c r="K1" s="154">
        <f t="shared" ca="1" si="0"/>
        <v>11</v>
      </c>
      <c r="L1" s="154">
        <f t="shared" ca="1" si="0"/>
        <v>11</v>
      </c>
      <c r="M1" s="154">
        <f t="shared" ca="1" si="0"/>
        <v>11</v>
      </c>
      <c r="N1" s="154">
        <f t="shared" ca="1" si="0"/>
        <v>11</v>
      </c>
      <c r="O1" s="2234" t="s">
        <v>2334</v>
      </c>
      <c r="P1" s="154">
        <f t="shared" ref="P1:AC1" ca="1" si="1">CELL("largeur",P1)</f>
        <v>3</v>
      </c>
      <c r="Q1" s="154">
        <f t="shared" ca="1" si="1"/>
        <v>11</v>
      </c>
      <c r="R1" s="154">
        <f t="shared" ca="1" si="1"/>
        <v>11</v>
      </c>
      <c r="S1" s="154">
        <f t="shared" ca="1" si="1"/>
        <v>11</v>
      </c>
      <c r="T1" s="154">
        <f t="shared" ca="1" si="1"/>
        <v>11</v>
      </c>
      <c r="U1" s="154">
        <f t="shared" ca="1" si="1"/>
        <v>11</v>
      </c>
      <c r="V1" s="154">
        <f t="shared" ca="1" si="1"/>
        <v>11</v>
      </c>
      <c r="W1" s="154">
        <f t="shared" ca="1" si="1"/>
        <v>11</v>
      </c>
      <c r="X1" s="154">
        <f t="shared" ca="1" si="1"/>
        <v>11</v>
      </c>
      <c r="Y1" s="154">
        <f t="shared" ca="1" si="1"/>
        <v>11</v>
      </c>
      <c r="Z1" s="154">
        <f t="shared" ca="1" si="1"/>
        <v>11</v>
      </c>
      <c r="AA1" s="154">
        <f t="shared" ca="1" si="1"/>
        <v>11</v>
      </c>
      <c r="AB1" s="154">
        <f t="shared" ca="1" si="1"/>
        <v>11</v>
      </c>
      <c r="AC1" s="154">
        <f t="shared" ca="1" si="1"/>
        <v>11</v>
      </c>
      <c r="AD1" s="2234" t="s">
        <v>2334</v>
      </c>
      <c r="AE1" s="2233"/>
      <c r="AF1" s="2233"/>
      <c r="AG1" s="2233"/>
      <c r="AH1" s="2233"/>
      <c r="AI1" s="2233"/>
      <c r="AJ1" s="2233"/>
      <c r="AK1" s="2233"/>
      <c r="AL1" s="2233"/>
      <c r="AM1" s="2233"/>
      <c r="AN1" s="2233"/>
      <c r="AO1" s="2233"/>
      <c r="AP1" s="2233"/>
      <c r="AQ1" s="2233"/>
      <c r="AR1" s="2233"/>
      <c r="AS1" s="2233"/>
      <c r="AT1" s="2233"/>
      <c r="AU1" s="2233"/>
      <c r="AV1" s="2233"/>
      <c r="AW1" s="2233"/>
      <c r="AX1" s="2233"/>
      <c r="AY1" s="2233"/>
      <c r="AZ1" s="2233"/>
      <c r="BA1" s="2233"/>
      <c r="BB1" s="2233"/>
      <c r="BC1" s="2233"/>
      <c r="BD1" s="2233"/>
      <c r="BE1" s="2233"/>
      <c r="BF1" s="2233"/>
      <c r="BG1" s="2233"/>
      <c r="BH1" s="2233"/>
      <c r="BI1" s="2233"/>
      <c r="BJ1" s="2233"/>
      <c r="BK1" s="2233"/>
      <c r="BL1" s="2233"/>
      <c r="BM1" s="2233"/>
      <c r="BN1" s="2233"/>
      <c r="BO1" s="2233"/>
      <c r="BP1" s="2233"/>
      <c r="BQ1" s="2233"/>
      <c r="BR1" s="2233"/>
      <c r="BS1" s="2233"/>
      <c r="BT1" s="2233"/>
      <c r="BU1" s="2233"/>
      <c r="BV1" s="2233"/>
      <c r="BW1" s="2233"/>
      <c r="BX1" s="2233"/>
      <c r="BY1" s="2233"/>
      <c r="BZ1" s="2233"/>
      <c r="CA1" s="2233"/>
      <c r="CB1" s="2233"/>
      <c r="CC1" s="2233"/>
      <c r="CD1" s="2233"/>
      <c r="CE1" s="2233"/>
      <c r="CF1" s="2233"/>
      <c r="CG1" s="2233"/>
      <c r="CH1" s="2233"/>
      <c r="CI1" s="2233"/>
      <c r="CJ1" s="2233"/>
      <c r="CK1" s="2233"/>
      <c r="CL1" s="2233"/>
      <c r="CM1" s="2233"/>
      <c r="CN1" s="2233"/>
      <c r="CO1" s="2233"/>
      <c r="CP1" s="2233"/>
      <c r="CQ1" s="2233"/>
      <c r="CR1" s="2233"/>
      <c r="CS1" s="2233"/>
      <c r="CT1" s="2233"/>
      <c r="CU1" s="2233"/>
      <c r="CV1" s="2233"/>
      <c r="CW1" s="2233"/>
      <c r="CX1" s="2233"/>
      <c r="CY1" s="2233"/>
      <c r="CZ1" s="2233"/>
      <c r="DA1" s="2233"/>
      <c r="DB1" s="2233"/>
      <c r="DC1" s="2233"/>
      <c r="DD1" s="2233"/>
      <c r="DE1" s="2233"/>
      <c r="DF1" s="2233"/>
      <c r="DG1" s="2233"/>
      <c r="DH1" s="2233"/>
      <c r="DI1" s="2233"/>
      <c r="DJ1" s="2233"/>
      <c r="DK1" s="2233"/>
      <c r="DL1" s="2233"/>
      <c r="DM1" s="2233"/>
      <c r="DN1" s="2233"/>
      <c r="DO1" s="2233"/>
      <c r="DP1" s="2233"/>
      <c r="DQ1" s="2233"/>
      <c r="DR1" s="2233"/>
      <c r="DS1" s="2233"/>
      <c r="DT1" s="2233"/>
      <c r="DU1" s="2233"/>
      <c r="DV1" s="2233"/>
      <c r="DW1" s="2233"/>
      <c r="DX1" s="2233"/>
      <c r="DY1" s="2233"/>
      <c r="DZ1" s="2233"/>
      <c r="EA1" s="2233"/>
      <c r="EB1" s="2233"/>
      <c r="EC1" s="2233"/>
      <c r="ED1" s="2233"/>
      <c r="EE1" s="2233"/>
      <c r="EF1" s="2233"/>
      <c r="EG1" s="2233"/>
      <c r="EH1" s="2233"/>
      <c r="EI1" s="2233"/>
      <c r="EJ1" s="2233"/>
      <c r="EK1" s="2233"/>
      <c r="EL1" s="2233"/>
      <c r="EM1" s="2233"/>
      <c r="EN1" s="2233"/>
      <c r="EO1" s="2233"/>
      <c r="EP1" s="2233"/>
      <c r="EQ1" s="2233"/>
      <c r="ER1" s="2233"/>
      <c r="ES1" s="2233"/>
      <c r="ET1" s="2233"/>
      <c r="EU1" s="2233"/>
      <c r="EV1" s="2233"/>
      <c r="EW1" s="2233"/>
      <c r="EX1" s="2233"/>
      <c r="EY1" s="2233"/>
      <c r="EZ1" s="2233"/>
      <c r="FA1" s="2233"/>
      <c r="FB1" s="2233"/>
      <c r="FC1" s="2233"/>
      <c r="FD1" s="2233"/>
      <c r="FE1" s="2233"/>
      <c r="FF1" s="2233"/>
      <c r="FG1" s="2233"/>
      <c r="FH1" s="2233"/>
      <c r="FI1" s="2233"/>
      <c r="FJ1" s="2233"/>
      <c r="FK1" s="2233"/>
      <c r="FL1" s="2233"/>
      <c r="FM1" s="2233"/>
      <c r="FN1" s="2233"/>
      <c r="FO1" s="2233"/>
      <c r="FP1" s="2233"/>
      <c r="FQ1" s="2233"/>
      <c r="FR1" s="2233"/>
      <c r="FS1" s="2233"/>
      <c r="FT1" s="2233"/>
      <c r="FU1" s="2233"/>
      <c r="FV1" s="2233"/>
      <c r="FW1" s="2233"/>
      <c r="FX1" s="2233"/>
      <c r="FY1" s="2233"/>
      <c r="FZ1" s="2233"/>
      <c r="GA1" s="2233"/>
      <c r="GB1" s="2233"/>
      <c r="GC1" s="2233"/>
      <c r="GD1" s="2233"/>
      <c r="GE1" s="2233"/>
      <c r="GF1" s="2233"/>
      <c r="GG1" s="2233"/>
      <c r="GH1" s="2233"/>
      <c r="GI1" s="2233"/>
      <c r="GJ1" s="2233"/>
      <c r="GK1" s="2233"/>
      <c r="GL1" s="2233"/>
      <c r="GM1" s="2233"/>
      <c r="GN1" s="2233"/>
      <c r="GO1" s="2233"/>
      <c r="GP1" s="2233"/>
      <c r="GQ1" s="2233"/>
      <c r="GR1" s="2233"/>
      <c r="GS1" s="2233"/>
      <c r="GT1" s="2233"/>
      <c r="GU1" s="2233"/>
      <c r="GV1" s="2233"/>
      <c r="GW1" s="2233"/>
      <c r="GX1" s="2233"/>
      <c r="GY1" s="2233"/>
      <c r="GZ1" s="2233"/>
      <c r="HA1" s="2233"/>
      <c r="HB1" s="2233"/>
      <c r="HC1" s="2233"/>
      <c r="HD1" s="2233"/>
      <c r="HE1" s="2233"/>
      <c r="HF1" s="2233"/>
      <c r="HG1" s="2233"/>
      <c r="HH1" s="2233"/>
      <c r="HI1" s="2233"/>
      <c r="HJ1" s="2233"/>
      <c r="HK1" s="2233"/>
      <c r="HL1" s="2233"/>
      <c r="HM1" s="2233"/>
      <c r="HN1" s="2233"/>
      <c r="HO1" s="2233"/>
      <c r="HP1" s="2233"/>
      <c r="HQ1" s="2233"/>
      <c r="HR1" s="2233"/>
      <c r="HS1" s="2233"/>
      <c r="HT1" s="2233"/>
      <c r="HU1" s="2233"/>
      <c r="HV1" s="2233"/>
      <c r="HW1" s="2233"/>
      <c r="HX1" s="2233"/>
      <c r="HY1" s="2233"/>
      <c r="HZ1" s="2233"/>
      <c r="IA1" s="2233"/>
      <c r="IB1" s="2233"/>
      <c r="IC1" s="2233"/>
      <c r="ID1" s="2233"/>
      <c r="IE1" s="2233"/>
      <c r="IF1" s="2233"/>
      <c r="IG1" s="2233"/>
      <c r="IH1" s="2233"/>
      <c r="II1" s="2233"/>
      <c r="IJ1" s="2233"/>
      <c r="IK1" s="2233"/>
      <c r="IL1" s="2233"/>
      <c r="IM1" s="2233"/>
      <c r="IN1" s="2233"/>
      <c r="IO1" s="2233"/>
      <c r="IP1" s="2233"/>
      <c r="IQ1" s="2233"/>
      <c r="IR1" s="2233"/>
      <c r="IS1" s="2233"/>
      <c r="IT1" s="2233"/>
      <c r="IU1" s="2233"/>
      <c r="IV1" s="2233"/>
      <c r="IW1" s="2233"/>
      <c r="IX1" s="2233"/>
      <c r="IY1" s="2233"/>
      <c r="IZ1" s="2233"/>
      <c r="JA1" s="2233"/>
      <c r="JB1" s="2233"/>
      <c r="JC1" s="2233"/>
      <c r="JD1" s="2233"/>
      <c r="JE1" s="2233"/>
      <c r="JF1" s="2233"/>
      <c r="JG1" s="2233"/>
      <c r="JH1" s="2233"/>
      <c r="JI1" s="2233"/>
      <c r="JJ1" s="2233"/>
      <c r="JK1" s="2233"/>
      <c r="JL1" s="2233"/>
      <c r="JM1" s="2233"/>
      <c r="JN1" s="2233"/>
      <c r="JO1" s="2233"/>
      <c r="JP1" s="2233"/>
      <c r="JQ1" s="2233"/>
      <c r="JR1" s="2233"/>
      <c r="JS1" s="2233"/>
      <c r="JT1" s="2233"/>
      <c r="JU1" s="2233"/>
      <c r="JV1" s="2233"/>
      <c r="JW1" s="2233"/>
      <c r="JX1" s="2233"/>
      <c r="JY1" s="2233"/>
      <c r="JZ1" s="2233"/>
      <c r="KA1" s="2233"/>
      <c r="KB1" s="2233"/>
      <c r="KC1" s="2233"/>
      <c r="KD1" s="2233"/>
      <c r="KE1" s="2233"/>
      <c r="KF1" s="2233"/>
      <c r="KG1" s="2233"/>
      <c r="KH1" s="2233"/>
      <c r="KI1" s="2233"/>
      <c r="KJ1" s="2233"/>
      <c r="KK1" s="2233"/>
      <c r="KL1" s="2233"/>
      <c r="KM1" s="2233"/>
      <c r="KN1" s="2233"/>
      <c r="KO1" s="2233"/>
      <c r="KP1" s="2233"/>
      <c r="KQ1" s="2233"/>
      <c r="KR1" s="2233"/>
      <c r="KS1" s="2233"/>
      <c r="KT1" s="2233"/>
      <c r="KU1" s="2233"/>
      <c r="KV1" s="2233"/>
      <c r="KW1" s="2233"/>
      <c r="KX1" s="2233"/>
      <c r="KY1" s="2233"/>
      <c r="KZ1" s="2233"/>
      <c r="LA1" s="2233"/>
      <c r="LB1" s="2233"/>
      <c r="LC1" s="2233"/>
      <c r="LD1" s="2233"/>
      <c r="LE1" s="2233"/>
      <c r="LF1" s="2233"/>
      <c r="LG1" s="2233"/>
      <c r="LH1" s="2233"/>
      <c r="LI1" s="2233"/>
      <c r="LJ1" s="2233"/>
      <c r="LK1" s="2233"/>
      <c r="LL1" s="2233"/>
      <c r="LM1" s="2233"/>
      <c r="LN1" s="2233"/>
      <c r="LO1" s="2233"/>
      <c r="LP1" s="2233"/>
      <c r="LQ1" s="2233"/>
      <c r="LR1" s="2233"/>
      <c r="LS1" s="2233"/>
      <c r="LT1" s="2233"/>
      <c r="LU1" s="2233"/>
      <c r="LV1" s="2233"/>
      <c r="LW1" s="2233"/>
      <c r="LX1" s="2233"/>
      <c r="LY1" s="2233"/>
      <c r="LZ1" s="2233"/>
      <c r="MA1" s="2233"/>
      <c r="MB1" s="2233"/>
      <c r="MC1" s="2233"/>
      <c r="MD1" s="2233"/>
      <c r="ME1" s="2233"/>
      <c r="MF1" s="2233"/>
      <c r="MG1" s="2233"/>
      <c r="MH1" s="2233"/>
      <c r="MI1" s="2233"/>
      <c r="MJ1" s="2233"/>
      <c r="MK1" s="2233"/>
      <c r="ML1" s="2233"/>
      <c r="MM1" s="2233"/>
      <c r="MN1" s="2233"/>
      <c r="MO1" s="2233"/>
      <c r="MP1" s="2233"/>
      <c r="MQ1" s="2233"/>
      <c r="MR1" s="2233"/>
      <c r="MS1" s="2233"/>
      <c r="MT1" s="2233"/>
      <c r="MU1" s="2233"/>
      <c r="MV1" s="2233"/>
      <c r="MW1" s="2233"/>
      <c r="MX1" s="2233"/>
      <c r="MY1" s="2233"/>
      <c r="MZ1" s="2233"/>
      <c r="NA1" s="2233"/>
      <c r="NB1" s="2233"/>
      <c r="NC1" s="2233"/>
      <c r="ND1" s="2233"/>
      <c r="NE1" s="2233"/>
      <c r="NF1" s="2233"/>
      <c r="NG1" s="2233"/>
      <c r="NH1" s="2233"/>
      <c r="NI1" s="2233"/>
      <c r="NJ1" s="2233"/>
      <c r="NK1" s="2233"/>
      <c r="NL1" s="2233"/>
      <c r="NM1" s="2233"/>
      <c r="NN1" s="2233"/>
      <c r="NO1" s="2233"/>
      <c r="NP1" s="2233"/>
      <c r="NQ1" s="2233"/>
      <c r="NR1" s="2233"/>
      <c r="NS1" s="2233"/>
      <c r="NT1" s="2233"/>
      <c r="NU1" s="2233"/>
      <c r="NV1" s="2233"/>
      <c r="NW1" s="2233"/>
      <c r="NX1" s="2233"/>
      <c r="NY1" s="2233"/>
      <c r="NZ1" s="2233"/>
      <c r="OA1" s="2233"/>
      <c r="OB1" s="2233"/>
      <c r="OC1" s="2233"/>
      <c r="OD1" s="2233"/>
      <c r="OE1" s="2233"/>
      <c r="OF1" s="2233"/>
      <c r="OG1" s="2233"/>
      <c r="OH1" s="2233"/>
      <c r="OI1" s="2233"/>
      <c r="OJ1" s="2233"/>
      <c r="OK1" s="2233"/>
      <c r="OL1" s="2233"/>
      <c r="OM1" s="2233"/>
      <c r="ON1" s="2233"/>
      <c r="OO1" s="2233"/>
      <c r="OP1" s="2233"/>
      <c r="OQ1" s="2233"/>
      <c r="OR1" s="2233"/>
      <c r="OS1" s="2233"/>
      <c r="OT1" s="2233"/>
      <c r="OU1" s="2233"/>
      <c r="OV1" s="2233"/>
      <c r="OW1" s="2233"/>
      <c r="OX1" s="2233"/>
      <c r="OY1" s="2233"/>
      <c r="OZ1" s="2233"/>
      <c r="PA1" s="2233"/>
      <c r="PB1" s="2233"/>
      <c r="PC1" s="2233"/>
      <c r="PD1" s="2233"/>
      <c r="PE1" s="2233"/>
      <c r="PF1" s="2233"/>
      <c r="PG1" s="2233"/>
      <c r="PH1" s="2233"/>
      <c r="PI1" s="2233"/>
      <c r="PJ1" s="2233"/>
      <c r="PK1" s="2233"/>
      <c r="PL1" s="2233"/>
      <c r="PM1" s="2233"/>
      <c r="PN1" s="2233"/>
      <c r="PO1" s="2233"/>
      <c r="PP1" s="2233"/>
      <c r="PQ1" s="2233"/>
      <c r="PR1" s="2233"/>
      <c r="PS1" s="2233"/>
      <c r="PT1" s="2233"/>
      <c r="PU1" s="2233"/>
      <c r="PV1" s="2233"/>
      <c r="PW1" s="2233"/>
      <c r="PX1" s="2233"/>
      <c r="PY1" s="2233"/>
      <c r="PZ1" s="2233"/>
      <c r="QA1" s="2233"/>
      <c r="QB1" s="2233"/>
      <c r="QC1" s="2233"/>
      <c r="QD1" s="2233"/>
      <c r="QE1" s="2233"/>
      <c r="QF1" s="2233"/>
      <c r="QG1" s="2233"/>
      <c r="QH1" s="2233"/>
      <c r="QI1" s="2233"/>
      <c r="QJ1" s="2233"/>
      <c r="QK1" s="2233"/>
      <c r="QL1" s="2233"/>
      <c r="QM1" s="2233"/>
      <c r="QN1" s="2233"/>
      <c r="QO1" s="2233"/>
      <c r="QP1" s="2233"/>
      <c r="QQ1" s="2233"/>
      <c r="QR1" s="2233"/>
      <c r="QS1" s="2233"/>
      <c r="QT1" s="2233"/>
      <c r="QU1" s="2233"/>
      <c r="QV1" s="2233"/>
      <c r="QW1" s="2233"/>
      <c r="QX1" s="2233"/>
      <c r="QY1" s="2233"/>
      <c r="QZ1" s="2233"/>
      <c r="RA1" s="2233"/>
      <c r="RB1" s="2233"/>
      <c r="RC1" s="2233"/>
      <c r="RD1" s="2233"/>
      <c r="RE1" s="2233"/>
      <c r="RF1" s="2233"/>
      <c r="RG1" s="2233"/>
      <c r="RH1" s="2233"/>
      <c r="RI1" s="2233"/>
      <c r="RJ1" s="2233"/>
      <c r="RK1" s="2233"/>
      <c r="RL1" s="2233"/>
      <c r="RM1" s="2233"/>
      <c r="RN1" s="2233"/>
      <c r="RO1" s="2233"/>
      <c r="RP1" s="2233"/>
      <c r="RQ1" s="2233"/>
      <c r="RR1" s="2233"/>
      <c r="RS1" s="2233"/>
      <c r="RT1" s="2233"/>
      <c r="RU1" s="2233"/>
      <c r="RV1" s="2233"/>
      <c r="RW1" s="2233"/>
      <c r="RX1" s="2233"/>
      <c r="RY1" s="2233"/>
      <c r="RZ1" s="2233"/>
      <c r="SA1" s="2233"/>
      <c r="SB1" s="2233"/>
      <c r="SC1" s="2233"/>
      <c r="SD1" s="2233"/>
      <c r="SE1" s="2233"/>
      <c r="SF1" s="2233"/>
      <c r="SG1" s="2233"/>
      <c r="SH1" s="2233"/>
      <c r="SI1" s="2233"/>
      <c r="SJ1" s="2233"/>
      <c r="SK1" s="2233"/>
      <c r="SL1" s="2233"/>
      <c r="SM1" s="2233"/>
      <c r="SN1" s="2233"/>
      <c r="SO1" s="2233"/>
      <c r="SP1" s="2233"/>
      <c r="SQ1" s="2233"/>
      <c r="SR1" s="2233"/>
      <c r="SS1" s="2233"/>
      <c r="ST1" s="2233"/>
      <c r="SU1" s="2233"/>
      <c r="SV1" s="2233"/>
      <c r="SW1" s="2233"/>
      <c r="SX1" s="2233"/>
      <c r="SY1" s="2233"/>
      <c r="SZ1" s="2233"/>
      <c r="TA1" s="2233"/>
      <c r="TB1" s="2233"/>
      <c r="TC1" s="2233"/>
      <c r="TD1" s="2233"/>
      <c r="TE1" s="2233"/>
      <c r="TF1" s="2233"/>
      <c r="TG1" s="2233"/>
      <c r="TH1" s="2233"/>
      <c r="TI1" s="2233"/>
      <c r="TJ1" s="2233"/>
      <c r="TK1" s="2233"/>
      <c r="TL1" s="2233"/>
      <c r="TM1" s="2233"/>
      <c r="TN1" s="2233"/>
      <c r="TO1" s="2233"/>
      <c r="TP1" s="2233"/>
      <c r="TQ1" s="2233"/>
      <c r="TR1" s="2233"/>
      <c r="TS1" s="2233"/>
      <c r="TT1" s="2233"/>
      <c r="TU1" s="2233"/>
      <c r="TV1" s="2233"/>
      <c r="TW1" s="2233"/>
      <c r="TX1" s="2233"/>
      <c r="TY1" s="2233"/>
      <c r="TZ1" s="2233"/>
      <c r="UA1" s="2233"/>
      <c r="UB1" s="2233"/>
      <c r="UC1" s="2233"/>
      <c r="UD1" s="2233"/>
      <c r="UE1" s="2233"/>
      <c r="UF1" s="2233"/>
      <c r="UG1" s="2233"/>
      <c r="UH1" s="2233"/>
      <c r="UI1" s="2233"/>
      <c r="UJ1" s="2233"/>
      <c r="UK1" s="2233"/>
      <c r="UL1" s="2233"/>
      <c r="UM1" s="2233"/>
      <c r="UN1" s="2233"/>
      <c r="UO1" s="2233"/>
      <c r="UP1" s="2233"/>
      <c r="UQ1" s="2233"/>
      <c r="UR1" s="2233"/>
      <c r="US1" s="2233"/>
      <c r="UT1" s="2233"/>
      <c r="UU1" s="2233"/>
      <c r="UV1" s="2233"/>
      <c r="UW1" s="2233"/>
      <c r="UX1" s="2233"/>
      <c r="UY1" s="2233"/>
      <c r="UZ1" s="2233"/>
      <c r="VA1" s="2233"/>
      <c r="VB1" s="2233"/>
      <c r="VC1" s="2233"/>
      <c r="VD1" s="2233"/>
      <c r="VE1" s="2233"/>
      <c r="VF1" s="2233"/>
      <c r="VG1" s="2233"/>
      <c r="VH1" s="2233"/>
      <c r="VI1" s="2233"/>
      <c r="VJ1" s="2233"/>
      <c r="VK1" s="2233"/>
      <c r="VL1" s="2233"/>
      <c r="VM1" s="2233"/>
      <c r="VN1" s="2233"/>
      <c r="VO1" s="2233"/>
      <c r="VP1" s="2233"/>
      <c r="VQ1" s="2233"/>
      <c r="VR1" s="2233"/>
      <c r="VS1" s="2233"/>
      <c r="VT1" s="2233"/>
      <c r="VU1" s="2233"/>
      <c r="VV1" s="2233"/>
      <c r="VW1" s="2233"/>
      <c r="VX1" s="2233"/>
      <c r="VY1" s="2233"/>
      <c r="VZ1" s="2233"/>
      <c r="WA1" s="2233"/>
      <c r="WB1" s="2233"/>
      <c r="WC1" s="2233"/>
      <c r="WD1" s="2233"/>
      <c r="WE1" s="2233"/>
      <c r="WF1" s="2233"/>
      <c r="WG1" s="2233"/>
      <c r="WH1" s="2233"/>
      <c r="WI1" s="2233"/>
      <c r="WJ1" s="2233"/>
      <c r="WK1" s="2233"/>
      <c r="WL1" s="2233"/>
      <c r="WM1" s="2233"/>
      <c r="WN1" s="2233"/>
      <c r="WO1" s="2233"/>
      <c r="WP1" s="2233"/>
      <c r="WQ1" s="2233"/>
      <c r="WR1" s="2233"/>
      <c r="WS1" s="2233"/>
      <c r="WT1" s="2233"/>
      <c r="WU1" s="2233"/>
      <c r="WV1" s="2233"/>
      <c r="WW1" s="2233"/>
      <c r="WX1" s="2233"/>
      <c r="WY1" s="2233"/>
      <c r="WZ1" s="2233"/>
      <c r="XA1" s="2233"/>
      <c r="XB1" s="2233"/>
      <c r="XC1" s="2233"/>
      <c r="XD1" s="2233"/>
      <c r="XE1" s="2233"/>
      <c r="XF1" s="2233"/>
      <c r="XG1" s="2233"/>
      <c r="XH1" s="2233"/>
      <c r="XI1" s="2233"/>
      <c r="XJ1" s="2233"/>
      <c r="XK1" s="2233"/>
      <c r="XL1" s="2233"/>
      <c r="XM1" s="2233"/>
      <c r="XN1" s="2233"/>
      <c r="XO1" s="2233"/>
      <c r="XP1" s="2233"/>
      <c r="XQ1" s="2233"/>
      <c r="XR1" s="2233"/>
      <c r="XS1" s="2233"/>
      <c r="XT1" s="2233"/>
      <c r="XU1" s="2233"/>
      <c r="XV1" s="2233"/>
      <c r="XW1" s="2233"/>
      <c r="XX1" s="2233"/>
      <c r="XY1" s="2233"/>
      <c r="XZ1" s="2233"/>
      <c r="YA1" s="2233"/>
      <c r="YB1" s="2233"/>
      <c r="YC1" s="2233"/>
      <c r="YD1" s="2233"/>
      <c r="YE1" s="2233"/>
      <c r="YF1" s="2233"/>
      <c r="YG1" s="2233"/>
      <c r="YH1" s="2233"/>
      <c r="YI1" s="2233"/>
      <c r="YJ1" s="2233"/>
      <c r="YK1" s="2233"/>
      <c r="YL1" s="2233"/>
      <c r="YM1" s="2233"/>
      <c r="YN1" s="2233"/>
      <c r="YO1" s="2233"/>
      <c r="YP1" s="2233"/>
      <c r="YQ1" s="2233"/>
      <c r="YR1" s="2233"/>
      <c r="YS1" s="2233"/>
      <c r="YT1" s="2233"/>
      <c r="YU1" s="2233"/>
      <c r="YV1" s="2233"/>
      <c r="YW1" s="2233"/>
      <c r="YX1" s="2233"/>
      <c r="YY1" s="2233"/>
      <c r="YZ1" s="2233"/>
      <c r="ZA1" s="2233"/>
      <c r="ZB1" s="2233"/>
      <c r="ZC1" s="2233"/>
      <c r="ZD1" s="2233"/>
      <c r="ZE1" s="2233"/>
      <c r="ZF1" s="2233"/>
      <c r="ZG1" s="2233"/>
      <c r="ZH1" s="2233"/>
      <c r="ZI1" s="2233"/>
      <c r="ZJ1" s="2233"/>
      <c r="ZK1" s="2233"/>
      <c r="ZL1" s="2233"/>
      <c r="ZM1" s="2233"/>
      <c r="ZN1" s="2233"/>
      <c r="ZO1" s="2233"/>
      <c r="ZP1" s="2233"/>
      <c r="ZQ1" s="2233"/>
      <c r="ZR1" s="2233"/>
      <c r="ZS1" s="2233"/>
      <c r="ZT1" s="2233"/>
      <c r="ZU1" s="2233"/>
      <c r="ZV1" s="2233"/>
      <c r="ZW1" s="2233"/>
      <c r="ZX1" s="2233"/>
      <c r="ZY1" s="2233"/>
      <c r="ZZ1" s="2233"/>
      <c r="AAA1" s="2233"/>
      <c r="AAB1" s="2233"/>
      <c r="AAC1" s="2233"/>
      <c r="AAD1" s="2233"/>
      <c r="AAE1" s="2233"/>
      <c r="AAF1" s="2233"/>
      <c r="AAG1" s="2233"/>
      <c r="AAH1" s="2233"/>
      <c r="AAI1" s="2233"/>
      <c r="AAJ1" s="2233"/>
      <c r="AAK1" s="2233"/>
      <c r="AAL1" s="2233"/>
      <c r="AAM1" s="2233"/>
      <c r="AAN1" s="2233"/>
      <c r="AAO1" s="2233"/>
      <c r="AAP1" s="2233"/>
      <c r="AAQ1" s="2233"/>
      <c r="AAR1" s="2233"/>
      <c r="AAS1" s="2233"/>
      <c r="AAT1" s="2233"/>
      <c r="AAU1" s="2233"/>
      <c r="AAV1" s="2233"/>
      <c r="AAW1" s="2233"/>
      <c r="AAX1" s="2233"/>
      <c r="AAY1" s="2233"/>
      <c r="AAZ1" s="2233"/>
      <c r="ABA1" s="2233"/>
      <c r="ABB1" s="2233"/>
      <c r="ABC1" s="2233"/>
      <c r="ABD1" s="2233"/>
      <c r="ABE1" s="2233"/>
      <c r="ABF1" s="2233"/>
      <c r="ABG1" s="2233"/>
      <c r="ABH1" s="2233"/>
      <c r="ABI1" s="2233"/>
      <c r="ABJ1" s="2233"/>
      <c r="ABK1" s="2233"/>
      <c r="ABL1" s="2233"/>
      <c r="ABM1" s="2233"/>
      <c r="ABN1" s="2233"/>
      <c r="ABO1" s="2233"/>
      <c r="ABP1" s="2233"/>
      <c r="ABQ1" s="2233"/>
      <c r="ABR1" s="2233"/>
      <c r="ABS1" s="2233"/>
      <c r="ABT1" s="2233"/>
      <c r="ABU1" s="2233"/>
      <c r="ABV1" s="2233"/>
      <c r="ABW1" s="2233"/>
      <c r="ABX1" s="2233"/>
      <c r="ABY1" s="2233"/>
      <c r="ABZ1" s="2233"/>
      <c r="ACA1" s="2233"/>
      <c r="ACB1" s="2233"/>
      <c r="ACC1" s="2233"/>
      <c r="ACD1" s="2233"/>
      <c r="ACE1" s="2233"/>
      <c r="ACF1" s="2233"/>
      <c r="ACG1" s="2233"/>
      <c r="ACH1" s="2233"/>
      <c r="ACI1" s="2233"/>
      <c r="ACJ1" s="2233"/>
      <c r="ACK1" s="2233"/>
      <c r="ACL1" s="2233"/>
      <c r="ACM1" s="2233"/>
      <c r="ACN1" s="2233"/>
      <c r="ACO1" s="2233"/>
      <c r="ACP1" s="2233"/>
      <c r="ACQ1" s="2233"/>
      <c r="ACR1" s="2233"/>
      <c r="ACS1" s="2233"/>
      <c r="ACT1" s="2233"/>
      <c r="ACU1" s="2233"/>
      <c r="ACV1" s="2233"/>
      <c r="ACW1" s="2233"/>
      <c r="ACX1" s="2233"/>
      <c r="ACY1" s="2233"/>
      <c r="ACZ1" s="2233"/>
      <c r="ADA1" s="2233"/>
      <c r="ADB1" s="2233"/>
      <c r="ADC1" s="2233"/>
      <c r="ADD1" s="2233"/>
      <c r="ADE1" s="2233"/>
      <c r="ADF1" s="2233"/>
      <c r="ADG1" s="2233"/>
      <c r="ADH1" s="2233"/>
      <c r="ADI1" s="2233"/>
      <c r="ADJ1" s="2233"/>
      <c r="ADK1" s="2233"/>
      <c r="ADL1" s="2233"/>
      <c r="ADM1" s="2233"/>
      <c r="ADN1" s="2233"/>
      <c r="ADO1" s="2233"/>
      <c r="ADP1" s="2233"/>
      <c r="ADQ1" s="2233"/>
      <c r="ADR1" s="2233"/>
      <c r="ADS1" s="2233"/>
      <c r="ADT1" s="2233"/>
      <c r="ADU1" s="2233"/>
      <c r="ADV1" s="2233"/>
      <c r="ADW1" s="2233"/>
      <c r="ADX1" s="2233"/>
      <c r="ADY1" s="2233"/>
      <c r="ADZ1" s="2233"/>
      <c r="AEA1" s="2233"/>
      <c r="AEB1" s="2233"/>
      <c r="AEC1" s="2233"/>
      <c r="AED1" s="2233"/>
      <c r="AEE1" s="2233"/>
      <c r="AEF1" s="2233"/>
      <c r="AEG1" s="2233"/>
      <c r="AEH1" s="2233"/>
      <c r="AEI1" s="2233"/>
      <c r="AEJ1" s="2233"/>
      <c r="AEK1" s="2233"/>
      <c r="AEL1" s="2233"/>
      <c r="AEM1" s="2233"/>
      <c r="AEN1" s="2233"/>
      <c r="AEO1" s="2233"/>
      <c r="AEP1" s="2233"/>
      <c r="AEQ1" s="2233"/>
      <c r="AER1" s="2233"/>
      <c r="AES1" s="2233"/>
      <c r="AET1" s="2233"/>
      <c r="AEU1" s="2233"/>
      <c r="AEV1" s="2233"/>
      <c r="AEW1" s="2233"/>
      <c r="AEX1" s="2233"/>
      <c r="AEY1" s="2233"/>
      <c r="AEZ1" s="2233"/>
      <c r="AFA1" s="2233"/>
      <c r="AFB1" s="2233"/>
      <c r="AFC1" s="2233"/>
      <c r="AFD1" s="2233"/>
      <c r="AFE1" s="2233"/>
      <c r="AFF1" s="2233"/>
      <c r="AFG1" s="2233"/>
      <c r="AFH1" s="2233"/>
      <c r="AFI1" s="2233"/>
      <c r="AFJ1" s="2233"/>
      <c r="AFK1" s="2233"/>
      <c r="AFL1" s="2233"/>
      <c r="AFM1" s="2233"/>
      <c r="AFN1" s="2233"/>
      <c r="AFO1" s="2233"/>
      <c r="AFP1" s="2233"/>
      <c r="AFQ1" s="2233"/>
      <c r="AFR1" s="2233"/>
      <c r="AFS1" s="2233"/>
      <c r="AFT1" s="2233"/>
      <c r="AFU1" s="2233"/>
      <c r="AFV1" s="2233"/>
      <c r="AFW1" s="2233"/>
      <c r="AFX1" s="2233"/>
      <c r="AFY1" s="2233"/>
      <c r="AFZ1" s="2233"/>
      <c r="AGA1" s="2233"/>
      <c r="AGB1" s="2233"/>
      <c r="AGC1" s="2233"/>
      <c r="AGD1" s="2233"/>
      <c r="AGE1" s="2233"/>
      <c r="AGF1" s="2233"/>
      <c r="AGG1" s="2233"/>
      <c r="AGH1" s="2233"/>
      <c r="AGI1" s="2233"/>
      <c r="AGJ1" s="2233"/>
      <c r="AGK1" s="2233"/>
      <c r="AGL1" s="2233"/>
      <c r="AGM1" s="2233"/>
      <c r="AGN1" s="2233"/>
      <c r="AGO1" s="2233"/>
      <c r="AGP1" s="2233"/>
      <c r="AGQ1" s="2233"/>
      <c r="AGR1" s="2233"/>
      <c r="AGS1" s="2233"/>
      <c r="AGT1" s="2233"/>
      <c r="AGU1" s="2233"/>
      <c r="AGV1" s="2233"/>
      <c r="AGW1" s="2233"/>
      <c r="AGX1" s="2233"/>
      <c r="AGY1" s="2233"/>
      <c r="AGZ1" s="2233"/>
      <c r="AHA1" s="2233"/>
      <c r="AHB1" s="2233"/>
      <c r="AHC1" s="2233"/>
      <c r="AHD1" s="2233"/>
      <c r="AHE1" s="2233"/>
      <c r="AHF1" s="2233"/>
      <c r="AHG1" s="2233"/>
      <c r="AHH1" s="2233"/>
      <c r="AHI1" s="2233"/>
      <c r="AHJ1" s="2233"/>
      <c r="AHK1" s="2233"/>
      <c r="AHL1" s="2233"/>
      <c r="AHM1" s="2233"/>
      <c r="AHN1" s="2233"/>
      <c r="AHO1" s="2233"/>
      <c r="AHP1" s="2233"/>
      <c r="AHQ1" s="2233"/>
      <c r="AHR1" s="2233"/>
      <c r="AHS1" s="2233"/>
      <c r="AHT1" s="2233"/>
      <c r="AHU1" s="2233"/>
      <c r="AHV1" s="2233"/>
      <c r="AHW1" s="2233"/>
      <c r="AHX1" s="2233"/>
      <c r="AHY1" s="2233"/>
      <c r="AHZ1" s="2233"/>
      <c r="AIA1" s="2233"/>
      <c r="AIB1" s="2233"/>
      <c r="AIC1" s="2233"/>
      <c r="AID1" s="2233"/>
      <c r="AIE1" s="2233"/>
      <c r="AIF1" s="2233"/>
      <c r="AIG1" s="2233"/>
      <c r="AIH1" s="2233"/>
      <c r="AII1" s="2233"/>
      <c r="AIJ1" s="2233"/>
      <c r="AIK1" s="2233"/>
      <c r="AIL1" s="2233"/>
      <c r="AIM1" s="2233"/>
      <c r="AIN1" s="2233"/>
      <c r="AIO1" s="2233"/>
      <c r="AIP1" s="2233"/>
      <c r="AIQ1" s="2233"/>
      <c r="AIR1" s="2233"/>
      <c r="AIS1" s="2233"/>
      <c r="AIT1" s="2233"/>
      <c r="AIU1" s="2233"/>
      <c r="AIV1" s="2233"/>
      <c r="AIW1" s="2233"/>
      <c r="AIX1" s="2233"/>
      <c r="AIY1" s="2233"/>
      <c r="AIZ1" s="2233"/>
      <c r="AJA1" s="2233"/>
      <c r="AJB1" s="2233"/>
      <c r="AJC1" s="2233"/>
      <c r="AJD1" s="2233"/>
      <c r="AJE1" s="2233"/>
      <c r="AJF1" s="2233"/>
      <c r="AJG1" s="2233"/>
      <c r="AJH1" s="2233"/>
      <c r="AJI1" s="2233"/>
      <c r="AJJ1" s="2233"/>
      <c r="AJK1" s="2233"/>
      <c r="AJL1" s="2233"/>
      <c r="AJM1" s="2233"/>
      <c r="AJN1" s="2233"/>
      <c r="AJO1" s="2233"/>
      <c r="AJP1" s="2233"/>
      <c r="AJQ1" s="2233"/>
      <c r="AJR1" s="2233"/>
      <c r="AJS1" s="2233"/>
      <c r="AJT1" s="2233"/>
      <c r="AJU1" s="2233"/>
      <c r="AJV1" s="2233"/>
      <c r="AJW1" s="2233"/>
      <c r="AJX1" s="2233"/>
      <c r="AJY1" s="2233"/>
      <c r="AJZ1" s="2233"/>
      <c r="AKA1" s="2233"/>
      <c r="AKB1" s="2233"/>
      <c r="AKC1" s="2233"/>
      <c r="AKD1" s="2233"/>
      <c r="AKE1" s="2233"/>
      <c r="AKF1" s="2233"/>
      <c r="AKG1" s="2233"/>
      <c r="AKH1" s="2233"/>
      <c r="AKI1" s="2233"/>
      <c r="AKJ1" s="2233"/>
      <c r="AKK1" s="2233"/>
      <c r="AKL1" s="2233"/>
      <c r="AKM1" s="2233"/>
      <c r="AKN1" s="2233"/>
      <c r="AKO1" s="2233"/>
      <c r="AKP1" s="2233"/>
      <c r="AKQ1" s="2233"/>
      <c r="AKR1" s="2233"/>
      <c r="AKS1" s="2233"/>
      <c r="AKT1" s="2233"/>
      <c r="AKU1" s="2233"/>
      <c r="AKV1" s="2233"/>
      <c r="AKW1" s="2233"/>
      <c r="AKX1" s="2233"/>
      <c r="AKY1" s="2233"/>
      <c r="AKZ1" s="2233"/>
      <c r="ALA1" s="2233"/>
      <c r="ALB1" s="2233"/>
      <c r="ALC1" s="2233"/>
      <c r="ALD1" s="2233"/>
      <c r="ALE1" s="2233"/>
      <c r="ALF1" s="2233"/>
      <c r="ALG1" s="2233"/>
      <c r="ALH1" s="2233"/>
      <c r="ALI1" s="2233"/>
      <c r="ALJ1" s="2233"/>
      <c r="ALK1" s="2233"/>
      <c r="ALL1" s="2233"/>
      <c r="ALM1" s="2233"/>
      <c r="ALN1" s="2233"/>
      <c r="ALO1" s="2233"/>
      <c r="ALP1" s="2233"/>
      <c r="ALQ1" s="2233"/>
      <c r="ALR1" s="2233"/>
      <c r="ALS1" s="2233"/>
      <c r="ALT1" s="2233"/>
      <c r="ALU1" s="2233"/>
      <c r="ALV1" s="2233"/>
      <c r="ALW1" s="2233"/>
      <c r="ALX1" s="2233"/>
      <c r="ALY1" s="2233"/>
      <c r="ALZ1" s="2233"/>
      <c r="AMA1" s="2233"/>
      <c r="AMB1" s="2233"/>
      <c r="AMC1" s="2233"/>
      <c r="AMD1" s="2233"/>
      <c r="AME1" s="2233"/>
      <c r="AMF1" s="2233"/>
      <c r="AMG1" s="2233"/>
      <c r="AMH1" s="2233"/>
      <c r="AMI1" s="2233"/>
      <c r="AMJ1" s="2233"/>
      <c r="AMK1" s="2233"/>
      <c r="AML1" s="2233"/>
      <c r="AMM1" s="2233"/>
      <c r="AMN1" s="2233"/>
      <c r="AMO1" s="2233"/>
      <c r="AMP1" s="2233"/>
      <c r="AMQ1" s="2233"/>
      <c r="AMR1" s="2233"/>
      <c r="AMS1" s="2233"/>
      <c r="AMT1" s="2233"/>
      <c r="AMU1" s="2233"/>
      <c r="AMV1" s="2233"/>
      <c r="AMW1" s="2233"/>
      <c r="AMX1" s="2233"/>
      <c r="AMY1" s="2233"/>
      <c r="AMZ1" s="2233"/>
      <c r="ANA1" s="2233"/>
      <c r="ANB1" s="2233"/>
      <c r="ANC1" s="2233"/>
      <c r="AND1" s="2233"/>
      <c r="ANE1" s="2233"/>
      <c r="ANF1" s="2233"/>
      <c r="ANG1" s="2233"/>
      <c r="ANH1" s="2233"/>
      <c r="ANI1" s="2233"/>
      <c r="ANJ1" s="2233"/>
      <c r="ANK1" s="2233"/>
      <c r="ANL1" s="2233"/>
      <c r="ANM1" s="2233"/>
      <c r="ANN1" s="2233"/>
      <c r="ANO1" s="2233"/>
      <c r="ANP1" s="2233"/>
      <c r="ANQ1" s="2233"/>
      <c r="ANR1" s="2233"/>
      <c r="ANS1" s="2233"/>
      <c r="ANT1" s="2233"/>
      <c r="ANU1" s="2233"/>
      <c r="ANV1" s="2233"/>
      <c r="ANW1" s="2233"/>
      <c r="ANX1" s="2233"/>
      <c r="ANY1" s="2233"/>
      <c r="ANZ1" s="2233"/>
      <c r="AOA1" s="2233"/>
      <c r="AOB1" s="2233"/>
      <c r="AOC1" s="2233"/>
      <c r="AOD1" s="2233"/>
      <c r="AOE1" s="2233"/>
      <c r="AOF1" s="2233"/>
      <c r="AOG1" s="2233"/>
      <c r="AOH1" s="2233"/>
      <c r="AOI1" s="2233"/>
      <c r="AOJ1" s="2233"/>
      <c r="AOK1" s="2233"/>
      <c r="AOL1" s="2233"/>
      <c r="AOM1" s="2233"/>
      <c r="AON1" s="2233"/>
      <c r="AOO1" s="2233"/>
      <c r="AOP1" s="2233"/>
      <c r="AOQ1" s="2233"/>
      <c r="AOR1" s="2233"/>
      <c r="AOS1" s="2233"/>
      <c r="AOT1" s="2233"/>
      <c r="AOU1" s="2233"/>
      <c r="AOV1" s="2233"/>
      <c r="AOW1" s="2233"/>
      <c r="AOX1" s="2233"/>
      <c r="AOY1" s="2233"/>
      <c r="AOZ1" s="2233"/>
      <c r="APA1" s="2233"/>
      <c r="APB1" s="2233"/>
      <c r="APC1" s="2233"/>
      <c r="APD1" s="2233"/>
      <c r="APE1" s="2233"/>
      <c r="APF1" s="2233"/>
      <c r="APG1" s="2233"/>
      <c r="APH1" s="2233"/>
      <c r="API1" s="2233"/>
      <c r="APJ1" s="2233"/>
      <c r="APK1" s="2233"/>
      <c r="APL1" s="2233"/>
      <c r="APM1" s="2233"/>
      <c r="APN1" s="2233"/>
      <c r="APO1" s="2233"/>
      <c r="APP1" s="2233"/>
      <c r="APQ1" s="2233"/>
      <c r="APR1" s="2233"/>
      <c r="APS1" s="2233"/>
      <c r="APT1" s="2233"/>
      <c r="APU1" s="2233"/>
      <c r="APV1" s="2233"/>
      <c r="APW1" s="2233"/>
      <c r="APX1" s="2233"/>
      <c r="APY1" s="2233"/>
      <c r="APZ1" s="2233"/>
      <c r="AQA1" s="2233"/>
      <c r="AQB1" s="2233"/>
      <c r="AQC1" s="2233"/>
      <c r="AQD1" s="2233"/>
      <c r="AQE1" s="2233"/>
      <c r="AQF1" s="2233"/>
      <c r="AQG1" s="2233"/>
      <c r="AQH1" s="2233"/>
      <c r="AQI1" s="2233"/>
      <c r="AQJ1" s="2233"/>
      <c r="AQK1" s="2233"/>
      <c r="AQL1" s="2233"/>
      <c r="AQM1" s="2233"/>
      <c r="AQN1" s="2233"/>
      <c r="AQO1" s="2233"/>
      <c r="AQP1" s="2233"/>
      <c r="AQQ1" s="2233"/>
      <c r="AQR1" s="2233"/>
      <c r="AQS1" s="2233"/>
      <c r="AQT1" s="2233"/>
      <c r="AQU1" s="2233"/>
      <c r="AQV1" s="2233"/>
      <c r="AQW1" s="2233"/>
      <c r="AQX1" s="2233"/>
      <c r="AQY1" s="2233"/>
      <c r="AQZ1" s="2233"/>
      <c r="ARA1" s="2233"/>
      <c r="ARB1" s="2233"/>
      <c r="ARC1" s="2233"/>
      <c r="ARD1" s="2233"/>
      <c r="ARE1" s="2233"/>
      <c r="ARF1" s="2233"/>
      <c r="ARG1" s="2233"/>
      <c r="ARH1" s="2233"/>
      <c r="ARI1" s="2233"/>
      <c r="ARJ1" s="2233"/>
      <c r="ARK1" s="2233"/>
      <c r="ARL1" s="2233"/>
      <c r="ARM1" s="2233"/>
      <c r="ARN1" s="2233"/>
      <c r="ARO1" s="2233"/>
      <c r="ARP1" s="2233"/>
      <c r="ARQ1" s="2233"/>
      <c r="ARR1" s="2233"/>
      <c r="ARS1" s="2233"/>
      <c r="ART1" s="2233"/>
      <c r="ARU1" s="2233"/>
      <c r="ARV1" s="2233"/>
      <c r="ARW1" s="2233"/>
      <c r="ARX1" s="2233"/>
      <c r="ARY1" s="2233"/>
      <c r="ARZ1" s="2233"/>
      <c r="ASA1" s="2233"/>
      <c r="ASB1" s="2233"/>
      <c r="ASC1" s="2233"/>
      <c r="ASD1" s="2233"/>
      <c r="ASE1" s="2233"/>
      <c r="ASF1" s="2233"/>
      <c r="ASG1" s="2233"/>
      <c r="ASH1" s="2233"/>
      <c r="ASI1" s="2233"/>
      <c r="ASJ1" s="2233"/>
      <c r="ASK1" s="2233"/>
      <c r="ASL1" s="2233"/>
      <c r="ASM1" s="2233"/>
      <c r="ASN1" s="2233"/>
      <c r="ASO1" s="2233"/>
      <c r="ASP1" s="2233"/>
      <c r="ASQ1" s="2233"/>
      <c r="ASR1" s="2233"/>
      <c r="ASS1" s="2233"/>
      <c r="AST1" s="2233"/>
      <c r="ASU1" s="2233"/>
      <c r="ASV1" s="2233"/>
      <c r="ASW1" s="2233"/>
      <c r="ASX1" s="2233"/>
      <c r="ASY1" s="2233"/>
      <c r="ASZ1" s="2233"/>
      <c r="ATA1" s="2233"/>
      <c r="ATB1" s="2233"/>
      <c r="ATC1" s="2233"/>
      <c r="ATD1" s="2233"/>
      <c r="ATE1" s="2233"/>
      <c r="ATF1" s="2233"/>
      <c r="ATG1" s="2233"/>
      <c r="ATH1" s="2233"/>
      <c r="ATI1" s="2233"/>
      <c r="ATJ1" s="2233"/>
      <c r="ATK1" s="2233"/>
      <c r="ATL1" s="2233"/>
      <c r="ATM1" s="2233"/>
      <c r="ATN1" s="2233"/>
      <c r="ATO1" s="2233"/>
      <c r="ATP1" s="2233"/>
      <c r="ATQ1" s="2233"/>
      <c r="ATR1" s="2233"/>
      <c r="ATS1" s="2233"/>
      <c r="ATT1" s="2233"/>
      <c r="ATU1" s="2233"/>
      <c r="ATV1" s="2233"/>
      <c r="ATW1" s="2233"/>
      <c r="ATX1" s="2233"/>
      <c r="ATY1" s="2233"/>
      <c r="ATZ1" s="2233"/>
      <c r="AUA1" s="2233"/>
      <c r="AUB1" s="2233"/>
      <c r="AUC1" s="2233"/>
      <c r="AUD1" s="2233"/>
      <c r="AUE1" s="2233"/>
      <c r="AUF1" s="2233"/>
      <c r="AUG1" s="2233"/>
      <c r="AUH1" s="2233"/>
      <c r="AUI1" s="2233"/>
      <c r="AUJ1" s="2233"/>
      <c r="AUK1" s="2233"/>
      <c r="AUL1" s="2233"/>
      <c r="AUM1" s="2233"/>
      <c r="AUN1" s="2233"/>
      <c r="AUO1" s="2233"/>
      <c r="AUP1" s="2233"/>
      <c r="AUQ1" s="2233"/>
      <c r="AUR1" s="2233"/>
      <c r="AUS1" s="2233"/>
      <c r="AUT1" s="2233"/>
      <c r="AUU1" s="2233"/>
      <c r="AUV1" s="2233"/>
      <c r="AUW1" s="2233"/>
      <c r="AUX1" s="2233"/>
      <c r="AUY1" s="2233"/>
      <c r="AUZ1" s="2233"/>
      <c r="AVA1" s="2233"/>
      <c r="AVB1" s="2233"/>
      <c r="AVC1" s="2233"/>
      <c r="AVD1" s="2233"/>
      <c r="AVE1" s="2233"/>
      <c r="AVF1" s="2233"/>
      <c r="AVG1" s="2233"/>
      <c r="AVH1" s="2233"/>
      <c r="AVI1" s="2233"/>
      <c r="AVJ1" s="2233"/>
      <c r="AVK1" s="2233"/>
      <c r="AVL1" s="2233"/>
      <c r="AVM1" s="2233"/>
      <c r="AVN1" s="2233"/>
      <c r="AVO1" s="2233"/>
      <c r="AVP1" s="2233"/>
      <c r="AVQ1" s="2233"/>
      <c r="AVR1" s="2233"/>
      <c r="AVS1" s="2233"/>
      <c r="AVT1" s="2233"/>
      <c r="AVU1" s="2233"/>
      <c r="AVV1" s="2233"/>
      <c r="AVW1" s="2233"/>
      <c r="AVX1" s="2233"/>
      <c r="AVY1" s="2233"/>
      <c r="AVZ1" s="2233"/>
      <c r="AWA1" s="2233"/>
      <c r="AWB1" s="2233"/>
      <c r="AWC1" s="2233"/>
      <c r="AWD1" s="2233"/>
      <c r="AWE1" s="2233"/>
      <c r="AWF1" s="2233"/>
      <c r="AWG1" s="2233"/>
      <c r="AWH1" s="2233"/>
      <c r="AWI1" s="2233"/>
      <c r="AWJ1" s="2233"/>
      <c r="AWK1" s="2233"/>
      <c r="AWL1" s="2233"/>
      <c r="AWM1" s="2233"/>
      <c r="AWN1" s="2233"/>
      <c r="AWO1" s="2233"/>
      <c r="AWP1" s="2233"/>
      <c r="AWQ1" s="2233"/>
      <c r="AWR1" s="2233"/>
      <c r="AWS1" s="2233"/>
      <c r="AWT1" s="2233"/>
      <c r="AWU1" s="2233"/>
      <c r="AWV1" s="2233"/>
      <c r="AWW1" s="2233"/>
      <c r="AWX1" s="2233"/>
      <c r="AWY1" s="2233"/>
      <c r="AWZ1" s="2233"/>
      <c r="AXA1" s="2233"/>
      <c r="AXB1" s="2233"/>
      <c r="AXC1" s="2233"/>
    </row>
    <row r="2" spans="1:1303" ht="20.25" customHeight="1" thickBot="1">
      <c r="B2" s="2496" t="s">
        <v>40</v>
      </c>
      <c r="C2" s="2497"/>
      <c r="D2" s="2497"/>
      <c r="E2" s="2497"/>
      <c r="F2" s="2497"/>
      <c r="G2" s="2497"/>
      <c r="H2" s="2497"/>
      <c r="I2" s="2497"/>
      <c r="J2" s="2497"/>
      <c r="K2" s="2497"/>
      <c r="L2" s="2497"/>
      <c r="M2" s="2497"/>
      <c r="N2" s="2498"/>
      <c r="P2" s="2231"/>
      <c r="Q2" s="2231"/>
      <c r="R2" s="2231"/>
      <c r="S2" s="2231"/>
      <c r="T2" s="2231"/>
      <c r="U2" s="2231"/>
      <c r="V2" s="2231"/>
      <c r="W2" s="2231"/>
      <c r="X2" s="2231"/>
      <c r="Y2" s="2231"/>
      <c r="Z2" s="2231"/>
      <c r="AA2" s="2231"/>
      <c r="AB2" s="2231"/>
      <c r="AC2" s="2231"/>
    </row>
    <row r="3" spans="1:1303" ht="15.75" customHeight="1" thickBot="1">
      <c r="B3" s="2499"/>
      <c r="C3" s="2500"/>
      <c r="D3" s="2500"/>
      <c r="E3" s="2500"/>
      <c r="F3" s="2500"/>
      <c r="G3" s="2500"/>
      <c r="H3" s="2500"/>
      <c r="I3" s="2500"/>
      <c r="J3" s="2500"/>
      <c r="K3" s="2500"/>
      <c r="L3" s="2500"/>
      <c r="M3" s="2500"/>
      <c r="N3" s="2501"/>
      <c r="P3" s="2521" t="s">
        <v>2266</v>
      </c>
      <c r="Q3" s="2522"/>
      <c r="R3" s="2522"/>
      <c r="S3" s="2522"/>
      <c r="T3" s="2522"/>
      <c r="U3" s="2522"/>
      <c r="V3" s="2522"/>
      <c r="W3" s="2522"/>
      <c r="X3" s="2522"/>
      <c r="Y3" s="2522"/>
      <c r="Z3" s="2522"/>
      <c r="AA3" s="2522"/>
      <c r="AB3" s="2522"/>
      <c r="AC3" s="2523"/>
    </row>
    <row r="4" spans="1:1303" ht="15.75" customHeight="1">
      <c r="A4" s="9" t="str">
        <f ca="1">CELL("nomfichier",A1)</f>
        <v>E:\0-UPRT\1-UPRT.FR-SITE-WEB\ff-fiches-fabrications\ff-mickael-rabeau\[ff-mr-croissants-5-03-2016.xlsx]Croissants Jacques Aguiton.2</v>
      </c>
      <c r="B4" s="1"/>
      <c r="C4" s="1"/>
      <c r="D4" s="1"/>
      <c r="E4" s="1"/>
      <c r="F4" s="1"/>
      <c r="G4" s="1"/>
      <c r="H4" s="1"/>
      <c r="I4" s="1"/>
      <c r="J4" s="1"/>
      <c r="K4" s="1"/>
      <c r="L4" s="1"/>
      <c r="M4" s="1"/>
      <c r="N4" s="1"/>
      <c r="P4" s="2524"/>
      <c r="Q4" s="2525"/>
      <c r="R4" s="2525"/>
      <c r="S4" s="2525"/>
      <c r="T4" s="2525"/>
      <c r="U4" s="2525"/>
      <c r="V4" s="2525"/>
      <c r="W4" s="2525"/>
      <c r="X4" s="2525"/>
      <c r="Y4" s="2525"/>
      <c r="Z4" s="2525"/>
      <c r="AA4" s="2525"/>
      <c r="AB4" s="2525"/>
      <c r="AC4" s="2526"/>
    </row>
    <row r="5" spans="1:1303" ht="15.75" customHeight="1" thickBot="1">
      <c r="B5" s="2502" t="s">
        <v>33</v>
      </c>
      <c r="C5" s="2502"/>
      <c r="D5" s="2502"/>
      <c r="E5" s="2502"/>
      <c r="F5" s="2502"/>
      <c r="G5" s="2502"/>
      <c r="H5" s="2502"/>
      <c r="I5" s="2502"/>
      <c r="J5" s="2502"/>
      <c r="K5" s="2502"/>
      <c r="L5" s="2502"/>
      <c r="M5" s="2502"/>
      <c r="N5" s="2502"/>
      <c r="P5" s="2527"/>
      <c r="Q5" s="2528"/>
      <c r="R5" s="2528"/>
      <c r="S5" s="2528"/>
      <c r="T5" s="2528"/>
      <c r="U5" s="2528"/>
      <c r="V5" s="2528"/>
      <c r="W5" s="2528"/>
      <c r="X5" s="2528"/>
      <c r="Y5" s="2528"/>
      <c r="Z5" s="2528"/>
      <c r="AA5" s="2528"/>
      <c r="AB5" s="2528"/>
      <c r="AC5" s="2529"/>
    </row>
    <row r="6" spans="1:1303" ht="15.75" customHeight="1">
      <c r="B6" s="2502" t="s">
        <v>0</v>
      </c>
      <c r="C6" s="2502"/>
      <c r="D6" s="2502"/>
      <c r="E6" s="2502"/>
      <c r="F6" s="2502"/>
      <c r="G6" s="2502"/>
      <c r="H6" s="2502"/>
      <c r="I6" s="2502"/>
      <c r="J6" s="2502"/>
      <c r="K6" s="2502"/>
      <c r="L6" s="2502"/>
      <c r="M6" s="2502"/>
      <c r="N6" s="2502"/>
      <c r="P6" s="2231"/>
      <c r="Q6" s="2231"/>
      <c r="R6" s="2231"/>
      <c r="S6" s="2231"/>
      <c r="T6" s="2231"/>
      <c r="U6" s="2231"/>
      <c r="V6" s="2231"/>
      <c r="W6" s="2231"/>
      <c r="X6" s="2231"/>
      <c r="Y6" s="2231"/>
      <c r="Z6" s="2231"/>
      <c r="AA6" s="2231"/>
      <c r="AB6" s="2231"/>
      <c r="AC6" s="2231"/>
    </row>
    <row r="7" spans="1:1303" ht="15.75" customHeight="1">
      <c r="B7" s="2502" t="s">
        <v>1</v>
      </c>
      <c r="C7" s="2502"/>
      <c r="D7" s="2502"/>
      <c r="E7" s="2502"/>
      <c r="F7" s="2502"/>
      <c r="G7" s="2502"/>
      <c r="H7" s="2502"/>
      <c r="I7" s="2502"/>
      <c r="J7" s="2502"/>
      <c r="K7" s="2502"/>
      <c r="L7" s="2502"/>
      <c r="M7" s="2502"/>
      <c r="N7" s="2502"/>
      <c r="P7" s="2231"/>
      <c r="Q7" s="2231"/>
      <c r="R7" s="2231"/>
      <c r="S7" s="2231"/>
      <c r="T7" s="2231"/>
      <c r="U7" s="2231"/>
      <c r="V7" s="2231"/>
      <c r="W7" s="2231"/>
      <c r="X7" s="2231"/>
      <c r="Y7" s="2231"/>
      <c r="Z7" s="2231"/>
      <c r="AA7" s="2231"/>
      <c r="AB7" s="2231"/>
      <c r="AC7" s="2231"/>
    </row>
    <row r="8" spans="1:1303" ht="15.75" customHeight="1">
      <c r="B8" s="2502" t="s">
        <v>2</v>
      </c>
      <c r="C8" s="2502"/>
      <c r="D8" s="2502"/>
      <c r="E8" s="2502"/>
      <c r="F8" s="2502"/>
      <c r="G8" s="2502"/>
      <c r="H8" s="2502"/>
      <c r="I8" s="2502"/>
      <c r="J8" s="2502"/>
      <c r="K8" s="2502"/>
      <c r="L8" s="2502"/>
      <c r="M8" s="2502"/>
      <c r="N8" s="2502"/>
      <c r="P8" s="2231"/>
      <c r="Q8" s="2231"/>
      <c r="R8" s="2231"/>
      <c r="S8" s="2231"/>
      <c r="T8" s="2231"/>
      <c r="U8" s="2231"/>
      <c r="V8" s="2231"/>
      <c r="W8" s="2231"/>
      <c r="X8" s="2231"/>
      <c r="Y8" s="2231"/>
      <c r="Z8" s="2231"/>
      <c r="AA8" s="2231"/>
      <c r="AB8" s="2231"/>
      <c r="AC8" s="2231"/>
    </row>
    <row r="9" spans="1:1303" ht="15.75" customHeight="1">
      <c r="B9" s="2503" t="s">
        <v>249</v>
      </c>
      <c r="C9" s="2503"/>
      <c r="D9" s="2503"/>
      <c r="E9" s="2503"/>
      <c r="F9" s="2503"/>
      <c r="G9" s="2503"/>
      <c r="H9" s="2503"/>
      <c r="I9" s="2503"/>
      <c r="J9" s="2503"/>
      <c r="K9" s="2503"/>
      <c r="L9" s="2503"/>
      <c r="M9" s="2503"/>
      <c r="N9" s="2503"/>
      <c r="P9" s="2231"/>
      <c r="Q9" s="2231"/>
      <c r="R9" s="2231"/>
      <c r="S9" s="2231"/>
      <c r="T9" s="2231"/>
      <c r="U9" s="2231"/>
      <c r="V9" s="2231"/>
      <c r="W9" s="2231"/>
      <c r="X9" s="2231"/>
      <c r="Y9" s="2231"/>
      <c r="Z9" s="2231"/>
      <c r="AA9" s="2231"/>
      <c r="AB9" s="2231"/>
      <c r="AC9" s="2231"/>
    </row>
    <row r="10" spans="1:1303">
      <c r="B10" s="2503"/>
      <c r="C10" s="2503"/>
      <c r="D10" s="2503"/>
      <c r="E10" s="2503"/>
      <c r="F10" s="2503"/>
      <c r="G10" s="2503"/>
      <c r="H10" s="2503"/>
      <c r="I10" s="2503"/>
      <c r="J10" s="2503"/>
      <c r="K10" s="2503"/>
      <c r="L10" s="2503"/>
      <c r="M10" s="2503"/>
      <c r="N10" s="2503"/>
      <c r="P10" s="2231"/>
      <c r="Q10" s="2231"/>
      <c r="R10" s="2231"/>
      <c r="S10" s="2231"/>
      <c r="T10" s="2231"/>
      <c r="U10" s="2231"/>
      <c r="V10" s="2231"/>
      <c r="W10" s="2231"/>
      <c r="X10" s="2231"/>
      <c r="Y10" s="2231"/>
      <c r="Z10" s="2231"/>
      <c r="AA10" s="2231"/>
      <c r="AB10" s="2231"/>
      <c r="AC10" s="2231"/>
    </row>
    <row r="11" spans="1:1303">
      <c r="B11" s="18"/>
      <c r="C11" s="18"/>
      <c r="D11" s="18"/>
      <c r="E11" s="18"/>
      <c r="F11" s="18"/>
      <c r="G11" s="18"/>
      <c r="H11" s="18"/>
      <c r="I11" s="18"/>
      <c r="J11" s="18"/>
      <c r="K11" s="18"/>
      <c r="L11" s="18"/>
      <c r="M11" s="18"/>
      <c r="N11" s="18"/>
      <c r="P11" s="2231"/>
      <c r="Q11" s="2231"/>
      <c r="R11" s="2231"/>
      <c r="S11" s="2231"/>
      <c r="T11" s="2231"/>
      <c r="U11" s="2231"/>
      <c r="V11" s="2231"/>
      <c r="W11" s="2231"/>
      <c r="X11" s="2231"/>
      <c r="Y11" s="2231"/>
      <c r="Z11" s="2231"/>
      <c r="AA11" s="2231"/>
      <c r="AB11" s="2231"/>
      <c r="AC11" s="2231"/>
    </row>
    <row r="12" spans="1:1303">
      <c r="A12" s="592" t="s">
        <v>3</v>
      </c>
      <c r="B12" s="2495" t="str">
        <f>B13</f>
        <v>LA PATE A CROISSANTS seconde recette</v>
      </c>
      <c r="C12" s="2495"/>
      <c r="D12" s="2495"/>
      <c r="E12" s="2495"/>
      <c r="F12" s="2495"/>
      <c r="G12" s="2495"/>
      <c r="H12" s="2495"/>
      <c r="I12" s="2495"/>
      <c r="J12" s="2495"/>
      <c r="K12" s="2495"/>
      <c r="L12" s="2495"/>
      <c r="M12" s="2495"/>
      <c r="N12" s="2495"/>
    </row>
    <row r="13" spans="1:1303" ht="23.25" customHeight="1">
      <c r="A13" s="2555" t="str">
        <f>B13</f>
        <v>LA PATE A CROISSANTS seconde recette</v>
      </c>
      <c r="B13" s="2448" t="s">
        <v>2335</v>
      </c>
      <c r="C13" s="2449"/>
      <c r="D13" s="2449"/>
      <c r="E13" s="2449"/>
      <c r="F13" s="2449"/>
      <c r="G13" s="2449"/>
      <c r="H13" s="2449"/>
      <c r="I13" s="2449"/>
      <c r="J13" s="2449"/>
      <c r="K13" s="2449"/>
      <c r="L13" s="2449"/>
      <c r="M13" s="2449"/>
      <c r="N13" s="2450"/>
    </row>
    <row r="14" spans="1:1303" ht="15" customHeight="1">
      <c r="A14" s="2555"/>
      <c r="B14" s="2451"/>
      <c r="C14" s="2452"/>
      <c r="D14" s="2452"/>
      <c r="E14" s="2452"/>
      <c r="F14" s="2452"/>
      <c r="G14" s="2452"/>
      <c r="H14" s="2452"/>
      <c r="I14" s="2452"/>
      <c r="J14" s="2452"/>
      <c r="K14" s="2452"/>
      <c r="L14" s="2452"/>
      <c r="M14" s="2452"/>
      <c r="N14" s="2453"/>
    </row>
    <row r="15" spans="1:1303" ht="15" customHeight="1">
      <c r="A15" s="2555"/>
      <c r="B15" s="2461" t="s">
        <v>2336</v>
      </c>
      <c r="C15" s="2462"/>
      <c r="D15" s="2462"/>
      <c r="E15" s="2462"/>
      <c r="F15" s="2462"/>
      <c r="G15" s="2462"/>
      <c r="H15" s="2462"/>
      <c r="I15" s="2462"/>
      <c r="J15" s="2462"/>
      <c r="K15" s="2462"/>
      <c r="L15" s="2462"/>
      <c r="M15" s="2462"/>
      <c r="N15" s="2463"/>
    </row>
    <row r="16" spans="1:1303" ht="15" customHeight="1">
      <c r="A16" s="2555"/>
      <c r="B16" s="2461"/>
      <c r="C16" s="2462"/>
      <c r="D16" s="2462"/>
      <c r="E16" s="2462"/>
      <c r="F16" s="2462"/>
      <c r="G16" s="2462"/>
      <c r="H16" s="2462"/>
      <c r="I16" s="2462"/>
      <c r="J16" s="2462"/>
      <c r="K16" s="2462"/>
      <c r="L16" s="2462"/>
      <c r="M16" s="2462"/>
      <c r="N16" s="2463"/>
    </row>
    <row r="17" spans="1:30" ht="15" customHeight="1">
      <c r="A17" s="2555"/>
      <c r="B17" s="2461" t="s">
        <v>2337</v>
      </c>
      <c r="C17" s="2462"/>
      <c r="D17" s="2462"/>
      <c r="E17" s="2462"/>
      <c r="F17" s="2462"/>
      <c r="G17" s="2462"/>
      <c r="H17" s="2462"/>
      <c r="I17" s="2462"/>
      <c r="J17" s="2462"/>
      <c r="K17" s="2462"/>
      <c r="L17" s="2462"/>
      <c r="M17" s="2462"/>
      <c r="N17" s="2463"/>
    </row>
    <row r="18" spans="1:30" ht="15" customHeight="1">
      <c r="A18" s="2555"/>
      <c r="B18" s="2595"/>
      <c r="C18" s="2596"/>
      <c r="D18" s="2596"/>
      <c r="E18" s="2596"/>
      <c r="F18" s="2596"/>
      <c r="G18" s="2596"/>
      <c r="H18" s="2596"/>
      <c r="I18" s="2596"/>
      <c r="J18" s="2596"/>
      <c r="K18" s="2596"/>
      <c r="L18" s="2596"/>
      <c r="M18" s="2596"/>
      <c r="N18" s="2597"/>
    </row>
    <row r="19" spans="1:30" ht="15" customHeight="1">
      <c r="A19" s="2555"/>
      <c r="B19" s="2235" t="s">
        <v>2330</v>
      </c>
      <c r="C19" s="2236"/>
      <c r="D19" s="2236"/>
      <c r="E19" s="2228"/>
      <c r="F19" s="2228"/>
      <c r="G19" s="2228"/>
      <c r="H19" s="2228"/>
      <c r="I19" s="2228"/>
      <c r="J19" s="2228"/>
      <c r="K19" s="2454">
        <f ca="1">NOW()</f>
        <v>44609.496947800922</v>
      </c>
      <c r="L19" s="2454"/>
      <c r="M19" s="2454"/>
      <c r="N19" s="2455"/>
    </row>
    <row r="20" spans="1:30" ht="15" customHeight="1" thickBot="1">
      <c r="A20" s="2555"/>
      <c r="B20" s="2237"/>
      <c r="C20" s="2061"/>
      <c r="D20" s="2061"/>
      <c r="E20" s="2061"/>
      <c r="F20" s="2061"/>
      <c r="G20" s="2061"/>
      <c r="H20" s="2061"/>
      <c r="I20" s="2061"/>
      <c r="J20" s="2061"/>
      <c r="K20" s="2061"/>
      <c r="L20" s="2061"/>
      <c r="M20" s="2061"/>
      <c r="N20" s="2238"/>
    </row>
    <row r="21" spans="1:30" ht="18.75">
      <c r="A21" s="2555"/>
      <c r="B21" s="2239" t="s">
        <v>2338</v>
      </c>
      <c r="C21" s="2240"/>
      <c r="D21" s="2240"/>
      <c r="E21" s="2240"/>
      <c r="F21" s="2241"/>
      <c r="G21" s="2241"/>
      <c r="H21" s="2241"/>
      <c r="I21" s="2456" t="s">
        <v>31</v>
      </c>
      <c r="J21" s="2457"/>
      <c r="K21" s="2457"/>
      <c r="L21" s="2457"/>
      <c r="M21" s="2457"/>
      <c r="N21" s="2458"/>
    </row>
    <row r="22" spans="1:30" ht="15.75" customHeight="1">
      <c r="A22" s="2555"/>
      <c r="B22" s="2513" t="s">
        <v>2278</v>
      </c>
      <c r="C22" s="2514"/>
      <c r="D22" s="2514"/>
      <c r="E22" s="2514"/>
      <c r="F22" s="2514"/>
      <c r="G22" s="2514"/>
      <c r="H22" s="2557"/>
      <c r="I22" s="2558" t="s">
        <v>6</v>
      </c>
      <c r="J22" s="2559"/>
      <c r="K22" s="2560" t="s">
        <v>7</v>
      </c>
      <c r="L22" s="2560"/>
      <c r="M22" s="2561" t="s">
        <v>10</v>
      </c>
      <c r="N22" s="2562"/>
    </row>
    <row r="23" spans="1:30" ht="18.75" customHeight="1">
      <c r="A23" s="2555"/>
      <c r="B23" s="2513"/>
      <c r="C23" s="2514"/>
      <c r="D23" s="2514"/>
      <c r="E23" s="2514"/>
      <c r="F23" s="2514"/>
      <c r="G23" s="2514"/>
      <c r="H23" s="2557"/>
      <c r="I23" s="2563" t="s">
        <v>2293</v>
      </c>
      <c r="J23" s="2564"/>
      <c r="K23" s="2565" t="s">
        <v>2289</v>
      </c>
      <c r="L23" s="2565"/>
      <c r="M23" s="2546" t="s">
        <v>2286</v>
      </c>
      <c r="N23" s="2547"/>
    </row>
    <row r="24" spans="1:30" ht="15" customHeight="1">
      <c r="A24" s="2555"/>
      <c r="B24" s="2242"/>
      <c r="C24" s="2243"/>
      <c r="D24" s="2244"/>
      <c r="E24" s="2244"/>
      <c r="F24" s="2245" t="s">
        <v>2325</v>
      </c>
      <c r="G24" s="2246"/>
      <c r="H24" s="2247"/>
      <c r="I24" s="2563"/>
      <c r="J24" s="2564"/>
      <c r="K24" s="2565"/>
      <c r="L24" s="2565"/>
      <c r="M24" s="2546"/>
      <c r="N24" s="2547"/>
    </row>
    <row r="25" spans="1:30" ht="15" customHeight="1">
      <c r="A25" s="2555"/>
      <c r="B25" s="2242"/>
      <c r="C25" s="2243"/>
      <c r="D25" s="2244"/>
      <c r="E25" s="2248" t="s">
        <v>2339</v>
      </c>
      <c r="F25" s="2249">
        <f>B57*27%</f>
        <v>0.51705000000000012</v>
      </c>
      <c r="G25" s="2246"/>
      <c r="H25" s="2247"/>
      <c r="I25" s="2563"/>
      <c r="J25" s="2564"/>
      <c r="K25" s="2565"/>
      <c r="L25" s="2565"/>
      <c r="M25" s="2546"/>
      <c r="N25" s="2547"/>
    </row>
    <row r="26" spans="1:30" ht="15" customHeight="1">
      <c r="A26" s="2555"/>
      <c r="B26" s="2242"/>
      <c r="C26" s="2594" t="s">
        <v>2340</v>
      </c>
      <c r="D26" s="2594"/>
      <c r="E26" s="2594"/>
      <c r="F26" s="2594"/>
      <c r="G26" s="2246"/>
      <c r="H26" s="2247"/>
      <c r="I26" s="2552">
        <v>1</v>
      </c>
      <c r="J26" s="2553"/>
      <c r="K26" s="2554">
        <v>1</v>
      </c>
      <c r="L26" s="2554"/>
      <c r="M26" s="2532">
        <v>20</v>
      </c>
      <c r="N26" s="2533"/>
    </row>
    <row r="27" spans="1:30" ht="15.75" customHeight="1">
      <c r="A27" s="2555"/>
      <c r="B27" s="2207" t="s">
        <v>2322</v>
      </c>
      <c r="C27" s="2206" t="s">
        <v>2321</v>
      </c>
      <c r="D27" s="2205"/>
      <c r="E27" s="2205"/>
      <c r="F27" s="2250"/>
      <c r="G27" s="2250"/>
      <c r="H27" s="2250"/>
      <c r="I27" s="2552"/>
      <c r="J27" s="2553"/>
      <c r="K27" s="2554"/>
      <c r="L27" s="2554"/>
      <c r="M27" s="2532"/>
      <c r="N27" s="2533"/>
    </row>
    <row r="28" spans="1:30" ht="15.75" customHeight="1" thickBot="1">
      <c r="A28" s="2555"/>
      <c r="B28" s="2488" t="s">
        <v>2294</v>
      </c>
      <c r="C28" s="2489"/>
      <c r="D28" s="2489"/>
      <c r="E28" s="2489"/>
      <c r="F28" s="2489"/>
      <c r="G28" s="2489"/>
      <c r="H28" s="2489"/>
      <c r="I28" s="2489"/>
      <c r="J28" s="2489"/>
      <c r="K28" s="2489"/>
      <c r="L28" s="2489"/>
      <c r="M28" s="2489"/>
      <c r="N28" s="2490"/>
    </row>
    <row r="29" spans="1:30">
      <c r="A29" s="2555"/>
      <c r="B29" s="2179"/>
      <c r="C29" s="96"/>
      <c r="D29" s="96"/>
      <c r="E29" s="96"/>
      <c r="F29" s="96"/>
      <c r="G29" s="96"/>
      <c r="H29" s="96"/>
      <c r="I29" s="96"/>
      <c r="J29" s="96"/>
      <c r="K29" s="96"/>
      <c r="L29" s="96"/>
      <c r="M29" s="96"/>
      <c r="N29" s="2090"/>
    </row>
    <row r="30" spans="1:30" ht="16.5" thickBot="1">
      <c r="A30" s="2555"/>
      <c r="B30" s="2534" t="s">
        <v>2319</v>
      </c>
      <c r="C30" s="2535"/>
      <c r="D30" s="2198" t="s">
        <v>2318</v>
      </c>
      <c r="F30" s="2536" t="s">
        <v>2317</v>
      </c>
      <c r="G30" s="2536"/>
      <c r="H30" s="2536"/>
      <c r="I30" s="2536"/>
      <c r="J30" s="2537" t="s">
        <v>2316</v>
      </c>
      <c r="K30" s="2537"/>
      <c r="L30" s="2537"/>
      <c r="M30" s="2537"/>
      <c r="N30" s="2538"/>
    </row>
    <row r="31" spans="1:30" ht="15.75">
      <c r="A31" s="2555"/>
      <c r="B31" s="2196">
        <f>J64/L64</f>
        <v>6.0801250000000008E-2</v>
      </c>
      <c r="C31" s="2251">
        <f>C59/L64</f>
        <v>0.19699605000000003</v>
      </c>
      <c r="D31" s="2106">
        <v>2.5</v>
      </c>
      <c r="F31" s="2063" t="s">
        <v>29</v>
      </c>
      <c r="G31" s="2063" t="s">
        <v>29</v>
      </c>
      <c r="H31" s="2194" t="s">
        <v>29</v>
      </c>
      <c r="I31" s="2194" t="s">
        <v>29</v>
      </c>
      <c r="M31" s="2193" t="s">
        <v>2314</v>
      </c>
      <c r="N31" s="2100"/>
      <c r="Q31" s="2521" t="s">
        <v>2341</v>
      </c>
      <c r="R31" s="2522"/>
      <c r="S31" s="2522"/>
      <c r="T31" s="2522"/>
      <c r="U31" s="2522"/>
      <c r="V31" s="2522"/>
      <c r="W31" s="2522"/>
      <c r="X31" s="2522"/>
      <c r="Y31" s="2522"/>
      <c r="Z31" s="2522"/>
      <c r="AA31" s="2522"/>
      <c r="AB31" s="2522"/>
      <c r="AC31" s="2522"/>
      <c r="AD31" s="2523"/>
    </row>
    <row r="32" spans="1:30" ht="15" customHeight="1">
      <c r="A32" s="2555"/>
      <c r="B32" s="2196"/>
      <c r="C32" s="2195"/>
      <c r="D32" s="2189">
        <f>C31*D31</f>
        <v>0.49249012500000011</v>
      </c>
      <c r="E32" s="2188"/>
      <c r="F32" s="2187" t="s">
        <v>2313</v>
      </c>
      <c r="G32" s="2186" t="s">
        <v>2308</v>
      </c>
      <c r="H32" s="2185" t="s">
        <v>2312</v>
      </c>
      <c r="I32" s="2184" t="s">
        <v>2311</v>
      </c>
      <c r="J32" s="2183" t="s">
        <v>6</v>
      </c>
      <c r="K32" s="2182" t="s">
        <v>7</v>
      </c>
      <c r="L32" s="2181" t="s">
        <v>10</v>
      </c>
      <c r="M32" s="2063" t="s">
        <v>29</v>
      </c>
      <c r="N32" s="2180" t="s">
        <v>6</v>
      </c>
      <c r="Q32" s="2524"/>
      <c r="R32" s="2525"/>
      <c r="S32" s="2525"/>
      <c r="T32" s="2525"/>
      <c r="U32" s="2525"/>
      <c r="V32" s="2525"/>
      <c r="W32" s="2525"/>
      <c r="X32" s="2525"/>
      <c r="Y32" s="2525"/>
      <c r="Z32" s="2525"/>
      <c r="AA32" s="2525"/>
      <c r="AB32" s="2525"/>
      <c r="AC32" s="2525"/>
      <c r="AD32" s="2526"/>
    </row>
    <row r="33" spans="1:30" ht="15" customHeight="1" thickBot="1">
      <c r="A33" s="2555"/>
      <c r="B33" s="2133"/>
      <c r="C33" s="2177" t="s">
        <v>2307</v>
      </c>
      <c r="D33" s="2177"/>
      <c r="E33" s="2176"/>
      <c r="F33" s="2175" t="s">
        <v>189</v>
      </c>
      <c r="G33" s="2175"/>
      <c r="H33" s="2175"/>
      <c r="I33" s="2175"/>
      <c r="J33" s="2174" t="s">
        <v>2308</v>
      </c>
      <c r="K33" s="2252" t="s">
        <v>2308</v>
      </c>
      <c r="L33" s="2253" t="s">
        <v>2308</v>
      </c>
      <c r="M33" s="2147" t="s">
        <v>28</v>
      </c>
      <c r="N33" s="2146" t="s">
        <v>2307</v>
      </c>
      <c r="Q33" s="2527"/>
      <c r="R33" s="2528"/>
      <c r="S33" s="2528"/>
      <c r="T33" s="2528"/>
      <c r="U33" s="2528"/>
      <c r="V33" s="2528"/>
      <c r="W33" s="2528"/>
      <c r="X33" s="2528"/>
      <c r="Y33" s="2528"/>
      <c r="Z33" s="2528"/>
      <c r="AA33" s="2528"/>
      <c r="AB33" s="2528"/>
      <c r="AC33" s="2528"/>
      <c r="AD33" s="2529"/>
    </row>
    <row r="34" spans="1:30" ht="15" customHeight="1">
      <c r="A34" s="2555"/>
      <c r="B34" s="2157">
        <f>IF(ISBLANK(G34),I34*H34,G34)</f>
        <v>0.06</v>
      </c>
      <c r="C34" s="2156">
        <f>M34*B34</f>
        <v>0.19440000000000002</v>
      </c>
      <c r="D34" s="2155"/>
      <c r="E34" s="2155"/>
      <c r="F34" s="2154" t="s">
        <v>92</v>
      </c>
      <c r="G34" s="2162">
        <v>0.06</v>
      </c>
      <c r="H34" s="2152"/>
      <c r="I34" s="2151"/>
      <c r="J34" s="2150">
        <f>(B34/J64)*I26</f>
        <v>2.4670545424641758E-2</v>
      </c>
      <c r="K34" s="2254">
        <f>(B34/K64)*K26</f>
        <v>0.06</v>
      </c>
      <c r="L34" s="2255">
        <f>(B34/L64)*M26</f>
        <v>0.03</v>
      </c>
      <c r="M34" s="2147">
        <v>3.24</v>
      </c>
      <c r="N34" s="2146">
        <f>M34*J34</f>
        <v>7.9932567175839297E-2</v>
      </c>
    </row>
    <row r="35" spans="1:30" ht="15" customHeight="1">
      <c r="A35" s="2555"/>
      <c r="B35" s="2157">
        <f>IF(ISBLANK(G35),I35*H35,G35)</f>
        <v>0.2</v>
      </c>
      <c r="C35" s="2156">
        <f>M35*B35</f>
        <v>0.64800000000000013</v>
      </c>
      <c r="D35" s="2155"/>
      <c r="E35" s="2155"/>
      <c r="F35" s="2154" t="s">
        <v>190</v>
      </c>
      <c r="G35" s="2162">
        <v>0.2</v>
      </c>
      <c r="H35" s="2152"/>
      <c r="I35" s="2151"/>
      <c r="J35" s="2150">
        <f>(B35/J64)*I26</f>
        <v>8.2235151415472538E-2</v>
      </c>
      <c r="K35" s="2254">
        <f>(B35/K64)*K26</f>
        <v>0.2</v>
      </c>
      <c r="L35" s="2255">
        <f>(B35/L64)*M26</f>
        <v>0.1</v>
      </c>
      <c r="M35" s="2147">
        <v>3.24</v>
      </c>
      <c r="N35" s="2146">
        <f>M35*J35</f>
        <v>0.26644189058613105</v>
      </c>
    </row>
    <row r="36" spans="1:30" ht="15.75" customHeight="1">
      <c r="A36" s="2555"/>
      <c r="B36" s="2157">
        <f>IF(ISBLANK(G36),I36*H36,G36)</f>
        <v>0</v>
      </c>
      <c r="C36" s="2156">
        <f>M36*B36</f>
        <v>0</v>
      </c>
      <c r="D36" s="2155"/>
      <c r="E36" s="2155"/>
      <c r="F36" s="2154"/>
      <c r="G36" s="2162"/>
      <c r="H36" s="2152"/>
      <c r="I36" s="2151"/>
      <c r="J36" s="2150">
        <f>(B36/J64)*I26</f>
        <v>0</v>
      </c>
      <c r="K36" s="2254">
        <f>(B36/K64)*K26</f>
        <v>0</v>
      </c>
      <c r="L36" s="2255">
        <f>(B36/L64)*M26</f>
        <v>0</v>
      </c>
      <c r="M36" s="2147">
        <v>3.24</v>
      </c>
      <c r="N36" s="2146">
        <f>M36*J36</f>
        <v>0</v>
      </c>
    </row>
    <row r="37" spans="1:30" ht="15.75" customHeight="1">
      <c r="A37" s="2555"/>
      <c r="B37" s="2157"/>
      <c r="C37" s="2156"/>
      <c r="D37" s="2256" t="s">
        <v>219</v>
      </c>
      <c r="E37" s="2176"/>
      <c r="F37" s="2175"/>
      <c r="G37" s="2257"/>
      <c r="H37" s="2152"/>
      <c r="I37" s="2151"/>
      <c r="J37" s="2150"/>
      <c r="K37" s="2254"/>
      <c r="L37" s="2255"/>
      <c r="M37" s="2147"/>
      <c r="N37" s="2146"/>
    </row>
    <row r="38" spans="1:30">
      <c r="A38" s="2555"/>
      <c r="B38" s="2157">
        <f t="shared" ref="B38:B44" si="2">IF(ISBLANK(G38),I38*H38,G38)</f>
        <v>2.5000000000000001E-2</v>
      </c>
      <c r="C38" s="2156">
        <f t="shared" ref="C38:C44" si="3">M38*B38</f>
        <v>8.1000000000000016E-2</v>
      </c>
      <c r="D38" s="2155"/>
      <c r="E38" s="2155"/>
      <c r="F38" s="2154" t="s">
        <v>60</v>
      </c>
      <c r="G38" s="2162">
        <v>2.5000000000000001E-2</v>
      </c>
      <c r="H38" s="2152"/>
      <c r="I38" s="2151"/>
      <c r="J38" s="2150">
        <f>(B38/J64)*I26</f>
        <v>1.0279393926934067E-2</v>
      </c>
      <c r="K38" s="2254">
        <f>(B38/K64)*K26</f>
        <v>2.5000000000000001E-2</v>
      </c>
      <c r="L38" s="2255">
        <f>(B38/L64)*M26</f>
        <v>1.2500000000000001E-2</v>
      </c>
      <c r="M38" s="2147">
        <v>3.24</v>
      </c>
      <c r="N38" s="2146">
        <f t="shared" ref="N38:N44" si="4">M38*J38</f>
        <v>3.3305236323266381E-2</v>
      </c>
    </row>
    <row r="39" spans="1:30">
      <c r="A39" s="2555"/>
      <c r="B39" s="2157">
        <f t="shared" si="2"/>
        <v>0.06</v>
      </c>
      <c r="C39" s="2156">
        <f t="shared" si="3"/>
        <v>0.19440000000000002</v>
      </c>
      <c r="D39" s="2155"/>
      <c r="E39" s="2155"/>
      <c r="F39" s="2154" t="s">
        <v>38</v>
      </c>
      <c r="G39" s="2162">
        <v>0.06</v>
      </c>
      <c r="H39" s="2152"/>
      <c r="I39" s="2151"/>
      <c r="J39" s="2150">
        <f>(B39/J64)*I26</f>
        <v>2.4670545424641758E-2</v>
      </c>
      <c r="K39" s="2254">
        <f>(B39/K64)*K26</f>
        <v>0.06</v>
      </c>
      <c r="L39" s="2255">
        <f>(B39/L64)*M26</f>
        <v>0.03</v>
      </c>
      <c r="M39" s="2147">
        <v>3.24</v>
      </c>
      <c r="N39" s="2146">
        <f t="shared" si="4"/>
        <v>7.9932567175839297E-2</v>
      </c>
    </row>
    <row r="40" spans="1:30" ht="15" customHeight="1">
      <c r="A40" s="2555"/>
      <c r="B40" s="2157">
        <f t="shared" si="2"/>
        <v>0.04</v>
      </c>
      <c r="C40" s="2156">
        <f t="shared" si="3"/>
        <v>0.12960000000000002</v>
      </c>
      <c r="D40" s="2155"/>
      <c r="E40" s="2155"/>
      <c r="F40" s="2154" t="s">
        <v>191</v>
      </c>
      <c r="G40" s="2162">
        <v>0.04</v>
      </c>
      <c r="H40" s="2152"/>
      <c r="I40" s="2151"/>
      <c r="J40" s="2150">
        <f>(B40/J64)*I26</f>
        <v>1.6447030283094508E-2</v>
      </c>
      <c r="K40" s="2254">
        <f>(B40/K64)*K26</f>
        <v>0.04</v>
      </c>
      <c r="L40" s="2255">
        <f>(B40/L64)*M26</f>
        <v>0.02</v>
      </c>
      <c r="M40" s="2147">
        <v>3.24</v>
      </c>
      <c r="N40" s="2146">
        <f t="shared" si="4"/>
        <v>5.3288378117226205E-2</v>
      </c>
    </row>
    <row r="41" spans="1:30" ht="15" customHeight="1">
      <c r="A41" s="2555"/>
      <c r="B41" s="2157">
        <f t="shared" si="2"/>
        <v>1</v>
      </c>
      <c r="C41" s="2156">
        <f t="shared" si="3"/>
        <v>3.24</v>
      </c>
      <c r="D41" s="2155"/>
      <c r="E41" s="2155"/>
      <c r="F41" s="2154" t="s">
        <v>192</v>
      </c>
      <c r="G41" s="2162">
        <v>1</v>
      </c>
      <c r="H41" s="2152"/>
      <c r="I41" s="2151"/>
      <c r="J41" s="2150">
        <f>(B41/J64)*I26</f>
        <v>0.41117575707736265</v>
      </c>
      <c r="K41" s="2254">
        <f>(B41/K64)*K26</f>
        <v>1</v>
      </c>
      <c r="L41" s="2255">
        <f>(B41/L64)*M26</f>
        <v>0.5</v>
      </c>
      <c r="M41" s="2147">
        <v>3.24</v>
      </c>
      <c r="N41" s="2146">
        <f t="shared" si="4"/>
        <v>1.332209452930655</v>
      </c>
    </row>
    <row r="42" spans="1:30" ht="15" customHeight="1">
      <c r="A42" s="2555"/>
      <c r="B42" s="2157">
        <f t="shared" si="2"/>
        <v>0.08</v>
      </c>
      <c r="C42" s="2156">
        <f t="shared" si="3"/>
        <v>0.25920000000000004</v>
      </c>
      <c r="D42" s="2155"/>
      <c r="E42" s="2155"/>
      <c r="F42" s="2154" t="s">
        <v>193</v>
      </c>
      <c r="G42" s="2162">
        <v>0.08</v>
      </c>
      <c r="H42" s="2152"/>
      <c r="I42" s="2151"/>
      <c r="J42" s="2150">
        <f>(B42/J64)*I26</f>
        <v>3.2894060566189015E-2</v>
      </c>
      <c r="K42" s="2254">
        <f>(B42/K64)*K26</f>
        <v>0.08</v>
      </c>
      <c r="L42" s="2255">
        <f>(B42/L64)*M26</f>
        <v>0.04</v>
      </c>
      <c r="M42" s="2147">
        <v>3.24</v>
      </c>
      <c r="N42" s="2146">
        <f t="shared" si="4"/>
        <v>0.10657675623445241</v>
      </c>
    </row>
    <row r="43" spans="1:30" ht="15" customHeight="1">
      <c r="A43" s="2555"/>
      <c r="B43" s="2157">
        <f t="shared" si="2"/>
        <v>0.1</v>
      </c>
      <c r="C43" s="2156">
        <f t="shared" si="3"/>
        <v>0.32400000000000007</v>
      </c>
      <c r="D43" s="2155"/>
      <c r="E43" s="2155"/>
      <c r="F43" s="2154" t="s">
        <v>222</v>
      </c>
      <c r="G43" s="2162">
        <v>0.1</v>
      </c>
      <c r="H43" s="2152"/>
      <c r="I43" s="2151"/>
      <c r="J43" s="2150">
        <f>(B43/J64)*I26</f>
        <v>4.1117575707736269E-2</v>
      </c>
      <c r="K43" s="2254">
        <f>(B43/K64)*K26</f>
        <v>0.1</v>
      </c>
      <c r="L43" s="2255">
        <f>(B43/L64)*M26</f>
        <v>0.05</v>
      </c>
      <c r="M43" s="2147">
        <v>3.24</v>
      </c>
      <c r="N43" s="2146">
        <f t="shared" si="4"/>
        <v>0.13322094529306552</v>
      </c>
    </row>
    <row r="44" spans="1:30">
      <c r="A44" s="2555"/>
      <c r="B44" s="2157">
        <f t="shared" si="2"/>
        <v>0.3</v>
      </c>
      <c r="C44" s="2156">
        <f t="shared" si="3"/>
        <v>0.97199999999999998</v>
      </c>
      <c r="D44" s="2155"/>
      <c r="E44" s="2155"/>
      <c r="F44" s="2154" t="s">
        <v>27</v>
      </c>
      <c r="G44" s="2162">
        <v>0.3</v>
      </c>
      <c r="H44" s="2152"/>
      <c r="I44" s="2151"/>
      <c r="J44" s="2150">
        <f>(B44/J64)*I26</f>
        <v>0.1233527271232088</v>
      </c>
      <c r="K44" s="2254">
        <f>(B44/K64)*K26</f>
        <v>0.3</v>
      </c>
      <c r="L44" s="2255">
        <f>(B44/L64)*M26</f>
        <v>0.15</v>
      </c>
      <c r="M44" s="2147">
        <v>3.24</v>
      </c>
      <c r="N44" s="2146">
        <f t="shared" si="4"/>
        <v>0.39966283587919654</v>
      </c>
    </row>
    <row r="45" spans="1:30">
      <c r="A45" s="2555"/>
      <c r="B45" s="2157"/>
      <c r="C45" s="2156"/>
      <c r="D45" s="2155"/>
      <c r="E45" s="2155"/>
      <c r="F45" s="2154"/>
      <c r="G45" s="2162"/>
      <c r="H45" s="2152"/>
      <c r="I45" s="2151"/>
      <c r="J45" s="2150"/>
      <c r="K45" s="2254"/>
      <c r="L45" s="2255"/>
      <c r="M45" s="2147"/>
      <c r="N45" s="2146"/>
    </row>
    <row r="46" spans="1:30">
      <c r="A46" s="2555"/>
      <c r="B46" s="2157"/>
      <c r="C46" s="2156"/>
      <c r="D46" s="2256" t="s">
        <v>220</v>
      </c>
      <c r="E46" s="2176"/>
      <c r="F46" s="2175"/>
      <c r="G46" s="2257"/>
      <c r="H46" s="2152"/>
      <c r="I46" s="2151"/>
      <c r="J46" s="2150"/>
      <c r="K46" s="2254"/>
      <c r="L46" s="2255"/>
      <c r="M46" s="2147"/>
      <c r="N46" s="2146"/>
    </row>
    <row r="47" spans="1:30">
      <c r="A47" s="2555"/>
      <c r="B47" s="2157">
        <f t="shared" ref="B47:B49" si="5">IF(ISBLANK(G47),I47*H47,G47)</f>
        <v>0</v>
      </c>
      <c r="C47" s="2156">
        <f>M47*B47</f>
        <v>0</v>
      </c>
      <c r="D47" s="2155"/>
      <c r="E47" s="2155"/>
      <c r="F47" s="2154"/>
      <c r="G47" s="2162"/>
      <c r="H47" s="2152"/>
      <c r="I47" s="2151"/>
      <c r="J47" s="2150">
        <f>(B47/J64)*I26</f>
        <v>0</v>
      </c>
      <c r="K47" s="2254">
        <f>(B47/K64)*K26</f>
        <v>0</v>
      </c>
      <c r="L47" s="2255">
        <f>(B47/L64)*M26</f>
        <v>0</v>
      </c>
      <c r="M47" s="2147"/>
      <c r="N47" s="2146">
        <f>M47*J47</f>
        <v>0</v>
      </c>
    </row>
    <row r="48" spans="1:30">
      <c r="A48" s="2555"/>
      <c r="B48" s="2157">
        <f t="shared" si="5"/>
        <v>0.05</v>
      </c>
      <c r="C48" s="2156">
        <f t="shared" ref="C48:C49" si="6">M48*B48</f>
        <v>0.16200000000000003</v>
      </c>
      <c r="D48" s="2155"/>
      <c r="E48" s="2155"/>
      <c r="F48" s="2154" t="s">
        <v>194</v>
      </c>
      <c r="G48" s="2162">
        <v>0.05</v>
      </c>
      <c r="H48" s="2152"/>
      <c r="I48" s="2151"/>
      <c r="J48" s="2150">
        <f>(B48/J64)*I26</f>
        <v>2.0558787853868134E-2</v>
      </c>
      <c r="K48" s="2254">
        <f>(B48/K64)*K26</f>
        <v>0.05</v>
      </c>
      <c r="L48" s="2255">
        <f>(B48/L64)*M26</f>
        <v>2.5000000000000001E-2</v>
      </c>
      <c r="M48" s="2147">
        <v>3.24</v>
      </c>
      <c r="N48" s="2146">
        <f>M48*J48</f>
        <v>6.6610472646532762E-2</v>
      </c>
    </row>
    <row r="49" spans="1:14">
      <c r="A49" s="2555"/>
      <c r="B49" s="2157">
        <f t="shared" si="5"/>
        <v>0</v>
      </c>
      <c r="C49" s="2156">
        <f t="shared" si="6"/>
        <v>0</v>
      </c>
      <c r="D49" s="2155"/>
      <c r="E49" s="2155"/>
      <c r="F49" s="2154"/>
      <c r="G49" s="2162"/>
      <c r="H49" s="2152"/>
      <c r="I49" s="2151"/>
      <c r="J49" s="2150">
        <f>(B49/J64)*I26</f>
        <v>0</v>
      </c>
      <c r="K49" s="2254">
        <f>(B49/K64)*K26</f>
        <v>0</v>
      </c>
      <c r="L49" s="2255">
        <f>(B49/L64)*M26</f>
        <v>0</v>
      </c>
      <c r="M49" s="2147"/>
      <c r="N49" s="2146">
        <f>M49*J49</f>
        <v>0</v>
      </c>
    </row>
    <row r="50" spans="1:14">
      <c r="A50" s="2555"/>
      <c r="B50" s="2157"/>
      <c r="C50" s="2156"/>
      <c r="D50" s="2256" t="s">
        <v>2342</v>
      </c>
      <c r="E50" s="2176"/>
      <c r="F50" s="2256"/>
      <c r="G50" s="2175"/>
      <c r="H50" s="2152"/>
      <c r="I50" s="2151"/>
      <c r="J50" s="2175"/>
      <c r="K50" s="2258"/>
      <c r="L50" s="2258"/>
      <c r="M50" s="2175"/>
      <c r="N50" s="2259"/>
    </row>
    <row r="51" spans="1:14">
      <c r="A51" s="2555"/>
      <c r="B51" s="2157"/>
      <c r="C51" s="2156"/>
      <c r="D51" s="2260"/>
      <c r="E51" s="2260"/>
      <c r="F51" s="2175" t="s">
        <v>44</v>
      </c>
      <c r="G51" s="2257"/>
      <c r="H51" s="2152"/>
      <c r="I51" s="2151"/>
      <c r="J51" s="2150"/>
      <c r="K51" s="2254"/>
      <c r="L51" s="2255"/>
      <c r="M51" s="2147"/>
      <c r="N51" s="2146"/>
    </row>
    <row r="52" spans="1:14">
      <c r="A52" s="2555"/>
      <c r="B52" s="2157">
        <f t="shared" ref="B52:B54" si="7">IF(ISBLANK(G52),I52*H52,G52)</f>
        <v>0</v>
      </c>
      <c r="C52" s="2156">
        <f>M52*B52</f>
        <v>0</v>
      </c>
      <c r="D52" s="2155"/>
      <c r="E52" s="2155"/>
      <c r="F52" s="2154"/>
      <c r="G52" s="2162"/>
      <c r="H52" s="2152"/>
      <c r="I52" s="2151"/>
      <c r="J52" s="2150">
        <f>(B52/J64)*I26</f>
        <v>0</v>
      </c>
      <c r="K52" s="2254">
        <f>(B52/K64)*K26</f>
        <v>0</v>
      </c>
      <c r="L52" s="2255">
        <f>(B52/L64)*M26</f>
        <v>0</v>
      </c>
      <c r="M52" s="2147"/>
      <c r="N52" s="2146">
        <f>M52*J52</f>
        <v>0</v>
      </c>
    </row>
    <row r="53" spans="1:14">
      <c r="A53" s="2555"/>
      <c r="B53" s="2157">
        <f t="shared" si="7"/>
        <v>0.51705000000000012</v>
      </c>
      <c r="C53" s="2156">
        <f>M53*B53</f>
        <v>1.6752420000000006</v>
      </c>
      <c r="D53" s="2155"/>
      <c r="E53" s="2155"/>
      <c r="F53" s="2154" t="s">
        <v>2343</v>
      </c>
      <c r="G53" s="2162">
        <v>0.51705000000000012</v>
      </c>
      <c r="H53" s="2152"/>
      <c r="I53" s="2151"/>
      <c r="J53" s="2150">
        <f>(B53/J64)*I26</f>
        <v>0.21259842519685043</v>
      </c>
      <c r="K53" s="2254">
        <f>(B53/K64)*K26</f>
        <v>0.51705000000000012</v>
      </c>
      <c r="L53" s="2255">
        <f>(B53/L64)*M26</f>
        <v>0.25852500000000006</v>
      </c>
      <c r="M53" s="2147">
        <v>3.24</v>
      </c>
      <c r="N53" s="2146">
        <f>M53*J53</f>
        <v>0.68881889763779547</v>
      </c>
    </row>
    <row r="54" spans="1:14" ht="15" customHeight="1">
      <c r="A54" s="2555"/>
      <c r="B54" s="2157">
        <f t="shared" si="7"/>
        <v>0</v>
      </c>
      <c r="C54" s="2156">
        <f>M54*B54</f>
        <v>0</v>
      </c>
      <c r="D54" s="2155"/>
      <c r="E54" s="2155"/>
      <c r="F54" s="2154"/>
      <c r="G54" s="2153"/>
      <c r="H54" s="2152"/>
      <c r="I54" s="2151"/>
      <c r="J54" s="2150">
        <f>(B54/J64)*I26</f>
        <v>0</v>
      </c>
      <c r="K54" s="2254">
        <f>(B54/K64)*K26</f>
        <v>0</v>
      </c>
      <c r="L54" s="2255">
        <f>(B54/L64)*M26</f>
        <v>0</v>
      </c>
      <c r="M54" s="2147"/>
      <c r="N54" s="2146">
        <f>M54*J54</f>
        <v>0</v>
      </c>
    </row>
    <row r="55" spans="1:14">
      <c r="A55" s="2555"/>
      <c r="B55" s="2142"/>
      <c r="C55" s="2145"/>
      <c r="D55" s="2155"/>
      <c r="E55" s="2261"/>
      <c r="F55" s="2143"/>
      <c r="G55" s="2262"/>
      <c r="H55" s="2140"/>
      <c r="I55" s="2139"/>
      <c r="J55" s="2139"/>
      <c r="K55" s="2138"/>
      <c r="L55" s="2138"/>
      <c r="M55" s="2137"/>
      <c r="N55" s="2136"/>
    </row>
    <row r="56" spans="1:14" ht="15.75" thickBot="1">
      <c r="A56" s="2555"/>
      <c r="B56" s="2263"/>
      <c r="C56" s="2130"/>
      <c r="D56" s="2130"/>
      <c r="E56" s="2130"/>
      <c r="F56" s="2132"/>
      <c r="G56" s="2131"/>
      <c r="H56" s="2131"/>
      <c r="I56" s="2130"/>
      <c r="J56" s="2130"/>
      <c r="K56" s="2130"/>
      <c r="L56" s="2130"/>
      <c r="M56" s="2130"/>
      <c r="N56" s="2129"/>
    </row>
    <row r="57" spans="1:14" ht="15.75">
      <c r="A57" s="2555"/>
      <c r="B57" s="116">
        <f>SUM(B34:B50)</f>
        <v>1.9150000000000003</v>
      </c>
      <c r="C57" s="2128">
        <f>C59-C58</f>
        <v>6.2046000000000001</v>
      </c>
      <c r="D57" s="2099" t="s">
        <v>21</v>
      </c>
      <c r="E57" s="2593" t="s">
        <v>45</v>
      </c>
      <c r="F57" s="2593"/>
      <c r="G57" s="2593"/>
      <c r="H57" s="2593"/>
      <c r="I57" s="2593"/>
      <c r="J57" s="2127">
        <f>SUM(J34:J50)</f>
        <v>0.78740157480314943</v>
      </c>
      <c r="K57" s="2264">
        <f>SUM(K34:K50)</f>
        <v>1.9150000000000003</v>
      </c>
      <c r="L57" s="2264">
        <f>SUM(L34:L50)</f>
        <v>0.95750000000000013</v>
      </c>
      <c r="M57" s="2117"/>
      <c r="N57" s="2116"/>
    </row>
    <row r="58" spans="1:14" ht="15.75">
      <c r="A58" s="2555"/>
      <c r="B58" s="2126">
        <f>SUM(B51:B56)</f>
        <v>0.51705000000000012</v>
      </c>
      <c r="C58" s="2125">
        <f>SUM(C51:C56)</f>
        <v>1.6752420000000006</v>
      </c>
      <c r="D58" s="2099" t="s">
        <v>22</v>
      </c>
      <c r="E58" s="2459" t="s">
        <v>49</v>
      </c>
      <c r="F58" s="2459"/>
      <c r="G58" s="2459"/>
      <c r="H58" s="2459"/>
      <c r="I58" s="2459"/>
      <c r="J58" s="2124">
        <f>SUM(J51:J56)</f>
        <v>0.21259842519685043</v>
      </c>
      <c r="K58" s="2265">
        <f>SUM(K51:K56)</f>
        <v>0.51705000000000012</v>
      </c>
      <c r="L58" s="2265">
        <f>SUM(L51:L56)</f>
        <v>0.25852500000000006</v>
      </c>
      <c r="M58" s="2117"/>
      <c r="N58" s="2116"/>
    </row>
    <row r="59" spans="1:14" ht="15.75">
      <c r="A59" s="2555"/>
      <c r="B59" s="2121">
        <f>B57+B58</f>
        <v>2.4320500000000003</v>
      </c>
      <c r="C59" s="2120">
        <f>SUM(C34:C56)</f>
        <v>7.8798420000000009</v>
      </c>
      <c r="D59" s="2119" t="s">
        <v>23</v>
      </c>
      <c r="E59" s="2446" t="s">
        <v>2284</v>
      </c>
      <c r="F59" s="2446"/>
      <c r="G59" s="2446"/>
      <c r="H59" s="2446"/>
      <c r="I59" s="2446"/>
      <c r="J59" s="2118">
        <f>J57+J58</f>
        <v>0.99999999999999989</v>
      </c>
      <c r="K59" s="2266">
        <f>K57+K58</f>
        <v>2.4320500000000003</v>
      </c>
      <c r="L59" s="2266">
        <f>L57+L58</f>
        <v>1.2160250000000001</v>
      </c>
      <c r="M59" s="2117"/>
      <c r="N59" s="2116"/>
    </row>
    <row r="60" spans="1:14" ht="15.75" thickBot="1">
      <c r="A60" s="2555"/>
      <c r="B60" s="2133" t="s">
        <v>4</v>
      </c>
      <c r="C60" s="2117"/>
      <c r="D60" s="2267"/>
      <c r="E60" s="2268"/>
      <c r="F60" s="2268"/>
      <c r="G60" s="2269"/>
      <c r="H60" s="2269"/>
      <c r="I60" s="2269" t="s">
        <v>2281</v>
      </c>
      <c r="J60" s="2267">
        <f>SUM(N34:N56)</f>
        <v>3.24</v>
      </c>
      <c r="K60" s="2270">
        <f>(J60/J59)*K59</f>
        <v>7.8798420000000027</v>
      </c>
      <c r="L60" s="2271">
        <f>(K60/K59)*L59</f>
        <v>3.9399210000000013</v>
      </c>
      <c r="M60" s="2117"/>
      <c r="N60" s="2116"/>
    </row>
    <row r="61" spans="1:14" ht="15" customHeight="1">
      <c r="A61" s="2555"/>
      <c r="B61" s="2591" t="s">
        <v>221</v>
      </c>
      <c r="C61" s="2592"/>
      <c r="D61" s="2592"/>
      <c r="E61" s="2592"/>
      <c r="F61" s="2592"/>
      <c r="G61" s="2592"/>
      <c r="H61" s="2592"/>
      <c r="I61" s="2592"/>
      <c r="J61" s="2592" t="s">
        <v>30</v>
      </c>
      <c r="K61" s="2592"/>
      <c r="L61" s="2592"/>
      <c r="M61" s="2272"/>
      <c r="N61" s="2273"/>
    </row>
    <row r="62" spans="1:14" ht="15" customHeight="1">
      <c r="A62" s="2555"/>
      <c r="B62" s="2481"/>
      <c r="C62" s="2482"/>
      <c r="D62" s="2482"/>
      <c r="E62" s="2482"/>
      <c r="F62" s="2482"/>
      <c r="G62" s="2482"/>
      <c r="H62" s="2482"/>
      <c r="I62" s="2482"/>
      <c r="J62" s="2103" t="s">
        <v>2277</v>
      </c>
      <c r="K62" s="2515" t="s">
        <v>5</v>
      </c>
      <c r="L62" s="2516" t="s">
        <v>46</v>
      </c>
      <c r="M62" s="96"/>
      <c r="N62" s="2090"/>
    </row>
    <row r="63" spans="1:14" ht="18" customHeight="1">
      <c r="A63" s="2555"/>
      <c r="B63" s="2481"/>
      <c r="C63" s="2482"/>
      <c r="D63" s="2482"/>
      <c r="E63" s="2482"/>
      <c r="F63" s="2482"/>
      <c r="G63" s="2482"/>
      <c r="H63" s="2482"/>
      <c r="I63" s="2482"/>
      <c r="J63" s="2102" t="s">
        <v>4</v>
      </c>
      <c r="K63" s="2515"/>
      <c r="L63" s="2516"/>
      <c r="M63" s="96"/>
      <c r="N63" s="2090"/>
    </row>
    <row r="64" spans="1:14" ht="15" customHeight="1">
      <c r="A64" s="2555"/>
      <c r="B64" s="2481"/>
      <c r="C64" s="2482"/>
      <c r="D64" s="2482"/>
      <c r="E64" s="2482"/>
      <c r="F64" s="2482"/>
      <c r="G64" s="2482"/>
      <c r="H64" s="2482"/>
      <c r="I64" s="2482"/>
      <c r="J64" s="2517">
        <f>B59</f>
        <v>2.4320500000000003</v>
      </c>
      <c r="K64" s="2494">
        <v>1</v>
      </c>
      <c r="L64" s="2530">
        <v>40</v>
      </c>
      <c r="M64" s="96"/>
      <c r="N64" s="2090"/>
    </row>
    <row r="65" spans="1:29" ht="15" customHeight="1">
      <c r="A65" s="2555"/>
      <c r="B65" s="2481"/>
      <c r="C65" s="2482"/>
      <c r="D65" s="2482"/>
      <c r="E65" s="2482"/>
      <c r="F65" s="2482"/>
      <c r="G65" s="2482"/>
      <c r="H65" s="2482"/>
      <c r="I65" s="2482"/>
      <c r="J65" s="2517"/>
      <c r="K65" s="2494"/>
      <c r="L65" s="2530"/>
      <c r="M65" s="96"/>
      <c r="N65" s="2090"/>
    </row>
    <row r="66" spans="1:29" ht="15" customHeight="1">
      <c r="A66" s="2555"/>
      <c r="B66" s="2481"/>
      <c r="C66" s="2482"/>
      <c r="D66" s="2482"/>
      <c r="E66" s="2482"/>
      <c r="F66" s="2482"/>
      <c r="G66" s="2482"/>
      <c r="H66" s="2482"/>
      <c r="I66" s="2482"/>
      <c r="J66" s="2099" t="s">
        <v>23</v>
      </c>
      <c r="K66" s="2494"/>
      <c r="L66" s="2530"/>
      <c r="M66" s="2098"/>
      <c r="N66" s="2097"/>
    </row>
    <row r="67" spans="1:29" ht="15.75" thickBot="1">
      <c r="A67" s="2555"/>
      <c r="B67" s="2093" t="s">
        <v>4</v>
      </c>
      <c r="C67" s="2056" t="s">
        <v>2276</v>
      </c>
      <c r="H67" s="2092"/>
      <c r="I67" s="2056"/>
      <c r="K67" s="2091" t="s">
        <v>4</v>
      </c>
      <c r="L67" s="2091" t="s">
        <v>4</v>
      </c>
      <c r="N67" s="2100"/>
    </row>
    <row r="68" spans="1:29" ht="15" customHeight="1">
      <c r="A68" s="2555"/>
      <c r="B68" s="2471" t="s">
        <v>17</v>
      </c>
      <c r="C68" s="2472"/>
      <c r="D68" s="2472"/>
      <c r="E68" s="2472"/>
      <c r="F68" s="2472"/>
      <c r="G68" s="2472"/>
      <c r="H68" s="2472"/>
      <c r="I68" s="2472"/>
      <c r="J68" s="2472"/>
      <c r="K68" s="2472"/>
      <c r="L68" s="2472"/>
      <c r="M68" s="2472"/>
      <c r="N68" s="2473"/>
    </row>
    <row r="69" spans="1:29">
      <c r="A69" s="2555"/>
      <c r="B69" s="2474"/>
      <c r="C69" s="2475"/>
      <c r="D69" s="2475"/>
      <c r="E69" s="2475"/>
      <c r="F69" s="2475"/>
      <c r="G69" s="2475"/>
      <c r="H69" s="2475"/>
      <c r="I69" s="2475"/>
      <c r="J69" s="2475"/>
      <c r="K69" s="2475"/>
      <c r="L69" s="2475"/>
      <c r="M69" s="2475"/>
      <c r="N69" s="2476"/>
    </row>
    <row r="70" spans="1:29" ht="15.75" thickBot="1">
      <c r="A70" s="2084"/>
      <c r="B70" s="2084"/>
      <c r="C70" s="2084"/>
      <c r="D70" s="2084"/>
      <c r="E70" s="2084"/>
      <c r="F70" s="2084"/>
      <c r="G70" s="2084"/>
      <c r="H70" s="2084"/>
      <c r="I70" s="2084"/>
      <c r="J70" s="2084"/>
      <c r="K70" s="2084"/>
      <c r="L70" s="2084"/>
      <c r="M70" s="2084"/>
      <c r="N70" s="2084"/>
    </row>
    <row r="71" spans="1:29">
      <c r="A71" s="592" t="s">
        <v>3</v>
      </c>
      <c r="B71" s="2493" t="s">
        <v>204</v>
      </c>
      <c r="C71" s="2493"/>
      <c r="D71" s="2493"/>
      <c r="E71" s="2493"/>
      <c r="F71" s="2493"/>
      <c r="G71" s="2493"/>
      <c r="H71" s="2493"/>
      <c r="I71" s="2493"/>
      <c r="J71" s="2493"/>
      <c r="K71" s="2493"/>
      <c r="L71" s="2493"/>
      <c r="M71" s="2493"/>
      <c r="N71" s="2493"/>
      <c r="P71" s="2521" t="s">
        <v>2266</v>
      </c>
      <c r="Q71" s="2522"/>
      <c r="R71" s="2522"/>
      <c r="S71" s="2522"/>
      <c r="T71" s="2522"/>
      <c r="U71" s="2522"/>
      <c r="V71" s="2522"/>
      <c r="W71" s="2522"/>
      <c r="X71" s="2522"/>
      <c r="Y71" s="2522"/>
      <c r="Z71" s="2522"/>
      <c r="AA71" s="2522"/>
      <c r="AB71" s="2522"/>
      <c r="AC71" s="2523"/>
    </row>
    <row r="72" spans="1:29" ht="15" customHeight="1">
      <c r="A72" s="2470" t="s">
        <v>204</v>
      </c>
      <c r="B72" s="2484" t="s">
        <v>205</v>
      </c>
      <c r="C72" s="2485"/>
      <c r="D72" s="2485"/>
      <c r="E72" s="2485"/>
      <c r="F72" s="2485"/>
      <c r="G72" s="2485"/>
      <c r="H72" s="2485"/>
      <c r="I72" s="2485"/>
      <c r="J72" s="2485"/>
      <c r="K72" s="2485"/>
      <c r="L72" s="2485"/>
      <c r="M72" s="2485"/>
      <c r="N72" s="2486"/>
      <c r="P72" s="2524"/>
      <c r="Q72" s="2525"/>
      <c r="R72" s="2525"/>
      <c r="S72" s="2525"/>
      <c r="T72" s="2525"/>
      <c r="U72" s="2525"/>
      <c r="V72" s="2525"/>
      <c r="W72" s="2525"/>
      <c r="X72" s="2525"/>
      <c r="Y72" s="2525"/>
      <c r="Z72" s="2525"/>
      <c r="AA72" s="2525"/>
      <c r="AB72" s="2525"/>
      <c r="AC72" s="2526"/>
    </row>
    <row r="73" spans="1:29" ht="15" customHeight="1" thickBot="1">
      <c r="A73" s="2470"/>
      <c r="B73" s="2484"/>
      <c r="C73" s="2485"/>
      <c r="D73" s="2485"/>
      <c r="E73" s="2485"/>
      <c r="F73" s="2485"/>
      <c r="G73" s="2485"/>
      <c r="H73" s="2485"/>
      <c r="I73" s="2485"/>
      <c r="J73" s="2485"/>
      <c r="K73" s="2485"/>
      <c r="L73" s="2485"/>
      <c r="M73" s="2485"/>
      <c r="N73" s="2486"/>
      <c r="P73" s="2527"/>
      <c r="Q73" s="2528"/>
      <c r="R73" s="2528"/>
      <c r="S73" s="2528"/>
      <c r="T73" s="2528"/>
      <c r="U73" s="2528"/>
      <c r="V73" s="2528"/>
      <c r="W73" s="2528"/>
      <c r="X73" s="2528"/>
      <c r="Y73" s="2528"/>
      <c r="Z73" s="2528"/>
      <c r="AA73" s="2528"/>
      <c r="AB73" s="2528"/>
      <c r="AC73" s="2529"/>
    </row>
    <row r="74" spans="1:29" ht="15" customHeight="1">
      <c r="A74" s="2470"/>
      <c r="B74" s="2491" t="s">
        <v>188</v>
      </c>
      <c r="C74" s="2462"/>
      <c r="D74" s="2462"/>
      <c r="E74" s="2462"/>
      <c r="F74" s="2462"/>
      <c r="G74" s="2462"/>
      <c r="H74" s="2462"/>
      <c r="I74" s="2462"/>
      <c r="J74" s="2462"/>
      <c r="K74" s="2462"/>
      <c r="L74" s="2462"/>
      <c r="M74" s="2462"/>
      <c r="N74" s="2492"/>
    </row>
    <row r="75" spans="1:29" ht="15" customHeight="1">
      <c r="A75" s="2470"/>
      <c r="B75" s="2491"/>
      <c r="C75" s="2462"/>
      <c r="D75" s="2462"/>
      <c r="E75" s="2462"/>
      <c r="F75" s="2462"/>
      <c r="G75" s="2462"/>
      <c r="H75" s="2462"/>
      <c r="I75" s="2462"/>
      <c r="J75" s="2462"/>
      <c r="K75" s="2462"/>
      <c r="L75" s="2462"/>
      <c r="M75" s="2462"/>
      <c r="N75" s="2492"/>
    </row>
    <row r="76" spans="1:29">
      <c r="A76" s="2470"/>
      <c r="B76" s="2083" t="s">
        <v>4</v>
      </c>
      <c r="C76" s="2074" t="s">
        <v>189</v>
      </c>
      <c r="D76" s="2074"/>
      <c r="E76" s="2074"/>
      <c r="F76" s="2074"/>
      <c r="G76" s="2074"/>
      <c r="H76" s="2074"/>
      <c r="I76" s="2074"/>
      <c r="J76" s="2074"/>
      <c r="K76" s="96"/>
      <c r="L76" s="96"/>
      <c r="M76" s="96"/>
      <c r="N76" s="2070"/>
    </row>
    <row r="77" spans="1:29">
      <c r="A77" s="2470"/>
      <c r="B77" s="2081" t="s">
        <v>6</v>
      </c>
      <c r="C77" s="2074" t="s">
        <v>223</v>
      </c>
      <c r="D77" s="2074"/>
      <c r="E77" s="2074"/>
      <c r="F77" s="2074"/>
      <c r="G77" s="2074"/>
      <c r="H77" s="2074"/>
      <c r="I77" s="2074"/>
      <c r="J77" s="2074"/>
      <c r="K77" s="96"/>
      <c r="L77" s="96"/>
      <c r="M77" s="96"/>
      <c r="N77" s="2070"/>
    </row>
    <row r="78" spans="1:29" ht="15" customHeight="1">
      <c r="A78" s="2470"/>
      <c r="B78" s="2081" t="s">
        <v>7</v>
      </c>
      <c r="C78" s="2074" t="s">
        <v>224</v>
      </c>
      <c r="D78" s="2074"/>
      <c r="E78" s="2074"/>
      <c r="F78" s="2074"/>
      <c r="G78" s="2074"/>
      <c r="H78" s="2074"/>
      <c r="I78" s="2074"/>
      <c r="J78" s="2074"/>
      <c r="K78" s="2074"/>
      <c r="L78" s="2074"/>
      <c r="M78" s="2074"/>
      <c r="N78" s="2073"/>
    </row>
    <row r="79" spans="1:29">
      <c r="A79" s="2470"/>
      <c r="B79" s="2081" t="s">
        <v>10</v>
      </c>
      <c r="C79" s="2074" t="s">
        <v>225</v>
      </c>
      <c r="D79" s="2074"/>
      <c r="E79" s="2074"/>
      <c r="F79" s="2074"/>
      <c r="G79" s="2074"/>
      <c r="H79" s="2074"/>
      <c r="I79" s="2074"/>
      <c r="J79" s="2074"/>
      <c r="K79" s="2074"/>
      <c r="L79" s="2074"/>
      <c r="M79" s="2074"/>
      <c r="N79" s="2073"/>
    </row>
    <row r="80" spans="1:29">
      <c r="A80" s="2470"/>
      <c r="B80" s="2083" t="s">
        <v>13</v>
      </c>
      <c r="C80" s="2074" t="s">
        <v>226</v>
      </c>
      <c r="D80" s="2074"/>
      <c r="E80" s="2074"/>
      <c r="F80" s="2074"/>
      <c r="G80" s="2074"/>
      <c r="H80" s="2074"/>
      <c r="I80" s="2074"/>
      <c r="J80" s="2074"/>
      <c r="K80" s="2074"/>
      <c r="L80" s="2074"/>
      <c r="M80" s="2074"/>
      <c r="N80" s="2073"/>
    </row>
    <row r="81" spans="1:14">
      <c r="A81" s="2470"/>
      <c r="B81" s="2081" t="s">
        <v>14</v>
      </c>
      <c r="C81" s="2074" t="s">
        <v>221</v>
      </c>
      <c r="D81" s="2074"/>
      <c r="E81" s="2074"/>
      <c r="F81" s="2074"/>
      <c r="G81" s="2074"/>
      <c r="H81" s="2074"/>
      <c r="I81" s="2074"/>
      <c r="J81" s="2074"/>
      <c r="K81" s="2074"/>
      <c r="L81" s="2074"/>
      <c r="M81" s="2074"/>
      <c r="N81" s="2073"/>
    </row>
    <row r="82" spans="1:14">
      <c r="A82" s="2470"/>
      <c r="B82" s="2274"/>
      <c r="C82" s="2074"/>
      <c r="D82" s="2074"/>
      <c r="E82" s="2074"/>
      <c r="F82" s="2074"/>
      <c r="G82" s="2074"/>
      <c r="H82" s="2074"/>
      <c r="I82" s="2074"/>
      <c r="J82" s="2074"/>
      <c r="K82" s="2074"/>
      <c r="L82" s="2074"/>
      <c r="M82" s="2074"/>
      <c r="N82" s="2073"/>
    </row>
    <row r="83" spans="1:14">
      <c r="A83" s="2470"/>
      <c r="B83" s="2080"/>
      <c r="C83" s="96"/>
      <c r="D83" s="2275" t="s">
        <v>198</v>
      </c>
      <c r="E83" s="2074"/>
      <c r="F83" s="2074"/>
      <c r="G83" s="2074"/>
      <c r="H83" s="2074"/>
      <c r="I83" s="2074"/>
      <c r="J83" s="2074"/>
      <c r="K83" s="2074"/>
      <c r="L83" s="2074"/>
      <c r="M83" s="2074"/>
      <c r="N83" s="2073"/>
    </row>
    <row r="84" spans="1:14" ht="15" customHeight="1">
      <c r="A84" s="2470"/>
      <c r="B84" s="2078"/>
      <c r="C84" s="64"/>
      <c r="D84" s="96" t="s">
        <v>199</v>
      </c>
      <c r="E84" s="96"/>
      <c r="F84" s="96"/>
      <c r="G84" s="96"/>
      <c r="H84" s="96"/>
      <c r="I84" s="96"/>
      <c r="J84" s="96"/>
      <c r="K84" s="96"/>
      <c r="L84" s="96"/>
      <c r="M84" s="96"/>
      <c r="N84" s="2070"/>
    </row>
    <row r="85" spans="1:14">
      <c r="A85" s="2470"/>
      <c r="B85" s="2078"/>
      <c r="C85" s="63"/>
      <c r="D85" s="96" t="s">
        <v>200</v>
      </c>
      <c r="E85" s="18"/>
      <c r="F85" s="18"/>
      <c r="G85" s="18"/>
      <c r="H85" s="18"/>
      <c r="I85" s="18"/>
      <c r="J85" s="18"/>
      <c r="K85" s="96"/>
      <c r="L85" s="96"/>
      <c r="M85" s="96"/>
      <c r="N85" s="2070"/>
    </row>
    <row r="86" spans="1:14" ht="15" customHeight="1">
      <c r="A86" s="2470"/>
      <c r="B86" s="2078"/>
      <c r="C86" s="63"/>
      <c r="D86" s="96" t="s">
        <v>201</v>
      </c>
      <c r="E86" s="2074"/>
      <c r="F86" s="2074"/>
      <c r="G86" s="2074"/>
      <c r="H86" s="2074"/>
      <c r="I86" s="2074"/>
      <c r="J86" s="2074"/>
      <c r="K86" s="2074"/>
      <c r="L86" s="2074"/>
      <c r="M86" s="2074"/>
      <c r="N86" s="2073"/>
    </row>
    <row r="87" spans="1:14">
      <c r="A87" s="2470"/>
      <c r="B87" s="2075"/>
      <c r="C87" s="2074"/>
      <c r="D87" s="96" t="s">
        <v>202</v>
      </c>
      <c r="E87" s="2074"/>
      <c r="F87" s="2074"/>
      <c r="G87" s="2074"/>
      <c r="H87" s="2074"/>
      <c r="I87" s="2074"/>
      <c r="J87" s="2074"/>
      <c r="K87" s="2074"/>
      <c r="L87" s="2074"/>
      <c r="M87" s="2074"/>
      <c r="N87" s="2073"/>
    </row>
    <row r="88" spans="1:14">
      <c r="A88" s="2470"/>
      <c r="B88" s="2075"/>
      <c r="C88" s="2074"/>
      <c r="D88" s="96" t="s">
        <v>203</v>
      </c>
      <c r="E88" s="2074"/>
      <c r="F88" s="2074"/>
      <c r="G88" s="2074"/>
      <c r="H88" s="2074"/>
      <c r="I88" s="2074"/>
      <c r="J88" s="2074"/>
      <c r="K88" s="2074"/>
      <c r="L88" s="2074"/>
      <c r="M88" s="2074"/>
      <c r="N88" s="2073"/>
    </row>
    <row r="89" spans="1:14">
      <c r="A89" s="2470"/>
      <c r="B89" s="2075"/>
      <c r="C89" s="2074"/>
      <c r="D89" s="96"/>
      <c r="E89" s="2074"/>
      <c r="F89" s="2074"/>
      <c r="G89" s="2074"/>
      <c r="H89" s="2074"/>
      <c r="I89" s="2074"/>
      <c r="J89" s="2074"/>
      <c r="K89" s="2074"/>
      <c r="L89" s="2074"/>
      <c r="M89" s="2074"/>
      <c r="N89" s="2073"/>
    </row>
    <row r="90" spans="1:14">
      <c r="A90" s="2470"/>
      <c r="B90" s="2075"/>
      <c r="C90" s="2074"/>
      <c r="D90" s="96" t="s">
        <v>227</v>
      </c>
      <c r="E90" s="2074"/>
      <c r="F90" s="2074"/>
      <c r="G90" s="2074"/>
      <c r="H90" s="2074"/>
      <c r="I90" s="2074"/>
      <c r="J90" s="2074"/>
      <c r="K90" s="2074"/>
      <c r="L90" s="2074"/>
      <c r="M90" s="2074"/>
      <c r="N90" s="2073"/>
    </row>
    <row r="91" spans="1:14">
      <c r="A91" s="2470"/>
      <c r="B91" s="2075"/>
      <c r="C91" s="64"/>
      <c r="D91" s="96" t="s">
        <v>195</v>
      </c>
      <c r="E91" s="2074"/>
      <c r="F91" s="2074"/>
      <c r="G91" s="2074"/>
      <c r="H91" s="2074"/>
      <c r="I91" s="2074"/>
      <c r="J91" s="2074"/>
      <c r="K91" s="2074"/>
      <c r="L91" s="2074"/>
      <c r="M91" s="2074"/>
      <c r="N91" s="2073"/>
    </row>
    <row r="92" spans="1:14">
      <c r="A92" s="2470"/>
      <c r="B92" s="2075"/>
      <c r="C92" s="63"/>
      <c r="D92" s="96" t="s">
        <v>196</v>
      </c>
      <c r="E92" s="2074"/>
      <c r="F92" s="2074"/>
      <c r="G92" s="2074"/>
      <c r="H92" s="2074"/>
      <c r="I92" s="2074"/>
      <c r="J92" s="2074"/>
      <c r="K92" s="2074"/>
      <c r="L92" s="2074"/>
      <c r="M92" s="2074"/>
      <c r="N92" s="2073"/>
    </row>
    <row r="93" spans="1:14">
      <c r="A93" s="2470"/>
      <c r="B93" s="2075"/>
      <c r="C93" s="63"/>
      <c r="D93" s="96" t="s">
        <v>197</v>
      </c>
      <c r="E93" s="2074"/>
      <c r="F93" s="2074"/>
      <c r="G93" s="2074"/>
      <c r="H93" s="2074"/>
      <c r="I93" s="2074"/>
      <c r="J93" s="2074"/>
      <c r="K93" s="2074"/>
      <c r="L93" s="2074"/>
      <c r="M93" s="2074"/>
      <c r="N93" s="2073"/>
    </row>
    <row r="94" spans="1:14" ht="15.75" thickBot="1">
      <c r="A94" s="2470"/>
      <c r="B94" s="2075"/>
      <c r="C94" s="63"/>
      <c r="D94" s="96"/>
      <c r="E94" s="2074"/>
      <c r="F94" s="2074"/>
      <c r="G94" s="2074"/>
      <c r="H94" s="2074"/>
      <c r="I94" s="2074"/>
      <c r="J94" s="2074"/>
      <c r="K94" s="2074"/>
      <c r="L94" s="2074"/>
      <c r="M94" s="2074"/>
      <c r="N94" s="2073"/>
    </row>
    <row r="95" spans="1:14">
      <c r="A95" s="2470"/>
      <c r="B95" s="99"/>
      <c r="C95" s="100"/>
      <c r="D95" s="100" t="s">
        <v>246</v>
      </c>
      <c r="E95" s="101"/>
      <c r="F95" s="101"/>
      <c r="G95" s="101"/>
      <c r="H95" s="101"/>
      <c r="I95" s="101"/>
      <c r="J95" s="101"/>
      <c r="K95" s="101"/>
      <c r="L95" s="101"/>
      <c r="M95" s="101"/>
      <c r="N95" s="102"/>
    </row>
    <row r="96" spans="1:14">
      <c r="A96" s="2470"/>
      <c r="B96" s="2072"/>
      <c r="C96" s="2071" t="s">
        <v>245</v>
      </c>
      <c r="D96" s="2071" t="s">
        <v>247</v>
      </c>
      <c r="E96" s="96"/>
      <c r="F96" s="96"/>
      <c r="G96" s="96"/>
      <c r="H96" s="96"/>
      <c r="I96" s="96"/>
      <c r="J96" s="96"/>
      <c r="K96" s="96"/>
      <c r="L96" s="96"/>
      <c r="M96" s="96"/>
      <c r="N96" s="2070"/>
    </row>
    <row r="97" spans="1:14" ht="15.75" thickBot="1">
      <c r="A97" s="2470"/>
      <c r="B97" s="2069"/>
      <c r="C97" s="2068"/>
      <c r="D97" s="2068" t="s">
        <v>248</v>
      </c>
      <c r="E97" s="2067"/>
      <c r="F97" s="2067"/>
      <c r="G97" s="2067"/>
      <c r="H97" s="2067"/>
      <c r="I97" s="2067"/>
      <c r="J97" s="2067"/>
      <c r="K97" s="2066"/>
      <c r="L97" s="2066"/>
      <c r="M97" s="2066"/>
      <c r="N97" s="619"/>
    </row>
    <row r="98" spans="1:14">
      <c r="A98" s="2053"/>
      <c r="B98" s="2053"/>
      <c r="C98" s="2053"/>
      <c r="D98" s="2053"/>
      <c r="E98" s="2053"/>
      <c r="F98" s="2053"/>
      <c r="G98" s="2053"/>
      <c r="H98" s="2053"/>
      <c r="I98" s="2053"/>
      <c r="J98" s="2053"/>
      <c r="K98" s="96"/>
      <c r="L98" s="96"/>
      <c r="M98" s="96"/>
      <c r="N98" s="96"/>
    </row>
  </sheetData>
  <mergeCells count="46">
    <mergeCell ref="B8:N8"/>
    <mergeCell ref="B2:N3"/>
    <mergeCell ref="P3:AC5"/>
    <mergeCell ref="B5:N5"/>
    <mergeCell ref="B6:N6"/>
    <mergeCell ref="B7:N7"/>
    <mergeCell ref="B9:N10"/>
    <mergeCell ref="B12:N12"/>
    <mergeCell ref="A13:A69"/>
    <mergeCell ref="B13:N14"/>
    <mergeCell ref="B15:N16"/>
    <mergeCell ref="B17:N18"/>
    <mergeCell ref="K19:N19"/>
    <mergeCell ref="I21:N21"/>
    <mergeCell ref="B22:H23"/>
    <mergeCell ref="I22:J22"/>
    <mergeCell ref="E57:I57"/>
    <mergeCell ref="K22:L22"/>
    <mergeCell ref="M22:N22"/>
    <mergeCell ref="I23:J25"/>
    <mergeCell ref="K23:L25"/>
    <mergeCell ref="M23:N25"/>
    <mergeCell ref="C26:F26"/>
    <mergeCell ref="I26:J27"/>
    <mergeCell ref="K26:L27"/>
    <mergeCell ref="M26:N27"/>
    <mergeCell ref="B28:N28"/>
    <mergeCell ref="B30:C30"/>
    <mergeCell ref="F30:I30"/>
    <mergeCell ref="J30:N30"/>
    <mergeCell ref="Q31:AD33"/>
    <mergeCell ref="E58:I58"/>
    <mergeCell ref="E59:I59"/>
    <mergeCell ref="B61:I66"/>
    <mergeCell ref="J61:L61"/>
    <mergeCell ref="K62:K63"/>
    <mergeCell ref="L62:L63"/>
    <mergeCell ref="J64:J65"/>
    <mergeCell ref="K64:K66"/>
    <mergeCell ref="L64:L66"/>
    <mergeCell ref="B68:N69"/>
    <mergeCell ref="B71:N71"/>
    <mergeCell ref="P71:AC73"/>
    <mergeCell ref="A72:A97"/>
    <mergeCell ref="B72:N73"/>
    <mergeCell ref="B74:N75"/>
  </mergeCells>
  <hyperlinks>
    <hyperlink ref="C27" r:id="rId1" xr:uid="{709C7313-2EA6-4532-A034-7B33F5F9B283}"/>
  </hyperlinks>
  <printOptions horizontalCentered="1"/>
  <pageMargins left="0.23622047244094491" right="0.23622047244094491" top="0.35433070866141736" bottom="0.35433070866141736" header="0.11811023622047245" footer="0.31496062992125984"/>
  <pageSetup paperSize="9" scale="71"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pageSetUpPr fitToPage="1"/>
  </sheetPr>
  <dimension ref="A1:AW49"/>
  <sheetViews>
    <sheetView showZeros="0" workbookViewId="0">
      <selection activeCell="N35" sqref="N35"/>
    </sheetView>
  </sheetViews>
  <sheetFormatPr baseColWidth="10" defaultColWidth="11.42578125" defaultRowHeight="12.75"/>
  <cols>
    <col min="1" max="1" width="3.42578125" style="1246" customWidth="1"/>
    <col min="2" max="3" width="7.7109375" style="1246" customWidth="1"/>
    <col min="4" max="4" width="21.7109375" style="1246" customWidth="1"/>
    <col min="5" max="5" width="5.7109375" style="1246" customWidth="1"/>
    <col min="6" max="6" width="7.7109375" style="1246" customWidth="1"/>
    <col min="7" max="7" width="9.7109375" style="1246" customWidth="1"/>
    <col min="8" max="8" width="1.85546875" style="1246" customWidth="1"/>
    <col min="9" max="9" width="3.85546875" style="1246" customWidth="1"/>
    <col min="10" max="11" width="7.7109375" style="1246" customWidth="1"/>
    <col min="12" max="12" width="21.7109375" style="1246" customWidth="1"/>
    <col min="13" max="13" width="10" style="1246" customWidth="1"/>
    <col min="14" max="14" width="7.7109375" style="1246" customWidth="1"/>
    <col min="15" max="15" width="9.7109375" style="1246" customWidth="1"/>
    <col min="16" max="16" width="1.85546875" style="1246" customWidth="1"/>
    <col min="17" max="17" width="3.42578125" style="1246" customWidth="1"/>
    <col min="18" max="19" width="7.7109375" style="1246" customWidth="1"/>
    <col min="20" max="20" width="21.7109375" style="1246" customWidth="1"/>
    <col min="21" max="21" width="5.7109375" style="1246" customWidth="1"/>
    <col min="22" max="22" width="7.7109375" style="1246" customWidth="1"/>
    <col min="23" max="23" width="9.7109375" style="1246" customWidth="1"/>
    <col min="24" max="24" width="1.85546875" style="1246" customWidth="1"/>
    <col min="25" max="25" width="3.85546875" style="1246" customWidth="1"/>
    <col min="26" max="27" width="7.7109375" style="1246" customWidth="1"/>
    <col min="28" max="28" width="21.7109375" style="1246" customWidth="1"/>
    <col min="29" max="29" width="8.7109375" style="1246" customWidth="1"/>
    <col min="30" max="30" width="7.7109375" style="1246" customWidth="1"/>
    <col min="31" max="31" width="9.7109375" style="1246" customWidth="1"/>
    <col min="32" max="32" width="14.85546875" style="1246" customWidth="1"/>
    <col min="33" max="33" width="11.42578125" style="1246" customWidth="1"/>
    <col min="34" max="36" width="11.7109375" style="1246" customWidth="1"/>
    <col min="37" max="37" width="11.42578125" style="1246" customWidth="1"/>
    <col min="38" max="16384" width="11.42578125" style="1246"/>
  </cols>
  <sheetData>
    <row r="1" spans="1:49" ht="13.5" thickBot="1">
      <c r="AG1" s="1212"/>
      <c r="AH1" s="1212"/>
      <c r="AI1" s="1212"/>
      <c r="AJ1" s="1212"/>
      <c r="AK1" s="1212"/>
    </row>
    <row r="2" spans="1:49" ht="15" customHeight="1">
      <c r="A2" s="2613" t="s">
        <v>3</v>
      </c>
      <c r="B2" s="2615" t="s">
        <v>2359</v>
      </c>
      <c r="C2" s="2616"/>
      <c r="D2" s="2616"/>
      <c r="E2" s="2616"/>
      <c r="F2" s="2616"/>
      <c r="G2" s="2616"/>
      <c r="H2" s="2616"/>
      <c r="I2" s="2616"/>
      <c r="J2" s="2616"/>
      <c r="K2" s="2616"/>
      <c r="L2" s="2616"/>
      <c r="M2" s="2616"/>
      <c r="N2" s="2616"/>
      <c r="O2" s="2616"/>
      <c r="P2" s="2616"/>
      <c r="Q2" s="2616"/>
      <c r="R2" s="2616"/>
      <c r="S2" s="2616"/>
      <c r="T2" s="2616"/>
      <c r="U2" s="2616"/>
      <c r="V2" s="2616"/>
      <c r="W2" s="2616"/>
      <c r="X2" s="2616"/>
      <c r="Y2" s="2616"/>
      <c r="Z2" s="2616"/>
      <c r="AA2" s="2616"/>
      <c r="AB2" s="2616"/>
      <c r="AC2" s="2616"/>
      <c r="AD2" s="2616"/>
      <c r="AE2" s="2617"/>
      <c r="AF2" s="1212"/>
      <c r="AG2" s="1212"/>
      <c r="AH2" s="1212"/>
      <c r="AI2" s="1212"/>
      <c r="AJ2" s="1212"/>
      <c r="AK2" s="1212"/>
    </row>
    <row r="3" spans="1:49" ht="15" customHeight="1">
      <c r="A3" s="2614"/>
      <c r="B3" s="2618"/>
      <c r="C3" s="2619"/>
      <c r="D3" s="2619"/>
      <c r="E3" s="2619"/>
      <c r="F3" s="2619"/>
      <c r="G3" s="2619"/>
      <c r="H3" s="2619"/>
      <c r="I3" s="2619"/>
      <c r="J3" s="2619"/>
      <c r="K3" s="2619"/>
      <c r="L3" s="2619"/>
      <c r="M3" s="2619"/>
      <c r="N3" s="2619"/>
      <c r="O3" s="2619"/>
      <c r="P3" s="2619"/>
      <c r="Q3" s="2619"/>
      <c r="R3" s="2619"/>
      <c r="S3" s="2619"/>
      <c r="T3" s="2619"/>
      <c r="U3" s="2619"/>
      <c r="V3" s="2619"/>
      <c r="W3" s="2619"/>
      <c r="X3" s="2619"/>
      <c r="Y3" s="2619"/>
      <c r="Z3" s="2619"/>
      <c r="AA3" s="2619"/>
      <c r="AB3" s="2619"/>
      <c r="AC3" s="2619"/>
      <c r="AD3" s="2619"/>
      <c r="AE3" s="2620"/>
      <c r="AF3" s="1212"/>
      <c r="AG3" s="1212"/>
      <c r="AH3" s="1212"/>
      <c r="AI3" s="1212"/>
      <c r="AJ3" s="1212"/>
      <c r="AK3" s="1212"/>
    </row>
    <row r="4" spans="1:49" ht="15" customHeight="1" thickBot="1">
      <c r="A4" s="2614"/>
      <c r="B4" s="2621" t="s">
        <v>1356</v>
      </c>
      <c r="C4" s="2622"/>
      <c r="D4" s="2622"/>
      <c r="E4" s="2622"/>
      <c r="F4" s="2622"/>
      <c r="G4" s="2623"/>
      <c r="H4" s="2622"/>
      <c r="I4" s="2622"/>
      <c r="J4" s="2622"/>
      <c r="K4" s="2622"/>
      <c r="L4" s="2622"/>
      <c r="M4" s="2622"/>
      <c r="N4" s="2622"/>
      <c r="O4" s="2623"/>
      <c r="P4" s="2622"/>
      <c r="Q4" s="2622"/>
      <c r="R4" s="2622"/>
      <c r="S4" s="2622"/>
      <c r="T4" s="2622"/>
      <c r="U4" s="2622"/>
      <c r="V4" s="2622"/>
      <c r="W4" s="2028"/>
      <c r="X4" s="1518"/>
      <c r="Y4" s="2624" t="s">
        <v>1357</v>
      </c>
      <c r="Z4" s="2624"/>
      <c r="AA4" s="2624"/>
      <c r="AB4" s="2624"/>
      <c r="AC4" s="2624"/>
      <c r="AD4" s="2625"/>
      <c r="AE4" s="2626"/>
      <c r="AF4" s="1212"/>
      <c r="AG4" s="1212"/>
      <c r="AH4" s="1212"/>
      <c r="AI4" s="1212"/>
      <c r="AJ4" s="1212"/>
      <c r="AK4" s="1212"/>
    </row>
    <row r="5" spans="1:49" ht="15" customHeight="1" thickBot="1">
      <c r="B5" s="1519" t="s">
        <v>278</v>
      </c>
      <c r="C5" s="1520" t="str">
        <f ca="1">CELL("nomfichier")</f>
        <v>E:\0-UPRT\1-UPRT.FR-SITE-WEB\ff-fiches-fabrications\ff-mickael-rabeau\[ff-mr-croissants-5-03-2016.xlsx]Nota</v>
      </c>
      <c r="D5" s="1521"/>
      <c r="E5" s="1521"/>
      <c r="F5" s="1521"/>
      <c r="G5" s="2012"/>
      <c r="H5" s="1769"/>
      <c r="I5" s="1521"/>
      <c r="J5" s="1521"/>
      <c r="K5" s="1521"/>
      <c r="L5" s="1521"/>
      <c r="M5" s="1769"/>
      <c r="N5" s="1521"/>
      <c r="O5" s="2012"/>
      <c r="P5" s="1769"/>
      <c r="X5" s="1769"/>
      <c r="AF5" s="1212"/>
      <c r="AG5" s="1212"/>
      <c r="AH5" s="2607" t="s">
        <v>1178</v>
      </c>
      <c r="AI5" s="2608"/>
      <c r="AJ5" s="2609"/>
      <c r="AK5" s="1212"/>
      <c r="AM5" s="2699" t="s">
        <v>1523</v>
      </c>
      <c r="AN5" s="2699"/>
      <c r="AO5" s="2699"/>
    </row>
    <row r="6" spans="1:49" s="1482" customFormat="1" ht="15" customHeight="1">
      <c r="A6" s="2605" t="s">
        <v>3</v>
      </c>
      <c r="B6" s="2627" t="s">
        <v>1487</v>
      </c>
      <c r="C6" s="2627"/>
      <c r="D6" s="2627"/>
      <c r="E6" s="2627"/>
      <c r="F6" s="2627"/>
      <c r="G6" s="2600" t="s">
        <v>1524</v>
      </c>
      <c r="H6" s="1522"/>
      <c r="I6" s="2605" t="s">
        <v>3</v>
      </c>
      <c r="J6" s="2627" t="s">
        <v>1487</v>
      </c>
      <c r="K6" s="2627"/>
      <c r="L6" s="2627"/>
      <c r="M6" s="2627"/>
      <c r="N6" s="2627"/>
      <c r="O6" s="2600" t="s">
        <v>1525</v>
      </c>
      <c r="P6" s="1522"/>
      <c r="Q6" s="2605" t="s">
        <v>3</v>
      </c>
      <c r="R6" s="2627" t="s">
        <v>1487</v>
      </c>
      <c r="S6" s="2627"/>
      <c r="T6" s="2627"/>
      <c r="U6" s="2627"/>
      <c r="V6" s="2627"/>
      <c r="W6" s="2600" t="s">
        <v>1526</v>
      </c>
      <c r="X6" s="1522"/>
      <c r="Y6" s="2605" t="s">
        <v>3</v>
      </c>
      <c r="Z6" s="2627" t="s">
        <v>1487</v>
      </c>
      <c r="AA6" s="2627"/>
      <c r="AB6" s="2627"/>
      <c r="AC6" s="2627"/>
      <c r="AD6" s="2627"/>
      <c r="AE6" s="2600" t="s">
        <v>1527</v>
      </c>
      <c r="AF6" s="1212"/>
      <c r="AG6" s="1212"/>
      <c r="AH6" s="2610"/>
      <c r="AI6" s="2611"/>
      <c r="AJ6" s="2612"/>
      <c r="AK6" s="1212"/>
      <c r="AM6" s="2699"/>
      <c r="AN6" s="2699"/>
      <c r="AO6" s="2699"/>
    </row>
    <row r="7" spans="1:49" s="1482" customFormat="1" ht="15" customHeight="1">
      <c r="A7" s="2606"/>
      <c r="B7" s="2628"/>
      <c r="C7" s="2628"/>
      <c r="D7" s="2628"/>
      <c r="E7" s="2628"/>
      <c r="F7" s="2628"/>
      <c r="G7" s="2601"/>
      <c r="H7" s="1523"/>
      <c r="I7" s="2606"/>
      <c r="J7" s="2628"/>
      <c r="K7" s="2628"/>
      <c r="L7" s="2628"/>
      <c r="M7" s="2628"/>
      <c r="N7" s="2628"/>
      <c r="O7" s="2601"/>
      <c r="P7" s="1523"/>
      <c r="Q7" s="2606"/>
      <c r="R7" s="2628"/>
      <c r="S7" s="2628"/>
      <c r="T7" s="2628"/>
      <c r="U7" s="2628"/>
      <c r="V7" s="2628"/>
      <c r="W7" s="2601"/>
      <c r="X7" s="1523"/>
      <c r="Y7" s="2606"/>
      <c r="Z7" s="2628"/>
      <c r="AA7" s="2628"/>
      <c r="AB7" s="2628"/>
      <c r="AC7" s="2628"/>
      <c r="AD7" s="2628"/>
      <c r="AE7" s="2601"/>
      <c r="AF7" s="1212"/>
      <c r="AG7" s="1215"/>
      <c r="AH7" s="2610"/>
      <c r="AI7" s="2611"/>
      <c r="AJ7" s="2612"/>
      <c r="AK7" s="1215"/>
      <c r="AM7" s="2669" t="s">
        <v>1489</v>
      </c>
      <c r="AN7" s="2669"/>
      <c r="AO7" s="2669"/>
    </row>
    <row r="8" spans="1:49" s="1482" customFormat="1" ht="15" customHeight="1">
      <c r="A8" s="2602" t="s">
        <v>1328</v>
      </c>
      <c r="B8" s="1476" t="s">
        <v>1329</v>
      </c>
      <c r="C8" s="1477" t="s">
        <v>1328</v>
      </c>
      <c r="D8" s="1477"/>
      <c r="E8" s="1477"/>
      <c r="F8" s="1478" t="s">
        <v>1330</v>
      </c>
      <c r="G8" s="2022"/>
      <c r="I8" s="2602" t="s">
        <v>1328</v>
      </c>
      <c r="J8" s="1476" t="s">
        <v>1329</v>
      </c>
      <c r="K8" s="1477" t="s">
        <v>1328</v>
      </c>
      <c r="L8" s="1477"/>
      <c r="M8" s="1477"/>
      <c r="N8" s="1478" t="s">
        <v>1330</v>
      </c>
      <c r="O8" s="2022"/>
      <c r="Q8" s="2602" t="s">
        <v>1328</v>
      </c>
      <c r="R8" s="1476" t="s">
        <v>1329</v>
      </c>
      <c r="S8" s="1477" t="s">
        <v>1328</v>
      </c>
      <c r="T8" s="1477"/>
      <c r="U8" s="1477"/>
      <c r="V8" s="1478" t="s">
        <v>1330</v>
      </c>
      <c r="W8" s="2022"/>
      <c r="Y8" s="2602" t="s">
        <v>1328</v>
      </c>
      <c r="Z8" s="1476" t="s">
        <v>1329</v>
      </c>
      <c r="AA8" s="1477" t="s">
        <v>1328</v>
      </c>
      <c r="AB8" s="1477"/>
      <c r="AC8" s="1477"/>
      <c r="AD8" s="1478" t="s">
        <v>1330</v>
      </c>
      <c r="AE8" s="2022"/>
      <c r="AF8" s="1212"/>
      <c r="AG8" s="1215"/>
      <c r="AH8" s="2351" t="s">
        <v>1179</v>
      </c>
      <c r="AI8" s="2352"/>
      <c r="AJ8" s="2652"/>
      <c r="AK8" s="1215"/>
      <c r="AM8" s="105"/>
      <c r="AN8" s="105"/>
      <c r="AO8" s="105"/>
    </row>
    <row r="9" spans="1:49" s="1482" customFormat="1" ht="15" customHeight="1">
      <c r="A9" s="2602"/>
      <c r="B9" s="1479" t="s">
        <v>1331</v>
      </c>
      <c r="C9" s="1524"/>
      <c r="D9" s="106"/>
      <c r="E9" s="106"/>
      <c r="F9" s="2604">
        <v>27.06</v>
      </c>
      <c r="G9" s="2599" t="str">
        <f>C10</f>
        <v>Kg de farine</v>
      </c>
      <c r="I9" s="2602"/>
      <c r="J9" s="1479" t="s">
        <v>1331</v>
      </c>
      <c r="K9" s="1524"/>
      <c r="L9" s="106"/>
      <c r="M9" s="106"/>
      <c r="N9" s="2604">
        <v>7</v>
      </c>
      <c r="O9" s="2599" t="str">
        <f>K10</f>
        <v>Pâtons</v>
      </c>
      <c r="Q9" s="2602"/>
      <c r="R9" s="1479" t="s">
        <v>1331</v>
      </c>
      <c r="S9" s="1524"/>
      <c r="T9" s="106"/>
      <c r="U9" s="106"/>
      <c r="V9" s="2598">
        <v>10</v>
      </c>
      <c r="W9" s="2599" t="str">
        <f>S10</f>
        <v>Kg de farine</v>
      </c>
      <c r="Y9" s="2602"/>
      <c r="Z9" s="1479" t="s">
        <v>1331</v>
      </c>
      <c r="AA9" s="1524"/>
      <c r="AB9" s="106"/>
      <c r="AC9" s="106"/>
      <c r="AD9" s="2598">
        <v>250</v>
      </c>
      <c r="AE9" s="2599"/>
      <c r="AF9" s="1212"/>
      <c r="AG9" s="1215"/>
      <c r="AH9" s="2638" t="s">
        <v>1359</v>
      </c>
      <c r="AI9" s="2639"/>
      <c r="AJ9" s="2640"/>
      <c r="AK9" s="1215"/>
      <c r="AM9" s="2678" t="s">
        <v>1490</v>
      </c>
      <c r="AN9" s="2678"/>
      <c r="AO9" s="2678"/>
      <c r="AQ9" s="2350" t="s">
        <v>1409</v>
      </c>
      <c r="AR9" s="2350"/>
      <c r="AS9" s="2350"/>
      <c r="AT9" s="2350"/>
      <c r="AU9" s="2350"/>
      <c r="AV9" s="2350"/>
      <c r="AW9" s="2350"/>
    </row>
    <row r="10" spans="1:49" s="1482" customFormat="1" ht="15" customHeight="1">
      <c r="A10" s="2602"/>
      <c r="B10" s="1480">
        <f>C24</f>
        <v>27.059999999999995</v>
      </c>
      <c r="C10" s="1481" t="s">
        <v>127</v>
      </c>
      <c r="D10" s="1532"/>
      <c r="E10" s="1532"/>
      <c r="F10" s="2604"/>
      <c r="G10" s="2599"/>
      <c r="I10" s="2602"/>
      <c r="J10" s="1480">
        <v>7</v>
      </c>
      <c r="K10" s="1481" t="s">
        <v>1486</v>
      </c>
      <c r="L10" s="1532"/>
      <c r="M10" s="1532"/>
      <c r="N10" s="2604"/>
      <c r="O10" s="2599"/>
      <c r="Q10" s="2602"/>
      <c r="R10" s="1847">
        <f>S14</f>
        <v>12</v>
      </c>
      <c r="S10" s="1481" t="s">
        <v>127</v>
      </c>
      <c r="T10" s="1532"/>
      <c r="U10" s="1532"/>
      <c r="V10" s="2598"/>
      <c r="W10" s="2599"/>
      <c r="Y10" s="2602"/>
      <c r="Z10" s="1849">
        <f>(AA24/Z11)*1000</f>
        <v>386.5714285714285</v>
      </c>
      <c r="AA10" s="1850" t="s">
        <v>1107</v>
      </c>
      <c r="AB10" s="1532"/>
      <c r="AC10" s="1532"/>
      <c r="AD10" s="2598"/>
      <c r="AE10" s="2599"/>
      <c r="AF10" s="1212"/>
      <c r="AG10" s="1215"/>
      <c r="AH10" s="2638" t="s">
        <v>1180</v>
      </c>
      <c r="AI10" s="2639"/>
      <c r="AJ10" s="2640"/>
      <c r="AK10" s="1215"/>
      <c r="AM10" s="2679" t="s">
        <v>1491</v>
      </c>
      <c r="AN10" s="2679"/>
      <c r="AO10" s="2679"/>
      <c r="AQ10" s="2350" t="s">
        <v>1407</v>
      </c>
      <c r="AR10" s="2350"/>
      <c r="AS10" s="2350"/>
      <c r="AT10" s="2350"/>
      <c r="AU10" s="2350"/>
      <c r="AV10" s="2350"/>
      <c r="AW10" s="2350"/>
    </row>
    <row r="11" spans="1:49" s="1482" customFormat="1" ht="15" customHeight="1">
      <c r="A11" s="2602"/>
      <c r="B11" s="1483">
        <v>7</v>
      </c>
      <c r="C11" s="1484" t="s">
        <v>1332</v>
      </c>
      <c r="D11" s="1485"/>
      <c r="E11" s="1485" t="s">
        <v>1333</v>
      </c>
      <c r="F11" s="2031">
        <f>SUM(G14:G20)</f>
        <v>22.16</v>
      </c>
      <c r="G11" s="2023"/>
      <c r="I11" s="2602"/>
      <c r="J11" s="1845">
        <f>K24</f>
        <v>27.059999999999995</v>
      </c>
      <c r="K11" s="1484" t="s">
        <v>37</v>
      </c>
      <c r="L11" s="1526"/>
      <c r="M11" s="1845"/>
      <c r="N11" s="1845">
        <f>O24</f>
        <v>27.059999999999995</v>
      </c>
      <c r="O11" s="1846" t="str">
        <f>K11</f>
        <v>Kg</v>
      </c>
      <c r="Q11" s="2602"/>
      <c r="R11" s="1525">
        <f>R10*1000</f>
        <v>12000</v>
      </c>
      <c r="S11" s="1484" t="s">
        <v>1358</v>
      </c>
      <c r="T11" s="1526"/>
      <c r="U11" s="1526"/>
      <c r="V11" s="1526"/>
      <c r="W11" s="2023"/>
      <c r="Y11" s="2602"/>
      <c r="Z11" s="1848">
        <v>70</v>
      </c>
      <c r="AA11" s="1481" t="s">
        <v>1488</v>
      </c>
      <c r="AB11" s="1526"/>
      <c r="AC11" s="1845"/>
      <c r="AD11" s="1527" t="s">
        <v>1107</v>
      </c>
      <c r="AE11" s="1846"/>
      <c r="AF11" s="1212"/>
      <c r="AG11" s="1215"/>
      <c r="AH11" s="2643" t="s">
        <v>2256</v>
      </c>
      <c r="AI11" s="2644"/>
      <c r="AJ11" s="2645"/>
      <c r="AK11" s="1215"/>
      <c r="AM11" s="2680" t="s">
        <v>1492</v>
      </c>
      <c r="AN11" s="2680"/>
      <c r="AO11" s="2680"/>
      <c r="AQ11" s="1602"/>
      <c r="AR11" s="1852" t="s">
        <v>1408</v>
      </c>
      <c r="AS11" s="1602"/>
      <c r="AT11" s="1852" t="s">
        <v>21</v>
      </c>
      <c r="AU11" s="1602"/>
      <c r="AV11" s="1601"/>
      <c r="AW11" s="1601"/>
    </row>
    <row r="12" spans="1:49" s="1482" customFormat="1" ht="15" customHeight="1">
      <c r="A12" s="2602"/>
      <c r="B12" s="1486">
        <f>B10/B11</f>
        <v>3.8657142857142852</v>
      </c>
      <c r="C12" s="1487" t="s">
        <v>1334</v>
      </c>
      <c r="E12" s="1488" t="str">
        <f>E21</f>
        <v/>
      </c>
      <c r="F12" s="1488">
        <f>G21</f>
        <v>4.9000000000000012</v>
      </c>
      <c r="G12" s="1853" t="s">
        <v>1335</v>
      </c>
      <c r="I12" s="2602"/>
      <c r="J12" s="1528" t="s">
        <v>275</v>
      </c>
      <c r="K12" s="1529" t="s">
        <v>1101</v>
      </c>
      <c r="L12" s="1530" t="s">
        <v>1103</v>
      </c>
      <c r="M12" s="2032" t="s">
        <v>275</v>
      </c>
      <c r="N12" s="2013" t="s">
        <v>276</v>
      </c>
      <c r="O12" s="2018" t="s">
        <v>36</v>
      </c>
      <c r="Q12" s="2602"/>
      <c r="R12" s="2024" t="s">
        <v>275</v>
      </c>
      <c r="S12" s="2025" t="s">
        <v>1101</v>
      </c>
      <c r="T12" s="2013" t="s">
        <v>1103</v>
      </c>
      <c r="U12" s="2032" t="s">
        <v>275</v>
      </c>
      <c r="V12" s="2013" t="s">
        <v>276</v>
      </c>
      <c r="W12" s="2018" t="s">
        <v>36</v>
      </c>
      <c r="Y12" s="2602"/>
      <c r="Z12" s="1528" t="s">
        <v>275</v>
      </c>
      <c r="AA12" s="1529" t="s">
        <v>1101</v>
      </c>
      <c r="AB12" s="1530" t="s">
        <v>1103</v>
      </c>
      <c r="AC12" s="2032" t="s">
        <v>275</v>
      </c>
      <c r="AD12" s="2013" t="s">
        <v>276</v>
      </c>
      <c r="AE12" s="2018" t="s">
        <v>36</v>
      </c>
      <c r="AF12" s="1212"/>
      <c r="AG12" s="1215"/>
      <c r="AH12" s="2643" t="s">
        <v>2257</v>
      </c>
      <c r="AI12" s="2644"/>
      <c r="AJ12" s="2645"/>
      <c r="AK12" s="1215"/>
      <c r="AM12" s="2681" t="s">
        <v>1493</v>
      </c>
      <c r="AN12" s="2681"/>
      <c r="AO12" s="2681"/>
      <c r="AQ12" s="1601" t="s">
        <v>1420</v>
      </c>
      <c r="AR12" s="1602"/>
      <c r="AS12" s="1602"/>
      <c r="AT12" s="1602"/>
      <c r="AU12" s="1602"/>
      <c r="AV12" s="1601"/>
      <c r="AW12" s="1601"/>
    </row>
    <row r="13" spans="1:49" s="1482" customFormat="1" ht="15" customHeight="1">
      <c r="A13" s="2602"/>
      <c r="B13" s="2641" t="s">
        <v>1104</v>
      </c>
      <c r="C13" s="2641"/>
      <c r="D13" s="2014" t="s">
        <v>1105</v>
      </c>
      <c r="E13" s="2014"/>
      <c r="F13" s="2017" t="s">
        <v>1106</v>
      </c>
      <c r="G13" s="2019"/>
      <c r="I13" s="2602"/>
      <c r="J13" s="2641" t="s">
        <v>1104</v>
      </c>
      <c r="K13" s="2641"/>
      <c r="L13" s="2014" t="s">
        <v>1105</v>
      </c>
      <c r="M13" s="2014"/>
      <c r="N13" s="2017" t="s">
        <v>1106</v>
      </c>
      <c r="O13" s="2019"/>
      <c r="Q13" s="2602"/>
      <c r="R13" s="2641" t="s">
        <v>1104</v>
      </c>
      <c r="S13" s="2641"/>
      <c r="T13" s="2014" t="s">
        <v>1105</v>
      </c>
      <c r="U13" s="2014"/>
      <c r="V13" s="2017" t="s">
        <v>1106</v>
      </c>
      <c r="W13" s="2019"/>
      <c r="Y13" s="2602"/>
      <c r="Z13" s="2641" t="s">
        <v>1104</v>
      </c>
      <c r="AA13" s="2641"/>
      <c r="AB13" s="2014" t="s">
        <v>1105</v>
      </c>
      <c r="AC13" s="2014"/>
      <c r="AD13" s="2017" t="s">
        <v>1106</v>
      </c>
      <c r="AE13" s="2019"/>
      <c r="AF13" s="1212"/>
      <c r="AG13" s="1215"/>
      <c r="AH13" s="2643" t="s">
        <v>2259</v>
      </c>
      <c r="AI13" s="2644"/>
      <c r="AJ13" s="2645"/>
      <c r="AK13" s="1215"/>
      <c r="AM13" s="2682" t="s">
        <v>1494</v>
      </c>
      <c r="AN13" s="2682"/>
      <c r="AO13" s="2682"/>
      <c r="AQ13" s="1601" t="s">
        <v>1415</v>
      </c>
      <c r="AR13" s="1602"/>
      <c r="AS13" s="1602"/>
      <c r="AT13" s="1602"/>
      <c r="AU13" s="1602"/>
      <c r="AV13" s="1601"/>
      <c r="AW13" s="1601"/>
    </row>
    <row r="14" spans="1:49" s="1482" customFormat="1" ht="15" customHeight="1">
      <c r="A14" s="2602"/>
      <c r="B14" s="1489"/>
      <c r="C14" s="1490">
        <v>12</v>
      </c>
      <c r="D14" s="1491" t="s">
        <v>1336</v>
      </c>
      <c r="E14" s="1560" t="str">
        <f>IF(B10&lt;=0,0,IF(ISTEXT(B14),B14,IF(ISBLANK(B14),"",(B14/B10)*F9)))</f>
        <v/>
      </c>
      <c r="F14" s="1536"/>
      <c r="G14" s="2029">
        <f>IF(E14&lt;=0,0,IF(ISBLANK(C14),0,IF(ISBLANK(B14),C14/B10*F9,(C14*B14)/B10*F9)))</f>
        <v>12.000000000000002</v>
      </c>
      <c r="I14" s="2602"/>
      <c r="J14" s="1489"/>
      <c r="K14" s="1490">
        <v>12</v>
      </c>
      <c r="L14" s="1491" t="s">
        <v>1336</v>
      </c>
      <c r="M14" s="1560" t="str">
        <f>IF(J10&lt;=0,0,IF(ISTEXT(J14),J14,IF(ISBLANK(J14),"",(J14/J10)*N9)))</f>
        <v/>
      </c>
      <c r="N14" s="1536"/>
      <c r="O14" s="2029">
        <f>IF(M14&lt;=0,0,IF(ISBLANK(K14),0,IF(ISBLANK(J14),K14/J10*N9,(K14*J14)/J10*N9)))</f>
        <v>12</v>
      </c>
      <c r="Q14" s="2602"/>
      <c r="R14" s="1489"/>
      <c r="S14" s="1490">
        <v>12</v>
      </c>
      <c r="T14" s="1491" t="s">
        <v>1336</v>
      </c>
      <c r="U14" s="1560" t="str">
        <f>IF(R10&lt;=0,0,IF(ISTEXT(R14),R14,IF(ISBLANK(R14),"",(R14/R10)*V9)))</f>
        <v/>
      </c>
      <c r="V14" s="1536"/>
      <c r="W14" s="2029">
        <f>IF(U14&lt;=0,0,IF(ISBLANK(S14),0,IF(ISBLANK(R14),S14/R10*V9,(S14*R14)/R10*V9)))</f>
        <v>10</v>
      </c>
      <c r="Y14" s="2602"/>
      <c r="Z14" s="1489"/>
      <c r="AA14" s="1490">
        <v>12</v>
      </c>
      <c r="AB14" s="1491" t="s">
        <v>1336</v>
      </c>
      <c r="AC14" s="1560" t="str">
        <f>IF(Z10&lt;=0,0,IF(ISTEXT(Z14),Z14,IF(ISBLANK(Z14),"",(Z14/Z10)*AD9)))</f>
        <v/>
      </c>
      <c r="AD14" s="1536"/>
      <c r="AE14" s="2030">
        <f>IF(AC14&lt;=0,0,IF(ISBLANK(AA14),0,IF(ISBLANK(Z14),AA14/Z10*AD9,(AA14*Z14)/Z10*AD9)))</f>
        <v>7.7605321507760543</v>
      </c>
      <c r="AF14" s="1212"/>
      <c r="AG14" s="1215"/>
      <c r="AH14" s="2646"/>
      <c r="AI14" s="2647"/>
      <c r="AJ14" s="2648"/>
      <c r="AK14" s="1215"/>
      <c r="AM14" s="2674" t="s">
        <v>1495</v>
      </c>
      <c r="AN14" s="2674"/>
      <c r="AO14" s="2674"/>
      <c r="AQ14" s="1601"/>
      <c r="AR14" s="1602"/>
      <c r="AS14" s="1602"/>
      <c r="AT14" s="1602"/>
      <c r="AU14" s="1602"/>
      <c r="AV14" s="1601"/>
      <c r="AW14" s="1601"/>
    </row>
    <row r="15" spans="1:49" s="1482" customFormat="1" ht="15" customHeight="1">
      <c r="A15" s="2602"/>
      <c r="B15" s="1489"/>
      <c r="C15" s="1490">
        <v>0.24</v>
      </c>
      <c r="D15" s="1491" t="s">
        <v>9</v>
      </c>
      <c r="E15" s="1560" t="str">
        <f>IF(B10&lt;=0,0,IF(ISTEXT(B15),B15,IF(ISBLANK(B15),"",(B15/B10)*F9)))</f>
        <v/>
      </c>
      <c r="F15" s="1536"/>
      <c r="G15" s="2030">
        <f>IF(E15&lt;=0,0,IF(ISBLANK(C15),0,IF(ISBLANK(B15),C15/B10*F9,(C15*B15)/B10*F9)))</f>
        <v>0.24000000000000005</v>
      </c>
      <c r="I15" s="2602"/>
      <c r="J15" s="1489"/>
      <c r="K15" s="1490">
        <v>0.24</v>
      </c>
      <c r="L15" s="1491" t="s">
        <v>9</v>
      </c>
      <c r="M15" s="1560" t="str">
        <f>IF(J10&lt;=0,0,IF(ISTEXT(J15),J15,IF(ISBLANK(J15),"",(J15/J10)*N9)))</f>
        <v/>
      </c>
      <c r="N15" s="1536"/>
      <c r="O15" s="2030">
        <f>IF(M15&lt;=0,0,IF(ISBLANK(K15),0,IF(ISBLANK(J15),K15/J10*N9,(K15*J15)/J10*N9)))</f>
        <v>0.24000000000000002</v>
      </c>
      <c r="Q15" s="2602"/>
      <c r="R15" s="1489"/>
      <c r="S15" s="1490">
        <v>0.24</v>
      </c>
      <c r="T15" s="1491" t="s">
        <v>9</v>
      </c>
      <c r="U15" s="1560" t="str">
        <f>IF(R10&lt;=0,0,IF(ISTEXT(R15),R15,IF(ISBLANK(R15),"",(R15/R10)*V9)))</f>
        <v/>
      </c>
      <c r="V15" s="1536"/>
      <c r="W15" s="2030">
        <f>IF(U15&lt;=0,0,IF(ISBLANK(S15),0,IF(ISBLANK(R15),S15/R10*V9,(S15*R15)/R10*V9)))</f>
        <v>0.2</v>
      </c>
      <c r="Y15" s="2602"/>
      <c r="Z15" s="1489"/>
      <c r="AA15" s="1490">
        <v>0.24</v>
      </c>
      <c r="AB15" s="1491" t="s">
        <v>9</v>
      </c>
      <c r="AC15" s="1560" t="str">
        <f>IF(Z10&lt;=0,0,IF(ISTEXT(Z15),Z15,IF(ISBLANK(Z15),"",(Z15/Z10)*AD9)))</f>
        <v/>
      </c>
      <c r="AD15" s="1536"/>
      <c r="AE15" s="2030">
        <f>IF(AC15&lt;=0,0,IF(ISBLANK(AA15),0,IF(ISBLANK(Z15),AA15/Z10*AD9,(AA15*Z15)/Z10*AD9)))</f>
        <v>0.15521064301552109</v>
      </c>
      <c r="AF15" s="1212"/>
      <c r="AG15" s="1215"/>
      <c r="AH15" s="2649" t="s">
        <v>2258</v>
      </c>
      <c r="AI15" s="2650"/>
      <c r="AJ15" s="2651"/>
      <c r="AK15" s="1215"/>
      <c r="AM15" s="2683" t="s">
        <v>1496</v>
      </c>
      <c r="AN15" s="2683"/>
      <c r="AO15" s="2683"/>
      <c r="AQ15" s="1601" t="s">
        <v>2262</v>
      </c>
      <c r="AR15" s="1601"/>
      <c r="AS15" s="1601"/>
      <c r="AT15" s="1601"/>
      <c r="AU15" s="1601"/>
      <c r="AV15" s="1601"/>
      <c r="AW15" s="1601"/>
    </row>
    <row r="16" spans="1:49" s="1482" customFormat="1" ht="15" customHeight="1">
      <c r="A16" s="2602"/>
      <c r="B16" s="1489"/>
      <c r="C16" s="1490">
        <v>0.12</v>
      </c>
      <c r="D16" s="1491" t="s">
        <v>43</v>
      </c>
      <c r="E16" s="1560" t="str">
        <f>IF(B10&lt;=0,0,IF(ISTEXT(B16),B16,IF(ISBLANK(B16),"",(B16/B10)*F9)))</f>
        <v/>
      </c>
      <c r="F16" s="1536"/>
      <c r="G16" s="2030">
        <f>IF(E16&lt;=0,0,IF(ISBLANK(C16),0,IF(ISBLANK(B16),C16/B10*F9,(C16*B16)/B10*F9)))</f>
        <v>0.12000000000000002</v>
      </c>
      <c r="I16" s="2602"/>
      <c r="J16" s="1489"/>
      <c r="K16" s="1490">
        <v>0.12</v>
      </c>
      <c r="L16" s="1491" t="s">
        <v>43</v>
      </c>
      <c r="M16" s="1560" t="str">
        <f>IF(J10&lt;=0,0,IF(ISTEXT(J16),J16,IF(ISBLANK(J16),"",(J16/J10)*N9)))</f>
        <v/>
      </c>
      <c r="N16" s="1536"/>
      <c r="O16" s="2030">
        <f>IF(M16&lt;=0,0,IF(ISBLANK(K16),0,IF(ISBLANK(J16),K16/J10*N9,(K16*J16)/J10*N9)))</f>
        <v>0.12000000000000001</v>
      </c>
      <c r="Q16" s="2602"/>
      <c r="R16" s="1489"/>
      <c r="S16" s="1490">
        <v>0.12</v>
      </c>
      <c r="T16" s="1491" t="s">
        <v>43</v>
      </c>
      <c r="U16" s="1560" t="str">
        <f>IF(R10&lt;=0,0,IF(ISTEXT(R16),R16,IF(ISBLANK(R16),"",(R16/R10)*V9)))</f>
        <v/>
      </c>
      <c r="V16" s="1536"/>
      <c r="W16" s="2030">
        <f>IF(U16&lt;=0,0,IF(ISBLANK(S16),0,IF(ISBLANK(R16),S16/R10*V9,(S16*R16)/R10*V9)))</f>
        <v>0.1</v>
      </c>
      <c r="Y16" s="2602"/>
      <c r="Z16" s="1489"/>
      <c r="AA16" s="1490">
        <v>0.12</v>
      </c>
      <c r="AB16" s="1491" t="s">
        <v>43</v>
      </c>
      <c r="AC16" s="1560" t="str">
        <f>IF(Z10&lt;=0,0,IF(ISTEXT(Z16),Z16,IF(ISBLANK(Z16),"",(Z16/Z10)*AD9)))</f>
        <v/>
      </c>
      <c r="AD16" s="1536"/>
      <c r="AE16" s="2030">
        <f>IF(AC16&lt;=0,0,IF(ISBLANK(AA16),0,IF(ISBLANK(Z16),AA16/Z10*AD9,(AA16*Z16)/Z10*AD9)))</f>
        <v>7.7605321507760547E-2</v>
      </c>
      <c r="AF16" s="1212"/>
      <c r="AG16" s="1215"/>
      <c r="AH16" s="2649"/>
      <c r="AI16" s="2650"/>
      <c r="AJ16" s="2651"/>
      <c r="AK16" s="1215"/>
      <c r="AM16" s="2669" t="s">
        <v>1489</v>
      </c>
      <c r="AN16" s="2669"/>
      <c r="AO16" s="2669"/>
      <c r="AQ16" s="1601" t="s">
        <v>1416</v>
      </c>
      <c r="AR16" s="1601"/>
      <c r="AS16" s="1601"/>
      <c r="AT16" s="1601"/>
      <c r="AU16" s="1601"/>
      <c r="AV16" s="1601"/>
      <c r="AW16" s="1601"/>
    </row>
    <row r="17" spans="1:49" s="1482" customFormat="1" ht="15" customHeight="1">
      <c r="A17" s="2602"/>
      <c r="B17" s="1489"/>
      <c r="C17" s="1490">
        <v>0.4</v>
      </c>
      <c r="D17" s="1491" t="s">
        <v>12</v>
      </c>
      <c r="E17" s="1560" t="str">
        <f>IF(B10&lt;=0,0,IF(ISTEXT(B17),B17,IF(ISBLANK(B17),"",(B17/B10)*F9)))</f>
        <v/>
      </c>
      <c r="F17" s="1536"/>
      <c r="G17" s="2030">
        <f>IF(E17&lt;=0,0,IF(ISBLANK(C17),0,IF(ISBLANK(B17),C17/B10*F9,(C17*B17)/B10*F9)))</f>
        <v>0.40000000000000008</v>
      </c>
      <c r="I17" s="2602"/>
      <c r="J17" s="1489"/>
      <c r="K17" s="1490">
        <v>0.4</v>
      </c>
      <c r="L17" s="1491" t="s">
        <v>12</v>
      </c>
      <c r="M17" s="1560" t="str">
        <f>IF(J10&lt;=0,0,IF(ISTEXT(J17),J17,IF(ISBLANK(J17),"",(J17/J10)*N9)))</f>
        <v/>
      </c>
      <c r="N17" s="1536"/>
      <c r="O17" s="2030">
        <f>IF(M17&lt;=0,0,IF(ISBLANK(K17),0,IF(ISBLANK(J17),K17/J10*N9,(K17*J17)/J10*N9)))</f>
        <v>0.4</v>
      </c>
      <c r="Q17" s="2602"/>
      <c r="R17" s="1489"/>
      <c r="S17" s="1490">
        <v>0.4</v>
      </c>
      <c r="T17" s="1491" t="s">
        <v>12</v>
      </c>
      <c r="U17" s="1560" t="str">
        <f>IF(R10&lt;=0,0,IF(ISTEXT(R17),R17,IF(ISBLANK(R17),"",(R17/R10)*V9)))</f>
        <v/>
      </c>
      <c r="V17" s="1536"/>
      <c r="W17" s="2030">
        <f>IF(U17&lt;=0,0,IF(ISBLANK(S17),0,IF(ISBLANK(R17),S17/R10*V9,(S17*R17)/R10*V9)))</f>
        <v>0.33333333333333331</v>
      </c>
      <c r="Y17" s="2602"/>
      <c r="Z17" s="1489"/>
      <c r="AA17" s="1490">
        <v>0.4</v>
      </c>
      <c r="AB17" s="1491" t="s">
        <v>12</v>
      </c>
      <c r="AC17" s="1560" t="str">
        <f>IF(Z10&lt;=0,0,IF(ISTEXT(Z17),Z17,IF(ISBLANK(Z17),"",(Z17/Z10)*AD9)))</f>
        <v/>
      </c>
      <c r="AD17" s="1536"/>
      <c r="AE17" s="2030">
        <f>IF(AC17&lt;=0,0,IF(ISBLANK(AA17),0,IF(ISBLANK(Z17),AA17/Z10*AD9,(AA17*Z17)/Z10*AD9)))</f>
        <v>0.25868440502586848</v>
      </c>
      <c r="AF17" s="1212"/>
      <c r="AG17" s="1215"/>
      <c r="AH17" s="2629" t="s">
        <v>1360</v>
      </c>
      <c r="AI17" s="2630"/>
      <c r="AJ17" s="2631"/>
      <c r="AK17" s="1215"/>
      <c r="AM17" s="2670" t="s">
        <v>1497</v>
      </c>
      <c r="AN17" s="2670"/>
      <c r="AO17" s="2670"/>
      <c r="AQ17" s="1601" t="s">
        <v>1417</v>
      </c>
      <c r="AR17" s="1601"/>
      <c r="AS17" s="1601"/>
      <c r="AT17" s="1601"/>
      <c r="AU17" s="1601"/>
      <c r="AV17" s="1601"/>
      <c r="AW17" s="1601"/>
    </row>
    <row r="18" spans="1:49" s="1482" customFormat="1" ht="15" customHeight="1">
      <c r="A18" s="2602"/>
      <c r="B18" s="1489"/>
      <c r="C18" s="1490">
        <v>7</v>
      </c>
      <c r="D18" s="1491" t="s">
        <v>423</v>
      </c>
      <c r="E18" s="1560" t="str">
        <f>IF(B10&lt;=0,0,IF(ISTEXT(B18),B18,IF(ISBLANK(B18),"",(B18/B10)*F9)))</f>
        <v/>
      </c>
      <c r="F18" s="1536"/>
      <c r="G18" s="2030">
        <f>IF(E18&lt;=0,0,IF(ISBLANK(C18),0,IF(ISBLANK(B18),C18/B10*F9,(C18*B18)/B10*F9)))</f>
        <v>7.0000000000000009</v>
      </c>
      <c r="I18" s="2602"/>
      <c r="J18" s="1489"/>
      <c r="K18" s="1490">
        <v>7</v>
      </c>
      <c r="L18" s="1491" t="s">
        <v>423</v>
      </c>
      <c r="M18" s="1560" t="str">
        <f>IF(J10&lt;=0,0,IF(ISTEXT(J18),J18,IF(ISBLANK(J18),"",(J18/J10)*N9)))</f>
        <v/>
      </c>
      <c r="N18" s="1536"/>
      <c r="O18" s="2030">
        <f>IF(M18&lt;=0,0,IF(ISBLANK(K18),0,IF(ISBLANK(J18),K18/J10*N9,(K18*J18)/J10*N9)))</f>
        <v>7</v>
      </c>
      <c r="Q18" s="2602"/>
      <c r="R18" s="1489"/>
      <c r="S18" s="1490">
        <v>7</v>
      </c>
      <c r="T18" s="1491" t="s">
        <v>423</v>
      </c>
      <c r="U18" s="1560" t="str">
        <f>IF(R10&lt;=0,0,IF(ISTEXT(R18),R18,IF(ISBLANK(R18),"",(R18/R10)*V9)))</f>
        <v/>
      </c>
      <c r="V18" s="1536"/>
      <c r="W18" s="2030">
        <f>IF(U18&lt;=0,0,IF(ISBLANK(S18),0,IF(ISBLANK(R18),S18/R10*V9,(S18*R18)/R10*V9)))</f>
        <v>5.8333333333333339</v>
      </c>
      <c r="Y18" s="2602"/>
      <c r="Z18" s="1489"/>
      <c r="AA18" s="1490">
        <v>7</v>
      </c>
      <c r="AB18" s="1491" t="s">
        <v>423</v>
      </c>
      <c r="AC18" s="1560" t="str">
        <f>IF(Z10&lt;=0,0,IF(ISTEXT(Z18),Z18,IF(ISBLANK(Z18),"",(Z18/Z10)*AD9)))</f>
        <v/>
      </c>
      <c r="AD18" s="1536"/>
      <c r="AE18" s="2030">
        <f>IF(AC18&lt;=0,0,IF(ISBLANK(AA18),0,IF(ISBLANK(Z18),AA18/Z10*AD9,(AA18*Z18)/Z10*AD9)))</f>
        <v>4.5269770879526989</v>
      </c>
      <c r="AF18" s="1212"/>
      <c r="AG18" s="1215"/>
      <c r="AH18" s="2629"/>
      <c r="AI18" s="2630"/>
      <c r="AJ18" s="2631"/>
      <c r="AK18" s="1215"/>
      <c r="AM18" s="2671" t="s">
        <v>1498</v>
      </c>
      <c r="AN18" s="2671"/>
      <c r="AO18" s="2671"/>
      <c r="AQ18" s="1601" t="s">
        <v>1418</v>
      </c>
      <c r="AR18" s="1601"/>
      <c r="AS18" s="1601"/>
      <c r="AT18" s="1601"/>
      <c r="AU18" s="1601"/>
      <c r="AV18" s="1601"/>
      <c r="AW18" s="1601"/>
    </row>
    <row r="19" spans="1:49" s="1482" customFormat="1" ht="15" customHeight="1">
      <c r="A19" s="2602"/>
      <c r="B19" s="1489"/>
      <c r="C19" s="1490">
        <v>1.2</v>
      </c>
      <c r="D19" s="1491" t="s">
        <v>11</v>
      </c>
      <c r="E19" s="1560" t="str">
        <f>IF(B10&lt;=0,0,IF(ISTEXT(B19),B19,IF(ISBLANK(B19),"",(B19/B10)*F9)))</f>
        <v/>
      </c>
      <c r="F19" s="1536"/>
      <c r="G19" s="2030">
        <f>IF(E19&lt;=0,0,IF(ISBLANK(C19),0,IF(ISBLANK(B19),C19/B10*F9,(C19*B19)/B10*F9)))</f>
        <v>1.2</v>
      </c>
      <c r="I19" s="2602"/>
      <c r="J19" s="1489"/>
      <c r="K19" s="1490">
        <v>1.2</v>
      </c>
      <c r="L19" s="1491" t="s">
        <v>11</v>
      </c>
      <c r="M19" s="1560" t="str">
        <f>IF(J10&lt;=0,0,IF(ISTEXT(J19),J19,IF(ISBLANK(J19),"",(J19/J10)*N9)))</f>
        <v/>
      </c>
      <c r="N19" s="1536"/>
      <c r="O19" s="2030">
        <f>IF(M19&lt;=0,0,IF(ISBLANK(K19),0,IF(ISBLANK(J19),K19/J10*N9,(K19*J19)/J10*N9)))</f>
        <v>1.2</v>
      </c>
      <c r="Q19" s="2602"/>
      <c r="R19" s="1489"/>
      <c r="S19" s="1490">
        <v>1.2</v>
      </c>
      <c r="T19" s="1491" t="s">
        <v>11</v>
      </c>
      <c r="U19" s="1560" t="str">
        <f>IF(R10&lt;=0,0,IF(ISTEXT(R19),R19,IF(ISBLANK(R19),"",(R19/R10)*V9)))</f>
        <v/>
      </c>
      <c r="V19" s="1536"/>
      <c r="W19" s="2030">
        <f>IF(U19&lt;=0,0,IF(ISBLANK(S19),0,IF(ISBLANK(R19),S19/R10*V9,(S19*R19)/R10*V9)))</f>
        <v>0.99999999999999989</v>
      </c>
      <c r="Y19" s="2602"/>
      <c r="Z19" s="1489"/>
      <c r="AA19" s="1490">
        <v>1.2</v>
      </c>
      <c r="AB19" s="1491" t="s">
        <v>11</v>
      </c>
      <c r="AC19" s="1560" t="str">
        <f>IF(Z10&lt;=0,0,IF(ISTEXT(Z19),Z19,IF(ISBLANK(Z19),"",(Z19/Z10)*AD9)))</f>
        <v/>
      </c>
      <c r="AD19" s="1536"/>
      <c r="AE19" s="2030">
        <f>IF(AC19&lt;=0,0,IF(ISBLANK(AA19),0,IF(ISBLANK(Z19),AA19/Z10*AD9,(AA19*Z19)/Z10*AD9)))</f>
        <v>0.77605321507760539</v>
      </c>
      <c r="AF19" s="1212"/>
      <c r="AG19" s="1215"/>
      <c r="AH19" s="2046" t="s">
        <v>1331</v>
      </c>
      <c r="AI19" s="1207"/>
      <c r="AJ19" s="2047"/>
      <c r="AK19" s="1215"/>
      <c r="AM19" s="2672" t="s">
        <v>1499</v>
      </c>
      <c r="AN19" s="2672"/>
      <c r="AO19" s="2672"/>
    </row>
    <row r="20" spans="1:49" s="1482" customFormat="1" ht="15" customHeight="1">
      <c r="A20" s="2602"/>
      <c r="B20" s="1492"/>
      <c r="C20" s="1490">
        <v>1.2</v>
      </c>
      <c r="D20" s="1491" t="s">
        <v>42</v>
      </c>
      <c r="E20" s="1560" t="str">
        <f>IF(B10&lt;=0,0,IF(ISTEXT(B20),B20,IF(ISBLANK(B20),"",(B20/B10)*F9)))</f>
        <v/>
      </c>
      <c r="F20" s="1536"/>
      <c r="G20" s="2030">
        <f>IF(E20&lt;=0,0,IF(ISBLANK(C20),0,IF(ISBLANK(B20),C20/B10*F9,(C20*B20)/B10*F9)))</f>
        <v>1.2</v>
      </c>
      <c r="I20" s="2602"/>
      <c r="J20" s="1492"/>
      <c r="K20" s="1490">
        <v>1.2</v>
      </c>
      <c r="L20" s="1491" t="s">
        <v>42</v>
      </c>
      <c r="M20" s="1560" t="str">
        <f>IF(J10&lt;=0,0,IF(ISTEXT(J20),J20,IF(ISBLANK(J20),"",(J20/J10)*N9)))</f>
        <v/>
      </c>
      <c r="N20" s="1536"/>
      <c r="O20" s="2030">
        <f>IF(M20&lt;=0,0,IF(ISBLANK(K20),0,IF(ISBLANK(J20),K20/J10*N9,(K20*J20)/J10*N9)))</f>
        <v>1.2</v>
      </c>
      <c r="Q20" s="2602"/>
      <c r="R20" s="1492"/>
      <c r="S20" s="1490">
        <v>1.2</v>
      </c>
      <c r="T20" s="1491" t="s">
        <v>42</v>
      </c>
      <c r="U20" s="1560" t="str">
        <f>IF(R10&lt;=0,0,IF(ISTEXT(R20),R20,IF(ISBLANK(R20),"",(R20/R10)*V9)))</f>
        <v/>
      </c>
      <c r="V20" s="1536"/>
      <c r="W20" s="2030">
        <f>IF(U20&lt;=0,0,IF(ISBLANK(S20),0,IF(ISBLANK(R20),S20/R10*V9,(S20*R20)/R10*V9)))</f>
        <v>0.99999999999999989</v>
      </c>
      <c r="Y20" s="2602"/>
      <c r="Z20" s="1492"/>
      <c r="AA20" s="1490">
        <v>1.2</v>
      </c>
      <c r="AB20" s="1491" t="s">
        <v>42</v>
      </c>
      <c r="AC20" s="1560" t="str">
        <f>IF(Z10&lt;=0,0,IF(ISTEXT(Z20),Z20,IF(ISBLANK(Z20),"",(Z20/Z10)*AD9)))</f>
        <v/>
      </c>
      <c r="AD20" s="1536"/>
      <c r="AE20" s="2030">
        <f>IF(AC20&lt;=0,0,IF(ISBLANK(AA20),0,IF(ISBLANK(Z20),AA20/Z10*AD9,(AA20*Z20)/Z10*AD9)))</f>
        <v>0.77605321507760539</v>
      </c>
      <c r="AF20" s="1212"/>
      <c r="AG20" s="1215"/>
      <c r="AH20" s="2632" t="s">
        <v>2260</v>
      </c>
      <c r="AI20" s="2633"/>
      <c r="AJ20" s="2634"/>
      <c r="AK20" s="1215"/>
      <c r="AM20" s="2673" t="s">
        <v>1500</v>
      </c>
      <c r="AN20" s="2673"/>
      <c r="AO20" s="2673"/>
    </row>
    <row r="21" spans="1:49" ht="18.75">
      <c r="A21" s="2602"/>
      <c r="B21" s="1492"/>
      <c r="C21" s="1490">
        <v>4.9000000000000004</v>
      </c>
      <c r="D21" s="1491" t="s">
        <v>1337</v>
      </c>
      <c r="E21" s="1560" t="str">
        <f>IF(B10&lt;=0,0,IF(ISTEXT(B21),B21,IF(ISBLANK(B21),"",(B21/B10)*F9)))</f>
        <v/>
      </c>
      <c r="F21" s="1536"/>
      <c r="G21" s="2030">
        <f>IF(E21&lt;=0,0,IF(ISBLANK(C21),0,IF(ISBLANK(B21),C21/B10*F9,(C21*B21)/B10*F9)))</f>
        <v>4.9000000000000012</v>
      </c>
      <c r="I21" s="2602"/>
      <c r="J21" s="1492"/>
      <c r="K21" s="1490">
        <v>4.9000000000000004</v>
      </c>
      <c r="L21" s="1491" t="s">
        <v>1337</v>
      </c>
      <c r="M21" s="1560" t="str">
        <f>IF(J10&lt;=0,0,IF(ISTEXT(J21),J21,IF(ISBLANK(J21),"",(J21/J10)*N9)))</f>
        <v/>
      </c>
      <c r="N21" s="1536"/>
      <c r="O21" s="2030">
        <f>IF(M21&lt;=0,0,IF(ISBLANK(K21),0,IF(ISBLANK(J21),K21/J10*N9,(K21*J21)/J10*N9)))</f>
        <v>4.9000000000000004</v>
      </c>
      <c r="Q21" s="2602"/>
      <c r="R21" s="1492"/>
      <c r="S21" s="1490">
        <v>4.9000000000000004</v>
      </c>
      <c r="T21" s="1491" t="s">
        <v>1337</v>
      </c>
      <c r="U21" s="1560" t="str">
        <f>IF(R10&lt;=0,0,IF(ISTEXT(R21),R21,IF(ISBLANK(R21),"",(R21/R10)*V9)))</f>
        <v/>
      </c>
      <c r="V21" s="1536"/>
      <c r="W21" s="2030">
        <f>IF(U21&lt;=0,0,IF(ISBLANK(S21),0,IF(ISBLANK(R21),S21/R10*V9,(S21*R21)/R10*V9)))</f>
        <v>4.0833333333333339</v>
      </c>
      <c r="Y21" s="2602"/>
      <c r="Z21" s="1492"/>
      <c r="AA21" s="1490">
        <v>4.9000000000000004</v>
      </c>
      <c r="AB21" s="1491" t="s">
        <v>1337</v>
      </c>
      <c r="AC21" s="1560" t="str">
        <f>IF(Z10&lt;=0,0,IF(ISTEXT(Z21),Z21,IF(ISBLANK(Z21),"",(Z21/Z10)*AD9)))</f>
        <v/>
      </c>
      <c r="AD21" s="1536"/>
      <c r="AE21" s="2030">
        <f>IF(AC21&lt;=0,0,IF(ISBLANK(AA21),0,IF(ISBLANK(Z21),AA21/Z10*AD9,(AA21*Z21)/Z10*AD9)))</f>
        <v>3.1688839615668893</v>
      </c>
      <c r="AF21" s="1212"/>
      <c r="AG21" s="1215"/>
      <c r="AH21" s="2632"/>
      <c r="AI21" s="2633"/>
      <c r="AJ21" s="2634"/>
      <c r="AK21" s="1215"/>
      <c r="AM21" s="2674" t="s">
        <v>1501</v>
      </c>
      <c r="AN21" s="2674"/>
      <c r="AO21" s="2674"/>
    </row>
    <row r="22" spans="1:49" ht="18" customHeight="1">
      <c r="A22" s="2602"/>
      <c r="B22" s="1489"/>
      <c r="C22" s="1490"/>
      <c r="D22" s="1493"/>
      <c r="E22" s="1560" t="str">
        <f>IF(B10&lt;=0,0,IF(ISTEXT(B22),B22,IF(ISBLANK(B22),"",(B22/B10)*F9)))</f>
        <v/>
      </c>
      <c r="F22" s="1536"/>
      <c r="G22" s="2030">
        <f>IF(E22&lt;=0,0,IF(ISBLANK(C22),0,IF(ISBLANK(B22),C22/B10*F9,(C22*B22)/B10*F9)))</f>
        <v>0</v>
      </c>
      <c r="I22" s="2602"/>
      <c r="J22" s="1489"/>
      <c r="K22" s="1490"/>
      <c r="L22" s="1493"/>
      <c r="M22" s="1560" t="str">
        <f>IF(J10&lt;=0,0,IF(ISTEXT(J22),J22,IF(ISBLANK(J22),"",(J22/J10)*N9)))</f>
        <v/>
      </c>
      <c r="N22" s="1536"/>
      <c r="O22" s="2030">
        <f>IF(M22&lt;=0,0,IF(ISBLANK(K22),0,IF(ISBLANK(J22),K22/J10*N9,(K22*J22)/J10*N9)))</f>
        <v>0</v>
      </c>
      <c r="Q22" s="2602"/>
      <c r="R22" s="1489"/>
      <c r="S22" s="1490"/>
      <c r="T22" s="1493"/>
      <c r="U22" s="1560" t="str">
        <f>IF(R10&lt;=0,0,IF(ISTEXT(R22),R22,IF(ISBLANK(R22),"",(R22/R10)*V9)))</f>
        <v/>
      </c>
      <c r="V22" s="1536"/>
      <c r="W22" s="2030">
        <f>IF(U22&lt;=0,0,IF(ISBLANK(S22),0,IF(ISBLANK(R22),S22/R10*V9,(S22*R22)/R10*V9)))</f>
        <v>0</v>
      </c>
      <c r="Y22" s="2602"/>
      <c r="Z22" s="1489"/>
      <c r="AA22" s="1490"/>
      <c r="AB22" s="1493"/>
      <c r="AC22" s="1560" t="str">
        <f>IF(Z10&lt;=0,0,IF(ISTEXT(Z22),Z22,IF(ISBLANK(Z22),"",(Z22/Z10)*AD9)))</f>
        <v/>
      </c>
      <c r="AD22" s="1536"/>
      <c r="AE22" s="2030">
        <f>IF(AC22&lt;=0,0,IF(ISBLANK(AA22),0,IF(ISBLANK(Z22),AA22/Z10*AD9,(AA22*Z22)/Z10*AD9)))</f>
        <v>0</v>
      </c>
      <c r="AF22" s="1212"/>
      <c r="AG22" s="1215"/>
      <c r="AH22" s="2632"/>
      <c r="AI22" s="2633"/>
      <c r="AJ22" s="2634"/>
      <c r="AK22" s="1215"/>
      <c r="AM22" s="2700" t="s">
        <v>1502</v>
      </c>
      <c r="AN22" s="2700"/>
      <c r="AO22" s="2700"/>
    </row>
    <row r="23" spans="1:49" s="1482" customFormat="1" ht="15" customHeight="1">
      <c r="A23" s="2602"/>
      <c r="B23" s="1489"/>
      <c r="C23" s="1490"/>
      <c r="D23" s="1491"/>
      <c r="E23" s="1560" t="str">
        <f>IF(B10&lt;=0,0,IF(ISTEXT(B23),B23,IF(ISBLANK(B23),"",(B23/B10)*F9)))</f>
        <v/>
      </c>
      <c r="F23" s="1536"/>
      <c r="G23" s="2030">
        <f>IF(E23&lt;=0,0,IF(ISBLANK(C23),0,IF(ISBLANK(B23),C23/B10*F9,(C23*B23)/B10*F9)))</f>
        <v>0</v>
      </c>
      <c r="H23" s="1246"/>
      <c r="I23" s="2602"/>
      <c r="J23" s="1489"/>
      <c r="K23" s="1490"/>
      <c r="L23" s="1491"/>
      <c r="M23" s="1560" t="str">
        <f>IF(J10&lt;=0,0,IF(ISTEXT(J23),J23,IF(ISBLANK(J23),"",(J23/J10)*N9)))</f>
        <v/>
      </c>
      <c r="N23" s="1536"/>
      <c r="O23" s="2030">
        <f>IF(M23&lt;=0,0,IF(ISBLANK(K23),0,IF(ISBLANK(J23),K23/J10*N9,(K23*J23)/J10*N9)))</f>
        <v>0</v>
      </c>
      <c r="Q23" s="2602"/>
      <c r="R23" s="1489"/>
      <c r="S23" s="1490"/>
      <c r="T23" s="1491"/>
      <c r="U23" s="1560" t="str">
        <f>IF(R10&lt;=0,0,IF(ISTEXT(R23),R23,IF(ISBLANK(R23),"",(R23/R10)*V9)))</f>
        <v/>
      </c>
      <c r="V23" s="1536"/>
      <c r="W23" s="2030">
        <f>IF(U23&lt;=0,0,IF(ISBLANK(S23),0,IF(ISBLANK(R23),S23/R10*V9,(S23*R23)/R10*V9)))</f>
        <v>0</v>
      </c>
      <c r="X23" s="1246"/>
      <c r="Y23" s="2602"/>
      <c r="Z23" s="1489"/>
      <c r="AA23" s="1490"/>
      <c r="AB23" s="1491"/>
      <c r="AC23" s="1560" t="str">
        <f>IF(Z10&lt;=0,0,IF(ISTEXT(Z23),Z23,IF(ISBLANK(Z23),"",(Z23/Z10)*AD9)))</f>
        <v/>
      </c>
      <c r="AD23" s="1536"/>
      <c r="AE23" s="2030">
        <f>IF(AC23&lt;=0,0,IF(ISBLANK(AA23),0,IF(ISBLANK(Z23),AA23/Z10*AD9,(AA23*Z23)/Z10*AD9)))</f>
        <v>0</v>
      </c>
      <c r="AF23" s="1212"/>
      <c r="AG23" s="1215"/>
      <c r="AH23" s="2635" t="s">
        <v>2231</v>
      </c>
      <c r="AI23" s="2636"/>
      <c r="AJ23" s="2637"/>
      <c r="AK23" s="1215"/>
      <c r="AM23" s="2696" t="s">
        <v>1503</v>
      </c>
      <c r="AN23" s="2696"/>
      <c r="AO23" s="2696"/>
      <c r="AQ23" s="1246"/>
      <c r="AR23" s="1246"/>
      <c r="AS23" s="1246"/>
    </row>
    <row r="24" spans="1:49" s="1482" customFormat="1" ht="15" customHeight="1">
      <c r="A24" s="2602"/>
      <c r="B24" s="2026" t="s">
        <v>1338</v>
      </c>
      <c r="C24" s="2027">
        <f>IF(ISBLANK(B14),C14,B14*C14)+IF(ISBLANK(B15),C15,B15*C15)+IF(ISBLANK(B16),C16,B16*C16)+IF(ISBLANK(B17),C17,B17*C17)+IF(ISBLANK(B18),C18,B18*C18)+IF(ISBLANK(B19),C19,B19*C19)+IF(ISBLANK(B20),C20,B20*C20)+IF(ISBLANK(B21),C21,B21*C21)+IF(ISBLANK(B22),C22,B22*C22)+IF(ISBLANK(B23),C23,B23*C23)</f>
        <v>27.059999999999995</v>
      </c>
      <c r="D24" s="2015"/>
      <c r="E24" s="2015"/>
      <c r="F24" s="2015"/>
      <c r="G24" s="2020">
        <f>(C24/B10)*F9</f>
        <v>27.06</v>
      </c>
      <c r="H24" s="1246"/>
      <c r="I24" s="2602"/>
      <c r="J24" s="2026" t="s">
        <v>1338</v>
      </c>
      <c r="K24" s="2027">
        <f>IF(ISBLANK(J14),K14,J14*K14)+IF(ISBLANK(J15),K15,J15*K15)+IF(ISBLANK(J16),K16,J16*K16)+IF(ISBLANK(J17),K17,J17*K17)+IF(ISBLANK(J18),K18,J18*K18)+IF(ISBLANK(J19),K19,J19*K19)+IF(ISBLANK(J20),K20,J20*K20)+IF(ISBLANK(J21),K21,J21*K21)+IF(ISBLANK(J22),K22,J22*K22)+IF(ISBLANK(J23),K23,J23*K23)</f>
        <v>27.059999999999995</v>
      </c>
      <c r="L24" s="2015"/>
      <c r="M24" s="2015"/>
      <c r="N24" s="2015"/>
      <c r="O24" s="2020">
        <f>(K24/J10)*N9</f>
        <v>27.059999999999995</v>
      </c>
      <c r="Q24" s="2602"/>
      <c r="R24" s="2026" t="s">
        <v>1338</v>
      </c>
      <c r="S24" s="2027">
        <f>IF(ISBLANK(R14),S14,R14*S14)+IF(ISBLANK(R15),S15,R15*S15)+IF(ISBLANK(R16),S16,R16*S16)+IF(ISBLANK(R17),S17,R17*S17)+IF(ISBLANK(R18),S18,R18*S18)+IF(ISBLANK(R19),S19,R19*S19)+IF(ISBLANK(R20),S20,R20*S20)+IF(ISBLANK(R21),S21,R21*S21)+IF(ISBLANK(R22),S22,R22*S22)+IF(ISBLANK(R23),S23,R23*S23)</f>
        <v>27.059999999999995</v>
      </c>
      <c r="T24" s="2015"/>
      <c r="U24" s="2015"/>
      <c r="V24" s="2015"/>
      <c r="W24" s="2020">
        <f>(S24/R10)*V9</f>
        <v>22.549999999999994</v>
      </c>
      <c r="X24" s="1246"/>
      <c r="Y24" s="2602"/>
      <c r="Z24" s="2026" t="s">
        <v>1338</v>
      </c>
      <c r="AA24" s="2027">
        <f>IF(ISBLANK(Z14),AA14,Z14*AA14)+IF(ISBLANK(Z15),AA15,Z15*AA15)+IF(ISBLANK(Z16),AA16,Z16*AA16)+IF(ISBLANK(Z17),AA17,Z17*AA17)+IF(ISBLANK(Z18),AA18,Z18*AA18)+IF(ISBLANK(Z19),AA19,Z19*AA19)+IF(ISBLANK(Z20),AA20,Z20*AA20)+IF(ISBLANK(Z21),AA21,Z21*AA21)+IF(ISBLANK(Z22),AA22,Z22*AA22)+IF(ISBLANK(Z23),AA23,Z23*AA23)</f>
        <v>27.059999999999995</v>
      </c>
      <c r="AB24" s="2015"/>
      <c r="AC24" s="2015"/>
      <c r="AD24" s="2015"/>
      <c r="AE24" s="2020">
        <f>(AA24/Z10)*AD9</f>
        <v>17.5</v>
      </c>
      <c r="AF24" s="2642" t="s">
        <v>1361</v>
      </c>
      <c r="AG24" s="1215"/>
      <c r="AH24" s="2635"/>
      <c r="AI24" s="2636"/>
      <c r="AJ24" s="2637"/>
      <c r="AK24" s="1215"/>
      <c r="AM24" s="2697" t="s">
        <v>1504</v>
      </c>
      <c r="AN24" s="2697"/>
      <c r="AO24" s="2697"/>
      <c r="AQ24" s="1246"/>
      <c r="AR24" s="1246"/>
      <c r="AS24" s="1246"/>
    </row>
    <row r="25" spans="1:49" s="1482" customFormat="1" ht="15" customHeight="1">
      <c r="A25" s="2602"/>
      <c r="B25" s="1494"/>
      <c r="C25" s="1494"/>
      <c r="D25" s="1494"/>
      <c r="E25" s="1494"/>
      <c r="F25" s="1494"/>
      <c r="G25" s="1495" t="s">
        <v>1339</v>
      </c>
      <c r="H25" s="1246"/>
      <c r="I25" s="2602"/>
      <c r="J25" s="1494"/>
      <c r="K25" s="1494"/>
      <c r="L25" s="1494"/>
      <c r="M25" s="1494"/>
      <c r="N25" s="1494"/>
      <c r="O25" s="1495" t="s">
        <v>1339</v>
      </c>
      <c r="Q25" s="2602"/>
      <c r="R25" s="1494"/>
      <c r="S25" s="1494"/>
      <c r="T25" s="1494"/>
      <c r="U25" s="1494"/>
      <c r="V25" s="1494"/>
      <c r="W25" s="1495" t="s">
        <v>1339</v>
      </c>
      <c r="X25" s="1246"/>
      <c r="Y25" s="2602"/>
      <c r="Z25" s="1494"/>
      <c r="AA25" s="1494"/>
      <c r="AB25" s="1494"/>
      <c r="AC25" s="1494"/>
      <c r="AD25" s="1494"/>
      <c r="AE25" s="1495" t="s">
        <v>1339</v>
      </c>
      <c r="AF25" s="2642"/>
      <c r="AG25" s="1215"/>
      <c r="AH25" s="2635"/>
      <c r="AI25" s="2636"/>
      <c r="AJ25" s="2637"/>
      <c r="AK25" s="1212"/>
      <c r="AM25" s="2698" t="s">
        <v>1505</v>
      </c>
      <c r="AN25" s="2698"/>
      <c r="AO25" s="2698"/>
      <c r="AQ25" s="1246"/>
      <c r="AR25" s="1246"/>
      <c r="AS25" s="1246"/>
    </row>
    <row r="26" spans="1:49" s="1482" customFormat="1" ht="15" customHeight="1" thickBot="1">
      <c r="A26" s="2603"/>
      <c r="B26" s="2016">
        <v>7</v>
      </c>
      <c r="C26" s="2016">
        <v>7</v>
      </c>
      <c r="D26" s="2016">
        <v>21</v>
      </c>
      <c r="E26" s="2016">
        <v>5</v>
      </c>
      <c r="F26" s="2016">
        <v>7</v>
      </c>
      <c r="G26" s="2021">
        <v>9</v>
      </c>
      <c r="H26" s="1246"/>
      <c r="I26" s="2603"/>
      <c r="J26" s="2016">
        <v>7</v>
      </c>
      <c r="K26" s="2016">
        <v>7</v>
      </c>
      <c r="L26" s="2016">
        <v>21</v>
      </c>
      <c r="M26" s="2016">
        <v>5</v>
      </c>
      <c r="N26" s="2016">
        <v>7</v>
      </c>
      <c r="O26" s="2021">
        <v>9</v>
      </c>
      <c r="Q26" s="2603"/>
      <c r="R26" s="2016">
        <v>7</v>
      </c>
      <c r="S26" s="2016">
        <v>7</v>
      </c>
      <c r="T26" s="2016">
        <v>21</v>
      </c>
      <c r="U26" s="2016">
        <v>5</v>
      </c>
      <c r="V26" s="2016">
        <v>7</v>
      </c>
      <c r="W26" s="2021">
        <v>9</v>
      </c>
      <c r="X26" s="1246"/>
      <c r="Y26" s="2603"/>
      <c r="Z26" s="2016">
        <v>7</v>
      </c>
      <c r="AA26" s="2016">
        <v>7</v>
      </c>
      <c r="AB26" s="2016">
        <v>21</v>
      </c>
      <c r="AC26" s="2016">
        <v>5</v>
      </c>
      <c r="AD26" s="2016">
        <v>7</v>
      </c>
      <c r="AE26" s="2021">
        <v>9</v>
      </c>
      <c r="AF26" s="2642"/>
      <c r="AG26" s="1215"/>
      <c r="AH26" s="2048" t="s">
        <v>1330</v>
      </c>
      <c r="AI26" s="1531"/>
      <c r="AJ26" s="2049"/>
      <c r="AK26" s="1215"/>
      <c r="AM26" s="105"/>
      <c r="AN26" s="105"/>
      <c r="AO26" s="105"/>
      <c r="AQ26" s="1246"/>
      <c r="AR26" s="1246"/>
      <c r="AS26" s="1246"/>
    </row>
    <row r="27" spans="1:49" s="1482" customFormat="1" ht="15" customHeight="1" thickBot="1">
      <c r="T27" s="1482">
        <f>SUM(R26:V26)</f>
        <v>47</v>
      </c>
      <c r="AF27" s="1212"/>
      <c r="AG27" s="1215"/>
      <c r="AH27" s="2050" t="s">
        <v>2261</v>
      </c>
      <c r="AI27" s="1532"/>
      <c r="AJ27" s="2051"/>
      <c r="AK27" s="1215"/>
      <c r="AM27" s="105"/>
      <c r="AN27" s="1851"/>
      <c r="AO27" s="1851" t="s">
        <v>1506</v>
      </c>
      <c r="AQ27" s="1246"/>
      <c r="AR27" s="1246"/>
      <c r="AS27" s="1246"/>
    </row>
    <row r="28" spans="1:49" s="1482" customFormat="1" ht="15" customHeight="1">
      <c r="A28" s="2653" t="s">
        <v>3</v>
      </c>
      <c r="B28" s="2657" t="str">
        <f>B6</f>
        <v>CROISSANT DE VINCENT au poids de farine</v>
      </c>
      <c r="C28" s="2657"/>
      <c r="D28" s="2657"/>
      <c r="E28" s="2657"/>
      <c r="F28" s="2657"/>
      <c r="G28" s="2655" t="str">
        <f>G6</f>
        <v>C1</v>
      </c>
      <c r="H28" s="1246"/>
      <c r="I28" s="2653" t="s">
        <v>3</v>
      </c>
      <c r="J28" s="2657" t="str">
        <f>J6</f>
        <v>CROISSANT DE VINCENT au poids de farine</v>
      </c>
      <c r="K28" s="2657"/>
      <c r="L28" s="2657"/>
      <c r="M28" s="2657"/>
      <c r="N28" s="2657"/>
      <c r="O28" s="2655" t="str">
        <f>O6</f>
        <v>C2</v>
      </c>
      <c r="P28" s="1523"/>
      <c r="Q28" s="2653" t="s">
        <v>3</v>
      </c>
      <c r="R28" s="2657" t="str">
        <f>R6</f>
        <v>CROISSANT DE VINCENT au poids de farine</v>
      </c>
      <c r="S28" s="2657"/>
      <c r="T28" s="2657"/>
      <c r="U28" s="2657"/>
      <c r="V28" s="2657"/>
      <c r="W28" s="2655" t="str">
        <f>W6</f>
        <v>C3</v>
      </c>
      <c r="X28" s="1246"/>
      <c r="Y28" s="2653" t="s">
        <v>3</v>
      </c>
      <c r="Z28" s="2657" t="str">
        <f>Z6</f>
        <v>CROISSANT DE VINCENT au poids de farine</v>
      </c>
      <c r="AA28" s="2657"/>
      <c r="AB28" s="2657"/>
      <c r="AC28" s="2657"/>
      <c r="AD28" s="2657"/>
      <c r="AE28" s="2655" t="str">
        <f>AE6</f>
        <v>C4</v>
      </c>
      <c r="AF28" s="1212"/>
      <c r="AH28" s="2052"/>
      <c r="AI28" s="1532"/>
      <c r="AJ28" s="2051"/>
      <c r="AM28" s="2678" t="s">
        <v>1507</v>
      </c>
      <c r="AN28" s="2678"/>
      <c r="AO28" s="2678"/>
      <c r="AQ28" s="1246"/>
      <c r="AR28" s="1246"/>
      <c r="AS28" s="1246"/>
    </row>
    <row r="29" spans="1:49" s="1482" customFormat="1" ht="15" customHeight="1" thickBot="1">
      <c r="A29" s="2654"/>
      <c r="B29" s="2658"/>
      <c r="C29" s="2658"/>
      <c r="D29" s="2658"/>
      <c r="E29" s="2658"/>
      <c r="F29" s="2658"/>
      <c r="G29" s="2656"/>
      <c r="H29" s="1246"/>
      <c r="I29" s="2654"/>
      <c r="J29" s="2658"/>
      <c r="K29" s="2658"/>
      <c r="L29" s="2658"/>
      <c r="M29" s="2658"/>
      <c r="N29" s="2658"/>
      <c r="O29" s="2656"/>
      <c r="P29" s="1523"/>
      <c r="Q29" s="2654"/>
      <c r="R29" s="2658"/>
      <c r="S29" s="2658"/>
      <c r="T29" s="2658"/>
      <c r="U29" s="2658"/>
      <c r="V29" s="2658"/>
      <c r="W29" s="2656"/>
      <c r="X29" s="1246"/>
      <c r="Y29" s="2654"/>
      <c r="Z29" s="2658"/>
      <c r="AA29" s="2658"/>
      <c r="AB29" s="2658"/>
      <c r="AC29" s="2658"/>
      <c r="AD29" s="2658"/>
      <c r="AE29" s="2656"/>
      <c r="AF29" s="1212"/>
      <c r="AH29" s="1533">
        <v>11</v>
      </c>
      <c r="AI29" s="1208">
        <v>11</v>
      </c>
      <c r="AJ29" s="1209">
        <v>11</v>
      </c>
      <c r="AK29" s="1482" t="s">
        <v>1213</v>
      </c>
      <c r="AM29" s="2679" t="s">
        <v>1508</v>
      </c>
      <c r="AN29" s="2679"/>
      <c r="AO29" s="2679"/>
      <c r="AQ29" s="1246"/>
      <c r="AR29" s="1246"/>
      <c r="AS29" s="1246"/>
    </row>
    <row r="30" spans="1:49" s="1482" customFormat="1" ht="15" customHeight="1">
      <c r="A30" s="2659" t="str">
        <f>A8</f>
        <v>RECETTES DE VINCENT</v>
      </c>
      <c r="B30" s="1496" t="s">
        <v>1329</v>
      </c>
      <c r="C30" s="1497" t="str">
        <f>C8</f>
        <v>RECETTES DE VINCENT</v>
      </c>
      <c r="D30" s="82"/>
      <c r="E30" s="82"/>
      <c r="F30" s="1523"/>
      <c r="G30" s="2036"/>
      <c r="H30" s="1246"/>
      <c r="I30" s="2659" t="str">
        <f>I8</f>
        <v>RECETTES DE VINCENT</v>
      </c>
      <c r="J30" s="1496" t="s">
        <v>1329</v>
      </c>
      <c r="K30" s="1497" t="str">
        <f>K8</f>
        <v>RECETTES DE VINCENT</v>
      </c>
      <c r="L30" s="82"/>
      <c r="M30" s="82"/>
      <c r="N30" s="82"/>
      <c r="O30" s="2036"/>
      <c r="Q30" s="2659" t="str">
        <f>Q8</f>
        <v>RECETTES DE VINCENT</v>
      </c>
      <c r="R30" s="1496" t="s">
        <v>1329</v>
      </c>
      <c r="S30" s="1497" t="str">
        <f>S8</f>
        <v>RECETTES DE VINCENT</v>
      </c>
      <c r="T30" s="82"/>
      <c r="U30" s="82"/>
      <c r="V30" s="82"/>
      <c r="W30" s="2036"/>
      <c r="X30" s="1246"/>
      <c r="Y30" s="2659" t="str">
        <f>Y8</f>
        <v>RECETTES DE VINCENT</v>
      </c>
      <c r="Z30" s="1496" t="s">
        <v>1329</v>
      </c>
      <c r="AA30" s="1497" t="str">
        <f>AA8</f>
        <v>RECETTES DE VINCENT</v>
      </c>
      <c r="AB30" s="82"/>
      <c r="AC30" s="82"/>
      <c r="AD30" s="82"/>
      <c r="AE30" s="2036"/>
      <c r="AF30" s="1212"/>
      <c r="AK30" s="1215"/>
      <c r="AM30" s="2680" t="s">
        <v>1509</v>
      </c>
      <c r="AN30" s="2680"/>
      <c r="AO30" s="2680"/>
      <c r="AQ30" s="1246"/>
      <c r="AR30" s="1246"/>
      <c r="AS30" s="1246"/>
    </row>
    <row r="31" spans="1:49" s="1482" customFormat="1" ht="15" customHeight="1">
      <c r="A31" s="2659"/>
      <c r="B31" s="1498" t="s">
        <v>1340</v>
      </c>
      <c r="C31" s="1499"/>
      <c r="D31" s="1499"/>
      <c r="E31" s="1499"/>
      <c r="F31" s="1523"/>
      <c r="G31" s="2037"/>
      <c r="H31" s="1246"/>
      <c r="I31" s="2659"/>
      <c r="J31" s="1498" t="s">
        <v>1340</v>
      </c>
      <c r="K31" s="1499"/>
      <c r="L31" s="1499"/>
      <c r="M31" s="1499"/>
      <c r="N31" s="1499"/>
      <c r="O31" s="2037"/>
      <c r="Q31" s="2659"/>
      <c r="R31" s="1498" t="s">
        <v>1340</v>
      </c>
      <c r="S31" s="1499"/>
      <c r="T31" s="1499"/>
      <c r="U31" s="1499"/>
      <c r="V31" s="1499"/>
      <c r="W31" s="2037"/>
      <c r="X31" s="1246"/>
      <c r="Y31" s="2659"/>
      <c r="Z31" s="1498" t="s">
        <v>1340</v>
      </c>
      <c r="AA31" s="1499"/>
      <c r="AB31" s="1499"/>
      <c r="AC31" s="1499"/>
      <c r="AD31" s="1499"/>
      <c r="AE31" s="2037"/>
      <c r="AF31" s="1212"/>
      <c r="AH31" s="2684" t="s">
        <v>1362</v>
      </c>
      <c r="AI31" s="2685"/>
      <c r="AJ31" s="2685"/>
      <c r="AK31" s="2686"/>
      <c r="AM31" s="2681" t="s">
        <v>1510</v>
      </c>
      <c r="AN31" s="2681"/>
      <c r="AO31" s="2681"/>
      <c r="AQ31" s="1246"/>
      <c r="AR31" s="1246"/>
      <c r="AS31" s="1246"/>
    </row>
    <row r="32" spans="1:49" s="1482" customFormat="1" ht="15" customHeight="1">
      <c r="A32" s="2659"/>
      <c r="B32" s="1500"/>
      <c r="C32" s="1501" t="s">
        <v>1341</v>
      </c>
      <c r="D32" s="1502">
        <v>2</v>
      </c>
      <c r="E32" s="1503"/>
      <c r="F32" s="1503" t="s">
        <v>1342</v>
      </c>
      <c r="G32" s="2038">
        <v>2</v>
      </c>
      <c r="H32" s="1246"/>
      <c r="I32" s="2659"/>
      <c r="J32" s="1500"/>
      <c r="K32" s="1501" t="s">
        <v>1341</v>
      </c>
      <c r="L32" s="1502">
        <v>2</v>
      </c>
      <c r="M32" s="1503" t="s">
        <v>1342</v>
      </c>
      <c r="N32" s="1502">
        <v>2</v>
      </c>
      <c r="O32" s="2038"/>
      <c r="Q32" s="2659"/>
      <c r="R32" s="1500"/>
      <c r="S32" s="1501" t="s">
        <v>1341</v>
      </c>
      <c r="T32" s="1502">
        <v>2</v>
      </c>
      <c r="U32" s="1503" t="s">
        <v>1342</v>
      </c>
      <c r="V32" s="1502">
        <v>2</v>
      </c>
      <c r="W32" s="2038"/>
      <c r="X32" s="1246"/>
      <c r="Y32" s="2659"/>
      <c r="Z32" s="1500"/>
      <c r="AA32" s="1501" t="s">
        <v>1341</v>
      </c>
      <c r="AB32" s="1502">
        <v>2</v>
      </c>
      <c r="AC32" s="1503" t="s">
        <v>1342</v>
      </c>
      <c r="AD32" s="1502">
        <v>2</v>
      </c>
      <c r="AE32" s="2038"/>
      <c r="AF32" s="1212"/>
      <c r="AH32" s="2687"/>
      <c r="AI32" s="2688"/>
      <c r="AJ32" s="2688"/>
      <c r="AK32" s="2689"/>
      <c r="AM32" s="2682" t="s">
        <v>1511</v>
      </c>
      <c r="AN32" s="2682"/>
      <c r="AO32" s="2682"/>
      <c r="AQ32" s="1246"/>
      <c r="AR32" s="1246"/>
      <c r="AS32" s="1246"/>
    </row>
    <row r="33" spans="1:41" s="1482" customFormat="1" ht="15" customHeight="1">
      <c r="A33" s="2659"/>
      <c r="B33" s="1339">
        <v>0</v>
      </c>
      <c r="C33" s="2664" t="s">
        <v>284</v>
      </c>
      <c r="D33" s="2664"/>
      <c r="E33" s="2664"/>
      <c r="F33" s="2664"/>
      <c r="G33" s="2665"/>
      <c r="H33" s="1523"/>
      <c r="I33" s="2659"/>
      <c r="J33" s="1339">
        <v>0</v>
      </c>
      <c r="K33" s="1504" t="s">
        <v>284</v>
      </c>
      <c r="L33" s="1534"/>
      <c r="M33" s="1534"/>
      <c r="N33" s="1534"/>
      <c r="O33" s="2044"/>
      <c r="Q33" s="2659"/>
      <c r="R33" s="1339">
        <v>0</v>
      </c>
      <c r="S33" s="1504" t="s">
        <v>284</v>
      </c>
      <c r="T33" s="1534"/>
      <c r="U33" s="1534"/>
      <c r="V33" s="1534"/>
      <c r="W33" s="2044"/>
      <c r="X33" s="1522"/>
      <c r="Y33" s="2659"/>
      <c r="Z33" s="1339">
        <v>0</v>
      </c>
      <c r="AA33" s="1504" t="s">
        <v>284</v>
      </c>
      <c r="AB33" s="1534"/>
      <c r="AC33" s="1534"/>
      <c r="AD33" s="1534"/>
      <c r="AE33" s="2044"/>
      <c r="AF33" s="1212"/>
      <c r="AH33" s="2687"/>
      <c r="AI33" s="2688"/>
      <c r="AJ33" s="2688"/>
      <c r="AK33" s="2689"/>
      <c r="AM33" s="2674" t="s">
        <v>1512</v>
      </c>
      <c r="AN33" s="2674"/>
      <c r="AO33" s="2674"/>
    </row>
    <row r="34" spans="1:41" s="1482" customFormat="1" ht="15" customHeight="1">
      <c r="A34" s="2659"/>
      <c r="B34" s="1505" t="str">
        <f>IF(ISBLANK(C34),"",LARGE(B33:B33,1)+1)</f>
        <v/>
      </c>
      <c r="C34" s="1511"/>
      <c r="D34" s="1506" t="s">
        <v>1343</v>
      </c>
      <c r="E34" s="2666">
        <f>(F11/B12)*E37</f>
        <v>8.5986696230598678</v>
      </c>
      <c r="F34" s="2666"/>
      <c r="G34" s="2034"/>
      <c r="H34" s="1523"/>
      <c r="I34" s="2659"/>
      <c r="J34" s="1505">
        <f>IF(ISBLANK(K34),"",LARGE(J33:J33,1)+1)</f>
        <v>1</v>
      </c>
      <c r="K34" s="1535" t="s">
        <v>1364</v>
      </c>
      <c r="L34" s="1535"/>
      <c r="M34" s="1536"/>
      <c r="N34" s="1536"/>
      <c r="O34" s="2045"/>
      <c r="Q34" s="2659"/>
      <c r="R34" s="1505">
        <f>IF(ISBLANK(S34),"",LARGE(R33:R33,1)+1)</f>
        <v>1</v>
      </c>
      <c r="S34" s="1535" t="s">
        <v>1364</v>
      </c>
      <c r="T34" s="1535"/>
      <c r="U34" s="1536"/>
      <c r="V34" s="1536"/>
      <c r="W34" s="2045"/>
      <c r="X34" s="1523"/>
      <c r="Y34" s="2659"/>
      <c r="Z34" s="1505">
        <f>IF(ISBLANK(AA34),"",LARGE(Z33:Z33,1)+1)</f>
        <v>1</v>
      </c>
      <c r="AA34" s="1535" t="s">
        <v>1364</v>
      </c>
      <c r="AB34" s="1535"/>
      <c r="AC34" s="1536"/>
      <c r="AD34" s="1536"/>
      <c r="AE34" s="2045"/>
      <c r="AF34" s="1212"/>
      <c r="AH34" s="2687"/>
      <c r="AI34" s="2688"/>
      <c r="AJ34" s="2688"/>
      <c r="AK34" s="2689"/>
      <c r="AM34" s="2683" t="s">
        <v>1513</v>
      </c>
      <c r="AN34" s="2683"/>
      <c r="AO34" s="2683"/>
    </row>
    <row r="35" spans="1:41" s="1482" customFormat="1" ht="15" customHeight="1">
      <c r="A35" s="2659"/>
      <c r="B35" s="1505" t="str">
        <f>IF(ISBLANK(C35),"",LARGE(B33:B34,1)+1)</f>
        <v/>
      </c>
      <c r="C35" s="1511"/>
      <c r="D35" s="1506" t="s">
        <v>25</v>
      </c>
      <c r="E35" s="2666">
        <f>(F12/B12)*E37</f>
        <v>1.9013303769401337</v>
      </c>
      <c r="F35" s="2666"/>
      <c r="G35" s="2034"/>
      <c r="I35" s="2659"/>
      <c r="J35" s="1505">
        <f>IF(ISBLANK(K35),"",LARGE(J33:J34,1)+1)</f>
        <v>2</v>
      </c>
      <c r="K35" s="1535" t="s">
        <v>1365</v>
      </c>
      <c r="L35" s="1535"/>
      <c r="M35" s="1536"/>
      <c r="N35" s="1536"/>
      <c r="O35" s="2045"/>
      <c r="Q35" s="2659"/>
      <c r="R35" s="1505">
        <f>IF(ISBLANK(S35),"",LARGE(R33:R34,1)+1)</f>
        <v>2</v>
      </c>
      <c r="S35" s="1535" t="s">
        <v>1365</v>
      </c>
      <c r="T35" s="1535"/>
      <c r="U35" s="1536"/>
      <c r="V35" s="1536"/>
      <c r="W35" s="2045"/>
      <c r="Y35" s="2659"/>
      <c r="Z35" s="1505">
        <f>IF(ISBLANK(AA35),"",LARGE(Z33:Z34,1)+1)</f>
        <v>2</v>
      </c>
      <c r="AA35" s="1535" t="s">
        <v>1365</v>
      </c>
      <c r="AB35" s="1535"/>
      <c r="AC35" s="1536"/>
      <c r="AD35" s="1536"/>
      <c r="AE35" s="2045"/>
      <c r="AF35" s="1212"/>
      <c r="AH35" s="2690" t="s">
        <v>1363</v>
      </c>
      <c r="AI35" s="2691"/>
      <c r="AJ35" s="2691"/>
      <c r="AK35" s="2692"/>
      <c r="AM35" s="2669" t="s">
        <v>1514</v>
      </c>
      <c r="AN35" s="2669"/>
      <c r="AO35" s="2669"/>
    </row>
    <row r="36" spans="1:41" s="1482" customFormat="1" ht="15" customHeight="1">
      <c r="A36" s="2659"/>
      <c r="B36" s="1505" t="str">
        <f>IF(ISBLANK(C36),"",LARGE(B33:B35,1)+1)</f>
        <v/>
      </c>
      <c r="C36" s="1511"/>
      <c r="D36" s="2039" t="s">
        <v>469</v>
      </c>
      <c r="E36" s="2667">
        <f>SUM(E34:E35)</f>
        <v>10.500000000000002</v>
      </c>
      <c r="F36" s="2667"/>
      <c r="G36" s="2034"/>
      <c r="I36" s="2659"/>
      <c r="J36" s="1505" t="str">
        <f>IF(ISBLANK(K36),"",LARGE(J33:J35,1)+1)</f>
        <v/>
      </c>
      <c r="K36" s="1535"/>
      <c r="L36" s="1535"/>
      <c r="M36" s="1536"/>
      <c r="N36" s="1536"/>
      <c r="O36" s="2045"/>
      <c r="Q36" s="2659"/>
      <c r="R36" s="1505" t="str">
        <f>IF(ISBLANK(S36),"",LARGE(R33:R35,1)+1)</f>
        <v/>
      </c>
      <c r="S36" s="1535"/>
      <c r="T36" s="1535"/>
      <c r="U36" s="1536"/>
      <c r="V36" s="1536"/>
      <c r="W36" s="2045"/>
      <c r="Y36" s="2659"/>
      <c r="Z36" s="1505" t="str">
        <f>IF(ISBLANK(AA36),"",LARGE(Z33:Z35,1)+1)</f>
        <v/>
      </c>
      <c r="AA36" s="1535"/>
      <c r="AB36" s="1535"/>
      <c r="AC36" s="1536"/>
      <c r="AD36" s="1536"/>
      <c r="AE36" s="2045"/>
      <c r="AF36" s="1212"/>
      <c r="AH36" s="2690"/>
      <c r="AI36" s="2691"/>
      <c r="AJ36" s="2691"/>
      <c r="AK36" s="2692"/>
      <c r="AM36" s="2670" t="s">
        <v>1515</v>
      </c>
      <c r="AN36" s="2670"/>
      <c r="AO36" s="2670"/>
    </row>
    <row r="37" spans="1:41" s="1482" customFormat="1" ht="15" customHeight="1">
      <c r="A37" s="2659"/>
      <c r="B37" s="1505" t="str">
        <f>IF(ISBLANK(C37),"",LARGE(B33:B36,1)+1)</f>
        <v/>
      </c>
      <c r="C37" s="1511"/>
      <c r="D37" s="2040" t="s">
        <v>1344</v>
      </c>
      <c r="E37" s="2663">
        <v>1.5</v>
      </c>
      <c r="F37" s="2663"/>
      <c r="G37" s="2034"/>
      <c r="I37" s="2659"/>
      <c r="J37" s="1505" t="str">
        <f>IF(ISBLANK(K37),"",LARGE(J33:J36,1)+1)</f>
        <v/>
      </c>
      <c r="K37" s="1535"/>
      <c r="L37" s="1535"/>
      <c r="M37" s="1536"/>
      <c r="N37" s="1536"/>
      <c r="O37" s="2045"/>
      <c r="Q37" s="2659"/>
      <c r="R37" s="1505" t="str">
        <f>IF(ISBLANK(S37),"",LARGE(R33:R36,1)+1)</f>
        <v/>
      </c>
      <c r="S37" s="1535"/>
      <c r="T37" s="1535"/>
      <c r="U37" s="1536"/>
      <c r="V37" s="1536"/>
      <c r="W37" s="2045"/>
      <c r="Y37" s="2659"/>
      <c r="Z37" s="1505" t="str">
        <f>IF(ISBLANK(AA37),"",LARGE(Z33:Z36,1)+1)</f>
        <v/>
      </c>
      <c r="AA37" s="1535"/>
      <c r="AB37" s="1535"/>
      <c r="AC37" s="1536"/>
      <c r="AD37" s="1536"/>
      <c r="AE37" s="2045"/>
      <c r="AF37" s="1212"/>
      <c r="AH37" s="2690"/>
      <c r="AI37" s="2691"/>
      <c r="AJ37" s="2691"/>
      <c r="AK37" s="2692"/>
      <c r="AM37" s="2671" t="s">
        <v>1516</v>
      </c>
      <c r="AN37" s="2671"/>
      <c r="AO37" s="2671"/>
    </row>
    <row r="38" spans="1:41" s="1482" customFormat="1" ht="15" customHeight="1">
      <c r="A38" s="2659"/>
      <c r="B38" s="1505">
        <f>IF(ISBLANK(C38),"",LARGE(B33:B37,1)+1)</f>
        <v>1</v>
      </c>
      <c r="C38" s="1507" t="s">
        <v>1345</v>
      </c>
      <c r="D38" s="1508"/>
      <c r="E38" s="1507"/>
      <c r="F38" s="1511"/>
      <c r="G38" s="2034"/>
      <c r="I38" s="2659"/>
      <c r="J38" s="1505" t="str">
        <f>IF(ISBLANK(K38),"",LARGE(J33:J37,1)+1)</f>
        <v/>
      </c>
      <c r="K38" s="1535"/>
      <c r="L38" s="1535"/>
      <c r="M38" s="1536"/>
      <c r="N38" s="1536"/>
      <c r="O38" s="2045"/>
      <c r="Q38" s="2659"/>
      <c r="R38" s="1505" t="str">
        <f>IF(ISBLANK(S38),"",LARGE(R33:R37,1)+1)</f>
        <v/>
      </c>
      <c r="S38" s="1535"/>
      <c r="T38" s="1535"/>
      <c r="U38" s="1536"/>
      <c r="V38" s="1536"/>
      <c r="W38" s="2045"/>
      <c r="Y38" s="2659"/>
      <c r="Z38" s="1505" t="str">
        <f>IF(ISBLANK(AA38),"",LARGE(Z33:Z37,1)+1)</f>
        <v/>
      </c>
      <c r="AA38" s="1535"/>
      <c r="AB38" s="1535"/>
      <c r="AC38" s="1536"/>
      <c r="AD38" s="1536"/>
      <c r="AE38" s="2045"/>
      <c r="AF38" s="1212"/>
      <c r="AH38" s="2690"/>
      <c r="AI38" s="2691"/>
      <c r="AJ38" s="2691"/>
      <c r="AK38" s="2692"/>
      <c r="AM38" s="2672" t="s">
        <v>1517</v>
      </c>
      <c r="AN38" s="2672"/>
      <c r="AO38" s="2672"/>
    </row>
    <row r="39" spans="1:41" s="1482" customFormat="1" ht="15" customHeight="1">
      <c r="A39" s="2659"/>
      <c r="B39" s="1505">
        <f>IF(ISBLANK(C39),"",LARGE(B33:B38,1)+1)</f>
        <v>2</v>
      </c>
      <c r="C39" s="1507" t="s">
        <v>1346</v>
      </c>
      <c r="D39" s="1508"/>
      <c r="E39" s="1507"/>
      <c r="F39" s="1511"/>
      <c r="G39" s="2034"/>
      <c r="I39" s="2659"/>
      <c r="J39" s="1505" t="str">
        <f>IF(ISBLANK(K39),"",LARGE(J33:J38,1)+1)</f>
        <v/>
      </c>
      <c r="K39" s="1535"/>
      <c r="L39" s="1535"/>
      <c r="M39" s="1536"/>
      <c r="N39" s="1536"/>
      <c r="O39" s="2045"/>
      <c r="Q39" s="2659"/>
      <c r="R39" s="1505" t="str">
        <f>IF(ISBLANK(S39),"",LARGE(R33:R38,1)+1)</f>
        <v/>
      </c>
      <c r="S39" s="1535"/>
      <c r="T39" s="1535"/>
      <c r="U39" s="1536"/>
      <c r="V39" s="1536"/>
      <c r="W39" s="2045"/>
      <c r="Y39" s="2659"/>
      <c r="Z39" s="1505" t="str">
        <f>IF(ISBLANK(AA39),"",LARGE(Z33:Z38,1)+1)</f>
        <v/>
      </c>
      <c r="AA39" s="1535"/>
      <c r="AB39" s="1535"/>
      <c r="AC39" s="1536"/>
      <c r="AD39" s="1536"/>
      <c r="AE39" s="2045"/>
      <c r="AF39" s="1212"/>
      <c r="AH39" s="2687" t="s">
        <v>1366</v>
      </c>
      <c r="AI39" s="2688"/>
      <c r="AJ39" s="2688"/>
      <c r="AK39" s="2689"/>
      <c r="AM39" s="2673" t="s">
        <v>1518</v>
      </c>
      <c r="AN39" s="2673"/>
      <c r="AO39" s="2673"/>
    </row>
    <row r="40" spans="1:41" s="1482" customFormat="1" ht="15" customHeight="1">
      <c r="A40" s="2659"/>
      <c r="B40" s="1505">
        <f>IF(ISBLANK(C40),"",LARGE(B33:B39,1)+1)</f>
        <v>3</v>
      </c>
      <c r="C40" s="1507" t="s">
        <v>1347</v>
      </c>
      <c r="D40" s="1508"/>
      <c r="E40" s="1507"/>
      <c r="F40" s="1511"/>
      <c r="G40" s="2034"/>
      <c r="H40" s="1246"/>
      <c r="I40" s="2659"/>
      <c r="J40" s="1505" t="str">
        <f>IF(ISBLANK(K40),"",LARGE(J33:J39,1)+1)</f>
        <v/>
      </c>
      <c r="K40" s="1535"/>
      <c r="L40" s="1535"/>
      <c r="M40" s="1536"/>
      <c r="N40" s="1536"/>
      <c r="O40" s="2045"/>
      <c r="Q40" s="2659"/>
      <c r="R40" s="1505" t="str">
        <f>IF(ISBLANK(S40),"",LARGE(R33:R39,1)+1)</f>
        <v/>
      </c>
      <c r="S40" s="1535"/>
      <c r="T40" s="1535"/>
      <c r="U40" s="1536"/>
      <c r="V40" s="1536"/>
      <c r="W40" s="2045"/>
      <c r="X40" s="1246"/>
      <c r="Y40" s="2659"/>
      <c r="Z40" s="1505" t="str">
        <f>IF(ISBLANK(AA40),"",LARGE(Z33:Z39,1)+1)</f>
        <v/>
      </c>
      <c r="AA40" s="1535"/>
      <c r="AB40" s="1535"/>
      <c r="AC40" s="1536"/>
      <c r="AD40" s="1536"/>
      <c r="AE40" s="2045"/>
      <c r="AF40" s="1212"/>
      <c r="AH40" s="2687"/>
      <c r="AI40" s="2688"/>
      <c r="AJ40" s="2688"/>
      <c r="AK40" s="2689"/>
      <c r="AM40" s="2674" t="s">
        <v>1512</v>
      </c>
      <c r="AN40" s="2674"/>
      <c r="AO40" s="2674"/>
    </row>
    <row r="41" spans="1:41" s="1482" customFormat="1" ht="15" customHeight="1">
      <c r="A41" s="2659"/>
      <c r="B41" s="1505" t="str">
        <f>IF(ISBLANK(C41),"",LARGE(B33:B40,1)+1)</f>
        <v/>
      </c>
      <c r="C41" s="1509"/>
      <c r="D41" s="1510" t="s">
        <v>1348</v>
      </c>
      <c r="E41" s="2668">
        <f>INT(E36/E37)</f>
        <v>7</v>
      </c>
      <c r="F41" s="2668"/>
      <c r="G41" s="2041" t="s">
        <v>1349</v>
      </c>
      <c r="H41" s="1246"/>
      <c r="I41" s="2659"/>
      <c r="J41" s="1505" t="str">
        <f>IF(ISBLANK(K41),"",LARGE(J33:J40,1)+1)</f>
        <v/>
      </c>
      <c r="K41" s="1535"/>
      <c r="L41" s="1535"/>
      <c r="M41" s="1536"/>
      <c r="N41" s="1536"/>
      <c r="O41" s="2045"/>
      <c r="Q41" s="2659"/>
      <c r="R41" s="1505" t="str">
        <f>IF(ISBLANK(S41),"",LARGE(R33:R40,1)+1)</f>
        <v/>
      </c>
      <c r="S41" s="1535"/>
      <c r="T41" s="1535"/>
      <c r="U41" s="1536"/>
      <c r="V41" s="1536"/>
      <c r="W41" s="2045"/>
      <c r="X41" s="1246"/>
      <c r="Y41" s="2659"/>
      <c r="Z41" s="1505" t="str">
        <f>IF(ISBLANK(AA41),"",LARGE(Z33:Z40,1)+1)</f>
        <v/>
      </c>
      <c r="AA41" s="1535"/>
      <c r="AB41" s="1535"/>
      <c r="AC41" s="1536"/>
      <c r="AD41" s="1536"/>
      <c r="AE41" s="2045"/>
      <c r="AF41" s="1212"/>
      <c r="AH41" s="2693" t="s">
        <v>1367</v>
      </c>
      <c r="AI41" s="2694"/>
      <c r="AJ41" s="2694"/>
      <c r="AK41" s="2695"/>
      <c r="AM41" s="2700" t="s">
        <v>1519</v>
      </c>
      <c r="AN41" s="2700"/>
      <c r="AO41" s="2700"/>
    </row>
    <row r="42" spans="1:41" s="1482" customFormat="1" ht="15" customHeight="1">
      <c r="A42" s="2659"/>
      <c r="B42" s="1505" t="str">
        <f>IF(ISBLANK(C42),"",LARGE(B33:B41,1)+1)</f>
        <v/>
      </c>
      <c r="C42" s="1511"/>
      <c r="D42" s="1510" t="s">
        <v>1350</v>
      </c>
      <c r="E42" s="2661">
        <f>E34/E41</f>
        <v>1.2283813747228383</v>
      </c>
      <c r="F42" s="2661"/>
      <c r="G42" s="2042"/>
      <c r="H42" s="1246"/>
      <c r="I42" s="2659"/>
      <c r="J42" s="1505" t="str">
        <f>IF(ISBLANK(K42),"",LARGE(J33:J41,1)+1)</f>
        <v/>
      </c>
      <c r="K42" s="1535"/>
      <c r="L42" s="1535"/>
      <c r="M42" s="1536"/>
      <c r="N42" s="1536"/>
      <c r="O42" s="2045"/>
      <c r="Q42" s="2659"/>
      <c r="R42" s="1505" t="str">
        <f>IF(ISBLANK(S42),"",LARGE(R33:R41,1)+1)</f>
        <v/>
      </c>
      <c r="S42" s="1535"/>
      <c r="T42" s="1535"/>
      <c r="U42" s="1536"/>
      <c r="V42" s="1536"/>
      <c r="W42" s="2045"/>
      <c r="X42" s="1246"/>
      <c r="Y42" s="2659"/>
      <c r="Z42" s="1505" t="str">
        <f>IF(ISBLANK(AA42),"",LARGE(Z33:Z41,1)+1)</f>
        <v/>
      </c>
      <c r="AA42" s="1535"/>
      <c r="AB42" s="1535"/>
      <c r="AC42" s="1536"/>
      <c r="AD42" s="1536"/>
      <c r="AE42" s="2045"/>
      <c r="AF42" s="1212"/>
      <c r="AH42" s="2675" t="s">
        <v>1368</v>
      </c>
      <c r="AI42" s="2676"/>
      <c r="AJ42" s="2676"/>
      <c r="AK42" s="2677"/>
      <c r="AM42" s="2696" t="s">
        <v>1520</v>
      </c>
      <c r="AN42" s="2696"/>
      <c r="AO42" s="2696"/>
    </row>
    <row r="43" spans="1:41" ht="15.75">
      <c r="A43" s="2659"/>
      <c r="B43" s="1505" t="str">
        <f>IF(ISBLANK(C43),"",LARGE(B33:B42,1)+1)</f>
        <v/>
      </c>
      <c r="C43" s="1512"/>
      <c r="D43" s="1510" t="s">
        <v>1351</v>
      </c>
      <c r="E43" s="2662">
        <f>E35/E41</f>
        <v>0.27161862527716196</v>
      </c>
      <c r="F43" s="2662"/>
      <c r="G43" s="2042"/>
      <c r="I43" s="2659"/>
      <c r="J43" s="1505" t="str">
        <f>IF(ISBLANK(K43),"",LARGE(J33:J42,1)+1)</f>
        <v/>
      </c>
      <c r="K43" s="1535"/>
      <c r="L43" s="1535"/>
      <c r="M43" s="1536"/>
      <c r="N43" s="1536"/>
      <c r="O43" s="2045"/>
      <c r="Q43" s="2659"/>
      <c r="R43" s="1505" t="str">
        <f>IF(ISBLANK(S43),"",LARGE(R33:R42,1)+1)</f>
        <v/>
      </c>
      <c r="S43" s="1535"/>
      <c r="T43" s="1535"/>
      <c r="U43" s="1536"/>
      <c r="V43" s="1536"/>
      <c r="W43" s="2045"/>
      <c r="Y43" s="2659"/>
      <c r="Z43" s="1505" t="str">
        <f>IF(ISBLANK(AA43),"",LARGE(Z33:Z42,1)+1)</f>
        <v/>
      </c>
      <c r="AA43" s="1535"/>
      <c r="AB43" s="1535"/>
      <c r="AC43" s="1536"/>
      <c r="AD43" s="1536"/>
      <c r="AE43" s="2045"/>
      <c r="AF43" s="1212"/>
      <c r="AH43" s="2675"/>
      <c r="AI43" s="2676"/>
      <c r="AJ43" s="2676"/>
      <c r="AK43" s="2677"/>
      <c r="AM43" s="2697" t="s">
        <v>1521</v>
      </c>
      <c r="AN43" s="2697"/>
      <c r="AO43" s="2697"/>
    </row>
    <row r="44" spans="1:41" ht="18" customHeight="1">
      <c r="A44" s="2659"/>
      <c r="B44" s="1505">
        <f>IF(ISBLANK(C44),"",LARGE(B33:B43,1)+1)</f>
        <v>4</v>
      </c>
      <c r="C44" s="1507" t="s">
        <v>1352</v>
      </c>
      <c r="D44" s="1508"/>
      <c r="E44" s="1513"/>
      <c r="F44" s="1512"/>
      <c r="G44" s="2034"/>
      <c r="I44" s="2659"/>
      <c r="J44" s="1505" t="str">
        <f>IF(ISBLANK(K44),"",LARGE(J33:J43,1)+1)</f>
        <v/>
      </c>
      <c r="K44" s="1535"/>
      <c r="L44" s="1535"/>
      <c r="M44" s="1536"/>
      <c r="N44" s="1536"/>
      <c r="O44" s="2045"/>
      <c r="Q44" s="2659"/>
      <c r="R44" s="1505" t="str">
        <f>IF(ISBLANK(S44),"",LARGE(R33:R43,1)+1)</f>
        <v/>
      </c>
      <c r="S44" s="1535"/>
      <c r="T44" s="1535"/>
      <c r="U44" s="1536"/>
      <c r="V44" s="1536"/>
      <c r="W44" s="2045"/>
      <c r="Y44" s="2659"/>
      <c r="Z44" s="1505" t="str">
        <f>IF(ISBLANK(AA44),"",LARGE(Z33:Z43,1)+1)</f>
        <v/>
      </c>
      <c r="AA44" s="1535"/>
      <c r="AB44" s="1535"/>
      <c r="AC44" s="1536"/>
      <c r="AD44" s="1536"/>
      <c r="AE44" s="2045"/>
      <c r="AF44" s="1212"/>
      <c r="AH44" s="2693" t="s">
        <v>1369</v>
      </c>
      <c r="AI44" s="2694"/>
      <c r="AJ44" s="2694"/>
      <c r="AK44" s="2695"/>
      <c r="AM44" s="2698" t="s">
        <v>1522</v>
      </c>
      <c r="AN44" s="2698"/>
      <c r="AO44" s="2698"/>
    </row>
    <row r="45" spans="1:41" s="1482" customFormat="1" ht="15" customHeight="1">
      <c r="A45" s="2659"/>
      <c r="B45" s="1505">
        <f>IF(ISBLANK(C45),"",LARGE(B33:B44,1)+1)</f>
        <v>5</v>
      </c>
      <c r="C45" s="1507" t="s">
        <v>1353</v>
      </c>
      <c r="D45" s="1508"/>
      <c r="E45" s="1507"/>
      <c r="F45" s="1511"/>
      <c r="G45" s="2034"/>
      <c r="H45" s="1246"/>
      <c r="I45" s="2659"/>
      <c r="J45" s="1505" t="str">
        <f>IF(ISBLANK(K45),"",LARGE(J33:J44,1)+1)</f>
        <v/>
      </c>
      <c r="K45" s="1535"/>
      <c r="L45" s="1535"/>
      <c r="M45" s="1536"/>
      <c r="N45" s="1536"/>
      <c r="O45" s="2045"/>
      <c r="Q45" s="2659"/>
      <c r="R45" s="1505" t="str">
        <f>IF(ISBLANK(S45),"",LARGE(R33:R44,1)+1)</f>
        <v/>
      </c>
      <c r="S45" s="1535"/>
      <c r="T45" s="1535"/>
      <c r="U45" s="1536"/>
      <c r="V45" s="1536"/>
      <c r="W45" s="2045"/>
      <c r="X45" s="1246"/>
      <c r="Y45" s="2659"/>
      <c r="Z45" s="1505" t="str">
        <f>IF(ISBLANK(AA45),"",LARGE(Z33:Z44,1)+1)</f>
        <v/>
      </c>
      <c r="AA45" s="1535"/>
      <c r="AB45" s="1535"/>
      <c r="AC45" s="1536"/>
      <c r="AD45" s="1536"/>
      <c r="AE45" s="2045"/>
      <c r="AF45" s="1212"/>
      <c r="AH45" s="2675" t="s">
        <v>1370</v>
      </c>
      <c r="AI45" s="2676"/>
      <c r="AJ45" s="2676"/>
      <c r="AK45" s="2677"/>
    </row>
    <row r="46" spans="1:41" s="1482" customFormat="1" ht="15" customHeight="1">
      <c r="A46" s="2659"/>
      <c r="B46" s="1505">
        <f>IF(ISBLANK(C46),"",LARGE(B33:B45,1)+1)</f>
        <v>6</v>
      </c>
      <c r="C46" s="1507" t="s">
        <v>1354</v>
      </c>
      <c r="D46" s="1508"/>
      <c r="E46" s="1507"/>
      <c r="F46" s="1511"/>
      <c r="G46" s="2034"/>
      <c r="H46" s="1246"/>
      <c r="I46" s="2659"/>
      <c r="J46" s="1505" t="str">
        <f>IF(ISBLANK(K46),"",LARGE(J33:J45,1)+1)</f>
        <v/>
      </c>
      <c r="K46" s="1535"/>
      <c r="L46" s="1535"/>
      <c r="M46" s="1536"/>
      <c r="N46" s="1536"/>
      <c r="O46" s="2045"/>
      <c r="Q46" s="2659"/>
      <c r="R46" s="1505" t="str">
        <f>IF(ISBLANK(S46),"",LARGE(R33:R45,1)+1)</f>
        <v/>
      </c>
      <c r="S46" s="1535"/>
      <c r="T46" s="1535"/>
      <c r="U46" s="1536"/>
      <c r="V46" s="1536"/>
      <c r="W46" s="2045"/>
      <c r="X46" s="1246"/>
      <c r="Y46" s="2659"/>
      <c r="Z46" s="1505" t="str">
        <f>IF(ISBLANK(AA46),"",LARGE(Z33:Z45,1)+1)</f>
        <v/>
      </c>
      <c r="AA46" s="1535"/>
      <c r="AB46" s="1535"/>
      <c r="AC46" s="1536"/>
      <c r="AD46" s="1536"/>
      <c r="AE46" s="2045"/>
      <c r="AF46" s="2642" t="s">
        <v>1361</v>
      </c>
      <c r="AG46" s="1215"/>
      <c r="AH46" s="2675"/>
      <c r="AI46" s="2676"/>
      <c r="AJ46" s="2676"/>
      <c r="AK46" s="2677"/>
    </row>
    <row r="47" spans="1:41" s="1482" customFormat="1" ht="15" customHeight="1">
      <c r="A47" s="2659"/>
      <c r="B47" s="1514" t="s">
        <v>1355</v>
      </c>
      <c r="C47" s="1515"/>
      <c r="D47" s="1515"/>
      <c r="E47" s="1516"/>
      <c r="F47" s="2035"/>
      <c r="G47" s="1517"/>
      <c r="H47" s="1246"/>
      <c r="I47" s="2659"/>
      <c r="J47" s="1514" t="s">
        <v>1355</v>
      </c>
      <c r="K47" s="1515"/>
      <c r="L47" s="1515"/>
      <c r="M47" s="1516"/>
      <c r="N47" s="1516"/>
      <c r="O47" s="1517"/>
      <c r="Q47" s="2659"/>
      <c r="R47" s="1514" t="s">
        <v>1355</v>
      </c>
      <c r="S47" s="1515"/>
      <c r="T47" s="1515"/>
      <c r="U47" s="1516"/>
      <c r="V47" s="1516"/>
      <c r="W47" s="1517"/>
      <c r="X47" s="1246"/>
      <c r="Y47" s="2659"/>
      <c r="Z47" s="1514" t="s">
        <v>1355</v>
      </c>
      <c r="AA47" s="1515"/>
      <c r="AB47" s="1515"/>
      <c r="AC47" s="1516"/>
      <c r="AD47" s="1516"/>
      <c r="AE47" s="1517"/>
      <c r="AF47" s="2642"/>
      <c r="AG47" s="1215"/>
      <c r="AH47" s="1537" t="s">
        <v>1371</v>
      </c>
      <c r="AI47" s="1538" t="s">
        <v>1372</v>
      </c>
      <c r="AJ47" s="1512"/>
      <c r="AK47" s="1539"/>
    </row>
    <row r="48" spans="1:41" s="1482" customFormat="1" ht="15" customHeight="1" thickBot="1">
      <c r="A48" s="2660"/>
      <c r="B48" s="2033">
        <v>7</v>
      </c>
      <c r="C48" s="2033">
        <v>7</v>
      </c>
      <c r="D48" s="2033">
        <v>21</v>
      </c>
      <c r="E48" s="2033">
        <v>5</v>
      </c>
      <c r="F48" s="2033">
        <v>7</v>
      </c>
      <c r="G48" s="2043">
        <v>9</v>
      </c>
      <c r="H48" s="1246"/>
      <c r="I48" s="2660"/>
      <c r="J48" s="2033">
        <v>7</v>
      </c>
      <c r="K48" s="2033">
        <v>7</v>
      </c>
      <c r="L48" s="2033">
        <v>21</v>
      </c>
      <c r="M48" s="2033">
        <v>5</v>
      </c>
      <c r="N48" s="2033">
        <v>7</v>
      </c>
      <c r="O48" s="2043">
        <v>9</v>
      </c>
      <c r="Q48" s="2660"/>
      <c r="R48" s="2033">
        <v>7</v>
      </c>
      <c r="S48" s="2033">
        <v>7</v>
      </c>
      <c r="T48" s="2033">
        <v>21</v>
      </c>
      <c r="U48" s="2033">
        <v>5</v>
      </c>
      <c r="V48" s="2033">
        <v>7</v>
      </c>
      <c r="W48" s="2043">
        <v>9</v>
      </c>
      <c r="X48" s="1246"/>
      <c r="Y48" s="2660"/>
      <c r="Z48" s="2033">
        <v>7</v>
      </c>
      <c r="AA48" s="2033">
        <v>7</v>
      </c>
      <c r="AB48" s="2033">
        <v>21</v>
      </c>
      <c r="AC48" s="2033">
        <v>5</v>
      </c>
      <c r="AD48" s="2033">
        <v>7</v>
      </c>
      <c r="AE48" s="2043">
        <v>9</v>
      </c>
      <c r="AF48" s="2642"/>
      <c r="AH48" s="1540"/>
      <c r="AI48" s="1541"/>
      <c r="AJ48" s="1541"/>
      <c r="AK48" s="1542"/>
    </row>
    <row r="49" spans="8:37" s="1482" customFormat="1" ht="15" customHeight="1">
      <c r="H49" s="1246"/>
      <c r="X49" s="1246"/>
      <c r="AF49" s="1212"/>
      <c r="AK49" s="1215"/>
    </row>
  </sheetData>
  <mergeCells count="115">
    <mergeCell ref="AM42:AO42"/>
    <mergeCell ref="AM43:AO43"/>
    <mergeCell ref="AM44:AO44"/>
    <mergeCell ref="AM5:AO6"/>
    <mergeCell ref="AQ9:AW9"/>
    <mergeCell ref="AQ10:AW10"/>
    <mergeCell ref="AM36:AO36"/>
    <mergeCell ref="AM37:AO37"/>
    <mergeCell ref="AM38:AO38"/>
    <mergeCell ref="AM39:AO39"/>
    <mergeCell ref="AM40:AO40"/>
    <mergeCell ref="AM41:AO41"/>
    <mergeCell ref="AM30:AO30"/>
    <mergeCell ref="AM31:AO31"/>
    <mergeCell ref="AM32:AO32"/>
    <mergeCell ref="AM33:AO33"/>
    <mergeCell ref="AM34:AO34"/>
    <mergeCell ref="AM35:AO35"/>
    <mergeCell ref="AM22:AO22"/>
    <mergeCell ref="AM23:AO23"/>
    <mergeCell ref="AM24:AO24"/>
    <mergeCell ref="AM25:AO25"/>
    <mergeCell ref="AM28:AO28"/>
    <mergeCell ref="AM29:AO29"/>
    <mergeCell ref="AM16:AO16"/>
    <mergeCell ref="AM17:AO17"/>
    <mergeCell ref="AM18:AO18"/>
    <mergeCell ref="AM19:AO19"/>
    <mergeCell ref="AM20:AO20"/>
    <mergeCell ref="AM21:AO21"/>
    <mergeCell ref="AH45:AK46"/>
    <mergeCell ref="AF46:AF48"/>
    <mergeCell ref="AM7:AO7"/>
    <mergeCell ref="AM9:AO9"/>
    <mergeCell ref="AM10:AO10"/>
    <mergeCell ref="AM11:AO11"/>
    <mergeCell ref="AM12:AO12"/>
    <mergeCell ref="AM13:AO13"/>
    <mergeCell ref="AM14:AO14"/>
    <mergeCell ref="AM15:AO15"/>
    <mergeCell ref="AH31:AK34"/>
    <mergeCell ref="AH35:AK38"/>
    <mergeCell ref="AH39:AK40"/>
    <mergeCell ref="AH41:AK41"/>
    <mergeCell ref="AH42:AK43"/>
    <mergeCell ref="AH44:AK44"/>
    <mergeCell ref="AH11:AJ11"/>
    <mergeCell ref="AH12:AJ12"/>
    <mergeCell ref="A30:A48"/>
    <mergeCell ref="I30:I48"/>
    <mergeCell ref="Q30:Q48"/>
    <mergeCell ref="Y30:Y48"/>
    <mergeCell ref="A28:A29"/>
    <mergeCell ref="G28:G29"/>
    <mergeCell ref="I28:I29"/>
    <mergeCell ref="Q28:Q29"/>
    <mergeCell ref="E42:F42"/>
    <mergeCell ref="E43:F43"/>
    <mergeCell ref="E37:F37"/>
    <mergeCell ref="C33:G33"/>
    <mergeCell ref="E34:F34"/>
    <mergeCell ref="E35:F35"/>
    <mergeCell ref="E36:F36"/>
    <mergeCell ref="E41:F41"/>
    <mergeCell ref="AH8:AJ8"/>
    <mergeCell ref="Y28:Y29"/>
    <mergeCell ref="AE28:AE29"/>
    <mergeCell ref="B28:F29"/>
    <mergeCell ref="J28:N29"/>
    <mergeCell ref="O28:O29"/>
    <mergeCell ref="R28:V29"/>
    <mergeCell ref="W28:W29"/>
    <mergeCell ref="Z28:AD29"/>
    <mergeCell ref="AH17:AJ18"/>
    <mergeCell ref="AH20:AJ22"/>
    <mergeCell ref="AH23:AJ25"/>
    <mergeCell ref="AH9:AJ9"/>
    <mergeCell ref="B13:C13"/>
    <mergeCell ref="J13:K13"/>
    <mergeCell ref="R13:S13"/>
    <mergeCell ref="Z13:AA13"/>
    <mergeCell ref="AH10:AJ10"/>
    <mergeCell ref="AF24:AF26"/>
    <mergeCell ref="AH13:AJ13"/>
    <mergeCell ref="AH14:AJ14"/>
    <mergeCell ref="AH15:AJ16"/>
    <mergeCell ref="O9:O10"/>
    <mergeCell ref="AD9:AD10"/>
    <mergeCell ref="AH5:AJ7"/>
    <mergeCell ref="A2:A4"/>
    <mergeCell ref="B2:AE3"/>
    <mergeCell ref="B4:V4"/>
    <mergeCell ref="Y4:AE4"/>
    <mergeCell ref="A6:A7"/>
    <mergeCell ref="I6:I7"/>
    <mergeCell ref="R6:V7"/>
    <mergeCell ref="W6:W7"/>
    <mergeCell ref="Y6:Y7"/>
    <mergeCell ref="B6:F7"/>
    <mergeCell ref="G6:G7"/>
    <mergeCell ref="J6:N7"/>
    <mergeCell ref="O6:O7"/>
    <mergeCell ref="Z6:AD7"/>
    <mergeCell ref="V9:V10"/>
    <mergeCell ref="AE9:AE10"/>
    <mergeCell ref="AE6:AE7"/>
    <mergeCell ref="A8:A26"/>
    <mergeCell ref="I8:I26"/>
    <mergeCell ref="Q8:Q26"/>
    <mergeCell ref="Y8:Y26"/>
    <mergeCell ref="F9:F10"/>
    <mergeCell ref="N9:N10"/>
    <mergeCell ref="Q6:Q7"/>
    <mergeCell ref="W9:W10"/>
    <mergeCell ref="G9:G10"/>
  </mergeCells>
  <printOptions horizontalCentered="1"/>
  <pageMargins left="0.62992125984251968" right="0.23622047244094491" top="0.35433070866141736" bottom="0.35433070866141736" header="0.31496062992125984" footer="0.31496062992125984"/>
  <pageSetup paperSize="9" scale="5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P77"/>
  <sheetViews>
    <sheetView showZeros="0" zoomScale="75" zoomScaleNormal="75" workbookViewId="0">
      <selection activeCell="D30" sqref="D30"/>
    </sheetView>
  </sheetViews>
  <sheetFormatPr baseColWidth="10" defaultRowHeight="12.75"/>
  <cols>
    <col min="1" max="1" width="2.140625" style="1344" customWidth="1"/>
    <col min="2" max="3" width="10.140625" style="1344" customWidth="1"/>
    <col min="4" max="4" width="52.28515625" style="1344" customWidth="1"/>
    <col min="5" max="5" width="10" style="1344" customWidth="1"/>
    <col min="6" max="6" width="15.42578125" style="1344" customWidth="1"/>
    <col min="7" max="7" width="11.140625" style="1344" customWidth="1"/>
    <col min="8" max="8" width="14.5703125" style="1344" customWidth="1"/>
    <col min="9" max="9" width="4.7109375" style="1344" customWidth="1"/>
    <col min="10" max="10" width="31.7109375" style="1344" customWidth="1"/>
    <col min="11" max="11" width="5.85546875" style="1344" customWidth="1"/>
    <col min="12" max="12" width="30.28515625" style="1344" customWidth="1"/>
    <col min="13" max="13" width="26.28515625" style="1344" customWidth="1"/>
    <col min="14" max="14" width="27.28515625" style="1344" customWidth="1"/>
    <col min="15" max="15" width="13.5703125" style="1344" customWidth="1"/>
    <col min="16" max="231" width="11.42578125" style="1346"/>
    <col min="232" max="232" width="2.140625" style="1346" customWidth="1"/>
    <col min="233" max="233" width="10.140625" style="1346" customWidth="1"/>
    <col min="234" max="234" width="52.28515625" style="1346" customWidth="1"/>
    <col min="235" max="235" width="13.28515625" style="1346" customWidth="1"/>
    <col min="236" max="236" width="13" style="1346" customWidth="1"/>
    <col min="237" max="237" width="12.42578125" style="1346" customWidth="1"/>
    <col min="238" max="238" width="13.42578125" style="1346" customWidth="1"/>
    <col min="239" max="239" width="15.42578125" style="1346" customWidth="1"/>
    <col min="240" max="240" width="14.85546875" style="1346" customWidth="1"/>
    <col min="241" max="242" width="0" style="1346" hidden="1" customWidth="1"/>
    <col min="243" max="243" width="1.85546875" style="1346" customWidth="1"/>
    <col min="244" max="244" width="13.85546875" style="1346" customWidth="1"/>
    <col min="245" max="245" width="11.140625" style="1346" customWidth="1"/>
    <col min="246" max="246" width="14.5703125" style="1346" bestFit="1" customWidth="1"/>
    <col min="247" max="247" width="4.7109375" style="1346" customWidth="1"/>
    <col min="248" max="248" width="37.7109375" style="1346" customWidth="1"/>
    <col min="249" max="249" width="30.28515625" style="1346" customWidth="1"/>
    <col min="250" max="250" width="26.28515625" style="1346" customWidth="1"/>
    <col min="251" max="251" width="27.28515625" style="1346" customWidth="1"/>
    <col min="252" max="252" width="13.5703125" style="1346" customWidth="1"/>
    <col min="253" max="253" width="11.42578125" style="1346"/>
    <col min="254" max="254" width="2.140625" style="1346" customWidth="1"/>
    <col min="255" max="255" width="6.140625" style="1346" customWidth="1"/>
    <col min="256" max="256" width="30.7109375" style="1346" customWidth="1"/>
    <col min="257" max="257" width="9" style="1346" customWidth="1"/>
    <col min="258" max="258" width="9.7109375" style="1346" customWidth="1"/>
    <col min="259" max="259" width="11.7109375" style="1346" customWidth="1"/>
    <col min="260" max="260" width="9.5703125" style="1346" customWidth="1"/>
    <col min="261" max="261" width="11" style="1346" customWidth="1"/>
    <col min="262" max="262" width="9.5703125" style="1346" customWidth="1"/>
    <col min="263" max="264" width="0" style="1346" hidden="1" customWidth="1"/>
    <col min="265" max="265" width="1.85546875" style="1346" customWidth="1"/>
    <col min="266" max="266" width="7.5703125" style="1346" customWidth="1"/>
    <col min="267" max="267" width="8.5703125" style="1346" customWidth="1"/>
    <col min="268" max="268" width="10.140625" style="1346" customWidth="1"/>
    <col min="269" max="487" width="11.42578125" style="1346"/>
    <col min="488" max="488" width="2.140625" style="1346" customWidth="1"/>
    <col min="489" max="489" width="10.140625" style="1346" customWidth="1"/>
    <col min="490" max="490" width="52.28515625" style="1346" customWidth="1"/>
    <col min="491" max="491" width="13.28515625" style="1346" customWidth="1"/>
    <col min="492" max="492" width="13" style="1346" customWidth="1"/>
    <col min="493" max="493" width="12.42578125" style="1346" customWidth="1"/>
    <col min="494" max="494" width="13.42578125" style="1346" customWidth="1"/>
    <col min="495" max="495" width="15.42578125" style="1346" customWidth="1"/>
    <col min="496" max="496" width="14.85546875" style="1346" customWidth="1"/>
    <col min="497" max="498" width="0" style="1346" hidden="1" customWidth="1"/>
    <col min="499" max="499" width="1.85546875" style="1346" customWidth="1"/>
    <col min="500" max="500" width="13.85546875" style="1346" customWidth="1"/>
    <col min="501" max="501" width="11.140625" style="1346" customWidth="1"/>
    <col min="502" max="502" width="14.5703125" style="1346" bestFit="1" customWidth="1"/>
    <col min="503" max="503" width="4.7109375" style="1346" customWidth="1"/>
    <col min="504" max="504" width="37.7109375" style="1346" customWidth="1"/>
    <col min="505" max="505" width="30.28515625" style="1346" customWidth="1"/>
    <col min="506" max="506" width="26.28515625" style="1346" customWidth="1"/>
    <col min="507" max="507" width="27.28515625" style="1346" customWidth="1"/>
    <col min="508" max="508" width="13.5703125" style="1346" customWidth="1"/>
    <col min="509" max="509" width="11.42578125" style="1346"/>
    <col min="510" max="510" width="2.140625" style="1346" customWidth="1"/>
    <col min="511" max="511" width="6.140625" style="1346" customWidth="1"/>
    <col min="512" max="512" width="30.7109375" style="1346" customWidth="1"/>
    <col min="513" max="513" width="9" style="1346" customWidth="1"/>
    <col min="514" max="514" width="9.7109375" style="1346" customWidth="1"/>
    <col min="515" max="515" width="11.7109375" style="1346" customWidth="1"/>
    <col min="516" max="516" width="9.5703125" style="1346" customWidth="1"/>
    <col min="517" max="517" width="11" style="1346" customWidth="1"/>
    <col min="518" max="518" width="9.5703125" style="1346" customWidth="1"/>
    <col min="519" max="520" width="0" style="1346" hidden="1" customWidth="1"/>
    <col min="521" max="521" width="1.85546875" style="1346" customWidth="1"/>
    <col min="522" max="522" width="7.5703125" style="1346" customWidth="1"/>
    <col min="523" max="523" width="8.5703125" style="1346" customWidth="1"/>
    <col min="524" max="524" width="10.140625" style="1346" customWidth="1"/>
    <col min="525" max="743" width="11.42578125" style="1346"/>
    <col min="744" max="744" width="2.140625" style="1346" customWidth="1"/>
    <col min="745" max="745" width="10.140625" style="1346" customWidth="1"/>
    <col min="746" max="746" width="52.28515625" style="1346" customWidth="1"/>
    <col min="747" max="747" width="13.28515625" style="1346" customWidth="1"/>
    <col min="748" max="748" width="13" style="1346" customWidth="1"/>
    <col min="749" max="749" width="12.42578125" style="1346" customWidth="1"/>
    <col min="750" max="750" width="13.42578125" style="1346" customWidth="1"/>
    <col min="751" max="751" width="15.42578125" style="1346" customWidth="1"/>
    <col min="752" max="752" width="14.85546875" style="1346" customWidth="1"/>
    <col min="753" max="754" width="0" style="1346" hidden="1" customWidth="1"/>
    <col min="755" max="755" width="1.85546875" style="1346" customWidth="1"/>
    <col min="756" max="756" width="13.85546875" style="1346" customWidth="1"/>
    <col min="757" max="757" width="11.140625" style="1346" customWidth="1"/>
    <col min="758" max="758" width="14.5703125" style="1346" bestFit="1" customWidth="1"/>
    <col min="759" max="759" width="4.7109375" style="1346" customWidth="1"/>
    <col min="760" max="760" width="37.7109375" style="1346" customWidth="1"/>
    <col min="761" max="761" width="30.28515625" style="1346" customWidth="1"/>
    <col min="762" max="762" width="26.28515625" style="1346" customWidth="1"/>
    <col min="763" max="763" width="27.28515625" style="1346" customWidth="1"/>
    <col min="764" max="764" width="13.5703125" style="1346" customWidth="1"/>
    <col min="765" max="765" width="11.42578125" style="1346"/>
    <col min="766" max="766" width="2.140625" style="1346" customWidth="1"/>
    <col min="767" max="767" width="6.140625" style="1346" customWidth="1"/>
    <col min="768" max="768" width="30.7109375" style="1346" customWidth="1"/>
    <col min="769" max="769" width="9" style="1346" customWidth="1"/>
    <col min="770" max="770" width="9.7109375" style="1346" customWidth="1"/>
    <col min="771" max="771" width="11.7109375" style="1346" customWidth="1"/>
    <col min="772" max="772" width="9.5703125" style="1346" customWidth="1"/>
    <col min="773" max="773" width="11" style="1346" customWidth="1"/>
    <col min="774" max="774" width="9.5703125" style="1346" customWidth="1"/>
    <col min="775" max="776" width="0" style="1346" hidden="1" customWidth="1"/>
    <col min="777" max="777" width="1.85546875" style="1346" customWidth="1"/>
    <col min="778" max="778" width="7.5703125" style="1346" customWidth="1"/>
    <col min="779" max="779" width="8.5703125" style="1346" customWidth="1"/>
    <col min="780" max="780" width="10.140625" style="1346" customWidth="1"/>
    <col min="781" max="999" width="11.42578125" style="1346"/>
    <col min="1000" max="1000" width="2.140625" style="1346" customWidth="1"/>
    <col min="1001" max="1001" width="10.140625" style="1346" customWidth="1"/>
    <col min="1002" max="1002" width="52.28515625" style="1346" customWidth="1"/>
    <col min="1003" max="1003" width="13.28515625" style="1346" customWidth="1"/>
    <col min="1004" max="1004" width="13" style="1346" customWidth="1"/>
    <col min="1005" max="1005" width="12.42578125" style="1346" customWidth="1"/>
    <col min="1006" max="1006" width="13.42578125" style="1346" customWidth="1"/>
    <col min="1007" max="1007" width="15.42578125" style="1346" customWidth="1"/>
    <col min="1008" max="1008" width="14.85546875" style="1346" customWidth="1"/>
    <col min="1009" max="1010" width="0" style="1346" hidden="1" customWidth="1"/>
    <col min="1011" max="1011" width="1.85546875" style="1346" customWidth="1"/>
    <col min="1012" max="1012" width="13.85546875" style="1346" customWidth="1"/>
    <col min="1013" max="1013" width="11.140625" style="1346" customWidth="1"/>
    <col min="1014" max="1014" width="14.5703125" style="1346" bestFit="1" customWidth="1"/>
    <col min="1015" max="1015" width="4.7109375" style="1346" customWidth="1"/>
    <col min="1016" max="1016" width="37.7109375" style="1346" customWidth="1"/>
    <col min="1017" max="1017" width="30.28515625" style="1346" customWidth="1"/>
    <col min="1018" max="1018" width="26.28515625" style="1346" customWidth="1"/>
    <col min="1019" max="1019" width="27.28515625" style="1346" customWidth="1"/>
    <col min="1020" max="1020" width="13.5703125" style="1346" customWidth="1"/>
    <col min="1021" max="1021" width="11.42578125" style="1346"/>
    <col min="1022" max="1022" width="2.140625" style="1346" customWidth="1"/>
    <col min="1023" max="1023" width="6.140625" style="1346" customWidth="1"/>
    <col min="1024" max="1024" width="30.7109375" style="1346" customWidth="1"/>
    <col min="1025" max="1025" width="9" style="1346" customWidth="1"/>
    <col min="1026" max="1026" width="9.7109375" style="1346" customWidth="1"/>
    <col min="1027" max="1027" width="11.7109375" style="1346" customWidth="1"/>
    <col min="1028" max="1028" width="9.5703125" style="1346" customWidth="1"/>
    <col min="1029" max="1029" width="11" style="1346" customWidth="1"/>
    <col min="1030" max="1030" width="9.5703125" style="1346" customWidth="1"/>
    <col min="1031" max="1032" width="0" style="1346" hidden="1" customWidth="1"/>
    <col min="1033" max="1033" width="1.85546875" style="1346" customWidth="1"/>
    <col min="1034" max="1034" width="7.5703125" style="1346" customWidth="1"/>
    <col min="1035" max="1035" width="8.5703125" style="1346" customWidth="1"/>
    <col min="1036" max="1036" width="10.140625" style="1346" customWidth="1"/>
    <col min="1037" max="1255" width="11.42578125" style="1346"/>
    <col min="1256" max="1256" width="2.140625" style="1346" customWidth="1"/>
    <col min="1257" max="1257" width="10.140625" style="1346" customWidth="1"/>
    <col min="1258" max="1258" width="52.28515625" style="1346" customWidth="1"/>
    <col min="1259" max="1259" width="13.28515625" style="1346" customWidth="1"/>
    <col min="1260" max="1260" width="13" style="1346" customWidth="1"/>
    <col min="1261" max="1261" width="12.42578125" style="1346" customWidth="1"/>
    <col min="1262" max="1262" width="13.42578125" style="1346" customWidth="1"/>
    <col min="1263" max="1263" width="15.42578125" style="1346" customWidth="1"/>
    <col min="1264" max="1264" width="14.85546875" style="1346" customWidth="1"/>
    <col min="1265" max="1266" width="0" style="1346" hidden="1" customWidth="1"/>
    <col min="1267" max="1267" width="1.85546875" style="1346" customWidth="1"/>
    <col min="1268" max="1268" width="13.85546875" style="1346" customWidth="1"/>
    <col min="1269" max="1269" width="11.140625" style="1346" customWidth="1"/>
    <col min="1270" max="1270" width="14.5703125" style="1346" bestFit="1" customWidth="1"/>
    <col min="1271" max="1271" width="4.7109375" style="1346" customWidth="1"/>
    <col min="1272" max="1272" width="37.7109375" style="1346" customWidth="1"/>
    <col min="1273" max="1273" width="30.28515625" style="1346" customWidth="1"/>
    <col min="1274" max="1274" width="26.28515625" style="1346" customWidth="1"/>
    <col min="1275" max="1275" width="27.28515625" style="1346" customWidth="1"/>
    <col min="1276" max="1276" width="13.5703125" style="1346" customWidth="1"/>
    <col min="1277" max="1277" width="11.42578125" style="1346"/>
    <col min="1278" max="1278" width="2.140625" style="1346" customWidth="1"/>
    <col min="1279" max="1279" width="6.140625" style="1346" customWidth="1"/>
    <col min="1280" max="1280" width="30.7109375" style="1346" customWidth="1"/>
    <col min="1281" max="1281" width="9" style="1346" customWidth="1"/>
    <col min="1282" max="1282" width="9.7109375" style="1346" customWidth="1"/>
    <col min="1283" max="1283" width="11.7109375" style="1346" customWidth="1"/>
    <col min="1284" max="1284" width="9.5703125" style="1346" customWidth="1"/>
    <col min="1285" max="1285" width="11" style="1346" customWidth="1"/>
    <col min="1286" max="1286" width="9.5703125" style="1346" customWidth="1"/>
    <col min="1287" max="1288" width="0" style="1346" hidden="1" customWidth="1"/>
    <col min="1289" max="1289" width="1.85546875" style="1346" customWidth="1"/>
    <col min="1290" max="1290" width="7.5703125" style="1346" customWidth="1"/>
    <col min="1291" max="1291" width="8.5703125" style="1346" customWidth="1"/>
    <col min="1292" max="1292" width="10.140625" style="1346" customWidth="1"/>
    <col min="1293" max="1511" width="11.42578125" style="1346"/>
    <col min="1512" max="1512" width="2.140625" style="1346" customWidth="1"/>
    <col min="1513" max="1513" width="10.140625" style="1346" customWidth="1"/>
    <col min="1514" max="1514" width="52.28515625" style="1346" customWidth="1"/>
    <col min="1515" max="1515" width="13.28515625" style="1346" customWidth="1"/>
    <col min="1516" max="1516" width="13" style="1346" customWidth="1"/>
    <col min="1517" max="1517" width="12.42578125" style="1346" customWidth="1"/>
    <col min="1518" max="1518" width="13.42578125" style="1346" customWidth="1"/>
    <col min="1519" max="1519" width="15.42578125" style="1346" customWidth="1"/>
    <col min="1520" max="1520" width="14.85546875" style="1346" customWidth="1"/>
    <col min="1521" max="1522" width="0" style="1346" hidden="1" customWidth="1"/>
    <col min="1523" max="1523" width="1.85546875" style="1346" customWidth="1"/>
    <col min="1524" max="1524" width="13.85546875" style="1346" customWidth="1"/>
    <col min="1525" max="1525" width="11.140625" style="1346" customWidth="1"/>
    <col min="1526" max="1526" width="14.5703125" style="1346" bestFit="1" customWidth="1"/>
    <col min="1527" max="1527" width="4.7109375" style="1346" customWidth="1"/>
    <col min="1528" max="1528" width="37.7109375" style="1346" customWidth="1"/>
    <col min="1529" max="1529" width="30.28515625" style="1346" customWidth="1"/>
    <col min="1530" max="1530" width="26.28515625" style="1346" customWidth="1"/>
    <col min="1531" max="1531" width="27.28515625" style="1346" customWidth="1"/>
    <col min="1532" max="1532" width="13.5703125" style="1346" customWidth="1"/>
    <col min="1533" max="1533" width="11.42578125" style="1346"/>
    <col min="1534" max="1534" width="2.140625" style="1346" customWidth="1"/>
    <col min="1535" max="1535" width="6.140625" style="1346" customWidth="1"/>
    <col min="1536" max="1536" width="30.7109375" style="1346" customWidth="1"/>
    <col min="1537" max="1537" width="9" style="1346" customWidth="1"/>
    <col min="1538" max="1538" width="9.7109375" style="1346" customWidth="1"/>
    <col min="1539" max="1539" width="11.7109375" style="1346" customWidth="1"/>
    <col min="1540" max="1540" width="9.5703125" style="1346" customWidth="1"/>
    <col min="1541" max="1541" width="11" style="1346" customWidth="1"/>
    <col min="1542" max="1542" width="9.5703125" style="1346" customWidth="1"/>
    <col min="1543" max="1544" width="0" style="1346" hidden="1" customWidth="1"/>
    <col min="1545" max="1545" width="1.85546875" style="1346" customWidth="1"/>
    <col min="1546" max="1546" width="7.5703125" style="1346" customWidth="1"/>
    <col min="1547" max="1547" width="8.5703125" style="1346" customWidth="1"/>
    <col min="1548" max="1548" width="10.140625" style="1346" customWidth="1"/>
    <col min="1549" max="1767" width="11.42578125" style="1346"/>
    <col min="1768" max="1768" width="2.140625" style="1346" customWidth="1"/>
    <col min="1769" max="1769" width="10.140625" style="1346" customWidth="1"/>
    <col min="1770" max="1770" width="52.28515625" style="1346" customWidth="1"/>
    <col min="1771" max="1771" width="13.28515625" style="1346" customWidth="1"/>
    <col min="1772" max="1772" width="13" style="1346" customWidth="1"/>
    <col min="1773" max="1773" width="12.42578125" style="1346" customWidth="1"/>
    <col min="1774" max="1774" width="13.42578125" style="1346" customWidth="1"/>
    <col min="1775" max="1775" width="15.42578125" style="1346" customWidth="1"/>
    <col min="1776" max="1776" width="14.85546875" style="1346" customWidth="1"/>
    <col min="1777" max="1778" width="0" style="1346" hidden="1" customWidth="1"/>
    <col min="1779" max="1779" width="1.85546875" style="1346" customWidth="1"/>
    <col min="1780" max="1780" width="13.85546875" style="1346" customWidth="1"/>
    <col min="1781" max="1781" width="11.140625" style="1346" customWidth="1"/>
    <col min="1782" max="1782" width="14.5703125" style="1346" bestFit="1" customWidth="1"/>
    <col min="1783" max="1783" width="4.7109375" style="1346" customWidth="1"/>
    <col min="1784" max="1784" width="37.7109375" style="1346" customWidth="1"/>
    <col min="1785" max="1785" width="30.28515625" style="1346" customWidth="1"/>
    <col min="1786" max="1786" width="26.28515625" style="1346" customWidth="1"/>
    <col min="1787" max="1787" width="27.28515625" style="1346" customWidth="1"/>
    <col min="1788" max="1788" width="13.5703125" style="1346" customWidth="1"/>
    <col min="1789" max="1789" width="11.42578125" style="1346"/>
    <col min="1790" max="1790" width="2.140625" style="1346" customWidth="1"/>
    <col min="1791" max="1791" width="6.140625" style="1346" customWidth="1"/>
    <col min="1792" max="1792" width="30.7109375" style="1346" customWidth="1"/>
    <col min="1793" max="1793" width="9" style="1346" customWidth="1"/>
    <col min="1794" max="1794" width="9.7109375" style="1346" customWidth="1"/>
    <col min="1795" max="1795" width="11.7109375" style="1346" customWidth="1"/>
    <col min="1796" max="1796" width="9.5703125" style="1346" customWidth="1"/>
    <col min="1797" max="1797" width="11" style="1346" customWidth="1"/>
    <col min="1798" max="1798" width="9.5703125" style="1346" customWidth="1"/>
    <col min="1799" max="1800" width="0" style="1346" hidden="1" customWidth="1"/>
    <col min="1801" max="1801" width="1.85546875" style="1346" customWidth="1"/>
    <col min="1802" max="1802" width="7.5703125" style="1346" customWidth="1"/>
    <col min="1803" max="1803" width="8.5703125" style="1346" customWidth="1"/>
    <col min="1804" max="1804" width="10.140625" style="1346" customWidth="1"/>
    <col min="1805" max="2023" width="11.42578125" style="1346"/>
    <col min="2024" max="2024" width="2.140625" style="1346" customWidth="1"/>
    <col min="2025" max="2025" width="10.140625" style="1346" customWidth="1"/>
    <col min="2026" max="2026" width="52.28515625" style="1346" customWidth="1"/>
    <col min="2027" max="2027" width="13.28515625" style="1346" customWidth="1"/>
    <col min="2028" max="2028" width="13" style="1346" customWidth="1"/>
    <col min="2029" max="2029" width="12.42578125" style="1346" customWidth="1"/>
    <col min="2030" max="2030" width="13.42578125" style="1346" customWidth="1"/>
    <col min="2031" max="2031" width="15.42578125" style="1346" customWidth="1"/>
    <col min="2032" max="2032" width="14.85546875" style="1346" customWidth="1"/>
    <col min="2033" max="2034" width="0" style="1346" hidden="1" customWidth="1"/>
    <col min="2035" max="2035" width="1.85546875" style="1346" customWidth="1"/>
    <col min="2036" max="2036" width="13.85546875" style="1346" customWidth="1"/>
    <col min="2037" max="2037" width="11.140625" style="1346" customWidth="1"/>
    <col min="2038" max="2038" width="14.5703125" style="1346" bestFit="1" customWidth="1"/>
    <col min="2039" max="2039" width="4.7109375" style="1346" customWidth="1"/>
    <col min="2040" max="2040" width="37.7109375" style="1346" customWidth="1"/>
    <col min="2041" max="2041" width="30.28515625" style="1346" customWidth="1"/>
    <col min="2042" max="2042" width="26.28515625" style="1346" customWidth="1"/>
    <col min="2043" max="2043" width="27.28515625" style="1346" customWidth="1"/>
    <col min="2044" max="2044" width="13.5703125" style="1346" customWidth="1"/>
    <col min="2045" max="2045" width="11.42578125" style="1346"/>
    <col min="2046" max="2046" width="2.140625" style="1346" customWidth="1"/>
    <col min="2047" max="2047" width="6.140625" style="1346" customWidth="1"/>
    <col min="2048" max="2048" width="30.7109375" style="1346" customWidth="1"/>
    <col min="2049" max="2049" width="9" style="1346" customWidth="1"/>
    <col min="2050" max="2050" width="9.7109375" style="1346" customWidth="1"/>
    <col min="2051" max="2051" width="11.7109375" style="1346" customWidth="1"/>
    <col min="2052" max="2052" width="9.5703125" style="1346" customWidth="1"/>
    <col min="2053" max="2053" width="11" style="1346" customWidth="1"/>
    <col min="2054" max="2054" width="9.5703125" style="1346" customWidth="1"/>
    <col min="2055" max="2056" width="0" style="1346" hidden="1" customWidth="1"/>
    <col min="2057" max="2057" width="1.85546875" style="1346" customWidth="1"/>
    <col min="2058" max="2058" width="7.5703125" style="1346" customWidth="1"/>
    <col min="2059" max="2059" width="8.5703125" style="1346" customWidth="1"/>
    <col min="2060" max="2060" width="10.140625" style="1346" customWidth="1"/>
    <col min="2061" max="2279" width="11.42578125" style="1346"/>
    <col min="2280" max="2280" width="2.140625" style="1346" customWidth="1"/>
    <col min="2281" max="2281" width="10.140625" style="1346" customWidth="1"/>
    <col min="2282" max="2282" width="52.28515625" style="1346" customWidth="1"/>
    <col min="2283" max="2283" width="13.28515625" style="1346" customWidth="1"/>
    <col min="2284" max="2284" width="13" style="1346" customWidth="1"/>
    <col min="2285" max="2285" width="12.42578125" style="1346" customWidth="1"/>
    <col min="2286" max="2286" width="13.42578125" style="1346" customWidth="1"/>
    <col min="2287" max="2287" width="15.42578125" style="1346" customWidth="1"/>
    <col min="2288" max="2288" width="14.85546875" style="1346" customWidth="1"/>
    <col min="2289" max="2290" width="0" style="1346" hidden="1" customWidth="1"/>
    <col min="2291" max="2291" width="1.85546875" style="1346" customWidth="1"/>
    <col min="2292" max="2292" width="13.85546875" style="1346" customWidth="1"/>
    <col min="2293" max="2293" width="11.140625" style="1346" customWidth="1"/>
    <col min="2294" max="2294" width="14.5703125" style="1346" bestFit="1" customWidth="1"/>
    <col min="2295" max="2295" width="4.7109375" style="1346" customWidth="1"/>
    <col min="2296" max="2296" width="37.7109375" style="1346" customWidth="1"/>
    <col min="2297" max="2297" width="30.28515625" style="1346" customWidth="1"/>
    <col min="2298" max="2298" width="26.28515625" style="1346" customWidth="1"/>
    <col min="2299" max="2299" width="27.28515625" style="1346" customWidth="1"/>
    <col min="2300" max="2300" width="13.5703125" style="1346" customWidth="1"/>
    <col min="2301" max="2301" width="11.42578125" style="1346"/>
    <col min="2302" max="2302" width="2.140625" style="1346" customWidth="1"/>
    <col min="2303" max="2303" width="6.140625" style="1346" customWidth="1"/>
    <col min="2304" max="2304" width="30.7109375" style="1346" customWidth="1"/>
    <col min="2305" max="2305" width="9" style="1346" customWidth="1"/>
    <col min="2306" max="2306" width="9.7109375" style="1346" customWidth="1"/>
    <col min="2307" max="2307" width="11.7109375" style="1346" customWidth="1"/>
    <col min="2308" max="2308" width="9.5703125" style="1346" customWidth="1"/>
    <col min="2309" max="2309" width="11" style="1346" customWidth="1"/>
    <col min="2310" max="2310" width="9.5703125" style="1346" customWidth="1"/>
    <col min="2311" max="2312" width="0" style="1346" hidden="1" customWidth="1"/>
    <col min="2313" max="2313" width="1.85546875" style="1346" customWidth="1"/>
    <col min="2314" max="2314" width="7.5703125" style="1346" customWidth="1"/>
    <col min="2315" max="2315" width="8.5703125" style="1346" customWidth="1"/>
    <col min="2316" max="2316" width="10.140625" style="1346" customWidth="1"/>
    <col min="2317" max="2535" width="11.42578125" style="1346"/>
    <col min="2536" max="2536" width="2.140625" style="1346" customWidth="1"/>
    <col min="2537" max="2537" width="10.140625" style="1346" customWidth="1"/>
    <col min="2538" max="2538" width="52.28515625" style="1346" customWidth="1"/>
    <col min="2539" max="2539" width="13.28515625" style="1346" customWidth="1"/>
    <col min="2540" max="2540" width="13" style="1346" customWidth="1"/>
    <col min="2541" max="2541" width="12.42578125" style="1346" customWidth="1"/>
    <col min="2542" max="2542" width="13.42578125" style="1346" customWidth="1"/>
    <col min="2543" max="2543" width="15.42578125" style="1346" customWidth="1"/>
    <col min="2544" max="2544" width="14.85546875" style="1346" customWidth="1"/>
    <col min="2545" max="2546" width="0" style="1346" hidden="1" customWidth="1"/>
    <col min="2547" max="2547" width="1.85546875" style="1346" customWidth="1"/>
    <col min="2548" max="2548" width="13.85546875" style="1346" customWidth="1"/>
    <col min="2549" max="2549" width="11.140625" style="1346" customWidth="1"/>
    <col min="2550" max="2550" width="14.5703125" style="1346" bestFit="1" customWidth="1"/>
    <col min="2551" max="2551" width="4.7109375" style="1346" customWidth="1"/>
    <col min="2552" max="2552" width="37.7109375" style="1346" customWidth="1"/>
    <col min="2553" max="2553" width="30.28515625" style="1346" customWidth="1"/>
    <col min="2554" max="2554" width="26.28515625" style="1346" customWidth="1"/>
    <col min="2555" max="2555" width="27.28515625" style="1346" customWidth="1"/>
    <col min="2556" max="2556" width="13.5703125" style="1346" customWidth="1"/>
    <col min="2557" max="2557" width="11.42578125" style="1346"/>
    <col min="2558" max="2558" width="2.140625" style="1346" customWidth="1"/>
    <col min="2559" max="2559" width="6.140625" style="1346" customWidth="1"/>
    <col min="2560" max="2560" width="30.7109375" style="1346" customWidth="1"/>
    <col min="2561" max="2561" width="9" style="1346" customWidth="1"/>
    <col min="2562" max="2562" width="9.7109375" style="1346" customWidth="1"/>
    <col min="2563" max="2563" width="11.7109375" style="1346" customWidth="1"/>
    <col min="2564" max="2564" width="9.5703125" style="1346" customWidth="1"/>
    <col min="2565" max="2565" width="11" style="1346" customWidth="1"/>
    <col min="2566" max="2566" width="9.5703125" style="1346" customWidth="1"/>
    <col min="2567" max="2568" width="0" style="1346" hidden="1" customWidth="1"/>
    <col min="2569" max="2569" width="1.85546875" style="1346" customWidth="1"/>
    <col min="2570" max="2570" width="7.5703125" style="1346" customWidth="1"/>
    <col min="2571" max="2571" width="8.5703125" style="1346" customWidth="1"/>
    <col min="2572" max="2572" width="10.140625" style="1346" customWidth="1"/>
    <col min="2573" max="2791" width="11.42578125" style="1346"/>
    <col min="2792" max="2792" width="2.140625" style="1346" customWidth="1"/>
    <col min="2793" max="2793" width="10.140625" style="1346" customWidth="1"/>
    <col min="2794" max="2794" width="52.28515625" style="1346" customWidth="1"/>
    <col min="2795" max="2795" width="13.28515625" style="1346" customWidth="1"/>
    <col min="2796" max="2796" width="13" style="1346" customWidth="1"/>
    <col min="2797" max="2797" width="12.42578125" style="1346" customWidth="1"/>
    <col min="2798" max="2798" width="13.42578125" style="1346" customWidth="1"/>
    <col min="2799" max="2799" width="15.42578125" style="1346" customWidth="1"/>
    <col min="2800" max="2800" width="14.85546875" style="1346" customWidth="1"/>
    <col min="2801" max="2802" width="0" style="1346" hidden="1" customWidth="1"/>
    <col min="2803" max="2803" width="1.85546875" style="1346" customWidth="1"/>
    <col min="2804" max="2804" width="13.85546875" style="1346" customWidth="1"/>
    <col min="2805" max="2805" width="11.140625" style="1346" customWidth="1"/>
    <col min="2806" max="2806" width="14.5703125" style="1346" bestFit="1" customWidth="1"/>
    <col min="2807" max="2807" width="4.7109375" style="1346" customWidth="1"/>
    <col min="2808" max="2808" width="37.7109375" style="1346" customWidth="1"/>
    <col min="2809" max="2809" width="30.28515625" style="1346" customWidth="1"/>
    <col min="2810" max="2810" width="26.28515625" style="1346" customWidth="1"/>
    <col min="2811" max="2811" width="27.28515625" style="1346" customWidth="1"/>
    <col min="2812" max="2812" width="13.5703125" style="1346" customWidth="1"/>
    <col min="2813" max="2813" width="11.42578125" style="1346"/>
    <col min="2814" max="2814" width="2.140625" style="1346" customWidth="1"/>
    <col min="2815" max="2815" width="6.140625" style="1346" customWidth="1"/>
    <col min="2816" max="2816" width="30.7109375" style="1346" customWidth="1"/>
    <col min="2817" max="2817" width="9" style="1346" customWidth="1"/>
    <col min="2818" max="2818" width="9.7109375" style="1346" customWidth="1"/>
    <col min="2819" max="2819" width="11.7109375" style="1346" customWidth="1"/>
    <col min="2820" max="2820" width="9.5703125" style="1346" customWidth="1"/>
    <col min="2821" max="2821" width="11" style="1346" customWidth="1"/>
    <col min="2822" max="2822" width="9.5703125" style="1346" customWidth="1"/>
    <col min="2823" max="2824" width="0" style="1346" hidden="1" customWidth="1"/>
    <col min="2825" max="2825" width="1.85546875" style="1346" customWidth="1"/>
    <col min="2826" max="2826" width="7.5703125" style="1346" customWidth="1"/>
    <col min="2827" max="2827" width="8.5703125" style="1346" customWidth="1"/>
    <col min="2828" max="2828" width="10.140625" style="1346" customWidth="1"/>
    <col min="2829" max="3047" width="11.42578125" style="1346"/>
    <col min="3048" max="3048" width="2.140625" style="1346" customWidth="1"/>
    <col min="3049" max="3049" width="10.140625" style="1346" customWidth="1"/>
    <col min="3050" max="3050" width="52.28515625" style="1346" customWidth="1"/>
    <col min="3051" max="3051" width="13.28515625" style="1346" customWidth="1"/>
    <col min="3052" max="3052" width="13" style="1346" customWidth="1"/>
    <col min="3053" max="3053" width="12.42578125" style="1346" customWidth="1"/>
    <col min="3054" max="3054" width="13.42578125" style="1346" customWidth="1"/>
    <col min="3055" max="3055" width="15.42578125" style="1346" customWidth="1"/>
    <col min="3056" max="3056" width="14.85546875" style="1346" customWidth="1"/>
    <col min="3057" max="3058" width="0" style="1346" hidden="1" customWidth="1"/>
    <col min="3059" max="3059" width="1.85546875" style="1346" customWidth="1"/>
    <col min="3060" max="3060" width="13.85546875" style="1346" customWidth="1"/>
    <col min="3061" max="3061" width="11.140625" style="1346" customWidth="1"/>
    <col min="3062" max="3062" width="14.5703125" style="1346" bestFit="1" customWidth="1"/>
    <col min="3063" max="3063" width="4.7109375" style="1346" customWidth="1"/>
    <col min="3064" max="3064" width="37.7109375" style="1346" customWidth="1"/>
    <col min="3065" max="3065" width="30.28515625" style="1346" customWidth="1"/>
    <col min="3066" max="3066" width="26.28515625" style="1346" customWidth="1"/>
    <col min="3067" max="3067" width="27.28515625" style="1346" customWidth="1"/>
    <col min="3068" max="3068" width="13.5703125" style="1346" customWidth="1"/>
    <col min="3069" max="3069" width="11.42578125" style="1346"/>
    <col min="3070" max="3070" width="2.140625" style="1346" customWidth="1"/>
    <col min="3071" max="3071" width="6.140625" style="1346" customWidth="1"/>
    <col min="3072" max="3072" width="30.7109375" style="1346" customWidth="1"/>
    <col min="3073" max="3073" width="9" style="1346" customWidth="1"/>
    <col min="3074" max="3074" width="9.7109375" style="1346" customWidth="1"/>
    <col min="3075" max="3075" width="11.7109375" style="1346" customWidth="1"/>
    <col min="3076" max="3076" width="9.5703125" style="1346" customWidth="1"/>
    <col min="3077" max="3077" width="11" style="1346" customWidth="1"/>
    <col min="3078" max="3078" width="9.5703125" style="1346" customWidth="1"/>
    <col min="3079" max="3080" width="0" style="1346" hidden="1" customWidth="1"/>
    <col min="3081" max="3081" width="1.85546875" style="1346" customWidth="1"/>
    <col min="3082" max="3082" width="7.5703125" style="1346" customWidth="1"/>
    <col min="3083" max="3083" width="8.5703125" style="1346" customWidth="1"/>
    <col min="3084" max="3084" width="10.140625" style="1346" customWidth="1"/>
    <col min="3085" max="3303" width="11.42578125" style="1346"/>
    <col min="3304" max="3304" width="2.140625" style="1346" customWidth="1"/>
    <col min="3305" max="3305" width="10.140625" style="1346" customWidth="1"/>
    <col min="3306" max="3306" width="52.28515625" style="1346" customWidth="1"/>
    <col min="3307" max="3307" width="13.28515625" style="1346" customWidth="1"/>
    <col min="3308" max="3308" width="13" style="1346" customWidth="1"/>
    <col min="3309" max="3309" width="12.42578125" style="1346" customWidth="1"/>
    <col min="3310" max="3310" width="13.42578125" style="1346" customWidth="1"/>
    <col min="3311" max="3311" width="15.42578125" style="1346" customWidth="1"/>
    <col min="3312" max="3312" width="14.85546875" style="1346" customWidth="1"/>
    <col min="3313" max="3314" width="0" style="1346" hidden="1" customWidth="1"/>
    <col min="3315" max="3315" width="1.85546875" style="1346" customWidth="1"/>
    <col min="3316" max="3316" width="13.85546875" style="1346" customWidth="1"/>
    <col min="3317" max="3317" width="11.140625" style="1346" customWidth="1"/>
    <col min="3318" max="3318" width="14.5703125" style="1346" bestFit="1" customWidth="1"/>
    <col min="3319" max="3319" width="4.7109375" style="1346" customWidth="1"/>
    <col min="3320" max="3320" width="37.7109375" style="1346" customWidth="1"/>
    <col min="3321" max="3321" width="30.28515625" style="1346" customWidth="1"/>
    <col min="3322" max="3322" width="26.28515625" style="1346" customWidth="1"/>
    <col min="3323" max="3323" width="27.28515625" style="1346" customWidth="1"/>
    <col min="3324" max="3324" width="13.5703125" style="1346" customWidth="1"/>
    <col min="3325" max="3325" width="11.42578125" style="1346"/>
    <col min="3326" max="3326" width="2.140625" style="1346" customWidth="1"/>
    <col min="3327" max="3327" width="6.140625" style="1346" customWidth="1"/>
    <col min="3328" max="3328" width="30.7109375" style="1346" customWidth="1"/>
    <col min="3329" max="3329" width="9" style="1346" customWidth="1"/>
    <col min="3330" max="3330" width="9.7109375" style="1346" customWidth="1"/>
    <col min="3331" max="3331" width="11.7109375" style="1346" customWidth="1"/>
    <col min="3332" max="3332" width="9.5703125" style="1346" customWidth="1"/>
    <col min="3333" max="3333" width="11" style="1346" customWidth="1"/>
    <col min="3334" max="3334" width="9.5703125" style="1346" customWidth="1"/>
    <col min="3335" max="3336" width="0" style="1346" hidden="1" customWidth="1"/>
    <col min="3337" max="3337" width="1.85546875" style="1346" customWidth="1"/>
    <col min="3338" max="3338" width="7.5703125" style="1346" customWidth="1"/>
    <col min="3339" max="3339" width="8.5703125" style="1346" customWidth="1"/>
    <col min="3340" max="3340" width="10.140625" style="1346" customWidth="1"/>
    <col min="3341" max="3559" width="11.42578125" style="1346"/>
    <col min="3560" max="3560" width="2.140625" style="1346" customWidth="1"/>
    <col min="3561" max="3561" width="10.140625" style="1346" customWidth="1"/>
    <col min="3562" max="3562" width="52.28515625" style="1346" customWidth="1"/>
    <col min="3563" max="3563" width="13.28515625" style="1346" customWidth="1"/>
    <col min="3564" max="3564" width="13" style="1346" customWidth="1"/>
    <col min="3565" max="3565" width="12.42578125" style="1346" customWidth="1"/>
    <col min="3566" max="3566" width="13.42578125" style="1346" customWidth="1"/>
    <col min="3567" max="3567" width="15.42578125" style="1346" customWidth="1"/>
    <col min="3568" max="3568" width="14.85546875" style="1346" customWidth="1"/>
    <col min="3569" max="3570" width="0" style="1346" hidden="1" customWidth="1"/>
    <col min="3571" max="3571" width="1.85546875" style="1346" customWidth="1"/>
    <col min="3572" max="3572" width="13.85546875" style="1346" customWidth="1"/>
    <col min="3573" max="3573" width="11.140625" style="1346" customWidth="1"/>
    <col min="3574" max="3574" width="14.5703125" style="1346" bestFit="1" customWidth="1"/>
    <col min="3575" max="3575" width="4.7109375" style="1346" customWidth="1"/>
    <col min="3576" max="3576" width="37.7109375" style="1346" customWidth="1"/>
    <col min="3577" max="3577" width="30.28515625" style="1346" customWidth="1"/>
    <col min="3578" max="3578" width="26.28515625" style="1346" customWidth="1"/>
    <col min="3579" max="3579" width="27.28515625" style="1346" customWidth="1"/>
    <col min="3580" max="3580" width="13.5703125" style="1346" customWidth="1"/>
    <col min="3581" max="3581" width="11.42578125" style="1346"/>
    <col min="3582" max="3582" width="2.140625" style="1346" customWidth="1"/>
    <col min="3583" max="3583" width="6.140625" style="1346" customWidth="1"/>
    <col min="3584" max="3584" width="30.7109375" style="1346" customWidth="1"/>
    <col min="3585" max="3585" width="9" style="1346" customWidth="1"/>
    <col min="3586" max="3586" width="9.7109375" style="1346" customWidth="1"/>
    <col min="3587" max="3587" width="11.7109375" style="1346" customWidth="1"/>
    <col min="3588" max="3588" width="9.5703125" style="1346" customWidth="1"/>
    <col min="3589" max="3589" width="11" style="1346" customWidth="1"/>
    <col min="3590" max="3590" width="9.5703125" style="1346" customWidth="1"/>
    <col min="3591" max="3592" width="0" style="1346" hidden="1" customWidth="1"/>
    <col min="3593" max="3593" width="1.85546875" style="1346" customWidth="1"/>
    <col min="3594" max="3594" width="7.5703125" style="1346" customWidth="1"/>
    <col min="3595" max="3595" width="8.5703125" style="1346" customWidth="1"/>
    <col min="3596" max="3596" width="10.140625" style="1346" customWidth="1"/>
    <col min="3597" max="3815" width="11.42578125" style="1346"/>
    <col min="3816" max="3816" width="2.140625" style="1346" customWidth="1"/>
    <col min="3817" max="3817" width="10.140625" style="1346" customWidth="1"/>
    <col min="3818" max="3818" width="52.28515625" style="1346" customWidth="1"/>
    <col min="3819" max="3819" width="13.28515625" style="1346" customWidth="1"/>
    <col min="3820" max="3820" width="13" style="1346" customWidth="1"/>
    <col min="3821" max="3821" width="12.42578125" style="1346" customWidth="1"/>
    <col min="3822" max="3822" width="13.42578125" style="1346" customWidth="1"/>
    <col min="3823" max="3823" width="15.42578125" style="1346" customWidth="1"/>
    <col min="3824" max="3824" width="14.85546875" style="1346" customWidth="1"/>
    <col min="3825" max="3826" width="0" style="1346" hidden="1" customWidth="1"/>
    <col min="3827" max="3827" width="1.85546875" style="1346" customWidth="1"/>
    <col min="3828" max="3828" width="13.85546875" style="1346" customWidth="1"/>
    <col min="3829" max="3829" width="11.140625" style="1346" customWidth="1"/>
    <col min="3830" max="3830" width="14.5703125" style="1346" bestFit="1" customWidth="1"/>
    <col min="3831" max="3831" width="4.7109375" style="1346" customWidth="1"/>
    <col min="3832" max="3832" width="37.7109375" style="1346" customWidth="1"/>
    <col min="3833" max="3833" width="30.28515625" style="1346" customWidth="1"/>
    <col min="3834" max="3834" width="26.28515625" style="1346" customWidth="1"/>
    <col min="3835" max="3835" width="27.28515625" style="1346" customWidth="1"/>
    <col min="3836" max="3836" width="13.5703125" style="1346" customWidth="1"/>
    <col min="3837" max="3837" width="11.42578125" style="1346"/>
    <col min="3838" max="3838" width="2.140625" style="1346" customWidth="1"/>
    <col min="3839" max="3839" width="6.140625" style="1346" customWidth="1"/>
    <col min="3840" max="3840" width="30.7109375" style="1346" customWidth="1"/>
    <col min="3841" max="3841" width="9" style="1346" customWidth="1"/>
    <col min="3842" max="3842" width="9.7109375" style="1346" customWidth="1"/>
    <col min="3843" max="3843" width="11.7109375" style="1346" customWidth="1"/>
    <col min="3844" max="3844" width="9.5703125" style="1346" customWidth="1"/>
    <col min="3845" max="3845" width="11" style="1346" customWidth="1"/>
    <col min="3846" max="3846" width="9.5703125" style="1346" customWidth="1"/>
    <col min="3847" max="3848" width="0" style="1346" hidden="1" customWidth="1"/>
    <col min="3849" max="3849" width="1.85546875" style="1346" customWidth="1"/>
    <col min="3850" max="3850" width="7.5703125" style="1346" customWidth="1"/>
    <col min="3851" max="3851" width="8.5703125" style="1346" customWidth="1"/>
    <col min="3852" max="3852" width="10.140625" style="1346" customWidth="1"/>
    <col min="3853" max="4071" width="11.42578125" style="1346"/>
    <col min="4072" max="4072" width="2.140625" style="1346" customWidth="1"/>
    <col min="4073" max="4073" width="10.140625" style="1346" customWidth="1"/>
    <col min="4074" max="4074" width="52.28515625" style="1346" customWidth="1"/>
    <col min="4075" max="4075" width="13.28515625" style="1346" customWidth="1"/>
    <col min="4076" max="4076" width="13" style="1346" customWidth="1"/>
    <col min="4077" max="4077" width="12.42578125" style="1346" customWidth="1"/>
    <col min="4078" max="4078" width="13.42578125" style="1346" customWidth="1"/>
    <col min="4079" max="4079" width="15.42578125" style="1346" customWidth="1"/>
    <col min="4080" max="4080" width="14.85546875" style="1346" customWidth="1"/>
    <col min="4081" max="4082" width="0" style="1346" hidden="1" customWidth="1"/>
    <col min="4083" max="4083" width="1.85546875" style="1346" customWidth="1"/>
    <col min="4084" max="4084" width="13.85546875" style="1346" customWidth="1"/>
    <col min="4085" max="4085" width="11.140625" style="1346" customWidth="1"/>
    <col min="4086" max="4086" width="14.5703125" style="1346" bestFit="1" customWidth="1"/>
    <col min="4087" max="4087" width="4.7109375" style="1346" customWidth="1"/>
    <col min="4088" max="4088" width="37.7109375" style="1346" customWidth="1"/>
    <col min="4089" max="4089" width="30.28515625" style="1346" customWidth="1"/>
    <col min="4090" max="4090" width="26.28515625" style="1346" customWidth="1"/>
    <col min="4091" max="4091" width="27.28515625" style="1346" customWidth="1"/>
    <col min="4092" max="4092" width="13.5703125" style="1346" customWidth="1"/>
    <col min="4093" max="4093" width="11.42578125" style="1346"/>
    <col min="4094" max="4094" width="2.140625" style="1346" customWidth="1"/>
    <col min="4095" max="4095" width="6.140625" style="1346" customWidth="1"/>
    <col min="4096" max="4096" width="30.7109375" style="1346" customWidth="1"/>
    <col min="4097" max="4097" width="9" style="1346" customWidth="1"/>
    <col min="4098" max="4098" width="9.7109375" style="1346" customWidth="1"/>
    <col min="4099" max="4099" width="11.7109375" style="1346" customWidth="1"/>
    <col min="4100" max="4100" width="9.5703125" style="1346" customWidth="1"/>
    <col min="4101" max="4101" width="11" style="1346" customWidth="1"/>
    <col min="4102" max="4102" width="9.5703125" style="1346" customWidth="1"/>
    <col min="4103" max="4104" width="0" style="1346" hidden="1" customWidth="1"/>
    <col min="4105" max="4105" width="1.85546875" style="1346" customWidth="1"/>
    <col min="4106" max="4106" width="7.5703125" style="1346" customWidth="1"/>
    <col min="4107" max="4107" width="8.5703125" style="1346" customWidth="1"/>
    <col min="4108" max="4108" width="10.140625" style="1346" customWidth="1"/>
    <col min="4109" max="4327" width="11.42578125" style="1346"/>
    <col min="4328" max="4328" width="2.140625" style="1346" customWidth="1"/>
    <col min="4329" max="4329" width="10.140625" style="1346" customWidth="1"/>
    <col min="4330" max="4330" width="52.28515625" style="1346" customWidth="1"/>
    <col min="4331" max="4331" width="13.28515625" style="1346" customWidth="1"/>
    <col min="4332" max="4332" width="13" style="1346" customWidth="1"/>
    <col min="4333" max="4333" width="12.42578125" style="1346" customWidth="1"/>
    <col min="4334" max="4334" width="13.42578125" style="1346" customWidth="1"/>
    <col min="4335" max="4335" width="15.42578125" style="1346" customWidth="1"/>
    <col min="4336" max="4336" width="14.85546875" style="1346" customWidth="1"/>
    <col min="4337" max="4338" width="0" style="1346" hidden="1" customWidth="1"/>
    <col min="4339" max="4339" width="1.85546875" style="1346" customWidth="1"/>
    <col min="4340" max="4340" width="13.85546875" style="1346" customWidth="1"/>
    <col min="4341" max="4341" width="11.140625" style="1346" customWidth="1"/>
    <col min="4342" max="4342" width="14.5703125" style="1346" bestFit="1" customWidth="1"/>
    <col min="4343" max="4343" width="4.7109375" style="1346" customWidth="1"/>
    <col min="4344" max="4344" width="37.7109375" style="1346" customWidth="1"/>
    <col min="4345" max="4345" width="30.28515625" style="1346" customWidth="1"/>
    <col min="4346" max="4346" width="26.28515625" style="1346" customWidth="1"/>
    <col min="4347" max="4347" width="27.28515625" style="1346" customWidth="1"/>
    <col min="4348" max="4348" width="13.5703125" style="1346" customWidth="1"/>
    <col min="4349" max="4349" width="11.42578125" style="1346"/>
    <col min="4350" max="4350" width="2.140625" style="1346" customWidth="1"/>
    <col min="4351" max="4351" width="6.140625" style="1346" customWidth="1"/>
    <col min="4352" max="4352" width="30.7109375" style="1346" customWidth="1"/>
    <col min="4353" max="4353" width="9" style="1346" customWidth="1"/>
    <col min="4354" max="4354" width="9.7109375" style="1346" customWidth="1"/>
    <col min="4355" max="4355" width="11.7109375" style="1346" customWidth="1"/>
    <col min="4356" max="4356" width="9.5703125" style="1346" customWidth="1"/>
    <col min="4357" max="4357" width="11" style="1346" customWidth="1"/>
    <col min="4358" max="4358" width="9.5703125" style="1346" customWidth="1"/>
    <col min="4359" max="4360" width="0" style="1346" hidden="1" customWidth="1"/>
    <col min="4361" max="4361" width="1.85546875" style="1346" customWidth="1"/>
    <col min="4362" max="4362" width="7.5703125" style="1346" customWidth="1"/>
    <col min="4363" max="4363" width="8.5703125" style="1346" customWidth="1"/>
    <col min="4364" max="4364" width="10.140625" style="1346" customWidth="1"/>
    <col min="4365" max="4583" width="11.42578125" style="1346"/>
    <col min="4584" max="4584" width="2.140625" style="1346" customWidth="1"/>
    <col min="4585" max="4585" width="10.140625" style="1346" customWidth="1"/>
    <col min="4586" max="4586" width="52.28515625" style="1346" customWidth="1"/>
    <col min="4587" max="4587" width="13.28515625" style="1346" customWidth="1"/>
    <col min="4588" max="4588" width="13" style="1346" customWidth="1"/>
    <col min="4589" max="4589" width="12.42578125" style="1346" customWidth="1"/>
    <col min="4590" max="4590" width="13.42578125" style="1346" customWidth="1"/>
    <col min="4591" max="4591" width="15.42578125" style="1346" customWidth="1"/>
    <col min="4592" max="4592" width="14.85546875" style="1346" customWidth="1"/>
    <col min="4593" max="4594" width="0" style="1346" hidden="1" customWidth="1"/>
    <col min="4595" max="4595" width="1.85546875" style="1346" customWidth="1"/>
    <col min="4596" max="4596" width="13.85546875" style="1346" customWidth="1"/>
    <col min="4597" max="4597" width="11.140625" style="1346" customWidth="1"/>
    <col min="4598" max="4598" width="14.5703125" style="1346" bestFit="1" customWidth="1"/>
    <col min="4599" max="4599" width="4.7109375" style="1346" customWidth="1"/>
    <col min="4600" max="4600" width="37.7109375" style="1346" customWidth="1"/>
    <col min="4601" max="4601" width="30.28515625" style="1346" customWidth="1"/>
    <col min="4602" max="4602" width="26.28515625" style="1346" customWidth="1"/>
    <col min="4603" max="4603" width="27.28515625" style="1346" customWidth="1"/>
    <col min="4604" max="4604" width="13.5703125" style="1346" customWidth="1"/>
    <col min="4605" max="4605" width="11.42578125" style="1346"/>
    <col min="4606" max="4606" width="2.140625" style="1346" customWidth="1"/>
    <col min="4607" max="4607" width="6.140625" style="1346" customWidth="1"/>
    <col min="4608" max="4608" width="30.7109375" style="1346" customWidth="1"/>
    <col min="4609" max="4609" width="9" style="1346" customWidth="1"/>
    <col min="4610" max="4610" width="9.7109375" style="1346" customWidth="1"/>
    <col min="4611" max="4611" width="11.7109375" style="1346" customWidth="1"/>
    <col min="4612" max="4612" width="9.5703125" style="1346" customWidth="1"/>
    <col min="4613" max="4613" width="11" style="1346" customWidth="1"/>
    <col min="4614" max="4614" width="9.5703125" style="1346" customWidth="1"/>
    <col min="4615" max="4616" width="0" style="1346" hidden="1" customWidth="1"/>
    <col min="4617" max="4617" width="1.85546875" style="1346" customWidth="1"/>
    <col min="4618" max="4618" width="7.5703125" style="1346" customWidth="1"/>
    <col min="4619" max="4619" width="8.5703125" style="1346" customWidth="1"/>
    <col min="4620" max="4620" width="10.140625" style="1346" customWidth="1"/>
    <col min="4621" max="4839" width="11.42578125" style="1346"/>
    <col min="4840" max="4840" width="2.140625" style="1346" customWidth="1"/>
    <col min="4841" max="4841" width="10.140625" style="1346" customWidth="1"/>
    <col min="4842" max="4842" width="52.28515625" style="1346" customWidth="1"/>
    <col min="4843" max="4843" width="13.28515625" style="1346" customWidth="1"/>
    <col min="4844" max="4844" width="13" style="1346" customWidth="1"/>
    <col min="4845" max="4845" width="12.42578125" style="1346" customWidth="1"/>
    <col min="4846" max="4846" width="13.42578125" style="1346" customWidth="1"/>
    <col min="4847" max="4847" width="15.42578125" style="1346" customWidth="1"/>
    <col min="4848" max="4848" width="14.85546875" style="1346" customWidth="1"/>
    <col min="4849" max="4850" width="0" style="1346" hidden="1" customWidth="1"/>
    <col min="4851" max="4851" width="1.85546875" style="1346" customWidth="1"/>
    <col min="4852" max="4852" width="13.85546875" style="1346" customWidth="1"/>
    <col min="4853" max="4853" width="11.140625" style="1346" customWidth="1"/>
    <col min="4854" max="4854" width="14.5703125" style="1346" bestFit="1" customWidth="1"/>
    <col min="4855" max="4855" width="4.7109375" style="1346" customWidth="1"/>
    <col min="4856" max="4856" width="37.7109375" style="1346" customWidth="1"/>
    <col min="4857" max="4857" width="30.28515625" style="1346" customWidth="1"/>
    <col min="4858" max="4858" width="26.28515625" style="1346" customWidth="1"/>
    <col min="4859" max="4859" width="27.28515625" style="1346" customWidth="1"/>
    <col min="4860" max="4860" width="13.5703125" style="1346" customWidth="1"/>
    <col min="4861" max="4861" width="11.42578125" style="1346"/>
    <col min="4862" max="4862" width="2.140625" style="1346" customWidth="1"/>
    <col min="4863" max="4863" width="6.140625" style="1346" customWidth="1"/>
    <col min="4864" max="4864" width="30.7109375" style="1346" customWidth="1"/>
    <col min="4865" max="4865" width="9" style="1346" customWidth="1"/>
    <col min="4866" max="4866" width="9.7109375" style="1346" customWidth="1"/>
    <col min="4867" max="4867" width="11.7109375" style="1346" customWidth="1"/>
    <col min="4868" max="4868" width="9.5703125" style="1346" customWidth="1"/>
    <col min="4869" max="4869" width="11" style="1346" customWidth="1"/>
    <col min="4870" max="4870" width="9.5703125" style="1346" customWidth="1"/>
    <col min="4871" max="4872" width="0" style="1346" hidden="1" customWidth="1"/>
    <col min="4873" max="4873" width="1.85546875" style="1346" customWidth="1"/>
    <col min="4874" max="4874" width="7.5703125" style="1346" customWidth="1"/>
    <col min="4875" max="4875" width="8.5703125" style="1346" customWidth="1"/>
    <col min="4876" max="4876" width="10.140625" style="1346" customWidth="1"/>
    <col min="4877" max="5095" width="11.42578125" style="1346"/>
    <col min="5096" max="5096" width="2.140625" style="1346" customWidth="1"/>
    <col min="5097" max="5097" width="10.140625" style="1346" customWidth="1"/>
    <col min="5098" max="5098" width="52.28515625" style="1346" customWidth="1"/>
    <col min="5099" max="5099" width="13.28515625" style="1346" customWidth="1"/>
    <col min="5100" max="5100" width="13" style="1346" customWidth="1"/>
    <col min="5101" max="5101" width="12.42578125" style="1346" customWidth="1"/>
    <col min="5102" max="5102" width="13.42578125" style="1346" customWidth="1"/>
    <col min="5103" max="5103" width="15.42578125" style="1346" customWidth="1"/>
    <col min="5104" max="5104" width="14.85546875" style="1346" customWidth="1"/>
    <col min="5105" max="5106" width="0" style="1346" hidden="1" customWidth="1"/>
    <col min="5107" max="5107" width="1.85546875" style="1346" customWidth="1"/>
    <col min="5108" max="5108" width="13.85546875" style="1346" customWidth="1"/>
    <col min="5109" max="5109" width="11.140625" style="1346" customWidth="1"/>
    <col min="5110" max="5110" width="14.5703125" style="1346" bestFit="1" customWidth="1"/>
    <col min="5111" max="5111" width="4.7109375" style="1346" customWidth="1"/>
    <col min="5112" max="5112" width="37.7109375" style="1346" customWidth="1"/>
    <col min="5113" max="5113" width="30.28515625" style="1346" customWidth="1"/>
    <col min="5114" max="5114" width="26.28515625" style="1346" customWidth="1"/>
    <col min="5115" max="5115" width="27.28515625" style="1346" customWidth="1"/>
    <col min="5116" max="5116" width="13.5703125" style="1346" customWidth="1"/>
    <col min="5117" max="5117" width="11.42578125" style="1346"/>
    <col min="5118" max="5118" width="2.140625" style="1346" customWidth="1"/>
    <col min="5119" max="5119" width="6.140625" style="1346" customWidth="1"/>
    <col min="5120" max="5120" width="30.7109375" style="1346" customWidth="1"/>
    <col min="5121" max="5121" width="9" style="1346" customWidth="1"/>
    <col min="5122" max="5122" width="9.7109375" style="1346" customWidth="1"/>
    <col min="5123" max="5123" width="11.7109375" style="1346" customWidth="1"/>
    <col min="5124" max="5124" width="9.5703125" style="1346" customWidth="1"/>
    <col min="5125" max="5125" width="11" style="1346" customWidth="1"/>
    <col min="5126" max="5126" width="9.5703125" style="1346" customWidth="1"/>
    <col min="5127" max="5128" width="0" style="1346" hidden="1" customWidth="1"/>
    <col min="5129" max="5129" width="1.85546875" style="1346" customWidth="1"/>
    <col min="5130" max="5130" width="7.5703125" style="1346" customWidth="1"/>
    <col min="5131" max="5131" width="8.5703125" style="1346" customWidth="1"/>
    <col min="5132" max="5132" width="10.140625" style="1346" customWidth="1"/>
    <col min="5133" max="5351" width="11.42578125" style="1346"/>
    <col min="5352" max="5352" width="2.140625" style="1346" customWidth="1"/>
    <col min="5353" max="5353" width="10.140625" style="1346" customWidth="1"/>
    <col min="5354" max="5354" width="52.28515625" style="1346" customWidth="1"/>
    <col min="5355" max="5355" width="13.28515625" style="1346" customWidth="1"/>
    <col min="5356" max="5356" width="13" style="1346" customWidth="1"/>
    <col min="5357" max="5357" width="12.42578125" style="1346" customWidth="1"/>
    <col min="5358" max="5358" width="13.42578125" style="1346" customWidth="1"/>
    <col min="5359" max="5359" width="15.42578125" style="1346" customWidth="1"/>
    <col min="5360" max="5360" width="14.85546875" style="1346" customWidth="1"/>
    <col min="5361" max="5362" width="0" style="1346" hidden="1" customWidth="1"/>
    <col min="5363" max="5363" width="1.85546875" style="1346" customWidth="1"/>
    <col min="5364" max="5364" width="13.85546875" style="1346" customWidth="1"/>
    <col min="5365" max="5365" width="11.140625" style="1346" customWidth="1"/>
    <col min="5366" max="5366" width="14.5703125" style="1346" bestFit="1" customWidth="1"/>
    <col min="5367" max="5367" width="4.7109375" style="1346" customWidth="1"/>
    <col min="5368" max="5368" width="37.7109375" style="1346" customWidth="1"/>
    <col min="5369" max="5369" width="30.28515625" style="1346" customWidth="1"/>
    <col min="5370" max="5370" width="26.28515625" style="1346" customWidth="1"/>
    <col min="5371" max="5371" width="27.28515625" style="1346" customWidth="1"/>
    <col min="5372" max="5372" width="13.5703125" style="1346" customWidth="1"/>
    <col min="5373" max="5373" width="11.42578125" style="1346"/>
    <col min="5374" max="5374" width="2.140625" style="1346" customWidth="1"/>
    <col min="5375" max="5375" width="6.140625" style="1346" customWidth="1"/>
    <col min="5376" max="5376" width="30.7109375" style="1346" customWidth="1"/>
    <col min="5377" max="5377" width="9" style="1346" customWidth="1"/>
    <col min="5378" max="5378" width="9.7109375" style="1346" customWidth="1"/>
    <col min="5379" max="5379" width="11.7109375" style="1346" customWidth="1"/>
    <col min="5380" max="5380" width="9.5703125" style="1346" customWidth="1"/>
    <col min="5381" max="5381" width="11" style="1346" customWidth="1"/>
    <col min="5382" max="5382" width="9.5703125" style="1346" customWidth="1"/>
    <col min="5383" max="5384" width="0" style="1346" hidden="1" customWidth="1"/>
    <col min="5385" max="5385" width="1.85546875" style="1346" customWidth="1"/>
    <col min="5386" max="5386" width="7.5703125" style="1346" customWidth="1"/>
    <col min="5387" max="5387" width="8.5703125" style="1346" customWidth="1"/>
    <col min="5388" max="5388" width="10.140625" style="1346" customWidth="1"/>
    <col min="5389" max="5607" width="11.42578125" style="1346"/>
    <col min="5608" max="5608" width="2.140625" style="1346" customWidth="1"/>
    <col min="5609" max="5609" width="10.140625" style="1346" customWidth="1"/>
    <col min="5610" max="5610" width="52.28515625" style="1346" customWidth="1"/>
    <col min="5611" max="5611" width="13.28515625" style="1346" customWidth="1"/>
    <col min="5612" max="5612" width="13" style="1346" customWidth="1"/>
    <col min="5613" max="5613" width="12.42578125" style="1346" customWidth="1"/>
    <col min="5614" max="5614" width="13.42578125" style="1346" customWidth="1"/>
    <col min="5615" max="5615" width="15.42578125" style="1346" customWidth="1"/>
    <col min="5616" max="5616" width="14.85546875" style="1346" customWidth="1"/>
    <col min="5617" max="5618" width="0" style="1346" hidden="1" customWidth="1"/>
    <col min="5619" max="5619" width="1.85546875" style="1346" customWidth="1"/>
    <col min="5620" max="5620" width="13.85546875" style="1346" customWidth="1"/>
    <col min="5621" max="5621" width="11.140625" style="1346" customWidth="1"/>
    <col min="5622" max="5622" width="14.5703125" style="1346" bestFit="1" customWidth="1"/>
    <col min="5623" max="5623" width="4.7109375" style="1346" customWidth="1"/>
    <col min="5624" max="5624" width="37.7109375" style="1346" customWidth="1"/>
    <col min="5625" max="5625" width="30.28515625" style="1346" customWidth="1"/>
    <col min="5626" max="5626" width="26.28515625" style="1346" customWidth="1"/>
    <col min="5627" max="5627" width="27.28515625" style="1346" customWidth="1"/>
    <col min="5628" max="5628" width="13.5703125" style="1346" customWidth="1"/>
    <col min="5629" max="5629" width="11.42578125" style="1346"/>
    <col min="5630" max="5630" width="2.140625" style="1346" customWidth="1"/>
    <col min="5631" max="5631" width="6.140625" style="1346" customWidth="1"/>
    <col min="5632" max="5632" width="30.7109375" style="1346" customWidth="1"/>
    <col min="5633" max="5633" width="9" style="1346" customWidth="1"/>
    <col min="5634" max="5634" width="9.7109375" style="1346" customWidth="1"/>
    <col min="5635" max="5635" width="11.7109375" style="1346" customWidth="1"/>
    <col min="5636" max="5636" width="9.5703125" style="1346" customWidth="1"/>
    <col min="5637" max="5637" width="11" style="1346" customWidth="1"/>
    <col min="5638" max="5638" width="9.5703125" style="1346" customWidth="1"/>
    <col min="5639" max="5640" width="0" style="1346" hidden="1" customWidth="1"/>
    <col min="5641" max="5641" width="1.85546875" style="1346" customWidth="1"/>
    <col min="5642" max="5642" width="7.5703125" style="1346" customWidth="1"/>
    <col min="5643" max="5643" width="8.5703125" style="1346" customWidth="1"/>
    <col min="5644" max="5644" width="10.140625" style="1346" customWidth="1"/>
    <col min="5645" max="5863" width="11.42578125" style="1346"/>
    <col min="5864" max="5864" width="2.140625" style="1346" customWidth="1"/>
    <col min="5865" max="5865" width="10.140625" style="1346" customWidth="1"/>
    <col min="5866" max="5866" width="52.28515625" style="1346" customWidth="1"/>
    <col min="5867" max="5867" width="13.28515625" style="1346" customWidth="1"/>
    <col min="5868" max="5868" width="13" style="1346" customWidth="1"/>
    <col min="5869" max="5869" width="12.42578125" style="1346" customWidth="1"/>
    <col min="5870" max="5870" width="13.42578125" style="1346" customWidth="1"/>
    <col min="5871" max="5871" width="15.42578125" style="1346" customWidth="1"/>
    <col min="5872" max="5872" width="14.85546875" style="1346" customWidth="1"/>
    <col min="5873" max="5874" width="0" style="1346" hidden="1" customWidth="1"/>
    <col min="5875" max="5875" width="1.85546875" style="1346" customWidth="1"/>
    <col min="5876" max="5876" width="13.85546875" style="1346" customWidth="1"/>
    <col min="5877" max="5877" width="11.140625" style="1346" customWidth="1"/>
    <col min="5878" max="5878" width="14.5703125" style="1346" bestFit="1" customWidth="1"/>
    <col min="5879" max="5879" width="4.7109375" style="1346" customWidth="1"/>
    <col min="5880" max="5880" width="37.7109375" style="1346" customWidth="1"/>
    <col min="5881" max="5881" width="30.28515625" style="1346" customWidth="1"/>
    <col min="5882" max="5882" width="26.28515625" style="1346" customWidth="1"/>
    <col min="5883" max="5883" width="27.28515625" style="1346" customWidth="1"/>
    <col min="5884" max="5884" width="13.5703125" style="1346" customWidth="1"/>
    <col min="5885" max="5885" width="11.42578125" style="1346"/>
    <col min="5886" max="5886" width="2.140625" style="1346" customWidth="1"/>
    <col min="5887" max="5887" width="6.140625" style="1346" customWidth="1"/>
    <col min="5888" max="5888" width="30.7109375" style="1346" customWidth="1"/>
    <col min="5889" max="5889" width="9" style="1346" customWidth="1"/>
    <col min="5890" max="5890" width="9.7109375" style="1346" customWidth="1"/>
    <col min="5891" max="5891" width="11.7109375" style="1346" customWidth="1"/>
    <col min="5892" max="5892" width="9.5703125" style="1346" customWidth="1"/>
    <col min="5893" max="5893" width="11" style="1346" customWidth="1"/>
    <col min="5894" max="5894" width="9.5703125" style="1346" customWidth="1"/>
    <col min="5895" max="5896" width="0" style="1346" hidden="1" customWidth="1"/>
    <col min="5897" max="5897" width="1.85546875" style="1346" customWidth="1"/>
    <col min="5898" max="5898" width="7.5703125" style="1346" customWidth="1"/>
    <col min="5899" max="5899" width="8.5703125" style="1346" customWidth="1"/>
    <col min="5900" max="5900" width="10.140625" style="1346" customWidth="1"/>
    <col min="5901" max="6119" width="11.42578125" style="1346"/>
    <col min="6120" max="6120" width="2.140625" style="1346" customWidth="1"/>
    <col min="6121" max="6121" width="10.140625" style="1346" customWidth="1"/>
    <col min="6122" max="6122" width="52.28515625" style="1346" customWidth="1"/>
    <col min="6123" max="6123" width="13.28515625" style="1346" customWidth="1"/>
    <col min="6124" max="6124" width="13" style="1346" customWidth="1"/>
    <col min="6125" max="6125" width="12.42578125" style="1346" customWidth="1"/>
    <col min="6126" max="6126" width="13.42578125" style="1346" customWidth="1"/>
    <col min="6127" max="6127" width="15.42578125" style="1346" customWidth="1"/>
    <col min="6128" max="6128" width="14.85546875" style="1346" customWidth="1"/>
    <col min="6129" max="6130" width="0" style="1346" hidden="1" customWidth="1"/>
    <col min="6131" max="6131" width="1.85546875" style="1346" customWidth="1"/>
    <col min="6132" max="6132" width="13.85546875" style="1346" customWidth="1"/>
    <col min="6133" max="6133" width="11.140625" style="1346" customWidth="1"/>
    <col min="6134" max="6134" width="14.5703125" style="1346" bestFit="1" customWidth="1"/>
    <col min="6135" max="6135" width="4.7109375" style="1346" customWidth="1"/>
    <col min="6136" max="6136" width="37.7109375" style="1346" customWidth="1"/>
    <col min="6137" max="6137" width="30.28515625" style="1346" customWidth="1"/>
    <col min="6138" max="6138" width="26.28515625" style="1346" customWidth="1"/>
    <col min="6139" max="6139" width="27.28515625" style="1346" customWidth="1"/>
    <col min="6140" max="6140" width="13.5703125" style="1346" customWidth="1"/>
    <col min="6141" max="6141" width="11.42578125" style="1346"/>
    <col min="6142" max="6142" width="2.140625" style="1346" customWidth="1"/>
    <col min="6143" max="6143" width="6.140625" style="1346" customWidth="1"/>
    <col min="6144" max="6144" width="30.7109375" style="1346" customWidth="1"/>
    <col min="6145" max="6145" width="9" style="1346" customWidth="1"/>
    <col min="6146" max="6146" width="9.7109375" style="1346" customWidth="1"/>
    <col min="6147" max="6147" width="11.7109375" style="1346" customWidth="1"/>
    <col min="6148" max="6148" width="9.5703125" style="1346" customWidth="1"/>
    <col min="6149" max="6149" width="11" style="1346" customWidth="1"/>
    <col min="6150" max="6150" width="9.5703125" style="1346" customWidth="1"/>
    <col min="6151" max="6152" width="0" style="1346" hidden="1" customWidth="1"/>
    <col min="6153" max="6153" width="1.85546875" style="1346" customWidth="1"/>
    <col min="6154" max="6154" width="7.5703125" style="1346" customWidth="1"/>
    <col min="6155" max="6155" width="8.5703125" style="1346" customWidth="1"/>
    <col min="6156" max="6156" width="10.140625" style="1346" customWidth="1"/>
    <col min="6157" max="6375" width="11.42578125" style="1346"/>
    <col min="6376" max="6376" width="2.140625" style="1346" customWidth="1"/>
    <col min="6377" max="6377" width="10.140625" style="1346" customWidth="1"/>
    <col min="6378" max="6378" width="52.28515625" style="1346" customWidth="1"/>
    <col min="6379" max="6379" width="13.28515625" style="1346" customWidth="1"/>
    <col min="6380" max="6380" width="13" style="1346" customWidth="1"/>
    <col min="6381" max="6381" width="12.42578125" style="1346" customWidth="1"/>
    <col min="6382" max="6382" width="13.42578125" style="1346" customWidth="1"/>
    <col min="6383" max="6383" width="15.42578125" style="1346" customWidth="1"/>
    <col min="6384" max="6384" width="14.85546875" style="1346" customWidth="1"/>
    <col min="6385" max="6386" width="0" style="1346" hidden="1" customWidth="1"/>
    <col min="6387" max="6387" width="1.85546875" style="1346" customWidth="1"/>
    <col min="6388" max="6388" width="13.85546875" style="1346" customWidth="1"/>
    <col min="6389" max="6389" width="11.140625" style="1346" customWidth="1"/>
    <col min="6390" max="6390" width="14.5703125" style="1346" bestFit="1" customWidth="1"/>
    <col min="6391" max="6391" width="4.7109375" style="1346" customWidth="1"/>
    <col min="6392" max="6392" width="37.7109375" style="1346" customWidth="1"/>
    <col min="6393" max="6393" width="30.28515625" style="1346" customWidth="1"/>
    <col min="6394" max="6394" width="26.28515625" style="1346" customWidth="1"/>
    <col min="6395" max="6395" width="27.28515625" style="1346" customWidth="1"/>
    <col min="6396" max="6396" width="13.5703125" style="1346" customWidth="1"/>
    <col min="6397" max="6397" width="11.42578125" style="1346"/>
    <col min="6398" max="6398" width="2.140625" style="1346" customWidth="1"/>
    <col min="6399" max="6399" width="6.140625" style="1346" customWidth="1"/>
    <col min="6400" max="6400" width="30.7109375" style="1346" customWidth="1"/>
    <col min="6401" max="6401" width="9" style="1346" customWidth="1"/>
    <col min="6402" max="6402" width="9.7109375" style="1346" customWidth="1"/>
    <col min="6403" max="6403" width="11.7109375" style="1346" customWidth="1"/>
    <col min="6404" max="6404" width="9.5703125" style="1346" customWidth="1"/>
    <col min="6405" max="6405" width="11" style="1346" customWidth="1"/>
    <col min="6406" max="6406" width="9.5703125" style="1346" customWidth="1"/>
    <col min="6407" max="6408" width="0" style="1346" hidden="1" customWidth="1"/>
    <col min="6409" max="6409" width="1.85546875" style="1346" customWidth="1"/>
    <col min="6410" max="6410" width="7.5703125" style="1346" customWidth="1"/>
    <col min="6411" max="6411" width="8.5703125" style="1346" customWidth="1"/>
    <col min="6412" max="6412" width="10.140625" style="1346" customWidth="1"/>
    <col min="6413" max="6631" width="11.42578125" style="1346"/>
    <col min="6632" max="6632" width="2.140625" style="1346" customWidth="1"/>
    <col min="6633" max="6633" width="10.140625" style="1346" customWidth="1"/>
    <col min="6634" max="6634" width="52.28515625" style="1346" customWidth="1"/>
    <col min="6635" max="6635" width="13.28515625" style="1346" customWidth="1"/>
    <col min="6636" max="6636" width="13" style="1346" customWidth="1"/>
    <col min="6637" max="6637" width="12.42578125" style="1346" customWidth="1"/>
    <col min="6638" max="6638" width="13.42578125" style="1346" customWidth="1"/>
    <col min="6639" max="6639" width="15.42578125" style="1346" customWidth="1"/>
    <col min="6640" max="6640" width="14.85546875" style="1346" customWidth="1"/>
    <col min="6641" max="6642" width="0" style="1346" hidden="1" customWidth="1"/>
    <col min="6643" max="6643" width="1.85546875" style="1346" customWidth="1"/>
    <col min="6644" max="6644" width="13.85546875" style="1346" customWidth="1"/>
    <col min="6645" max="6645" width="11.140625" style="1346" customWidth="1"/>
    <col min="6646" max="6646" width="14.5703125" style="1346" bestFit="1" customWidth="1"/>
    <col min="6647" max="6647" width="4.7109375" style="1346" customWidth="1"/>
    <col min="6648" max="6648" width="37.7109375" style="1346" customWidth="1"/>
    <col min="6649" max="6649" width="30.28515625" style="1346" customWidth="1"/>
    <col min="6650" max="6650" width="26.28515625" style="1346" customWidth="1"/>
    <col min="6651" max="6651" width="27.28515625" style="1346" customWidth="1"/>
    <col min="6652" max="6652" width="13.5703125" style="1346" customWidth="1"/>
    <col min="6653" max="6653" width="11.42578125" style="1346"/>
    <col min="6654" max="6654" width="2.140625" style="1346" customWidth="1"/>
    <col min="6655" max="6655" width="6.140625" style="1346" customWidth="1"/>
    <col min="6656" max="6656" width="30.7109375" style="1346" customWidth="1"/>
    <col min="6657" max="6657" width="9" style="1346" customWidth="1"/>
    <col min="6658" max="6658" width="9.7109375" style="1346" customWidth="1"/>
    <col min="6659" max="6659" width="11.7109375" style="1346" customWidth="1"/>
    <col min="6660" max="6660" width="9.5703125" style="1346" customWidth="1"/>
    <col min="6661" max="6661" width="11" style="1346" customWidth="1"/>
    <col min="6662" max="6662" width="9.5703125" style="1346" customWidth="1"/>
    <col min="6663" max="6664" width="0" style="1346" hidden="1" customWidth="1"/>
    <col min="6665" max="6665" width="1.85546875" style="1346" customWidth="1"/>
    <col min="6666" max="6666" width="7.5703125" style="1346" customWidth="1"/>
    <col min="6667" max="6667" width="8.5703125" style="1346" customWidth="1"/>
    <col min="6668" max="6668" width="10.140625" style="1346" customWidth="1"/>
    <col min="6669" max="6887" width="11.42578125" style="1346"/>
    <col min="6888" max="6888" width="2.140625" style="1346" customWidth="1"/>
    <col min="6889" max="6889" width="10.140625" style="1346" customWidth="1"/>
    <col min="6890" max="6890" width="52.28515625" style="1346" customWidth="1"/>
    <col min="6891" max="6891" width="13.28515625" style="1346" customWidth="1"/>
    <col min="6892" max="6892" width="13" style="1346" customWidth="1"/>
    <col min="6893" max="6893" width="12.42578125" style="1346" customWidth="1"/>
    <col min="6894" max="6894" width="13.42578125" style="1346" customWidth="1"/>
    <col min="6895" max="6895" width="15.42578125" style="1346" customWidth="1"/>
    <col min="6896" max="6896" width="14.85546875" style="1346" customWidth="1"/>
    <col min="6897" max="6898" width="0" style="1346" hidden="1" customWidth="1"/>
    <col min="6899" max="6899" width="1.85546875" style="1346" customWidth="1"/>
    <col min="6900" max="6900" width="13.85546875" style="1346" customWidth="1"/>
    <col min="6901" max="6901" width="11.140625" style="1346" customWidth="1"/>
    <col min="6902" max="6902" width="14.5703125" style="1346" bestFit="1" customWidth="1"/>
    <col min="6903" max="6903" width="4.7109375" style="1346" customWidth="1"/>
    <col min="6904" max="6904" width="37.7109375" style="1346" customWidth="1"/>
    <col min="6905" max="6905" width="30.28515625" style="1346" customWidth="1"/>
    <col min="6906" max="6906" width="26.28515625" style="1346" customWidth="1"/>
    <col min="6907" max="6907" width="27.28515625" style="1346" customWidth="1"/>
    <col min="6908" max="6908" width="13.5703125" style="1346" customWidth="1"/>
    <col min="6909" max="6909" width="11.42578125" style="1346"/>
    <col min="6910" max="6910" width="2.140625" style="1346" customWidth="1"/>
    <col min="6911" max="6911" width="6.140625" style="1346" customWidth="1"/>
    <col min="6912" max="6912" width="30.7109375" style="1346" customWidth="1"/>
    <col min="6913" max="6913" width="9" style="1346" customWidth="1"/>
    <col min="6914" max="6914" width="9.7109375" style="1346" customWidth="1"/>
    <col min="6915" max="6915" width="11.7109375" style="1346" customWidth="1"/>
    <col min="6916" max="6916" width="9.5703125" style="1346" customWidth="1"/>
    <col min="6917" max="6917" width="11" style="1346" customWidth="1"/>
    <col min="6918" max="6918" width="9.5703125" style="1346" customWidth="1"/>
    <col min="6919" max="6920" width="0" style="1346" hidden="1" customWidth="1"/>
    <col min="6921" max="6921" width="1.85546875" style="1346" customWidth="1"/>
    <col min="6922" max="6922" width="7.5703125" style="1346" customWidth="1"/>
    <col min="6923" max="6923" width="8.5703125" style="1346" customWidth="1"/>
    <col min="6924" max="6924" width="10.140625" style="1346" customWidth="1"/>
    <col min="6925" max="7143" width="11.42578125" style="1346"/>
    <col min="7144" max="7144" width="2.140625" style="1346" customWidth="1"/>
    <col min="7145" max="7145" width="10.140625" style="1346" customWidth="1"/>
    <col min="7146" max="7146" width="52.28515625" style="1346" customWidth="1"/>
    <col min="7147" max="7147" width="13.28515625" style="1346" customWidth="1"/>
    <col min="7148" max="7148" width="13" style="1346" customWidth="1"/>
    <col min="7149" max="7149" width="12.42578125" style="1346" customWidth="1"/>
    <col min="7150" max="7150" width="13.42578125" style="1346" customWidth="1"/>
    <col min="7151" max="7151" width="15.42578125" style="1346" customWidth="1"/>
    <col min="7152" max="7152" width="14.85546875" style="1346" customWidth="1"/>
    <col min="7153" max="7154" width="0" style="1346" hidden="1" customWidth="1"/>
    <col min="7155" max="7155" width="1.85546875" style="1346" customWidth="1"/>
    <col min="7156" max="7156" width="13.85546875" style="1346" customWidth="1"/>
    <col min="7157" max="7157" width="11.140625" style="1346" customWidth="1"/>
    <col min="7158" max="7158" width="14.5703125" style="1346" bestFit="1" customWidth="1"/>
    <col min="7159" max="7159" width="4.7109375" style="1346" customWidth="1"/>
    <col min="7160" max="7160" width="37.7109375" style="1346" customWidth="1"/>
    <col min="7161" max="7161" width="30.28515625" style="1346" customWidth="1"/>
    <col min="7162" max="7162" width="26.28515625" style="1346" customWidth="1"/>
    <col min="7163" max="7163" width="27.28515625" style="1346" customWidth="1"/>
    <col min="7164" max="7164" width="13.5703125" style="1346" customWidth="1"/>
    <col min="7165" max="7165" width="11.42578125" style="1346"/>
    <col min="7166" max="7166" width="2.140625" style="1346" customWidth="1"/>
    <col min="7167" max="7167" width="6.140625" style="1346" customWidth="1"/>
    <col min="7168" max="7168" width="30.7109375" style="1346" customWidth="1"/>
    <col min="7169" max="7169" width="9" style="1346" customWidth="1"/>
    <col min="7170" max="7170" width="9.7109375" style="1346" customWidth="1"/>
    <col min="7171" max="7171" width="11.7109375" style="1346" customWidth="1"/>
    <col min="7172" max="7172" width="9.5703125" style="1346" customWidth="1"/>
    <col min="7173" max="7173" width="11" style="1346" customWidth="1"/>
    <col min="7174" max="7174" width="9.5703125" style="1346" customWidth="1"/>
    <col min="7175" max="7176" width="0" style="1346" hidden="1" customWidth="1"/>
    <col min="7177" max="7177" width="1.85546875" style="1346" customWidth="1"/>
    <col min="7178" max="7178" width="7.5703125" style="1346" customWidth="1"/>
    <col min="7179" max="7179" width="8.5703125" style="1346" customWidth="1"/>
    <col min="7180" max="7180" width="10.140625" style="1346" customWidth="1"/>
    <col min="7181" max="7399" width="11.42578125" style="1346"/>
    <col min="7400" max="7400" width="2.140625" style="1346" customWidth="1"/>
    <col min="7401" max="7401" width="10.140625" style="1346" customWidth="1"/>
    <col min="7402" max="7402" width="52.28515625" style="1346" customWidth="1"/>
    <col min="7403" max="7403" width="13.28515625" style="1346" customWidth="1"/>
    <col min="7404" max="7404" width="13" style="1346" customWidth="1"/>
    <col min="7405" max="7405" width="12.42578125" style="1346" customWidth="1"/>
    <col min="7406" max="7406" width="13.42578125" style="1346" customWidth="1"/>
    <col min="7407" max="7407" width="15.42578125" style="1346" customWidth="1"/>
    <col min="7408" max="7408" width="14.85546875" style="1346" customWidth="1"/>
    <col min="7409" max="7410" width="0" style="1346" hidden="1" customWidth="1"/>
    <col min="7411" max="7411" width="1.85546875" style="1346" customWidth="1"/>
    <col min="7412" max="7412" width="13.85546875" style="1346" customWidth="1"/>
    <col min="7413" max="7413" width="11.140625" style="1346" customWidth="1"/>
    <col min="7414" max="7414" width="14.5703125" style="1346" bestFit="1" customWidth="1"/>
    <col min="7415" max="7415" width="4.7109375" style="1346" customWidth="1"/>
    <col min="7416" max="7416" width="37.7109375" style="1346" customWidth="1"/>
    <col min="7417" max="7417" width="30.28515625" style="1346" customWidth="1"/>
    <col min="7418" max="7418" width="26.28515625" style="1346" customWidth="1"/>
    <col min="7419" max="7419" width="27.28515625" style="1346" customWidth="1"/>
    <col min="7420" max="7420" width="13.5703125" style="1346" customWidth="1"/>
    <col min="7421" max="7421" width="11.42578125" style="1346"/>
    <col min="7422" max="7422" width="2.140625" style="1346" customWidth="1"/>
    <col min="7423" max="7423" width="6.140625" style="1346" customWidth="1"/>
    <col min="7424" max="7424" width="30.7109375" style="1346" customWidth="1"/>
    <col min="7425" max="7425" width="9" style="1346" customWidth="1"/>
    <col min="7426" max="7426" width="9.7109375" style="1346" customWidth="1"/>
    <col min="7427" max="7427" width="11.7109375" style="1346" customWidth="1"/>
    <col min="7428" max="7428" width="9.5703125" style="1346" customWidth="1"/>
    <col min="7429" max="7429" width="11" style="1346" customWidth="1"/>
    <col min="7430" max="7430" width="9.5703125" style="1346" customWidth="1"/>
    <col min="7431" max="7432" width="0" style="1346" hidden="1" customWidth="1"/>
    <col min="7433" max="7433" width="1.85546875" style="1346" customWidth="1"/>
    <col min="7434" max="7434" width="7.5703125" style="1346" customWidth="1"/>
    <col min="7435" max="7435" width="8.5703125" style="1346" customWidth="1"/>
    <col min="7436" max="7436" width="10.140625" style="1346" customWidth="1"/>
    <col min="7437" max="7655" width="11.42578125" style="1346"/>
    <col min="7656" max="7656" width="2.140625" style="1346" customWidth="1"/>
    <col min="7657" max="7657" width="10.140625" style="1346" customWidth="1"/>
    <col min="7658" max="7658" width="52.28515625" style="1346" customWidth="1"/>
    <col min="7659" max="7659" width="13.28515625" style="1346" customWidth="1"/>
    <col min="7660" max="7660" width="13" style="1346" customWidth="1"/>
    <col min="7661" max="7661" width="12.42578125" style="1346" customWidth="1"/>
    <col min="7662" max="7662" width="13.42578125" style="1346" customWidth="1"/>
    <col min="7663" max="7663" width="15.42578125" style="1346" customWidth="1"/>
    <col min="7664" max="7664" width="14.85546875" style="1346" customWidth="1"/>
    <col min="7665" max="7666" width="0" style="1346" hidden="1" customWidth="1"/>
    <col min="7667" max="7667" width="1.85546875" style="1346" customWidth="1"/>
    <col min="7668" max="7668" width="13.85546875" style="1346" customWidth="1"/>
    <col min="7669" max="7669" width="11.140625" style="1346" customWidth="1"/>
    <col min="7670" max="7670" width="14.5703125" style="1346" bestFit="1" customWidth="1"/>
    <col min="7671" max="7671" width="4.7109375" style="1346" customWidth="1"/>
    <col min="7672" max="7672" width="37.7109375" style="1346" customWidth="1"/>
    <col min="7673" max="7673" width="30.28515625" style="1346" customWidth="1"/>
    <col min="7674" max="7674" width="26.28515625" style="1346" customWidth="1"/>
    <col min="7675" max="7675" width="27.28515625" style="1346" customWidth="1"/>
    <col min="7676" max="7676" width="13.5703125" style="1346" customWidth="1"/>
    <col min="7677" max="7677" width="11.42578125" style="1346"/>
    <col min="7678" max="7678" width="2.140625" style="1346" customWidth="1"/>
    <col min="7679" max="7679" width="6.140625" style="1346" customWidth="1"/>
    <col min="7680" max="7680" width="30.7109375" style="1346" customWidth="1"/>
    <col min="7681" max="7681" width="9" style="1346" customWidth="1"/>
    <col min="7682" max="7682" width="9.7109375" style="1346" customWidth="1"/>
    <col min="7683" max="7683" width="11.7109375" style="1346" customWidth="1"/>
    <col min="7684" max="7684" width="9.5703125" style="1346" customWidth="1"/>
    <col min="7685" max="7685" width="11" style="1346" customWidth="1"/>
    <col min="7686" max="7686" width="9.5703125" style="1346" customWidth="1"/>
    <col min="7687" max="7688" width="0" style="1346" hidden="1" customWidth="1"/>
    <col min="7689" max="7689" width="1.85546875" style="1346" customWidth="1"/>
    <col min="7690" max="7690" width="7.5703125" style="1346" customWidth="1"/>
    <col min="7691" max="7691" width="8.5703125" style="1346" customWidth="1"/>
    <col min="7692" max="7692" width="10.140625" style="1346" customWidth="1"/>
    <col min="7693" max="7911" width="11.42578125" style="1346"/>
    <col min="7912" max="7912" width="2.140625" style="1346" customWidth="1"/>
    <col min="7913" max="7913" width="10.140625" style="1346" customWidth="1"/>
    <col min="7914" max="7914" width="52.28515625" style="1346" customWidth="1"/>
    <col min="7915" max="7915" width="13.28515625" style="1346" customWidth="1"/>
    <col min="7916" max="7916" width="13" style="1346" customWidth="1"/>
    <col min="7917" max="7917" width="12.42578125" style="1346" customWidth="1"/>
    <col min="7918" max="7918" width="13.42578125" style="1346" customWidth="1"/>
    <col min="7919" max="7919" width="15.42578125" style="1346" customWidth="1"/>
    <col min="7920" max="7920" width="14.85546875" style="1346" customWidth="1"/>
    <col min="7921" max="7922" width="0" style="1346" hidden="1" customWidth="1"/>
    <col min="7923" max="7923" width="1.85546875" style="1346" customWidth="1"/>
    <col min="7924" max="7924" width="13.85546875" style="1346" customWidth="1"/>
    <col min="7925" max="7925" width="11.140625" style="1346" customWidth="1"/>
    <col min="7926" max="7926" width="14.5703125" style="1346" bestFit="1" customWidth="1"/>
    <col min="7927" max="7927" width="4.7109375" style="1346" customWidth="1"/>
    <col min="7928" max="7928" width="37.7109375" style="1346" customWidth="1"/>
    <col min="7929" max="7929" width="30.28515625" style="1346" customWidth="1"/>
    <col min="7930" max="7930" width="26.28515625" style="1346" customWidth="1"/>
    <col min="7931" max="7931" width="27.28515625" style="1346" customWidth="1"/>
    <col min="7932" max="7932" width="13.5703125" style="1346" customWidth="1"/>
    <col min="7933" max="7933" width="11.42578125" style="1346"/>
    <col min="7934" max="7934" width="2.140625" style="1346" customWidth="1"/>
    <col min="7935" max="7935" width="6.140625" style="1346" customWidth="1"/>
    <col min="7936" max="7936" width="30.7109375" style="1346" customWidth="1"/>
    <col min="7937" max="7937" width="9" style="1346" customWidth="1"/>
    <col min="7938" max="7938" width="9.7109375" style="1346" customWidth="1"/>
    <col min="7939" max="7939" width="11.7109375" style="1346" customWidth="1"/>
    <col min="7940" max="7940" width="9.5703125" style="1346" customWidth="1"/>
    <col min="7941" max="7941" width="11" style="1346" customWidth="1"/>
    <col min="7942" max="7942" width="9.5703125" style="1346" customWidth="1"/>
    <col min="7943" max="7944" width="0" style="1346" hidden="1" customWidth="1"/>
    <col min="7945" max="7945" width="1.85546875" style="1346" customWidth="1"/>
    <col min="7946" max="7946" width="7.5703125" style="1346" customWidth="1"/>
    <col min="7947" max="7947" width="8.5703125" style="1346" customWidth="1"/>
    <col min="7948" max="7948" width="10.140625" style="1346" customWidth="1"/>
    <col min="7949" max="8167" width="11.42578125" style="1346"/>
    <col min="8168" max="8168" width="2.140625" style="1346" customWidth="1"/>
    <col min="8169" max="8169" width="10.140625" style="1346" customWidth="1"/>
    <col min="8170" max="8170" width="52.28515625" style="1346" customWidth="1"/>
    <col min="8171" max="8171" width="13.28515625" style="1346" customWidth="1"/>
    <col min="8172" max="8172" width="13" style="1346" customWidth="1"/>
    <col min="8173" max="8173" width="12.42578125" style="1346" customWidth="1"/>
    <col min="8174" max="8174" width="13.42578125" style="1346" customWidth="1"/>
    <col min="8175" max="8175" width="15.42578125" style="1346" customWidth="1"/>
    <col min="8176" max="8176" width="14.85546875" style="1346" customWidth="1"/>
    <col min="8177" max="8178" width="0" style="1346" hidden="1" customWidth="1"/>
    <col min="8179" max="8179" width="1.85546875" style="1346" customWidth="1"/>
    <col min="8180" max="8180" width="13.85546875" style="1346" customWidth="1"/>
    <col min="8181" max="8181" width="11.140625" style="1346" customWidth="1"/>
    <col min="8182" max="8182" width="14.5703125" style="1346" bestFit="1" customWidth="1"/>
    <col min="8183" max="8183" width="4.7109375" style="1346" customWidth="1"/>
    <col min="8184" max="8184" width="37.7109375" style="1346" customWidth="1"/>
    <col min="8185" max="8185" width="30.28515625" style="1346" customWidth="1"/>
    <col min="8186" max="8186" width="26.28515625" style="1346" customWidth="1"/>
    <col min="8187" max="8187" width="27.28515625" style="1346" customWidth="1"/>
    <col min="8188" max="8188" width="13.5703125" style="1346" customWidth="1"/>
    <col min="8189" max="8189" width="11.42578125" style="1346"/>
    <col min="8190" max="8190" width="2.140625" style="1346" customWidth="1"/>
    <col min="8191" max="8191" width="6.140625" style="1346" customWidth="1"/>
    <col min="8192" max="8192" width="30.7109375" style="1346" customWidth="1"/>
    <col min="8193" max="8193" width="9" style="1346" customWidth="1"/>
    <col min="8194" max="8194" width="9.7109375" style="1346" customWidth="1"/>
    <col min="8195" max="8195" width="11.7109375" style="1346" customWidth="1"/>
    <col min="8196" max="8196" width="9.5703125" style="1346" customWidth="1"/>
    <col min="8197" max="8197" width="11" style="1346" customWidth="1"/>
    <col min="8198" max="8198" width="9.5703125" style="1346" customWidth="1"/>
    <col min="8199" max="8200" width="0" style="1346" hidden="1" customWidth="1"/>
    <col min="8201" max="8201" width="1.85546875" style="1346" customWidth="1"/>
    <col min="8202" max="8202" width="7.5703125" style="1346" customWidth="1"/>
    <col min="8203" max="8203" width="8.5703125" style="1346" customWidth="1"/>
    <col min="8204" max="8204" width="10.140625" style="1346" customWidth="1"/>
    <col min="8205" max="8423" width="11.42578125" style="1346"/>
    <col min="8424" max="8424" width="2.140625" style="1346" customWidth="1"/>
    <col min="8425" max="8425" width="10.140625" style="1346" customWidth="1"/>
    <col min="8426" max="8426" width="52.28515625" style="1346" customWidth="1"/>
    <col min="8427" max="8427" width="13.28515625" style="1346" customWidth="1"/>
    <col min="8428" max="8428" width="13" style="1346" customWidth="1"/>
    <col min="8429" max="8429" width="12.42578125" style="1346" customWidth="1"/>
    <col min="8430" max="8430" width="13.42578125" style="1346" customWidth="1"/>
    <col min="8431" max="8431" width="15.42578125" style="1346" customWidth="1"/>
    <col min="8432" max="8432" width="14.85546875" style="1346" customWidth="1"/>
    <col min="8433" max="8434" width="0" style="1346" hidden="1" customWidth="1"/>
    <col min="8435" max="8435" width="1.85546875" style="1346" customWidth="1"/>
    <col min="8436" max="8436" width="13.85546875" style="1346" customWidth="1"/>
    <col min="8437" max="8437" width="11.140625" style="1346" customWidth="1"/>
    <col min="8438" max="8438" width="14.5703125" style="1346" bestFit="1" customWidth="1"/>
    <col min="8439" max="8439" width="4.7109375" style="1346" customWidth="1"/>
    <col min="8440" max="8440" width="37.7109375" style="1346" customWidth="1"/>
    <col min="8441" max="8441" width="30.28515625" style="1346" customWidth="1"/>
    <col min="8442" max="8442" width="26.28515625" style="1346" customWidth="1"/>
    <col min="8443" max="8443" width="27.28515625" style="1346" customWidth="1"/>
    <col min="8444" max="8444" width="13.5703125" style="1346" customWidth="1"/>
    <col min="8445" max="8445" width="11.42578125" style="1346"/>
    <col min="8446" max="8446" width="2.140625" style="1346" customWidth="1"/>
    <col min="8447" max="8447" width="6.140625" style="1346" customWidth="1"/>
    <col min="8448" max="8448" width="30.7109375" style="1346" customWidth="1"/>
    <col min="8449" max="8449" width="9" style="1346" customWidth="1"/>
    <col min="8450" max="8450" width="9.7109375" style="1346" customWidth="1"/>
    <col min="8451" max="8451" width="11.7109375" style="1346" customWidth="1"/>
    <col min="8452" max="8452" width="9.5703125" style="1346" customWidth="1"/>
    <col min="8453" max="8453" width="11" style="1346" customWidth="1"/>
    <col min="8454" max="8454" width="9.5703125" style="1346" customWidth="1"/>
    <col min="8455" max="8456" width="0" style="1346" hidden="1" customWidth="1"/>
    <col min="8457" max="8457" width="1.85546875" style="1346" customWidth="1"/>
    <col min="8458" max="8458" width="7.5703125" style="1346" customWidth="1"/>
    <col min="8459" max="8459" width="8.5703125" style="1346" customWidth="1"/>
    <col min="8460" max="8460" width="10.140625" style="1346" customWidth="1"/>
    <col min="8461" max="8679" width="11.42578125" style="1346"/>
    <col min="8680" max="8680" width="2.140625" style="1346" customWidth="1"/>
    <col min="8681" max="8681" width="10.140625" style="1346" customWidth="1"/>
    <col min="8682" max="8682" width="52.28515625" style="1346" customWidth="1"/>
    <col min="8683" max="8683" width="13.28515625" style="1346" customWidth="1"/>
    <col min="8684" max="8684" width="13" style="1346" customWidth="1"/>
    <col min="8685" max="8685" width="12.42578125" style="1346" customWidth="1"/>
    <col min="8686" max="8686" width="13.42578125" style="1346" customWidth="1"/>
    <col min="8687" max="8687" width="15.42578125" style="1346" customWidth="1"/>
    <col min="8688" max="8688" width="14.85546875" style="1346" customWidth="1"/>
    <col min="8689" max="8690" width="0" style="1346" hidden="1" customWidth="1"/>
    <col min="8691" max="8691" width="1.85546875" style="1346" customWidth="1"/>
    <col min="8692" max="8692" width="13.85546875" style="1346" customWidth="1"/>
    <col min="8693" max="8693" width="11.140625" style="1346" customWidth="1"/>
    <col min="8694" max="8694" width="14.5703125" style="1346" bestFit="1" customWidth="1"/>
    <col min="8695" max="8695" width="4.7109375" style="1346" customWidth="1"/>
    <col min="8696" max="8696" width="37.7109375" style="1346" customWidth="1"/>
    <col min="8697" max="8697" width="30.28515625" style="1346" customWidth="1"/>
    <col min="8698" max="8698" width="26.28515625" style="1346" customWidth="1"/>
    <col min="8699" max="8699" width="27.28515625" style="1346" customWidth="1"/>
    <col min="8700" max="8700" width="13.5703125" style="1346" customWidth="1"/>
    <col min="8701" max="8701" width="11.42578125" style="1346"/>
    <col min="8702" max="8702" width="2.140625" style="1346" customWidth="1"/>
    <col min="8703" max="8703" width="6.140625" style="1346" customWidth="1"/>
    <col min="8704" max="8704" width="30.7109375" style="1346" customWidth="1"/>
    <col min="8705" max="8705" width="9" style="1346" customWidth="1"/>
    <col min="8706" max="8706" width="9.7109375" style="1346" customWidth="1"/>
    <col min="8707" max="8707" width="11.7109375" style="1346" customWidth="1"/>
    <col min="8708" max="8708" width="9.5703125" style="1346" customWidth="1"/>
    <col min="8709" max="8709" width="11" style="1346" customWidth="1"/>
    <col min="8710" max="8710" width="9.5703125" style="1346" customWidth="1"/>
    <col min="8711" max="8712" width="0" style="1346" hidden="1" customWidth="1"/>
    <col min="8713" max="8713" width="1.85546875" style="1346" customWidth="1"/>
    <col min="8714" max="8714" width="7.5703125" style="1346" customWidth="1"/>
    <col min="8715" max="8715" width="8.5703125" style="1346" customWidth="1"/>
    <col min="8716" max="8716" width="10.140625" style="1346" customWidth="1"/>
    <col min="8717" max="8935" width="11.42578125" style="1346"/>
    <col min="8936" max="8936" width="2.140625" style="1346" customWidth="1"/>
    <col min="8937" max="8937" width="10.140625" style="1346" customWidth="1"/>
    <col min="8938" max="8938" width="52.28515625" style="1346" customWidth="1"/>
    <col min="8939" max="8939" width="13.28515625" style="1346" customWidth="1"/>
    <col min="8940" max="8940" width="13" style="1346" customWidth="1"/>
    <col min="8941" max="8941" width="12.42578125" style="1346" customWidth="1"/>
    <col min="8942" max="8942" width="13.42578125" style="1346" customWidth="1"/>
    <col min="8943" max="8943" width="15.42578125" style="1346" customWidth="1"/>
    <col min="8944" max="8944" width="14.85546875" style="1346" customWidth="1"/>
    <col min="8945" max="8946" width="0" style="1346" hidden="1" customWidth="1"/>
    <col min="8947" max="8947" width="1.85546875" style="1346" customWidth="1"/>
    <col min="8948" max="8948" width="13.85546875" style="1346" customWidth="1"/>
    <col min="8949" max="8949" width="11.140625" style="1346" customWidth="1"/>
    <col min="8950" max="8950" width="14.5703125" style="1346" bestFit="1" customWidth="1"/>
    <col min="8951" max="8951" width="4.7109375" style="1346" customWidth="1"/>
    <col min="8952" max="8952" width="37.7109375" style="1346" customWidth="1"/>
    <col min="8953" max="8953" width="30.28515625" style="1346" customWidth="1"/>
    <col min="8954" max="8954" width="26.28515625" style="1346" customWidth="1"/>
    <col min="8955" max="8955" width="27.28515625" style="1346" customWidth="1"/>
    <col min="8956" max="8956" width="13.5703125" style="1346" customWidth="1"/>
    <col min="8957" max="8957" width="11.42578125" style="1346"/>
    <col min="8958" max="8958" width="2.140625" style="1346" customWidth="1"/>
    <col min="8959" max="8959" width="6.140625" style="1346" customWidth="1"/>
    <col min="8960" max="8960" width="30.7109375" style="1346" customWidth="1"/>
    <col min="8961" max="8961" width="9" style="1346" customWidth="1"/>
    <col min="8962" max="8962" width="9.7109375" style="1346" customWidth="1"/>
    <col min="8963" max="8963" width="11.7109375" style="1346" customWidth="1"/>
    <col min="8964" max="8964" width="9.5703125" style="1346" customWidth="1"/>
    <col min="8965" max="8965" width="11" style="1346" customWidth="1"/>
    <col min="8966" max="8966" width="9.5703125" style="1346" customWidth="1"/>
    <col min="8967" max="8968" width="0" style="1346" hidden="1" customWidth="1"/>
    <col min="8969" max="8969" width="1.85546875" style="1346" customWidth="1"/>
    <col min="8970" max="8970" width="7.5703125" style="1346" customWidth="1"/>
    <col min="8971" max="8971" width="8.5703125" style="1346" customWidth="1"/>
    <col min="8972" max="8972" width="10.140625" style="1346" customWidth="1"/>
    <col min="8973" max="9191" width="11.42578125" style="1346"/>
    <col min="9192" max="9192" width="2.140625" style="1346" customWidth="1"/>
    <col min="9193" max="9193" width="10.140625" style="1346" customWidth="1"/>
    <col min="9194" max="9194" width="52.28515625" style="1346" customWidth="1"/>
    <col min="9195" max="9195" width="13.28515625" style="1346" customWidth="1"/>
    <col min="9196" max="9196" width="13" style="1346" customWidth="1"/>
    <col min="9197" max="9197" width="12.42578125" style="1346" customWidth="1"/>
    <col min="9198" max="9198" width="13.42578125" style="1346" customWidth="1"/>
    <col min="9199" max="9199" width="15.42578125" style="1346" customWidth="1"/>
    <col min="9200" max="9200" width="14.85546875" style="1346" customWidth="1"/>
    <col min="9201" max="9202" width="0" style="1346" hidden="1" customWidth="1"/>
    <col min="9203" max="9203" width="1.85546875" style="1346" customWidth="1"/>
    <col min="9204" max="9204" width="13.85546875" style="1346" customWidth="1"/>
    <col min="9205" max="9205" width="11.140625" style="1346" customWidth="1"/>
    <col min="9206" max="9206" width="14.5703125" style="1346" bestFit="1" customWidth="1"/>
    <col min="9207" max="9207" width="4.7109375" style="1346" customWidth="1"/>
    <col min="9208" max="9208" width="37.7109375" style="1346" customWidth="1"/>
    <col min="9209" max="9209" width="30.28515625" style="1346" customWidth="1"/>
    <col min="9210" max="9210" width="26.28515625" style="1346" customWidth="1"/>
    <col min="9211" max="9211" width="27.28515625" style="1346" customWidth="1"/>
    <col min="9212" max="9212" width="13.5703125" style="1346" customWidth="1"/>
    <col min="9213" max="9213" width="11.42578125" style="1346"/>
    <col min="9214" max="9214" width="2.140625" style="1346" customWidth="1"/>
    <col min="9215" max="9215" width="6.140625" style="1346" customWidth="1"/>
    <col min="9216" max="9216" width="30.7109375" style="1346" customWidth="1"/>
    <col min="9217" max="9217" width="9" style="1346" customWidth="1"/>
    <col min="9218" max="9218" width="9.7109375" style="1346" customWidth="1"/>
    <col min="9219" max="9219" width="11.7109375" style="1346" customWidth="1"/>
    <col min="9220" max="9220" width="9.5703125" style="1346" customWidth="1"/>
    <col min="9221" max="9221" width="11" style="1346" customWidth="1"/>
    <col min="9222" max="9222" width="9.5703125" style="1346" customWidth="1"/>
    <col min="9223" max="9224" width="0" style="1346" hidden="1" customWidth="1"/>
    <col min="9225" max="9225" width="1.85546875" style="1346" customWidth="1"/>
    <col min="9226" max="9226" width="7.5703125" style="1346" customWidth="1"/>
    <col min="9227" max="9227" width="8.5703125" style="1346" customWidth="1"/>
    <col min="9228" max="9228" width="10.140625" style="1346" customWidth="1"/>
    <col min="9229" max="9447" width="11.42578125" style="1346"/>
    <col min="9448" max="9448" width="2.140625" style="1346" customWidth="1"/>
    <col min="9449" max="9449" width="10.140625" style="1346" customWidth="1"/>
    <col min="9450" max="9450" width="52.28515625" style="1346" customWidth="1"/>
    <col min="9451" max="9451" width="13.28515625" style="1346" customWidth="1"/>
    <col min="9452" max="9452" width="13" style="1346" customWidth="1"/>
    <col min="9453" max="9453" width="12.42578125" style="1346" customWidth="1"/>
    <col min="9454" max="9454" width="13.42578125" style="1346" customWidth="1"/>
    <col min="9455" max="9455" width="15.42578125" style="1346" customWidth="1"/>
    <col min="9456" max="9456" width="14.85546875" style="1346" customWidth="1"/>
    <col min="9457" max="9458" width="0" style="1346" hidden="1" customWidth="1"/>
    <col min="9459" max="9459" width="1.85546875" style="1346" customWidth="1"/>
    <col min="9460" max="9460" width="13.85546875" style="1346" customWidth="1"/>
    <col min="9461" max="9461" width="11.140625" style="1346" customWidth="1"/>
    <col min="9462" max="9462" width="14.5703125" style="1346" bestFit="1" customWidth="1"/>
    <col min="9463" max="9463" width="4.7109375" style="1346" customWidth="1"/>
    <col min="9464" max="9464" width="37.7109375" style="1346" customWidth="1"/>
    <col min="9465" max="9465" width="30.28515625" style="1346" customWidth="1"/>
    <col min="9466" max="9466" width="26.28515625" style="1346" customWidth="1"/>
    <col min="9467" max="9467" width="27.28515625" style="1346" customWidth="1"/>
    <col min="9468" max="9468" width="13.5703125" style="1346" customWidth="1"/>
    <col min="9469" max="9469" width="11.42578125" style="1346"/>
    <col min="9470" max="9470" width="2.140625" style="1346" customWidth="1"/>
    <col min="9471" max="9471" width="6.140625" style="1346" customWidth="1"/>
    <col min="9472" max="9472" width="30.7109375" style="1346" customWidth="1"/>
    <col min="9473" max="9473" width="9" style="1346" customWidth="1"/>
    <col min="9474" max="9474" width="9.7109375" style="1346" customWidth="1"/>
    <col min="9475" max="9475" width="11.7109375" style="1346" customWidth="1"/>
    <col min="9476" max="9476" width="9.5703125" style="1346" customWidth="1"/>
    <col min="9477" max="9477" width="11" style="1346" customWidth="1"/>
    <col min="9478" max="9478" width="9.5703125" style="1346" customWidth="1"/>
    <col min="9479" max="9480" width="0" style="1346" hidden="1" customWidth="1"/>
    <col min="9481" max="9481" width="1.85546875" style="1346" customWidth="1"/>
    <col min="9482" max="9482" width="7.5703125" style="1346" customWidth="1"/>
    <col min="9483" max="9483" width="8.5703125" style="1346" customWidth="1"/>
    <col min="9484" max="9484" width="10.140625" style="1346" customWidth="1"/>
    <col min="9485" max="9703" width="11.42578125" style="1346"/>
    <col min="9704" max="9704" width="2.140625" style="1346" customWidth="1"/>
    <col min="9705" max="9705" width="10.140625" style="1346" customWidth="1"/>
    <col min="9706" max="9706" width="52.28515625" style="1346" customWidth="1"/>
    <col min="9707" max="9707" width="13.28515625" style="1346" customWidth="1"/>
    <col min="9708" max="9708" width="13" style="1346" customWidth="1"/>
    <col min="9709" max="9709" width="12.42578125" style="1346" customWidth="1"/>
    <col min="9710" max="9710" width="13.42578125" style="1346" customWidth="1"/>
    <col min="9711" max="9711" width="15.42578125" style="1346" customWidth="1"/>
    <col min="9712" max="9712" width="14.85546875" style="1346" customWidth="1"/>
    <col min="9713" max="9714" width="0" style="1346" hidden="1" customWidth="1"/>
    <col min="9715" max="9715" width="1.85546875" style="1346" customWidth="1"/>
    <col min="9716" max="9716" width="13.85546875" style="1346" customWidth="1"/>
    <col min="9717" max="9717" width="11.140625" style="1346" customWidth="1"/>
    <col min="9718" max="9718" width="14.5703125" style="1346" bestFit="1" customWidth="1"/>
    <col min="9719" max="9719" width="4.7109375" style="1346" customWidth="1"/>
    <col min="9720" max="9720" width="37.7109375" style="1346" customWidth="1"/>
    <col min="9721" max="9721" width="30.28515625" style="1346" customWidth="1"/>
    <col min="9722" max="9722" width="26.28515625" style="1346" customWidth="1"/>
    <col min="9723" max="9723" width="27.28515625" style="1346" customWidth="1"/>
    <col min="9724" max="9724" width="13.5703125" style="1346" customWidth="1"/>
    <col min="9725" max="9725" width="11.42578125" style="1346"/>
    <col min="9726" max="9726" width="2.140625" style="1346" customWidth="1"/>
    <col min="9727" max="9727" width="6.140625" style="1346" customWidth="1"/>
    <col min="9728" max="9728" width="30.7109375" style="1346" customWidth="1"/>
    <col min="9729" max="9729" width="9" style="1346" customWidth="1"/>
    <col min="9730" max="9730" width="9.7109375" style="1346" customWidth="1"/>
    <col min="9731" max="9731" width="11.7109375" style="1346" customWidth="1"/>
    <col min="9732" max="9732" width="9.5703125" style="1346" customWidth="1"/>
    <col min="9733" max="9733" width="11" style="1346" customWidth="1"/>
    <col min="9734" max="9734" width="9.5703125" style="1346" customWidth="1"/>
    <col min="9735" max="9736" width="0" style="1346" hidden="1" customWidth="1"/>
    <col min="9737" max="9737" width="1.85546875" style="1346" customWidth="1"/>
    <col min="9738" max="9738" width="7.5703125" style="1346" customWidth="1"/>
    <col min="9739" max="9739" width="8.5703125" style="1346" customWidth="1"/>
    <col min="9740" max="9740" width="10.140625" style="1346" customWidth="1"/>
    <col min="9741" max="9959" width="11.42578125" style="1346"/>
    <col min="9960" max="9960" width="2.140625" style="1346" customWidth="1"/>
    <col min="9961" max="9961" width="10.140625" style="1346" customWidth="1"/>
    <col min="9962" max="9962" width="52.28515625" style="1346" customWidth="1"/>
    <col min="9963" max="9963" width="13.28515625" style="1346" customWidth="1"/>
    <col min="9964" max="9964" width="13" style="1346" customWidth="1"/>
    <col min="9965" max="9965" width="12.42578125" style="1346" customWidth="1"/>
    <col min="9966" max="9966" width="13.42578125" style="1346" customWidth="1"/>
    <col min="9967" max="9967" width="15.42578125" style="1346" customWidth="1"/>
    <col min="9968" max="9968" width="14.85546875" style="1346" customWidth="1"/>
    <col min="9969" max="9970" width="0" style="1346" hidden="1" customWidth="1"/>
    <col min="9971" max="9971" width="1.85546875" style="1346" customWidth="1"/>
    <col min="9972" max="9972" width="13.85546875" style="1346" customWidth="1"/>
    <col min="9973" max="9973" width="11.140625" style="1346" customWidth="1"/>
    <col min="9974" max="9974" width="14.5703125" style="1346" bestFit="1" customWidth="1"/>
    <col min="9975" max="9975" width="4.7109375" style="1346" customWidth="1"/>
    <col min="9976" max="9976" width="37.7109375" style="1346" customWidth="1"/>
    <col min="9977" max="9977" width="30.28515625" style="1346" customWidth="1"/>
    <col min="9978" max="9978" width="26.28515625" style="1346" customWidth="1"/>
    <col min="9979" max="9979" width="27.28515625" style="1346" customWidth="1"/>
    <col min="9980" max="9980" width="13.5703125" style="1346" customWidth="1"/>
    <col min="9981" max="9981" width="11.42578125" style="1346"/>
    <col min="9982" max="9982" width="2.140625" style="1346" customWidth="1"/>
    <col min="9983" max="9983" width="6.140625" style="1346" customWidth="1"/>
    <col min="9984" max="9984" width="30.7109375" style="1346" customWidth="1"/>
    <col min="9985" max="9985" width="9" style="1346" customWidth="1"/>
    <col min="9986" max="9986" width="9.7109375" style="1346" customWidth="1"/>
    <col min="9987" max="9987" width="11.7109375" style="1346" customWidth="1"/>
    <col min="9988" max="9988" width="9.5703125" style="1346" customWidth="1"/>
    <col min="9989" max="9989" width="11" style="1346" customWidth="1"/>
    <col min="9990" max="9990" width="9.5703125" style="1346" customWidth="1"/>
    <col min="9991" max="9992" width="0" style="1346" hidden="1" customWidth="1"/>
    <col min="9993" max="9993" width="1.85546875" style="1346" customWidth="1"/>
    <col min="9994" max="9994" width="7.5703125" style="1346" customWidth="1"/>
    <col min="9995" max="9995" width="8.5703125" style="1346" customWidth="1"/>
    <col min="9996" max="9996" width="10.140625" style="1346" customWidth="1"/>
    <col min="9997" max="10215" width="11.42578125" style="1346"/>
    <col min="10216" max="10216" width="2.140625" style="1346" customWidth="1"/>
    <col min="10217" max="10217" width="10.140625" style="1346" customWidth="1"/>
    <col min="10218" max="10218" width="52.28515625" style="1346" customWidth="1"/>
    <col min="10219" max="10219" width="13.28515625" style="1346" customWidth="1"/>
    <col min="10220" max="10220" width="13" style="1346" customWidth="1"/>
    <col min="10221" max="10221" width="12.42578125" style="1346" customWidth="1"/>
    <col min="10222" max="10222" width="13.42578125" style="1346" customWidth="1"/>
    <col min="10223" max="10223" width="15.42578125" style="1346" customWidth="1"/>
    <col min="10224" max="10224" width="14.85546875" style="1346" customWidth="1"/>
    <col min="10225" max="10226" width="0" style="1346" hidden="1" customWidth="1"/>
    <col min="10227" max="10227" width="1.85546875" style="1346" customWidth="1"/>
    <col min="10228" max="10228" width="13.85546875" style="1346" customWidth="1"/>
    <col min="10229" max="10229" width="11.140625" style="1346" customWidth="1"/>
    <col min="10230" max="10230" width="14.5703125" style="1346" bestFit="1" customWidth="1"/>
    <col min="10231" max="10231" width="4.7109375" style="1346" customWidth="1"/>
    <col min="10232" max="10232" width="37.7109375" style="1346" customWidth="1"/>
    <col min="10233" max="10233" width="30.28515625" style="1346" customWidth="1"/>
    <col min="10234" max="10234" width="26.28515625" style="1346" customWidth="1"/>
    <col min="10235" max="10235" width="27.28515625" style="1346" customWidth="1"/>
    <col min="10236" max="10236" width="13.5703125" style="1346" customWidth="1"/>
    <col min="10237" max="10237" width="11.42578125" style="1346"/>
    <col min="10238" max="10238" width="2.140625" style="1346" customWidth="1"/>
    <col min="10239" max="10239" width="6.140625" style="1346" customWidth="1"/>
    <col min="10240" max="10240" width="30.7109375" style="1346" customWidth="1"/>
    <col min="10241" max="10241" width="9" style="1346" customWidth="1"/>
    <col min="10242" max="10242" width="9.7109375" style="1346" customWidth="1"/>
    <col min="10243" max="10243" width="11.7109375" style="1346" customWidth="1"/>
    <col min="10244" max="10244" width="9.5703125" style="1346" customWidth="1"/>
    <col min="10245" max="10245" width="11" style="1346" customWidth="1"/>
    <col min="10246" max="10246" width="9.5703125" style="1346" customWidth="1"/>
    <col min="10247" max="10248" width="0" style="1346" hidden="1" customWidth="1"/>
    <col min="10249" max="10249" width="1.85546875" style="1346" customWidth="1"/>
    <col min="10250" max="10250" width="7.5703125" style="1346" customWidth="1"/>
    <col min="10251" max="10251" width="8.5703125" style="1346" customWidth="1"/>
    <col min="10252" max="10252" width="10.140625" style="1346" customWidth="1"/>
    <col min="10253" max="10471" width="11.42578125" style="1346"/>
    <col min="10472" max="10472" width="2.140625" style="1346" customWidth="1"/>
    <col min="10473" max="10473" width="10.140625" style="1346" customWidth="1"/>
    <col min="10474" max="10474" width="52.28515625" style="1346" customWidth="1"/>
    <col min="10475" max="10475" width="13.28515625" style="1346" customWidth="1"/>
    <col min="10476" max="10476" width="13" style="1346" customWidth="1"/>
    <col min="10477" max="10477" width="12.42578125" style="1346" customWidth="1"/>
    <col min="10478" max="10478" width="13.42578125" style="1346" customWidth="1"/>
    <col min="10479" max="10479" width="15.42578125" style="1346" customWidth="1"/>
    <col min="10480" max="10480" width="14.85546875" style="1346" customWidth="1"/>
    <col min="10481" max="10482" width="0" style="1346" hidden="1" customWidth="1"/>
    <col min="10483" max="10483" width="1.85546875" style="1346" customWidth="1"/>
    <col min="10484" max="10484" width="13.85546875" style="1346" customWidth="1"/>
    <col min="10485" max="10485" width="11.140625" style="1346" customWidth="1"/>
    <col min="10486" max="10486" width="14.5703125" style="1346" bestFit="1" customWidth="1"/>
    <col min="10487" max="10487" width="4.7109375" style="1346" customWidth="1"/>
    <col min="10488" max="10488" width="37.7109375" style="1346" customWidth="1"/>
    <col min="10489" max="10489" width="30.28515625" style="1346" customWidth="1"/>
    <col min="10490" max="10490" width="26.28515625" style="1346" customWidth="1"/>
    <col min="10491" max="10491" width="27.28515625" style="1346" customWidth="1"/>
    <col min="10492" max="10492" width="13.5703125" style="1346" customWidth="1"/>
    <col min="10493" max="10493" width="11.42578125" style="1346"/>
    <col min="10494" max="10494" width="2.140625" style="1346" customWidth="1"/>
    <col min="10495" max="10495" width="6.140625" style="1346" customWidth="1"/>
    <col min="10496" max="10496" width="30.7109375" style="1346" customWidth="1"/>
    <col min="10497" max="10497" width="9" style="1346" customWidth="1"/>
    <col min="10498" max="10498" width="9.7109375" style="1346" customWidth="1"/>
    <col min="10499" max="10499" width="11.7109375" style="1346" customWidth="1"/>
    <col min="10500" max="10500" width="9.5703125" style="1346" customWidth="1"/>
    <col min="10501" max="10501" width="11" style="1346" customWidth="1"/>
    <col min="10502" max="10502" width="9.5703125" style="1346" customWidth="1"/>
    <col min="10503" max="10504" width="0" style="1346" hidden="1" customWidth="1"/>
    <col min="10505" max="10505" width="1.85546875" style="1346" customWidth="1"/>
    <col min="10506" max="10506" width="7.5703125" style="1346" customWidth="1"/>
    <col min="10507" max="10507" width="8.5703125" style="1346" customWidth="1"/>
    <col min="10508" max="10508" width="10.140625" style="1346" customWidth="1"/>
    <col min="10509" max="10727" width="11.42578125" style="1346"/>
    <col min="10728" max="10728" width="2.140625" style="1346" customWidth="1"/>
    <col min="10729" max="10729" width="10.140625" style="1346" customWidth="1"/>
    <col min="10730" max="10730" width="52.28515625" style="1346" customWidth="1"/>
    <col min="10731" max="10731" width="13.28515625" style="1346" customWidth="1"/>
    <col min="10732" max="10732" width="13" style="1346" customWidth="1"/>
    <col min="10733" max="10733" width="12.42578125" style="1346" customWidth="1"/>
    <col min="10734" max="10734" width="13.42578125" style="1346" customWidth="1"/>
    <col min="10735" max="10735" width="15.42578125" style="1346" customWidth="1"/>
    <col min="10736" max="10736" width="14.85546875" style="1346" customWidth="1"/>
    <col min="10737" max="10738" width="0" style="1346" hidden="1" customWidth="1"/>
    <col min="10739" max="10739" width="1.85546875" style="1346" customWidth="1"/>
    <col min="10740" max="10740" width="13.85546875" style="1346" customWidth="1"/>
    <col min="10741" max="10741" width="11.140625" style="1346" customWidth="1"/>
    <col min="10742" max="10742" width="14.5703125" style="1346" bestFit="1" customWidth="1"/>
    <col min="10743" max="10743" width="4.7109375" style="1346" customWidth="1"/>
    <col min="10744" max="10744" width="37.7109375" style="1346" customWidth="1"/>
    <col min="10745" max="10745" width="30.28515625" style="1346" customWidth="1"/>
    <col min="10746" max="10746" width="26.28515625" style="1346" customWidth="1"/>
    <col min="10747" max="10747" width="27.28515625" style="1346" customWidth="1"/>
    <col min="10748" max="10748" width="13.5703125" style="1346" customWidth="1"/>
    <col min="10749" max="10749" width="11.42578125" style="1346"/>
    <col min="10750" max="10750" width="2.140625" style="1346" customWidth="1"/>
    <col min="10751" max="10751" width="6.140625" style="1346" customWidth="1"/>
    <col min="10752" max="10752" width="30.7109375" style="1346" customWidth="1"/>
    <col min="10753" max="10753" width="9" style="1346" customWidth="1"/>
    <col min="10754" max="10754" width="9.7109375" style="1346" customWidth="1"/>
    <col min="10755" max="10755" width="11.7109375" style="1346" customWidth="1"/>
    <col min="10756" max="10756" width="9.5703125" style="1346" customWidth="1"/>
    <col min="10757" max="10757" width="11" style="1346" customWidth="1"/>
    <col min="10758" max="10758" width="9.5703125" style="1346" customWidth="1"/>
    <col min="10759" max="10760" width="0" style="1346" hidden="1" customWidth="1"/>
    <col min="10761" max="10761" width="1.85546875" style="1346" customWidth="1"/>
    <col min="10762" max="10762" width="7.5703125" style="1346" customWidth="1"/>
    <col min="10763" max="10763" width="8.5703125" style="1346" customWidth="1"/>
    <col min="10764" max="10764" width="10.140625" style="1346" customWidth="1"/>
    <col min="10765" max="10983" width="11.42578125" style="1346"/>
    <col min="10984" max="10984" width="2.140625" style="1346" customWidth="1"/>
    <col min="10985" max="10985" width="10.140625" style="1346" customWidth="1"/>
    <col min="10986" max="10986" width="52.28515625" style="1346" customWidth="1"/>
    <col min="10987" max="10987" width="13.28515625" style="1346" customWidth="1"/>
    <col min="10988" max="10988" width="13" style="1346" customWidth="1"/>
    <col min="10989" max="10989" width="12.42578125" style="1346" customWidth="1"/>
    <col min="10990" max="10990" width="13.42578125" style="1346" customWidth="1"/>
    <col min="10991" max="10991" width="15.42578125" style="1346" customWidth="1"/>
    <col min="10992" max="10992" width="14.85546875" style="1346" customWidth="1"/>
    <col min="10993" max="10994" width="0" style="1346" hidden="1" customWidth="1"/>
    <col min="10995" max="10995" width="1.85546875" style="1346" customWidth="1"/>
    <col min="10996" max="10996" width="13.85546875" style="1346" customWidth="1"/>
    <col min="10997" max="10997" width="11.140625" style="1346" customWidth="1"/>
    <col min="10998" max="10998" width="14.5703125" style="1346" bestFit="1" customWidth="1"/>
    <col min="10999" max="10999" width="4.7109375" style="1346" customWidth="1"/>
    <col min="11000" max="11000" width="37.7109375" style="1346" customWidth="1"/>
    <col min="11001" max="11001" width="30.28515625" style="1346" customWidth="1"/>
    <col min="11002" max="11002" width="26.28515625" style="1346" customWidth="1"/>
    <col min="11003" max="11003" width="27.28515625" style="1346" customWidth="1"/>
    <col min="11004" max="11004" width="13.5703125" style="1346" customWidth="1"/>
    <col min="11005" max="11005" width="11.42578125" style="1346"/>
    <col min="11006" max="11006" width="2.140625" style="1346" customWidth="1"/>
    <col min="11007" max="11007" width="6.140625" style="1346" customWidth="1"/>
    <col min="11008" max="11008" width="30.7109375" style="1346" customWidth="1"/>
    <col min="11009" max="11009" width="9" style="1346" customWidth="1"/>
    <col min="11010" max="11010" width="9.7109375" style="1346" customWidth="1"/>
    <col min="11011" max="11011" width="11.7109375" style="1346" customWidth="1"/>
    <col min="11012" max="11012" width="9.5703125" style="1346" customWidth="1"/>
    <col min="11013" max="11013" width="11" style="1346" customWidth="1"/>
    <col min="11014" max="11014" width="9.5703125" style="1346" customWidth="1"/>
    <col min="11015" max="11016" width="0" style="1346" hidden="1" customWidth="1"/>
    <col min="11017" max="11017" width="1.85546875" style="1346" customWidth="1"/>
    <col min="11018" max="11018" width="7.5703125" style="1346" customWidth="1"/>
    <col min="11019" max="11019" width="8.5703125" style="1346" customWidth="1"/>
    <col min="11020" max="11020" width="10.140625" style="1346" customWidth="1"/>
    <col min="11021" max="11239" width="11.42578125" style="1346"/>
    <col min="11240" max="11240" width="2.140625" style="1346" customWidth="1"/>
    <col min="11241" max="11241" width="10.140625" style="1346" customWidth="1"/>
    <col min="11242" max="11242" width="52.28515625" style="1346" customWidth="1"/>
    <col min="11243" max="11243" width="13.28515625" style="1346" customWidth="1"/>
    <col min="11244" max="11244" width="13" style="1346" customWidth="1"/>
    <col min="11245" max="11245" width="12.42578125" style="1346" customWidth="1"/>
    <col min="11246" max="11246" width="13.42578125" style="1346" customWidth="1"/>
    <col min="11247" max="11247" width="15.42578125" style="1346" customWidth="1"/>
    <col min="11248" max="11248" width="14.85546875" style="1346" customWidth="1"/>
    <col min="11249" max="11250" width="0" style="1346" hidden="1" customWidth="1"/>
    <col min="11251" max="11251" width="1.85546875" style="1346" customWidth="1"/>
    <col min="11252" max="11252" width="13.85546875" style="1346" customWidth="1"/>
    <col min="11253" max="11253" width="11.140625" style="1346" customWidth="1"/>
    <col min="11254" max="11254" width="14.5703125" style="1346" bestFit="1" customWidth="1"/>
    <col min="11255" max="11255" width="4.7109375" style="1346" customWidth="1"/>
    <col min="11256" max="11256" width="37.7109375" style="1346" customWidth="1"/>
    <col min="11257" max="11257" width="30.28515625" style="1346" customWidth="1"/>
    <col min="11258" max="11258" width="26.28515625" style="1346" customWidth="1"/>
    <col min="11259" max="11259" width="27.28515625" style="1346" customWidth="1"/>
    <col min="11260" max="11260" width="13.5703125" style="1346" customWidth="1"/>
    <col min="11261" max="11261" width="11.42578125" style="1346"/>
    <col min="11262" max="11262" width="2.140625" style="1346" customWidth="1"/>
    <col min="11263" max="11263" width="6.140625" style="1346" customWidth="1"/>
    <col min="11264" max="11264" width="30.7109375" style="1346" customWidth="1"/>
    <col min="11265" max="11265" width="9" style="1346" customWidth="1"/>
    <col min="11266" max="11266" width="9.7109375" style="1346" customWidth="1"/>
    <col min="11267" max="11267" width="11.7109375" style="1346" customWidth="1"/>
    <col min="11268" max="11268" width="9.5703125" style="1346" customWidth="1"/>
    <col min="11269" max="11269" width="11" style="1346" customWidth="1"/>
    <col min="11270" max="11270" width="9.5703125" style="1346" customWidth="1"/>
    <col min="11271" max="11272" width="0" style="1346" hidden="1" customWidth="1"/>
    <col min="11273" max="11273" width="1.85546875" style="1346" customWidth="1"/>
    <col min="11274" max="11274" width="7.5703125" style="1346" customWidth="1"/>
    <col min="11275" max="11275" width="8.5703125" style="1346" customWidth="1"/>
    <col min="11276" max="11276" width="10.140625" style="1346" customWidth="1"/>
    <col min="11277" max="11495" width="11.42578125" style="1346"/>
    <col min="11496" max="11496" width="2.140625" style="1346" customWidth="1"/>
    <col min="11497" max="11497" width="10.140625" style="1346" customWidth="1"/>
    <col min="11498" max="11498" width="52.28515625" style="1346" customWidth="1"/>
    <col min="11499" max="11499" width="13.28515625" style="1346" customWidth="1"/>
    <col min="11500" max="11500" width="13" style="1346" customWidth="1"/>
    <col min="11501" max="11501" width="12.42578125" style="1346" customWidth="1"/>
    <col min="11502" max="11502" width="13.42578125" style="1346" customWidth="1"/>
    <col min="11503" max="11503" width="15.42578125" style="1346" customWidth="1"/>
    <col min="11504" max="11504" width="14.85546875" style="1346" customWidth="1"/>
    <col min="11505" max="11506" width="0" style="1346" hidden="1" customWidth="1"/>
    <col min="11507" max="11507" width="1.85546875" style="1346" customWidth="1"/>
    <col min="11508" max="11508" width="13.85546875" style="1346" customWidth="1"/>
    <col min="11509" max="11509" width="11.140625" style="1346" customWidth="1"/>
    <col min="11510" max="11510" width="14.5703125" style="1346" bestFit="1" customWidth="1"/>
    <col min="11511" max="11511" width="4.7109375" style="1346" customWidth="1"/>
    <col min="11512" max="11512" width="37.7109375" style="1346" customWidth="1"/>
    <col min="11513" max="11513" width="30.28515625" style="1346" customWidth="1"/>
    <col min="11514" max="11514" width="26.28515625" style="1346" customWidth="1"/>
    <col min="11515" max="11515" width="27.28515625" style="1346" customWidth="1"/>
    <col min="11516" max="11516" width="13.5703125" style="1346" customWidth="1"/>
    <col min="11517" max="11517" width="11.42578125" style="1346"/>
    <col min="11518" max="11518" width="2.140625" style="1346" customWidth="1"/>
    <col min="11519" max="11519" width="6.140625" style="1346" customWidth="1"/>
    <col min="11520" max="11520" width="30.7109375" style="1346" customWidth="1"/>
    <col min="11521" max="11521" width="9" style="1346" customWidth="1"/>
    <col min="11522" max="11522" width="9.7109375" style="1346" customWidth="1"/>
    <col min="11523" max="11523" width="11.7109375" style="1346" customWidth="1"/>
    <col min="11524" max="11524" width="9.5703125" style="1346" customWidth="1"/>
    <col min="11525" max="11525" width="11" style="1346" customWidth="1"/>
    <col min="11526" max="11526" width="9.5703125" style="1346" customWidth="1"/>
    <col min="11527" max="11528" width="0" style="1346" hidden="1" customWidth="1"/>
    <col min="11529" max="11529" width="1.85546875" style="1346" customWidth="1"/>
    <col min="11530" max="11530" width="7.5703125" style="1346" customWidth="1"/>
    <col min="11531" max="11531" width="8.5703125" style="1346" customWidth="1"/>
    <col min="11532" max="11532" width="10.140625" style="1346" customWidth="1"/>
    <col min="11533" max="11751" width="11.42578125" style="1346"/>
    <col min="11752" max="11752" width="2.140625" style="1346" customWidth="1"/>
    <col min="11753" max="11753" width="10.140625" style="1346" customWidth="1"/>
    <col min="11754" max="11754" width="52.28515625" style="1346" customWidth="1"/>
    <col min="11755" max="11755" width="13.28515625" style="1346" customWidth="1"/>
    <col min="11756" max="11756" width="13" style="1346" customWidth="1"/>
    <col min="11757" max="11757" width="12.42578125" style="1346" customWidth="1"/>
    <col min="11758" max="11758" width="13.42578125" style="1346" customWidth="1"/>
    <col min="11759" max="11759" width="15.42578125" style="1346" customWidth="1"/>
    <col min="11760" max="11760" width="14.85546875" style="1346" customWidth="1"/>
    <col min="11761" max="11762" width="0" style="1346" hidden="1" customWidth="1"/>
    <col min="11763" max="11763" width="1.85546875" style="1346" customWidth="1"/>
    <col min="11764" max="11764" width="13.85546875" style="1346" customWidth="1"/>
    <col min="11765" max="11765" width="11.140625" style="1346" customWidth="1"/>
    <col min="11766" max="11766" width="14.5703125" style="1346" bestFit="1" customWidth="1"/>
    <col min="11767" max="11767" width="4.7109375" style="1346" customWidth="1"/>
    <col min="11768" max="11768" width="37.7109375" style="1346" customWidth="1"/>
    <col min="11769" max="11769" width="30.28515625" style="1346" customWidth="1"/>
    <col min="11770" max="11770" width="26.28515625" style="1346" customWidth="1"/>
    <col min="11771" max="11771" width="27.28515625" style="1346" customWidth="1"/>
    <col min="11772" max="11772" width="13.5703125" style="1346" customWidth="1"/>
    <col min="11773" max="11773" width="11.42578125" style="1346"/>
    <col min="11774" max="11774" width="2.140625" style="1346" customWidth="1"/>
    <col min="11775" max="11775" width="6.140625" style="1346" customWidth="1"/>
    <col min="11776" max="11776" width="30.7109375" style="1346" customWidth="1"/>
    <col min="11777" max="11777" width="9" style="1346" customWidth="1"/>
    <col min="11778" max="11778" width="9.7109375" style="1346" customWidth="1"/>
    <col min="11779" max="11779" width="11.7109375" style="1346" customWidth="1"/>
    <col min="11780" max="11780" width="9.5703125" style="1346" customWidth="1"/>
    <col min="11781" max="11781" width="11" style="1346" customWidth="1"/>
    <col min="11782" max="11782" width="9.5703125" style="1346" customWidth="1"/>
    <col min="11783" max="11784" width="0" style="1346" hidden="1" customWidth="1"/>
    <col min="11785" max="11785" width="1.85546875" style="1346" customWidth="1"/>
    <col min="11786" max="11786" width="7.5703125" style="1346" customWidth="1"/>
    <col min="11787" max="11787" width="8.5703125" style="1346" customWidth="1"/>
    <col min="11788" max="11788" width="10.140625" style="1346" customWidth="1"/>
    <col min="11789" max="12007" width="11.42578125" style="1346"/>
    <col min="12008" max="12008" width="2.140625" style="1346" customWidth="1"/>
    <col min="12009" max="12009" width="10.140625" style="1346" customWidth="1"/>
    <col min="12010" max="12010" width="52.28515625" style="1346" customWidth="1"/>
    <col min="12011" max="12011" width="13.28515625" style="1346" customWidth="1"/>
    <col min="12012" max="12012" width="13" style="1346" customWidth="1"/>
    <col min="12013" max="12013" width="12.42578125" style="1346" customWidth="1"/>
    <col min="12014" max="12014" width="13.42578125" style="1346" customWidth="1"/>
    <col min="12015" max="12015" width="15.42578125" style="1346" customWidth="1"/>
    <col min="12016" max="12016" width="14.85546875" style="1346" customWidth="1"/>
    <col min="12017" max="12018" width="0" style="1346" hidden="1" customWidth="1"/>
    <col min="12019" max="12019" width="1.85546875" style="1346" customWidth="1"/>
    <col min="12020" max="12020" width="13.85546875" style="1346" customWidth="1"/>
    <col min="12021" max="12021" width="11.140625" style="1346" customWidth="1"/>
    <col min="12022" max="12022" width="14.5703125" style="1346" bestFit="1" customWidth="1"/>
    <col min="12023" max="12023" width="4.7109375" style="1346" customWidth="1"/>
    <col min="12024" max="12024" width="37.7109375" style="1346" customWidth="1"/>
    <col min="12025" max="12025" width="30.28515625" style="1346" customWidth="1"/>
    <col min="12026" max="12026" width="26.28515625" style="1346" customWidth="1"/>
    <col min="12027" max="12027" width="27.28515625" style="1346" customWidth="1"/>
    <col min="12028" max="12028" width="13.5703125" style="1346" customWidth="1"/>
    <col min="12029" max="12029" width="11.42578125" style="1346"/>
    <col min="12030" max="12030" width="2.140625" style="1346" customWidth="1"/>
    <col min="12031" max="12031" width="6.140625" style="1346" customWidth="1"/>
    <col min="12032" max="12032" width="30.7109375" style="1346" customWidth="1"/>
    <col min="12033" max="12033" width="9" style="1346" customWidth="1"/>
    <col min="12034" max="12034" width="9.7109375" style="1346" customWidth="1"/>
    <col min="12035" max="12035" width="11.7109375" style="1346" customWidth="1"/>
    <col min="12036" max="12036" width="9.5703125" style="1346" customWidth="1"/>
    <col min="12037" max="12037" width="11" style="1346" customWidth="1"/>
    <col min="12038" max="12038" width="9.5703125" style="1346" customWidth="1"/>
    <col min="12039" max="12040" width="0" style="1346" hidden="1" customWidth="1"/>
    <col min="12041" max="12041" width="1.85546875" style="1346" customWidth="1"/>
    <col min="12042" max="12042" width="7.5703125" style="1346" customWidth="1"/>
    <col min="12043" max="12043" width="8.5703125" style="1346" customWidth="1"/>
    <col min="12044" max="12044" width="10.140625" style="1346" customWidth="1"/>
    <col min="12045" max="12263" width="11.42578125" style="1346"/>
    <col min="12264" max="12264" width="2.140625" style="1346" customWidth="1"/>
    <col min="12265" max="12265" width="10.140625" style="1346" customWidth="1"/>
    <col min="12266" max="12266" width="52.28515625" style="1346" customWidth="1"/>
    <col min="12267" max="12267" width="13.28515625" style="1346" customWidth="1"/>
    <col min="12268" max="12268" width="13" style="1346" customWidth="1"/>
    <col min="12269" max="12269" width="12.42578125" style="1346" customWidth="1"/>
    <col min="12270" max="12270" width="13.42578125" style="1346" customWidth="1"/>
    <col min="12271" max="12271" width="15.42578125" style="1346" customWidth="1"/>
    <col min="12272" max="12272" width="14.85546875" style="1346" customWidth="1"/>
    <col min="12273" max="12274" width="0" style="1346" hidden="1" customWidth="1"/>
    <col min="12275" max="12275" width="1.85546875" style="1346" customWidth="1"/>
    <col min="12276" max="12276" width="13.85546875" style="1346" customWidth="1"/>
    <col min="12277" max="12277" width="11.140625" style="1346" customWidth="1"/>
    <col min="12278" max="12278" width="14.5703125" style="1346" bestFit="1" customWidth="1"/>
    <col min="12279" max="12279" width="4.7109375" style="1346" customWidth="1"/>
    <col min="12280" max="12280" width="37.7109375" style="1346" customWidth="1"/>
    <col min="12281" max="12281" width="30.28515625" style="1346" customWidth="1"/>
    <col min="12282" max="12282" width="26.28515625" style="1346" customWidth="1"/>
    <col min="12283" max="12283" width="27.28515625" style="1346" customWidth="1"/>
    <col min="12284" max="12284" width="13.5703125" style="1346" customWidth="1"/>
    <col min="12285" max="12285" width="11.42578125" style="1346"/>
    <col min="12286" max="12286" width="2.140625" style="1346" customWidth="1"/>
    <col min="12287" max="12287" width="6.140625" style="1346" customWidth="1"/>
    <col min="12288" max="12288" width="30.7109375" style="1346" customWidth="1"/>
    <col min="12289" max="12289" width="9" style="1346" customWidth="1"/>
    <col min="12290" max="12290" width="9.7109375" style="1346" customWidth="1"/>
    <col min="12291" max="12291" width="11.7109375" style="1346" customWidth="1"/>
    <col min="12292" max="12292" width="9.5703125" style="1346" customWidth="1"/>
    <col min="12293" max="12293" width="11" style="1346" customWidth="1"/>
    <col min="12294" max="12294" width="9.5703125" style="1346" customWidth="1"/>
    <col min="12295" max="12296" width="0" style="1346" hidden="1" customWidth="1"/>
    <col min="12297" max="12297" width="1.85546875" style="1346" customWidth="1"/>
    <col min="12298" max="12298" width="7.5703125" style="1346" customWidth="1"/>
    <col min="12299" max="12299" width="8.5703125" style="1346" customWidth="1"/>
    <col min="12300" max="12300" width="10.140625" style="1346" customWidth="1"/>
    <col min="12301" max="12519" width="11.42578125" style="1346"/>
    <col min="12520" max="12520" width="2.140625" style="1346" customWidth="1"/>
    <col min="12521" max="12521" width="10.140625" style="1346" customWidth="1"/>
    <col min="12522" max="12522" width="52.28515625" style="1346" customWidth="1"/>
    <col min="12523" max="12523" width="13.28515625" style="1346" customWidth="1"/>
    <col min="12524" max="12524" width="13" style="1346" customWidth="1"/>
    <col min="12525" max="12525" width="12.42578125" style="1346" customWidth="1"/>
    <col min="12526" max="12526" width="13.42578125" style="1346" customWidth="1"/>
    <col min="12527" max="12527" width="15.42578125" style="1346" customWidth="1"/>
    <col min="12528" max="12528" width="14.85546875" style="1346" customWidth="1"/>
    <col min="12529" max="12530" width="0" style="1346" hidden="1" customWidth="1"/>
    <col min="12531" max="12531" width="1.85546875" style="1346" customWidth="1"/>
    <col min="12532" max="12532" width="13.85546875" style="1346" customWidth="1"/>
    <col min="12533" max="12533" width="11.140625" style="1346" customWidth="1"/>
    <col min="12534" max="12534" width="14.5703125" style="1346" bestFit="1" customWidth="1"/>
    <col min="12535" max="12535" width="4.7109375" style="1346" customWidth="1"/>
    <col min="12536" max="12536" width="37.7109375" style="1346" customWidth="1"/>
    <col min="12537" max="12537" width="30.28515625" style="1346" customWidth="1"/>
    <col min="12538" max="12538" width="26.28515625" style="1346" customWidth="1"/>
    <col min="12539" max="12539" width="27.28515625" style="1346" customWidth="1"/>
    <col min="12540" max="12540" width="13.5703125" style="1346" customWidth="1"/>
    <col min="12541" max="12541" width="11.42578125" style="1346"/>
    <col min="12542" max="12542" width="2.140625" style="1346" customWidth="1"/>
    <col min="12543" max="12543" width="6.140625" style="1346" customWidth="1"/>
    <col min="12544" max="12544" width="30.7109375" style="1346" customWidth="1"/>
    <col min="12545" max="12545" width="9" style="1346" customWidth="1"/>
    <col min="12546" max="12546" width="9.7109375" style="1346" customWidth="1"/>
    <col min="12547" max="12547" width="11.7109375" style="1346" customWidth="1"/>
    <col min="12548" max="12548" width="9.5703125" style="1346" customWidth="1"/>
    <col min="12549" max="12549" width="11" style="1346" customWidth="1"/>
    <col min="12550" max="12550" width="9.5703125" style="1346" customWidth="1"/>
    <col min="12551" max="12552" width="0" style="1346" hidden="1" customWidth="1"/>
    <col min="12553" max="12553" width="1.85546875" style="1346" customWidth="1"/>
    <col min="12554" max="12554" width="7.5703125" style="1346" customWidth="1"/>
    <col min="12555" max="12555" width="8.5703125" style="1346" customWidth="1"/>
    <col min="12556" max="12556" width="10.140625" style="1346" customWidth="1"/>
    <col min="12557" max="12775" width="11.42578125" style="1346"/>
    <col min="12776" max="12776" width="2.140625" style="1346" customWidth="1"/>
    <col min="12777" max="12777" width="10.140625" style="1346" customWidth="1"/>
    <col min="12778" max="12778" width="52.28515625" style="1346" customWidth="1"/>
    <col min="12779" max="12779" width="13.28515625" style="1346" customWidth="1"/>
    <col min="12780" max="12780" width="13" style="1346" customWidth="1"/>
    <col min="12781" max="12781" width="12.42578125" style="1346" customWidth="1"/>
    <col min="12782" max="12782" width="13.42578125" style="1346" customWidth="1"/>
    <col min="12783" max="12783" width="15.42578125" style="1346" customWidth="1"/>
    <col min="12784" max="12784" width="14.85546875" style="1346" customWidth="1"/>
    <col min="12785" max="12786" width="0" style="1346" hidden="1" customWidth="1"/>
    <col min="12787" max="12787" width="1.85546875" style="1346" customWidth="1"/>
    <col min="12788" max="12788" width="13.85546875" style="1346" customWidth="1"/>
    <col min="12789" max="12789" width="11.140625" style="1346" customWidth="1"/>
    <col min="12790" max="12790" width="14.5703125" style="1346" bestFit="1" customWidth="1"/>
    <col min="12791" max="12791" width="4.7109375" style="1346" customWidth="1"/>
    <col min="12792" max="12792" width="37.7109375" style="1346" customWidth="1"/>
    <col min="12793" max="12793" width="30.28515625" style="1346" customWidth="1"/>
    <col min="12794" max="12794" width="26.28515625" style="1346" customWidth="1"/>
    <col min="12795" max="12795" width="27.28515625" style="1346" customWidth="1"/>
    <col min="12796" max="12796" width="13.5703125" style="1346" customWidth="1"/>
    <col min="12797" max="12797" width="11.42578125" style="1346"/>
    <col min="12798" max="12798" width="2.140625" style="1346" customWidth="1"/>
    <col min="12799" max="12799" width="6.140625" style="1346" customWidth="1"/>
    <col min="12800" max="12800" width="30.7109375" style="1346" customWidth="1"/>
    <col min="12801" max="12801" width="9" style="1346" customWidth="1"/>
    <col min="12802" max="12802" width="9.7109375" style="1346" customWidth="1"/>
    <col min="12803" max="12803" width="11.7109375" style="1346" customWidth="1"/>
    <col min="12804" max="12804" width="9.5703125" style="1346" customWidth="1"/>
    <col min="12805" max="12805" width="11" style="1346" customWidth="1"/>
    <col min="12806" max="12806" width="9.5703125" style="1346" customWidth="1"/>
    <col min="12807" max="12808" width="0" style="1346" hidden="1" customWidth="1"/>
    <col min="12809" max="12809" width="1.85546875" style="1346" customWidth="1"/>
    <col min="12810" max="12810" width="7.5703125" style="1346" customWidth="1"/>
    <col min="12811" max="12811" width="8.5703125" style="1346" customWidth="1"/>
    <col min="12812" max="12812" width="10.140625" style="1346" customWidth="1"/>
    <col min="12813" max="13031" width="11.42578125" style="1346"/>
    <col min="13032" max="13032" width="2.140625" style="1346" customWidth="1"/>
    <col min="13033" max="13033" width="10.140625" style="1346" customWidth="1"/>
    <col min="13034" max="13034" width="52.28515625" style="1346" customWidth="1"/>
    <col min="13035" max="13035" width="13.28515625" style="1346" customWidth="1"/>
    <col min="13036" max="13036" width="13" style="1346" customWidth="1"/>
    <col min="13037" max="13037" width="12.42578125" style="1346" customWidth="1"/>
    <col min="13038" max="13038" width="13.42578125" style="1346" customWidth="1"/>
    <col min="13039" max="13039" width="15.42578125" style="1346" customWidth="1"/>
    <col min="13040" max="13040" width="14.85546875" style="1346" customWidth="1"/>
    <col min="13041" max="13042" width="0" style="1346" hidden="1" customWidth="1"/>
    <col min="13043" max="13043" width="1.85546875" style="1346" customWidth="1"/>
    <col min="13044" max="13044" width="13.85546875" style="1346" customWidth="1"/>
    <col min="13045" max="13045" width="11.140625" style="1346" customWidth="1"/>
    <col min="13046" max="13046" width="14.5703125" style="1346" bestFit="1" customWidth="1"/>
    <col min="13047" max="13047" width="4.7109375" style="1346" customWidth="1"/>
    <col min="13048" max="13048" width="37.7109375" style="1346" customWidth="1"/>
    <col min="13049" max="13049" width="30.28515625" style="1346" customWidth="1"/>
    <col min="13050" max="13050" width="26.28515625" style="1346" customWidth="1"/>
    <col min="13051" max="13051" width="27.28515625" style="1346" customWidth="1"/>
    <col min="13052" max="13052" width="13.5703125" style="1346" customWidth="1"/>
    <col min="13053" max="13053" width="11.42578125" style="1346"/>
    <col min="13054" max="13054" width="2.140625" style="1346" customWidth="1"/>
    <col min="13055" max="13055" width="6.140625" style="1346" customWidth="1"/>
    <col min="13056" max="13056" width="30.7109375" style="1346" customWidth="1"/>
    <col min="13057" max="13057" width="9" style="1346" customWidth="1"/>
    <col min="13058" max="13058" width="9.7109375" style="1346" customWidth="1"/>
    <col min="13059" max="13059" width="11.7109375" style="1346" customWidth="1"/>
    <col min="13060" max="13060" width="9.5703125" style="1346" customWidth="1"/>
    <col min="13061" max="13061" width="11" style="1346" customWidth="1"/>
    <col min="13062" max="13062" width="9.5703125" style="1346" customWidth="1"/>
    <col min="13063" max="13064" width="0" style="1346" hidden="1" customWidth="1"/>
    <col min="13065" max="13065" width="1.85546875" style="1346" customWidth="1"/>
    <col min="13066" max="13066" width="7.5703125" style="1346" customWidth="1"/>
    <col min="13067" max="13067" width="8.5703125" style="1346" customWidth="1"/>
    <col min="13068" max="13068" width="10.140625" style="1346" customWidth="1"/>
    <col min="13069" max="13287" width="11.42578125" style="1346"/>
    <col min="13288" max="13288" width="2.140625" style="1346" customWidth="1"/>
    <col min="13289" max="13289" width="10.140625" style="1346" customWidth="1"/>
    <col min="13290" max="13290" width="52.28515625" style="1346" customWidth="1"/>
    <col min="13291" max="13291" width="13.28515625" style="1346" customWidth="1"/>
    <col min="13292" max="13292" width="13" style="1346" customWidth="1"/>
    <col min="13293" max="13293" width="12.42578125" style="1346" customWidth="1"/>
    <col min="13294" max="13294" width="13.42578125" style="1346" customWidth="1"/>
    <col min="13295" max="13295" width="15.42578125" style="1346" customWidth="1"/>
    <col min="13296" max="13296" width="14.85546875" style="1346" customWidth="1"/>
    <col min="13297" max="13298" width="0" style="1346" hidden="1" customWidth="1"/>
    <col min="13299" max="13299" width="1.85546875" style="1346" customWidth="1"/>
    <col min="13300" max="13300" width="13.85546875" style="1346" customWidth="1"/>
    <col min="13301" max="13301" width="11.140625" style="1346" customWidth="1"/>
    <col min="13302" max="13302" width="14.5703125" style="1346" bestFit="1" customWidth="1"/>
    <col min="13303" max="13303" width="4.7109375" style="1346" customWidth="1"/>
    <col min="13304" max="13304" width="37.7109375" style="1346" customWidth="1"/>
    <col min="13305" max="13305" width="30.28515625" style="1346" customWidth="1"/>
    <col min="13306" max="13306" width="26.28515625" style="1346" customWidth="1"/>
    <col min="13307" max="13307" width="27.28515625" style="1346" customWidth="1"/>
    <col min="13308" max="13308" width="13.5703125" style="1346" customWidth="1"/>
    <col min="13309" max="13309" width="11.42578125" style="1346"/>
    <col min="13310" max="13310" width="2.140625" style="1346" customWidth="1"/>
    <col min="13311" max="13311" width="6.140625" style="1346" customWidth="1"/>
    <col min="13312" max="13312" width="30.7109375" style="1346" customWidth="1"/>
    <col min="13313" max="13313" width="9" style="1346" customWidth="1"/>
    <col min="13314" max="13314" width="9.7109375" style="1346" customWidth="1"/>
    <col min="13315" max="13315" width="11.7109375" style="1346" customWidth="1"/>
    <col min="13316" max="13316" width="9.5703125" style="1346" customWidth="1"/>
    <col min="13317" max="13317" width="11" style="1346" customWidth="1"/>
    <col min="13318" max="13318" width="9.5703125" style="1346" customWidth="1"/>
    <col min="13319" max="13320" width="0" style="1346" hidden="1" customWidth="1"/>
    <col min="13321" max="13321" width="1.85546875" style="1346" customWidth="1"/>
    <col min="13322" max="13322" width="7.5703125" style="1346" customWidth="1"/>
    <col min="13323" max="13323" width="8.5703125" style="1346" customWidth="1"/>
    <col min="13324" max="13324" width="10.140625" style="1346" customWidth="1"/>
    <col min="13325" max="13543" width="11.42578125" style="1346"/>
    <col min="13544" max="13544" width="2.140625" style="1346" customWidth="1"/>
    <col min="13545" max="13545" width="10.140625" style="1346" customWidth="1"/>
    <col min="13546" max="13546" width="52.28515625" style="1346" customWidth="1"/>
    <col min="13547" max="13547" width="13.28515625" style="1346" customWidth="1"/>
    <col min="13548" max="13548" width="13" style="1346" customWidth="1"/>
    <col min="13549" max="13549" width="12.42578125" style="1346" customWidth="1"/>
    <col min="13550" max="13550" width="13.42578125" style="1346" customWidth="1"/>
    <col min="13551" max="13551" width="15.42578125" style="1346" customWidth="1"/>
    <col min="13552" max="13552" width="14.85546875" style="1346" customWidth="1"/>
    <col min="13553" max="13554" width="0" style="1346" hidden="1" customWidth="1"/>
    <col min="13555" max="13555" width="1.85546875" style="1346" customWidth="1"/>
    <col min="13556" max="13556" width="13.85546875" style="1346" customWidth="1"/>
    <col min="13557" max="13557" width="11.140625" style="1346" customWidth="1"/>
    <col min="13558" max="13558" width="14.5703125" style="1346" bestFit="1" customWidth="1"/>
    <col min="13559" max="13559" width="4.7109375" style="1346" customWidth="1"/>
    <col min="13560" max="13560" width="37.7109375" style="1346" customWidth="1"/>
    <col min="13561" max="13561" width="30.28515625" style="1346" customWidth="1"/>
    <col min="13562" max="13562" width="26.28515625" style="1346" customWidth="1"/>
    <col min="13563" max="13563" width="27.28515625" style="1346" customWidth="1"/>
    <col min="13564" max="13564" width="13.5703125" style="1346" customWidth="1"/>
    <col min="13565" max="13565" width="11.42578125" style="1346"/>
    <col min="13566" max="13566" width="2.140625" style="1346" customWidth="1"/>
    <col min="13567" max="13567" width="6.140625" style="1346" customWidth="1"/>
    <col min="13568" max="13568" width="30.7109375" style="1346" customWidth="1"/>
    <col min="13569" max="13569" width="9" style="1346" customWidth="1"/>
    <col min="13570" max="13570" width="9.7109375" style="1346" customWidth="1"/>
    <col min="13571" max="13571" width="11.7109375" style="1346" customWidth="1"/>
    <col min="13572" max="13572" width="9.5703125" style="1346" customWidth="1"/>
    <col min="13573" max="13573" width="11" style="1346" customWidth="1"/>
    <col min="13574" max="13574" width="9.5703125" style="1346" customWidth="1"/>
    <col min="13575" max="13576" width="0" style="1346" hidden="1" customWidth="1"/>
    <col min="13577" max="13577" width="1.85546875" style="1346" customWidth="1"/>
    <col min="13578" max="13578" width="7.5703125" style="1346" customWidth="1"/>
    <col min="13579" max="13579" width="8.5703125" style="1346" customWidth="1"/>
    <col min="13580" max="13580" width="10.140625" style="1346" customWidth="1"/>
    <col min="13581" max="13799" width="11.42578125" style="1346"/>
    <col min="13800" max="13800" width="2.140625" style="1346" customWidth="1"/>
    <col min="13801" max="13801" width="10.140625" style="1346" customWidth="1"/>
    <col min="13802" max="13802" width="52.28515625" style="1346" customWidth="1"/>
    <col min="13803" max="13803" width="13.28515625" style="1346" customWidth="1"/>
    <col min="13804" max="13804" width="13" style="1346" customWidth="1"/>
    <col min="13805" max="13805" width="12.42578125" style="1346" customWidth="1"/>
    <col min="13806" max="13806" width="13.42578125" style="1346" customWidth="1"/>
    <col min="13807" max="13807" width="15.42578125" style="1346" customWidth="1"/>
    <col min="13808" max="13808" width="14.85546875" style="1346" customWidth="1"/>
    <col min="13809" max="13810" width="0" style="1346" hidden="1" customWidth="1"/>
    <col min="13811" max="13811" width="1.85546875" style="1346" customWidth="1"/>
    <col min="13812" max="13812" width="13.85546875" style="1346" customWidth="1"/>
    <col min="13813" max="13813" width="11.140625" style="1346" customWidth="1"/>
    <col min="13814" max="13814" width="14.5703125" style="1346" bestFit="1" customWidth="1"/>
    <col min="13815" max="13815" width="4.7109375" style="1346" customWidth="1"/>
    <col min="13816" max="13816" width="37.7109375" style="1346" customWidth="1"/>
    <col min="13817" max="13817" width="30.28515625" style="1346" customWidth="1"/>
    <col min="13818" max="13818" width="26.28515625" style="1346" customWidth="1"/>
    <col min="13819" max="13819" width="27.28515625" style="1346" customWidth="1"/>
    <col min="13820" max="13820" width="13.5703125" style="1346" customWidth="1"/>
    <col min="13821" max="13821" width="11.42578125" style="1346"/>
    <col min="13822" max="13822" width="2.140625" style="1346" customWidth="1"/>
    <col min="13823" max="13823" width="6.140625" style="1346" customWidth="1"/>
    <col min="13824" max="13824" width="30.7109375" style="1346" customWidth="1"/>
    <col min="13825" max="13825" width="9" style="1346" customWidth="1"/>
    <col min="13826" max="13826" width="9.7109375" style="1346" customWidth="1"/>
    <col min="13827" max="13827" width="11.7109375" style="1346" customWidth="1"/>
    <col min="13828" max="13828" width="9.5703125" style="1346" customWidth="1"/>
    <col min="13829" max="13829" width="11" style="1346" customWidth="1"/>
    <col min="13830" max="13830" width="9.5703125" style="1346" customWidth="1"/>
    <col min="13831" max="13832" width="0" style="1346" hidden="1" customWidth="1"/>
    <col min="13833" max="13833" width="1.85546875" style="1346" customWidth="1"/>
    <col min="13834" max="13834" width="7.5703125" style="1346" customWidth="1"/>
    <col min="13835" max="13835" width="8.5703125" style="1346" customWidth="1"/>
    <col min="13836" max="13836" width="10.140625" style="1346" customWidth="1"/>
    <col min="13837" max="14055" width="11.42578125" style="1346"/>
    <col min="14056" max="14056" width="2.140625" style="1346" customWidth="1"/>
    <col min="14057" max="14057" width="10.140625" style="1346" customWidth="1"/>
    <col min="14058" max="14058" width="52.28515625" style="1346" customWidth="1"/>
    <col min="14059" max="14059" width="13.28515625" style="1346" customWidth="1"/>
    <col min="14060" max="14060" width="13" style="1346" customWidth="1"/>
    <col min="14061" max="14061" width="12.42578125" style="1346" customWidth="1"/>
    <col min="14062" max="14062" width="13.42578125" style="1346" customWidth="1"/>
    <col min="14063" max="14063" width="15.42578125" style="1346" customWidth="1"/>
    <col min="14064" max="14064" width="14.85546875" style="1346" customWidth="1"/>
    <col min="14065" max="14066" width="0" style="1346" hidden="1" customWidth="1"/>
    <col min="14067" max="14067" width="1.85546875" style="1346" customWidth="1"/>
    <col min="14068" max="14068" width="13.85546875" style="1346" customWidth="1"/>
    <col min="14069" max="14069" width="11.140625" style="1346" customWidth="1"/>
    <col min="14070" max="14070" width="14.5703125" style="1346" bestFit="1" customWidth="1"/>
    <col min="14071" max="14071" width="4.7109375" style="1346" customWidth="1"/>
    <col min="14072" max="14072" width="37.7109375" style="1346" customWidth="1"/>
    <col min="14073" max="14073" width="30.28515625" style="1346" customWidth="1"/>
    <col min="14074" max="14074" width="26.28515625" style="1346" customWidth="1"/>
    <col min="14075" max="14075" width="27.28515625" style="1346" customWidth="1"/>
    <col min="14076" max="14076" width="13.5703125" style="1346" customWidth="1"/>
    <col min="14077" max="14077" width="11.42578125" style="1346"/>
    <col min="14078" max="14078" width="2.140625" style="1346" customWidth="1"/>
    <col min="14079" max="14079" width="6.140625" style="1346" customWidth="1"/>
    <col min="14080" max="14080" width="30.7109375" style="1346" customWidth="1"/>
    <col min="14081" max="14081" width="9" style="1346" customWidth="1"/>
    <col min="14082" max="14082" width="9.7109375" style="1346" customWidth="1"/>
    <col min="14083" max="14083" width="11.7109375" style="1346" customWidth="1"/>
    <col min="14084" max="14084" width="9.5703125" style="1346" customWidth="1"/>
    <col min="14085" max="14085" width="11" style="1346" customWidth="1"/>
    <col min="14086" max="14086" width="9.5703125" style="1346" customWidth="1"/>
    <col min="14087" max="14088" width="0" style="1346" hidden="1" customWidth="1"/>
    <col min="14089" max="14089" width="1.85546875" style="1346" customWidth="1"/>
    <col min="14090" max="14090" width="7.5703125" style="1346" customWidth="1"/>
    <col min="14091" max="14091" width="8.5703125" style="1346" customWidth="1"/>
    <col min="14092" max="14092" width="10.140625" style="1346" customWidth="1"/>
    <col min="14093" max="14311" width="11.42578125" style="1346"/>
    <col min="14312" max="14312" width="2.140625" style="1346" customWidth="1"/>
    <col min="14313" max="14313" width="10.140625" style="1346" customWidth="1"/>
    <col min="14314" max="14314" width="52.28515625" style="1346" customWidth="1"/>
    <col min="14315" max="14315" width="13.28515625" style="1346" customWidth="1"/>
    <col min="14316" max="14316" width="13" style="1346" customWidth="1"/>
    <col min="14317" max="14317" width="12.42578125" style="1346" customWidth="1"/>
    <col min="14318" max="14318" width="13.42578125" style="1346" customWidth="1"/>
    <col min="14319" max="14319" width="15.42578125" style="1346" customWidth="1"/>
    <col min="14320" max="14320" width="14.85546875" style="1346" customWidth="1"/>
    <col min="14321" max="14322" width="0" style="1346" hidden="1" customWidth="1"/>
    <col min="14323" max="14323" width="1.85546875" style="1346" customWidth="1"/>
    <col min="14324" max="14324" width="13.85546875" style="1346" customWidth="1"/>
    <col min="14325" max="14325" width="11.140625" style="1346" customWidth="1"/>
    <col min="14326" max="14326" width="14.5703125" style="1346" bestFit="1" customWidth="1"/>
    <col min="14327" max="14327" width="4.7109375" style="1346" customWidth="1"/>
    <col min="14328" max="14328" width="37.7109375" style="1346" customWidth="1"/>
    <col min="14329" max="14329" width="30.28515625" style="1346" customWidth="1"/>
    <col min="14330" max="14330" width="26.28515625" style="1346" customWidth="1"/>
    <col min="14331" max="14331" width="27.28515625" style="1346" customWidth="1"/>
    <col min="14332" max="14332" width="13.5703125" style="1346" customWidth="1"/>
    <col min="14333" max="14333" width="11.42578125" style="1346"/>
    <col min="14334" max="14334" width="2.140625" style="1346" customWidth="1"/>
    <col min="14335" max="14335" width="6.140625" style="1346" customWidth="1"/>
    <col min="14336" max="14336" width="30.7109375" style="1346" customWidth="1"/>
    <col min="14337" max="14337" width="9" style="1346" customWidth="1"/>
    <col min="14338" max="14338" width="9.7109375" style="1346" customWidth="1"/>
    <col min="14339" max="14339" width="11.7109375" style="1346" customWidth="1"/>
    <col min="14340" max="14340" width="9.5703125" style="1346" customWidth="1"/>
    <col min="14341" max="14341" width="11" style="1346" customWidth="1"/>
    <col min="14342" max="14342" width="9.5703125" style="1346" customWidth="1"/>
    <col min="14343" max="14344" width="0" style="1346" hidden="1" customWidth="1"/>
    <col min="14345" max="14345" width="1.85546875" style="1346" customWidth="1"/>
    <col min="14346" max="14346" width="7.5703125" style="1346" customWidth="1"/>
    <col min="14347" max="14347" width="8.5703125" style="1346" customWidth="1"/>
    <col min="14348" max="14348" width="10.140625" style="1346" customWidth="1"/>
    <col min="14349" max="14567" width="11.42578125" style="1346"/>
    <col min="14568" max="14568" width="2.140625" style="1346" customWidth="1"/>
    <col min="14569" max="14569" width="10.140625" style="1346" customWidth="1"/>
    <col min="14570" max="14570" width="52.28515625" style="1346" customWidth="1"/>
    <col min="14571" max="14571" width="13.28515625" style="1346" customWidth="1"/>
    <col min="14572" max="14572" width="13" style="1346" customWidth="1"/>
    <col min="14573" max="14573" width="12.42578125" style="1346" customWidth="1"/>
    <col min="14574" max="14574" width="13.42578125" style="1346" customWidth="1"/>
    <col min="14575" max="14575" width="15.42578125" style="1346" customWidth="1"/>
    <col min="14576" max="14576" width="14.85546875" style="1346" customWidth="1"/>
    <col min="14577" max="14578" width="0" style="1346" hidden="1" customWidth="1"/>
    <col min="14579" max="14579" width="1.85546875" style="1346" customWidth="1"/>
    <col min="14580" max="14580" width="13.85546875" style="1346" customWidth="1"/>
    <col min="14581" max="14581" width="11.140625" style="1346" customWidth="1"/>
    <col min="14582" max="14582" width="14.5703125" style="1346" bestFit="1" customWidth="1"/>
    <col min="14583" max="14583" width="4.7109375" style="1346" customWidth="1"/>
    <col min="14584" max="14584" width="37.7109375" style="1346" customWidth="1"/>
    <col min="14585" max="14585" width="30.28515625" style="1346" customWidth="1"/>
    <col min="14586" max="14586" width="26.28515625" style="1346" customWidth="1"/>
    <col min="14587" max="14587" width="27.28515625" style="1346" customWidth="1"/>
    <col min="14588" max="14588" width="13.5703125" style="1346" customWidth="1"/>
    <col min="14589" max="14589" width="11.42578125" style="1346"/>
    <col min="14590" max="14590" width="2.140625" style="1346" customWidth="1"/>
    <col min="14591" max="14591" width="6.140625" style="1346" customWidth="1"/>
    <col min="14592" max="14592" width="30.7109375" style="1346" customWidth="1"/>
    <col min="14593" max="14593" width="9" style="1346" customWidth="1"/>
    <col min="14594" max="14594" width="9.7109375" style="1346" customWidth="1"/>
    <col min="14595" max="14595" width="11.7109375" style="1346" customWidth="1"/>
    <col min="14596" max="14596" width="9.5703125" style="1346" customWidth="1"/>
    <col min="14597" max="14597" width="11" style="1346" customWidth="1"/>
    <col min="14598" max="14598" width="9.5703125" style="1346" customWidth="1"/>
    <col min="14599" max="14600" width="0" style="1346" hidden="1" customWidth="1"/>
    <col min="14601" max="14601" width="1.85546875" style="1346" customWidth="1"/>
    <col min="14602" max="14602" width="7.5703125" style="1346" customWidth="1"/>
    <col min="14603" max="14603" width="8.5703125" style="1346" customWidth="1"/>
    <col min="14604" max="14604" width="10.140625" style="1346" customWidth="1"/>
    <col min="14605" max="14823" width="11.42578125" style="1346"/>
    <col min="14824" max="14824" width="2.140625" style="1346" customWidth="1"/>
    <col min="14825" max="14825" width="10.140625" style="1346" customWidth="1"/>
    <col min="14826" max="14826" width="52.28515625" style="1346" customWidth="1"/>
    <col min="14827" max="14827" width="13.28515625" style="1346" customWidth="1"/>
    <col min="14828" max="14828" width="13" style="1346" customWidth="1"/>
    <col min="14829" max="14829" width="12.42578125" style="1346" customWidth="1"/>
    <col min="14830" max="14830" width="13.42578125" style="1346" customWidth="1"/>
    <col min="14831" max="14831" width="15.42578125" style="1346" customWidth="1"/>
    <col min="14832" max="14832" width="14.85546875" style="1346" customWidth="1"/>
    <col min="14833" max="14834" width="0" style="1346" hidden="1" customWidth="1"/>
    <col min="14835" max="14835" width="1.85546875" style="1346" customWidth="1"/>
    <col min="14836" max="14836" width="13.85546875" style="1346" customWidth="1"/>
    <col min="14837" max="14837" width="11.140625" style="1346" customWidth="1"/>
    <col min="14838" max="14838" width="14.5703125" style="1346" bestFit="1" customWidth="1"/>
    <col min="14839" max="14839" width="4.7109375" style="1346" customWidth="1"/>
    <col min="14840" max="14840" width="37.7109375" style="1346" customWidth="1"/>
    <col min="14841" max="14841" width="30.28515625" style="1346" customWidth="1"/>
    <col min="14842" max="14842" width="26.28515625" style="1346" customWidth="1"/>
    <col min="14843" max="14843" width="27.28515625" style="1346" customWidth="1"/>
    <col min="14844" max="14844" width="13.5703125" style="1346" customWidth="1"/>
    <col min="14845" max="14845" width="11.42578125" style="1346"/>
    <col min="14846" max="14846" width="2.140625" style="1346" customWidth="1"/>
    <col min="14847" max="14847" width="6.140625" style="1346" customWidth="1"/>
    <col min="14848" max="14848" width="30.7109375" style="1346" customWidth="1"/>
    <col min="14849" max="14849" width="9" style="1346" customWidth="1"/>
    <col min="14850" max="14850" width="9.7109375" style="1346" customWidth="1"/>
    <col min="14851" max="14851" width="11.7109375" style="1346" customWidth="1"/>
    <col min="14852" max="14852" width="9.5703125" style="1346" customWidth="1"/>
    <col min="14853" max="14853" width="11" style="1346" customWidth="1"/>
    <col min="14854" max="14854" width="9.5703125" style="1346" customWidth="1"/>
    <col min="14855" max="14856" width="0" style="1346" hidden="1" customWidth="1"/>
    <col min="14857" max="14857" width="1.85546875" style="1346" customWidth="1"/>
    <col min="14858" max="14858" width="7.5703125" style="1346" customWidth="1"/>
    <col min="14859" max="14859" width="8.5703125" style="1346" customWidth="1"/>
    <col min="14860" max="14860" width="10.140625" style="1346" customWidth="1"/>
    <col min="14861" max="15079" width="11.42578125" style="1346"/>
    <col min="15080" max="15080" width="2.140625" style="1346" customWidth="1"/>
    <col min="15081" max="15081" width="10.140625" style="1346" customWidth="1"/>
    <col min="15082" max="15082" width="52.28515625" style="1346" customWidth="1"/>
    <col min="15083" max="15083" width="13.28515625" style="1346" customWidth="1"/>
    <col min="15084" max="15084" width="13" style="1346" customWidth="1"/>
    <col min="15085" max="15085" width="12.42578125" style="1346" customWidth="1"/>
    <col min="15086" max="15086" width="13.42578125" style="1346" customWidth="1"/>
    <col min="15087" max="15087" width="15.42578125" style="1346" customWidth="1"/>
    <col min="15088" max="15088" width="14.85546875" style="1346" customWidth="1"/>
    <col min="15089" max="15090" width="0" style="1346" hidden="1" customWidth="1"/>
    <col min="15091" max="15091" width="1.85546875" style="1346" customWidth="1"/>
    <col min="15092" max="15092" width="13.85546875" style="1346" customWidth="1"/>
    <col min="15093" max="15093" width="11.140625" style="1346" customWidth="1"/>
    <col min="15094" max="15094" width="14.5703125" style="1346" bestFit="1" customWidth="1"/>
    <col min="15095" max="15095" width="4.7109375" style="1346" customWidth="1"/>
    <col min="15096" max="15096" width="37.7109375" style="1346" customWidth="1"/>
    <col min="15097" max="15097" width="30.28515625" style="1346" customWidth="1"/>
    <col min="15098" max="15098" width="26.28515625" style="1346" customWidth="1"/>
    <col min="15099" max="15099" width="27.28515625" style="1346" customWidth="1"/>
    <col min="15100" max="15100" width="13.5703125" style="1346" customWidth="1"/>
    <col min="15101" max="15101" width="11.42578125" style="1346"/>
    <col min="15102" max="15102" width="2.140625" style="1346" customWidth="1"/>
    <col min="15103" max="15103" width="6.140625" style="1346" customWidth="1"/>
    <col min="15104" max="15104" width="30.7109375" style="1346" customWidth="1"/>
    <col min="15105" max="15105" width="9" style="1346" customWidth="1"/>
    <col min="15106" max="15106" width="9.7109375" style="1346" customWidth="1"/>
    <col min="15107" max="15107" width="11.7109375" style="1346" customWidth="1"/>
    <col min="15108" max="15108" width="9.5703125" style="1346" customWidth="1"/>
    <col min="15109" max="15109" width="11" style="1346" customWidth="1"/>
    <col min="15110" max="15110" width="9.5703125" style="1346" customWidth="1"/>
    <col min="15111" max="15112" width="0" style="1346" hidden="1" customWidth="1"/>
    <col min="15113" max="15113" width="1.85546875" style="1346" customWidth="1"/>
    <col min="15114" max="15114" width="7.5703125" style="1346" customWidth="1"/>
    <col min="15115" max="15115" width="8.5703125" style="1346" customWidth="1"/>
    <col min="15116" max="15116" width="10.140625" style="1346" customWidth="1"/>
    <col min="15117" max="15335" width="11.42578125" style="1346"/>
    <col min="15336" max="15336" width="2.140625" style="1346" customWidth="1"/>
    <col min="15337" max="15337" width="10.140625" style="1346" customWidth="1"/>
    <col min="15338" max="15338" width="52.28515625" style="1346" customWidth="1"/>
    <col min="15339" max="15339" width="13.28515625" style="1346" customWidth="1"/>
    <col min="15340" max="15340" width="13" style="1346" customWidth="1"/>
    <col min="15341" max="15341" width="12.42578125" style="1346" customWidth="1"/>
    <col min="15342" max="15342" width="13.42578125" style="1346" customWidth="1"/>
    <col min="15343" max="15343" width="15.42578125" style="1346" customWidth="1"/>
    <col min="15344" max="15344" width="14.85546875" style="1346" customWidth="1"/>
    <col min="15345" max="15346" width="0" style="1346" hidden="1" customWidth="1"/>
    <col min="15347" max="15347" width="1.85546875" style="1346" customWidth="1"/>
    <col min="15348" max="15348" width="13.85546875" style="1346" customWidth="1"/>
    <col min="15349" max="15349" width="11.140625" style="1346" customWidth="1"/>
    <col min="15350" max="15350" width="14.5703125" style="1346" bestFit="1" customWidth="1"/>
    <col min="15351" max="15351" width="4.7109375" style="1346" customWidth="1"/>
    <col min="15352" max="15352" width="37.7109375" style="1346" customWidth="1"/>
    <col min="15353" max="15353" width="30.28515625" style="1346" customWidth="1"/>
    <col min="15354" max="15354" width="26.28515625" style="1346" customWidth="1"/>
    <col min="15355" max="15355" width="27.28515625" style="1346" customWidth="1"/>
    <col min="15356" max="15356" width="13.5703125" style="1346" customWidth="1"/>
    <col min="15357" max="15357" width="11.42578125" style="1346"/>
    <col min="15358" max="15358" width="2.140625" style="1346" customWidth="1"/>
    <col min="15359" max="15359" width="6.140625" style="1346" customWidth="1"/>
    <col min="15360" max="15360" width="30.7109375" style="1346" customWidth="1"/>
    <col min="15361" max="15361" width="9" style="1346" customWidth="1"/>
    <col min="15362" max="15362" width="9.7109375" style="1346" customWidth="1"/>
    <col min="15363" max="15363" width="11.7109375" style="1346" customWidth="1"/>
    <col min="15364" max="15364" width="9.5703125" style="1346" customWidth="1"/>
    <col min="15365" max="15365" width="11" style="1346" customWidth="1"/>
    <col min="15366" max="15366" width="9.5703125" style="1346" customWidth="1"/>
    <col min="15367" max="15368" width="0" style="1346" hidden="1" customWidth="1"/>
    <col min="15369" max="15369" width="1.85546875" style="1346" customWidth="1"/>
    <col min="15370" max="15370" width="7.5703125" style="1346" customWidth="1"/>
    <col min="15371" max="15371" width="8.5703125" style="1346" customWidth="1"/>
    <col min="15372" max="15372" width="10.140625" style="1346" customWidth="1"/>
    <col min="15373" max="15591" width="11.42578125" style="1346"/>
    <col min="15592" max="15592" width="2.140625" style="1346" customWidth="1"/>
    <col min="15593" max="15593" width="10.140625" style="1346" customWidth="1"/>
    <col min="15594" max="15594" width="52.28515625" style="1346" customWidth="1"/>
    <col min="15595" max="15595" width="13.28515625" style="1346" customWidth="1"/>
    <col min="15596" max="15596" width="13" style="1346" customWidth="1"/>
    <col min="15597" max="15597" width="12.42578125" style="1346" customWidth="1"/>
    <col min="15598" max="15598" width="13.42578125" style="1346" customWidth="1"/>
    <col min="15599" max="15599" width="15.42578125" style="1346" customWidth="1"/>
    <col min="15600" max="15600" width="14.85546875" style="1346" customWidth="1"/>
    <col min="15601" max="15602" width="0" style="1346" hidden="1" customWidth="1"/>
    <col min="15603" max="15603" width="1.85546875" style="1346" customWidth="1"/>
    <col min="15604" max="15604" width="13.85546875" style="1346" customWidth="1"/>
    <col min="15605" max="15605" width="11.140625" style="1346" customWidth="1"/>
    <col min="15606" max="15606" width="14.5703125" style="1346" bestFit="1" customWidth="1"/>
    <col min="15607" max="15607" width="4.7109375" style="1346" customWidth="1"/>
    <col min="15608" max="15608" width="37.7109375" style="1346" customWidth="1"/>
    <col min="15609" max="15609" width="30.28515625" style="1346" customWidth="1"/>
    <col min="15610" max="15610" width="26.28515625" style="1346" customWidth="1"/>
    <col min="15611" max="15611" width="27.28515625" style="1346" customWidth="1"/>
    <col min="15612" max="15612" width="13.5703125" style="1346" customWidth="1"/>
    <col min="15613" max="15613" width="11.42578125" style="1346"/>
    <col min="15614" max="15614" width="2.140625" style="1346" customWidth="1"/>
    <col min="15615" max="15615" width="6.140625" style="1346" customWidth="1"/>
    <col min="15616" max="15616" width="30.7109375" style="1346" customWidth="1"/>
    <col min="15617" max="15617" width="9" style="1346" customWidth="1"/>
    <col min="15618" max="15618" width="9.7109375" style="1346" customWidth="1"/>
    <col min="15619" max="15619" width="11.7109375" style="1346" customWidth="1"/>
    <col min="15620" max="15620" width="9.5703125" style="1346" customWidth="1"/>
    <col min="15621" max="15621" width="11" style="1346" customWidth="1"/>
    <col min="15622" max="15622" width="9.5703125" style="1346" customWidth="1"/>
    <col min="15623" max="15624" width="0" style="1346" hidden="1" customWidth="1"/>
    <col min="15625" max="15625" width="1.85546875" style="1346" customWidth="1"/>
    <col min="15626" max="15626" width="7.5703125" style="1346" customWidth="1"/>
    <col min="15627" max="15627" width="8.5703125" style="1346" customWidth="1"/>
    <col min="15628" max="15628" width="10.140625" style="1346" customWidth="1"/>
    <col min="15629" max="15847" width="11.42578125" style="1346"/>
    <col min="15848" max="15848" width="2.140625" style="1346" customWidth="1"/>
    <col min="15849" max="15849" width="10.140625" style="1346" customWidth="1"/>
    <col min="15850" max="15850" width="52.28515625" style="1346" customWidth="1"/>
    <col min="15851" max="15851" width="13.28515625" style="1346" customWidth="1"/>
    <col min="15852" max="15852" width="13" style="1346" customWidth="1"/>
    <col min="15853" max="15853" width="12.42578125" style="1346" customWidth="1"/>
    <col min="15854" max="15854" width="13.42578125" style="1346" customWidth="1"/>
    <col min="15855" max="15855" width="15.42578125" style="1346" customWidth="1"/>
    <col min="15856" max="15856" width="14.85546875" style="1346" customWidth="1"/>
    <col min="15857" max="15858" width="0" style="1346" hidden="1" customWidth="1"/>
    <col min="15859" max="15859" width="1.85546875" style="1346" customWidth="1"/>
    <col min="15860" max="15860" width="13.85546875" style="1346" customWidth="1"/>
    <col min="15861" max="15861" width="11.140625" style="1346" customWidth="1"/>
    <col min="15862" max="15862" width="14.5703125" style="1346" bestFit="1" customWidth="1"/>
    <col min="15863" max="15863" width="4.7109375" style="1346" customWidth="1"/>
    <col min="15864" max="15864" width="37.7109375" style="1346" customWidth="1"/>
    <col min="15865" max="15865" width="30.28515625" style="1346" customWidth="1"/>
    <col min="15866" max="15866" width="26.28515625" style="1346" customWidth="1"/>
    <col min="15867" max="15867" width="27.28515625" style="1346" customWidth="1"/>
    <col min="15868" max="15868" width="13.5703125" style="1346" customWidth="1"/>
    <col min="15869" max="15869" width="11.42578125" style="1346"/>
    <col min="15870" max="15870" width="2.140625" style="1346" customWidth="1"/>
    <col min="15871" max="15871" width="6.140625" style="1346" customWidth="1"/>
    <col min="15872" max="15872" width="30.7109375" style="1346" customWidth="1"/>
    <col min="15873" max="15873" width="9" style="1346" customWidth="1"/>
    <col min="15874" max="15874" width="9.7109375" style="1346" customWidth="1"/>
    <col min="15875" max="15875" width="11.7109375" style="1346" customWidth="1"/>
    <col min="15876" max="15876" width="9.5703125" style="1346" customWidth="1"/>
    <col min="15877" max="15877" width="11" style="1346" customWidth="1"/>
    <col min="15878" max="15878" width="9.5703125" style="1346" customWidth="1"/>
    <col min="15879" max="15880" width="0" style="1346" hidden="1" customWidth="1"/>
    <col min="15881" max="15881" width="1.85546875" style="1346" customWidth="1"/>
    <col min="15882" max="15882" width="7.5703125" style="1346" customWidth="1"/>
    <col min="15883" max="15883" width="8.5703125" style="1346" customWidth="1"/>
    <col min="15884" max="15884" width="10.140625" style="1346" customWidth="1"/>
    <col min="15885" max="16103" width="11.42578125" style="1346"/>
    <col min="16104" max="16104" width="2.140625" style="1346" customWidth="1"/>
    <col min="16105" max="16105" width="10.140625" style="1346" customWidth="1"/>
    <col min="16106" max="16106" width="52.28515625" style="1346" customWidth="1"/>
    <col min="16107" max="16107" width="13.28515625" style="1346" customWidth="1"/>
    <col min="16108" max="16108" width="13" style="1346" customWidth="1"/>
    <col min="16109" max="16109" width="12.42578125" style="1346" customWidth="1"/>
    <col min="16110" max="16110" width="13.42578125" style="1346" customWidth="1"/>
    <col min="16111" max="16111" width="15.42578125" style="1346" customWidth="1"/>
    <col min="16112" max="16112" width="14.85546875" style="1346" customWidth="1"/>
    <col min="16113" max="16114" width="0" style="1346" hidden="1" customWidth="1"/>
    <col min="16115" max="16115" width="1.85546875" style="1346" customWidth="1"/>
    <col min="16116" max="16116" width="13.85546875" style="1346" customWidth="1"/>
    <col min="16117" max="16117" width="11.140625" style="1346" customWidth="1"/>
    <col min="16118" max="16118" width="14.5703125" style="1346" bestFit="1" customWidth="1"/>
    <col min="16119" max="16119" width="4.7109375" style="1346" customWidth="1"/>
    <col min="16120" max="16120" width="37.7109375" style="1346" customWidth="1"/>
    <col min="16121" max="16121" width="30.28515625" style="1346" customWidth="1"/>
    <col min="16122" max="16122" width="26.28515625" style="1346" customWidth="1"/>
    <col min="16123" max="16123" width="27.28515625" style="1346" customWidth="1"/>
    <col min="16124" max="16124" width="13.5703125" style="1346" customWidth="1"/>
    <col min="16125" max="16125" width="11.42578125" style="1346"/>
    <col min="16126" max="16126" width="2.140625" style="1346" customWidth="1"/>
    <col min="16127" max="16127" width="6.140625" style="1346" customWidth="1"/>
    <col min="16128" max="16128" width="30.7109375" style="1346" customWidth="1"/>
    <col min="16129" max="16129" width="9" style="1346" customWidth="1"/>
    <col min="16130" max="16130" width="9.7109375" style="1346" customWidth="1"/>
    <col min="16131" max="16131" width="11.7109375" style="1346" customWidth="1"/>
    <col min="16132" max="16132" width="9.5703125" style="1346" customWidth="1"/>
    <col min="16133" max="16133" width="11" style="1346" customWidth="1"/>
    <col min="16134" max="16134" width="9.5703125" style="1346" customWidth="1"/>
    <col min="16135" max="16136" width="0" style="1346" hidden="1" customWidth="1"/>
    <col min="16137" max="16137" width="1.85546875" style="1346" customWidth="1"/>
    <col min="16138" max="16138" width="7.5703125" style="1346" customWidth="1"/>
    <col min="16139" max="16139" width="8.5703125" style="1346" customWidth="1"/>
    <col min="16140" max="16140" width="10.140625" style="1346" customWidth="1"/>
    <col min="16141" max="16384" width="11.42578125" style="1346"/>
  </cols>
  <sheetData>
    <row r="1" spans="1:15" ht="13.5" thickBot="1">
      <c r="A1" s="1344">
        <v>0</v>
      </c>
      <c r="B1" s="1345">
        <v>0</v>
      </c>
      <c r="C1" s="1345"/>
      <c r="D1" s="1345">
        <v>0</v>
      </c>
      <c r="E1" s="1345">
        <v>0</v>
      </c>
      <c r="F1" s="1345">
        <v>0</v>
      </c>
      <c r="G1" s="1345">
        <v>0</v>
      </c>
      <c r="H1" s="1345">
        <v>0</v>
      </c>
      <c r="I1" s="1345">
        <v>0</v>
      </c>
      <c r="J1" s="1345">
        <v>0</v>
      </c>
      <c r="K1" s="1345"/>
      <c r="L1" s="1345">
        <v>0</v>
      </c>
      <c r="M1" s="1345">
        <v>0</v>
      </c>
      <c r="N1" s="1345">
        <v>0</v>
      </c>
      <c r="O1" s="1345">
        <v>0</v>
      </c>
    </row>
    <row r="2" spans="1:15" ht="29.25" customHeight="1">
      <c r="A2" s="1347">
        <v>0</v>
      </c>
      <c r="B2" s="1348"/>
      <c r="C2" s="1349"/>
      <c r="D2" s="1350"/>
      <c r="E2" s="1351"/>
      <c r="F2" s="1351"/>
      <c r="G2" s="1351"/>
      <c r="H2" s="1351"/>
      <c r="I2" s="1352"/>
      <c r="J2" s="1353"/>
      <c r="K2" s="1432"/>
      <c r="L2" s="1353"/>
      <c r="M2" s="1354" t="s">
        <v>117</v>
      </c>
      <c r="N2" s="1355">
        <v>155</v>
      </c>
      <c r="O2" s="1356"/>
    </row>
    <row r="3" spans="1:15" ht="29.25" customHeight="1">
      <c r="A3" s="1347"/>
      <c r="B3" s="1357"/>
      <c r="C3" s="1358"/>
      <c r="D3" s="1359" t="s">
        <v>118</v>
      </c>
      <c r="E3" s="1360"/>
      <c r="F3" s="1360"/>
      <c r="G3" s="1360"/>
      <c r="H3" s="1360"/>
      <c r="I3" s="1361"/>
      <c r="J3" s="1362"/>
      <c r="K3" s="1362"/>
      <c r="L3" s="1362"/>
      <c r="M3" s="1363"/>
      <c r="N3" s="1364"/>
      <c r="O3" s="2704" t="s">
        <v>119</v>
      </c>
    </row>
    <row r="4" spans="1:15" ht="27" customHeight="1">
      <c r="A4" s="1347"/>
      <c r="B4" s="1365" t="str">
        <f ca="1">MID(CELL("filename",B4),FIND("[",CELL("filename",B4)),300)</f>
        <v>[ff-mr-croissants-5-03-2016.xlsx]Croissants J.Charette</v>
      </c>
      <c r="C4" s="1360"/>
      <c r="D4" s="1360"/>
      <c r="E4" s="1360"/>
      <c r="F4" s="1360"/>
      <c r="G4" s="1360"/>
      <c r="H4" s="1360"/>
      <c r="I4" s="1360"/>
      <c r="J4" s="1360"/>
      <c r="K4" s="1360"/>
      <c r="L4" s="1366" t="s">
        <v>120</v>
      </c>
      <c r="M4" s="2706">
        <f ca="1">NOW()</f>
        <v>44609.496947800922</v>
      </c>
      <c r="N4" s="2706"/>
      <c r="O4" s="2704"/>
    </row>
    <row r="5" spans="1:15" ht="64.5" customHeight="1">
      <c r="A5" s="1347"/>
      <c r="B5" s="2707" t="s">
        <v>121</v>
      </c>
      <c r="C5" s="2708"/>
      <c r="D5" s="2708"/>
      <c r="E5" s="2708"/>
      <c r="F5" s="2708"/>
      <c r="G5" s="2708"/>
      <c r="H5" s="2708"/>
      <c r="I5" s="2708"/>
      <c r="J5" s="2708"/>
      <c r="K5" s="2708"/>
      <c r="L5" s="2708"/>
      <c r="M5" s="2708"/>
      <c r="N5" s="2708"/>
      <c r="O5" s="2704"/>
    </row>
    <row r="6" spans="1:15" ht="25.5" customHeight="1">
      <c r="A6" s="1347"/>
      <c r="B6" s="1367" t="str">
        <f ca="1">CELL("nomfichier")</f>
        <v>E:\0-UPRT\1-UPRT.FR-SITE-WEB\ff-fiches-fabrications\ff-mickael-rabeau\[ff-mr-croissants-5-03-2016.xlsx]Nota</v>
      </c>
      <c r="C6" s="1360"/>
      <c r="D6" s="1360"/>
      <c r="E6" s="1360"/>
      <c r="F6" s="1360"/>
      <c r="G6" s="1360"/>
      <c r="H6" s="1360"/>
      <c r="I6" s="1360"/>
      <c r="J6" s="1360"/>
      <c r="K6" s="1360"/>
      <c r="L6" s="1360"/>
      <c r="M6" s="1360"/>
      <c r="N6" s="1360"/>
      <c r="O6" s="2704"/>
    </row>
    <row r="7" spans="1:15" ht="24" customHeight="1">
      <c r="A7" s="1347"/>
      <c r="B7" s="1368" t="s">
        <v>122</v>
      </c>
      <c r="C7" s="1369">
        <v>30</v>
      </c>
      <c r="D7" s="1370" t="s">
        <v>47</v>
      </c>
      <c r="E7" s="1463" t="s">
        <v>123</v>
      </c>
      <c r="F7" s="1463">
        <f>C10/C7</f>
        <v>8.9466666666666653E-2</v>
      </c>
      <c r="G7" s="1464" t="s">
        <v>124</v>
      </c>
      <c r="H7" s="1465"/>
      <c r="I7" s="1371"/>
      <c r="J7" s="1372"/>
      <c r="K7" s="1433"/>
      <c r="L7" s="1373">
        <f>(C7/E8)*L8</f>
        <v>250</v>
      </c>
      <c r="M7" s="1370" t="s">
        <v>47</v>
      </c>
      <c r="N7" s="1374"/>
      <c r="O7" s="2704"/>
    </row>
    <row r="8" spans="1:15" ht="42.75" customHeight="1">
      <c r="A8" s="1347"/>
      <c r="B8" s="1375" t="s">
        <v>125</v>
      </c>
      <c r="C8" s="1376"/>
      <c r="D8" s="1377" t="s">
        <v>126</v>
      </c>
      <c r="E8" s="1378">
        <v>1.2</v>
      </c>
      <c r="F8" s="1379" t="s">
        <v>127</v>
      </c>
      <c r="G8" s="1380"/>
      <c r="H8" s="1381"/>
      <c r="I8" s="2709" t="s">
        <v>128</v>
      </c>
      <c r="J8" s="2710"/>
      <c r="K8" s="1434"/>
      <c r="L8" s="2713">
        <v>10</v>
      </c>
      <c r="M8" s="2715" t="str">
        <f>F8</f>
        <v>Kg de farine</v>
      </c>
      <c r="N8" s="1382"/>
      <c r="O8" s="2704"/>
    </row>
    <row r="9" spans="1:15" ht="25.5" customHeight="1">
      <c r="A9" s="1347"/>
      <c r="B9" s="1460"/>
      <c r="C9" s="1456" t="s">
        <v>129</v>
      </c>
      <c r="D9" s="1383"/>
      <c r="E9" s="2720" t="s">
        <v>18</v>
      </c>
      <c r="F9" s="1449" t="s">
        <v>130</v>
      </c>
      <c r="G9" s="1447" t="s">
        <v>19</v>
      </c>
      <c r="H9" s="1445" t="s">
        <v>1320</v>
      </c>
      <c r="I9" s="2711"/>
      <c r="J9" s="2712"/>
      <c r="K9" s="1435"/>
      <c r="L9" s="2714"/>
      <c r="M9" s="2716"/>
      <c r="N9" s="1384"/>
      <c r="O9" s="2704"/>
    </row>
    <row r="10" spans="1:15" ht="18" customHeight="1">
      <c r="A10" s="1347"/>
      <c r="B10" s="1461" t="s">
        <v>20</v>
      </c>
      <c r="C10" s="1457">
        <f>SUM(C13:C18)</f>
        <v>2.6839999999999997</v>
      </c>
      <c r="D10" s="1385" t="s">
        <v>131</v>
      </c>
      <c r="E10" s="2721"/>
      <c r="F10" s="1450">
        <f>SUM(F11:F19)</f>
        <v>22.366666666666667</v>
      </c>
      <c r="G10" s="1448">
        <f>H10/L7</f>
        <v>8.9466666666666667E-2</v>
      </c>
      <c r="H10" s="1446">
        <f>SUM(H13:H18)</f>
        <v>22.366666666666667</v>
      </c>
      <c r="I10" s="1360"/>
      <c r="J10" s="1360"/>
      <c r="K10" s="1360"/>
      <c r="L10" s="1360"/>
      <c r="M10" s="1360"/>
      <c r="N10" s="1360"/>
      <c r="O10" s="2704"/>
    </row>
    <row r="11" spans="1:15" ht="21">
      <c r="A11" s="1347"/>
      <c r="B11" s="1459"/>
      <c r="C11" s="1462"/>
      <c r="D11" s="1386"/>
      <c r="E11" s="1360"/>
      <c r="F11" s="1467"/>
      <c r="G11" s="1360"/>
      <c r="H11" s="1360"/>
      <c r="I11" s="1387">
        <v>0</v>
      </c>
      <c r="J11" s="1388"/>
      <c r="K11" s="1388" t="s">
        <v>132</v>
      </c>
      <c r="L11" s="1389"/>
      <c r="M11" s="1389"/>
      <c r="N11" s="1389"/>
      <c r="O11" s="2704"/>
    </row>
    <row r="12" spans="1:15" ht="21">
      <c r="A12" s="1344">
        <v>0</v>
      </c>
      <c r="B12" s="1459"/>
      <c r="C12" s="1469">
        <v>0</v>
      </c>
      <c r="D12" s="1390" t="s">
        <v>133</v>
      </c>
      <c r="E12" s="1424">
        <v>0</v>
      </c>
      <c r="F12" s="1470">
        <f>IF(C12=0,0,(C12/#REF!)*#REF!)</f>
        <v>0</v>
      </c>
      <c r="G12" s="1468"/>
      <c r="H12" s="1423">
        <f t="shared" ref="H12:H18" si="0">G12*F12</f>
        <v>0</v>
      </c>
      <c r="I12" s="1339">
        <v>0</v>
      </c>
      <c r="J12" s="1393" t="s">
        <v>134</v>
      </c>
      <c r="K12" s="1393"/>
      <c r="L12" s="1394"/>
      <c r="M12" s="1394"/>
      <c r="N12" s="1394"/>
      <c r="O12" s="2704"/>
    </row>
    <row r="13" spans="1:15" ht="23.25">
      <c r="A13" s="1344">
        <v>0</v>
      </c>
      <c r="B13" s="1459">
        <f>IF(F10=0,0,F13/F10)</f>
        <v>0.44709388971684055</v>
      </c>
      <c r="C13" s="1454">
        <v>1.2</v>
      </c>
      <c r="D13" s="1395" t="s">
        <v>135</v>
      </c>
      <c r="E13" s="1396" t="s">
        <v>37</v>
      </c>
      <c r="F13" s="1451">
        <f>IF(C13=0,0,(C13/E8)*L8)</f>
        <v>10</v>
      </c>
      <c r="G13" s="1443">
        <v>1</v>
      </c>
      <c r="H13" s="1444">
        <f t="shared" si="0"/>
        <v>10</v>
      </c>
      <c r="I13" s="1392">
        <f>IF(ISBLANK(J13),"",LARGE(I12:I12,1)+1)</f>
        <v>1</v>
      </c>
      <c r="J13" s="1397" t="s">
        <v>136</v>
      </c>
      <c r="K13" s="1397"/>
      <c r="L13" s="1394"/>
      <c r="M13" s="1394"/>
      <c r="N13" s="1394"/>
      <c r="O13" s="2704"/>
    </row>
    <row r="14" spans="1:15" ht="23.25">
      <c r="A14" s="1344">
        <v>0</v>
      </c>
      <c r="B14" s="1459">
        <f>IF(F10=0,0,F14/F10)</f>
        <v>1.4903129657228016E-2</v>
      </c>
      <c r="C14" s="1454">
        <v>0.04</v>
      </c>
      <c r="D14" s="1395" t="s">
        <v>92</v>
      </c>
      <c r="E14" s="1396" t="s">
        <v>37</v>
      </c>
      <c r="F14" s="1451">
        <f>IF(C14=0,0,(C14/E8)*L8)</f>
        <v>0.33333333333333331</v>
      </c>
      <c r="G14" s="1443">
        <v>1</v>
      </c>
      <c r="H14" s="1444">
        <f t="shared" si="0"/>
        <v>0.33333333333333331</v>
      </c>
      <c r="I14" s="1392" t="str">
        <f>IF(ISBLANK(J14),"",LARGE(I12:I13,1)+1)</f>
        <v/>
      </c>
      <c r="J14" s="1397"/>
      <c r="K14" s="1397" t="s">
        <v>137</v>
      </c>
      <c r="L14" s="1394"/>
      <c r="M14" s="1394"/>
      <c r="N14" s="1394"/>
      <c r="O14" s="2704"/>
    </row>
    <row r="15" spans="1:15" ht="23.25">
      <c r="A15" s="1344">
        <v>0</v>
      </c>
      <c r="B15" s="1459">
        <f>IF(F10=0,0,F15/F10)</f>
        <v>8.9418777943368107E-3</v>
      </c>
      <c r="C15" s="1454">
        <v>2.4E-2</v>
      </c>
      <c r="D15" s="1395" t="s">
        <v>60</v>
      </c>
      <c r="E15" s="1396" t="s">
        <v>37</v>
      </c>
      <c r="F15" s="1451">
        <f>IF(C15=0,0,(C15/E8)*L8)</f>
        <v>0.2</v>
      </c>
      <c r="G15" s="1443">
        <v>1</v>
      </c>
      <c r="H15" s="1444">
        <f t="shared" si="0"/>
        <v>0.2</v>
      </c>
      <c r="I15" s="1392">
        <f>IF(ISBLANK(J15),"",LARGE(I12:I14,1)+1)</f>
        <v>2</v>
      </c>
      <c r="J15" s="1397" t="s">
        <v>138</v>
      </c>
      <c r="K15" s="1397"/>
      <c r="L15" s="1394"/>
      <c r="M15" s="1394"/>
      <c r="N15" s="1394"/>
      <c r="O15" s="2704"/>
    </row>
    <row r="16" spans="1:15" ht="23.25">
      <c r="A16" s="1344">
        <v>0</v>
      </c>
      <c r="B16" s="1459">
        <f>IF(F10=0,0,F16/F10)</f>
        <v>4.4709388971684055E-2</v>
      </c>
      <c r="C16" s="1454">
        <v>0.12</v>
      </c>
      <c r="D16" s="1395" t="s">
        <v>139</v>
      </c>
      <c r="E16" s="1396" t="s">
        <v>37</v>
      </c>
      <c r="F16" s="1451">
        <f>IF(C16=0,0,(C16/E8)*L8)</f>
        <v>1</v>
      </c>
      <c r="G16" s="1443">
        <v>1</v>
      </c>
      <c r="H16" s="1444">
        <f t="shared" si="0"/>
        <v>1</v>
      </c>
      <c r="I16" s="1392" t="str">
        <f>IF(ISBLANK(J16),"",LARGE(I12:I15,1)+1)</f>
        <v/>
      </c>
      <c r="J16" s="1397"/>
      <c r="K16" s="1397" t="s">
        <v>140</v>
      </c>
      <c r="L16" s="1394"/>
      <c r="M16" s="1394"/>
      <c r="N16" s="1394"/>
      <c r="O16" s="2704"/>
    </row>
    <row r="17" spans="1:15" ht="23.25">
      <c r="A17" s="1344">
        <v>0</v>
      </c>
      <c r="B17" s="1459">
        <f>IF(F10=0,0,F17/F10)</f>
        <v>0.26080476900149036</v>
      </c>
      <c r="C17" s="1454">
        <v>0.7</v>
      </c>
      <c r="D17" s="1395" t="s">
        <v>27</v>
      </c>
      <c r="E17" s="1396" t="s">
        <v>37</v>
      </c>
      <c r="F17" s="1451">
        <f>IF(C17=0,0,(C17/E8)*L8)</f>
        <v>5.8333333333333339</v>
      </c>
      <c r="G17" s="1443">
        <v>1</v>
      </c>
      <c r="H17" s="1444">
        <f t="shared" si="0"/>
        <v>5.8333333333333339</v>
      </c>
      <c r="I17" s="1392">
        <f>IF(ISBLANK(J17),"",LARGE(I12:I16,1)+1)</f>
        <v>3</v>
      </c>
      <c r="J17" s="1397" t="s">
        <v>141</v>
      </c>
      <c r="K17" s="1397"/>
      <c r="L17" s="1394"/>
      <c r="M17" s="1394"/>
      <c r="N17" s="1394"/>
      <c r="O17" s="2704"/>
    </row>
    <row r="18" spans="1:15" ht="20.25" customHeight="1">
      <c r="A18" s="1344">
        <v>0</v>
      </c>
      <c r="B18" s="1459">
        <f>IF(F10=0,0,F18/F10)</f>
        <v>0.22354694485842028</v>
      </c>
      <c r="C18" s="1454">
        <v>0.6</v>
      </c>
      <c r="D18" s="1395" t="s">
        <v>142</v>
      </c>
      <c r="E18" s="1396" t="s">
        <v>37</v>
      </c>
      <c r="F18" s="1451">
        <f>IF(C18=0,0,(C18/E8)*L8)</f>
        <v>5</v>
      </c>
      <c r="G18" s="1443">
        <v>1</v>
      </c>
      <c r="H18" s="1444">
        <f t="shared" si="0"/>
        <v>5</v>
      </c>
      <c r="I18" s="1392" t="str">
        <f>IF(ISBLANK(J18),"",LARGE(I12:I17,1)+1)</f>
        <v/>
      </c>
      <c r="J18" s="1397"/>
      <c r="K18" s="1397" t="s">
        <v>143</v>
      </c>
      <c r="L18" s="1394"/>
      <c r="M18" s="1394"/>
      <c r="N18" s="1394"/>
      <c r="O18" s="2704"/>
    </row>
    <row r="19" spans="1:15" ht="21">
      <c r="A19" s="1344">
        <v>0</v>
      </c>
      <c r="B19" s="1459"/>
      <c r="C19" s="1455"/>
      <c r="D19" s="1398"/>
      <c r="E19" s="1391"/>
      <c r="F19" s="1451"/>
      <c r="G19" s="1443"/>
      <c r="H19" s="1444"/>
      <c r="I19" s="1392" t="str">
        <f>IF(ISBLANK(J19),"",LARGE(I12:I18,1)+1)</f>
        <v/>
      </c>
      <c r="J19" s="1397"/>
      <c r="K19" s="1397"/>
      <c r="L19" s="1394"/>
      <c r="M19" s="1394"/>
      <c r="N19" s="1394"/>
      <c r="O19" s="2704"/>
    </row>
    <row r="20" spans="1:15" ht="21">
      <c r="A20" s="1344">
        <v>0</v>
      </c>
      <c r="B20" s="1399">
        <f>SUM(B12:B19)</f>
        <v>1</v>
      </c>
      <c r="C20" s="1400"/>
      <c r="D20" s="1401"/>
      <c r="E20" s="1401"/>
      <c r="F20" s="1401"/>
      <c r="G20" s="1401"/>
      <c r="H20" s="1401"/>
      <c r="I20" s="1392" t="str">
        <f>IF(ISBLANK(J20),"",LARGE(I12:I19,1)+1)</f>
        <v/>
      </c>
      <c r="J20" s="1402"/>
      <c r="K20" s="1402" t="s">
        <v>1324</v>
      </c>
      <c r="L20" s="1403"/>
      <c r="M20" s="1403"/>
      <c r="N20" s="1403"/>
      <c r="O20" s="2704"/>
    </row>
    <row r="21" spans="1:15" ht="21">
      <c r="A21" s="1344">
        <v>0</v>
      </c>
      <c r="B21" s="1404"/>
      <c r="C21" s="1369">
        <v>30</v>
      </c>
      <c r="D21" s="1370" t="s">
        <v>47</v>
      </c>
      <c r="E21" s="1463" t="s">
        <v>123</v>
      </c>
      <c r="F21" s="1463">
        <f>C24/C21</f>
        <v>8.946666666666668E-2</v>
      </c>
      <c r="G21" s="1464" t="s">
        <v>124</v>
      </c>
      <c r="H21" s="1466"/>
      <c r="I21" s="1392">
        <f>IF(ISBLANK(J21),"",LARGE(I12:I20,1)+1)</f>
        <v>4</v>
      </c>
      <c r="J21" s="1397" t="s">
        <v>144</v>
      </c>
      <c r="K21" s="1397"/>
      <c r="L21" s="1394"/>
      <c r="M21" s="1394"/>
      <c r="N21" s="1394"/>
      <c r="O21" s="2704"/>
    </row>
    <row r="22" spans="1:15" ht="21">
      <c r="B22" s="1404"/>
      <c r="C22" s="1360"/>
      <c r="D22" s="1406" t="s">
        <v>126</v>
      </c>
      <c r="E22" s="1378">
        <v>1.1000000000000001</v>
      </c>
      <c r="F22" s="1379" t="s">
        <v>127</v>
      </c>
      <c r="G22" s="1407"/>
      <c r="H22" s="1408"/>
      <c r="I22" s="1392" t="str">
        <f>IF(ISBLANK(J22),"",LARGE(I12:I21,1)+1)</f>
        <v/>
      </c>
      <c r="J22" s="1397"/>
      <c r="K22" s="1397" t="s">
        <v>145</v>
      </c>
      <c r="L22" s="1394"/>
      <c r="M22" s="1394"/>
      <c r="N22" s="1394"/>
      <c r="O22" s="2704"/>
    </row>
    <row r="23" spans="1:15" ht="30">
      <c r="B23" s="1460"/>
      <c r="C23" s="1456" t="s">
        <v>129</v>
      </c>
      <c r="D23" s="1383"/>
      <c r="E23" s="2720" t="s">
        <v>18</v>
      </c>
      <c r="F23" s="1449" t="s">
        <v>130</v>
      </c>
      <c r="G23" s="1447" t="s">
        <v>19</v>
      </c>
      <c r="H23" s="1445" t="s">
        <v>1320</v>
      </c>
      <c r="I23" s="1392">
        <f>IF(ISBLANK(J23),"",LARGE(I12:I22,1)+1)</f>
        <v>5</v>
      </c>
      <c r="J23" s="1397" t="s">
        <v>146</v>
      </c>
      <c r="K23" s="1397"/>
      <c r="L23" s="1394"/>
      <c r="M23" s="1394"/>
      <c r="N23" s="1394"/>
      <c r="O23" s="2704"/>
    </row>
    <row r="24" spans="1:15" ht="21">
      <c r="B24" s="1461" t="s">
        <v>20</v>
      </c>
      <c r="C24" s="1458">
        <f>SUM(C27:C32)</f>
        <v>2.6840000000000006</v>
      </c>
      <c r="D24" s="1385" t="s">
        <v>131</v>
      </c>
      <c r="E24" s="2721"/>
      <c r="F24" s="1450">
        <f>SUM(F27:F33)</f>
        <v>24.4</v>
      </c>
      <c r="G24" s="1448">
        <f>H24/L7</f>
        <v>9.7599999999999992E-2</v>
      </c>
      <c r="H24" s="1446">
        <f>SUM(H27:H33)</f>
        <v>24.4</v>
      </c>
      <c r="I24" s="1392" t="str">
        <f>IF(ISBLANK(J24),"",LARGE(I12:I23,1)+1)</f>
        <v/>
      </c>
      <c r="J24" s="1397"/>
      <c r="K24" s="1397" t="s">
        <v>147</v>
      </c>
      <c r="L24" s="1394"/>
      <c r="M24" s="1394"/>
      <c r="N24" s="1394"/>
      <c r="O24" s="2704"/>
    </row>
    <row r="25" spans="1:15" ht="21">
      <c r="B25" s="1459"/>
      <c r="C25" s="1462"/>
      <c r="D25" s="1409"/>
      <c r="E25" s="1418"/>
      <c r="F25" s="1471"/>
      <c r="G25" s="1472"/>
      <c r="H25" s="1473"/>
      <c r="I25" s="1392">
        <f>IF(ISBLANK(J25),"",LARGE(I12:I24,1)+1)</f>
        <v>6</v>
      </c>
      <c r="J25" s="1397" t="s">
        <v>148</v>
      </c>
      <c r="K25" s="1397"/>
      <c r="L25" s="1394"/>
      <c r="M25" s="1394"/>
      <c r="N25" s="1394"/>
      <c r="O25" s="2704"/>
    </row>
    <row r="26" spans="1:15" ht="26.25" customHeight="1">
      <c r="A26" s="1344">
        <v>0</v>
      </c>
      <c r="B26" s="1459"/>
      <c r="C26" s="1462"/>
      <c r="D26" s="1390" t="s">
        <v>149</v>
      </c>
      <c r="E26" s="1405"/>
      <c r="F26" s="1405"/>
      <c r="G26" s="1474"/>
      <c r="H26" s="1475"/>
      <c r="I26" s="1392" t="str">
        <f>IF(ISBLANK(J26),"",LARGE(I12:I25,1)+1)</f>
        <v/>
      </c>
      <c r="J26" s="1397"/>
      <c r="K26" s="1397"/>
      <c r="L26" s="1394"/>
      <c r="M26" s="1394"/>
      <c r="N26" s="1394"/>
      <c r="O26" s="2704"/>
    </row>
    <row r="27" spans="1:15" ht="23.25">
      <c r="A27" s="1344">
        <v>0</v>
      </c>
      <c r="B27" s="1459">
        <f>IF(F24=0,0,F27/F24)</f>
        <v>0.4098360655737705</v>
      </c>
      <c r="C27" s="1454">
        <v>1.1000000000000001</v>
      </c>
      <c r="D27" s="1395" t="s">
        <v>135</v>
      </c>
      <c r="E27" s="1396" t="s">
        <v>37</v>
      </c>
      <c r="F27" s="1451">
        <f>IF(C27=0,0,(C27/E22)*L8)</f>
        <v>10</v>
      </c>
      <c r="G27" s="1443">
        <v>1</v>
      </c>
      <c r="H27" s="1444">
        <f t="shared" ref="H27:H32" si="1">G27*F27</f>
        <v>10</v>
      </c>
      <c r="I27" s="1392" t="str">
        <f>IF(ISBLANK(J27),"",LARGE(I12:I26,1)+1)</f>
        <v/>
      </c>
      <c r="J27" s="1402"/>
      <c r="K27" s="1402" t="s">
        <v>150</v>
      </c>
      <c r="L27" s="1403"/>
      <c r="M27" s="1403"/>
      <c r="N27" s="1403"/>
      <c r="O27" s="2704"/>
    </row>
    <row r="28" spans="1:15" ht="23.25">
      <c r="A28" s="1344">
        <v>0</v>
      </c>
      <c r="B28" s="1459">
        <f>IF(F24=0,0,F28/F24)</f>
        <v>1.490312965722802E-2</v>
      </c>
      <c r="C28" s="1454">
        <v>0.04</v>
      </c>
      <c r="D28" s="1395" t="s">
        <v>92</v>
      </c>
      <c r="E28" s="1396" t="s">
        <v>37</v>
      </c>
      <c r="F28" s="1451">
        <f>IF(C28=0,0,(C28/E22)*L8)</f>
        <v>0.36363636363636365</v>
      </c>
      <c r="G28" s="1443">
        <v>1</v>
      </c>
      <c r="H28" s="1444">
        <f t="shared" si="1"/>
        <v>0.36363636363636365</v>
      </c>
      <c r="I28" s="1392">
        <f>IF(ISBLANK(J28),"",LARGE(I12:I27,1)+1)</f>
        <v>7</v>
      </c>
      <c r="J28" s="1397" t="s">
        <v>151</v>
      </c>
      <c r="K28" s="1397"/>
      <c r="L28" s="1394"/>
      <c r="M28" s="1394"/>
      <c r="N28" s="1394"/>
      <c r="O28" s="2704"/>
    </row>
    <row r="29" spans="1:15" ht="20.25" customHeight="1">
      <c r="A29" s="1344">
        <v>0</v>
      </c>
      <c r="B29" s="1459">
        <f>IF(F24=0,0,F29/F24)</f>
        <v>8.9418777943368107E-3</v>
      </c>
      <c r="C29" s="1454">
        <v>2.4E-2</v>
      </c>
      <c r="D29" s="1395" t="s">
        <v>60</v>
      </c>
      <c r="E29" s="1396" t="s">
        <v>37</v>
      </c>
      <c r="F29" s="1451">
        <f>IF(C29=0,0,(C29/E22)*L8)</f>
        <v>0.21818181818181817</v>
      </c>
      <c r="G29" s="1443">
        <v>1</v>
      </c>
      <c r="H29" s="1444">
        <f t="shared" si="1"/>
        <v>0.21818181818181817</v>
      </c>
      <c r="I29" s="1392" t="str">
        <f>IF(ISBLANK(J29),"",LARGE(I12:I28,1)+1)</f>
        <v/>
      </c>
      <c r="J29" s="1397"/>
      <c r="K29" s="1397" t="s">
        <v>152</v>
      </c>
      <c r="L29" s="1394"/>
      <c r="M29" s="1394"/>
      <c r="N29" s="1394"/>
      <c r="O29" s="2704"/>
    </row>
    <row r="30" spans="1:15" ht="24" customHeight="1">
      <c r="A30" s="1344">
        <v>0</v>
      </c>
      <c r="B30" s="1459">
        <f>IF(F24=0,0,F30/F24)</f>
        <v>4.4709388971684055E-2</v>
      </c>
      <c r="C30" s="1454">
        <v>0.12</v>
      </c>
      <c r="D30" s="1395" t="s">
        <v>139</v>
      </c>
      <c r="E30" s="1396" t="s">
        <v>37</v>
      </c>
      <c r="F30" s="1451">
        <f>IF(C30=0,0,(C30/E22)*L8)</f>
        <v>1.0909090909090908</v>
      </c>
      <c r="G30" s="1443">
        <v>1</v>
      </c>
      <c r="H30" s="1444">
        <f t="shared" si="1"/>
        <v>1.0909090909090908</v>
      </c>
      <c r="I30" s="1392" t="str">
        <f>IF(ISBLANK(J30),"",LARGE(I12:I29,1)+1)</f>
        <v/>
      </c>
      <c r="J30" s="1397"/>
      <c r="K30" s="1397" t="s">
        <v>153</v>
      </c>
      <c r="L30" s="1394"/>
      <c r="M30" s="1394"/>
      <c r="N30" s="1394"/>
      <c r="O30" s="2704"/>
    </row>
    <row r="31" spans="1:15" ht="23.25">
      <c r="A31" s="1344">
        <v>0</v>
      </c>
      <c r="B31" s="1459">
        <f>IF(F24=0,0,F31/F24)</f>
        <v>0.29806259314456041</v>
      </c>
      <c r="C31" s="1454">
        <v>0.8</v>
      </c>
      <c r="D31" s="1395" t="s">
        <v>27</v>
      </c>
      <c r="E31" s="1396" t="s">
        <v>37</v>
      </c>
      <c r="F31" s="1451">
        <f>IF(C31=0,0,(C31/E22)*L8)</f>
        <v>7.2727272727272734</v>
      </c>
      <c r="G31" s="1443">
        <v>1</v>
      </c>
      <c r="H31" s="1444">
        <f t="shared" si="1"/>
        <v>7.2727272727272734</v>
      </c>
      <c r="I31" s="1392" t="str">
        <f>IF(ISBLANK(J31),"",LARGE(I12:I30,1)+1)</f>
        <v/>
      </c>
      <c r="J31" s="1410"/>
      <c r="K31" s="1410"/>
      <c r="L31" s="1411"/>
      <c r="M31" s="1411"/>
      <c r="N31" s="1411"/>
      <c r="O31" s="2704"/>
    </row>
    <row r="32" spans="1:15" ht="23.25">
      <c r="A32" s="1344">
        <v>0</v>
      </c>
      <c r="B32" s="1459">
        <f>IF(F24=0,0,F32/F24)</f>
        <v>0.22354694485842028</v>
      </c>
      <c r="C32" s="1454">
        <v>0.6</v>
      </c>
      <c r="D32" s="1395" t="s">
        <v>142</v>
      </c>
      <c r="E32" s="1396" t="s">
        <v>37</v>
      </c>
      <c r="F32" s="1451">
        <f>IF(C32=0,0,(C32/E22)*L8)</f>
        <v>5.4545454545454541</v>
      </c>
      <c r="G32" s="1443">
        <v>1</v>
      </c>
      <c r="H32" s="1444">
        <f t="shared" si="1"/>
        <v>5.4545454545454541</v>
      </c>
      <c r="I32" s="1392" t="str">
        <f>IF(ISBLANK(J32),"",LARGE(I12:I31,1)+1)</f>
        <v/>
      </c>
      <c r="J32" s="1402"/>
      <c r="K32" s="1402" t="s">
        <v>154</v>
      </c>
      <c r="L32" s="1403"/>
      <c r="M32" s="1403"/>
      <c r="N32" s="1403"/>
      <c r="O32" s="2704"/>
    </row>
    <row r="33" spans="1:15" ht="21">
      <c r="A33" s="1344">
        <v>0</v>
      </c>
      <c r="B33" s="1459"/>
      <c r="C33" s="1454"/>
      <c r="D33" s="1398"/>
      <c r="E33" s="1391"/>
      <c r="F33" s="1452"/>
      <c r="G33" s="1443"/>
      <c r="H33" s="1444"/>
      <c r="I33" s="1392">
        <f>IF(ISBLANK(J33),"",LARGE(I2:I32,1)+1)</f>
        <v>8</v>
      </c>
      <c r="J33" s="1397" t="s">
        <v>155</v>
      </c>
      <c r="K33" s="1397"/>
      <c r="L33" s="1394"/>
      <c r="M33" s="1394"/>
      <c r="N33" s="1394"/>
      <c r="O33" s="2704"/>
    </row>
    <row r="34" spans="1:15" ht="21">
      <c r="A34" s="1344">
        <v>0</v>
      </c>
      <c r="B34" s="1459"/>
      <c r="C34" s="1454"/>
      <c r="D34" s="1412"/>
      <c r="E34" s="1412"/>
      <c r="F34" s="1453"/>
      <c r="G34" s="1443"/>
      <c r="H34" s="1444"/>
      <c r="I34" s="1392" t="str">
        <f>IF(ISBLANK(J34),"",LARGE(I2:I33,1)+1)</f>
        <v/>
      </c>
      <c r="J34" s="1397"/>
      <c r="K34" s="1397" t="s">
        <v>1321</v>
      </c>
      <c r="L34" s="1394"/>
      <c r="M34" s="1394"/>
      <c r="N34" s="1394"/>
      <c r="O34" s="2704"/>
    </row>
    <row r="35" spans="1:15" ht="21">
      <c r="A35" s="1344">
        <v>0</v>
      </c>
      <c r="B35" s="1399">
        <f>SUM(B26:B33)</f>
        <v>1</v>
      </c>
      <c r="C35" s="1400"/>
      <c r="D35" s="1401"/>
      <c r="E35" s="1401"/>
      <c r="F35" s="1401"/>
      <c r="G35" s="1401"/>
      <c r="H35" s="1401"/>
      <c r="I35" s="1392" t="str">
        <f>IF(ISBLANK(J35),"",LARGE(I2:I34,1)+1)</f>
        <v/>
      </c>
      <c r="J35" s="1397"/>
      <c r="K35" s="1397" t="s">
        <v>1322</v>
      </c>
      <c r="L35" s="1394"/>
      <c r="M35" s="1394"/>
      <c r="N35" s="1437"/>
      <c r="O35" s="2704"/>
    </row>
    <row r="36" spans="1:15" ht="21">
      <c r="A36" s="1344">
        <v>0</v>
      </c>
      <c r="B36" s="1438">
        <v>0</v>
      </c>
      <c r="C36" s="2717" t="s">
        <v>156</v>
      </c>
      <c r="D36" s="2718"/>
      <c r="E36" s="2718"/>
      <c r="F36" s="2718"/>
      <c r="G36" s="2718"/>
      <c r="H36" s="2719"/>
      <c r="I36" s="1392" t="str">
        <f>IF(ISBLANK(J36),"",LARGE(I2:I35,1)+1)</f>
        <v/>
      </c>
      <c r="J36" s="1413"/>
      <c r="K36" s="1413" t="s">
        <v>1323</v>
      </c>
      <c r="L36" s="1414"/>
      <c r="M36" s="1414"/>
      <c r="N36" s="1414"/>
      <c r="O36" s="2704"/>
    </row>
    <row r="37" spans="1:15" ht="24" customHeight="1">
      <c r="A37" s="1344">
        <v>0</v>
      </c>
      <c r="B37" s="1439" t="str">
        <f>IF(ISBLANK(C37),"",LARGE(B36:B36,1)+1)</f>
        <v/>
      </c>
      <c r="C37" s="1440"/>
      <c r="D37" s="1410" t="s">
        <v>157</v>
      </c>
      <c r="E37" s="1441"/>
      <c r="F37" s="1441"/>
      <c r="G37" s="1441"/>
      <c r="H37" s="1415"/>
      <c r="I37" s="1392" t="str">
        <f>IF(ISBLANK(J37),"",LARGE(I2:I36,1)+1)</f>
        <v/>
      </c>
      <c r="J37" s="1397"/>
      <c r="K37" s="1397"/>
      <c r="L37" s="1397"/>
      <c r="M37" s="1397"/>
      <c r="N37" s="1397"/>
      <c r="O37" s="2704"/>
    </row>
    <row r="38" spans="1:15" ht="21">
      <c r="A38" s="1344">
        <v>0</v>
      </c>
      <c r="B38" s="1439">
        <f>IF(ISBLANK(C38),"",LARGE(B36:B37,1)+1)</f>
        <v>1</v>
      </c>
      <c r="C38" s="1417" t="s">
        <v>158</v>
      </c>
      <c r="D38" s="1418"/>
      <c r="E38" s="1419"/>
      <c r="F38" s="1420"/>
      <c r="G38" s="1421"/>
      <c r="H38" s="1422"/>
      <c r="I38" s="1392" t="str">
        <f>IF(ISBLANK(J38),"",LARGE(I2:I37,1)+1)</f>
        <v/>
      </c>
      <c r="J38" s="1416"/>
      <c r="K38" s="1416"/>
      <c r="L38" s="1397"/>
      <c r="M38" s="1397"/>
      <c r="N38" s="1397"/>
      <c r="O38" s="2704"/>
    </row>
    <row r="39" spans="1:15" ht="21">
      <c r="A39" s="1344">
        <v>0</v>
      </c>
      <c r="B39" s="1439" t="str">
        <f>IF(ISBLANK(C39),"",LARGE(B36:B38,1)+1)</f>
        <v/>
      </c>
      <c r="C39" s="1417"/>
      <c r="D39" s="1361" t="s">
        <v>159</v>
      </c>
      <c r="E39" s="1419"/>
      <c r="F39" s="1420"/>
      <c r="G39" s="1421"/>
      <c r="H39" s="1423"/>
      <c r="I39" s="1392" t="str">
        <f>IF(ISBLANK(J39),"",LARGE(I2:I38,1)+1)</f>
        <v/>
      </c>
      <c r="J39" s="1397"/>
      <c r="K39" s="1397"/>
      <c r="L39" s="1397"/>
      <c r="M39" s="1397"/>
      <c r="N39" s="1397"/>
      <c r="O39" s="2704"/>
    </row>
    <row r="40" spans="1:15" ht="21">
      <c r="A40" s="1344">
        <v>0</v>
      </c>
      <c r="B40" s="1439">
        <f>IF(ISBLANK(C40),"",LARGE(B36:B39,1)+1)</f>
        <v>2</v>
      </c>
      <c r="C40" s="1417" t="s">
        <v>160</v>
      </c>
      <c r="D40" s="1418"/>
      <c r="E40" s="1419"/>
      <c r="F40" s="1420"/>
      <c r="G40" s="1421"/>
      <c r="H40" s="1423"/>
      <c r="I40" s="1392">
        <f>IF(ISBLANK(J40),"",LARGE(I2:I39,1)+1)</f>
        <v>9</v>
      </c>
      <c r="J40" s="1397" t="s">
        <v>1325</v>
      </c>
      <c r="K40" s="1397"/>
      <c r="L40" s="1397"/>
      <c r="M40" s="1397"/>
      <c r="N40" s="1397"/>
      <c r="O40" s="2704"/>
    </row>
    <row r="41" spans="1:15" ht="21">
      <c r="A41" s="1344">
        <v>0</v>
      </c>
      <c r="B41" s="1439" t="str">
        <f>IF(ISBLANK(C41),"",LARGE(B36:B40,1)+1)</f>
        <v/>
      </c>
      <c r="C41" s="1417"/>
      <c r="D41" s="1361" t="s">
        <v>161</v>
      </c>
      <c r="E41" s="1419"/>
      <c r="F41" s="1420"/>
      <c r="G41" s="1421"/>
      <c r="H41" s="1423"/>
      <c r="I41" s="1392" t="str">
        <f>IF(ISBLANK(J41),"",LARGE(I2:I40,1)+1)</f>
        <v/>
      </c>
      <c r="J41" s="1397"/>
      <c r="K41" s="1397" t="s">
        <v>1326</v>
      </c>
      <c r="L41" s="1397"/>
      <c r="M41" s="1397"/>
      <c r="N41" s="1397"/>
      <c r="O41" s="2704"/>
    </row>
    <row r="42" spans="1:15" ht="21">
      <c r="A42" s="1344">
        <v>0</v>
      </c>
      <c r="B42" s="1439" t="str">
        <f>IF(ISBLANK(C42),"",LARGE(B36:B41,1)+1)</f>
        <v/>
      </c>
      <c r="C42" s="1417"/>
      <c r="D42" s="1361" t="s">
        <v>162</v>
      </c>
      <c r="E42" s="1410"/>
      <c r="F42" s="1410"/>
      <c r="G42" s="1410"/>
      <c r="H42" s="1423"/>
      <c r="I42" s="1392" t="str">
        <f>IF(ISBLANK(J42),"",LARGE(I2:I41,1)+1)</f>
        <v/>
      </c>
      <c r="J42" s="1397"/>
      <c r="K42" s="1397"/>
      <c r="L42" s="1397"/>
      <c r="M42" s="1397"/>
      <c r="N42" s="1397"/>
      <c r="O42" s="2704"/>
    </row>
    <row r="43" spans="1:15" ht="21">
      <c r="A43" s="1344">
        <v>0</v>
      </c>
      <c r="B43" s="1439" t="str">
        <f>IF(ISBLANK(C43),"",LARGE(B36:B42,1)+1)</f>
        <v/>
      </c>
      <c r="C43" s="1417"/>
      <c r="D43" s="1418"/>
      <c r="E43" s="1419"/>
      <c r="F43" s="1420"/>
      <c r="G43" s="1421"/>
      <c r="H43" s="1423"/>
      <c r="I43" s="1392" t="str">
        <f>IF(ISBLANK(J43),"",LARGE(I2:I42,1)+1)</f>
        <v/>
      </c>
      <c r="J43" s="1397"/>
      <c r="K43" s="1397"/>
      <c r="L43" s="1397"/>
      <c r="M43" s="1397"/>
      <c r="N43" s="1397"/>
      <c r="O43" s="2704"/>
    </row>
    <row r="44" spans="1:15" ht="20.25" customHeight="1">
      <c r="A44" s="1344">
        <v>0</v>
      </c>
      <c r="B44" s="1439" t="str">
        <f>IF(ISBLANK(C44),"",LARGE(B36:B43,1)+1)</f>
        <v/>
      </c>
      <c r="C44" s="1440"/>
      <c r="D44" s="1410" t="s">
        <v>163</v>
      </c>
      <c r="E44" s="1441"/>
      <c r="F44" s="1441"/>
      <c r="G44" s="1441"/>
      <c r="H44" s="1423"/>
      <c r="I44" s="1392" t="str">
        <f>IF(ISBLANK(J44),"",LARGE(I2:I43,1)+1)</f>
        <v/>
      </c>
      <c r="J44" s="1397"/>
      <c r="K44" s="1397"/>
      <c r="L44" s="1397"/>
      <c r="M44" s="1397"/>
      <c r="N44" s="1397"/>
      <c r="O44" s="2704"/>
    </row>
    <row r="45" spans="1:15" ht="21">
      <c r="A45" s="1344">
        <v>0</v>
      </c>
      <c r="B45" s="1439">
        <f>IF(ISBLANK(C45),"",LARGE(B36:B44,1)+1)</f>
        <v>3</v>
      </c>
      <c r="C45" s="1417" t="s">
        <v>164</v>
      </c>
      <c r="D45" s="1418"/>
      <c r="E45" s="1419"/>
      <c r="F45" s="1420"/>
      <c r="G45" s="1421"/>
      <c r="H45" s="1423"/>
      <c r="I45" s="1392" t="str">
        <f>IF(ISBLANK(J45),"",LARGE(I2:I44,1)+1)</f>
        <v/>
      </c>
      <c r="J45" s="1397"/>
      <c r="K45" s="1397"/>
      <c r="L45" s="1397"/>
      <c r="M45" s="1397"/>
      <c r="N45" s="1397"/>
      <c r="O45" s="2704"/>
    </row>
    <row r="46" spans="1:15" ht="21">
      <c r="A46" s="1344">
        <v>0</v>
      </c>
      <c r="B46" s="1439" t="str">
        <f>IF(ISBLANK(C46),"",LARGE(B36:B45,1)+1)</f>
        <v/>
      </c>
      <c r="C46" s="1417"/>
      <c r="D46" s="1361" t="s">
        <v>165</v>
      </c>
      <c r="E46" s="1419"/>
      <c r="F46" s="1420"/>
      <c r="G46" s="1421"/>
      <c r="H46" s="1423"/>
      <c r="I46" s="1392" t="str">
        <f>IF(ISBLANK(J46),"",LARGE(I2:I45,1)+1)</f>
        <v/>
      </c>
      <c r="J46" s="1397"/>
      <c r="K46" s="1397"/>
      <c r="L46" s="1397"/>
      <c r="M46" s="1397"/>
      <c r="N46" s="1397"/>
      <c r="O46" s="2704"/>
    </row>
    <row r="47" spans="1:15" ht="21">
      <c r="A47" s="1344">
        <v>0</v>
      </c>
      <c r="B47" s="1439">
        <f>IF(ISBLANK(C47),"",LARGE(B36:B46,1)+1)</f>
        <v>4</v>
      </c>
      <c r="C47" s="1417" t="s">
        <v>166</v>
      </c>
      <c r="D47" s="1418"/>
      <c r="E47" s="1419"/>
      <c r="F47" s="1420"/>
      <c r="G47" s="1421"/>
      <c r="H47" s="1423"/>
      <c r="I47" s="1392" t="str">
        <f>IF(ISBLANK(J47),"",LARGE(I2:I46,1)+1)</f>
        <v/>
      </c>
      <c r="J47" s="1397"/>
      <c r="K47" s="1397"/>
      <c r="L47" s="1397"/>
      <c r="M47" s="1397"/>
      <c r="N47" s="1397"/>
      <c r="O47" s="2704"/>
    </row>
    <row r="48" spans="1:15" ht="21">
      <c r="A48" s="1344">
        <v>0</v>
      </c>
      <c r="B48" s="1439" t="str">
        <f>IF(ISBLANK(C48),"",LARGE(B36:B47,1)+1)</f>
        <v/>
      </c>
      <c r="C48" s="1417"/>
      <c r="D48" s="1361" t="s">
        <v>167</v>
      </c>
      <c r="E48" s="1419"/>
      <c r="F48" s="1425"/>
      <c r="G48" s="1421"/>
      <c r="H48" s="1423"/>
      <c r="I48" s="1392" t="str">
        <f>IF(ISBLANK(J48),"",LARGE(I2:I47,1)+1)</f>
        <v/>
      </c>
      <c r="J48" s="1397"/>
      <c r="K48" s="1397"/>
      <c r="L48" s="1397"/>
      <c r="M48" s="1397"/>
      <c r="N48" s="1397"/>
      <c r="O48" s="2704"/>
    </row>
    <row r="49" spans="1:15" ht="21">
      <c r="A49" s="1344">
        <v>0</v>
      </c>
      <c r="B49" s="1439">
        <f>IF(ISBLANK(C49),"",LARGE(B36:B48,1)+1)</f>
        <v>5</v>
      </c>
      <c r="C49" s="1417" t="s">
        <v>168</v>
      </c>
      <c r="D49" s="1410"/>
      <c r="E49" s="1410"/>
      <c r="F49" s="1410"/>
      <c r="G49" s="1410"/>
      <c r="H49" s="1423"/>
      <c r="I49" s="1392" t="str">
        <f>IF(ISBLANK(J49),"",LARGE(I2:I48,1)+1)</f>
        <v/>
      </c>
      <c r="J49" s="1397"/>
      <c r="K49" s="1397"/>
      <c r="L49" s="1397"/>
      <c r="M49" s="1397"/>
      <c r="N49" s="1397"/>
      <c r="O49" s="2704"/>
    </row>
    <row r="50" spans="1:15" ht="21">
      <c r="A50" s="1344">
        <v>0</v>
      </c>
      <c r="B50" s="1439" t="str">
        <f>IF(ISBLANK(C50),"",LARGE(B36:B49,1)+1)</f>
        <v/>
      </c>
      <c r="C50" s="1417"/>
      <c r="D50" s="1361" t="s">
        <v>169</v>
      </c>
      <c r="E50" s="1419"/>
      <c r="F50" s="1420"/>
      <c r="G50" s="1421"/>
      <c r="H50" s="1423"/>
      <c r="I50" s="1392" t="str">
        <f>IF(ISBLANK(J50),"",LARGE(I2:I49,1)+1)</f>
        <v/>
      </c>
      <c r="J50" s="1397"/>
      <c r="K50" s="1397"/>
      <c r="L50" s="1397"/>
      <c r="M50" s="1397"/>
      <c r="N50" s="1397"/>
      <c r="O50" s="2704"/>
    </row>
    <row r="51" spans="1:15" ht="21">
      <c r="A51" s="1344">
        <v>0</v>
      </c>
      <c r="B51" s="1439">
        <f>IF(ISBLANK(C51),"",LARGE(B36:B50,1)+1)</f>
        <v>6</v>
      </c>
      <c r="C51" s="1417" t="s">
        <v>170</v>
      </c>
      <c r="D51" s="1418"/>
      <c r="E51" s="1419"/>
      <c r="F51" s="1420"/>
      <c r="G51" s="1421"/>
      <c r="H51" s="1423"/>
      <c r="I51" s="1392" t="str">
        <f>IF(ISBLANK(J51),"",LARGE(I2:I50,1)+1)</f>
        <v/>
      </c>
      <c r="J51" s="1397"/>
      <c r="K51" s="1397"/>
      <c r="L51" s="1397"/>
      <c r="M51" s="1397"/>
      <c r="N51" s="1397"/>
      <c r="O51" s="2704"/>
    </row>
    <row r="52" spans="1:15" ht="23.25" customHeight="1">
      <c r="A52" s="1344">
        <v>0</v>
      </c>
      <c r="B52" s="1439" t="str">
        <f>IF(ISBLANK(C52),"",LARGE(B36:B51,1)+1)</f>
        <v/>
      </c>
      <c r="C52" s="1417"/>
      <c r="D52" s="1418"/>
      <c r="E52" s="1419"/>
      <c r="F52" s="1420"/>
      <c r="G52" s="1421"/>
      <c r="H52" s="1423"/>
      <c r="I52" s="1392" t="str">
        <f>IF(ISBLANK(J52),"",LARGE(I2:I51,1)+1)</f>
        <v/>
      </c>
      <c r="J52" s="1397"/>
      <c r="K52" s="1397"/>
      <c r="L52" s="1397"/>
      <c r="M52" s="1397"/>
      <c r="N52" s="1397"/>
      <c r="O52" s="2704"/>
    </row>
    <row r="53" spans="1:15" ht="24" customHeight="1">
      <c r="A53" s="1344">
        <v>0</v>
      </c>
      <c r="B53" s="1439" t="str">
        <f>IF(ISBLANK(C53),"",LARGE(B36:B52,1)+1)</f>
        <v/>
      </c>
      <c r="C53" s="1440"/>
      <c r="D53" s="1410" t="s">
        <v>171</v>
      </c>
      <c r="E53" s="1441"/>
      <c r="F53" s="1441"/>
      <c r="G53" s="1441"/>
      <c r="H53" s="1423"/>
      <c r="I53" s="1392" t="str">
        <f>IF(ISBLANK(J53),"",LARGE(I2:I52,1)+1)</f>
        <v/>
      </c>
      <c r="J53" s="1397"/>
      <c r="K53" s="1397"/>
      <c r="L53" s="1397"/>
      <c r="M53" s="1397"/>
      <c r="N53" s="1397"/>
      <c r="O53" s="2704"/>
    </row>
    <row r="54" spans="1:15" ht="21">
      <c r="A54" s="1344">
        <v>0</v>
      </c>
      <c r="B54" s="1439">
        <f>IF(ISBLANK(C54),"",LARGE(B36:B53,1)+1)</f>
        <v>7</v>
      </c>
      <c r="C54" s="1417" t="s">
        <v>172</v>
      </c>
      <c r="D54" s="1418"/>
      <c r="E54" s="1419"/>
      <c r="F54" s="1420"/>
      <c r="G54" s="1421"/>
      <c r="H54" s="1423"/>
      <c r="I54" s="1392" t="str">
        <f>IF(ISBLANK(J54),"",LARGE(I2:I53,1)+1)</f>
        <v/>
      </c>
      <c r="J54" s="1397"/>
      <c r="K54" s="1397"/>
      <c r="L54" s="1397"/>
      <c r="M54" s="1397"/>
      <c r="N54" s="1397"/>
      <c r="O54" s="2704"/>
    </row>
    <row r="55" spans="1:15" ht="21">
      <c r="A55" s="1344">
        <v>0</v>
      </c>
      <c r="B55" s="1439" t="str">
        <f>IF(ISBLANK(C55),"",LARGE(B36:B54,1)+1)</f>
        <v/>
      </c>
      <c r="C55" s="1417"/>
      <c r="D55" s="1361" t="s">
        <v>173</v>
      </c>
      <c r="E55" s="1419"/>
      <c r="F55" s="1420"/>
      <c r="G55" s="1421"/>
      <c r="H55" s="1423"/>
      <c r="I55" s="1392" t="str">
        <f>IF(ISBLANK(J55),"",LARGE(I2:I54,1)+1)</f>
        <v/>
      </c>
      <c r="J55" s="1397"/>
      <c r="K55" s="1397"/>
      <c r="L55" s="1397"/>
      <c r="M55" s="1397"/>
      <c r="N55" s="1397"/>
      <c r="O55" s="2704"/>
    </row>
    <row r="56" spans="1:15" ht="21">
      <c r="A56" s="1344">
        <v>0</v>
      </c>
      <c r="B56" s="1439">
        <f>IF(ISBLANK(C56),"",LARGE(B36:B55,1)+1)</f>
        <v>8</v>
      </c>
      <c r="C56" s="1417" t="s">
        <v>174</v>
      </c>
      <c r="D56" s="1418"/>
      <c r="E56" s="1419"/>
      <c r="F56" s="1420"/>
      <c r="G56" s="1421"/>
      <c r="H56" s="1423"/>
      <c r="I56" s="1392" t="str">
        <f>IF(ISBLANK(J56),"",LARGE(I2:I55,1)+1)</f>
        <v/>
      </c>
      <c r="J56" s="1397"/>
      <c r="K56" s="1397"/>
      <c r="L56" s="1397"/>
      <c r="M56" s="1397"/>
      <c r="N56" s="1397"/>
      <c r="O56" s="2704"/>
    </row>
    <row r="57" spans="1:15" ht="21">
      <c r="A57" s="1344">
        <v>0</v>
      </c>
      <c r="B57" s="1439" t="str">
        <f>IF(ISBLANK(C57),"",LARGE(B36:B56,1)+1)</f>
        <v/>
      </c>
      <c r="C57" s="1417"/>
      <c r="D57" s="1361" t="s">
        <v>175</v>
      </c>
      <c r="E57" s="1419"/>
      <c r="F57" s="1420"/>
      <c r="G57" s="1421"/>
      <c r="H57" s="1423"/>
      <c r="I57" s="1392" t="str">
        <f>IF(ISBLANK(J57),"",LARGE(I2:I56,1)+1)</f>
        <v/>
      </c>
      <c r="J57" s="1397"/>
      <c r="K57" s="1397"/>
      <c r="L57" s="1397"/>
      <c r="M57" s="1397"/>
      <c r="N57" s="1397"/>
      <c r="O57" s="2704"/>
    </row>
    <row r="58" spans="1:15" ht="21">
      <c r="A58" s="1344">
        <v>0</v>
      </c>
      <c r="B58" s="1439">
        <f>IF(ISBLANK(C58),"",LARGE(B36:B57,1)+1)</f>
        <v>9</v>
      </c>
      <c r="C58" s="1417" t="s">
        <v>176</v>
      </c>
      <c r="D58" s="1424"/>
      <c r="E58" s="1419"/>
      <c r="F58" s="1425"/>
      <c r="G58" s="1421"/>
      <c r="H58" s="1423"/>
      <c r="I58" s="1392" t="str">
        <f>IF(ISBLANK(J58),"",LARGE(I2:I57,1)+1)</f>
        <v/>
      </c>
      <c r="J58" s="1397"/>
      <c r="K58" s="1397"/>
      <c r="L58" s="1397"/>
      <c r="M58" s="1397"/>
      <c r="N58" s="1397"/>
      <c r="O58" s="2704"/>
    </row>
    <row r="59" spans="1:15" ht="18" customHeight="1">
      <c r="A59" s="1344">
        <v>0</v>
      </c>
      <c r="B59" s="1439" t="str">
        <f>IF(ISBLANK(C59),"",LARGE(B36:B58,1)+1)</f>
        <v/>
      </c>
      <c r="C59" s="1417"/>
      <c r="D59" s="1361" t="s">
        <v>177</v>
      </c>
      <c r="E59" s="1419"/>
      <c r="F59" s="1420"/>
      <c r="G59" s="1421"/>
      <c r="H59" s="1423"/>
      <c r="I59" s="1392" t="str">
        <f>IF(ISBLANK(J59),"",LARGE(I2:I58,1)+1)</f>
        <v/>
      </c>
      <c r="J59" s="1397"/>
      <c r="K59" s="1397"/>
      <c r="L59" s="1397"/>
      <c r="M59" s="1397"/>
      <c r="N59" s="1397"/>
      <c r="O59" s="2704"/>
    </row>
    <row r="60" spans="1:15" ht="17.25" customHeight="1">
      <c r="A60" s="1344">
        <v>0</v>
      </c>
      <c r="B60" s="1439" t="str">
        <f>IF(ISBLANK(C60),"",LARGE(B36:B59,1)+1)</f>
        <v/>
      </c>
      <c r="C60" s="1417"/>
      <c r="D60" s="1361" t="s">
        <v>178</v>
      </c>
      <c r="E60" s="1419"/>
      <c r="F60" s="1420"/>
      <c r="G60" s="1421"/>
      <c r="H60" s="1423"/>
      <c r="I60" s="1392" t="str">
        <f>IF(ISBLANK(J60),"",LARGE(I2:I59,1)+1)</f>
        <v/>
      </c>
      <c r="J60" s="1397"/>
      <c r="K60" s="1397"/>
      <c r="L60" s="1397"/>
      <c r="M60" s="1397"/>
      <c r="N60" s="1397"/>
      <c r="O60" s="2704"/>
    </row>
    <row r="61" spans="1:15" ht="17.25" customHeight="1">
      <c r="A61" s="1344">
        <v>0</v>
      </c>
      <c r="B61" s="1439" t="str">
        <f>IF(ISBLANK(C61),"",LARGE(B36:B60,1)+1)</f>
        <v/>
      </c>
      <c r="C61" s="1417"/>
      <c r="D61" s="1361" t="s">
        <v>179</v>
      </c>
      <c r="E61" s="1419"/>
      <c r="F61" s="1420"/>
      <c r="G61" s="1421"/>
      <c r="H61" s="1423"/>
      <c r="I61" s="1392" t="str">
        <f>IF(ISBLANK(J61),"",LARGE(I2:I60,1)+1)</f>
        <v/>
      </c>
      <c r="J61" s="1397"/>
      <c r="K61" s="1397"/>
      <c r="L61" s="1397"/>
      <c r="M61" s="1397"/>
      <c r="N61" s="1397"/>
      <c r="O61" s="2704"/>
    </row>
    <row r="62" spans="1:15" ht="17.25" customHeight="1">
      <c r="A62" s="1344">
        <v>0</v>
      </c>
      <c r="B62" s="1439">
        <f>IF(ISBLANK(C62),"",LARGE(B36:B61,1)+1)</f>
        <v>10</v>
      </c>
      <c r="C62" s="1417" t="s">
        <v>180</v>
      </c>
      <c r="D62" s="1361"/>
      <c r="E62" s="1418"/>
      <c r="F62" s="1419"/>
      <c r="G62" s="1421"/>
      <c r="H62" s="1423"/>
      <c r="I62" s="1392" t="str">
        <f>IF(ISBLANK(J62),"",LARGE(I2:I61,1)+1)</f>
        <v/>
      </c>
      <c r="J62" s="1397"/>
      <c r="K62" s="1397"/>
      <c r="L62" s="1397"/>
      <c r="M62" s="1397"/>
      <c r="N62" s="1397"/>
      <c r="O62" s="2704"/>
    </row>
    <row r="63" spans="1:15" ht="17.25" customHeight="1">
      <c r="B63" s="1439">
        <f>IF(ISBLANK(C63),"",LARGE(B36:B62,1)+1)</f>
        <v>11</v>
      </c>
      <c r="C63" s="1417" t="s">
        <v>181</v>
      </c>
      <c r="D63" s="1361"/>
      <c r="E63" s="1418"/>
      <c r="F63" s="1419"/>
      <c r="G63" s="1421"/>
      <c r="H63" s="1423"/>
      <c r="I63" s="1392" t="str">
        <f>IF(ISBLANK(J63),"",LARGE(I2:I62,1)+1)</f>
        <v/>
      </c>
      <c r="J63" s="1397"/>
      <c r="K63" s="1397"/>
      <c r="L63" s="1397"/>
      <c r="M63" s="1397"/>
      <c r="N63" s="1397"/>
      <c r="O63" s="2704"/>
    </row>
    <row r="64" spans="1:15" ht="17.25" customHeight="1">
      <c r="B64" s="1439" t="str">
        <f>IF(ISBLANK(C64),"",LARGE(B36:B63,1)+1)</f>
        <v/>
      </c>
      <c r="C64" s="1417"/>
      <c r="D64" s="1361" t="s">
        <v>182</v>
      </c>
      <c r="E64" s="1418"/>
      <c r="F64" s="1419"/>
      <c r="G64" s="1421"/>
      <c r="H64" s="1423"/>
      <c r="I64" s="1392" t="str">
        <f>IF(ISBLANK(J64),"",LARGE(I2:I63,1)+1)</f>
        <v/>
      </c>
      <c r="J64" s="1397"/>
      <c r="K64" s="1397"/>
      <c r="L64" s="1397"/>
      <c r="M64" s="1397"/>
      <c r="N64" s="1397"/>
      <c r="O64" s="2704"/>
    </row>
    <row r="65" spans="1:16" ht="17.25" customHeight="1">
      <c r="B65" s="1439" t="str">
        <f>IF(ISBLANK(C65),"",LARGE(B36:B64,1)+1)</f>
        <v/>
      </c>
      <c r="C65" s="1426"/>
      <c r="D65" s="1442" t="s">
        <v>183</v>
      </c>
      <c r="E65" s="1418"/>
      <c r="F65" s="1419"/>
      <c r="G65" s="1421"/>
      <c r="H65" s="1423"/>
      <c r="I65" s="1392" t="str">
        <f>IF(ISBLANK(J65),"",LARGE(I2:I64,1)+1)</f>
        <v/>
      </c>
      <c r="J65" s="1397"/>
      <c r="K65" s="1397"/>
      <c r="L65" s="1397"/>
      <c r="M65" s="1397"/>
      <c r="N65" s="1397"/>
      <c r="O65" s="2704"/>
    </row>
    <row r="66" spans="1:16" ht="17.25" customHeight="1">
      <c r="B66" s="1439" t="str">
        <f>IF(ISBLANK(C66),"",LARGE(B36:B65,1)+1)</f>
        <v/>
      </c>
      <c r="C66" s="1417"/>
      <c r="D66" s="1361" t="s">
        <v>184</v>
      </c>
      <c r="E66" s="1418"/>
      <c r="F66" s="1419"/>
      <c r="G66" s="1421"/>
      <c r="H66" s="1423"/>
      <c r="I66" s="1392" t="str">
        <f>IF(ISBLANK(J66),"",LARGE(I2:I65,1)+1)</f>
        <v/>
      </c>
      <c r="J66" s="1397"/>
      <c r="K66" s="1397"/>
      <c r="L66" s="1397"/>
      <c r="M66" s="1397"/>
      <c r="N66" s="1397"/>
      <c r="O66" s="2704"/>
    </row>
    <row r="67" spans="1:16" ht="17.25" customHeight="1">
      <c r="B67" s="1439" t="str">
        <f>IF(ISBLANK(C67),"",LARGE(B36:B66,1)+1)</f>
        <v/>
      </c>
      <c r="C67" s="1417"/>
      <c r="D67" s="1361" t="s">
        <v>185</v>
      </c>
      <c r="E67" s="1418"/>
      <c r="F67" s="1419"/>
      <c r="G67" s="1421"/>
      <c r="H67" s="1423"/>
      <c r="I67" s="1392" t="str">
        <f>IF(ISBLANK(J67),"",LARGE(I2:I66,1)+1)</f>
        <v/>
      </c>
      <c r="J67" s="1397"/>
      <c r="K67" s="1397"/>
      <c r="L67" s="1397"/>
      <c r="M67" s="1397"/>
      <c r="N67" s="1397"/>
      <c r="O67" s="2704"/>
    </row>
    <row r="68" spans="1:16" ht="17.25" customHeight="1">
      <c r="B68" s="1439" t="str">
        <f>IF(ISBLANK(C68),"",LARGE(B36:B67,1)+1)</f>
        <v/>
      </c>
      <c r="C68" s="1417"/>
      <c r="D68" s="1361" t="s">
        <v>186</v>
      </c>
      <c r="E68" s="1418"/>
      <c r="F68" s="1419"/>
      <c r="G68" s="1421"/>
      <c r="H68" s="1423"/>
      <c r="I68" s="1392" t="str">
        <f>IF(ISBLANK(J68),"",LARGE(I2:I67,1)+1)</f>
        <v/>
      </c>
      <c r="J68" s="1397"/>
      <c r="K68" s="1397"/>
      <c r="L68" s="1397"/>
      <c r="M68" s="1397"/>
      <c r="N68" s="1397"/>
      <c r="O68" s="2704"/>
    </row>
    <row r="69" spans="1:16" ht="17.25" customHeight="1">
      <c r="B69" s="1439" t="str">
        <f>IF(ISBLANK(C69),"",LARGE(B36:B68,1)+1)</f>
        <v/>
      </c>
      <c r="C69" s="1417"/>
      <c r="D69" s="1361" t="s">
        <v>187</v>
      </c>
      <c r="E69" s="1418"/>
      <c r="F69" s="1419"/>
      <c r="G69" s="1421"/>
      <c r="H69" s="1423"/>
      <c r="I69" s="1392" t="str">
        <f>IF(ISBLANK(J69),"",LARGE(I2:I68,1)+1)</f>
        <v/>
      </c>
      <c r="J69" s="1397"/>
      <c r="K69" s="1397"/>
      <c r="L69" s="1397"/>
      <c r="M69" s="1397"/>
      <c r="N69" s="1397"/>
      <c r="O69" s="2704"/>
    </row>
    <row r="70" spans="1:16" ht="17.25" customHeight="1">
      <c r="B70" s="1439" t="str">
        <f>IF(ISBLANK(C70),"",LARGE(B36:B69,1)+1)</f>
        <v/>
      </c>
      <c r="C70" s="1417"/>
      <c r="D70" s="1361"/>
      <c r="E70" s="1418"/>
      <c r="F70" s="1419"/>
      <c r="G70" s="1421"/>
      <c r="H70" s="1423"/>
      <c r="I70" s="1392" t="str">
        <f>IF(ISBLANK(J70),"",LARGE(I2:I69,1)+1)</f>
        <v/>
      </c>
      <c r="J70" s="1397"/>
      <c r="K70" s="1397"/>
      <c r="L70" s="1397"/>
      <c r="M70" s="1397"/>
      <c r="N70" s="1397"/>
      <c r="O70" s="2704"/>
    </row>
    <row r="71" spans="1:16" ht="17.25" customHeight="1">
      <c r="B71" s="1439" t="str">
        <f>IF(ISBLANK(C71),"",LARGE(B36:B70,1)+1)</f>
        <v/>
      </c>
      <c r="C71" s="1417"/>
      <c r="D71" s="1361"/>
      <c r="E71" s="1418"/>
      <c r="F71" s="1419"/>
      <c r="G71" s="1421"/>
      <c r="H71" s="1423"/>
      <c r="I71" s="1392" t="str">
        <f>IF(ISBLANK(J71),"",LARGE(I2:I70,1)+1)</f>
        <v/>
      </c>
      <c r="J71" s="1397"/>
      <c r="K71" s="1397"/>
      <c r="L71" s="1397"/>
      <c r="M71" s="1397"/>
      <c r="N71" s="1397"/>
      <c r="O71" s="2704"/>
    </row>
    <row r="72" spans="1:16" ht="17.25" customHeight="1">
      <c r="B72" s="1439" t="str">
        <f>IF(ISBLANK(C72),"",LARGE(B36:B71,1)+1)</f>
        <v/>
      </c>
      <c r="C72" s="1417"/>
      <c r="D72" s="1361"/>
      <c r="E72" s="1418"/>
      <c r="F72" s="1419"/>
      <c r="G72" s="1421"/>
      <c r="H72" s="1423"/>
      <c r="I72" s="1392" t="str">
        <f>IF(ISBLANK(J72),"",LARGE(I2:I71,1)+1)</f>
        <v/>
      </c>
      <c r="J72" s="1397"/>
      <c r="K72" s="1397"/>
      <c r="L72" s="1397"/>
      <c r="M72" s="1397"/>
      <c r="N72" s="1397"/>
      <c r="O72" s="2705"/>
    </row>
    <row r="73" spans="1:16" ht="17.25" customHeight="1">
      <c r="A73" s="1344">
        <v>0</v>
      </c>
      <c r="B73" s="1439" t="str">
        <f>IF(ISBLANK(C73),"",LARGE(B36:B72,1)+1)</f>
        <v/>
      </c>
      <c r="C73" s="1427"/>
      <c r="D73" s="1361"/>
      <c r="E73" s="1418"/>
      <c r="F73" s="1419"/>
      <c r="G73" s="1421"/>
      <c r="H73" s="1423"/>
      <c r="I73" s="1392" t="str">
        <f>IF(ISBLANK(J73),"",LARGE(I2:I72,1)+1)</f>
        <v/>
      </c>
      <c r="J73" s="1397"/>
      <c r="K73" s="1397"/>
      <c r="L73" s="1397"/>
      <c r="M73" s="1397"/>
      <c r="N73" s="1397"/>
      <c r="O73" s="2701">
        <v>155</v>
      </c>
    </row>
    <row r="74" spans="1:16" ht="17.25" customHeight="1">
      <c r="A74" s="1344">
        <v>0</v>
      </c>
      <c r="B74" s="1439" t="str">
        <f>IF(ISBLANK(C74),"",LARGE(B36:B73,1)+1)</f>
        <v/>
      </c>
      <c r="C74" s="1427"/>
      <c r="D74" s="1361"/>
      <c r="E74" s="1418"/>
      <c r="F74" s="1419"/>
      <c r="G74" s="1421"/>
      <c r="H74" s="1423"/>
      <c r="I74" s="1392" t="str">
        <f>IF(ISBLANK(J74),"",LARGE(I2:I73,1)+1)</f>
        <v/>
      </c>
      <c r="J74" s="1397"/>
      <c r="K74" s="1397"/>
      <c r="L74" s="1397"/>
      <c r="M74" s="1397"/>
      <c r="N74" s="1397"/>
      <c r="O74" s="2702"/>
    </row>
    <row r="75" spans="1:16" ht="17.25" customHeight="1">
      <c r="A75" s="1344">
        <v>0</v>
      </c>
      <c r="B75" s="1428"/>
      <c r="C75" s="1429"/>
      <c r="D75" s="1429">
        <v>0</v>
      </c>
      <c r="E75" s="1429">
        <v>0</v>
      </c>
      <c r="F75" s="1429">
        <v>0</v>
      </c>
      <c r="G75" s="1429">
        <v>0</v>
      </c>
      <c r="H75" s="1430">
        <v>0</v>
      </c>
      <c r="I75" s="1429">
        <v>0</v>
      </c>
      <c r="J75" s="1431">
        <v>0</v>
      </c>
      <c r="K75" s="1436"/>
      <c r="L75" s="1431">
        <v>0</v>
      </c>
      <c r="M75" s="1431">
        <v>0</v>
      </c>
      <c r="N75" s="1431">
        <v>0</v>
      </c>
      <c r="O75" s="2703"/>
    </row>
    <row r="77" spans="1:16" ht="13.5" thickBot="1">
      <c r="B77" s="1337">
        <v>9.43</v>
      </c>
      <c r="C77" s="1337">
        <v>9.43</v>
      </c>
      <c r="D77" s="1337">
        <v>51.57</v>
      </c>
      <c r="E77" s="1337">
        <v>9.43</v>
      </c>
      <c r="F77" s="1337">
        <v>14.71</v>
      </c>
      <c r="G77" s="1337">
        <v>10.57</v>
      </c>
      <c r="H77" s="1337">
        <v>14</v>
      </c>
      <c r="I77" s="1337">
        <v>4</v>
      </c>
      <c r="J77" s="1337">
        <v>31.14</v>
      </c>
      <c r="K77" s="1337">
        <v>5.14</v>
      </c>
      <c r="L77" s="1337">
        <v>29.57</v>
      </c>
      <c r="M77" s="1337">
        <v>25.57</v>
      </c>
      <c r="N77" s="1337">
        <v>26.57</v>
      </c>
      <c r="O77" s="1337">
        <v>12.86</v>
      </c>
      <c r="P77" s="1346" t="s">
        <v>1374</v>
      </c>
    </row>
  </sheetData>
  <mergeCells count="10">
    <mergeCell ref="O73:O75"/>
    <mergeCell ref="O3:O72"/>
    <mergeCell ref="M4:N4"/>
    <mergeCell ref="B5:N5"/>
    <mergeCell ref="I8:J9"/>
    <mergeCell ref="L8:L9"/>
    <mergeCell ref="M8:M9"/>
    <mergeCell ref="C36:H36"/>
    <mergeCell ref="E23:E24"/>
    <mergeCell ref="E9:E10"/>
  </mergeCells>
  <printOptions horizontalCentered="1"/>
  <pageMargins left="0.25" right="0.25" top="0.75" bottom="0.75" header="0.3" footer="0.3"/>
  <pageSetup paperSize="9" scale="37"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AWH161"/>
  <sheetViews>
    <sheetView showZeros="0" topLeftCell="A14" zoomScaleNormal="100" workbookViewId="0">
      <selection activeCell="P16" sqref="P16"/>
    </sheetView>
  </sheetViews>
  <sheetFormatPr baseColWidth="10" defaultRowHeight="15"/>
  <cols>
    <col min="1" max="1" width="3.7109375" style="105" customWidth="1"/>
    <col min="2" max="13" width="11.7109375" style="105" customWidth="1"/>
    <col min="14" max="14" width="13.140625" style="105" customWidth="1"/>
    <col min="15" max="15" width="9.7109375" style="58" customWidth="1"/>
    <col min="16" max="16384" width="11.42578125" style="105"/>
  </cols>
  <sheetData>
    <row r="1" spans="1:1282" s="21" customFormat="1" ht="15.75" thickBot="1">
      <c r="A1" s="154">
        <f t="shared" ref="A1:N1" ca="1" si="0">CELL("largeur",A1)</f>
        <v>3</v>
      </c>
      <c r="B1" s="154">
        <f t="shared" ca="1" si="0"/>
        <v>11</v>
      </c>
      <c r="C1" s="154">
        <f t="shared" ca="1" si="0"/>
        <v>11</v>
      </c>
      <c r="D1" s="154">
        <f t="shared" ca="1" si="0"/>
        <v>11</v>
      </c>
      <c r="E1" s="154">
        <f t="shared" ca="1" si="0"/>
        <v>11</v>
      </c>
      <c r="F1" s="154">
        <f t="shared" ca="1" si="0"/>
        <v>11</v>
      </c>
      <c r="G1" s="154">
        <f t="shared" ca="1" si="0"/>
        <v>11</v>
      </c>
      <c r="H1" s="154">
        <f t="shared" ca="1" si="0"/>
        <v>11</v>
      </c>
      <c r="I1" s="154">
        <f t="shared" ca="1" si="0"/>
        <v>11</v>
      </c>
      <c r="J1" s="154">
        <f t="shared" ca="1" si="0"/>
        <v>11</v>
      </c>
      <c r="K1" s="154">
        <f t="shared" ca="1" si="0"/>
        <v>11</v>
      </c>
      <c r="L1" s="154">
        <f t="shared" ca="1" si="0"/>
        <v>11</v>
      </c>
      <c r="M1" s="154">
        <f t="shared" ca="1" si="0"/>
        <v>11</v>
      </c>
      <c r="N1" s="154">
        <f t="shared" ca="1" si="0"/>
        <v>12</v>
      </c>
      <c r="O1" s="155" t="s">
        <v>1297</v>
      </c>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row>
    <row r="2" spans="1:1282" ht="20.25" customHeight="1">
      <c r="B2" s="2496" t="s">
        <v>40</v>
      </c>
      <c r="C2" s="2497"/>
      <c r="D2" s="2497"/>
      <c r="E2" s="2497"/>
      <c r="F2" s="2497"/>
      <c r="G2" s="2497"/>
      <c r="H2" s="2497"/>
      <c r="I2" s="2497"/>
      <c r="J2" s="2497"/>
      <c r="K2" s="2497"/>
      <c r="L2" s="2497"/>
      <c r="M2" s="2497"/>
      <c r="N2" s="2498"/>
    </row>
    <row r="3" spans="1:1282" ht="15.75" customHeight="1" thickBot="1">
      <c r="B3" s="2499"/>
      <c r="C3" s="2500"/>
      <c r="D3" s="2500"/>
      <c r="E3" s="2500"/>
      <c r="F3" s="2500"/>
      <c r="G3" s="2500"/>
      <c r="H3" s="2500"/>
      <c r="I3" s="2500"/>
      <c r="J3" s="2500"/>
      <c r="K3" s="2500"/>
      <c r="L3" s="2500"/>
      <c r="M3" s="2500"/>
      <c r="N3" s="2501"/>
    </row>
    <row r="4" spans="1:1282" ht="15.75" customHeight="1">
      <c r="A4" s="9" t="str">
        <f ca="1">CELL("nomfichier",A1)</f>
        <v>E:\0-UPRT\1-UPRT.FR-SITE-WEB\ff-fiches-fabrications\ff-mickael-rabeau\[ff-mr-croissants-5-03-2016.xlsx]Croissants Berry Farah</v>
      </c>
      <c r="B4" s="1"/>
      <c r="C4" s="1"/>
      <c r="D4" s="1"/>
      <c r="E4" s="1"/>
      <c r="F4" s="1"/>
      <c r="G4" s="1"/>
      <c r="H4" s="1"/>
      <c r="I4" s="1"/>
      <c r="J4" s="1"/>
      <c r="K4" s="1"/>
      <c r="L4" s="1"/>
      <c r="M4" s="1"/>
      <c r="N4" s="1"/>
    </row>
    <row r="5" spans="1:1282" ht="15.75" customHeight="1">
      <c r="B5" s="2722" t="s">
        <v>249</v>
      </c>
      <c r="C5" s="2722"/>
      <c r="D5" s="2722"/>
      <c r="E5" s="2722"/>
      <c r="F5" s="2722"/>
      <c r="G5" s="2722"/>
      <c r="H5" s="2722"/>
      <c r="I5" s="2722"/>
      <c r="J5" s="2722"/>
      <c r="K5" s="2722"/>
      <c r="L5" s="2722"/>
      <c r="M5" s="2722"/>
      <c r="N5" s="2722"/>
    </row>
    <row r="6" spans="1:1282">
      <c r="B6" s="2722"/>
      <c r="C6" s="2722"/>
      <c r="D6" s="2722"/>
      <c r="E6" s="2722"/>
      <c r="F6" s="2722"/>
      <c r="G6" s="2722"/>
      <c r="H6" s="2722"/>
      <c r="I6" s="2722"/>
      <c r="J6" s="2722"/>
      <c r="K6" s="2722"/>
      <c r="L6" s="2722"/>
      <c r="M6" s="2722"/>
      <c r="N6" s="2722"/>
    </row>
    <row r="7" spans="1:1282">
      <c r="B7" s="18"/>
      <c r="C7" s="18"/>
      <c r="D7" s="18"/>
      <c r="E7" s="18"/>
      <c r="F7" s="18"/>
      <c r="G7" s="18"/>
      <c r="H7" s="18"/>
      <c r="I7" s="18"/>
      <c r="J7" s="18"/>
      <c r="K7" s="18"/>
      <c r="L7" s="18"/>
      <c r="M7" s="18"/>
      <c r="N7" s="18"/>
    </row>
    <row r="8" spans="1:1282" ht="15.75" thickBot="1">
      <c r="A8" s="94" t="s">
        <v>3</v>
      </c>
      <c r="B8" s="2409" t="s">
        <v>228</v>
      </c>
      <c r="C8" s="2409"/>
      <c r="D8" s="2409"/>
      <c r="E8" s="2409"/>
      <c r="F8" s="2409"/>
      <c r="G8" s="2409"/>
      <c r="H8" s="2409"/>
      <c r="I8" s="2409"/>
      <c r="J8" s="2409"/>
      <c r="K8" s="2409"/>
      <c r="L8" s="2409"/>
      <c r="M8" s="2409"/>
      <c r="N8" s="2409"/>
    </row>
    <row r="9" spans="1:1282" ht="23.25">
      <c r="A9" s="2723" t="s">
        <v>228</v>
      </c>
      <c r="B9" s="2724" t="s">
        <v>228</v>
      </c>
      <c r="C9" s="2725"/>
      <c r="D9" s="2725"/>
      <c r="E9" s="2725"/>
      <c r="F9" s="2725"/>
      <c r="G9" s="2725"/>
      <c r="H9" s="2725"/>
      <c r="I9" s="2725"/>
      <c r="J9" s="2725"/>
      <c r="K9" s="2725"/>
      <c r="L9" s="2725"/>
      <c r="M9" s="2725"/>
      <c r="N9" s="2726"/>
    </row>
    <row r="10" spans="1:1282" ht="15.75">
      <c r="A10" s="2723"/>
      <c r="B10" s="31"/>
      <c r="C10" s="22"/>
      <c r="D10" s="22"/>
      <c r="E10" s="22"/>
      <c r="F10" s="22"/>
      <c r="G10" s="22"/>
      <c r="H10" s="22"/>
      <c r="I10" s="2727" t="s">
        <v>234</v>
      </c>
      <c r="J10" s="2727"/>
      <c r="K10" s="2727"/>
      <c r="L10" s="2729" t="s">
        <v>24</v>
      </c>
      <c r="M10" s="2731">
        <v>1</v>
      </c>
      <c r="N10" s="2733" t="s">
        <v>37</v>
      </c>
    </row>
    <row r="11" spans="1:1282" ht="15.75">
      <c r="A11" s="2723"/>
      <c r="B11" s="43"/>
      <c r="C11" s="30" t="s">
        <v>8</v>
      </c>
      <c r="D11" s="30" t="s">
        <v>36</v>
      </c>
      <c r="E11" s="44"/>
      <c r="F11" s="45"/>
      <c r="G11" s="46"/>
      <c r="H11" s="45"/>
      <c r="I11" s="2728"/>
      <c r="J11" s="2728"/>
      <c r="K11" s="2728"/>
      <c r="L11" s="2730"/>
      <c r="M11" s="2732"/>
      <c r="N11" s="2734"/>
    </row>
    <row r="12" spans="1:1282" ht="15.75">
      <c r="A12" s="2723"/>
      <c r="B12" s="32"/>
      <c r="C12" s="23"/>
      <c r="D12" s="23"/>
      <c r="E12" s="26"/>
      <c r="F12" s="26"/>
      <c r="G12" s="28"/>
      <c r="H12" s="37"/>
      <c r="I12" s="37"/>
      <c r="J12" s="37"/>
      <c r="K12" s="37"/>
      <c r="L12" s="37"/>
      <c r="M12" s="37"/>
      <c r="N12" s="47"/>
    </row>
    <row r="13" spans="1:1282" ht="15.75" customHeight="1">
      <c r="A13" s="2723"/>
      <c r="B13" s="15"/>
      <c r="C13" s="23" t="s">
        <v>229</v>
      </c>
      <c r="E13" s="23"/>
      <c r="H13" s="56"/>
      <c r="I13" s="56"/>
      <c r="J13" s="56"/>
      <c r="K13" s="56"/>
      <c r="L13" s="79">
        <f>SUM(L16:L29)</f>
        <v>1.236</v>
      </c>
      <c r="M13" s="79">
        <f>SUM(M16:M29)</f>
        <v>1.238</v>
      </c>
      <c r="N13" s="57"/>
    </row>
    <row r="14" spans="1:1282" s="58" customFormat="1" ht="15.75">
      <c r="A14" s="2723"/>
      <c r="B14" s="15"/>
      <c r="C14" s="106"/>
      <c r="D14" s="29"/>
      <c r="E14" s="29"/>
      <c r="F14" s="96"/>
      <c r="G14" s="96"/>
      <c r="H14" s="56"/>
      <c r="I14" s="56"/>
      <c r="J14" s="56"/>
      <c r="K14" s="56"/>
      <c r="L14" s="70" t="s">
        <v>21</v>
      </c>
      <c r="M14" s="78" t="s">
        <v>22</v>
      </c>
      <c r="N14" s="57"/>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105"/>
      <c r="FW14" s="105"/>
      <c r="FX14" s="105"/>
      <c r="FY14" s="105"/>
      <c r="FZ14" s="105"/>
      <c r="GA14" s="105"/>
      <c r="GB14" s="105"/>
      <c r="GC14" s="105"/>
      <c r="GD14" s="105"/>
      <c r="GE14" s="105"/>
      <c r="GF14" s="105"/>
      <c r="GG14" s="105"/>
      <c r="GH14" s="105"/>
      <c r="GI14" s="105"/>
      <c r="GJ14" s="105"/>
      <c r="GK14" s="105"/>
      <c r="GL14" s="105"/>
      <c r="GM14" s="105"/>
      <c r="GN14" s="105"/>
      <c r="GO14" s="105"/>
      <c r="GP14" s="105"/>
      <c r="GQ14" s="105"/>
      <c r="GR14" s="105"/>
      <c r="GS14" s="105"/>
      <c r="GT14" s="105"/>
      <c r="GU14" s="105"/>
      <c r="GV14" s="105"/>
      <c r="GW14" s="105"/>
      <c r="GX14" s="105"/>
      <c r="GY14" s="105"/>
      <c r="GZ14" s="105"/>
      <c r="HA14" s="105"/>
      <c r="HB14" s="105"/>
      <c r="HC14" s="105"/>
      <c r="HD14" s="105"/>
      <c r="HE14" s="105"/>
      <c r="HF14" s="105"/>
      <c r="HG14" s="105"/>
      <c r="HH14" s="105"/>
      <c r="HI14" s="105"/>
      <c r="HJ14" s="105"/>
      <c r="HK14" s="105"/>
      <c r="HL14" s="105"/>
      <c r="HM14" s="105"/>
      <c r="HN14" s="105"/>
      <c r="HO14" s="105"/>
      <c r="HP14" s="105"/>
      <c r="HQ14" s="105"/>
      <c r="HR14" s="105"/>
      <c r="HS14" s="105"/>
      <c r="HT14" s="105"/>
      <c r="HU14" s="105"/>
      <c r="HV14" s="105"/>
      <c r="HW14" s="105"/>
      <c r="HX14" s="105"/>
      <c r="HY14" s="105"/>
      <c r="HZ14" s="105"/>
      <c r="IA14" s="105"/>
      <c r="IB14" s="105"/>
      <c r="IC14" s="105"/>
      <c r="ID14" s="105"/>
      <c r="IE14" s="105"/>
      <c r="IF14" s="105"/>
      <c r="IG14" s="105"/>
      <c r="IH14" s="105"/>
      <c r="II14" s="105"/>
      <c r="IJ14" s="105"/>
      <c r="IK14" s="105"/>
      <c r="IL14" s="105"/>
      <c r="IM14" s="105"/>
      <c r="IN14" s="105"/>
      <c r="IO14" s="105"/>
      <c r="IP14" s="105"/>
      <c r="IQ14" s="105"/>
      <c r="IR14" s="105"/>
      <c r="IS14" s="105"/>
      <c r="IT14" s="105"/>
      <c r="IU14" s="105"/>
      <c r="IV14" s="105"/>
      <c r="IW14" s="105"/>
      <c r="IX14" s="105"/>
      <c r="IY14" s="105"/>
      <c r="IZ14" s="105"/>
      <c r="JA14" s="105"/>
      <c r="JB14" s="105"/>
      <c r="JC14" s="105"/>
      <c r="JD14" s="105"/>
      <c r="JE14" s="105"/>
      <c r="JF14" s="105"/>
      <c r="JG14" s="105"/>
      <c r="JH14" s="105"/>
      <c r="JI14" s="105"/>
      <c r="JJ14" s="105"/>
      <c r="JK14" s="105"/>
      <c r="JL14" s="105"/>
      <c r="JM14" s="105"/>
      <c r="JN14" s="105"/>
      <c r="JO14" s="105"/>
      <c r="JP14" s="105"/>
      <c r="JQ14" s="105"/>
      <c r="JR14" s="105"/>
      <c r="JS14" s="105"/>
      <c r="JT14" s="105"/>
      <c r="JU14" s="105"/>
      <c r="JV14" s="105"/>
      <c r="JW14" s="105"/>
      <c r="JX14" s="105"/>
      <c r="JY14" s="105"/>
      <c r="JZ14" s="105"/>
      <c r="KA14" s="105"/>
      <c r="KB14" s="105"/>
      <c r="KC14" s="105"/>
      <c r="KD14" s="105"/>
      <c r="KE14" s="105"/>
      <c r="KF14" s="105"/>
      <c r="KG14" s="105"/>
      <c r="KH14" s="105"/>
      <c r="KI14" s="105"/>
      <c r="KJ14" s="105"/>
      <c r="KK14" s="105"/>
      <c r="KL14" s="105"/>
      <c r="KM14" s="105"/>
      <c r="KN14" s="105"/>
      <c r="KO14" s="105"/>
      <c r="KP14" s="105"/>
      <c r="KQ14" s="105"/>
      <c r="KR14" s="105"/>
      <c r="KS14" s="105"/>
      <c r="KT14" s="105"/>
      <c r="KU14" s="105"/>
      <c r="KV14" s="105"/>
      <c r="KW14" s="105"/>
      <c r="KX14" s="105"/>
      <c r="KY14" s="105"/>
      <c r="KZ14" s="105"/>
      <c r="LA14" s="105"/>
      <c r="LB14" s="105"/>
      <c r="LC14" s="105"/>
      <c r="LD14" s="105"/>
      <c r="LE14" s="105"/>
      <c r="LF14" s="105"/>
      <c r="LG14" s="105"/>
      <c r="LH14" s="105"/>
      <c r="LI14" s="105"/>
      <c r="LJ14" s="105"/>
      <c r="LK14" s="105"/>
      <c r="LL14" s="105"/>
      <c r="LM14" s="105"/>
      <c r="LN14" s="105"/>
      <c r="LO14" s="105"/>
      <c r="LP14" s="105"/>
      <c r="LQ14" s="105"/>
      <c r="LR14" s="105"/>
      <c r="LS14" s="105"/>
      <c r="LT14" s="105"/>
      <c r="LU14" s="105"/>
      <c r="LV14" s="105"/>
      <c r="LW14" s="105"/>
      <c r="LX14" s="105"/>
      <c r="LY14" s="105"/>
      <c r="LZ14" s="105"/>
      <c r="MA14" s="105"/>
      <c r="MB14" s="105"/>
      <c r="MC14" s="105"/>
      <c r="MD14" s="105"/>
      <c r="ME14" s="105"/>
      <c r="MF14" s="105"/>
      <c r="MG14" s="105"/>
      <c r="MH14" s="105"/>
      <c r="MI14" s="105"/>
      <c r="MJ14" s="105"/>
      <c r="MK14" s="105"/>
      <c r="ML14" s="105"/>
      <c r="MM14" s="105"/>
      <c r="MN14" s="105"/>
      <c r="MO14" s="105"/>
      <c r="MP14" s="105"/>
      <c r="MQ14" s="105"/>
      <c r="MR14" s="105"/>
      <c r="MS14" s="105"/>
      <c r="MT14" s="105"/>
      <c r="MU14" s="105"/>
      <c r="MV14" s="105"/>
      <c r="MW14" s="105"/>
      <c r="MX14" s="105"/>
      <c r="MY14" s="105"/>
      <c r="MZ14" s="105"/>
      <c r="NA14" s="105"/>
      <c r="NB14" s="105"/>
      <c r="NC14" s="105"/>
      <c r="ND14" s="105"/>
      <c r="NE14" s="105"/>
      <c r="NF14" s="105"/>
      <c r="NG14" s="105"/>
      <c r="NH14" s="105"/>
      <c r="NI14" s="105"/>
      <c r="NJ14" s="105"/>
      <c r="NK14" s="105"/>
      <c r="NL14" s="105"/>
      <c r="NM14" s="105"/>
      <c r="NN14" s="105"/>
      <c r="NO14" s="105"/>
      <c r="NP14" s="105"/>
      <c r="NQ14" s="105"/>
      <c r="NR14" s="105"/>
      <c r="NS14" s="105"/>
      <c r="NT14" s="105"/>
      <c r="NU14" s="105"/>
      <c r="NV14" s="105"/>
      <c r="NW14" s="105"/>
      <c r="NX14" s="105"/>
      <c r="NY14" s="105"/>
      <c r="NZ14" s="105"/>
      <c r="OA14" s="105"/>
      <c r="OB14" s="105"/>
      <c r="OC14" s="105"/>
      <c r="OD14" s="105"/>
      <c r="OE14" s="105"/>
      <c r="OF14" s="105"/>
      <c r="OG14" s="105"/>
      <c r="OH14" s="105"/>
      <c r="OI14" s="105"/>
      <c r="OJ14" s="105"/>
      <c r="OK14" s="105"/>
      <c r="OL14" s="105"/>
      <c r="OM14" s="105"/>
      <c r="ON14" s="105"/>
      <c r="OO14" s="105"/>
      <c r="OP14" s="105"/>
      <c r="OQ14" s="105"/>
      <c r="OR14" s="105"/>
      <c r="OS14" s="105"/>
      <c r="OT14" s="105"/>
      <c r="OU14" s="105"/>
      <c r="OV14" s="105"/>
      <c r="OW14" s="105"/>
      <c r="OX14" s="105"/>
      <c r="OY14" s="105"/>
      <c r="OZ14" s="105"/>
      <c r="PA14" s="105"/>
      <c r="PB14" s="105"/>
      <c r="PC14" s="105"/>
      <c r="PD14" s="105"/>
      <c r="PE14" s="105"/>
      <c r="PF14" s="105"/>
      <c r="PG14" s="105"/>
      <c r="PH14" s="105"/>
      <c r="PI14" s="105"/>
      <c r="PJ14" s="105"/>
      <c r="PK14" s="105"/>
      <c r="PL14" s="105"/>
      <c r="PM14" s="105"/>
      <c r="PN14" s="105"/>
      <c r="PO14" s="105"/>
      <c r="PP14" s="105"/>
      <c r="PQ14" s="105"/>
      <c r="PR14" s="105"/>
      <c r="PS14" s="105"/>
      <c r="PT14" s="105"/>
      <c r="PU14" s="105"/>
      <c r="PV14" s="105"/>
      <c r="PW14" s="105"/>
      <c r="PX14" s="105"/>
      <c r="PY14" s="105"/>
      <c r="PZ14" s="105"/>
      <c r="QA14" s="105"/>
      <c r="QB14" s="105"/>
      <c r="QC14" s="105"/>
      <c r="QD14" s="105"/>
      <c r="QE14" s="105"/>
      <c r="QF14" s="105"/>
      <c r="QG14" s="105"/>
      <c r="QH14" s="105"/>
      <c r="QI14" s="105"/>
      <c r="QJ14" s="105"/>
      <c r="QK14" s="105"/>
      <c r="QL14" s="105"/>
      <c r="QM14" s="105"/>
      <c r="QN14" s="105"/>
      <c r="QO14" s="105"/>
      <c r="QP14" s="105"/>
      <c r="QQ14" s="105"/>
      <c r="QR14" s="105"/>
      <c r="QS14" s="105"/>
      <c r="QT14" s="105"/>
      <c r="QU14" s="105"/>
      <c r="QV14" s="105"/>
      <c r="QW14" s="105"/>
      <c r="QX14" s="105"/>
      <c r="QY14" s="105"/>
      <c r="QZ14" s="105"/>
      <c r="RA14" s="105"/>
      <c r="RB14" s="105"/>
      <c r="RC14" s="105"/>
      <c r="RD14" s="105"/>
      <c r="RE14" s="105"/>
      <c r="RF14" s="105"/>
      <c r="RG14" s="105"/>
      <c r="RH14" s="105"/>
      <c r="RI14" s="105"/>
      <c r="RJ14" s="105"/>
      <c r="RK14" s="105"/>
      <c r="RL14" s="105"/>
      <c r="RM14" s="105"/>
      <c r="RN14" s="105"/>
      <c r="RO14" s="105"/>
      <c r="RP14" s="105"/>
      <c r="RQ14" s="105"/>
      <c r="RR14" s="105"/>
      <c r="RS14" s="105"/>
      <c r="RT14" s="105"/>
      <c r="RU14" s="105"/>
      <c r="RV14" s="105"/>
      <c r="RW14" s="105"/>
      <c r="RX14" s="105"/>
      <c r="RY14" s="105"/>
      <c r="RZ14" s="105"/>
      <c r="SA14" s="105"/>
      <c r="SB14" s="105"/>
      <c r="SC14" s="105"/>
      <c r="SD14" s="105"/>
      <c r="SE14" s="105"/>
      <c r="SF14" s="105"/>
      <c r="SG14" s="105"/>
      <c r="SH14" s="105"/>
      <c r="SI14" s="105"/>
      <c r="SJ14" s="105"/>
      <c r="SK14" s="105"/>
      <c r="SL14" s="105"/>
      <c r="SM14" s="105"/>
      <c r="SN14" s="105"/>
      <c r="SO14" s="105"/>
      <c r="SP14" s="105"/>
      <c r="SQ14" s="105"/>
      <c r="SR14" s="105"/>
      <c r="SS14" s="105"/>
      <c r="ST14" s="105"/>
      <c r="SU14" s="105"/>
      <c r="SV14" s="105"/>
      <c r="SW14" s="105"/>
      <c r="SX14" s="105"/>
      <c r="SY14" s="105"/>
      <c r="SZ14" s="105"/>
      <c r="TA14" s="105"/>
      <c r="TB14" s="105"/>
      <c r="TC14" s="105"/>
      <c r="TD14" s="105"/>
      <c r="TE14" s="105"/>
      <c r="TF14" s="105"/>
      <c r="TG14" s="105"/>
      <c r="TH14" s="105"/>
      <c r="TI14" s="105"/>
      <c r="TJ14" s="105"/>
      <c r="TK14" s="105"/>
      <c r="TL14" s="105"/>
      <c r="TM14" s="105"/>
      <c r="TN14" s="105"/>
      <c r="TO14" s="105"/>
      <c r="TP14" s="105"/>
      <c r="TQ14" s="105"/>
      <c r="TR14" s="105"/>
      <c r="TS14" s="105"/>
      <c r="TT14" s="105"/>
      <c r="TU14" s="105"/>
      <c r="TV14" s="105"/>
      <c r="TW14" s="105"/>
      <c r="TX14" s="105"/>
      <c r="TY14" s="105"/>
      <c r="TZ14" s="105"/>
      <c r="UA14" s="105"/>
      <c r="UB14" s="105"/>
      <c r="UC14" s="105"/>
      <c r="UD14" s="105"/>
      <c r="UE14" s="105"/>
      <c r="UF14" s="105"/>
      <c r="UG14" s="105"/>
      <c r="UH14" s="105"/>
      <c r="UI14" s="105"/>
      <c r="UJ14" s="105"/>
      <c r="UK14" s="105"/>
      <c r="UL14" s="105"/>
      <c r="UM14" s="105"/>
      <c r="UN14" s="105"/>
      <c r="UO14" s="105"/>
      <c r="UP14" s="105"/>
      <c r="UQ14" s="105"/>
      <c r="UR14" s="105"/>
      <c r="US14" s="105"/>
      <c r="UT14" s="105"/>
      <c r="UU14" s="105"/>
      <c r="UV14" s="105"/>
      <c r="UW14" s="105"/>
      <c r="UX14" s="105"/>
      <c r="UY14" s="105"/>
      <c r="UZ14" s="105"/>
      <c r="VA14" s="105"/>
      <c r="VB14" s="105"/>
      <c r="VC14" s="105"/>
      <c r="VD14" s="105"/>
      <c r="VE14" s="105"/>
      <c r="VF14" s="105"/>
      <c r="VG14" s="105"/>
      <c r="VH14" s="105"/>
      <c r="VI14" s="105"/>
      <c r="VJ14" s="105"/>
      <c r="VK14" s="105"/>
      <c r="VL14" s="105"/>
      <c r="VM14" s="105"/>
      <c r="VN14" s="105"/>
      <c r="VO14" s="105"/>
      <c r="VP14" s="105"/>
      <c r="VQ14" s="105"/>
      <c r="VR14" s="105"/>
      <c r="VS14" s="105"/>
      <c r="VT14" s="105"/>
      <c r="VU14" s="105"/>
      <c r="VV14" s="105"/>
      <c r="VW14" s="105"/>
      <c r="VX14" s="105"/>
      <c r="VY14" s="105"/>
      <c r="VZ14" s="105"/>
      <c r="WA14" s="105"/>
      <c r="WB14" s="105"/>
      <c r="WC14" s="105"/>
      <c r="WD14" s="105"/>
      <c r="WE14" s="105"/>
      <c r="WF14" s="105"/>
      <c r="WG14" s="105"/>
      <c r="WH14" s="105"/>
      <c r="WI14" s="105"/>
      <c r="WJ14" s="105"/>
      <c r="WK14" s="105"/>
      <c r="WL14" s="105"/>
      <c r="WM14" s="105"/>
      <c r="WN14" s="105"/>
      <c r="WO14" s="105"/>
      <c r="WP14" s="105"/>
      <c r="WQ14" s="105"/>
      <c r="WR14" s="105"/>
      <c r="WS14" s="105"/>
      <c r="WT14" s="105"/>
      <c r="WU14" s="105"/>
      <c r="WV14" s="105"/>
      <c r="WW14" s="105"/>
      <c r="WX14" s="105"/>
      <c r="WY14" s="105"/>
      <c r="WZ14" s="105"/>
      <c r="XA14" s="105"/>
      <c r="XB14" s="105"/>
      <c r="XC14" s="105"/>
      <c r="XD14" s="105"/>
      <c r="XE14" s="105"/>
      <c r="XF14" s="105"/>
      <c r="XG14" s="105"/>
      <c r="XH14" s="105"/>
      <c r="XI14" s="105"/>
      <c r="XJ14" s="105"/>
      <c r="XK14" s="105"/>
      <c r="XL14" s="105"/>
      <c r="XM14" s="105"/>
      <c r="XN14" s="105"/>
      <c r="XO14" s="105"/>
      <c r="XP14" s="105"/>
      <c r="XQ14" s="105"/>
      <c r="XR14" s="105"/>
      <c r="XS14" s="105"/>
      <c r="XT14" s="105"/>
      <c r="XU14" s="105"/>
      <c r="XV14" s="105"/>
      <c r="XW14" s="105"/>
      <c r="XX14" s="105"/>
      <c r="XY14" s="105"/>
      <c r="XZ14" s="105"/>
      <c r="YA14" s="105"/>
      <c r="YB14" s="105"/>
      <c r="YC14" s="105"/>
      <c r="YD14" s="105"/>
      <c r="YE14" s="105"/>
      <c r="YF14" s="105"/>
      <c r="YG14" s="105"/>
      <c r="YH14" s="105"/>
      <c r="YI14" s="105"/>
      <c r="YJ14" s="105"/>
      <c r="YK14" s="105"/>
      <c r="YL14" s="105"/>
      <c r="YM14" s="105"/>
      <c r="YN14" s="105"/>
      <c r="YO14" s="105"/>
      <c r="YP14" s="105"/>
      <c r="YQ14" s="105"/>
      <c r="YR14" s="105"/>
      <c r="YS14" s="105"/>
      <c r="YT14" s="105"/>
      <c r="YU14" s="105"/>
      <c r="YV14" s="105"/>
      <c r="YW14" s="105"/>
      <c r="YX14" s="105"/>
      <c r="YY14" s="105"/>
      <c r="YZ14" s="105"/>
      <c r="ZA14" s="105"/>
      <c r="ZB14" s="105"/>
      <c r="ZC14" s="105"/>
      <c r="ZD14" s="105"/>
      <c r="ZE14" s="105"/>
      <c r="ZF14" s="105"/>
      <c r="ZG14" s="105"/>
      <c r="ZH14" s="105"/>
      <c r="ZI14" s="105"/>
      <c r="ZJ14" s="105"/>
      <c r="ZK14" s="105"/>
      <c r="ZL14" s="105"/>
      <c r="ZM14" s="105"/>
      <c r="ZN14" s="105"/>
      <c r="ZO14" s="105"/>
      <c r="ZP14" s="105"/>
      <c r="ZQ14" s="105"/>
      <c r="ZR14" s="105"/>
      <c r="ZS14" s="105"/>
      <c r="ZT14" s="105"/>
      <c r="ZU14" s="105"/>
      <c r="ZV14" s="105"/>
      <c r="ZW14" s="105"/>
      <c r="ZX14" s="105"/>
      <c r="ZY14" s="105"/>
      <c r="ZZ14" s="105"/>
      <c r="AAA14" s="105"/>
      <c r="AAB14" s="105"/>
      <c r="AAC14" s="105"/>
      <c r="AAD14" s="105"/>
      <c r="AAE14" s="105"/>
      <c r="AAF14" s="105"/>
      <c r="AAG14" s="105"/>
      <c r="AAH14" s="105"/>
      <c r="AAI14" s="105"/>
      <c r="AAJ14" s="105"/>
      <c r="AAK14" s="105"/>
      <c r="AAL14" s="105"/>
      <c r="AAM14" s="105"/>
      <c r="AAN14" s="105"/>
      <c r="AAO14" s="105"/>
      <c r="AAP14" s="105"/>
      <c r="AAQ14" s="105"/>
      <c r="AAR14" s="105"/>
      <c r="AAS14" s="105"/>
      <c r="AAT14" s="105"/>
      <c r="AAU14" s="105"/>
      <c r="AAV14" s="105"/>
      <c r="AAW14" s="105"/>
      <c r="AAX14" s="105"/>
      <c r="AAY14" s="105"/>
      <c r="AAZ14" s="105"/>
      <c r="ABA14" s="105"/>
      <c r="ABB14" s="105"/>
      <c r="ABC14" s="105"/>
      <c r="ABD14" s="105"/>
      <c r="ABE14" s="105"/>
      <c r="ABF14" s="105"/>
      <c r="ABG14" s="105"/>
      <c r="ABH14" s="105"/>
      <c r="ABI14" s="105"/>
      <c r="ABJ14" s="105"/>
      <c r="ABK14" s="105"/>
      <c r="ABL14" s="105"/>
      <c r="ABM14" s="105"/>
      <c r="ABN14" s="105"/>
      <c r="ABO14" s="105"/>
      <c r="ABP14" s="105"/>
      <c r="ABQ14" s="105"/>
      <c r="ABR14" s="105"/>
      <c r="ABS14" s="105"/>
      <c r="ABT14" s="105"/>
      <c r="ABU14" s="105"/>
      <c r="ABV14" s="105"/>
      <c r="ABW14" s="105"/>
      <c r="ABX14" s="105"/>
      <c r="ABY14" s="105"/>
      <c r="ABZ14" s="105"/>
      <c r="ACA14" s="105"/>
      <c r="ACB14" s="105"/>
      <c r="ACC14" s="105"/>
      <c r="ACD14" s="105"/>
      <c r="ACE14" s="105"/>
      <c r="ACF14" s="105"/>
      <c r="ACG14" s="105"/>
      <c r="ACH14" s="105"/>
      <c r="ACI14" s="105"/>
      <c r="ACJ14" s="105"/>
      <c r="ACK14" s="105"/>
      <c r="ACL14" s="105"/>
      <c r="ACM14" s="105"/>
      <c r="ACN14" s="105"/>
      <c r="ACO14" s="105"/>
      <c r="ACP14" s="105"/>
      <c r="ACQ14" s="105"/>
      <c r="ACR14" s="105"/>
      <c r="ACS14" s="105"/>
      <c r="ACT14" s="105"/>
      <c r="ACU14" s="105"/>
      <c r="ACV14" s="105"/>
      <c r="ACW14" s="105"/>
      <c r="ACX14" s="105"/>
      <c r="ACY14" s="105"/>
      <c r="ACZ14" s="105"/>
      <c r="ADA14" s="105"/>
      <c r="ADB14" s="105"/>
      <c r="ADC14" s="105"/>
      <c r="ADD14" s="105"/>
      <c r="ADE14" s="105"/>
      <c r="ADF14" s="105"/>
      <c r="ADG14" s="105"/>
      <c r="ADH14" s="105"/>
      <c r="ADI14" s="105"/>
      <c r="ADJ14" s="105"/>
      <c r="ADK14" s="105"/>
      <c r="ADL14" s="105"/>
      <c r="ADM14" s="105"/>
      <c r="ADN14" s="105"/>
      <c r="ADO14" s="105"/>
      <c r="ADP14" s="105"/>
      <c r="ADQ14" s="105"/>
      <c r="ADR14" s="105"/>
      <c r="ADS14" s="105"/>
      <c r="ADT14" s="105"/>
      <c r="ADU14" s="105"/>
      <c r="ADV14" s="105"/>
      <c r="ADW14" s="105"/>
      <c r="ADX14" s="105"/>
      <c r="ADY14" s="105"/>
      <c r="ADZ14" s="105"/>
      <c r="AEA14" s="105"/>
      <c r="AEB14" s="105"/>
      <c r="AEC14" s="105"/>
      <c r="AED14" s="105"/>
      <c r="AEE14" s="105"/>
      <c r="AEF14" s="105"/>
      <c r="AEG14" s="105"/>
      <c r="AEH14" s="105"/>
      <c r="AEI14" s="105"/>
      <c r="AEJ14" s="105"/>
      <c r="AEK14" s="105"/>
      <c r="AEL14" s="105"/>
      <c r="AEM14" s="105"/>
      <c r="AEN14" s="105"/>
      <c r="AEO14" s="105"/>
      <c r="AEP14" s="105"/>
      <c r="AEQ14" s="105"/>
      <c r="AER14" s="105"/>
      <c r="AES14" s="105"/>
      <c r="AET14" s="105"/>
      <c r="AEU14" s="105"/>
      <c r="AEV14" s="105"/>
      <c r="AEW14" s="105"/>
      <c r="AEX14" s="105"/>
      <c r="AEY14" s="105"/>
      <c r="AEZ14" s="105"/>
      <c r="AFA14" s="105"/>
      <c r="AFB14" s="105"/>
      <c r="AFC14" s="105"/>
      <c r="AFD14" s="105"/>
      <c r="AFE14" s="105"/>
      <c r="AFF14" s="105"/>
      <c r="AFG14" s="105"/>
      <c r="AFH14" s="105"/>
      <c r="AFI14" s="105"/>
      <c r="AFJ14" s="105"/>
      <c r="AFK14" s="105"/>
      <c r="AFL14" s="105"/>
      <c r="AFM14" s="105"/>
      <c r="AFN14" s="105"/>
      <c r="AFO14" s="105"/>
      <c r="AFP14" s="105"/>
      <c r="AFQ14" s="105"/>
      <c r="AFR14" s="105"/>
      <c r="AFS14" s="105"/>
      <c r="AFT14" s="105"/>
      <c r="AFU14" s="105"/>
      <c r="AFV14" s="105"/>
      <c r="AFW14" s="105"/>
      <c r="AFX14" s="105"/>
      <c r="AFY14" s="105"/>
      <c r="AFZ14" s="105"/>
      <c r="AGA14" s="105"/>
      <c r="AGB14" s="105"/>
      <c r="AGC14" s="105"/>
      <c r="AGD14" s="105"/>
      <c r="AGE14" s="105"/>
      <c r="AGF14" s="105"/>
      <c r="AGG14" s="105"/>
      <c r="AGH14" s="105"/>
      <c r="AGI14" s="105"/>
      <c r="AGJ14" s="105"/>
      <c r="AGK14" s="105"/>
      <c r="AGL14" s="105"/>
      <c r="AGM14" s="105"/>
      <c r="AGN14" s="105"/>
      <c r="AGO14" s="105"/>
      <c r="AGP14" s="105"/>
      <c r="AGQ14" s="105"/>
      <c r="AGR14" s="105"/>
      <c r="AGS14" s="105"/>
      <c r="AGT14" s="105"/>
      <c r="AGU14" s="105"/>
      <c r="AGV14" s="105"/>
      <c r="AGW14" s="105"/>
      <c r="AGX14" s="105"/>
      <c r="AGY14" s="105"/>
      <c r="AGZ14" s="105"/>
      <c r="AHA14" s="105"/>
      <c r="AHB14" s="105"/>
      <c r="AHC14" s="105"/>
      <c r="AHD14" s="105"/>
      <c r="AHE14" s="105"/>
      <c r="AHF14" s="105"/>
      <c r="AHG14" s="105"/>
      <c r="AHH14" s="105"/>
      <c r="AHI14" s="105"/>
      <c r="AHJ14" s="105"/>
      <c r="AHK14" s="105"/>
      <c r="AHL14" s="105"/>
      <c r="AHM14" s="105"/>
      <c r="AHN14" s="105"/>
      <c r="AHO14" s="105"/>
      <c r="AHP14" s="105"/>
      <c r="AHQ14" s="105"/>
      <c r="AHR14" s="105"/>
      <c r="AHS14" s="105"/>
      <c r="AHT14" s="105"/>
      <c r="AHU14" s="105"/>
      <c r="AHV14" s="105"/>
      <c r="AHW14" s="105"/>
      <c r="AHX14" s="105"/>
      <c r="AHY14" s="105"/>
      <c r="AHZ14" s="105"/>
      <c r="AIA14" s="105"/>
      <c r="AIB14" s="105"/>
      <c r="AIC14" s="105"/>
      <c r="AID14" s="105"/>
      <c r="AIE14" s="105"/>
      <c r="AIF14" s="105"/>
      <c r="AIG14" s="105"/>
      <c r="AIH14" s="105"/>
      <c r="AII14" s="105"/>
      <c r="AIJ14" s="105"/>
      <c r="AIK14" s="105"/>
      <c r="AIL14" s="105"/>
      <c r="AIM14" s="105"/>
      <c r="AIN14" s="105"/>
      <c r="AIO14" s="105"/>
      <c r="AIP14" s="105"/>
      <c r="AIQ14" s="105"/>
      <c r="AIR14" s="105"/>
      <c r="AIS14" s="105"/>
      <c r="AIT14" s="105"/>
      <c r="AIU14" s="105"/>
      <c r="AIV14" s="105"/>
      <c r="AIW14" s="105"/>
      <c r="AIX14" s="105"/>
      <c r="AIY14" s="105"/>
      <c r="AIZ14" s="105"/>
      <c r="AJA14" s="105"/>
      <c r="AJB14" s="105"/>
      <c r="AJC14" s="105"/>
      <c r="AJD14" s="105"/>
      <c r="AJE14" s="105"/>
      <c r="AJF14" s="105"/>
      <c r="AJG14" s="105"/>
      <c r="AJH14" s="105"/>
      <c r="AJI14" s="105"/>
      <c r="AJJ14" s="105"/>
      <c r="AJK14" s="105"/>
      <c r="AJL14" s="105"/>
      <c r="AJM14" s="105"/>
      <c r="AJN14" s="105"/>
      <c r="AJO14" s="105"/>
      <c r="AJP14" s="105"/>
      <c r="AJQ14" s="105"/>
      <c r="AJR14" s="105"/>
      <c r="AJS14" s="105"/>
      <c r="AJT14" s="105"/>
      <c r="AJU14" s="105"/>
      <c r="AJV14" s="105"/>
      <c r="AJW14" s="105"/>
      <c r="AJX14" s="105"/>
      <c r="AJY14" s="105"/>
      <c r="AJZ14" s="105"/>
      <c r="AKA14" s="105"/>
      <c r="AKB14" s="105"/>
      <c r="AKC14" s="105"/>
      <c r="AKD14" s="105"/>
      <c r="AKE14" s="105"/>
      <c r="AKF14" s="105"/>
      <c r="AKG14" s="105"/>
      <c r="AKH14" s="105"/>
      <c r="AKI14" s="105"/>
      <c r="AKJ14" s="105"/>
      <c r="AKK14" s="105"/>
      <c r="AKL14" s="105"/>
      <c r="AKM14" s="105"/>
      <c r="AKN14" s="105"/>
      <c r="AKO14" s="105"/>
      <c r="AKP14" s="105"/>
      <c r="AKQ14" s="105"/>
      <c r="AKR14" s="105"/>
      <c r="AKS14" s="105"/>
      <c r="AKT14" s="105"/>
      <c r="AKU14" s="105"/>
      <c r="AKV14" s="105"/>
      <c r="AKW14" s="105"/>
      <c r="AKX14" s="105"/>
      <c r="AKY14" s="105"/>
      <c r="AKZ14" s="105"/>
      <c r="ALA14" s="105"/>
      <c r="ALB14" s="105"/>
      <c r="ALC14" s="105"/>
      <c r="ALD14" s="105"/>
      <c r="ALE14" s="105"/>
      <c r="ALF14" s="105"/>
      <c r="ALG14" s="105"/>
      <c r="ALH14" s="105"/>
      <c r="ALI14" s="105"/>
      <c r="ALJ14" s="105"/>
      <c r="ALK14" s="105"/>
      <c r="ALL14" s="105"/>
      <c r="ALM14" s="105"/>
      <c r="ALN14" s="105"/>
      <c r="ALO14" s="105"/>
      <c r="ALP14" s="105"/>
      <c r="ALQ14" s="105"/>
      <c r="ALR14" s="105"/>
      <c r="ALS14" s="105"/>
      <c r="ALT14" s="105"/>
      <c r="ALU14" s="105"/>
      <c r="ALV14" s="105"/>
      <c r="ALW14" s="105"/>
      <c r="ALX14" s="105"/>
      <c r="ALY14" s="105"/>
      <c r="ALZ14" s="105"/>
      <c r="AMA14" s="105"/>
      <c r="AMB14" s="105"/>
      <c r="AMC14" s="105"/>
      <c r="AMD14" s="105"/>
      <c r="AME14" s="105"/>
      <c r="AMF14" s="105"/>
      <c r="AMG14" s="105"/>
      <c r="AMH14" s="105"/>
      <c r="AMI14" s="105"/>
      <c r="AMJ14" s="105"/>
      <c r="AMK14" s="105"/>
      <c r="AML14" s="105"/>
      <c r="AMM14" s="105"/>
      <c r="AMN14" s="105"/>
      <c r="AMO14" s="105"/>
      <c r="AMP14" s="105"/>
      <c r="AMQ14" s="105"/>
      <c r="AMR14" s="105"/>
      <c r="AMS14" s="105"/>
      <c r="AMT14" s="105"/>
      <c r="AMU14" s="105"/>
      <c r="AMV14" s="105"/>
      <c r="AMW14" s="105"/>
      <c r="AMX14" s="105"/>
      <c r="AMY14" s="105"/>
      <c r="AMZ14" s="105"/>
      <c r="ANA14" s="105"/>
      <c r="ANB14" s="105"/>
      <c r="ANC14" s="105"/>
      <c r="AND14" s="105"/>
      <c r="ANE14" s="105"/>
      <c r="ANF14" s="105"/>
      <c r="ANG14" s="105"/>
      <c r="ANH14" s="105"/>
      <c r="ANI14" s="105"/>
      <c r="ANJ14" s="105"/>
      <c r="ANK14" s="105"/>
      <c r="ANL14" s="105"/>
      <c r="ANM14" s="105"/>
      <c r="ANN14" s="105"/>
      <c r="ANO14" s="105"/>
      <c r="ANP14" s="105"/>
      <c r="ANQ14" s="105"/>
      <c r="ANR14" s="105"/>
      <c r="ANS14" s="105"/>
      <c r="ANT14" s="105"/>
      <c r="ANU14" s="105"/>
      <c r="ANV14" s="105"/>
      <c r="ANW14" s="105"/>
      <c r="ANX14" s="105"/>
      <c r="ANY14" s="105"/>
      <c r="ANZ14" s="105"/>
      <c r="AOA14" s="105"/>
      <c r="AOB14" s="105"/>
      <c r="AOC14" s="105"/>
      <c r="AOD14" s="105"/>
      <c r="AOE14" s="105"/>
      <c r="AOF14" s="105"/>
      <c r="AOG14" s="105"/>
      <c r="AOH14" s="105"/>
      <c r="AOI14" s="105"/>
      <c r="AOJ14" s="105"/>
      <c r="AOK14" s="105"/>
      <c r="AOL14" s="105"/>
      <c r="AOM14" s="105"/>
      <c r="AON14" s="105"/>
      <c r="AOO14" s="105"/>
      <c r="AOP14" s="105"/>
      <c r="AOQ14" s="105"/>
      <c r="AOR14" s="105"/>
      <c r="AOS14" s="105"/>
      <c r="AOT14" s="105"/>
      <c r="AOU14" s="105"/>
      <c r="AOV14" s="105"/>
      <c r="AOW14" s="105"/>
      <c r="AOX14" s="105"/>
      <c r="AOY14" s="105"/>
      <c r="AOZ14" s="105"/>
      <c r="APA14" s="105"/>
      <c r="APB14" s="105"/>
      <c r="APC14" s="105"/>
      <c r="APD14" s="105"/>
      <c r="APE14" s="105"/>
      <c r="APF14" s="105"/>
      <c r="APG14" s="105"/>
      <c r="APH14" s="105"/>
      <c r="API14" s="105"/>
      <c r="APJ14" s="105"/>
      <c r="APK14" s="105"/>
      <c r="APL14" s="105"/>
      <c r="APM14" s="105"/>
      <c r="APN14" s="105"/>
      <c r="APO14" s="105"/>
      <c r="APP14" s="105"/>
      <c r="APQ14" s="105"/>
      <c r="APR14" s="105"/>
      <c r="APS14" s="105"/>
      <c r="APT14" s="105"/>
      <c r="APU14" s="105"/>
      <c r="APV14" s="105"/>
      <c r="APW14" s="105"/>
      <c r="APX14" s="105"/>
      <c r="APY14" s="105"/>
      <c r="APZ14" s="105"/>
      <c r="AQA14" s="105"/>
      <c r="AQB14" s="105"/>
      <c r="AQC14" s="105"/>
      <c r="AQD14" s="105"/>
      <c r="AQE14" s="105"/>
      <c r="AQF14" s="105"/>
      <c r="AQG14" s="105"/>
      <c r="AQH14" s="105"/>
      <c r="AQI14" s="105"/>
      <c r="AQJ14" s="105"/>
      <c r="AQK14" s="105"/>
      <c r="AQL14" s="105"/>
      <c r="AQM14" s="105"/>
      <c r="AQN14" s="105"/>
      <c r="AQO14" s="105"/>
      <c r="AQP14" s="105"/>
      <c r="AQQ14" s="105"/>
      <c r="AQR14" s="105"/>
      <c r="AQS14" s="105"/>
      <c r="AQT14" s="105"/>
      <c r="AQU14" s="105"/>
      <c r="AQV14" s="105"/>
      <c r="AQW14" s="105"/>
      <c r="AQX14" s="105"/>
      <c r="AQY14" s="105"/>
      <c r="AQZ14" s="105"/>
      <c r="ARA14" s="105"/>
      <c r="ARB14" s="105"/>
      <c r="ARC14" s="105"/>
      <c r="ARD14" s="105"/>
      <c r="ARE14" s="105"/>
      <c r="ARF14" s="105"/>
      <c r="ARG14" s="105"/>
      <c r="ARH14" s="105"/>
      <c r="ARI14" s="105"/>
      <c r="ARJ14" s="105"/>
      <c r="ARK14" s="105"/>
      <c r="ARL14" s="105"/>
      <c r="ARM14" s="105"/>
      <c r="ARN14" s="105"/>
      <c r="ARO14" s="105"/>
      <c r="ARP14" s="105"/>
      <c r="ARQ14" s="105"/>
      <c r="ARR14" s="105"/>
      <c r="ARS14" s="105"/>
      <c r="ART14" s="105"/>
      <c r="ARU14" s="105"/>
      <c r="ARV14" s="105"/>
      <c r="ARW14" s="105"/>
      <c r="ARX14" s="105"/>
      <c r="ARY14" s="105"/>
      <c r="ARZ14" s="105"/>
      <c r="ASA14" s="105"/>
      <c r="ASB14" s="105"/>
      <c r="ASC14" s="105"/>
      <c r="ASD14" s="105"/>
      <c r="ASE14" s="105"/>
      <c r="ASF14" s="105"/>
      <c r="ASG14" s="105"/>
      <c r="ASH14" s="105"/>
      <c r="ASI14" s="105"/>
      <c r="ASJ14" s="105"/>
      <c r="ASK14" s="105"/>
      <c r="ASL14" s="105"/>
      <c r="ASM14" s="105"/>
      <c r="ASN14" s="105"/>
      <c r="ASO14" s="105"/>
      <c r="ASP14" s="105"/>
      <c r="ASQ14" s="105"/>
      <c r="ASR14" s="105"/>
      <c r="ASS14" s="105"/>
      <c r="AST14" s="105"/>
      <c r="ASU14" s="105"/>
      <c r="ASV14" s="105"/>
      <c r="ASW14" s="105"/>
      <c r="ASX14" s="105"/>
      <c r="ASY14" s="105"/>
      <c r="ASZ14" s="105"/>
      <c r="ATA14" s="105"/>
      <c r="ATB14" s="105"/>
      <c r="ATC14" s="105"/>
      <c r="ATD14" s="105"/>
      <c r="ATE14" s="105"/>
      <c r="ATF14" s="105"/>
      <c r="ATG14" s="105"/>
      <c r="ATH14" s="105"/>
      <c r="ATI14" s="105"/>
      <c r="ATJ14" s="105"/>
      <c r="ATK14" s="105"/>
      <c r="ATL14" s="105"/>
      <c r="ATM14" s="105"/>
      <c r="ATN14" s="105"/>
      <c r="ATO14" s="105"/>
      <c r="ATP14" s="105"/>
      <c r="ATQ14" s="105"/>
      <c r="ATR14" s="105"/>
      <c r="ATS14" s="105"/>
      <c r="ATT14" s="105"/>
      <c r="ATU14" s="105"/>
      <c r="ATV14" s="105"/>
      <c r="ATW14" s="105"/>
      <c r="ATX14" s="105"/>
      <c r="ATY14" s="105"/>
      <c r="ATZ14" s="105"/>
      <c r="AUA14" s="105"/>
      <c r="AUB14" s="105"/>
      <c r="AUC14" s="105"/>
      <c r="AUD14" s="105"/>
      <c r="AUE14" s="105"/>
      <c r="AUF14" s="105"/>
      <c r="AUG14" s="105"/>
      <c r="AUH14" s="105"/>
      <c r="AUI14" s="105"/>
      <c r="AUJ14" s="105"/>
      <c r="AUK14" s="105"/>
      <c r="AUL14" s="105"/>
      <c r="AUM14" s="105"/>
      <c r="AUN14" s="105"/>
      <c r="AUO14" s="105"/>
      <c r="AUP14" s="105"/>
      <c r="AUQ14" s="105"/>
      <c r="AUR14" s="105"/>
      <c r="AUS14" s="105"/>
      <c r="AUT14" s="105"/>
      <c r="AUU14" s="105"/>
      <c r="AUV14" s="105"/>
      <c r="AUW14" s="105"/>
      <c r="AUX14" s="105"/>
      <c r="AUY14" s="105"/>
      <c r="AUZ14" s="105"/>
      <c r="AVA14" s="105"/>
      <c r="AVB14" s="105"/>
      <c r="AVC14" s="105"/>
      <c r="AVD14" s="105"/>
      <c r="AVE14" s="105"/>
      <c r="AVF14" s="105"/>
      <c r="AVG14" s="105"/>
      <c r="AVH14" s="105"/>
      <c r="AVI14" s="105"/>
      <c r="AVJ14" s="105"/>
      <c r="AVK14" s="105"/>
      <c r="AVL14" s="105"/>
      <c r="AVM14" s="105"/>
      <c r="AVN14" s="105"/>
      <c r="AVO14" s="105"/>
      <c r="AVP14" s="105"/>
      <c r="AVQ14" s="105"/>
      <c r="AVR14" s="105"/>
      <c r="AVS14" s="105"/>
      <c r="AVT14" s="105"/>
      <c r="AVU14" s="105"/>
      <c r="AVV14" s="105"/>
      <c r="AVW14" s="105"/>
      <c r="AVX14" s="105"/>
      <c r="AVY14" s="105"/>
      <c r="AVZ14" s="105"/>
      <c r="AWA14" s="105"/>
      <c r="AWB14" s="105"/>
      <c r="AWC14" s="105"/>
      <c r="AWD14" s="105"/>
      <c r="AWE14" s="105"/>
      <c r="AWF14" s="105"/>
      <c r="AWG14" s="105"/>
      <c r="AWH14" s="105"/>
    </row>
    <row r="15" spans="1:1282" s="58" customFormat="1" ht="15.75">
      <c r="A15" s="2723"/>
      <c r="B15" s="62"/>
      <c r="C15" s="29"/>
      <c r="D15" s="29"/>
      <c r="E15" s="29"/>
      <c r="F15" s="96"/>
      <c r="G15" s="96"/>
      <c r="H15" s="56"/>
      <c r="I15" s="56"/>
      <c r="J15" s="56"/>
      <c r="K15" s="56"/>
      <c r="L15" s="72"/>
      <c r="M15" s="73"/>
      <c r="N15" s="57"/>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105"/>
      <c r="HE15" s="105"/>
      <c r="HF15" s="105"/>
      <c r="HG15" s="105"/>
      <c r="HH15" s="105"/>
      <c r="HI15" s="105"/>
      <c r="HJ15" s="105"/>
      <c r="HK15" s="105"/>
      <c r="HL15" s="105"/>
      <c r="HM15" s="105"/>
      <c r="HN15" s="105"/>
      <c r="HO15" s="105"/>
      <c r="HP15" s="105"/>
      <c r="HQ15" s="105"/>
      <c r="HR15" s="105"/>
      <c r="HS15" s="105"/>
      <c r="HT15" s="105"/>
      <c r="HU15" s="105"/>
      <c r="HV15" s="105"/>
      <c r="HW15" s="105"/>
      <c r="HX15" s="105"/>
      <c r="HY15" s="105"/>
      <c r="HZ15" s="105"/>
      <c r="IA15" s="105"/>
      <c r="IB15" s="105"/>
      <c r="IC15" s="105"/>
      <c r="ID15" s="105"/>
      <c r="IE15" s="105"/>
      <c r="IF15" s="105"/>
      <c r="IG15" s="105"/>
      <c r="IH15" s="105"/>
      <c r="II15" s="105"/>
      <c r="IJ15" s="105"/>
      <c r="IK15" s="105"/>
      <c r="IL15" s="105"/>
      <c r="IM15" s="105"/>
      <c r="IN15" s="105"/>
      <c r="IO15" s="105"/>
      <c r="IP15" s="105"/>
      <c r="IQ15" s="105"/>
      <c r="IR15" s="105"/>
      <c r="IS15" s="105"/>
      <c r="IT15" s="105"/>
      <c r="IU15" s="105"/>
      <c r="IV15" s="105"/>
      <c r="IW15" s="105"/>
      <c r="IX15" s="105"/>
      <c r="IY15" s="105"/>
      <c r="IZ15" s="105"/>
      <c r="JA15" s="105"/>
      <c r="JB15" s="105"/>
      <c r="JC15" s="105"/>
      <c r="JD15" s="105"/>
      <c r="JE15" s="105"/>
      <c r="JF15" s="105"/>
      <c r="JG15" s="105"/>
      <c r="JH15" s="105"/>
      <c r="JI15" s="105"/>
      <c r="JJ15" s="105"/>
      <c r="JK15" s="105"/>
      <c r="JL15" s="105"/>
      <c r="JM15" s="105"/>
      <c r="JN15" s="105"/>
      <c r="JO15" s="105"/>
      <c r="JP15" s="105"/>
      <c r="JQ15" s="105"/>
      <c r="JR15" s="105"/>
      <c r="JS15" s="105"/>
      <c r="JT15" s="105"/>
      <c r="JU15" s="105"/>
      <c r="JV15" s="105"/>
      <c r="JW15" s="105"/>
      <c r="JX15" s="105"/>
      <c r="JY15" s="105"/>
      <c r="JZ15" s="105"/>
      <c r="KA15" s="105"/>
      <c r="KB15" s="105"/>
      <c r="KC15" s="105"/>
      <c r="KD15" s="105"/>
      <c r="KE15" s="105"/>
      <c r="KF15" s="105"/>
      <c r="KG15" s="105"/>
      <c r="KH15" s="105"/>
      <c r="KI15" s="105"/>
      <c r="KJ15" s="105"/>
      <c r="KK15" s="105"/>
      <c r="KL15" s="105"/>
      <c r="KM15" s="105"/>
      <c r="KN15" s="105"/>
      <c r="KO15" s="105"/>
      <c r="KP15" s="105"/>
      <c r="KQ15" s="105"/>
      <c r="KR15" s="105"/>
      <c r="KS15" s="105"/>
      <c r="KT15" s="105"/>
      <c r="KU15" s="105"/>
      <c r="KV15" s="105"/>
      <c r="KW15" s="105"/>
      <c r="KX15" s="105"/>
      <c r="KY15" s="105"/>
      <c r="KZ15" s="105"/>
      <c r="LA15" s="105"/>
      <c r="LB15" s="105"/>
      <c r="LC15" s="105"/>
      <c r="LD15" s="105"/>
      <c r="LE15" s="105"/>
      <c r="LF15" s="105"/>
      <c r="LG15" s="105"/>
      <c r="LH15" s="105"/>
      <c r="LI15" s="105"/>
      <c r="LJ15" s="105"/>
      <c r="LK15" s="105"/>
      <c r="LL15" s="105"/>
      <c r="LM15" s="105"/>
      <c r="LN15" s="105"/>
      <c r="LO15" s="105"/>
      <c r="LP15" s="105"/>
      <c r="LQ15" s="105"/>
      <c r="LR15" s="105"/>
      <c r="LS15" s="105"/>
      <c r="LT15" s="105"/>
      <c r="LU15" s="105"/>
      <c r="LV15" s="105"/>
      <c r="LW15" s="105"/>
      <c r="LX15" s="105"/>
      <c r="LY15" s="105"/>
      <c r="LZ15" s="105"/>
      <c r="MA15" s="105"/>
      <c r="MB15" s="105"/>
      <c r="MC15" s="105"/>
      <c r="MD15" s="105"/>
      <c r="ME15" s="105"/>
      <c r="MF15" s="105"/>
      <c r="MG15" s="105"/>
      <c r="MH15" s="105"/>
      <c r="MI15" s="105"/>
      <c r="MJ15" s="105"/>
      <c r="MK15" s="105"/>
      <c r="ML15" s="105"/>
      <c r="MM15" s="105"/>
      <c r="MN15" s="105"/>
      <c r="MO15" s="105"/>
      <c r="MP15" s="105"/>
      <c r="MQ15" s="105"/>
      <c r="MR15" s="105"/>
      <c r="MS15" s="105"/>
      <c r="MT15" s="105"/>
      <c r="MU15" s="105"/>
      <c r="MV15" s="105"/>
      <c r="MW15" s="105"/>
      <c r="MX15" s="105"/>
      <c r="MY15" s="105"/>
      <c r="MZ15" s="105"/>
      <c r="NA15" s="105"/>
      <c r="NB15" s="105"/>
      <c r="NC15" s="105"/>
      <c r="ND15" s="105"/>
      <c r="NE15" s="105"/>
      <c r="NF15" s="105"/>
      <c r="NG15" s="105"/>
      <c r="NH15" s="105"/>
      <c r="NI15" s="105"/>
      <c r="NJ15" s="105"/>
      <c r="NK15" s="105"/>
      <c r="NL15" s="105"/>
      <c r="NM15" s="105"/>
      <c r="NN15" s="105"/>
      <c r="NO15" s="105"/>
      <c r="NP15" s="105"/>
      <c r="NQ15" s="105"/>
      <c r="NR15" s="105"/>
      <c r="NS15" s="105"/>
      <c r="NT15" s="105"/>
      <c r="NU15" s="105"/>
      <c r="NV15" s="105"/>
      <c r="NW15" s="105"/>
      <c r="NX15" s="105"/>
      <c r="NY15" s="105"/>
      <c r="NZ15" s="105"/>
      <c r="OA15" s="105"/>
      <c r="OB15" s="105"/>
      <c r="OC15" s="105"/>
      <c r="OD15" s="105"/>
      <c r="OE15" s="105"/>
      <c r="OF15" s="105"/>
      <c r="OG15" s="105"/>
      <c r="OH15" s="105"/>
      <c r="OI15" s="105"/>
      <c r="OJ15" s="105"/>
      <c r="OK15" s="105"/>
      <c r="OL15" s="105"/>
      <c r="OM15" s="105"/>
      <c r="ON15" s="105"/>
      <c r="OO15" s="105"/>
      <c r="OP15" s="105"/>
      <c r="OQ15" s="105"/>
      <c r="OR15" s="105"/>
      <c r="OS15" s="105"/>
      <c r="OT15" s="105"/>
      <c r="OU15" s="105"/>
      <c r="OV15" s="105"/>
      <c r="OW15" s="105"/>
      <c r="OX15" s="105"/>
      <c r="OY15" s="105"/>
      <c r="OZ15" s="105"/>
      <c r="PA15" s="105"/>
      <c r="PB15" s="105"/>
      <c r="PC15" s="105"/>
      <c r="PD15" s="105"/>
      <c r="PE15" s="105"/>
      <c r="PF15" s="105"/>
      <c r="PG15" s="105"/>
      <c r="PH15" s="105"/>
      <c r="PI15" s="105"/>
      <c r="PJ15" s="105"/>
      <c r="PK15" s="105"/>
      <c r="PL15" s="105"/>
      <c r="PM15" s="105"/>
      <c r="PN15" s="105"/>
      <c r="PO15" s="105"/>
      <c r="PP15" s="105"/>
      <c r="PQ15" s="105"/>
      <c r="PR15" s="105"/>
      <c r="PS15" s="105"/>
      <c r="PT15" s="105"/>
      <c r="PU15" s="105"/>
      <c r="PV15" s="105"/>
      <c r="PW15" s="105"/>
      <c r="PX15" s="105"/>
      <c r="PY15" s="105"/>
      <c r="PZ15" s="105"/>
      <c r="QA15" s="105"/>
      <c r="QB15" s="105"/>
      <c r="QC15" s="105"/>
      <c r="QD15" s="105"/>
      <c r="QE15" s="105"/>
      <c r="QF15" s="105"/>
      <c r="QG15" s="105"/>
      <c r="QH15" s="105"/>
      <c r="QI15" s="105"/>
      <c r="QJ15" s="105"/>
      <c r="QK15" s="105"/>
      <c r="QL15" s="105"/>
      <c r="QM15" s="105"/>
      <c r="QN15" s="105"/>
      <c r="QO15" s="105"/>
      <c r="QP15" s="105"/>
      <c r="QQ15" s="105"/>
      <c r="QR15" s="105"/>
      <c r="QS15" s="105"/>
      <c r="QT15" s="105"/>
      <c r="QU15" s="105"/>
      <c r="QV15" s="105"/>
      <c r="QW15" s="105"/>
      <c r="QX15" s="105"/>
      <c r="QY15" s="105"/>
      <c r="QZ15" s="105"/>
      <c r="RA15" s="105"/>
      <c r="RB15" s="105"/>
      <c r="RC15" s="105"/>
      <c r="RD15" s="105"/>
      <c r="RE15" s="105"/>
      <c r="RF15" s="105"/>
      <c r="RG15" s="105"/>
      <c r="RH15" s="105"/>
      <c r="RI15" s="105"/>
      <c r="RJ15" s="105"/>
      <c r="RK15" s="105"/>
      <c r="RL15" s="105"/>
      <c r="RM15" s="105"/>
      <c r="RN15" s="105"/>
      <c r="RO15" s="105"/>
      <c r="RP15" s="105"/>
      <c r="RQ15" s="105"/>
      <c r="RR15" s="105"/>
      <c r="RS15" s="105"/>
      <c r="RT15" s="105"/>
      <c r="RU15" s="105"/>
      <c r="RV15" s="105"/>
      <c r="RW15" s="105"/>
      <c r="RX15" s="105"/>
      <c r="RY15" s="105"/>
      <c r="RZ15" s="105"/>
      <c r="SA15" s="105"/>
      <c r="SB15" s="105"/>
      <c r="SC15" s="105"/>
      <c r="SD15" s="105"/>
      <c r="SE15" s="105"/>
      <c r="SF15" s="105"/>
      <c r="SG15" s="105"/>
      <c r="SH15" s="105"/>
      <c r="SI15" s="105"/>
      <c r="SJ15" s="105"/>
      <c r="SK15" s="105"/>
      <c r="SL15" s="105"/>
      <c r="SM15" s="105"/>
      <c r="SN15" s="105"/>
      <c r="SO15" s="105"/>
      <c r="SP15" s="105"/>
      <c r="SQ15" s="105"/>
      <c r="SR15" s="105"/>
      <c r="SS15" s="105"/>
      <c r="ST15" s="105"/>
      <c r="SU15" s="105"/>
      <c r="SV15" s="105"/>
      <c r="SW15" s="105"/>
      <c r="SX15" s="105"/>
      <c r="SY15" s="105"/>
      <c r="SZ15" s="105"/>
      <c r="TA15" s="105"/>
      <c r="TB15" s="105"/>
      <c r="TC15" s="105"/>
      <c r="TD15" s="105"/>
      <c r="TE15" s="105"/>
      <c r="TF15" s="105"/>
      <c r="TG15" s="105"/>
      <c r="TH15" s="105"/>
      <c r="TI15" s="105"/>
      <c r="TJ15" s="105"/>
      <c r="TK15" s="105"/>
      <c r="TL15" s="105"/>
      <c r="TM15" s="105"/>
      <c r="TN15" s="105"/>
      <c r="TO15" s="105"/>
      <c r="TP15" s="105"/>
      <c r="TQ15" s="105"/>
      <c r="TR15" s="105"/>
      <c r="TS15" s="105"/>
      <c r="TT15" s="105"/>
      <c r="TU15" s="105"/>
      <c r="TV15" s="105"/>
      <c r="TW15" s="105"/>
      <c r="TX15" s="105"/>
      <c r="TY15" s="105"/>
      <c r="TZ15" s="105"/>
      <c r="UA15" s="105"/>
      <c r="UB15" s="105"/>
      <c r="UC15" s="105"/>
      <c r="UD15" s="105"/>
      <c r="UE15" s="105"/>
      <c r="UF15" s="105"/>
      <c r="UG15" s="105"/>
      <c r="UH15" s="105"/>
      <c r="UI15" s="105"/>
      <c r="UJ15" s="105"/>
      <c r="UK15" s="105"/>
      <c r="UL15" s="105"/>
      <c r="UM15" s="105"/>
      <c r="UN15" s="105"/>
      <c r="UO15" s="105"/>
      <c r="UP15" s="105"/>
      <c r="UQ15" s="105"/>
      <c r="UR15" s="105"/>
      <c r="US15" s="105"/>
      <c r="UT15" s="105"/>
      <c r="UU15" s="105"/>
      <c r="UV15" s="105"/>
      <c r="UW15" s="105"/>
      <c r="UX15" s="105"/>
      <c r="UY15" s="105"/>
      <c r="UZ15" s="105"/>
      <c r="VA15" s="105"/>
      <c r="VB15" s="105"/>
      <c r="VC15" s="105"/>
      <c r="VD15" s="105"/>
      <c r="VE15" s="105"/>
      <c r="VF15" s="105"/>
      <c r="VG15" s="105"/>
      <c r="VH15" s="105"/>
      <c r="VI15" s="105"/>
      <c r="VJ15" s="105"/>
      <c r="VK15" s="105"/>
      <c r="VL15" s="105"/>
      <c r="VM15" s="105"/>
      <c r="VN15" s="105"/>
      <c r="VO15" s="105"/>
      <c r="VP15" s="105"/>
      <c r="VQ15" s="105"/>
      <c r="VR15" s="105"/>
      <c r="VS15" s="105"/>
      <c r="VT15" s="105"/>
      <c r="VU15" s="105"/>
      <c r="VV15" s="105"/>
      <c r="VW15" s="105"/>
      <c r="VX15" s="105"/>
      <c r="VY15" s="105"/>
      <c r="VZ15" s="105"/>
      <c r="WA15" s="105"/>
      <c r="WB15" s="105"/>
      <c r="WC15" s="105"/>
      <c r="WD15" s="105"/>
      <c r="WE15" s="105"/>
      <c r="WF15" s="105"/>
      <c r="WG15" s="105"/>
      <c r="WH15" s="105"/>
      <c r="WI15" s="105"/>
      <c r="WJ15" s="105"/>
      <c r="WK15" s="105"/>
      <c r="WL15" s="105"/>
      <c r="WM15" s="105"/>
      <c r="WN15" s="105"/>
      <c r="WO15" s="105"/>
      <c r="WP15" s="105"/>
      <c r="WQ15" s="105"/>
      <c r="WR15" s="105"/>
      <c r="WS15" s="105"/>
      <c r="WT15" s="105"/>
      <c r="WU15" s="105"/>
      <c r="WV15" s="105"/>
      <c r="WW15" s="105"/>
      <c r="WX15" s="105"/>
      <c r="WY15" s="105"/>
      <c r="WZ15" s="105"/>
      <c r="XA15" s="105"/>
      <c r="XB15" s="105"/>
      <c r="XC15" s="105"/>
      <c r="XD15" s="105"/>
      <c r="XE15" s="105"/>
      <c r="XF15" s="105"/>
      <c r="XG15" s="105"/>
      <c r="XH15" s="105"/>
      <c r="XI15" s="105"/>
      <c r="XJ15" s="105"/>
      <c r="XK15" s="105"/>
      <c r="XL15" s="105"/>
      <c r="XM15" s="105"/>
      <c r="XN15" s="105"/>
      <c r="XO15" s="105"/>
      <c r="XP15" s="105"/>
      <c r="XQ15" s="105"/>
      <c r="XR15" s="105"/>
      <c r="XS15" s="105"/>
      <c r="XT15" s="105"/>
      <c r="XU15" s="105"/>
      <c r="XV15" s="105"/>
      <c r="XW15" s="105"/>
      <c r="XX15" s="105"/>
      <c r="XY15" s="105"/>
      <c r="XZ15" s="105"/>
      <c r="YA15" s="105"/>
      <c r="YB15" s="105"/>
      <c r="YC15" s="105"/>
      <c r="YD15" s="105"/>
      <c r="YE15" s="105"/>
      <c r="YF15" s="105"/>
      <c r="YG15" s="105"/>
      <c r="YH15" s="105"/>
      <c r="YI15" s="105"/>
      <c r="YJ15" s="105"/>
      <c r="YK15" s="105"/>
      <c r="YL15" s="105"/>
      <c r="YM15" s="105"/>
      <c r="YN15" s="105"/>
      <c r="YO15" s="105"/>
      <c r="YP15" s="105"/>
      <c r="YQ15" s="105"/>
      <c r="YR15" s="105"/>
      <c r="YS15" s="105"/>
      <c r="YT15" s="105"/>
      <c r="YU15" s="105"/>
      <c r="YV15" s="105"/>
      <c r="YW15" s="105"/>
      <c r="YX15" s="105"/>
      <c r="YY15" s="105"/>
      <c r="YZ15" s="105"/>
      <c r="ZA15" s="105"/>
      <c r="ZB15" s="105"/>
      <c r="ZC15" s="105"/>
      <c r="ZD15" s="105"/>
      <c r="ZE15" s="105"/>
      <c r="ZF15" s="105"/>
      <c r="ZG15" s="105"/>
      <c r="ZH15" s="105"/>
      <c r="ZI15" s="105"/>
      <c r="ZJ15" s="105"/>
      <c r="ZK15" s="105"/>
      <c r="ZL15" s="105"/>
      <c r="ZM15" s="105"/>
      <c r="ZN15" s="105"/>
      <c r="ZO15" s="105"/>
      <c r="ZP15" s="105"/>
      <c r="ZQ15" s="105"/>
      <c r="ZR15" s="105"/>
      <c r="ZS15" s="105"/>
      <c r="ZT15" s="105"/>
      <c r="ZU15" s="105"/>
      <c r="ZV15" s="105"/>
      <c r="ZW15" s="105"/>
      <c r="ZX15" s="105"/>
      <c r="ZY15" s="105"/>
      <c r="ZZ15" s="105"/>
      <c r="AAA15" s="105"/>
      <c r="AAB15" s="105"/>
      <c r="AAC15" s="105"/>
      <c r="AAD15" s="105"/>
      <c r="AAE15" s="105"/>
      <c r="AAF15" s="105"/>
      <c r="AAG15" s="105"/>
      <c r="AAH15" s="105"/>
      <c r="AAI15" s="105"/>
      <c r="AAJ15" s="105"/>
      <c r="AAK15" s="105"/>
      <c r="AAL15" s="105"/>
      <c r="AAM15" s="105"/>
      <c r="AAN15" s="105"/>
      <c r="AAO15" s="105"/>
      <c r="AAP15" s="105"/>
      <c r="AAQ15" s="105"/>
      <c r="AAR15" s="105"/>
      <c r="AAS15" s="105"/>
      <c r="AAT15" s="105"/>
      <c r="AAU15" s="105"/>
      <c r="AAV15" s="105"/>
      <c r="AAW15" s="105"/>
      <c r="AAX15" s="105"/>
      <c r="AAY15" s="105"/>
      <c r="AAZ15" s="105"/>
      <c r="ABA15" s="105"/>
      <c r="ABB15" s="105"/>
      <c r="ABC15" s="105"/>
      <c r="ABD15" s="105"/>
      <c r="ABE15" s="105"/>
      <c r="ABF15" s="105"/>
      <c r="ABG15" s="105"/>
      <c r="ABH15" s="105"/>
      <c r="ABI15" s="105"/>
      <c r="ABJ15" s="105"/>
      <c r="ABK15" s="105"/>
      <c r="ABL15" s="105"/>
      <c r="ABM15" s="105"/>
      <c r="ABN15" s="105"/>
      <c r="ABO15" s="105"/>
      <c r="ABP15" s="105"/>
      <c r="ABQ15" s="105"/>
      <c r="ABR15" s="105"/>
      <c r="ABS15" s="105"/>
      <c r="ABT15" s="105"/>
      <c r="ABU15" s="105"/>
      <c r="ABV15" s="105"/>
      <c r="ABW15" s="105"/>
      <c r="ABX15" s="105"/>
      <c r="ABY15" s="105"/>
      <c r="ABZ15" s="105"/>
      <c r="ACA15" s="105"/>
      <c r="ACB15" s="105"/>
      <c r="ACC15" s="105"/>
      <c r="ACD15" s="105"/>
      <c r="ACE15" s="105"/>
      <c r="ACF15" s="105"/>
      <c r="ACG15" s="105"/>
      <c r="ACH15" s="105"/>
      <c r="ACI15" s="105"/>
      <c r="ACJ15" s="105"/>
      <c r="ACK15" s="105"/>
      <c r="ACL15" s="105"/>
      <c r="ACM15" s="105"/>
      <c r="ACN15" s="105"/>
      <c r="ACO15" s="105"/>
      <c r="ACP15" s="105"/>
      <c r="ACQ15" s="105"/>
      <c r="ACR15" s="105"/>
      <c r="ACS15" s="105"/>
      <c r="ACT15" s="105"/>
      <c r="ACU15" s="105"/>
      <c r="ACV15" s="105"/>
      <c r="ACW15" s="105"/>
      <c r="ACX15" s="105"/>
      <c r="ACY15" s="105"/>
      <c r="ACZ15" s="105"/>
      <c r="ADA15" s="105"/>
      <c r="ADB15" s="105"/>
      <c r="ADC15" s="105"/>
      <c r="ADD15" s="105"/>
      <c r="ADE15" s="105"/>
      <c r="ADF15" s="105"/>
      <c r="ADG15" s="105"/>
      <c r="ADH15" s="105"/>
      <c r="ADI15" s="105"/>
      <c r="ADJ15" s="105"/>
      <c r="ADK15" s="105"/>
      <c r="ADL15" s="105"/>
      <c r="ADM15" s="105"/>
      <c r="ADN15" s="105"/>
      <c r="ADO15" s="105"/>
      <c r="ADP15" s="105"/>
      <c r="ADQ15" s="105"/>
      <c r="ADR15" s="105"/>
      <c r="ADS15" s="105"/>
      <c r="ADT15" s="105"/>
      <c r="ADU15" s="105"/>
      <c r="ADV15" s="105"/>
      <c r="ADW15" s="105"/>
      <c r="ADX15" s="105"/>
      <c r="ADY15" s="105"/>
      <c r="ADZ15" s="105"/>
      <c r="AEA15" s="105"/>
      <c r="AEB15" s="105"/>
      <c r="AEC15" s="105"/>
      <c r="AED15" s="105"/>
      <c r="AEE15" s="105"/>
      <c r="AEF15" s="105"/>
      <c r="AEG15" s="105"/>
      <c r="AEH15" s="105"/>
      <c r="AEI15" s="105"/>
      <c r="AEJ15" s="105"/>
      <c r="AEK15" s="105"/>
      <c r="AEL15" s="105"/>
      <c r="AEM15" s="105"/>
      <c r="AEN15" s="105"/>
      <c r="AEO15" s="105"/>
      <c r="AEP15" s="105"/>
      <c r="AEQ15" s="105"/>
      <c r="AER15" s="105"/>
      <c r="AES15" s="105"/>
      <c r="AET15" s="105"/>
      <c r="AEU15" s="105"/>
      <c r="AEV15" s="105"/>
      <c r="AEW15" s="105"/>
      <c r="AEX15" s="105"/>
      <c r="AEY15" s="105"/>
      <c r="AEZ15" s="105"/>
      <c r="AFA15" s="105"/>
      <c r="AFB15" s="105"/>
      <c r="AFC15" s="105"/>
      <c r="AFD15" s="105"/>
      <c r="AFE15" s="105"/>
      <c r="AFF15" s="105"/>
      <c r="AFG15" s="105"/>
      <c r="AFH15" s="105"/>
      <c r="AFI15" s="105"/>
      <c r="AFJ15" s="105"/>
      <c r="AFK15" s="105"/>
      <c r="AFL15" s="105"/>
      <c r="AFM15" s="105"/>
      <c r="AFN15" s="105"/>
      <c r="AFO15" s="105"/>
      <c r="AFP15" s="105"/>
      <c r="AFQ15" s="105"/>
      <c r="AFR15" s="105"/>
      <c r="AFS15" s="105"/>
      <c r="AFT15" s="105"/>
      <c r="AFU15" s="105"/>
      <c r="AFV15" s="105"/>
      <c r="AFW15" s="105"/>
      <c r="AFX15" s="105"/>
      <c r="AFY15" s="105"/>
      <c r="AFZ15" s="105"/>
      <c r="AGA15" s="105"/>
      <c r="AGB15" s="105"/>
      <c r="AGC15" s="105"/>
      <c r="AGD15" s="105"/>
      <c r="AGE15" s="105"/>
      <c r="AGF15" s="105"/>
      <c r="AGG15" s="105"/>
      <c r="AGH15" s="105"/>
      <c r="AGI15" s="105"/>
      <c r="AGJ15" s="105"/>
      <c r="AGK15" s="105"/>
      <c r="AGL15" s="105"/>
      <c r="AGM15" s="105"/>
      <c r="AGN15" s="105"/>
      <c r="AGO15" s="105"/>
      <c r="AGP15" s="105"/>
      <c r="AGQ15" s="105"/>
      <c r="AGR15" s="105"/>
      <c r="AGS15" s="105"/>
      <c r="AGT15" s="105"/>
      <c r="AGU15" s="105"/>
      <c r="AGV15" s="105"/>
      <c r="AGW15" s="105"/>
      <c r="AGX15" s="105"/>
      <c r="AGY15" s="105"/>
      <c r="AGZ15" s="105"/>
      <c r="AHA15" s="105"/>
      <c r="AHB15" s="105"/>
      <c r="AHC15" s="105"/>
      <c r="AHD15" s="105"/>
      <c r="AHE15" s="105"/>
      <c r="AHF15" s="105"/>
      <c r="AHG15" s="105"/>
      <c r="AHH15" s="105"/>
      <c r="AHI15" s="105"/>
      <c r="AHJ15" s="105"/>
      <c r="AHK15" s="105"/>
      <c r="AHL15" s="105"/>
      <c r="AHM15" s="105"/>
      <c r="AHN15" s="105"/>
      <c r="AHO15" s="105"/>
      <c r="AHP15" s="105"/>
      <c r="AHQ15" s="105"/>
      <c r="AHR15" s="105"/>
      <c r="AHS15" s="105"/>
      <c r="AHT15" s="105"/>
      <c r="AHU15" s="105"/>
      <c r="AHV15" s="105"/>
      <c r="AHW15" s="105"/>
      <c r="AHX15" s="105"/>
      <c r="AHY15" s="105"/>
      <c r="AHZ15" s="105"/>
      <c r="AIA15" s="105"/>
      <c r="AIB15" s="105"/>
      <c r="AIC15" s="105"/>
      <c r="AID15" s="105"/>
      <c r="AIE15" s="105"/>
      <c r="AIF15" s="105"/>
      <c r="AIG15" s="105"/>
      <c r="AIH15" s="105"/>
      <c r="AII15" s="105"/>
      <c r="AIJ15" s="105"/>
      <c r="AIK15" s="105"/>
      <c r="AIL15" s="105"/>
      <c r="AIM15" s="105"/>
      <c r="AIN15" s="105"/>
      <c r="AIO15" s="105"/>
      <c r="AIP15" s="105"/>
      <c r="AIQ15" s="105"/>
      <c r="AIR15" s="105"/>
      <c r="AIS15" s="105"/>
      <c r="AIT15" s="105"/>
      <c r="AIU15" s="105"/>
      <c r="AIV15" s="105"/>
      <c r="AIW15" s="105"/>
      <c r="AIX15" s="105"/>
      <c r="AIY15" s="105"/>
      <c r="AIZ15" s="105"/>
      <c r="AJA15" s="105"/>
      <c r="AJB15" s="105"/>
      <c r="AJC15" s="105"/>
      <c r="AJD15" s="105"/>
      <c r="AJE15" s="105"/>
      <c r="AJF15" s="105"/>
      <c r="AJG15" s="105"/>
      <c r="AJH15" s="105"/>
      <c r="AJI15" s="105"/>
      <c r="AJJ15" s="105"/>
      <c r="AJK15" s="105"/>
      <c r="AJL15" s="105"/>
      <c r="AJM15" s="105"/>
      <c r="AJN15" s="105"/>
      <c r="AJO15" s="105"/>
      <c r="AJP15" s="105"/>
      <c r="AJQ15" s="105"/>
      <c r="AJR15" s="105"/>
      <c r="AJS15" s="105"/>
      <c r="AJT15" s="105"/>
      <c r="AJU15" s="105"/>
      <c r="AJV15" s="105"/>
      <c r="AJW15" s="105"/>
      <c r="AJX15" s="105"/>
      <c r="AJY15" s="105"/>
      <c r="AJZ15" s="105"/>
      <c r="AKA15" s="105"/>
      <c r="AKB15" s="105"/>
      <c r="AKC15" s="105"/>
      <c r="AKD15" s="105"/>
      <c r="AKE15" s="105"/>
      <c r="AKF15" s="105"/>
      <c r="AKG15" s="105"/>
      <c r="AKH15" s="105"/>
      <c r="AKI15" s="105"/>
      <c r="AKJ15" s="105"/>
      <c r="AKK15" s="105"/>
      <c r="AKL15" s="105"/>
      <c r="AKM15" s="105"/>
      <c r="AKN15" s="105"/>
      <c r="AKO15" s="105"/>
      <c r="AKP15" s="105"/>
      <c r="AKQ15" s="105"/>
      <c r="AKR15" s="105"/>
      <c r="AKS15" s="105"/>
      <c r="AKT15" s="105"/>
      <c r="AKU15" s="105"/>
      <c r="AKV15" s="105"/>
      <c r="AKW15" s="105"/>
      <c r="AKX15" s="105"/>
      <c r="AKY15" s="105"/>
      <c r="AKZ15" s="105"/>
      <c r="ALA15" s="105"/>
      <c r="ALB15" s="105"/>
      <c r="ALC15" s="105"/>
      <c r="ALD15" s="105"/>
      <c r="ALE15" s="105"/>
      <c r="ALF15" s="105"/>
      <c r="ALG15" s="105"/>
      <c r="ALH15" s="105"/>
      <c r="ALI15" s="105"/>
      <c r="ALJ15" s="105"/>
      <c r="ALK15" s="105"/>
      <c r="ALL15" s="105"/>
      <c r="ALM15" s="105"/>
      <c r="ALN15" s="105"/>
      <c r="ALO15" s="105"/>
      <c r="ALP15" s="105"/>
      <c r="ALQ15" s="105"/>
      <c r="ALR15" s="105"/>
      <c r="ALS15" s="105"/>
      <c r="ALT15" s="105"/>
      <c r="ALU15" s="105"/>
      <c r="ALV15" s="105"/>
      <c r="ALW15" s="105"/>
      <c r="ALX15" s="105"/>
      <c r="ALY15" s="105"/>
      <c r="ALZ15" s="105"/>
      <c r="AMA15" s="105"/>
      <c r="AMB15" s="105"/>
      <c r="AMC15" s="105"/>
      <c r="AMD15" s="105"/>
      <c r="AME15" s="105"/>
      <c r="AMF15" s="105"/>
      <c r="AMG15" s="105"/>
      <c r="AMH15" s="105"/>
      <c r="AMI15" s="105"/>
      <c r="AMJ15" s="105"/>
      <c r="AMK15" s="105"/>
      <c r="AML15" s="105"/>
      <c r="AMM15" s="105"/>
      <c r="AMN15" s="105"/>
      <c r="AMO15" s="105"/>
      <c r="AMP15" s="105"/>
      <c r="AMQ15" s="105"/>
      <c r="AMR15" s="105"/>
      <c r="AMS15" s="105"/>
      <c r="AMT15" s="105"/>
      <c r="AMU15" s="105"/>
      <c r="AMV15" s="105"/>
      <c r="AMW15" s="105"/>
      <c r="AMX15" s="105"/>
      <c r="AMY15" s="105"/>
      <c r="AMZ15" s="105"/>
      <c r="ANA15" s="105"/>
      <c r="ANB15" s="105"/>
      <c r="ANC15" s="105"/>
      <c r="AND15" s="105"/>
      <c r="ANE15" s="105"/>
      <c r="ANF15" s="105"/>
      <c r="ANG15" s="105"/>
      <c r="ANH15" s="105"/>
      <c r="ANI15" s="105"/>
      <c r="ANJ15" s="105"/>
      <c r="ANK15" s="105"/>
      <c r="ANL15" s="105"/>
      <c r="ANM15" s="105"/>
      <c r="ANN15" s="105"/>
      <c r="ANO15" s="105"/>
      <c r="ANP15" s="105"/>
      <c r="ANQ15" s="105"/>
      <c r="ANR15" s="105"/>
      <c r="ANS15" s="105"/>
      <c r="ANT15" s="105"/>
      <c r="ANU15" s="105"/>
      <c r="ANV15" s="105"/>
      <c r="ANW15" s="105"/>
      <c r="ANX15" s="105"/>
      <c r="ANY15" s="105"/>
      <c r="ANZ15" s="105"/>
      <c r="AOA15" s="105"/>
      <c r="AOB15" s="105"/>
      <c r="AOC15" s="105"/>
      <c r="AOD15" s="105"/>
      <c r="AOE15" s="105"/>
      <c r="AOF15" s="105"/>
      <c r="AOG15" s="105"/>
      <c r="AOH15" s="105"/>
      <c r="AOI15" s="105"/>
      <c r="AOJ15" s="105"/>
      <c r="AOK15" s="105"/>
      <c r="AOL15" s="105"/>
      <c r="AOM15" s="105"/>
      <c r="AON15" s="105"/>
      <c r="AOO15" s="105"/>
      <c r="AOP15" s="105"/>
      <c r="AOQ15" s="105"/>
      <c r="AOR15" s="105"/>
      <c r="AOS15" s="105"/>
      <c r="AOT15" s="105"/>
      <c r="AOU15" s="105"/>
      <c r="AOV15" s="105"/>
      <c r="AOW15" s="105"/>
      <c r="AOX15" s="105"/>
      <c r="AOY15" s="105"/>
      <c r="AOZ15" s="105"/>
      <c r="APA15" s="105"/>
      <c r="APB15" s="105"/>
      <c r="APC15" s="105"/>
      <c r="APD15" s="105"/>
      <c r="APE15" s="105"/>
      <c r="APF15" s="105"/>
      <c r="APG15" s="105"/>
      <c r="APH15" s="105"/>
      <c r="API15" s="105"/>
      <c r="APJ15" s="105"/>
      <c r="APK15" s="105"/>
      <c r="APL15" s="105"/>
      <c r="APM15" s="105"/>
      <c r="APN15" s="105"/>
      <c r="APO15" s="105"/>
      <c r="APP15" s="105"/>
      <c r="APQ15" s="105"/>
      <c r="APR15" s="105"/>
      <c r="APS15" s="105"/>
      <c r="APT15" s="105"/>
      <c r="APU15" s="105"/>
      <c r="APV15" s="105"/>
      <c r="APW15" s="105"/>
      <c r="APX15" s="105"/>
      <c r="APY15" s="105"/>
      <c r="APZ15" s="105"/>
      <c r="AQA15" s="105"/>
      <c r="AQB15" s="105"/>
      <c r="AQC15" s="105"/>
      <c r="AQD15" s="105"/>
      <c r="AQE15" s="105"/>
      <c r="AQF15" s="105"/>
      <c r="AQG15" s="105"/>
      <c r="AQH15" s="105"/>
      <c r="AQI15" s="105"/>
      <c r="AQJ15" s="105"/>
      <c r="AQK15" s="105"/>
      <c r="AQL15" s="105"/>
      <c r="AQM15" s="105"/>
      <c r="AQN15" s="105"/>
      <c r="AQO15" s="105"/>
      <c r="AQP15" s="105"/>
      <c r="AQQ15" s="105"/>
      <c r="AQR15" s="105"/>
      <c r="AQS15" s="105"/>
      <c r="AQT15" s="105"/>
      <c r="AQU15" s="105"/>
      <c r="AQV15" s="105"/>
      <c r="AQW15" s="105"/>
      <c r="AQX15" s="105"/>
      <c r="AQY15" s="105"/>
      <c r="AQZ15" s="105"/>
      <c r="ARA15" s="105"/>
      <c r="ARB15" s="105"/>
      <c r="ARC15" s="105"/>
      <c r="ARD15" s="105"/>
      <c r="ARE15" s="105"/>
      <c r="ARF15" s="105"/>
      <c r="ARG15" s="105"/>
      <c r="ARH15" s="105"/>
      <c r="ARI15" s="105"/>
      <c r="ARJ15" s="105"/>
      <c r="ARK15" s="105"/>
      <c r="ARL15" s="105"/>
      <c r="ARM15" s="105"/>
      <c r="ARN15" s="105"/>
      <c r="ARO15" s="105"/>
      <c r="ARP15" s="105"/>
      <c r="ARQ15" s="105"/>
      <c r="ARR15" s="105"/>
      <c r="ARS15" s="105"/>
      <c r="ART15" s="105"/>
      <c r="ARU15" s="105"/>
      <c r="ARV15" s="105"/>
      <c r="ARW15" s="105"/>
      <c r="ARX15" s="105"/>
      <c r="ARY15" s="105"/>
      <c r="ARZ15" s="105"/>
      <c r="ASA15" s="105"/>
      <c r="ASB15" s="105"/>
      <c r="ASC15" s="105"/>
      <c r="ASD15" s="105"/>
      <c r="ASE15" s="105"/>
      <c r="ASF15" s="105"/>
      <c r="ASG15" s="105"/>
      <c r="ASH15" s="105"/>
      <c r="ASI15" s="105"/>
      <c r="ASJ15" s="105"/>
      <c r="ASK15" s="105"/>
      <c r="ASL15" s="105"/>
      <c r="ASM15" s="105"/>
      <c r="ASN15" s="105"/>
      <c r="ASO15" s="105"/>
      <c r="ASP15" s="105"/>
      <c r="ASQ15" s="105"/>
      <c r="ASR15" s="105"/>
      <c r="ASS15" s="105"/>
      <c r="AST15" s="105"/>
      <c r="ASU15" s="105"/>
      <c r="ASV15" s="105"/>
      <c r="ASW15" s="105"/>
      <c r="ASX15" s="105"/>
      <c r="ASY15" s="105"/>
      <c r="ASZ15" s="105"/>
      <c r="ATA15" s="105"/>
      <c r="ATB15" s="105"/>
      <c r="ATC15" s="105"/>
      <c r="ATD15" s="105"/>
      <c r="ATE15" s="105"/>
      <c r="ATF15" s="105"/>
      <c r="ATG15" s="105"/>
      <c r="ATH15" s="105"/>
      <c r="ATI15" s="105"/>
      <c r="ATJ15" s="105"/>
      <c r="ATK15" s="105"/>
      <c r="ATL15" s="105"/>
      <c r="ATM15" s="105"/>
      <c r="ATN15" s="105"/>
      <c r="ATO15" s="105"/>
      <c r="ATP15" s="105"/>
      <c r="ATQ15" s="105"/>
      <c r="ATR15" s="105"/>
      <c r="ATS15" s="105"/>
      <c r="ATT15" s="105"/>
      <c r="ATU15" s="105"/>
      <c r="ATV15" s="105"/>
      <c r="ATW15" s="105"/>
      <c r="ATX15" s="105"/>
      <c r="ATY15" s="105"/>
      <c r="ATZ15" s="105"/>
      <c r="AUA15" s="105"/>
      <c r="AUB15" s="105"/>
      <c r="AUC15" s="105"/>
      <c r="AUD15" s="105"/>
      <c r="AUE15" s="105"/>
      <c r="AUF15" s="105"/>
      <c r="AUG15" s="105"/>
      <c r="AUH15" s="105"/>
      <c r="AUI15" s="105"/>
      <c r="AUJ15" s="105"/>
      <c r="AUK15" s="105"/>
      <c r="AUL15" s="105"/>
      <c r="AUM15" s="105"/>
      <c r="AUN15" s="105"/>
      <c r="AUO15" s="105"/>
      <c r="AUP15" s="105"/>
      <c r="AUQ15" s="105"/>
      <c r="AUR15" s="105"/>
      <c r="AUS15" s="105"/>
      <c r="AUT15" s="105"/>
      <c r="AUU15" s="105"/>
      <c r="AUV15" s="105"/>
      <c r="AUW15" s="105"/>
      <c r="AUX15" s="105"/>
      <c r="AUY15" s="105"/>
      <c r="AUZ15" s="105"/>
      <c r="AVA15" s="105"/>
      <c r="AVB15" s="105"/>
      <c r="AVC15" s="105"/>
      <c r="AVD15" s="105"/>
      <c r="AVE15" s="105"/>
      <c r="AVF15" s="105"/>
      <c r="AVG15" s="105"/>
      <c r="AVH15" s="105"/>
      <c r="AVI15" s="105"/>
      <c r="AVJ15" s="105"/>
      <c r="AVK15" s="105"/>
      <c r="AVL15" s="105"/>
      <c r="AVM15" s="105"/>
      <c r="AVN15" s="105"/>
      <c r="AVO15" s="105"/>
      <c r="AVP15" s="105"/>
      <c r="AVQ15" s="105"/>
      <c r="AVR15" s="105"/>
      <c r="AVS15" s="105"/>
      <c r="AVT15" s="105"/>
      <c r="AVU15" s="105"/>
      <c r="AVV15" s="105"/>
      <c r="AVW15" s="105"/>
      <c r="AVX15" s="105"/>
      <c r="AVY15" s="105"/>
      <c r="AVZ15" s="105"/>
      <c r="AWA15" s="105"/>
      <c r="AWB15" s="105"/>
      <c r="AWC15" s="105"/>
      <c r="AWD15" s="105"/>
      <c r="AWE15" s="105"/>
      <c r="AWF15" s="105"/>
      <c r="AWG15" s="105"/>
      <c r="AWH15" s="105"/>
    </row>
    <row r="16" spans="1:1282" s="58" customFormat="1" ht="15.75">
      <c r="A16" s="2723"/>
      <c r="B16" s="15"/>
      <c r="C16" s="69">
        <v>0.05</v>
      </c>
      <c r="D16" s="25" t="s">
        <v>58</v>
      </c>
      <c r="E16" s="25"/>
      <c r="F16" s="96"/>
      <c r="G16" s="96"/>
      <c r="H16" s="56"/>
      <c r="I16" s="56"/>
      <c r="J16" s="56"/>
      <c r="K16" s="56"/>
      <c r="L16" s="33">
        <f>M10*C16</f>
        <v>0.05</v>
      </c>
      <c r="M16" s="33">
        <f>L16</f>
        <v>0.05</v>
      </c>
      <c r="N16" s="57"/>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c r="FG16" s="105"/>
      <c r="FH16" s="105"/>
      <c r="FI16" s="105"/>
      <c r="FJ16" s="105"/>
      <c r="FK16" s="105"/>
      <c r="FL16" s="105"/>
      <c r="FM16" s="105"/>
      <c r="FN16" s="105"/>
      <c r="FO16" s="105"/>
      <c r="FP16" s="105"/>
      <c r="FQ16" s="105"/>
      <c r="FR16" s="105"/>
      <c r="FS16" s="105"/>
      <c r="FT16" s="105"/>
      <c r="FU16" s="105"/>
      <c r="FV16" s="105"/>
      <c r="FW16" s="105"/>
      <c r="FX16" s="105"/>
      <c r="FY16" s="105"/>
      <c r="FZ16" s="105"/>
      <c r="GA16" s="105"/>
      <c r="GB16" s="105"/>
      <c r="GC16" s="105"/>
      <c r="GD16" s="105"/>
      <c r="GE16" s="105"/>
      <c r="GF16" s="105"/>
      <c r="GG16" s="105"/>
      <c r="GH16" s="105"/>
      <c r="GI16" s="105"/>
      <c r="GJ16" s="105"/>
      <c r="GK16" s="105"/>
      <c r="GL16" s="105"/>
      <c r="GM16" s="105"/>
      <c r="GN16" s="105"/>
      <c r="GO16" s="105"/>
      <c r="GP16" s="105"/>
      <c r="GQ16" s="105"/>
      <c r="GR16" s="105"/>
      <c r="GS16" s="105"/>
      <c r="GT16" s="105"/>
      <c r="GU16" s="105"/>
      <c r="GV16" s="105"/>
      <c r="GW16" s="105"/>
      <c r="GX16" s="105"/>
      <c r="GY16" s="105"/>
      <c r="GZ16" s="105"/>
      <c r="HA16" s="105"/>
      <c r="HB16" s="105"/>
      <c r="HC16" s="105"/>
      <c r="HD16" s="105"/>
      <c r="HE16" s="105"/>
      <c r="HF16" s="105"/>
      <c r="HG16" s="105"/>
      <c r="HH16" s="105"/>
      <c r="HI16" s="105"/>
      <c r="HJ16" s="105"/>
      <c r="HK16" s="105"/>
      <c r="HL16" s="105"/>
      <c r="HM16" s="105"/>
      <c r="HN16" s="105"/>
      <c r="HO16" s="105"/>
      <c r="HP16" s="105"/>
      <c r="HQ16" s="105"/>
      <c r="HR16" s="105"/>
      <c r="HS16" s="105"/>
      <c r="HT16" s="105"/>
      <c r="HU16" s="105"/>
      <c r="HV16" s="105"/>
      <c r="HW16" s="105"/>
      <c r="HX16" s="105"/>
      <c r="HY16" s="105"/>
      <c r="HZ16" s="105"/>
      <c r="IA16" s="105"/>
      <c r="IB16" s="105"/>
      <c r="IC16" s="105"/>
      <c r="ID16" s="105"/>
      <c r="IE16" s="105"/>
      <c r="IF16" s="105"/>
      <c r="IG16" s="105"/>
      <c r="IH16" s="105"/>
      <c r="II16" s="105"/>
      <c r="IJ16" s="105"/>
      <c r="IK16" s="105"/>
      <c r="IL16" s="105"/>
      <c r="IM16" s="105"/>
      <c r="IN16" s="105"/>
      <c r="IO16" s="105"/>
      <c r="IP16" s="105"/>
      <c r="IQ16" s="105"/>
      <c r="IR16" s="105"/>
      <c r="IS16" s="105"/>
      <c r="IT16" s="105"/>
      <c r="IU16" s="105"/>
      <c r="IV16" s="105"/>
      <c r="IW16" s="105"/>
      <c r="IX16" s="105"/>
      <c r="IY16" s="105"/>
      <c r="IZ16" s="105"/>
      <c r="JA16" s="105"/>
      <c r="JB16" s="105"/>
      <c r="JC16" s="105"/>
      <c r="JD16" s="105"/>
      <c r="JE16" s="105"/>
      <c r="JF16" s="105"/>
      <c r="JG16" s="105"/>
      <c r="JH16" s="105"/>
      <c r="JI16" s="105"/>
      <c r="JJ16" s="105"/>
      <c r="JK16" s="105"/>
      <c r="JL16" s="105"/>
      <c r="JM16" s="105"/>
      <c r="JN16" s="105"/>
      <c r="JO16" s="105"/>
      <c r="JP16" s="105"/>
      <c r="JQ16" s="105"/>
      <c r="JR16" s="105"/>
      <c r="JS16" s="105"/>
      <c r="JT16" s="105"/>
      <c r="JU16" s="105"/>
      <c r="JV16" s="105"/>
      <c r="JW16" s="105"/>
      <c r="JX16" s="105"/>
      <c r="JY16" s="105"/>
      <c r="JZ16" s="105"/>
      <c r="KA16" s="105"/>
      <c r="KB16" s="105"/>
      <c r="KC16" s="105"/>
      <c r="KD16" s="105"/>
      <c r="KE16" s="105"/>
      <c r="KF16" s="105"/>
      <c r="KG16" s="105"/>
      <c r="KH16" s="105"/>
      <c r="KI16" s="105"/>
      <c r="KJ16" s="105"/>
      <c r="KK16" s="105"/>
      <c r="KL16" s="105"/>
      <c r="KM16" s="105"/>
      <c r="KN16" s="105"/>
      <c r="KO16" s="105"/>
      <c r="KP16" s="105"/>
      <c r="KQ16" s="105"/>
      <c r="KR16" s="105"/>
      <c r="KS16" s="105"/>
      <c r="KT16" s="105"/>
      <c r="KU16" s="105"/>
      <c r="KV16" s="105"/>
      <c r="KW16" s="105"/>
      <c r="KX16" s="105"/>
      <c r="KY16" s="105"/>
      <c r="KZ16" s="105"/>
      <c r="LA16" s="105"/>
      <c r="LB16" s="105"/>
      <c r="LC16" s="105"/>
      <c r="LD16" s="105"/>
      <c r="LE16" s="105"/>
      <c r="LF16" s="105"/>
      <c r="LG16" s="105"/>
      <c r="LH16" s="105"/>
      <c r="LI16" s="105"/>
      <c r="LJ16" s="105"/>
      <c r="LK16" s="105"/>
      <c r="LL16" s="105"/>
      <c r="LM16" s="105"/>
      <c r="LN16" s="105"/>
      <c r="LO16" s="105"/>
      <c r="LP16" s="105"/>
      <c r="LQ16" s="105"/>
      <c r="LR16" s="105"/>
      <c r="LS16" s="105"/>
      <c r="LT16" s="105"/>
      <c r="LU16" s="105"/>
      <c r="LV16" s="105"/>
      <c r="LW16" s="105"/>
      <c r="LX16" s="105"/>
      <c r="LY16" s="105"/>
      <c r="LZ16" s="105"/>
      <c r="MA16" s="105"/>
      <c r="MB16" s="105"/>
      <c r="MC16" s="105"/>
      <c r="MD16" s="105"/>
      <c r="ME16" s="105"/>
      <c r="MF16" s="105"/>
      <c r="MG16" s="105"/>
      <c r="MH16" s="105"/>
      <c r="MI16" s="105"/>
      <c r="MJ16" s="105"/>
      <c r="MK16" s="105"/>
      <c r="ML16" s="105"/>
      <c r="MM16" s="105"/>
      <c r="MN16" s="105"/>
      <c r="MO16" s="105"/>
      <c r="MP16" s="105"/>
      <c r="MQ16" s="105"/>
      <c r="MR16" s="105"/>
      <c r="MS16" s="105"/>
      <c r="MT16" s="105"/>
      <c r="MU16" s="105"/>
      <c r="MV16" s="105"/>
      <c r="MW16" s="105"/>
      <c r="MX16" s="105"/>
      <c r="MY16" s="105"/>
      <c r="MZ16" s="105"/>
      <c r="NA16" s="105"/>
      <c r="NB16" s="105"/>
      <c r="NC16" s="105"/>
      <c r="ND16" s="105"/>
      <c r="NE16" s="105"/>
      <c r="NF16" s="105"/>
      <c r="NG16" s="105"/>
      <c r="NH16" s="105"/>
      <c r="NI16" s="105"/>
      <c r="NJ16" s="105"/>
      <c r="NK16" s="105"/>
      <c r="NL16" s="105"/>
      <c r="NM16" s="105"/>
      <c r="NN16" s="105"/>
      <c r="NO16" s="105"/>
      <c r="NP16" s="105"/>
      <c r="NQ16" s="105"/>
      <c r="NR16" s="105"/>
      <c r="NS16" s="105"/>
      <c r="NT16" s="105"/>
      <c r="NU16" s="105"/>
      <c r="NV16" s="105"/>
      <c r="NW16" s="105"/>
      <c r="NX16" s="105"/>
      <c r="NY16" s="105"/>
      <c r="NZ16" s="105"/>
      <c r="OA16" s="105"/>
      <c r="OB16" s="105"/>
      <c r="OC16" s="105"/>
      <c r="OD16" s="105"/>
      <c r="OE16" s="105"/>
      <c r="OF16" s="105"/>
      <c r="OG16" s="105"/>
      <c r="OH16" s="105"/>
      <c r="OI16" s="105"/>
      <c r="OJ16" s="105"/>
      <c r="OK16" s="105"/>
      <c r="OL16" s="105"/>
      <c r="OM16" s="105"/>
      <c r="ON16" s="105"/>
      <c r="OO16" s="105"/>
      <c r="OP16" s="105"/>
      <c r="OQ16" s="105"/>
      <c r="OR16" s="105"/>
      <c r="OS16" s="105"/>
      <c r="OT16" s="105"/>
      <c r="OU16" s="105"/>
      <c r="OV16" s="105"/>
      <c r="OW16" s="105"/>
      <c r="OX16" s="105"/>
      <c r="OY16" s="105"/>
      <c r="OZ16" s="105"/>
      <c r="PA16" s="105"/>
      <c r="PB16" s="105"/>
      <c r="PC16" s="105"/>
      <c r="PD16" s="105"/>
      <c r="PE16" s="105"/>
      <c r="PF16" s="105"/>
      <c r="PG16" s="105"/>
      <c r="PH16" s="105"/>
      <c r="PI16" s="105"/>
      <c r="PJ16" s="105"/>
      <c r="PK16" s="105"/>
      <c r="PL16" s="105"/>
      <c r="PM16" s="105"/>
      <c r="PN16" s="105"/>
      <c r="PO16" s="105"/>
      <c r="PP16" s="105"/>
      <c r="PQ16" s="105"/>
      <c r="PR16" s="105"/>
      <c r="PS16" s="105"/>
      <c r="PT16" s="105"/>
      <c r="PU16" s="105"/>
      <c r="PV16" s="105"/>
      <c r="PW16" s="105"/>
      <c r="PX16" s="105"/>
      <c r="PY16" s="105"/>
      <c r="PZ16" s="105"/>
      <c r="QA16" s="105"/>
      <c r="QB16" s="105"/>
      <c r="QC16" s="105"/>
      <c r="QD16" s="105"/>
      <c r="QE16" s="105"/>
      <c r="QF16" s="105"/>
      <c r="QG16" s="105"/>
      <c r="QH16" s="105"/>
      <c r="QI16" s="105"/>
      <c r="QJ16" s="105"/>
      <c r="QK16" s="105"/>
      <c r="QL16" s="105"/>
      <c r="QM16" s="105"/>
      <c r="QN16" s="105"/>
      <c r="QO16" s="105"/>
      <c r="QP16" s="105"/>
      <c r="QQ16" s="105"/>
      <c r="QR16" s="105"/>
      <c r="QS16" s="105"/>
      <c r="QT16" s="105"/>
      <c r="QU16" s="105"/>
      <c r="QV16" s="105"/>
      <c r="QW16" s="105"/>
      <c r="QX16" s="105"/>
      <c r="QY16" s="105"/>
      <c r="QZ16" s="105"/>
      <c r="RA16" s="105"/>
      <c r="RB16" s="105"/>
      <c r="RC16" s="105"/>
      <c r="RD16" s="105"/>
      <c r="RE16" s="105"/>
      <c r="RF16" s="105"/>
      <c r="RG16" s="105"/>
      <c r="RH16" s="105"/>
      <c r="RI16" s="105"/>
      <c r="RJ16" s="105"/>
      <c r="RK16" s="105"/>
      <c r="RL16" s="105"/>
      <c r="RM16" s="105"/>
      <c r="RN16" s="105"/>
      <c r="RO16" s="105"/>
      <c r="RP16" s="105"/>
      <c r="RQ16" s="105"/>
      <c r="RR16" s="105"/>
      <c r="RS16" s="105"/>
      <c r="RT16" s="105"/>
      <c r="RU16" s="105"/>
      <c r="RV16" s="105"/>
      <c r="RW16" s="105"/>
      <c r="RX16" s="105"/>
      <c r="RY16" s="105"/>
      <c r="RZ16" s="105"/>
      <c r="SA16" s="105"/>
      <c r="SB16" s="105"/>
      <c r="SC16" s="105"/>
      <c r="SD16" s="105"/>
      <c r="SE16" s="105"/>
      <c r="SF16" s="105"/>
      <c r="SG16" s="105"/>
      <c r="SH16" s="105"/>
      <c r="SI16" s="105"/>
      <c r="SJ16" s="105"/>
      <c r="SK16" s="105"/>
      <c r="SL16" s="105"/>
      <c r="SM16" s="105"/>
      <c r="SN16" s="105"/>
      <c r="SO16" s="105"/>
      <c r="SP16" s="105"/>
      <c r="SQ16" s="105"/>
      <c r="SR16" s="105"/>
      <c r="SS16" s="105"/>
      <c r="ST16" s="105"/>
      <c r="SU16" s="105"/>
      <c r="SV16" s="105"/>
      <c r="SW16" s="105"/>
      <c r="SX16" s="105"/>
      <c r="SY16" s="105"/>
      <c r="SZ16" s="105"/>
      <c r="TA16" s="105"/>
      <c r="TB16" s="105"/>
      <c r="TC16" s="105"/>
      <c r="TD16" s="105"/>
      <c r="TE16" s="105"/>
      <c r="TF16" s="105"/>
      <c r="TG16" s="105"/>
      <c r="TH16" s="105"/>
      <c r="TI16" s="105"/>
      <c r="TJ16" s="105"/>
      <c r="TK16" s="105"/>
      <c r="TL16" s="105"/>
      <c r="TM16" s="105"/>
      <c r="TN16" s="105"/>
      <c r="TO16" s="105"/>
      <c r="TP16" s="105"/>
      <c r="TQ16" s="105"/>
      <c r="TR16" s="105"/>
      <c r="TS16" s="105"/>
      <c r="TT16" s="105"/>
      <c r="TU16" s="105"/>
      <c r="TV16" s="105"/>
      <c r="TW16" s="105"/>
      <c r="TX16" s="105"/>
      <c r="TY16" s="105"/>
      <c r="TZ16" s="105"/>
      <c r="UA16" s="105"/>
      <c r="UB16" s="105"/>
      <c r="UC16" s="105"/>
      <c r="UD16" s="105"/>
      <c r="UE16" s="105"/>
      <c r="UF16" s="105"/>
      <c r="UG16" s="105"/>
      <c r="UH16" s="105"/>
      <c r="UI16" s="105"/>
      <c r="UJ16" s="105"/>
      <c r="UK16" s="105"/>
      <c r="UL16" s="105"/>
      <c r="UM16" s="105"/>
      <c r="UN16" s="105"/>
      <c r="UO16" s="105"/>
      <c r="UP16" s="105"/>
      <c r="UQ16" s="105"/>
      <c r="UR16" s="105"/>
      <c r="US16" s="105"/>
      <c r="UT16" s="105"/>
      <c r="UU16" s="105"/>
      <c r="UV16" s="105"/>
      <c r="UW16" s="105"/>
      <c r="UX16" s="105"/>
      <c r="UY16" s="105"/>
      <c r="UZ16" s="105"/>
      <c r="VA16" s="105"/>
      <c r="VB16" s="105"/>
      <c r="VC16" s="105"/>
      <c r="VD16" s="105"/>
      <c r="VE16" s="105"/>
      <c r="VF16" s="105"/>
      <c r="VG16" s="105"/>
      <c r="VH16" s="105"/>
      <c r="VI16" s="105"/>
      <c r="VJ16" s="105"/>
      <c r="VK16" s="105"/>
      <c r="VL16" s="105"/>
      <c r="VM16" s="105"/>
      <c r="VN16" s="105"/>
      <c r="VO16" s="105"/>
      <c r="VP16" s="105"/>
      <c r="VQ16" s="105"/>
      <c r="VR16" s="105"/>
      <c r="VS16" s="105"/>
      <c r="VT16" s="105"/>
      <c r="VU16" s="105"/>
      <c r="VV16" s="105"/>
      <c r="VW16" s="105"/>
      <c r="VX16" s="105"/>
      <c r="VY16" s="105"/>
      <c r="VZ16" s="105"/>
      <c r="WA16" s="105"/>
      <c r="WB16" s="105"/>
      <c r="WC16" s="105"/>
      <c r="WD16" s="105"/>
      <c r="WE16" s="105"/>
      <c r="WF16" s="105"/>
      <c r="WG16" s="105"/>
      <c r="WH16" s="105"/>
      <c r="WI16" s="105"/>
      <c r="WJ16" s="105"/>
      <c r="WK16" s="105"/>
      <c r="WL16" s="105"/>
      <c r="WM16" s="105"/>
      <c r="WN16" s="105"/>
      <c r="WO16" s="105"/>
      <c r="WP16" s="105"/>
      <c r="WQ16" s="105"/>
      <c r="WR16" s="105"/>
      <c r="WS16" s="105"/>
      <c r="WT16" s="105"/>
      <c r="WU16" s="105"/>
      <c r="WV16" s="105"/>
      <c r="WW16" s="105"/>
      <c r="WX16" s="105"/>
      <c r="WY16" s="105"/>
      <c r="WZ16" s="105"/>
      <c r="XA16" s="105"/>
      <c r="XB16" s="105"/>
      <c r="XC16" s="105"/>
      <c r="XD16" s="105"/>
      <c r="XE16" s="105"/>
      <c r="XF16" s="105"/>
      <c r="XG16" s="105"/>
      <c r="XH16" s="105"/>
      <c r="XI16" s="105"/>
      <c r="XJ16" s="105"/>
      <c r="XK16" s="105"/>
      <c r="XL16" s="105"/>
      <c r="XM16" s="105"/>
      <c r="XN16" s="105"/>
      <c r="XO16" s="105"/>
      <c r="XP16" s="105"/>
      <c r="XQ16" s="105"/>
      <c r="XR16" s="105"/>
      <c r="XS16" s="105"/>
      <c r="XT16" s="105"/>
      <c r="XU16" s="105"/>
      <c r="XV16" s="105"/>
      <c r="XW16" s="105"/>
      <c r="XX16" s="105"/>
      <c r="XY16" s="105"/>
      <c r="XZ16" s="105"/>
      <c r="YA16" s="105"/>
      <c r="YB16" s="105"/>
      <c r="YC16" s="105"/>
      <c r="YD16" s="105"/>
      <c r="YE16" s="105"/>
      <c r="YF16" s="105"/>
      <c r="YG16" s="105"/>
      <c r="YH16" s="105"/>
      <c r="YI16" s="105"/>
      <c r="YJ16" s="105"/>
      <c r="YK16" s="105"/>
      <c r="YL16" s="105"/>
      <c r="YM16" s="105"/>
      <c r="YN16" s="105"/>
      <c r="YO16" s="105"/>
      <c r="YP16" s="105"/>
      <c r="YQ16" s="105"/>
      <c r="YR16" s="105"/>
      <c r="YS16" s="105"/>
      <c r="YT16" s="105"/>
      <c r="YU16" s="105"/>
      <c r="YV16" s="105"/>
      <c r="YW16" s="105"/>
      <c r="YX16" s="105"/>
      <c r="YY16" s="105"/>
      <c r="YZ16" s="105"/>
      <c r="ZA16" s="105"/>
      <c r="ZB16" s="105"/>
      <c r="ZC16" s="105"/>
      <c r="ZD16" s="105"/>
      <c r="ZE16" s="105"/>
      <c r="ZF16" s="105"/>
      <c r="ZG16" s="105"/>
      <c r="ZH16" s="105"/>
      <c r="ZI16" s="105"/>
      <c r="ZJ16" s="105"/>
      <c r="ZK16" s="105"/>
      <c r="ZL16" s="105"/>
      <c r="ZM16" s="105"/>
      <c r="ZN16" s="105"/>
      <c r="ZO16" s="105"/>
      <c r="ZP16" s="105"/>
      <c r="ZQ16" s="105"/>
      <c r="ZR16" s="105"/>
      <c r="ZS16" s="105"/>
      <c r="ZT16" s="105"/>
      <c r="ZU16" s="105"/>
      <c r="ZV16" s="105"/>
      <c r="ZW16" s="105"/>
      <c r="ZX16" s="105"/>
      <c r="ZY16" s="105"/>
      <c r="ZZ16" s="105"/>
      <c r="AAA16" s="105"/>
      <c r="AAB16" s="105"/>
      <c r="AAC16" s="105"/>
      <c r="AAD16" s="105"/>
      <c r="AAE16" s="105"/>
      <c r="AAF16" s="105"/>
      <c r="AAG16" s="105"/>
      <c r="AAH16" s="105"/>
      <c r="AAI16" s="105"/>
      <c r="AAJ16" s="105"/>
      <c r="AAK16" s="105"/>
      <c r="AAL16" s="105"/>
      <c r="AAM16" s="105"/>
      <c r="AAN16" s="105"/>
      <c r="AAO16" s="105"/>
      <c r="AAP16" s="105"/>
      <c r="AAQ16" s="105"/>
      <c r="AAR16" s="105"/>
      <c r="AAS16" s="105"/>
      <c r="AAT16" s="105"/>
      <c r="AAU16" s="105"/>
      <c r="AAV16" s="105"/>
      <c r="AAW16" s="105"/>
      <c r="AAX16" s="105"/>
      <c r="AAY16" s="105"/>
      <c r="AAZ16" s="105"/>
      <c r="ABA16" s="105"/>
      <c r="ABB16" s="105"/>
      <c r="ABC16" s="105"/>
      <c r="ABD16" s="105"/>
      <c r="ABE16" s="105"/>
      <c r="ABF16" s="105"/>
      <c r="ABG16" s="105"/>
      <c r="ABH16" s="105"/>
      <c r="ABI16" s="105"/>
      <c r="ABJ16" s="105"/>
      <c r="ABK16" s="105"/>
      <c r="ABL16" s="105"/>
      <c r="ABM16" s="105"/>
      <c r="ABN16" s="105"/>
      <c r="ABO16" s="105"/>
      <c r="ABP16" s="105"/>
      <c r="ABQ16" s="105"/>
      <c r="ABR16" s="105"/>
      <c r="ABS16" s="105"/>
      <c r="ABT16" s="105"/>
      <c r="ABU16" s="105"/>
      <c r="ABV16" s="105"/>
      <c r="ABW16" s="105"/>
      <c r="ABX16" s="105"/>
      <c r="ABY16" s="105"/>
      <c r="ABZ16" s="105"/>
      <c r="ACA16" s="105"/>
      <c r="ACB16" s="105"/>
      <c r="ACC16" s="105"/>
      <c r="ACD16" s="105"/>
      <c r="ACE16" s="105"/>
      <c r="ACF16" s="105"/>
      <c r="ACG16" s="105"/>
      <c r="ACH16" s="105"/>
      <c r="ACI16" s="105"/>
      <c r="ACJ16" s="105"/>
      <c r="ACK16" s="105"/>
      <c r="ACL16" s="105"/>
      <c r="ACM16" s="105"/>
      <c r="ACN16" s="105"/>
      <c r="ACO16" s="105"/>
      <c r="ACP16" s="105"/>
      <c r="ACQ16" s="105"/>
      <c r="ACR16" s="105"/>
      <c r="ACS16" s="105"/>
      <c r="ACT16" s="105"/>
      <c r="ACU16" s="105"/>
      <c r="ACV16" s="105"/>
      <c r="ACW16" s="105"/>
      <c r="ACX16" s="105"/>
      <c r="ACY16" s="105"/>
      <c r="ACZ16" s="105"/>
      <c r="ADA16" s="105"/>
      <c r="ADB16" s="105"/>
      <c r="ADC16" s="105"/>
      <c r="ADD16" s="105"/>
      <c r="ADE16" s="105"/>
      <c r="ADF16" s="105"/>
      <c r="ADG16" s="105"/>
      <c r="ADH16" s="105"/>
      <c r="ADI16" s="105"/>
      <c r="ADJ16" s="105"/>
      <c r="ADK16" s="105"/>
      <c r="ADL16" s="105"/>
      <c r="ADM16" s="105"/>
      <c r="ADN16" s="105"/>
      <c r="ADO16" s="105"/>
      <c r="ADP16" s="105"/>
      <c r="ADQ16" s="105"/>
      <c r="ADR16" s="105"/>
      <c r="ADS16" s="105"/>
      <c r="ADT16" s="105"/>
      <c r="ADU16" s="105"/>
      <c r="ADV16" s="105"/>
      <c r="ADW16" s="105"/>
      <c r="ADX16" s="105"/>
      <c r="ADY16" s="105"/>
      <c r="ADZ16" s="105"/>
      <c r="AEA16" s="105"/>
      <c r="AEB16" s="105"/>
      <c r="AEC16" s="105"/>
      <c r="AED16" s="105"/>
      <c r="AEE16" s="105"/>
      <c r="AEF16" s="105"/>
      <c r="AEG16" s="105"/>
      <c r="AEH16" s="105"/>
      <c r="AEI16" s="105"/>
      <c r="AEJ16" s="105"/>
      <c r="AEK16" s="105"/>
      <c r="AEL16" s="105"/>
      <c r="AEM16" s="105"/>
      <c r="AEN16" s="105"/>
      <c r="AEO16" s="105"/>
      <c r="AEP16" s="105"/>
      <c r="AEQ16" s="105"/>
      <c r="AER16" s="105"/>
      <c r="AES16" s="105"/>
      <c r="AET16" s="105"/>
      <c r="AEU16" s="105"/>
      <c r="AEV16" s="105"/>
      <c r="AEW16" s="105"/>
      <c r="AEX16" s="105"/>
      <c r="AEY16" s="105"/>
      <c r="AEZ16" s="105"/>
      <c r="AFA16" s="105"/>
      <c r="AFB16" s="105"/>
      <c r="AFC16" s="105"/>
      <c r="AFD16" s="105"/>
      <c r="AFE16" s="105"/>
      <c r="AFF16" s="105"/>
      <c r="AFG16" s="105"/>
      <c r="AFH16" s="105"/>
      <c r="AFI16" s="105"/>
      <c r="AFJ16" s="105"/>
      <c r="AFK16" s="105"/>
      <c r="AFL16" s="105"/>
      <c r="AFM16" s="105"/>
      <c r="AFN16" s="105"/>
      <c r="AFO16" s="105"/>
      <c r="AFP16" s="105"/>
      <c r="AFQ16" s="105"/>
      <c r="AFR16" s="105"/>
      <c r="AFS16" s="105"/>
      <c r="AFT16" s="105"/>
      <c r="AFU16" s="105"/>
      <c r="AFV16" s="105"/>
      <c r="AFW16" s="105"/>
      <c r="AFX16" s="105"/>
      <c r="AFY16" s="105"/>
      <c r="AFZ16" s="105"/>
      <c r="AGA16" s="105"/>
      <c r="AGB16" s="105"/>
      <c r="AGC16" s="105"/>
      <c r="AGD16" s="105"/>
      <c r="AGE16" s="105"/>
      <c r="AGF16" s="105"/>
      <c r="AGG16" s="105"/>
      <c r="AGH16" s="105"/>
      <c r="AGI16" s="105"/>
      <c r="AGJ16" s="105"/>
      <c r="AGK16" s="105"/>
      <c r="AGL16" s="105"/>
      <c r="AGM16" s="105"/>
      <c r="AGN16" s="105"/>
      <c r="AGO16" s="105"/>
      <c r="AGP16" s="105"/>
      <c r="AGQ16" s="105"/>
      <c r="AGR16" s="105"/>
      <c r="AGS16" s="105"/>
      <c r="AGT16" s="105"/>
      <c r="AGU16" s="105"/>
      <c r="AGV16" s="105"/>
      <c r="AGW16" s="105"/>
      <c r="AGX16" s="105"/>
      <c r="AGY16" s="105"/>
      <c r="AGZ16" s="105"/>
      <c r="AHA16" s="105"/>
      <c r="AHB16" s="105"/>
      <c r="AHC16" s="105"/>
      <c r="AHD16" s="105"/>
      <c r="AHE16" s="105"/>
      <c r="AHF16" s="105"/>
      <c r="AHG16" s="105"/>
      <c r="AHH16" s="105"/>
      <c r="AHI16" s="105"/>
      <c r="AHJ16" s="105"/>
      <c r="AHK16" s="105"/>
      <c r="AHL16" s="105"/>
      <c r="AHM16" s="105"/>
      <c r="AHN16" s="105"/>
      <c r="AHO16" s="105"/>
      <c r="AHP16" s="105"/>
      <c r="AHQ16" s="105"/>
      <c r="AHR16" s="105"/>
      <c r="AHS16" s="105"/>
      <c r="AHT16" s="105"/>
      <c r="AHU16" s="105"/>
      <c r="AHV16" s="105"/>
      <c r="AHW16" s="105"/>
      <c r="AHX16" s="105"/>
      <c r="AHY16" s="105"/>
      <c r="AHZ16" s="105"/>
      <c r="AIA16" s="105"/>
      <c r="AIB16" s="105"/>
      <c r="AIC16" s="105"/>
      <c r="AID16" s="105"/>
      <c r="AIE16" s="105"/>
      <c r="AIF16" s="105"/>
      <c r="AIG16" s="105"/>
      <c r="AIH16" s="105"/>
      <c r="AII16" s="105"/>
      <c r="AIJ16" s="105"/>
      <c r="AIK16" s="105"/>
      <c r="AIL16" s="105"/>
      <c r="AIM16" s="105"/>
      <c r="AIN16" s="105"/>
      <c r="AIO16" s="105"/>
      <c r="AIP16" s="105"/>
      <c r="AIQ16" s="105"/>
      <c r="AIR16" s="105"/>
      <c r="AIS16" s="105"/>
      <c r="AIT16" s="105"/>
      <c r="AIU16" s="105"/>
      <c r="AIV16" s="105"/>
      <c r="AIW16" s="105"/>
      <c r="AIX16" s="105"/>
      <c r="AIY16" s="105"/>
      <c r="AIZ16" s="105"/>
      <c r="AJA16" s="105"/>
      <c r="AJB16" s="105"/>
      <c r="AJC16" s="105"/>
      <c r="AJD16" s="105"/>
      <c r="AJE16" s="105"/>
      <c r="AJF16" s="105"/>
      <c r="AJG16" s="105"/>
      <c r="AJH16" s="105"/>
      <c r="AJI16" s="105"/>
      <c r="AJJ16" s="105"/>
      <c r="AJK16" s="105"/>
      <c r="AJL16" s="105"/>
      <c r="AJM16" s="105"/>
      <c r="AJN16" s="105"/>
      <c r="AJO16" s="105"/>
      <c r="AJP16" s="105"/>
      <c r="AJQ16" s="105"/>
      <c r="AJR16" s="105"/>
      <c r="AJS16" s="105"/>
      <c r="AJT16" s="105"/>
      <c r="AJU16" s="105"/>
      <c r="AJV16" s="105"/>
      <c r="AJW16" s="105"/>
      <c r="AJX16" s="105"/>
      <c r="AJY16" s="105"/>
      <c r="AJZ16" s="105"/>
      <c r="AKA16" s="105"/>
      <c r="AKB16" s="105"/>
      <c r="AKC16" s="105"/>
      <c r="AKD16" s="105"/>
      <c r="AKE16" s="105"/>
      <c r="AKF16" s="105"/>
      <c r="AKG16" s="105"/>
      <c r="AKH16" s="105"/>
      <c r="AKI16" s="105"/>
      <c r="AKJ16" s="105"/>
      <c r="AKK16" s="105"/>
      <c r="AKL16" s="105"/>
      <c r="AKM16" s="105"/>
      <c r="AKN16" s="105"/>
      <c r="AKO16" s="105"/>
      <c r="AKP16" s="105"/>
      <c r="AKQ16" s="105"/>
      <c r="AKR16" s="105"/>
      <c r="AKS16" s="105"/>
      <c r="AKT16" s="105"/>
      <c r="AKU16" s="105"/>
      <c r="AKV16" s="105"/>
      <c r="AKW16" s="105"/>
      <c r="AKX16" s="105"/>
      <c r="AKY16" s="105"/>
      <c r="AKZ16" s="105"/>
      <c r="ALA16" s="105"/>
      <c r="ALB16" s="105"/>
      <c r="ALC16" s="105"/>
      <c r="ALD16" s="105"/>
      <c r="ALE16" s="105"/>
      <c r="ALF16" s="105"/>
      <c r="ALG16" s="105"/>
      <c r="ALH16" s="105"/>
      <c r="ALI16" s="105"/>
      <c r="ALJ16" s="105"/>
      <c r="ALK16" s="105"/>
      <c r="ALL16" s="105"/>
      <c r="ALM16" s="105"/>
      <c r="ALN16" s="105"/>
      <c r="ALO16" s="105"/>
      <c r="ALP16" s="105"/>
      <c r="ALQ16" s="105"/>
      <c r="ALR16" s="105"/>
      <c r="ALS16" s="105"/>
      <c r="ALT16" s="105"/>
      <c r="ALU16" s="105"/>
      <c r="ALV16" s="105"/>
      <c r="ALW16" s="105"/>
      <c r="ALX16" s="105"/>
      <c r="ALY16" s="105"/>
      <c r="ALZ16" s="105"/>
      <c r="AMA16" s="105"/>
      <c r="AMB16" s="105"/>
      <c r="AMC16" s="105"/>
      <c r="AMD16" s="105"/>
      <c r="AME16" s="105"/>
      <c r="AMF16" s="105"/>
      <c r="AMG16" s="105"/>
      <c r="AMH16" s="105"/>
      <c r="AMI16" s="105"/>
      <c r="AMJ16" s="105"/>
      <c r="AMK16" s="105"/>
      <c r="AML16" s="105"/>
      <c r="AMM16" s="105"/>
      <c r="AMN16" s="105"/>
      <c r="AMO16" s="105"/>
      <c r="AMP16" s="105"/>
      <c r="AMQ16" s="105"/>
      <c r="AMR16" s="105"/>
      <c r="AMS16" s="105"/>
      <c r="AMT16" s="105"/>
      <c r="AMU16" s="105"/>
      <c r="AMV16" s="105"/>
      <c r="AMW16" s="105"/>
      <c r="AMX16" s="105"/>
      <c r="AMY16" s="105"/>
      <c r="AMZ16" s="105"/>
      <c r="ANA16" s="105"/>
      <c r="ANB16" s="105"/>
      <c r="ANC16" s="105"/>
      <c r="AND16" s="105"/>
      <c r="ANE16" s="105"/>
      <c r="ANF16" s="105"/>
      <c r="ANG16" s="105"/>
      <c r="ANH16" s="105"/>
      <c r="ANI16" s="105"/>
      <c r="ANJ16" s="105"/>
      <c r="ANK16" s="105"/>
      <c r="ANL16" s="105"/>
      <c r="ANM16" s="105"/>
      <c r="ANN16" s="105"/>
      <c r="ANO16" s="105"/>
      <c r="ANP16" s="105"/>
      <c r="ANQ16" s="105"/>
      <c r="ANR16" s="105"/>
      <c r="ANS16" s="105"/>
      <c r="ANT16" s="105"/>
      <c r="ANU16" s="105"/>
      <c r="ANV16" s="105"/>
      <c r="ANW16" s="105"/>
      <c r="ANX16" s="105"/>
      <c r="ANY16" s="105"/>
      <c r="ANZ16" s="105"/>
      <c r="AOA16" s="105"/>
      <c r="AOB16" s="105"/>
      <c r="AOC16" s="105"/>
      <c r="AOD16" s="105"/>
      <c r="AOE16" s="105"/>
      <c r="AOF16" s="105"/>
      <c r="AOG16" s="105"/>
      <c r="AOH16" s="105"/>
      <c r="AOI16" s="105"/>
      <c r="AOJ16" s="105"/>
      <c r="AOK16" s="105"/>
      <c r="AOL16" s="105"/>
      <c r="AOM16" s="105"/>
      <c r="AON16" s="105"/>
      <c r="AOO16" s="105"/>
      <c r="AOP16" s="105"/>
      <c r="AOQ16" s="105"/>
      <c r="AOR16" s="105"/>
      <c r="AOS16" s="105"/>
      <c r="AOT16" s="105"/>
      <c r="AOU16" s="105"/>
      <c r="AOV16" s="105"/>
      <c r="AOW16" s="105"/>
      <c r="AOX16" s="105"/>
      <c r="AOY16" s="105"/>
      <c r="AOZ16" s="105"/>
      <c r="APA16" s="105"/>
      <c r="APB16" s="105"/>
      <c r="APC16" s="105"/>
      <c r="APD16" s="105"/>
      <c r="APE16" s="105"/>
      <c r="APF16" s="105"/>
      <c r="APG16" s="105"/>
      <c r="APH16" s="105"/>
      <c r="API16" s="105"/>
      <c r="APJ16" s="105"/>
      <c r="APK16" s="105"/>
      <c r="APL16" s="105"/>
      <c r="APM16" s="105"/>
      <c r="APN16" s="105"/>
      <c r="APO16" s="105"/>
      <c r="APP16" s="105"/>
      <c r="APQ16" s="105"/>
      <c r="APR16" s="105"/>
      <c r="APS16" s="105"/>
      <c r="APT16" s="105"/>
      <c r="APU16" s="105"/>
      <c r="APV16" s="105"/>
      <c r="APW16" s="105"/>
      <c r="APX16" s="105"/>
      <c r="APY16" s="105"/>
      <c r="APZ16" s="105"/>
      <c r="AQA16" s="105"/>
      <c r="AQB16" s="105"/>
      <c r="AQC16" s="105"/>
      <c r="AQD16" s="105"/>
      <c r="AQE16" s="105"/>
      <c r="AQF16" s="105"/>
      <c r="AQG16" s="105"/>
      <c r="AQH16" s="105"/>
      <c r="AQI16" s="105"/>
      <c r="AQJ16" s="105"/>
      <c r="AQK16" s="105"/>
      <c r="AQL16" s="105"/>
      <c r="AQM16" s="105"/>
      <c r="AQN16" s="105"/>
      <c r="AQO16" s="105"/>
      <c r="AQP16" s="105"/>
      <c r="AQQ16" s="105"/>
      <c r="AQR16" s="105"/>
      <c r="AQS16" s="105"/>
      <c r="AQT16" s="105"/>
      <c r="AQU16" s="105"/>
      <c r="AQV16" s="105"/>
      <c r="AQW16" s="105"/>
      <c r="AQX16" s="105"/>
      <c r="AQY16" s="105"/>
      <c r="AQZ16" s="105"/>
      <c r="ARA16" s="105"/>
      <c r="ARB16" s="105"/>
      <c r="ARC16" s="105"/>
      <c r="ARD16" s="105"/>
      <c r="ARE16" s="105"/>
      <c r="ARF16" s="105"/>
      <c r="ARG16" s="105"/>
      <c r="ARH16" s="105"/>
      <c r="ARI16" s="105"/>
      <c r="ARJ16" s="105"/>
      <c r="ARK16" s="105"/>
      <c r="ARL16" s="105"/>
      <c r="ARM16" s="105"/>
      <c r="ARN16" s="105"/>
      <c r="ARO16" s="105"/>
      <c r="ARP16" s="105"/>
      <c r="ARQ16" s="105"/>
      <c r="ARR16" s="105"/>
      <c r="ARS16" s="105"/>
      <c r="ART16" s="105"/>
      <c r="ARU16" s="105"/>
      <c r="ARV16" s="105"/>
      <c r="ARW16" s="105"/>
      <c r="ARX16" s="105"/>
      <c r="ARY16" s="105"/>
      <c r="ARZ16" s="105"/>
      <c r="ASA16" s="105"/>
      <c r="ASB16" s="105"/>
      <c r="ASC16" s="105"/>
      <c r="ASD16" s="105"/>
      <c r="ASE16" s="105"/>
      <c r="ASF16" s="105"/>
      <c r="ASG16" s="105"/>
      <c r="ASH16" s="105"/>
      <c r="ASI16" s="105"/>
      <c r="ASJ16" s="105"/>
      <c r="ASK16" s="105"/>
      <c r="ASL16" s="105"/>
      <c r="ASM16" s="105"/>
      <c r="ASN16" s="105"/>
      <c r="ASO16" s="105"/>
      <c r="ASP16" s="105"/>
      <c r="ASQ16" s="105"/>
      <c r="ASR16" s="105"/>
      <c r="ASS16" s="105"/>
      <c r="AST16" s="105"/>
      <c r="ASU16" s="105"/>
      <c r="ASV16" s="105"/>
      <c r="ASW16" s="105"/>
      <c r="ASX16" s="105"/>
      <c r="ASY16" s="105"/>
      <c r="ASZ16" s="105"/>
      <c r="ATA16" s="105"/>
      <c r="ATB16" s="105"/>
      <c r="ATC16" s="105"/>
      <c r="ATD16" s="105"/>
      <c r="ATE16" s="105"/>
      <c r="ATF16" s="105"/>
      <c r="ATG16" s="105"/>
      <c r="ATH16" s="105"/>
      <c r="ATI16" s="105"/>
      <c r="ATJ16" s="105"/>
      <c r="ATK16" s="105"/>
      <c r="ATL16" s="105"/>
      <c r="ATM16" s="105"/>
      <c r="ATN16" s="105"/>
      <c r="ATO16" s="105"/>
      <c r="ATP16" s="105"/>
      <c r="ATQ16" s="105"/>
      <c r="ATR16" s="105"/>
      <c r="ATS16" s="105"/>
      <c r="ATT16" s="105"/>
      <c r="ATU16" s="105"/>
      <c r="ATV16" s="105"/>
      <c r="ATW16" s="105"/>
      <c r="ATX16" s="105"/>
      <c r="ATY16" s="105"/>
      <c r="ATZ16" s="105"/>
      <c r="AUA16" s="105"/>
      <c r="AUB16" s="105"/>
      <c r="AUC16" s="105"/>
      <c r="AUD16" s="105"/>
      <c r="AUE16" s="105"/>
      <c r="AUF16" s="105"/>
      <c r="AUG16" s="105"/>
      <c r="AUH16" s="105"/>
      <c r="AUI16" s="105"/>
      <c r="AUJ16" s="105"/>
      <c r="AUK16" s="105"/>
      <c r="AUL16" s="105"/>
      <c r="AUM16" s="105"/>
      <c r="AUN16" s="105"/>
      <c r="AUO16" s="105"/>
      <c r="AUP16" s="105"/>
      <c r="AUQ16" s="105"/>
      <c r="AUR16" s="105"/>
      <c r="AUS16" s="105"/>
      <c r="AUT16" s="105"/>
      <c r="AUU16" s="105"/>
      <c r="AUV16" s="105"/>
      <c r="AUW16" s="105"/>
      <c r="AUX16" s="105"/>
      <c r="AUY16" s="105"/>
      <c r="AUZ16" s="105"/>
      <c r="AVA16" s="105"/>
      <c r="AVB16" s="105"/>
      <c r="AVC16" s="105"/>
      <c r="AVD16" s="105"/>
      <c r="AVE16" s="105"/>
      <c r="AVF16" s="105"/>
      <c r="AVG16" s="105"/>
      <c r="AVH16" s="105"/>
      <c r="AVI16" s="105"/>
      <c r="AVJ16" s="105"/>
      <c r="AVK16" s="105"/>
      <c r="AVL16" s="105"/>
      <c r="AVM16" s="105"/>
      <c r="AVN16" s="105"/>
      <c r="AVO16" s="105"/>
      <c r="AVP16" s="105"/>
      <c r="AVQ16" s="105"/>
      <c r="AVR16" s="105"/>
      <c r="AVS16" s="105"/>
      <c r="AVT16" s="105"/>
      <c r="AVU16" s="105"/>
      <c r="AVV16" s="105"/>
      <c r="AVW16" s="105"/>
      <c r="AVX16" s="105"/>
      <c r="AVY16" s="105"/>
      <c r="AVZ16" s="105"/>
      <c r="AWA16" s="105"/>
      <c r="AWB16" s="105"/>
      <c r="AWC16" s="105"/>
      <c r="AWD16" s="105"/>
      <c r="AWE16" s="105"/>
      <c r="AWF16" s="105"/>
      <c r="AWG16" s="105"/>
      <c r="AWH16" s="105"/>
    </row>
    <row r="17" spans="1:1282" s="58" customFormat="1" ht="15.75">
      <c r="A17" s="2723"/>
      <c r="B17" s="15"/>
      <c r="C17" s="69">
        <v>0.03</v>
      </c>
      <c r="D17" s="25" t="s">
        <v>54</v>
      </c>
      <c r="E17" s="25"/>
      <c r="F17" s="96"/>
      <c r="G17" s="96"/>
      <c r="H17" s="56"/>
      <c r="I17" s="56"/>
      <c r="J17" s="56"/>
      <c r="K17" s="56"/>
      <c r="L17" s="33">
        <f>M10*C17</f>
        <v>0.03</v>
      </c>
      <c r="M17" s="33">
        <f t="shared" ref="M17:M20" si="1">L17</f>
        <v>0.03</v>
      </c>
      <c r="N17" s="57"/>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5"/>
      <c r="AY17" s="105"/>
      <c r="AZ17" s="105"/>
      <c r="BA17" s="105"/>
      <c r="BB17" s="105"/>
      <c r="BC17" s="105"/>
      <c r="BD17" s="105"/>
      <c r="BE17" s="105"/>
      <c r="BF17" s="105"/>
      <c r="BG17" s="105"/>
      <c r="BH17" s="105"/>
      <c r="BI17" s="105"/>
      <c r="BJ17" s="105"/>
      <c r="BK17" s="105"/>
      <c r="BL17" s="105"/>
      <c r="BM17" s="105"/>
      <c r="BN17" s="105"/>
      <c r="BO17" s="105"/>
      <c r="BP17" s="105"/>
      <c r="BQ17" s="105"/>
      <c r="BR17" s="105"/>
      <c r="BS17" s="105"/>
      <c r="BT17" s="105"/>
      <c r="BU17" s="105"/>
      <c r="BV17" s="105"/>
      <c r="BW17" s="105"/>
      <c r="BX17" s="105"/>
      <c r="BY17" s="105"/>
      <c r="BZ17" s="105"/>
      <c r="CA17" s="105"/>
      <c r="CB17" s="105"/>
      <c r="CC17" s="105"/>
      <c r="CD17" s="105"/>
      <c r="CE17" s="105"/>
      <c r="CF17" s="105"/>
      <c r="CG17" s="105"/>
      <c r="CH17" s="105"/>
      <c r="CI17" s="105"/>
      <c r="CJ17" s="105"/>
      <c r="CK17" s="105"/>
      <c r="CL17" s="105"/>
      <c r="CM17" s="105"/>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5"/>
      <c r="GP17" s="105"/>
      <c r="GQ17" s="105"/>
      <c r="GR17" s="105"/>
      <c r="GS17" s="105"/>
      <c r="GT17" s="105"/>
      <c r="GU17" s="105"/>
      <c r="GV17" s="105"/>
      <c r="GW17" s="105"/>
      <c r="GX17" s="105"/>
      <c r="GY17" s="105"/>
      <c r="GZ17" s="105"/>
      <c r="HA17" s="105"/>
      <c r="HB17" s="105"/>
      <c r="HC17" s="105"/>
      <c r="HD17" s="105"/>
      <c r="HE17" s="105"/>
      <c r="HF17" s="105"/>
      <c r="HG17" s="105"/>
      <c r="HH17" s="105"/>
      <c r="HI17" s="105"/>
      <c r="HJ17" s="105"/>
      <c r="HK17" s="105"/>
      <c r="HL17" s="105"/>
      <c r="HM17" s="105"/>
      <c r="HN17" s="105"/>
      <c r="HO17" s="105"/>
      <c r="HP17" s="105"/>
      <c r="HQ17" s="105"/>
      <c r="HR17" s="105"/>
      <c r="HS17" s="105"/>
      <c r="HT17" s="105"/>
      <c r="HU17" s="105"/>
      <c r="HV17" s="105"/>
      <c r="HW17" s="105"/>
      <c r="HX17" s="105"/>
      <c r="HY17" s="105"/>
      <c r="HZ17" s="105"/>
      <c r="IA17" s="105"/>
      <c r="IB17" s="105"/>
      <c r="IC17" s="105"/>
      <c r="ID17" s="105"/>
      <c r="IE17" s="105"/>
      <c r="IF17" s="105"/>
      <c r="IG17" s="105"/>
      <c r="IH17" s="105"/>
      <c r="II17" s="105"/>
      <c r="IJ17" s="105"/>
      <c r="IK17" s="105"/>
      <c r="IL17" s="105"/>
      <c r="IM17" s="105"/>
      <c r="IN17" s="105"/>
      <c r="IO17" s="105"/>
      <c r="IP17" s="105"/>
      <c r="IQ17" s="105"/>
      <c r="IR17" s="105"/>
      <c r="IS17" s="105"/>
      <c r="IT17" s="105"/>
      <c r="IU17" s="105"/>
      <c r="IV17" s="105"/>
      <c r="IW17" s="105"/>
      <c r="IX17" s="105"/>
      <c r="IY17" s="105"/>
      <c r="IZ17" s="105"/>
      <c r="JA17" s="105"/>
      <c r="JB17" s="105"/>
      <c r="JC17" s="105"/>
      <c r="JD17" s="105"/>
      <c r="JE17" s="105"/>
      <c r="JF17" s="105"/>
      <c r="JG17" s="105"/>
      <c r="JH17" s="105"/>
      <c r="JI17" s="105"/>
      <c r="JJ17" s="105"/>
      <c r="JK17" s="105"/>
      <c r="JL17" s="105"/>
      <c r="JM17" s="105"/>
      <c r="JN17" s="105"/>
      <c r="JO17" s="105"/>
      <c r="JP17" s="105"/>
      <c r="JQ17" s="105"/>
      <c r="JR17" s="105"/>
      <c r="JS17" s="105"/>
      <c r="JT17" s="105"/>
      <c r="JU17" s="105"/>
      <c r="JV17" s="105"/>
      <c r="JW17" s="105"/>
      <c r="JX17" s="105"/>
      <c r="JY17" s="105"/>
      <c r="JZ17" s="105"/>
      <c r="KA17" s="105"/>
      <c r="KB17" s="105"/>
      <c r="KC17" s="105"/>
      <c r="KD17" s="105"/>
      <c r="KE17" s="105"/>
      <c r="KF17" s="105"/>
      <c r="KG17" s="105"/>
      <c r="KH17" s="105"/>
      <c r="KI17" s="105"/>
      <c r="KJ17" s="105"/>
      <c r="KK17" s="105"/>
      <c r="KL17" s="105"/>
      <c r="KM17" s="105"/>
      <c r="KN17" s="105"/>
      <c r="KO17" s="105"/>
      <c r="KP17" s="105"/>
      <c r="KQ17" s="105"/>
      <c r="KR17" s="105"/>
      <c r="KS17" s="105"/>
      <c r="KT17" s="105"/>
      <c r="KU17" s="105"/>
      <c r="KV17" s="105"/>
      <c r="KW17" s="105"/>
      <c r="KX17" s="105"/>
      <c r="KY17" s="105"/>
      <c r="KZ17" s="105"/>
      <c r="LA17" s="105"/>
      <c r="LB17" s="105"/>
      <c r="LC17" s="105"/>
      <c r="LD17" s="105"/>
      <c r="LE17" s="105"/>
      <c r="LF17" s="105"/>
      <c r="LG17" s="105"/>
      <c r="LH17" s="105"/>
      <c r="LI17" s="105"/>
      <c r="LJ17" s="105"/>
      <c r="LK17" s="105"/>
      <c r="LL17" s="105"/>
      <c r="LM17" s="105"/>
      <c r="LN17" s="105"/>
      <c r="LO17" s="105"/>
      <c r="LP17" s="105"/>
      <c r="LQ17" s="105"/>
      <c r="LR17" s="105"/>
      <c r="LS17" s="105"/>
      <c r="LT17" s="105"/>
      <c r="LU17" s="105"/>
      <c r="LV17" s="105"/>
      <c r="LW17" s="105"/>
      <c r="LX17" s="105"/>
      <c r="LY17" s="105"/>
      <c r="LZ17" s="105"/>
      <c r="MA17" s="105"/>
      <c r="MB17" s="105"/>
      <c r="MC17" s="105"/>
      <c r="MD17" s="105"/>
      <c r="ME17" s="105"/>
      <c r="MF17" s="105"/>
      <c r="MG17" s="105"/>
      <c r="MH17" s="105"/>
      <c r="MI17" s="105"/>
      <c r="MJ17" s="105"/>
      <c r="MK17" s="105"/>
      <c r="ML17" s="105"/>
      <c r="MM17" s="105"/>
      <c r="MN17" s="105"/>
      <c r="MO17" s="105"/>
      <c r="MP17" s="105"/>
      <c r="MQ17" s="105"/>
      <c r="MR17" s="105"/>
      <c r="MS17" s="105"/>
      <c r="MT17" s="105"/>
      <c r="MU17" s="105"/>
      <c r="MV17" s="105"/>
      <c r="MW17" s="105"/>
      <c r="MX17" s="105"/>
      <c r="MY17" s="105"/>
      <c r="MZ17" s="105"/>
      <c r="NA17" s="105"/>
      <c r="NB17" s="105"/>
      <c r="NC17" s="105"/>
      <c r="ND17" s="105"/>
      <c r="NE17" s="105"/>
      <c r="NF17" s="105"/>
      <c r="NG17" s="105"/>
      <c r="NH17" s="105"/>
      <c r="NI17" s="105"/>
      <c r="NJ17" s="105"/>
      <c r="NK17" s="105"/>
      <c r="NL17" s="105"/>
      <c r="NM17" s="105"/>
      <c r="NN17" s="105"/>
      <c r="NO17" s="105"/>
      <c r="NP17" s="105"/>
      <c r="NQ17" s="105"/>
      <c r="NR17" s="105"/>
      <c r="NS17" s="105"/>
      <c r="NT17" s="105"/>
      <c r="NU17" s="105"/>
      <c r="NV17" s="105"/>
      <c r="NW17" s="105"/>
      <c r="NX17" s="105"/>
      <c r="NY17" s="105"/>
      <c r="NZ17" s="105"/>
      <c r="OA17" s="105"/>
      <c r="OB17" s="105"/>
      <c r="OC17" s="105"/>
      <c r="OD17" s="105"/>
      <c r="OE17" s="105"/>
      <c r="OF17" s="105"/>
      <c r="OG17" s="105"/>
      <c r="OH17" s="105"/>
      <c r="OI17" s="105"/>
      <c r="OJ17" s="105"/>
      <c r="OK17" s="105"/>
      <c r="OL17" s="105"/>
      <c r="OM17" s="105"/>
      <c r="ON17" s="105"/>
      <c r="OO17" s="105"/>
      <c r="OP17" s="105"/>
      <c r="OQ17" s="105"/>
      <c r="OR17" s="105"/>
      <c r="OS17" s="105"/>
      <c r="OT17" s="105"/>
      <c r="OU17" s="105"/>
      <c r="OV17" s="105"/>
      <c r="OW17" s="105"/>
      <c r="OX17" s="105"/>
      <c r="OY17" s="105"/>
      <c r="OZ17" s="105"/>
      <c r="PA17" s="105"/>
      <c r="PB17" s="105"/>
      <c r="PC17" s="105"/>
      <c r="PD17" s="105"/>
      <c r="PE17" s="105"/>
      <c r="PF17" s="105"/>
      <c r="PG17" s="105"/>
      <c r="PH17" s="105"/>
      <c r="PI17" s="105"/>
      <c r="PJ17" s="105"/>
      <c r="PK17" s="105"/>
      <c r="PL17" s="105"/>
      <c r="PM17" s="105"/>
      <c r="PN17" s="105"/>
      <c r="PO17" s="105"/>
      <c r="PP17" s="105"/>
      <c r="PQ17" s="105"/>
      <c r="PR17" s="105"/>
      <c r="PS17" s="105"/>
      <c r="PT17" s="105"/>
      <c r="PU17" s="105"/>
      <c r="PV17" s="105"/>
      <c r="PW17" s="105"/>
      <c r="PX17" s="105"/>
      <c r="PY17" s="105"/>
      <c r="PZ17" s="105"/>
      <c r="QA17" s="105"/>
      <c r="QB17" s="105"/>
      <c r="QC17" s="105"/>
      <c r="QD17" s="105"/>
      <c r="QE17" s="105"/>
      <c r="QF17" s="105"/>
      <c r="QG17" s="105"/>
      <c r="QH17" s="105"/>
      <c r="QI17" s="105"/>
      <c r="QJ17" s="105"/>
      <c r="QK17" s="105"/>
      <c r="QL17" s="105"/>
      <c r="QM17" s="105"/>
      <c r="QN17" s="105"/>
      <c r="QO17" s="105"/>
      <c r="QP17" s="105"/>
      <c r="QQ17" s="105"/>
      <c r="QR17" s="105"/>
      <c r="QS17" s="105"/>
      <c r="QT17" s="105"/>
      <c r="QU17" s="105"/>
      <c r="QV17" s="105"/>
      <c r="QW17" s="105"/>
      <c r="QX17" s="105"/>
      <c r="QY17" s="105"/>
      <c r="QZ17" s="105"/>
      <c r="RA17" s="105"/>
      <c r="RB17" s="105"/>
      <c r="RC17" s="105"/>
      <c r="RD17" s="105"/>
      <c r="RE17" s="105"/>
      <c r="RF17" s="105"/>
      <c r="RG17" s="105"/>
      <c r="RH17" s="105"/>
      <c r="RI17" s="105"/>
      <c r="RJ17" s="105"/>
      <c r="RK17" s="105"/>
      <c r="RL17" s="105"/>
      <c r="RM17" s="105"/>
      <c r="RN17" s="105"/>
      <c r="RO17" s="105"/>
      <c r="RP17" s="105"/>
      <c r="RQ17" s="105"/>
      <c r="RR17" s="105"/>
      <c r="RS17" s="105"/>
      <c r="RT17" s="105"/>
      <c r="RU17" s="105"/>
      <c r="RV17" s="105"/>
      <c r="RW17" s="105"/>
      <c r="RX17" s="105"/>
      <c r="RY17" s="105"/>
      <c r="RZ17" s="105"/>
      <c r="SA17" s="105"/>
      <c r="SB17" s="105"/>
      <c r="SC17" s="105"/>
      <c r="SD17" s="105"/>
      <c r="SE17" s="105"/>
      <c r="SF17" s="105"/>
      <c r="SG17" s="105"/>
      <c r="SH17" s="105"/>
      <c r="SI17" s="105"/>
      <c r="SJ17" s="105"/>
      <c r="SK17" s="105"/>
      <c r="SL17" s="105"/>
      <c r="SM17" s="105"/>
      <c r="SN17" s="105"/>
      <c r="SO17" s="105"/>
      <c r="SP17" s="105"/>
      <c r="SQ17" s="105"/>
      <c r="SR17" s="105"/>
      <c r="SS17" s="105"/>
      <c r="ST17" s="105"/>
      <c r="SU17" s="105"/>
      <c r="SV17" s="105"/>
      <c r="SW17" s="105"/>
      <c r="SX17" s="105"/>
      <c r="SY17" s="105"/>
      <c r="SZ17" s="105"/>
      <c r="TA17" s="105"/>
      <c r="TB17" s="105"/>
      <c r="TC17" s="105"/>
      <c r="TD17" s="105"/>
      <c r="TE17" s="105"/>
      <c r="TF17" s="105"/>
      <c r="TG17" s="105"/>
      <c r="TH17" s="105"/>
      <c r="TI17" s="105"/>
      <c r="TJ17" s="105"/>
      <c r="TK17" s="105"/>
      <c r="TL17" s="105"/>
      <c r="TM17" s="105"/>
      <c r="TN17" s="105"/>
      <c r="TO17" s="105"/>
      <c r="TP17" s="105"/>
      <c r="TQ17" s="105"/>
      <c r="TR17" s="105"/>
      <c r="TS17" s="105"/>
      <c r="TT17" s="105"/>
      <c r="TU17" s="105"/>
      <c r="TV17" s="105"/>
      <c r="TW17" s="105"/>
      <c r="TX17" s="105"/>
      <c r="TY17" s="105"/>
      <c r="TZ17" s="105"/>
      <c r="UA17" s="105"/>
      <c r="UB17" s="105"/>
      <c r="UC17" s="105"/>
      <c r="UD17" s="105"/>
      <c r="UE17" s="105"/>
      <c r="UF17" s="105"/>
      <c r="UG17" s="105"/>
      <c r="UH17" s="105"/>
      <c r="UI17" s="105"/>
      <c r="UJ17" s="105"/>
      <c r="UK17" s="105"/>
      <c r="UL17" s="105"/>
      <c r="UM17" s="105"/>
      <c r="UN17" s="105"/>
      <c r="UO17" s="105"/>
      <c r="UP17" s="105"/>
      <c r="UQ17" s="105"/>
      <c r="UR17" s="105"/>
      <c r="US17" s="105"/>
      <c r="UT17" s="105"/>
      <c r="UU17" s="105"/>
      <c r="UV17" s="105"/>
      <c r="UW17" s="105"/>
      <c r="UX17" s="105"/>
      <c r="UY17" s="105"/>
      <c r="UZ17" s="105"/>
      <c r="VA17" s="105"/>
      <c r="VB17" s="105"/>
      <c r="VC17" s="105"/>
      <c r="VD17" s="105"/>
      <c r="VE17" s="105"/>
      <c r="VF17" s="105"/>
      <c r="VG17" s="105"/>
      <c r="VH17" s="105"/>
      <c r="VI17" s="105"/>
      <c r="VJ17" s="105"/>
      <c r="VK17" s="105"/>
      <c r="VL17" s="105"/>
      <c r="VM17" s="105"/>
      <c r="VN17" s="105"/>
      <c r="VO17" s="105"/>
      <c r="VP17" s="105"/>
      <c r="VQ17" s="105"/>
      <c r="VR17" s="105"/>
      <c r="VS17" s="105"/>
      <c r="VT17" s="105"/>
      <c r="VU17" s="105"/>
      <c r="VV17" s="105"/>
      <c r="VW17" s="105"/>
      <c r="VX17" s="105"/>
      <c r="VY17" s="105"/>
      <c r="VZ17" s="105"/>
      <c r="WA17" s="105"/>
      <c r="WB17" s="105"/>
      <c r="WC17" s="105"/>
      <c r="WD17" s="105"/>
      <c r="WE17" s="105"/>
      <c r="WF17" s="105"/>
      <c r="WG17" s="105"/>
      <c r="WH17" s="105"/>
      <c r="WI17" s="105"/>
      <c r="WJ17" s="105"/>
      <c r="WK17" s="105"/>
      <c r="WL17" s="105"/>
      <c r="WM17" s="105"/>
      <c r="WN17" s="105"/>
      <c r="WO17" s="105"/>
      <c r="WP17" s="105"/>
      <c r="WQ17" s="105"/>
      <c r="WR17" s="105"/>
      <c r="WS17" s="105"/>
      <c r="WT17" s="105"/>
      <c r="WU17" s="105"/>
      <c r="WV17" s="105"/>
      <c r="WW17" s="105"/>
      <c r="WX17" s="105"/>
      <c r="WY17" s="105"/>
      <c r="WZ17" s="105"/>
      <c r="XA17" s="105"/>
      <c r="XB17" s="105"/>
      <c r="XC17" s="105"/>
      <c r="XD17" s="105"/>
      <c r="XE17" s="105"/>
      <c r="XF17" s="105"/>
      <c r="XG17" s="105"/>
      <c r="XH17" s="105"/>
      <c r="XI17" s="105"/>
      <c r="XJ17" s="105"/>
      <c r="XK17" s="105"/>
      <c r="XL17" s="105"/>
      <c r="XM17" s="105"/>
      <c r="XN17" s="105"/>
      <c r="XO17" s="105"/>
      <c r="XP17" s="105"/>
      <c r="XQ17" s="105"/>
      <c r="XR17" s="105"/>
      <c r="XS17" s="105"/>
      <c r="XT17" s="105"/>
      <c r="XU17" s="105"/>
      <c r="XV17" s="105"/>
      <c r="XW17" s="105"/>
      <c r="XX17" s="105"/>
      <c r="XY17" s="105"/>
      <c r="XZ17" s="105"/>
      <c r="YA17" s="105"/>
      <c r="YB17" s="105"/>
      <c r="YC17" s="105"/>
      <c r="YD17" s="105"/>
      <c r="YE17" s="105"/>
      <c r="YF17" s="105"/>
      <c r="YG17" s="105"/>
      <c r="YH17" s="105"/>
      <c r="YI17" s="105"/>
      <c r="YJ17" s="105"/>
      <c r="YK17" s="105"/>
      <c r="YL17" s="105"/>
      <c r="YM17" s="105"/>
      <c r="YN17" s="105"/>
      <c r="YO17" s="105"/>
      <c r="YP17" s="105"/>
      <c r="YQ17" s="105"/>
      <c r="YR17" s="105"/>
      <c r="YS17" s="105"/>
      <c r="YT17" s="105"/>
      <c r="YU17" s="105"/>
      <c r="YV17" s="105"/>
      <c r="YW17" s="105"/>
      <c r="YX17" s="105"/>
      <c r="YY17" s="105"/>
      <c r="YZ17" s="105"/>
      <c r="ZA17" s="105"/>
      <c r="ZB17" s="105"/>
      <c r="ZC17" s="105"/>
      <c r="ZD17" s="105"/>
      <c r="ZE17" s="105"/>
      <c r="ZF17" s="105"/>
      <c r="ZG17" s="105"/>
      <c r="ZH17" s="105"/>
      <c r="ZI17" s="105"/>
      <c r="ZJ17" s="105"/>
      <c r="ZK17" s="105"/>
      <c r="ZL17" s="105"/>
      <c r="ZM17" s="105"/>
      <c r="ZN17" s="105"/>
      <c r="ZO17" s="105"/>
      <c r="ZP17" s="105"/>
      <c r="ZQ17" s="105"/>
      <c r="ZR17" s="105"/>
      <c r="ZS17" s="105"/>
      <c r="ZT17" s="105"/>
      <c r="ZU17" s="105"/>
      <c r="ZV17" s="105"/>
      <c r="ZW17" s="105"/>
      <c r="ZX17" s="105"/>
      <c r="ZY17" s="105"/>
      <c r="ZZ17" s="105"/>
      <c r="AAA17" s="105"/>
      <c r="AAB17" s="105"/>
      <c r="AAC17" s="105"/>
      <c r="AAD17" s="105"/>
      <c r="AAE17" s="105"/>
      <c r="AAF17" s="105"/>
      <c r="AAG17" s="105"/>
      <c r="AAH17" s="105"/>
      <c r="AAI17" s="105"/>
      <c r="AAJ17" s="105"/>
      <c r="AAK17" s="105"/>
      <c r="AAL17" s="105"/>
      <c r="AAM17" s="105"/>
      <c r="AAN17" s="105"/>
      <c r="AAO17" s="105"/>
      <c r="AAP17" s="105"/>
      <c r="AAQ17" s="105"/>
      <c r="AAR17" s="105"/>
      <c r="AAS17" s="105"/>
      <c r="AAT17" s="105"/>
      <c r="AAU17" s="105"/>
      <c r="AAV17" s="105"/>
      <c r="AAW17" s="105"/>
      <c r="AAX17" s="105"/>
      <c r="AAY17" s="105"/>
      <c r="AAZ17" s="105"/>
      <c r="ABA17" s="105"/>
      <c r="ABB17" s="105"/>
      <c r="ABC17" s="105"/>
      <c r="ABD17" s="105"/>
      <c r="ABE17" s="105"/>
      <c r="ABF17" s="105"/>
      <c r="ABG17" s="105"/>
      <c r="ABH17" s="105"/>
      <c r="ABI17" s="105"/>
      <c r="ABJ17" s="105"/>
      <c r="ABK17" s="105"/>
      <c r="ABL17" s="105"/>
      <c r="ABM17" s="105"/>
      <c r="ABN17" s="105"/>
      <c r="ABO17" s="105"/>
      <c r="ABP17" s="105"/>
      <c r="ABQ17" s="105"/>
      <c r="ABR17" s="105"/>
      <c r="ABS17" s="105"/>
      <c r="ABT17" s="105"/>
      <c r="ABU17" s="105"/>
      <c r="ABV17" s="105"/>
      <c r="ABW17" s="105"/>
      <c r="ABX17" s="105"/>
      <c r="ABY17" s="105"/>
      <c r="ABZ17" s="105"/>
      <c r="ACA17" s="105"/>
      <c r="ACB17" s="105"/>
      <c r="ACC17" s="105"/>
      <c r="ACD17" s="105"/>
      <c r="ACE17" s="105"/>
      <c r="ACF17" s="105"/>
      <c r="ACG17" s="105"/>
      <c r="ACH17" s="105"/>
      <c r="ACI17" s="105"/>
      <c r="ACJ17" s="105"/>
      <c r="ACK17" s="105"/>
      <c r="ACL17" s="105"/>
      <c r="ACM17" s="105"/>
      <c r="ACN17" s="105"/>
      <c r="ACO17" s="105"/>
      <c r="ACP17" s="105"/>
      <c r="ACQ17" s="105"/>
      <c r="ACR17" s="105"/>
      <c r="ACS17" s="105"/>
      <c r="ACT17" s="105"/>
      <c r="ACU17" s="105"/>
      <c r="ACV17" s="105"/>
      <c r="ACW17" s="105"/>
      <c r="ACX17" s="105"/>
      <c r="ACY17" s="105"/>
      <c r="ACZ17" s="105"/>
      <c r="ADA17" s="105"/>
      <c r="ADB17" s="105"/>
      <c r="ADC17" s="105"/>
      <c r="ADD17" s="105"/>
      <c r="ADE17" s="105"/>
      <c r="ADF17" s="105"/>
      <c r="ADG17" s="105"/>
      <c r="ADH17" s="105"/>
      <c r="ADI17" s="105"/>
      <c r="ADJ17" s="105"/>
      <c r="ADK17" s="105"/>
      <c r="ADL17" s="105"/>
      <c r="ADM17" s="105"/>
      <c r="ADN17" s="105"/>
      <c r="ADO17" s="105"/>
      <c r="ADP17" s="105"/>
      <c r="ADQ17" s="105"/>
      <c r="ADR17" s="105"/>
      <c r="ADS17" s="105"/>
      <c r="ADT17" s="105"/>
      <c r="ADU17" s="105"/>
      <c r="ADV17" s="105"/>
      <c r="ADW17" s="105"/>
      <c r="ADX17" s="105"/>
      <c r="ADY17" s="105"/>
      <c r="ADZ17" s="105"/>
      <c r="AEA17" s="105"/>
      <c r="AEB17" s="105"/>
      <c r="AEC17" s="105"/>
      <c r="AED17" s="105"/>
      <c r="AEE17" s="105"/>
      <c r="AEF17" s="105"/>
      <c r="AEG17" s="105"/>
      <c r="AEH17" s="105"/>
      <c r="AEI17" s="105"/>
      <c r="AEJ17" s="105"/>
      <c r="AEK17" s="105"/>
      <c r="AEL17" s="105"/>
      <c r="AEM17" s="105"/>
      <c r="AEN17" s="105"/>
      <c r="AEO17" s="105"/>
      <c r="AEP17" s="105"/>
      <c r="AEQ17" s="105"/>
      <c r="AER17" s="105"/>
      <c r="AES17" s="105"/>
      <c r="AET17" s="105"/>
      <c r="AEU17" s="105"/>
      <c r="AEV17" s="105"/>
      <c r="AEW17" s="105"/>
      <c r="AEX17" s="105"/>
      <c r="AEY17" s="105"/>
      <c r="AEZ17" s="105"/>
      <c r="AFA17" s="105"/>
      <c r="AFB17" s="105"/>
      <c r="AFC17" s="105"/>
      <c r="AFD17" s="105"/>
      <c r="AFE17" s="105"/>
      <c r="AFF17" s="105"/>
      <c r="AFG17" s="105"/>
      <c r="AFH17" s="105"/>
      <c r="AFI17" s="105"/>
      <c r="AFJ17" s="105"/>
      <c r="AFK17" s="105"/>
      <c r="AFL17" s="105"/>
      <c r="AFM17" s="105"/>
      <c r="AFN17" s="105"/>
      <c r="AFO17" s="105"/>
      <c r="AFP17" s="105"/>
      <c r="AFQ17" s="105"/>
      <c r="AFR17" s="105"/>
      <c r="AFS17" s="105"/>
      <c r="AFT17" s="105"/>
      <c r="AFU17" s="105"/>
      <c r="AFV17" s="105"/>
      <c r="AFW17" s="105"/>
      <c r="AFX17" s="105"/>
      <c r="AFY17" s="105"/>
      <c r="AFZ17" s="105"/>
      <c r="AGA17" s="105"/>
      <c r="AGB17" s="105"/>
      <c r="AGC17" s="105"/>
      <c r="AGD17" s="105"/>
      <c r="AGE17" s="105"/>
      <c r="AGF17" s="105"/>
      <c r="AGG17" s="105"/>
      <c r="AGH17" s="105"/>
      <c r="AGI17" s="105"/>
      <c r="AGJ17" s="105"/>
      <c r="AGK17" s="105"/>
      <c r="AGL17" s="105"/>
      <c r="AGM17" s="105"/>
      <c r="AGN17" s="105"/>
      <c r="AGO17" s="105"/>
      <c r="AGP17" s="105"/>
      <c r="AGQ17" s="105"/>
      <c r="AGR17" s="105"/>
      <c r="AGS17" s="105"/>
      <c r="AGT17" s="105"/>
      <c r="AGU17" s="105"/>
      <c r="AGV17" s="105"/>
      <c r="AGW17" s="105"/>
      <c r="AGX17" s="105"/>
      <c r="AGY17" s="105"/>
      <c r="AGZ17" s="105"/>
      <c r="AHA17" s="105"/>
      <c r="AHB17" s="105"/>
      <c r="AHC17" s="105"/>
      <c r="AHD17" s="105"/>
      <c r="AHE17" s="105"/>
      <c r="AHF17" s="105"/>
      <c r="AHG17" s="105"/>
      <c r="AHH17" s="105"/>
      <c r="AHI17" s="105"/>
      <c r="AHJ17" s="105"/>
      <c r="AHK17" s="105"/>
      <c r="AHL17" s="105"/>
      <c r="AHM17" s="105"/>
      <c r="AHN17" s="105"/>
      <c r="AHO17" s="105"/>
      <c r="AHP17" s="105"/>
      <c r="AHQ17" s="105"/>
      <c r="AHR17" s="105"/>
      <c r="AHS17" s="105"/>
      <c r="AHT17" s="105"/>
      <c r="AHU17" s="105"/>
      <c r="AHV17" s="105"/>
      <c r="AHW17" s="105"/>
      <c r="AHX17" s="105"/>
      <c r="AHY17" s="105"/>
      <c r="AHZ17" s="105"/>
      <c r="AIA17" s="105"/>
      <c r="AIB17" s="105"/>
      <c r="AIC17" s="105"/>
      <c r="AID17" s="105"/>
      <c r="AIE17" s="105"/>
      <c r="AIF17" s="105"/>
      <c r="AIG17" s="105"/>
      <c r="AIH17" s="105"/>
      <c r="AII17" s="105"/>
      <c r="AIJ17" s="105"/>
      <c r="AIK17" s="105"/>
      <c r="AIL17" s="105"/>
      <c r="AIM17" s="105"/>
      <c r="AIN17" s="105"/>
      <c r="AIO17" s="105"/>
      <c r="AIP17" s="105"/>
      <c r="AIQ17" s="105"/>
      <c r="AIR17" s="105"/>
      <c r="AIS17" s="105"/>
      <c r="AIT17" s="105"/>
      <c r="AIU17" s="105"/>
      <c r="AIV17" s="105"/>
      <c r="AIW17" s="105"/>
      <c r="AIX17" s="105"/>
      <c r="AIY17" s="105"/>
      <c r="AIZ17" s="105"/>
      <c r="AJA17" s="105"/>
      <c r="AJB17" s="105"/>
      <c r="AJC17" s="105"/>
      <c r="AJD17" s="105"/>
      <c r="AJE17" s="105"/>
      <c r="AJF17" s="105"/>
      <c r="AJG17" s="105"/>
      <c r="AJH17" s="105"/>
      <c r="AJI17" s="105"/>
      <c r="AJJ17" s="105"/>
      <c r="AJK17" s="105"/>
      <c r="AJL17" s="105"/>
      <c r="AJM17" s="105"/>
      <c r="AJN17" s="105"/>
      <c r="AJO17" s="105"/>
      <c r="AJP17" s="105"/>
      <c r="AJQ17" s="105"/>
      <c r="AJR17" s="105"/>
      <c r="AJS17" s="105"/>
      <c r="AJT17" s="105"/>
      <c r="AJU17" s="105"/>
      <c r="AJV17" s="105"/>
      <c r="AJW17" s="105"/>
      <c r="AJX17" s="105"/>
      <c r="AJY17" s="105"/>
      <c r="AJZ17" s="105"/>
      <c r="AKA17" s="105"/>
      <c r="AKB17" s="105"/>
      <c r="AKC17" s="105"/>
      <c r="AKD17" s="105"/>
      <c r="AKE17" s="105"/>
      <c r="AKF17" s="105"/>
      <c r="AKG17" s="105"/>
      <c r="AKH17" s="105"/>
      <c r="AKI17" s="105"/>
      <c r="AKJ17" s="105"/>
      <c r="AKK17" s="105"/>
      <c r="AKL17" s="105"/>
      <c r="AKM17" s="105"/>
      <c r="AKN17" s="105"/>
      <c r="AKO17" s="105"/>
      <c r="AKP17" s="105"/>
      <c r="AKQ17" s="105"/>
      <c r="AKR17" s="105"/>
      <c r="AKS17" s="105"/>
      <c r="AKT17" s="105"/>
      <c r="AKU17" s="105"/>
      <c r="AKV17" s="105"/>
      <c r="AKW17" s="105"/>
      <c r="AKX17" s="105"/>
      <c r="AKY17" s="105"/>
      <c r="AKZ17" s="105"/>
      <c r="ALA17" s="105"/>
      <c r="ALB17" s="105"/>
      <c r="ALC17" s="105"/>
      <c r="ALD17" s="105"/>
      <c r="ALE17" s="105"/>
      <c r="ALF17" s="105"/>
      <c r="ALG17" s="105"/>
      <c r="ALH17" s="105"/>
      <c r="ALI17" s="105"/>
      <c r="ALJ17" s="105"/>
      <c r="ALK17" s="105"/>
      <c r="ALL17" s="105"/>
      <c r="ALM17" s="105"/>
      <c r="ALN17" s="105"/>
      <c r="ALO17" s="105"/>
      <c r="ALP17" s="105"/>
      <c r="ALQ17" s="105"/>
      <c r="ALR17" s="105"/>
      <c r="ALS17" s="105"/>
      <c r="ALT17" s="105"/>
      <c r="ALU17" s="105"/>
      <c r="ALV17" s="105"/>
      <c r="ALW17" s="105"/>
      <c r="ALX17" s="105"/>
      <c r="ALY17" s="105"/>
      <c r="ALZ17" s="105"/>
      <c r="AMA17" s="105"/>
      <c r="AMB17" s="105"/>
      <c r="AMC17" s="105"/>
      <c r="AMD17" s="105"/>
      <c r="AME17" s="105"/>
      <c r="AMF17" s="105"/>
      <c r="AMG17" s="105"/>
      <c r="AMH17" s="105"/>
      <c r="AMI17" s="105"/>
      <c r="AMJ17" s="105"/>
      <c r="AMK17" s="105"/>
      <c r="AML17" s="105"/>
      <c r="AMM17" s="105"/>
      <c r="AMN17" s="105"/>
      <c r="AMO17" s="105"/>
      <c r="AMP17" s="105"/>
      <c r="AMQ17" s="105"/>
      <c r="AMR17" s="105"/>
      <c r="AMS17" s="105"/>
      <c r="AMT17" s="105"/>
      <c r="AMU17" s="105"/>
      <c r="AMV17" s="105"/>
      <c r="AMW17" s="105"/>
      <c r="AMX17" s="105"/>
      <c r="AMY17" s="105"/>
      <c r="AMZ17" s="105"/>
      <c r="ANA17" s="105"/>
      <c r="ANB17" s="105"/>
      <c r="ANC17" s="105"/>
      <c r="AND17" s="105"/>
      <c r="ANE17" s="105"/>
      <c r="ANF17" s="105"/>
      <c r="ANG17" s="105"/>
      <c r="ANH17" s="105"/>
      <c r="ANI17" s="105"/>
      <c r="ANJ17" s="105"/>
      <c r="ANK17" s="105"/>
      <c r="ANL17" s="105"/>
      <c r="ANM17" s="105"/>
      <c r="ANN17" s="105"/>
      <c r="ANO17" s="105"/>
      <c r="ANP17" s="105"/>
      <c r="ANQ17" s="105"/>
      <c r="ANR17" s="105"/>
      <c r="ANS17" s="105"/>
      <c r="ANT17" s="105"/>
      <c r="ANU17" s="105"/>
      <c r="ANV17" s="105"/>
      <c r="ANW17" s="105"/>
      <c r="ANX17" s="105"/>
      <c r="ANY17" s="105"/>
      <c r="ANZ17" s="105"/>
      <c r="AOA17" s="105"/>
      <c r="AOB17" s="105"/>
      <c r="AOC17" s="105"/>
      <c r="AOD17" s="105"/>
      <c r="AOE17" s="105"/>
      <c r="AOF17" s="105"/>
      <c r="AOG17" s="105"/>
      <c r="AOH17" s="105"/>
      <c r="AOI17" s="105"/>
      <c r="AOJ17" s="105"/>
      <c r="AOK17" s="105"/>
      <c r="AOL17" s="105"/>
      <c r="AOM17" s="105"/>
      <c r="AON17" s="105"/>
      <c r="AOO17" s="105"/>
      <c r="AOP17" s="105"/>
      <c r="AOQ17" s="105"/>
      <c r="AOR17" s="105"/>
      <c r="AOS17" s="105"/>
      <c r="AOT17" s="105"/>
      <c r="AOU17" s="105"/>
      <c r="AOV17" s="105"/>
      <c r="AOW17" s="105"/>
      <c r="AOX17" s="105"/>
      <c r="AOY17" s="105"/>
      <c r="AOZ17" s="105"/>
      <c r="APA17" s="105"/>
      <c r="APB17" s="105"/>
      <c r="APC17" s="105"/>
      <c r="APD17" s="105"/>
      <c r="APE17" s="105"/>
      <c r="APF17" s="105"/>
      <c r="APG17" s="105"/>
      <c r="APH17" s="105"/>
      <c r="API17" s="105"/>
      <c r="APJ17" s="105"/>
      <c r="APK17" s="105"/>
      <c r="APL17" s="105"/>
      <c r="APM17" s="105"/>
      <c r="APN17" s="105"/>
      <c r="APO17" s="105"/>
      <c r="APP17" s="105"/>
      <c r="APQ17" s="105"/>
      <c r="APR17" s="105"/>
      <c r="APS17" s="105"/>
      <c r="APT17" s="105"/>
      <c r="APU17" s="105"/>
      <c r="APV17" s="105"/>
      <c r="APW17" s="105"/>
      <c r="APX17" s="105"/>
      <c r="APY17" s="105"/>
      <c r="APZ17" s="105"/>
      <c r="AQA17" s="105"/>
      <c r="AQB17" s="105"/>
      <c r="AQC17" s="105"/>
      <c r="AQD17" s="105"/>
      <c r="AQE17" s="105"/>
      <c r="AQF17" s="105"/>
      <c r="AQG17" s="105"/>
      <c r="AQH17" s="105"/>
      <c r="AQI17" s="105"/>
      <c r="AQJ17" s="105"/>
      <c r="AQK17" s="105"/>
      <c r="AQL17" s="105"/>
      <c r="AQM17" s="105"/>
      <c r="AQN17" s="105"/>
      <c r="AQO17" s="105"/>
      <c r="AQP17" s="105"/>
      <c r="AQQ17" s="105"/>
      <c r="AQR17" s="105"/>
      <c r="AQS17" s="105"/>
      <c r="AQT17" s="105"/>
      <c r="AQU17" s="105"/>
      <c r="AQV17" s="105"/>
      <c r="AQW17" s="105"/>
      <c r="AQX17" s="105"/>
      <c r="AQY17" s="105"/>
      <c r="AQZ17" s="105"/>
      <c r="ARA17" s="105"/>
      <c r="ARB17" s="105"/>
      <c r="ARC17" s="105"/>
      <c r="ARD17" s="105"/>
      <c r="ARE17" s="105"/>
      <c r="ARF17" s="105"/>
      <c r="ARG17" s="105"/>
      <c r="ARH17" s="105"/>
      <c r="ARI17" s="105"/>
      <c r="ARJ17" s="105"/>
      <c r="ARK17" s="105"/>
      <c r="ARL17" s="105"/>
      <c r="ARM17" s="105"/>
      <c r="ARN17" s="105"/>
      <c r="ARO17" s="105"/>
      <c r="ARP17" s="105"/>
      <c r="ARQ17" s="105"/>
      <c r="ARR17" s="105"/>
      <c r="ARS17" s="105"/>
      <c r="ART17" s="105"/>
      <c r="ARU17" s="105"/>
      <c r="ARV17" s="105"/>
      <c r="ARW17" s="105"/>
      <c r="ARX17" s="105"/>
      <c r="ARY17" s="105"/>
      <c r="ARZ17" s="105"/>
      <c r="ASA17" s="105"/>
      <c r="ASB17" s="105"/>
      <c r="ASC17" s="105"/>
      <c r="ASD17" s="105"/>
      <c r="ASE17" s="105"/>
      <c r="ASF17" s="105"/>
      <c r="ASG17" s="105"/>
      <c r="ASH17" s="105"/>
      <c r="ASI17" s="105"/>
      <c r="ASJ17" s="105"/>
      <c r="ASK17" s="105"/>
      <c r="ASL17" s="105"/>
      <c r="ASM17" s="105"/>
      <c r="ASN17" s="105"/>
      <c r="ASO17" s="105"/>
      <c r="ASP17" s="105"/>
      <c r="ASQ17" s="105"/>
      <c r="ASR17" s="105"/>
      <c r="ASS17" s="105"/>
      <c r="AST17" s="105"/>
      <c r="ASU17" s="105"/>
      <c r="ASV17" s="105"/>
      <c r="ASW17" s="105"/>
      <c r="ASX17" s="105"/>
      <c r="ASY17" s="105"/>
      <c r="ASZ17" s="105"/>
      <c r="ATA17" s="105"/>
      <c r="ATB17" s="105"/>
      <c r="ATC17" s="105"/>
      <c r="ATD17" s="105"/>
      <c r="ATE17" s="105"/>
      <c r="ATF17" s="105"/>
      <c r="ATG17" s="105"/>
      <c r="ATH17" s="105"/>
      <c r="ATI17" s="105"/>
      <c r="ATJ17" s="105"/>
      <c r="ATK17" s="105"/>
      <c r="ATL17" s="105"/>
      <c r="ATM17" s="105"/>
      <c r="ATN17" s="105"/>
      <c r="ATO17" s="105"/>
      <c r="ATP17" s="105"/>
      <c r="ATQ17" s="105"/>
      <c r="ATR17" s="105"/>
      <c r="ATS17" s="105"/>
      <c r="ATT17" s="105"/>
      <c r="ATU17" s="105"/>
      <c r="ATV17" s="105"/>
      <c r="ATW17" s="105"/>
      <c r="ATX17" s="105"/>
      <c r="ATY17" s="105"/>
      <c r="ATZ17" s="105"/>
      <c r="AUA17" s="105"/>
      <c r="AUB17" s="105"/>
      <c r="AUC17" s="105"/>
      <c r="AUD17" s="105"/>
      <c r="AUE17" s="105"/>
      <c r="AUF17" s="105"/>
      <c r="AUG17" s="105"/>
      <c r="AUH17" s="105"/>
      <c r="AUI17" s="105"/>
      <c r="AUJ17" s="105"/>
      <c r="AUK17" s="105"/>
      <c r="AUL17" s="105"/>
      <c r="AUM17" s="105"/>
      <c r="AUN17" s="105"/>
      <c r="AUO17" s="105"/>
      <c r="AUP17" s="105"/>
      <c r="AUQ17" s="105"/>
      <c r="AUR17" s="105"/>
      <c r="AUS17" s="105"/>
      <c r="AUT17" s="105"/>
      <c r="AUU17" s="105"/>
      <c r="AUV17" s="105"/>
      <c r="AUW17" s="105"/>
      <c r="AUX17" s="105"/>
      <c r="AUY17" s="105"/>
      <c r="AUZ17" s="105"/>
      <c r="AVA17" s="105"/>
      <c r="AVB17" s="105"/>
      <c r="AVC17" s="105"/>
      <c r="AVD17" s="105"/>
      <c r="AVE17" s="105"/>
      <c r="AVF17" s="105"/>
      <c r="AVG17" s="105"/>
      <c r="AVH17" s="105"/>
      <c r="AVI17" s="105"/>
      <c r="AVJ17" s="105"/>
      <c r="AVK17" s="105"/>
      <c r="AVL17" s="105"/>
      <c r="AVM17" s="105"/>
      <c r="AVN17" s="105"/>
      <c r="AVO17" s="105"/>
      <c r="AVP17" s="105"/>
      <c r="AVQ17" s="105"/>
      <c r="AVR17" s="105"/>
      <c r="AVS17" s="105"/>
      <c r="AVT17" s="105"/>
      <c r="AVU17" s="105"/>
      <c r="AVV17" s="105"/>
      <c r="AVW17" s="105"/>
      <c r="AVX17" s="105"/>
      <c r="AVY17" s="105"/>
      <c r="AVZ17" s="105"/>
      <c r="AWA17" s="105"/>
      <c r="AWB17" s="105"/>
      <c r="AWC17" s="105"/>
      <c r="AWD17" s="105"/>
      <c r="AWE17" s="105"/>
      <c r="AWF17" s="105"/>
      <c r="AWG17" s="105"/>
      <c r="AWH17" s="105"/>
    </row>
    <row r="18" spans="1:1282" s="58" customFormat="1" ht="15.75">
      <c r="A18" s="2723"/>
      <c r="B18" s="55"/>
      <c r="C18" s="69">
        <v>5.0000000000000001E-3</v>
      </c>
      <c r="D18" s="25" t="s">
        <v>55</v>
      </c>
      <c r="E18" s="25"/>
      <c r="F18" s="96"/>
      <c r="G18" s="96"/>
      <c r="H18" s="56"/>
      <c r="I18" s="56"/>
      <c r="J18" s="56"/>
      <c r="K18" s="56"/>
      <c r="L18" s="33">
        <f>M10*C18</f>
        <v>5.0000000000000001E-3</v>
      </c>
      <c r="M18" s="33">
        <f t="shared" si="1"/>
        <v>5.0000000000000001E-3</v>
      </c>
      <c r="N18" s="57"/>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c r="BQ18" s="105"/>
      <c r="BR18" s="105"/>
      <c r="BS18" s="105"/>
      <c r="BT18" s="105"/>
      <c r="BU18" s="105"/>
      <c r="BV18" s="105"/>
      <c r="BW18" s="105"/>
      <c r="BX18" s="105"/>
      <c r="BY18" s="105"/>
      <c r="BZ18" s="105"/>
      <c r="CA18" s="105"/>
      <c r="CB18" s="105"/>
      <c r="CC18" s="105"/>
      <c r="CD18" s="105"/>
      <c r="CE18" s="105"/>
      <c r="CF18" s="105"/>
      <c r="CG18" s="105"/>
      <c r="CH18" s="105"/>
      <c r="CI18" s="105"/>
      <c r="CJ18" s="105"/>
      <c r="CK18" s="105"/>
      <c r="CL18" s="105"/>
      <c r="CM18" s="105"/>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5"/>
      <c r="GP18" s="105"/>
      <c r="GQ18" s="105"/>
      <c r="GR18" s="105"/>
      <c r="GS18" s="105"/>
      <c r="GT18" s="105"/>
      <c r="GU18" s="105"/>
      <c r="GV18" s="105"/>
      <c r="GW18" s="105"/>
      <c r="GX18" s="105"/>
      <c r="GY18" s="105"/>
      <c r="GZ18" s="105"/>
      <c r="HA18" s="105"/>
      <c r="HB18" s="105"/>
      <c r="HC18" s="105"/>
      <c r="HD18" s="105"/>
      <c r="HE18" s="105"/>
      <c r="HF18" s="105"/>
      <c r="HG18" s="105"/>
      <c r="HH18" s="105"/>
      <c r="HI18" s="105"/>
      <c r="HJ18" s="105"/>
      <c r="HK18" s="105"/>
      <c r="HL18" s="105"/>
      <c r="HM18" s="105"/>
      <c r="HN18" s="105"/>
      <c r="HO18" s="105"/>
      <c r="HP18" s="105"/>
      <c r="HQ18" s="105"/>
      <c r="HR18" s="105"/>
      <c r="HS18" s="105"/>
      <c r="HT18" s="105"/>
      <c r="HU18" s="105"/>
      <c r="HV18" s="105"/>
      <c r="HW18" s="105"/>
      <c r="HX18" s="105"/>
      <c r="HY18" s="105"/>
      <c r="HZ18" s="105"/>
      <c r="IA18" s="105"/>
      <c r="IB18" s="105"/>
      <c r="IC18" s="105"/>
      <c r="ID18" s="105"/>
      <c r="IE18" s="105"/>
      <c r="IF18" s="105"/>
      <c r="IG18" s="105"/>
      <c r="IH18" s="105"/>
      <c r="II18" s="105"/>
      <c r="IJ18" s="105"/>
      <c r="IK18" s="105"/>
      <c r="IL18" s="105"/>
      <c r="IM18" s="105"/>
      <c r="IN18" s="105"/>
      <c r="IO18" s="105"/>
      <c r="IP18" s="105"/>
      <c r="IQ18" s="105"/>
      <c r="IR18" s="105"/>
      <c r="IS18" s="105"/>
      <c r="IT18" s="105"/>
      <c r="IU18" s="105"/>
      <c r="IV18" s="105"/>
      <c r="IW18" s="105"/>
      <c r="IX18" s="105"/>
      <c r="IY18" s="105"/>
      <c r="IZ18" s="105"/>
      <c r="JA18" s="105"/>
      <c r="JB18" s="105"/>
      <c r="JC18" s="105"/>
      <c r="JD18" s="105"/>
      <c r="JE18" s="105"/>
      <c r="JF18" s="105"/>
      <c r="JG18" s="105"/>
      <c r="JH18" s="105"/>
      <c r="JI18" s="105"/>
      <c r="JJ18" s="105"/>
      <c r="JK18" s="105"/>
      <c r="JL18" s="105"/>
      <c r="JM18" s="105"/>
      <c r="JN18" s="105"/>
      <c r="JO18" s="105"/>
      <c r="JP18" s="105"/>
      <c r="JQ18" s="105"/>
      <c r="JR18" s="105"/>
      <c r="JS18" s="105"/>
      <c r="JT18" s="105"/>
      <c r="JU18" s="105"/>
      <c r="JV18" s="105"/>
      <c r="JW18" s="105"/>
      <c r="JX18" s="105"/>
      <c r="JY18" s="105"/>
      <c r="JZ18" s="105"/>
      <c r="KA18" s="105"/>
      <c r="KB18" s="105"/>
      <c r="KC18" s="105"/>
      <c r="KD18" s="105"/>
      <c r="KE18" s="105"/>
      <c r="KF18" s="105"/>
      <c r="KG18" s="105"/>
      <c r="KH18" s="105"/>
      <c r="KI18" s="105"/>
      <c r="KJ18" s="105"/>
      <c r="KK18" s="105"/>
      <c r="KL18" s="105"/>
      <c r="KM18" s="105"/>
      <c r="KN18" s="105"/>
      <c r="KO18" s="105"/>
      <c r="KP18" s="105"/>
      <c r="KQ18" s="105"/>
      <c r="KR18" s="105"/>
      <c r="KS18" s="105"/>
      <c r="KT18" s="105"/>
      <c r="KU18" s="105"/>
      <c r="KV18" s="105"/>
      <c r="KW18" s="105"/>
      <c r="KX18" s="105"/>
      <c r="KY18" s="105"/>
      <c r="KZ18" s="105"/>
      <c r="LA18" s="105"/>
      <c r="LB18" s="105"/>
      <c r="LC18" s="105"/>
      <c r="LD18" s="105"/>
      <c r="LE18" s="105"/>
      <c r="LF18" s="105"/>
      <c r="LG18" s="105"/>
      <c r="LH18" s="105"/>
      <c r="LI18" s="105"/>
      <c r="LJ18" s="105"/>
      <c r="LK18" s="105"/>
      <c r="LL18" s="105"/>
      <c r="LM18" s="105"/>
      <c r="LN18" s="105"/>
      <c r="LO18" s="105"/>
      <c r="LP18" s="105"/>
      <c r="LQ18" s="105"/>
      <c r="LR18" s="105"/>
      <c r="LS18" s="105"/>
      <c r="LT18" s="105"/>
      <c r="LU18" s="105"/>
      <c r="LV18" s="105"/>
      <c r="LW18" s="105"/>
      <c r="LX18" s="105"/>
      <c r="LY18" s="105"/>
      <c r="LZ18" s="105"/>
      <c r="MA18" s="105"/>
      <c r="MB18" s="105"/>
      <c r="MC18" s="105"/>
      <c r="MD18" s="105"/>
      <c r="ME18" s="105"/>
      <c r="MF18" s="105"/>
      <c r="MG18" s="105"/>
      <c r="MH18" s="105"/>
      <c r="MI18" s="105"/>
      <c r="MJ18" s="105"/>
      <c r="MK18" s="105"/>
      <c r="ML18" s="105"/>
      <c r="MM18" s="105"/>
      <c r="MN18" s="105"/>
      <c r="MO18" s="105"/>
      <c r="MP18" s="105"/>
      <c r="MQ18" s="105"/>
      <c r="MR18" s="105"/>
      <c r="MS18" s="105"/>
      <c r="MT18" s="105"/>
      <c r="MU18" s="105"/>
      <c r="MV18" s="105"/>
      <c r="MW18" s="105"/>
      <c r="MX18" s="105"/>
      <c r="MY18" s="105"/>
      <c r="MZ18" s="105"/>
      <c r="NA18" s="105"/>
      <c r="NB18" s="105"/>
      <c r="NC18" s="105"/>
      <c r="ND18" s="105"/>
      <c r="NE18" s="105"/>
      <c r="NF18" s="105"/>
      <c r="NG18" s="105"/>
      <c r="NH18" s="105"/>
      <c r="NI18" s="105"/>
      <c r="NJ18" s="105"/>
      <c r="NK18" s="105"/>
      <c r="NL18" s="105"/>
      <c r="NM18" s="105"/>
      <c r="NN18" s="105"/>
      <c r="NO18" s="105"/>
      <c r="NP18" s="105"/>
      <c r="NQ18" s="105"/>
      <c r="NR18" s="105"/>
      <c r="NS18" s="105"/>
      <c r="NT18" s="105"/>
      <c r="NU18" s="105"/>
      <c r="NV18" s="105"/>
      <c r="NW18" s="105"/>
      <c r="NX18" s="105"/>
      <c r="NY18" s="105"/>
      <c r="NZ18" s="105"/>
      <c r="OA18" s="105"/>
      <c r="OB18" s="105"/>
      <c r="OC18" s="105"/>
      <c r="OD18" s="105"/>
      <c r="OE18" s="105"/>
      <c r="OF18" s="105"/>
      <c r="OG18" s="105"/>
      <c r="OH18" s="105"/>
      <c r="OI18" s="105"/>
      <c r="OJ18" s="105"/>
      <c r="OK18" s="105"/>
      <c r="OL18" s="105"/>
      <c r="OM18" s="105"/>
      <c r="ON18" s="105"/>
      <c r="OO18" s="105"/>
      <c r="OP18" s="105"/>
      <c r="OQ18" s="105"/>
      <c r="OR18" s="105"/>
      <c r="OS18" s="105"/>
      <c r="OT18" s="105"/>
      <c r="OU18" s="105"/>
      <c r="OV18" s="105"/>
      <c r="OW18" s="105"/>
      <c r="OX18" s="105"/>
      <c r="OY18" s="105"/>
      <c r="OZ18" s="105"/>
      <c r="PA18" s="105"/>
      <c r="PB18" s="105"/>
      <c r="PC18" s="105"/>
      <c r="PD18" s="105"/>
      <c r="PE18" s="105"/>
      <c r="PF18" s="105"/>
      <c r="PG18" s="105"/>
      <c r="PH18" s="105"/>
      <c r="PI18" s="105"/>
      <c r="PJ18" s="105"/>
      <c r="PK18" s="105"/>
      <c r="PL18" s="105"/>
      <c r="PM18" s="105"/>
      <c r="PN18" s="105"/>
      <c r="PO18" s="105"/>
      <c r="PP18" s="105"/>
      <c r="PQ18" s="105"/>
      <c r="PR18" s="105"/>
      <c r="PS18" s="105"/>
      <c r="PT18" s="105"/>
      <c r="PU18" s="105"/>
      <c r="PV18" s="105"/>
      <c r="PW18" s="105"/>
      <c r="PX18" s="105"/>
      <c r="PY18" s="105"/>
      <c r="PZ18" s="105"/>
      <c r="QA18" s="105"/>
      <c r="QB18" s="105"/>
      <c r="QC18" s="105"/>
      <c r="QD18" s="105"/>
      <c r="QE18" s="105"/>
      <c r="QF18" s="105"/>
      <c r="QG18" s="105"/>
      <c r="QH18" s="105"/>
      <c r="QI18" s="105"/>
      <c r="QJ18" s="105"/>
      <c r="QK18" s="105"/>
      <c r="QL18" s="105"/>
      <c r="QM18" s="105"/>
      <c r="QN18" s="105"/>
      <c r="QO18" s="105"/>
      <c r="QP18" s="105"/>
      <c r="QQ18" s="105"/>
      <c r="QR18" s="105"/>
      <c r="QS18" s="105"/>
      <c r="QT18" s="105"/>
      <c r="QU18" s="105"/>
      <c r="QV18" s="105"/>
      <c r="QW18" s="105"/>
      <c r="QX18" s="105"/>
      <c r="QY18" s="105"/>
      <c r="QZ18" s="105"/>
      <c r="RA18" s="105"/>
      <c r="RB18" s="105"/>
      <c r="RC18" s="105"/>
      <c r="RD18" s="105"/>
      <c r="RE18" s="105"/>
      <c r="RF18" s="105"/>
      <c r="RG18" s="105"/>
      <c r="RH18" s="105"/>
      <c r="RI18" s="105"/>
      <c r="RJ18" s="105"/>
      <c r="RK18" s="105"/>
      <c r="RL18" s="105"/>
      <c r="RM18" s="105"/>
      <c r="RN18" s="105"/>
      <c r="RO18" s="105"/>
      <c r="RP18" s="105"/>
      <c r="RQ18" s="105"/>
      <c r="RR18" s="105"/>
      <c r="RS18" s="105"/>
      <c r="RT18" s="105"/>
      <c r="RU18" s="105"/>
      <c r="RV18" s="105"/>
      <c r="RW18" s="105"/>
      <c r="RX18" s="105"/>
      <c r="RY18" s="105"/>
      <c r="RZ18" s="105"/>
      <c r="SA18" s="105"/>
      <c r="SB18" s="105"/>
      <c r="SC18" s="105"/>
      <c r="SD18" s="105"/>
      <c r="SE18" s="105"/>
      <c r="SF18" s="105"/>
      <c r="SG18" s="105"/>
      <c r="SH18" s="105"/>
      <c r="SI18" s="105"/>
      <c r="SJ18" s="105"/>
      <c r="SK18" s="105"/>
      <c r="SL18" s="105"/>
      <c r="SM18" s="105"/>
      <c r="SN18" s="105"/>
      <c r="SO18" s="105"/>
      <c r="SP18" s="105"/>
      <c r="SQ18" s="105"/>
      <c r="SR18" s="105"/>
      <c r="SS18" s="105"/>
      <c r="ST18" s="105"/>
      <c r="SU18" s="105"/>
      <c r="SV18" s="105"/>
      <c r="SW18" s="105"/>
      <c r="SX18" s="105"/>
      <c r="SY18" s="105"/>
      <c r="SZ18" s="105"/>
      <c r="TA18" s="105"/>
      <c r="TB18" s="105"/>
      <c r="TC18" s="105"/>
      <c r="TD18" s="105"/>
      <c r="TE18" s="105"/>
      <c r="TF18" s="105"/>
      <c r="TG18" s="105"/>
      <c r="TH18" s="105"/>
      <c r="TI18" s="105"/>
      <c r="TJ18" s="105"/>
      <c r="TK18" s="105"/>
      <c r="TL18" s="105"/>
      <c r="TM18" s="105"/>
      <c r="TN18" s="105"/>
      <c r="TO18" s="105"/>
      <c r="TP18" s="105"/>
      <c r="TQ18" s="105"/>
      <c r="TR18" s="105"/>
      <c r="TS18" s="105"/>
      <c r="TT18" s="105"/>
      <c r="TU18" s="105"/>
      <c r="TV18" s="105"/>
      <c r="TW18" s="105"/>
      <c r="TX18" s="105"/>
      <c r="TY18" s="105"/>
      <c r="TZ18" s="105"/>
      <c r="UA18" s="105"/>
      <c r="UB18" s="105"/>
      <c r="UC18" s="105"/>
      <c r="UD18" s="105"/>
      <c r="UE18" s="105"/>
      <c r="UF18" s="105"/>
      <c r="UG18" s="105"/>
      <c r="UH18" s="105"/>
      <c r="UI18" s="105"/>
      <c r="UJ18" s="105"/>
      <c r="UK18" s="105"/>
      <c r="UL18" s="105"/>
      <c r="UM18" s="105"/>
      <c r="UN18" s="105"/>
      <c r="UO18" s="105"/>
      <c r="UP18" s="105"/>
      <c r="UQ18" s="105"/>
      <c r="UR18" s="105"/>
      <c r="US18" s="105"/>
      <c r="UT18" s="105"/>
      <c r="UU18" s="105"/>
      <c r="UV18" s="105"/>
      <c r="UW18" s="105"/>
      <c r="UX18" s="105"/>
      <c r="UY18" s="105"/>
      <c r="UZ18" s="105"/>
      <c r="VA18" s="105"/>
      <c r="VB18" s="105"/>
      <c r="VC18" s="105"/>
      <c r="VD18" s="105"/>
      <c r="VE18" s="105"/>
      <c r="VF18" s="105"/>
      <c r="VG18" s="105"/>
      <c r="VH18" s="105"/>
      <c r="VI18" s="105"/>
      <c r="VJ18" s="105"/>
      <c r="VK18" s="105"/>
      <c r="VL18" s="105"/>
      <c r="VM18" s="105"/>
      <c r="VN18" s="105"/>
      <c r="VO18" s="105"/>
      <c r="VP18" s="105"/>
      <c r="VQ18" s="105"/>
      <c r="VR18" s="105"/>
      <c r="VS18" s="105"/>
      <c r="VT18" s="105"/>
      <c r="VU18" s="105"/>
      <c r="VV18" s="105"/>
      <c r="VW18" s="105"/>
      <c r="VX18" s="105"/>
      <c r="VY18" s="105"/>
      <c r="VZ18" s="105"/>
      <c r="WA18" s="105"/>
      <c r="WB18" s="105"/>
      <c r="WC18" s="105"/>
      <c r="WD18" s="105"/>
      <c r="WE18" s="105"/>
      <c r="WF18" s="105"/>
      <c r="WG18" s="105"/>
      <c r="WH18" s="105"/>
      <c r="WI18" s="105"/>
      <c r="WJ18" s="105"/>
      <c r="WK18" s="105"/>
      <c r="WL18" s="105"/>
      <c r="WM18" s="105"/>
      <c r="WN18" s="105"/>
      <c r="WO18" s="105"/>
      <c r="WP18" s="105"/>
      <c r="WQ18" s="105"/>
      <c r="WR18" s="105"/>
      <c r="WS18" s="105"/>
      <c r="WT18" s="105"/>
      <c r="WU18" s="105"/>
      <c r="WV18" s="105"/>
      <c r="WW18" s="105"/>
      <c r="WX18" s="105"/>
      <c r="WY18" s="105"/>
      <c r="WZ18" s="105"/>
      <c r="XA18" s="105"/>
      <c r="XB18" s="105"/>
      <c r="XC18" s="105"/>
      <c r="XD18" s="105"/>
      <c r="XE18" s="105"/>
      <c r="XF18" s="105"/>
      <c r="XG18" s="105"/>
      <c r="XH18" s="105"/>
      <c r="XI18" s="105"/>
      <c r="XJ18" s="105"/>
      <c r="XK18" s="105"/>
      <c r="XL18" s="105"/>
      <c r="XM18" s="105"/>
      <c r="XN18" s="105"/>
      <c r="XO18" s="105"/>
      <c r="XP18" s="105"/>
      <c r="XQ18" s="105"/>
      <c r="XR18" s="105"/>
      <c r="XS18" s="105"/>
      <c r="XT18" s="105"/>
      <c r="XU18" s="105"/>
      <c r="XV18" s="105"/>
      <c r="XW18" s="105"/>
      <c r="XX18" s="105"/>
      <c r="XY18" s="105"/>
      <c r="XZ18" s="105"/>
      <c r="YA18" s="105"/>
      <c r="YB18" s="105"/>
      <c r="YC18" s="105"/>
      <c r="YD18" s="105"/>
      <c r="YE18" s="105"/>
      <c r="YF18" s="105"/>
      <c r="YG18" s="105"/>
      <c r="YH18" s="105"/>
      <c r="YI18" s="105"/>
      <c r="YJ18" s="105"/>
      <c r="YK18" s="105"/>
      <c r="YL18" s="105"/>
      <c r="YM18" s="105"/>
      <c r="YN18" s="105"/>
      <c r="YO18" s="105"/>
      <c r="YP18" s="105"/>
      <c r="YQ18" s="105"/>
      <c r="YR18" s="105"/>
      <c r="YS18" s="105"/>
      <c r="YT18" s="105"/>
      <c r="YU18" s="105"/>
      <c r="YV18" s="105"/>
      <c r="YW18" s="105"/>
      <c r="YX18" s="105"/>
      <c r="YY18" s="105"/>
      <c r="YZ18" s="105"/>
      <c r="ZA18" s="105"/>
      <c r="ZB18" s="105"/>
      <c r="ZC18" s="105"/>
      <c r="ZD18" s="105"/>
      <c r="ZE18" s="105"/>
      <c r="ZF18" s="105"/>
      <c r="ZG18" s="105"/>
      <c r="ZH18" s="105"/>
      <c r="ZI18" s="105"/>
      <c r="ZJ18" s="105"/>
      <c r="ZK18" s="105"/>
      <c r="ZL18" s="105"/>
      <c r="ZM18" s="105"/>
      <c r="ZN18" s="105"/>
      <c r="ZO18" s="105"/>
      <c r="ZP18" s="105"/>
      <c r="ZQ18" s="105"/>
      <c r="ZR18" s="105"/>
      <c r="ZS18" s="105"/>
      <c r="ZT18" s="105"/>
      <c r="ZU18" s="105"/>
      <c r="ZV18" s="105"/>
      <c r="ZW18" s="105"/>
      <c r="ZX18" s="105"/>
      <c r="ZY18" s="105"/>
      <c r="ZZ18" s="105"/>
      <c r="AAA18" s="105"/>
      <c r="AAB18" s="105"/>
      <c r="AAC18" s="105"/>
      <c r="AAD18" s="105"/>
      <c r="AAE18" s="105"/>
      <c r="AAF18" s="105"/>
      <c r="AAG18" s="105"/>
      <c r="AAH18" s="105"/>
      <c r="AAI18" s="105"/>
      <c r="AAJ18" s="105"/>
      <c r="AAK18" s="105"/>
      <c r="AAL18" s="105"/>
      <c r="AAM18" s="105"/>
      <c r="AAN18" s="105"/>
      <c r="AAO18" s="105"/>
      <c r="AAP18" s="105"/>
      <c r="AAQ18" s="105"/>
      <c r="AAR18" s="105"/>
      <c r="AAS18" s="105"/>
      <c r="AAT18" s="105"/>
      <c r="AAU18" s="105"/>
      <c r="AAV18" s="105"/>
      <c r="AAW18" s="105"/>
      <c r="AAX18" s="105"/>
      <c r="AAY18" s="105"/>
      <c r="AAZ18" s="105"/>
      <c r="ABA18" s="105"/>
      <c r="ABB18" s="105"/>
      <c r="ABC18" s="105"/>
      <c r="ABD18" s="105"/>
      <c r="ABE18" s="105"/>
      <c r="ABF18" s="105"/>
      <c r="ABG18" s="105"/>
      <c r="ABH18" s="105"/>
      <c r="ABI18" s="105"/>
      <c r="ABJ18" s="105"/>
      <c r="ABK18" s="105"/>
      <c r="ABL18" s="105"/>
      <c r="ABM18" s="105"/>
      <c r="ABN18" s="105"/>
      <c r="ABO18" s="105"/>
      <c r="ABP18" s="105"/>
      <c r="ABQ18" s="105"/>
      <c r="ABR18" s="105"/>
      <c r="ABS18" s="105"/>
      <c r="ABT18" s="105"/>
      <c r="ABU18" s="105"/>
      <c r="ABV18" s="105"/>
      <c r="ABW18" s="105"/>
      <c r="ABX18" s="105"/>
      <c r="ABY18" s="105"/>
      <c r="ABZ18" s="105"/>
      <c r="ACA18" s="105"/>
      <c r="ACB18" s="105"/>
      <c r="ACC18" s="105"/>
      <c r="ACD18" s="105"/>
      <c r="ACE18" s="105"/>
      <c r="ACF18" s="105"/>
      <c r="ACG18" s="105"/>
      <c r="ACH18" s="105"/>
      <c r="ACI18" s="105"/>
      <c r="ACJ18" s="105"/>
      <c r="ACK18" s="105"/>
      <c r="ACL18" s="105"/>
      <c r="ACM18" s="105"/>
      <c r="ACN18" s="105"/>
      <c r="ACO18" s="105"/>
      <c r="ACP18" s="105"/>
      <c r="ACQ18" s="105"/>
      <c r="ACR18" s="105"/>
      <c r="ACS18" s="105"/>
      <c r="ACT18" s="105"/>
      <c r="ACU18" s="105"/>
      <c r="ACV18" s="105"/>
      <c r="ACW18" s="105"/>
      <c r="ACX18" s="105"/>
      <c r="ACY18" s="105"/>
      <c r="ACZ18" s="105"/>
      <c r="ADA18" s="105"/>
      <c r="ADB18" s="105"/>
      <c r="ADC18" s="105"/>
      <c r="ADD18" s="105"/>
      <c r="ADE18" s="105"/>
      <c r="ADF18" s="105"/>
      <c r="ADG18" s="105"/>
      <c r="ADH18" s="105"/>
      <c r="ADI18" s="105"/>
      <c r="ADJ18" s="105"/>
      <c r="ADK18" s="105"/>
      <c r="ADL18" s="105"/>
      <c r="ADM18" s="105"/>
      <c r="ADN18" s="105"/>
      <c r="ADO18" s="105"/>
      <c r="ADP18" s="105"/>
      <c r="ADQ18" s="105"/>
      <c r="ADR18" s="105"/>
      <c r="ADS18" s="105"/>
      <c r="ADT18" s="105"/>
      <c r="ADU18" s="105"/>
      <c r="ADV18" s="105"/>
      <c r="ADW18" s="105"/>
      <c r="ADX18" s="105"/>
      <c r="ADY18" s="105"/>
      <c r="ADZ18" s="105"/>
      <c r="AEA18" s="105"/>
      <c r="AEB18" s="105"/>
      <c r="AEC18" s="105"/>
      <c r="AED18" s="105"/>
      <c r="AEE18" s="105"/>
      <c r="AEF18" s="105"/>
      <c r="AEG18" s="105"/>
      <c r="AEH18" s="105"/>
      <c r="AEI18" s="105"/>
      <c r="AEJ18" s="105"/>
      <c r="AEK18" s="105"/>
      <c r="AEL18" s="105"/>
      <c r="AEM18" s="105"/>
      <c r="AEN18" s="105"/>
      <c r="AEO18" s="105"/>
      <c r="AEP18" s="105"/>
      <c r="AEQ18" s="105"/>
      <c r="AER18" s="105"/>
      <c r="AES18" s="105"/>
      <c r="AET18" s="105"/>
      <c r="AEU18" s="105"/>
      <c r="AEV18" s="105"/>
      <c r="AEW18" s="105"/>
      <c r="AEX18" s="105"/>
      <c r="AEY18" s="105"/>
      <c r="AEZ18" s="105"/>
      <c r="AFA18" s="105"/>
      <c r="AFB18" s="105"/>
      <c r="AFC18" s="105"/>
      <c r="AFD18" s="105"/>
      <c r="AFE18" s="105"/>
      <c r="AFF18" s="105"/>
      <c r="AFG18" s="105"/>
      <c r="AFH18" s="105"/>
      <c r="AFI18" s="105"/>
      <c r="AFJ18" s="105"/>
      <c r="AFK18" s="105"/>
      <c r="AFL18" s="105"/>
      <c r="AFM18" s="105"/>
      <c r="AFN18" s="105"/>
      <c r="AFO18" s="105"/>
      <c r="AFP18" s="105"/>
      <c r="AFQ18" s="105"/>
      <c r="AFR18" s="105"/>
      <c r="AFS18" s="105"/>
      <c r="AFT18" s="105"/>
      <c r="AFU18" s="105"/>
      <c r="AFV18" s="105"/>
      <c r="AFW18" s="105"/>
      <c r="AFX18" s="105"/>
      <c r="AFY18" s="105"/>
      <c r="AFZ18" s="105"/>
      <c r="AGA18" s="105"/>
      <c r="AGB18" s="105"/>
      <c r="AGC18" s="105"/>
      <c r="AGD18" s="105"/>
      <c r="AGE18" s="105"/>
      <c r="AGF18" s="105"/>
      <c r="AGG18" s="105"/>
      <c r="AGH18" s="105"/>
      <c r="AGI18" s="105"/>
      <c r="AGJ18" s="105"/>
      <c r="AGK18" s="105"/>
      <c r="AGL18" s="105"/>
      <c r="AGM18" s="105"/>
      <c r="AGN18" s="105"/>
      <c r="AGO18" s="105"/>
      <c r="AGP18" s="105"/>
      <c r="AGQ18" s="105"/>
      <c r="AGR18" s="105"/>
      <c r="AGS18" s="105"/>
      <c r="AGT18" s="105"/>
      <c r="AGU18" s="105"/>
      <c r="AGV18" s="105"/>
      <c r="AGW18" s="105"/>
      <c r="AGX18" s="105"/>
      <c r="AGY18" s="105"/>
      <c r="AGZ18" s="105"/>
      <c r="AHA18" s="105"/>
      <c r="AHB18" s="105"/>
      <c r="AHC18" s="105"/>
      <c r="AHD18" s="105"/>
      <c r="AHE18" s="105"/>
      <c r="AHF18" s="105"/>
      <c r="AHG18" s="105"/>
      <c r="AHH18" s="105"/>
      <c r="AHI18" s="105"/>
      <c r="AHJ18" s="105"/>
      <c r="AHK18" s="105"/>
      <c r="AHL18" s="105"/>
      <c r="AHM18" s="105"/>
      <c r="AHN18" s="105"/>
      <c r="AHO18" s="105"/>
      <c r="AHP18" s="105"/>
      <c r="AHQ18" s="105"/>
      <c r="AHR18" s="105"/>
      <c r="AHS18" s="105"/>
      <c r="AHT18" s="105"/>
      <c r="AHU18" s="105"/>
      <c r="AHV18" s="105"/>
      <c r="AHW18" s="105"/>
      <c r="AHX18" s="105"/>
      <c r="AHY18" s="105"/>
      <c r="AHZ18" s="105"/>
      <c r="AIA18" s="105"/>
      <c r="AIB18" s="105"/>
      <c r="AIC18" s="105"/>
      <c r="AID18" s="105"/>
      <c r="AIE18" s="105"/>
      <c r="AIF18" s="105"/>
      <c r="AIG18" s="105"/>
      <c r="AIH18" s="105"/>
      <c r="AII18" s="105"/>
      <c r="AIJ18" s="105"/>
      <c r="AIK18" s="105"/>
      <c r="AIL18" s="105"/>
      <c r="AIM18" s="105"/>
      <c r="AIN18" s="105"/>
      <c r="AIO18" s="105"/>
      <c r="AIP18" s="105"/>
      <c r="AIQ18" s="105"/>
      <c r="AIR18" s="105"/>
      <c r="AIS18" s="105"/>
      <c r="AIT18" s="105"/>
      <c r="AIU18" s="105"/>
      <c r="AIV18" s="105"/>
      <c r="AIW18" s="105"/>
      <c r="AIX18" s="105"/>
      <c r="AIY18" s="105"/>
      <c r="AIZ18" s="105"/>
      <c r="AJA18" s="105"/>
      <c r="AJB18" s="105"/>
      <c r="AJC18" s="105"/>
      <c r="AJD18" s="105"/>
      <c r="AJE18" s="105"/>
      <c r="AJF18" s="105"/>
      <c r="AJG18" s="105"/>
      <c r="AJH18" s="105"/>
      <c r="AJI18" s="105"/>
      <c r="AJJ18" s="105"/>
      <c r="AJK18" s="105"/>
      <c r="AJL18" s="105"/>
      <c r="AJM18" s="105"/>
      <c r="AJN18" s="105"/>
      <c r="AJO18" s="105"/>
      <c r="AJP18" s="105"/>
      <c r="AJQ18" s="105"/>
      <c r="AJR18" s="105"/>
      <c r="AJS18" s="105"/>
      <c r="AJT18" s="105"/>
      <c r="AJU18" s="105"/>
      <c r="AJV18" s="105"/>
      <c r="AJW18" s="105"/>
      <c r="AJX18" s="105"/>
      <c r="AJY18" s="105"/>
      <c r="AJZ18" s="105"/>
      <c r="AKA18" s="105"/>
      <c r="AKB18" s="105"/>
      <c r="AKC18" s="105"/>
      <c r="AKD18" s="105"/>
      <c r="AKE18" s="105"/>
      <c r="AKF18" s="105"/>
      <c r="AKG18" s="105"/>
      <c r="AKH18" s="105"/>
      <c r="AKI18" s="105"/>
      <c r="AKJ18" s="105"/>
      <c r="AKK18" s="105"/>
      <c r="AKL18" s="105"/>
      <c r="AKM18" s="105"/>
      <c r="AKN18" s="105"/>
      <c r="AKO18" s="105"/>
      <c r="AKP18" s="105"/>
      <c r="AKQ18" s="105"/>
      <c r="AKR18" s="105"/>
      <c r="AKS18" s="105"/>
      <c r="AKT18" s="105"/>
      <c r="AKU18" s="105"/>
      <c r="AKV18" s="105"/>
      <c r="AKW18" s="105"/>
      <c r="AKX18" s="105"/>
      <c r="AKY18" s="105"/>
      <c r="AKZ18" s="105"/>
      <c r="ALA18" s="105"/>
      <c r="ALB18" s="105"/>
      <c r="ALC18" s="105"/>
      <c r="ALD18" s="105"/>
      <c r="ALE18" s="105"/>
      <c r="ALF18" s="105"/>
      <c r="ALG18" s="105"/>
      <c r="ALH18" s="105"/>
      <c r="ALI18" s="105"/>
      <c r="ALJ18" s="105"/>
      <c r="ALK18" s="105"/>
      <c r="ALL18" s="105"/>
      <c r="ALM18" s="105"/>
      <c r="ALN18" s="105"/>
      <c r="ALO18" s="105"/>
      <c r="ALP18" s="105"/>
      <c r="ALQ18" s="105"/>
      <c r="ALR18" s="105"/>
      <c r="ALS18" s="105"/>
      <c r="ALT18" s="105"/>
      <c r="ALU18" s="105"/>
      <c r="ALV18" s="105"/>
      <c r="ALW18" s="105"/>
      <c r="ALX18" s="105"/>
      <c r="ALY18" s="105"/>
      <c r="ALZ18" s="105"/>
      <c r="AMA18" s="105"/>
      <c r="AMB18" s="105"/>
      <c r="AMC18" s="105"/>
      <c r="AMD18" s="105"/>
      <c r="AME18" s="105"/>
      <c r="AMF18" s="105"/>
      <c r="AMG18" s="105"/>
      <c r="AMH18" s="105"/>
      <c r="AMI18" s="105"/>
      <c r="AMJ18" s="105"/>
      <c r="AMK18" s="105"/>
      <c r="AML18" s="105"/>
      <c r="AMM18" s="105"/>
      <c r="AMN18" s="105"/>
      <c r="AMO18" s="105"/>
      <c r="AMP18" s="105"/>
      <c r="AMQ18" s="105"/>
      <c r="AMR18" s="105"/>
      <c r="AMS18" s="105"/>
      <c r="AMT18" s="105"/>
      <c r="AMU18" s="105"/>
      <c r="AMV18" s="105"/>
      <c r="AMW18" s="105"/>
      <c r="AMX18" s="105"/>
      <c r="AMY18" s="105"/>
      <c r="AMZ18" s="105"/>
      <c r="ANA18" s="105"/>
      <c r="ANB18" s="105"/>
      <c r="ANC18" s="105"/>
      <c r="AND18" s="105"/>
      <c r="ANE18" s="105"/>
      <c r="ANF18" s="105"/>
      <c r="ANG18" s="105"/>
      <c r="ANH18" s="105"/>
      <c r="ANI18" s="105"/>
      <c r="ANJ18" s="105"/>
      <c r="ANK18" s="105"/>
      <c r="ANL18" s="105"/>
      <c r="ANM18" s="105"/>
      <c r="ANN18" s="105"/>
      <c r="ANO18" s="105"/>
      <c r="ANP18" s="105"/>
      <c r="ANQ18" s="105"/>
      <c r="ANR18" s="105"/>
      <c r="ANS18" s="105"/>
      <c r="ANT18" s="105"/>
      <c r="ANU18" s="105"/>
      <c r="ANV18" s="105"/>
      <c r="ANW18" s="105"/>
      <c r="ANX18" s="105"/>
      <c r="ANY18" s="105"/>
      <c r="ANZ18" s="105"/>
      <c r="AOA18" s="105"/>
      <c r="AOB18" s="105"/>
      <c r="AOC18" s="105"/>
      <c r="AOD18" s="105"/>
      <c r="AOE18" s="105"/>
      <c r="AOF18" s="105"/>
      <c r="AOG18" s="105"/>
      <c r="AOH18" s="105"/>
      <c r="AOI18" s="105"/>
      <c r="AOJ18" s="105"/>
      <c r="AOK18" s="105"/>
      <c r="AOL18" s="105"/>
      <c r="AOM18" s="105"/>
      <c r="AON18" s="105"/>
      <c r="AOO18" s="105"/>
      <c r="AOP18" s="105"/>
      <c r="AOQ18" s="105"/>
      <c r="AOR18" s="105"/>
      <c r="AOS18" s="105"/>
      <c r="AOT18" s="105"/>
      <c r="AOU18" s="105"/>
      <c r="AOV18" s="105"/>
      <c r="AOW18" s="105"/>
      <c r="AOX18" s="105"/>
      <c r="AOY18" s="105"/>
      <c r="AOZ18" s="105"/>
      <c r="APA18" s="105"/>
      <c r="APB18" s="105"/>
      <c r="APC18" s="105"/>
      <c r="APD18" s="105"/>
      <c r="APE18" s="105"/>
      <c r="APF18" s="105"/>
      <c r="APG18" s="105"/>
      <c r="APH18" s="105"/>
      <c r="API18" s="105"/>
      <c r="APJ18" s="105"/>
      <c r="APK18" s="105"/>
      <c r="APL18" s="105"/>
      <c r="APM18" s="105"/>
      <c r="APN18" s="105"/>
      <c r="APO18" s="105"/>
      <c r="APP18" s="105"/>
      <c r="APQ18" s="105"/>
      <c r="APR18" s="105"/>
      <c r="APS18" s="105"/>
      <c r="APT18" s="105"/>
      <c r="APU18" s="105"/>
      <c r="APV18" s="105"/>
      <c r="APW18" s="105"/>
      <c r="APX18" s="105"/>
      <c r="APY18" s="105"/>
      <c r="APZ18" s="105"/>
      <c r="AQA18" s="105"/>
      <c r="AQB18" s="105"/>
      <c r="AQC18" s="105"/>
      <c r="AQD18" s="105"/>
      <c r="AQE18" s="105"/>
      <c r="AQF18" s="105"/>
      <c r="AQG18" s="105"/>
      <c r="AQH18" s="105"/>
      <c r="AQI18" s="105"/>
      <c r="AQJ18" s="105"/>
      <c r="AQK18" s="105"/>
      <c r="AQL18" s="105"/>
      <c r="AQM18" s="105"/>
      <c r="AQN18" s="105"/>
      <c r="AQO18" s="105"/>
      <c r="AQP18" s="105"/>
      <c r="AQQ18" s="105"/>
      <c r="AQR18" s="105"/>
      <c r="AQS18" s="105"/>
      <c r="AQT18" s="105"/>
      <c r="AQU18" s="105"/>
      <c r="AQV18" s="105"/>
      <c r="AQW18" s="105"/>
      <c r="AQX18" s="105"/>
      <c r="AQY18" s="105"/>
      <c r="AQZ18" s="105"/>
      <c r="ARA18" s="105"/>
      <c r="ARB18" s="105"/>
      <c r="ARC18" s="105"/>
      <c r="ARD18" s="105"/>
      <c r="ARE18" s="105"/>
      <c r="ARF18" s="105"/>
      <c r="ARG18" s="105"/>
      <c r="ARH18" s="105"/>
      <c r="ARI18" s="105"/>
      <c r="ARJ18" s="105"/>
      <c r="ARK18" s="105"/>
      <c r="ARL18" s="105"/>
      <c r="ARM18" s="105"/>
      <c r="ARN18" s="105"/>
      <c r="ARO18" s="105"/>
      <c r="ARP18" s="105"/>
      <c r="ARQ18" s="105"/>
      <c r="ARR18" s="105"/>
      <c r="ARS18" s="105"/>
      <c r="ART18" s="105"/>
      <c r="ARU18" s="105"/>
      <c r="ARV18" s="105"/>
      <c r="ARW18" s="105"/>
      <c r="ARX18" s="105"/>
      <c r="ARY18" s="105"/>
      <c r="ARZ18" s="105"/>
      <c r="ASA18" s="105"/>
      <c r="ASB18" s="105"/>
      <c r="ASC18" s="105"/>
      <c r="ASD18" s="105"/>
      <c r="ASE18" s="105"/>
      <c r="ASF18" s="105"/>
      <c r="ASG18" s="105"/>
      <c r="ASH18" s="105"/>
      <c r="ASI18" s="105"/>
      <c r="ASJ18" s="105"/>
      <c r="ASK18" s="105"/>
      <c r="ASL18" s="105"/>
      <c r="ASM18" s="105"/>
      <c r="ASN18" s="105"/>
      <c r="ASO18" s="105"/>
      <c r="ASP18" s="105"/>
      <c r="ASQ18" s="105"/>
      <c r="ASR18" s="105"/>
      <c r="ASS18" s="105"/>
      <c r="AST18" s="105"/>
      <c r="ASU18" s="105"/>
      <c r="ASV18" s="105"/>
      <c r="ASW18" s="105"/>
      <c r="ASX18" s="105"/>
      <c r="ASY18" s="105"/>
      <c r="ASZ18" s="105"/>
      <c r="ATA18" s="105"/>
      <c r="ATB18" s="105"/>
      <c r="ATC18" s="105"/>
      <c r="ATD18" s="105"/>
      <c r="ATE18" s="105"/>
      <c r="ATF18" s="105"/>
      <c r="ATG18" s="105"/>
      <c r="ATH18" s="105"/>
      <c r="ATI18" s="105"/>
      <c r="ATJ18" s="105"/>
      <c r="ATK18" s="105"/>
      <c r="ATL18" s="105"/>
      <c r="ATM18" s="105"/>
      <c r="ATN18" s="105"/>
      <c r="ATO18" s="105"/>
      <c r="ATP18" s="105"/>
      <c r="ATQ18" s="105"/>
      <c r="ATR18" s="105"/>
      <c r="ATS18" s="105"/>
      <c r="ATT18" s="105"/>
      <c r="ATU18" s="105"/>
      <c r="ATV18" s="105"/>
      <c r="ATW18" s="105"/>
      <c r="ATX18" s="105"/>
      <c r="ATY18" s="105"/>
      <c r="ATZ18" s="105"/>
      <c r="AUA18" s="105"/>
      <c r="AUB18" s="105"/>
      <c r="AUC18" s="105"/>
      <c r="AUD18" s="105"/>
      <c r="AUE18" s="105"/>
      <c r="AUF18" s="105"/>
      <c r="AUG18" s="105"/>
      <c r="AUH18" s="105"/>
      <c r="AUI18" s="105"/>
      <c r="AUJ18" s="105"/>
      <c r="AUK18" s="105"/>
      <c r="AUL18" s="105"/>
      <c r="AUM18" s="105"/>
      <c r="AUN18" s="105"/>
      <c r="AUO18" s="105"/>
      <c r="AUP18" s="105"/>
      <c r="AUQ18" s="105"/>
      <c r="AUR18" s="105"/>
      <c r="AUS18" s="105"/>
      <c r="AUT18" s="105"/>
      <c r="AUU18" s="105"/>
      <c r="AUV18" s="105"/>
      <c r="AUW18" s="105"/>
      <c r="AUX18" s="105"/>
      <c r="AUY18" s="105"/>
      <c r="AUZ18" s="105"/>
      <c r="AVA18" s="105"/>
      <c r="AVB18" s="105"/>
      <c r="AVC18" s="105"/>
      <c r="AVD18" s="105"/>
      <c r="AVE18" s="105"/>
      <c r="AVF18" s="105"/>
      <c r="AVG18" s="105"/>
      <c r="AVH18" s="105"/>
      <c r="AVI18" s="105"/>
      <c r="AVJ18" s="105"/>
      <c r="AVK18" s="105"/>
      <c r="AVL18" s="105"/>
      <c r="AVM18" s="105"/>
      <c r="AVN18" s="105"/>
      <c r="AVO18" s="105"/>
      <c r="AVP18" s="105"/>
      <c r="AVQ18" s="105"/>
      <c r="AVR18" s="105"/>
      <c r="AVS18" s="105"/>
      <c r="AVT18" s="105"/>
      <c r="AVU18" s="105"/>
      <c r="AVV18" s="105"/>
      <c r="AVW18" s="105"/>
      <c r="AVX18" s="105"/>
      <c r="AVY18" s="105"/>
      <c r="AVZ18" s="105"/>
      <c r="AWA18" s="105"/>
      <c r="AWB18" s="105"/>
      <c r="AWC18" s="105"/>
      <c r="AWD18" s="105"/>
      <c r="AWE18" s="105"/>
      <c r="AWF18" s="105"/>
      <c r="AWG18" s="105"/>
      <c r="AWH18" s="105"/>
    </row>
    <row r="19" spans="1:1282" s="58" customFormat="1" ht="15.75">
      <c r="A19" s="2723"/>
      <c r="B19" s="66"/>
      <c r="C19" s="69">
        <v>1.6E-2</v>
      </c>
      <c r="D19" s="25" t="s">
        <v>57</v>
      </c>
      <c r="E19" s="25"/>
      <c r="F19" s="96"/>
      <c r="G19" s="96"/>
      <c r="H19" s="56"/>
      <c r="I19" s="56"/>
      <c r="J19" s="56"/>
      <c r="K19" s="56"/>
      <c r="L19" s="33">
        <f>M10*C19</f>
        <v>1.6E-2</v>
      </c>
      <c r="M19" s="33">
        <f t="shared" si="1"/>
        <v>1.6E-2</v>
      </c>
      <c r="N19" s="57"/>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c r="BQ19" s="105"/>
      <c r="BR19" s="105"/>
      <c r="BS19" s="105"/>
      <c r="BT19" s="105"/>
      <c r="BU19" s="105"/>
      <c r="BV19" s="105"/>
      <c r="BW19" s="105"/>
      <c r="BX19" s="105"/>
      <c r="BY19" s="105"/>
      <c r="BZ19" s="105"/>
      <c r="CA19" s="105"/>
      <c r="CB19" s="105"/>
      <c r="CC19" s="105"/>
      <c r="CD19" s="105"/>
      <c r="CE19" s="105"/>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105"/>
      <c r="HG19" s="105"/>
      <c r="HH19" s="105"/>
      <c r="HI19" s="105"/>
      <c r="HJ19" s="105"/>
      <c r="HK19" s="105"/>
      <c r="HL19" s="105"/>
      <c r="HM19" s="105"/>
      <c r="HN19" s="105"/>
      <c r="HO19" s="105"/>
      <c r="HP19" s="105"/>
      <c r="HQ19" s="105"/>
      <c r="HR19" s="105"/>
      <c r="HS19" s="105"/>
      <c r="HT19" s="105"/>
      <c r="HU19" s="105"/>
      <c r="HV19" s="105"/>
      <c r="HW19" s="105"/>
      <c r="HX19" s="105"/>
      <c r="HY19" s="105"/>
      <c r="HZ19" s="105"/>
      <c r="IA19" s="105"/>
      <c r="IB19" s="105"/>
      <c r="IC19" s="105"/>
      <c r="ID19" s="105"/>
      <c r="IE19" s="105"/>
      <c r="IF19" s="105"/>
      <c r="IG19" s="105"/>
      <c r="IH19" s="105"/>
      <c r="II19" s="105"/>
      <c r="IJ19" s="105"/>
      <c r="IK19" s="105"/>
      <c r="IL19" s="105"/>
      <c r="IM19" s="105"/>
      <c r="IN19" s="105"/>
      <c r="IO19" s="105"/>
      <c r="IP19" s="105"/>
      <c r="IQ19" s="105"/>
      <c r="IR19" s="105"/>
      <c r="IS19" s="105"/>
      <c r="IT19" s="105"/>
      <c r="IU19" s="105"/>
      <c r="IV19" s="105"/>
      <c r="IW19" s="105"/>
      <c r="IX19" s="105"/>
      <c r="IY19" s="105"/>
      <c r="IZ19" s="105"/>
      <c r="JA19" s="105"/>
      <c r="JB19" s="105"/>
      <c r="JC19" s="105"/>
      <c r="JD19" s="105"/>
      <c r="JE19" s="105"/>
      <c r="JF19" s="105"/>
      <c r="JG19" s="105"/>
      <c r="JH19" s="105"/>
      <c r="JI19" s="105"/>
      <c r="JJ19" s="105"/>
      <c r="JK19" s="105"/>
      <c r="JL19" s="105"/>
      <c r="JM19" s="105"/>
      <c r="JN19" s="105"/>
      <c r="JO19" s="105"/>
      <c r="JP19" s="105"/>
      <c r="JQ19" s="105"/>
      <c r="JR19" s="105"/>
      <c r="JS19" s="105"/>
      <c r="JT19" s="105"/>
      <c r="JU19" s="105"/>
      <c r="JV19" s="105"/>
      <c r="JW19" s="105"/>
      <c r="JX19" s="105"/>
      <c r="JY19" s="105"/>
      <c r="JZ19" s="105"/>
      <c r="KA19" s="105"/>
      <c r="KB19" s="105"/>
      <c r="KC19" s="105"/>
      <c r="KD19" s="105"/>
      <c r="KE19" s="105"/>
      <c r="KF19" s="105"/>
      <c r="KG19" s="105"/>
      <c r="KH19" s="105"/>
      <c r="KI19" s="105"/>
      <c r="KJ19" s="105"/>
      <c r="KK19" s="105"/>
      <c r="KL19" s="105"/>
      <c r="KM19" s="105"/>
      <c r="KN19" s="105"/>
      <c r="KO19" s="105"/>
      <c r="KP19" s="105"/>
      <c r="KQ19" s="105"/>
      <c r="KR19" s="105"/>
      <c r="KS19" s="105"/>
      <c r="KT19" s="105"/>
      <c r="KU19" s="105"/>
      <c r="KV19" s="105"/>
      <c r="KW19" s="105"/>
      <c r="KX19" s="105"/>
      <c r="KY19" s="105"/>
      <c r="KZ19" s="105"/>
      <c r="LA19" s="105"/>
      <c r="LB19" s="105"/>
      <c r="LC19" s="105"/>
      <c r="LD19" s="105"/>
      <c r="LE19" s="105"/>
      <c r="LF19" s="105"/>
      <c r="LG19" s="105"/>
      <c r="LH19" s="105"/>
      <c r="LI19" s="105"/>
      <c r="LJ19" s="105"/>
      <c r="LK19" s="105"/>
      <c r="LL19" s="105"/>
      <c r="LM19" s="105"/>
      <c r="LN19" s="105"/>
      <c r="LO19" s="105"/>
      <c r="LP19" s="105"/>
      <c r="LQ19" s="105"/>
      <c r="LR19" s="105"/>
      <c r="LS19" s="105"/>
      <c r="LT19" s="105"/>
      <c r="LU19" s="105"/>
      <c r="LV19" s="105"/>
      <c r="LW19" s="105"/>
      <c r="LX19" s="105"/>
      <c r="LY19" s="105"/>
      <c r="LZ19" s="105"/>
      <c r="MA19" s="105"/>
      <c r="MB19" s="105"/>
      <c r="MC19" s="105"/>
      <c r="MD19" s="105"/>
      <c r="ME19" s="105"/>
      <c r="MF19" s="105"/>
      <c r="MG19" s="105"/>
      <c r="MH19" s="105"/>
      <c r="MI19" s="105"/>
      <c r="MJ19" s="105"/>
      <c r="MK19" s="105"/>
      <c r="ML19" s="105"/>
      <c r="MM19" s="105"/>
      <c r="MN19" s="105"/>
      <c r="MO19" s="105"/>
      <c r="MP19" s="105"/>
      <c r="MQ19" s="105"/>
      <c r="MR19" s="105"/>
      <c r="MS19" s="105"/>
      <c r="MT19" s="105"/>
      <c r="MU19" s="105"/>
      <c r="MV19" s="105"/>
      <c r="MW19" s="105"/>
      <c r="MX19" s="105"/>
      <c r="MY19" s="105"/>
      <c r="MZ19" s="105"/>
      <c r="NA19" s="105"/>
      <c r="NB19" s="105"/>
      <c r="NC19" s="105"/>
      <c r="ND19" s="105"/>
      <c r="NE19" s="105"/>
      <c r="NF19" s="105"/>
      <c r="NG19" s="105"/>
      <c r="NH19" s="105"/>
      <c r="NI19" s="105"/>
      <c r="NJ19" s="105"/>
      <c r="NK19" s="105"/>
      <c r="NL19" s="105"/>
      <c r="NM19" s="105"/>
      <c r="NN19" s="105"/>
      <c r="NO19" s="105"/>
      <c r="NP19" s="105"/>
      <c r="NQ19" s="105"/>
      <c r="NR19" s="105"/>
      <c r="NS19" s="105"/>
      <c r="NT19" s="105"/>
      <c r="NU19" s="105"/>
      <c r="NV19" s="105"/>
      <c r="NW19" s="105"/>
      <c r="NX19" s="105"/>
      <c r="NY19" s="105"/>
      <c r="NZ19" s="105"/>
      <c r="OA19" s="105"/>
      <c r="OB19" s="105"/>
      <c r="OC19" s="105"/>
      <c r="OD19" s="105"/>
      <c r="OE19" s="105"/>
      <c r="OF19" s="105"/>
      <c r="OG19" s="105"/>
      <c r="OH19" s="105"/>
      <c r="OI19" s="105"/>
      <c r="OJ19" s="105"/>
      <c r="OK19" s="105"/>
      <c r="OL19" s="105"/>
      <c r="OM19" s="105"/>
      <c r="ON19" s="105"/>
      <c r="OO19" s="105"/>
      <c r="OP19" s="105"/>
      <c r="OQ19" s="105"/>
      <c r="OR19" s="105"/>
      <c r="OS19" s="105"/>
      <c r="OT19" s="105"/>
      <c r="OU19" s="105"/>
      <c r="OV19" s="105"/>
      <c r="OW19" s="105"/>
      <c r="OX19" s="105"/>
      <c r="OY19" s="105"/>
      <c r="OZ19" s="105"/>
      <c r="PA19" s="105"/>
      <c r="PB19" s="105"/>
      <c r="PC19" s="105"/>
      <c r="PD19" s="105"/>
      <c r="PE19" s="105"/>
      <c r="PF19" s="105"/>
      <c r="PG19" s="105"/>
      <c r="PH19" s="105"/>
      <c r="PI19" s="105"/>
      <c r="PJ19" s="105"/>
      <c r="PK19" s="105"/>
      <c r="PL19" s="105"/>
      <c r="PM19" s="105"/>
      <c r="PN19" s="105"/>
      <c r="PO19" s="105"/>
      <c r="PP19" s="105"/>
      <c r="PQ19" s="105"/>
      <c r="PR19" s="105"/>
      <c r="PS19" s="105"/>
      <c r="PT19" s="105"/>
      <c r="PU19" s="105"/>
      <c r="PV19" s="105"/>
      <c r="PW19" s="105"/>
      <c r="PX19" s="105"/>
      <c r="PY19" s="105"/>
      <c r="PZ19" s="105"/>
      <c r="QA19" s="105"/>
      <c r="QB19" s="105"/>
      <c r="QC19" s="105"/>
      <c r="QD19" s="105"/>
      <c r="QE19" s="105"/>
      <c r="QF19" s="105"/>
      <c r="QG19" s="105"/>
      <c r="QH19" s="105"/>
      <c r="QI19" s="105"/>
      <c r="QJ19" s="105"/>
      <c r="QK19" s="105"/>
      <c r="QL19" s="105"/>
      <c r="QM19" s="105"/>
      <c r="QN19" s="105"/>
      <c r="QO19" s="105"/>
      <c r="QP19" s="105"/>
      <c r="QQ19" s="105"/>
      <c r="QR19" s="105"/>
      <c r="QS19" s="105"/>
      <c r="QT19" s="105"/>
      <c r="QU19" s="105"/>
      <c r="QV19" s="105"/>
      <c r="QW19" s="105"/>
      <c r="QX19" s="105"/>
      <c r="QY19" s="105"/>
      <c r="QZ19" s="105"/>
      <c r="RA19" s="105"/>
      <c r="RB19" s="105"/>
      <c r="RC19" s="105"/>
      <c r="RD19" s="105"/>
      <c r="RE19" s="105"/>
      <c r="RF19" s="105"/>
      <c r="RG19" s="105"/>
      <c r="RH19" s="105"/>
      <c r="RI19" s="105"/>
      <c r="RJ19" s="105"/>
      <c r="RK19" s="105"/>
      <c r="RL19" s="105"/>
      <c r="RM19" s="105"/>
      <c r="RN19" s="105"/>
      <c r="RO19" s="105"/>
      <c r="RP19" s="105"/>
      <c r="RQ19" s="105"/>
      <c r="RR19" s="105"/>
      <c r="RS19" s="105"/>
      <c r="RT19" s="105"/>
      <c r="RU19" s="105"/>
      <c r="RV19" s="105"/>
      <c r="RW19" s="105"/>
      <c r="RX19" s="105"/>
      <c r="RY19" s="105"/>
      <c r="RZ19" s="105"/>
      <c r="SA19" s="105"/>
      <c r="SB19" s="105"/>
      <c r="SC19" s="105"/>
      <c r="SD19" s="105"/>
      <c r="SE19" s="105"/>
      <c r="SF19" s="105"/>
      <c r="SG19" s="105"/>
      <c r="SH19" s="105"/>
      <c r="SI19" s="105"/>
      <c r="SJ19" s="105"/>
      <c r="SK19" s="105"/>
      <c r="SL19" s="105"/>
      <c r="SM19" s="105"/>
      <c r="SN19" s="105"/>
      <c r="SO19" s="105"/>
      <c r="SP19" s="105"/>
      <c r="SQ19" s="105"/>
      <c r="SR19" s="105"/>
      <c r="SS19" s="105"/>
      <c r="ST19" s="105"/>
      <c r="SU19" s="105"/>
      <c r="SV19" s="105"/>
      <c r="SW19" s="105"/>
      <c r="SX19" s="105"/>
      <c r="SY19" s="105"/>
      <c r="SZ19" s="105"/>
      <c r="TA19" s="105"/>
      <c r="TB19" s="105"/>
      <c r="TC19" s="105"/>
      <c r="TD19" s="105"/>
      <c r="TE19" s="105"/>
      <c r="TF19" s="105"/>
      <c r="TG19" s="105"/>
      <c r="TH19" s="105"/>
      <c r="TI19" s="105"/>
      <c r="TJ19" s="105"/>
      <c r="TK19" s="105"/>
      <c r="TL19" s="105"/>
      <c r="TM19" s="105"/>
      <c r="TN19" s="105"/>
      <c r="TO19" s="105"/>
      <c r="TP19" s="105"/>
      <c r="TQ19" s="105"/>
      <c r="TR19" s="105"/>
      <c r="TS19" s="105"/>
      <c r="TT19" s="105"/>
      <c r="TU19" s="105"/>
      <c r="TV19" s="105"/>
      <c r="TW19" s="105"/>
      <c r="TX19" s="105"/>
      <c r="TY19" s="105"/>
      <c r="TZ19" s="105"/>
      <c r="UA19" s="105"/>
      <c r="UB19" s="105"/>
      <c r="UC19" s="105"/>
      <c r="UD19" s="105"/>
      <c r="UE19" s="105"/>
      <c r="UF19" s="105"/>
      <c r="UG19" s="105"/>
      <c r="UH19" s="105"/>
      <c r="UI19" s="105"/>
      <c r="UJ19" s="105"/>
      <c r="UK19" s="105"/>
      <c r="UL19" s="105"/>
      <c r="UM19" s="105"/>
      <c r="UN19" s="105"/>
      <c r="UO19" s="105"/>
      <c r="UP19" s="105"/>
      <c r="UQ19" s="105"/>
      <c r="UR19" s="105"/>
      <c r="US19" s="105"/>
      <c r="UT19" s="105"/>
      <c r="UU19" s="105"/>
      <c r="UV19" s="105"/>
      <c r="UW19" s="105"/>
      <c r="UX19" s="105"/>
      <c r="UY19" s="105"/>
      <c r="UZ19" s="105"/>
      <c r="VA19" s="105"/>
      <c r="VB19" s="105"/>
      <c r="VC19" s="105"/>
      <c r="VD19" s="105"/>
      <c r="VE19" s="105"/>
      <c r="VF19" s="105"/>
      <c r="VG19" s="105"/>
      <c r="VH19" s="105"/>
      <c r="VI19" s="105"/>
      <c r="VJ19" s="105"/>
      <c r="VK19" s="105"/>
      <c r="VL19" s="105"/>
      <c r="VM19" s="105"/>
      <c r="VN19" s="105"/>
      <c r="VO19" s="105"/>
      <c r="VP19" s="105"/>
      <c r="VQ19" s="105"/>
      <c r="VR19" s="105"/>
      <c r="VS19" s="105"/>
      <c r="VT19" s="105"/>
      <c r="VU19" s="105"/>
      <c r="VV19" s="105"/>
      <c r="VW19" s="105"/>
      <c r="VX19" s="105"/>
      <c r="VY19" s="105"/>
      <c r="VZ19" s="105"/>
      <c r="WA19" s="105"/>
      <c r="WB19" s="105"/>
      <c r="WC19" s="105"/>
      <c r="WD19" s="105"/>
      <c r="WE19" s="105"/>
      <c r="WF19" s="105"/>
      <c r="WG19" s="105"/>
      <c r="WH19" s="105"/>
      <c r="WI19" s="105"/>
      <c r="WJ19" s="105"/>
      <c r="WK19" s="105"/>
      <c r="WL19" s="105"/>
      <c r="WM19" s="105"/>
      <c r="WN19" s="105"/>
      <c r="WO19" s="105"/>
      <c r="WP19" s="105"/>
      <c r="WQ19" s="105"/>
      <c r="WR19" s="105"/>
      <c r="WS19" s="105"/>
      <c r="WT19" s="105"/>
      <c r="WU19" s="105"/>
      <c r="WV19" s="105"/>
      <c r="WW19" s="105"/>
      <c r="WX19" s="105"/>
      <c r="WY19" s="105"/>
      <c r="WZ19" s="105"/>
      <c r="XA19" s="105"/>
      <c r="XB19" s="105"/>
      <c r="XC19" s="105"/>
      <c r="XD19" s="105"/>
      <c r="XE19" s="105"/>
      <c r="XF19" s="105"/>
      <c r="XG19" s="105"/>
      <c r="XH19" s="105"/>
      <c r="XI19" s="105"/>
      <c r="XJ19" s="105"/>
      <c r="XK19" s="105"/>
      <c r="XL19" s="105"/>
      <c r="XM19" s="105"/>
      <c r="XN19" s="105"/>
      <c r="XO19" s="105"/>
      <c r="XP19" s="105"/>
      <c r="XQ19" s="105"/>
      <c r="XR19" s="105"/>
      <c r="XS19" s="105"/>
      <c r="XT19" s="105"/>
      <c r="XU19" s="105"/>
      <c r="XV19" s="105"/>
      <c r="XW19" s="105"/>
      <c r="XX19" s="105"/>
      <c r="XY19" s="105"/>
      <c r="XZ19" s="105"/>
      <c r="YA19" s="105"/>
      <c r="YB19" s="105"/>
      <c r="YC19" s="105"/>
      <c r="YD19" s="105"/>
      <c r="YE19" s="105"/>
      <c r="YF19" s="105"/>
      <c r="YG19" s="105"/>
      <c r="YH19" s="105"/>
      <c r="YI19" s="105"/>
      <c r="YJ19" s="105"/>
      <c r="YK19" s="105"/>
      <c r="YL19" s="105"/>
      <c r="YM19" s="105"/>
      <c r="YN19" s="105"/>
      <c r="YO19" s="105"/>
      <c r="YP19" s="105"/>
      <c r="YQ19" s="105"/>
      <c r="YR19" s="105"/>
      <c r="YS19" s="105"/>
      <c r="YT19" s="105"/>
      <c r="YU19" s="105"/>
      <c r="YV19" s="105"/>
      <c r="YW19" s="105"/>
      <c r="YX19" s="105"/>
      <c r="YY19" s="105"/>
      <c r="YZ19" s="105"/>
      <c r="ZA19" s="105"/>
      <c r="ZB19" s="105"/>
      <c r="ZC19" s="105"/>
      <c r="ZD19" s="105"/>
      <c r="ZE19" s="105"/>
      <c r="ZF19" s="105"/>
      <c r="ZG19" s="105"/>
      <c r="ZH19" s="105"/>
      <c r="ZI19" s="105"/>
      <c r="ZJ19" s="105"/>
      <c r="ZK19" s="105"/>
      <c r="ZL19" s="105"/>
      <c r="ZM19" s="105"/>
      <c r="ZN19" s="105"/>
      <c r="ZO19" s="105"/>
      <c r="ZP19" s="105"/>
      <c r="ZQ19" s="105"/>
      <c r="ZR19" s="105"/>
      <c r="ZS19" s="105"/>
      <c r="ZT19" s="105"/>
      <c r="ZU19" s="105"/>
      <c r="ZV19" s="105"/>
      <c r="ZW19" s="105"/>
      <c r="ZX19" s="105"/>
      <c r="ZY19" s="105"/>
      <c r="ZZ19" s="105"/>
      <c r="AAA19" s="105"/>
      <c r="AAB19" s="105"/>
      <c r="AAC19" s="105"/>
      <c r="AAD19" s="105"/>
      <c r="AAE19" s="105"/>
      <c r="AAF19" s="105"/>
      <c r="AAG19" s="105"/>
      <c r="AAH19" s="105"/>
      <c r="AAI19" s="105"/>
      <c r="AAJ19" s="105"/>
      <c r="AAK19" s="105"/>
      <c r="AAL19" s="105"/>
      <c r="AAM19" s="105"/>
      <c r="AAN19" s="105"/>
      <c r="AAO19" s="105"/>
      <c r="AAP19" s="105"/>
      <c r="AAQ19" s="105"/>
      <c r="AAR19" s="105"/>
      <c r="AAS19" s="105"/>
      <c r="AAT19" s="105"/>
      <c r="AAU19" s="105"/>
      <c r="AAV19" s="105"/>
      <c r="AAW19" s="105"/>
      <c r="AAX19" s="105"/>
      <c r="AAY19" s="105"/>
      <c r="AAZ19" s="105"/>
      <c r="ABA19" s="105"/>
      <c r="ABB19" s="105"/>
      <c r="ABC19" s="105"/>
      <c r="ABD19" s="105"/>
      <c r="ABE19" s="105"/>
      <c r="ABF19" s="105"/>
      <c r="ABG19" s="105"/>
      <c r="ABH19" s="105"/>
      <c r="ABI19" s="105"/>
      <c r="ABJ19" s="105"/>
      <c r="ABK19" s="105"/>
      <c r="ABL19" s="105"/>
      <c r="ABM19" s="105"/>
      <c r="ABN19" s="105"/>
      <c r="ABO19" s="105"/>
      <c r="ABP19" s="105"/>
      <c r="ABQ19" s="105"/>
      <c r="ABR19" s="105"/>
      <c r="ABS19" s="105"/>
      <c r="ABT19" s="105"/>
      <c r="ABU19" s="105"/>
      <c r="ABV19" s="105"/>
      <c r="ABW19" s="105"/>
      <c r="ABX19" s="105"/>
      <c r="ABY19" s="105"/>
      <c r="ABZ19" s="105"/>
      <c r="ACA19" s="105"/>
      <c r="ACB19" s="105"/>
      <c r="ACC19" s="105"/>
      <c r="ACD19" s="105"/>
      <c r="ACE19" s="105"/>
      <c r="ACF19" s="105"/>
      <c r="ACG19" s="105"/>
      <c r="ACH19" s="105"/>
      <c r="ACI19" s="105"/>
      <c r="ACJ19" s="105"/>
      <c r="ACK19" s="105"/>
      <c r="ACL19" s="105"/>
      <c r="ACM19" s="105"/>
      <c r="ACN19" s="105"/>
      <c r="ACO19" s="105"/>
      <c r="ACP19" s="105"/>
      <c r="ACQ19" s="105"/>
      <c r="ACR19" s="105"/>
      <c r="ACS19" s="105"/>
      <c r="ACT19" s="105"/>
      <c r="ACU19" s="105"/>
      <c r="ACV19" s="105"/>
      <c r="ACW19" s="105"/>
      <c r="ACX19" s="105"/>
      <c r="ACY19" s="105"/>
      <c r="ACZ19" s="105"/>
      <c r="ADA19" s="105"/>
      <c r="ADB19" s="105"/>
      <c r="ADC19" s="105"/>
      <c r="ADD19" s="105"/>
      <c r="ADE19" s="105"/>
      <c r="ADF19" s="105"/>
      <c r="ADG19" s="105"/>
      <c r="ADH19" s="105"/>
      <c r="ADI19" s="105"/>
      <c r="ADJ19" s="105"/>
      <c r="ADK19" s="105"/>
      <c r="ADL19" s="105"/>
      <c r="ADM19" s="105"/>
      <c r="ADN19" s="105"/>
      <c r="ADO19" s="105"/>
      <c r="ADP19" s="105"/>
      <c r="ADQ19" s="105"/>
      <c r="ADR19" s="105"/>
      <c r="ADS19" s="105"/>
      <c r="ADT19" s="105"/>
      <c r="ADU19" s="105"/>
      <c r="ADV19" s="105"/>
      <c r="ADW19" s="105"/>
      <c r="ADX19" s="105"/>
      <c r="ADY19" s="105"/>
      <c r="ADZ19" s="105"/>
      <c r="AEA19" s="105"/>
      <c r="AEB19" s="105"/>
      <c r="AEC19" s="105"/>
      <c r="AED19" s="105"/>
      <c r="AEE19" s="105"/>
      <c r="AEF19" s="105"/>
      <c r="AEG19" s="105"/>
      <c r="AEH19" s="105"/>
      <c r="AEI19" s="105"/>
      <c r="AEJ19" s="105"/>
      <c r="AEK19" s="105"/>
      <c r="AEL19" s="105"/>
      <c r="AEM19" s="105"/>
      <c r="AEN19" s="105"/>
      <c r="AEO19" s="105"/>
      <c r="AEP19" s="105"/>
      <c r="AEQ19" s="105"/>
      <c r="AER19" s="105"/>
      <c r="AES19" s="105"/>
      <c r="AET19" s="105"/>
      <c r="AEU19" s="105"/>
      <c r="AEV19" s="105"/>
      <c r="AEW19" s="105"/>
      <c r="AEX19" s="105"/>
      <c r="AEY19" s="105"/>
      <c r="AEZ19" s="105"/>
      <c r="AFA19" s="105"/>
      <c r="AFB19" s="105"/>
      <c r="AFC19" s="105"/>
      <c r="AFD19" s="105"/>
      <c r="AFE19" s="105"/>
      <c r="AFF19" s="105"/>
      <c r="AFG19" s="105"/>
      <c r="AFH19" s="105"/>
      <c r="AFI19" s="105"/>
      <c r="AFJ19" s="105"/>
      <c r="AFK19" s="105"/>
      <c r="AFL19" s="105"/>
      <c r="AFM19" s="105"/>
      <c r="AFN19" s="105"/>
      <c r="AFO19" s="105"/>
      <c r="AFP19" s="105"/>
      <c r="AFQ19" s="105"/>
      <c r="AFR19" s="105"/>
      <c r="AFS19" s="105"/>
      <c r="AFT19" s="105"/>
      <c r="AFU19" s="105"/>
      <c r="AFV19" s="105"/>
      <c r="AFW19" s="105"/>
      <c r="AFX19" s="105"/>
      <c r="AFY19" s="105"/>
      <c r="AFZ19" s="105"/>
      <c r="AGA19" s="105"/>
      <c r="AGB19" s="105"/>
      <c r="AGC19" s="105"/>
      <c r="AGD19" s="105"/>
      <c r="AGE19" s="105"/>
      <c r="AGF19" s="105"/>
      <c r="AGG19" s="105"/>
      <c r="AGH19" s="105"/>
      <c r="AGI19" s="105"/>
      <c r="AGJ19" s="105"/>
      <c r="AGK19" s="105"/>
      <c r="AGL19" s="105"/>
      <c r="AGM19" s="105"/>
      <c r="AGN19" s="105"/>
      <c r="AGO19" s="105"/>
      <c r="AGP19" s="105"/>
      <c r="AGQ19" s="105"/>
      <c r="AGR19" s="105"/>
      <c r="AGS19" s="105"/>
      <c r="AGT19" s="105"/>
      <c r="AGU19" s="105"/>
      <c r="AGV19" s="105"/>
      <c r="AGW19" s="105"/>
      <c r="AGX19" s="105"/>
      <c r="AGY19" s="105"/>
      <c r="AGZ19" s="105"/>
      <c r="AHA19" s="105"/>
      <c r="AHB19" s="105"/>
      <c r="AHC19" s="105"/>
      <c r="AHD19" s="105"/>
      <c r="AHE19" s="105"/>
      <c r="AHF19" s="105"/>
      <c r="AHG19" s="105"/>
      <c r="AHH19" s="105"/>
      <c r="AHI19" s="105"/>
      <c r="AHJ19" s="105"/>
      <c r="AHK19" s="105"/>
      <c r="AHL19" s="105"/>
      <c r="AHM19" s="105"/>
      <c r="AHN19" s="105"/>
      <c r="AHO19" s="105"/>
      <c r="AHP19" s="105"/>
      <c r="AHQ19" s="105"/>
      <c r="AHR19" s="105"/>
      <c r="AHS19" s="105"/>
      <c r="AHT19" s="105"/>
      <c r="AHU19" s="105"/>
      <c r="AHV19" s="105"/>
      <c r="AHW19" s="105"/>
      <c r="AHX19" s="105"/>
      <c r="AHY19" s="105"/>
      <c r="AHZ19" s="105"/>
      <c r="AIA19" s="105"/>
      <c r="AIB19" s="105"/>
      <c r="AIC19" s="105"/>
      <c r="AID19" s="105"/>
      <c r="AIE19" s="105"/>
      <c r="AIF19" s="105"/>
      <c r="AIG19" s="105"/>
      <c r="AIH19" s="105"/>
      <c r="AII19" s="105"/>
      <c r="AIJ19" s="105"/>
      <c r="AIK19" s="105"/>
      <c r="AIL19" s="105"/>
      <c r="AIM19" s="105"/>
      <c r="AIN19" s="105"/>
      <c r="AIO19" s="105"/>
      <c r="AIP19" s="105"/>
      <c r="AIQ19" s="105"/>
      <c r="AIR19" s="105"/>
      <c r="AIS19" s="105"/>
      <c r="AIT19" s="105"/>
      <c r="AIU19" s="105"/>
      <c r="AIV19" s="105"/>
      <c r="AIW19" s="105"/>
      <c r="AIX19" s="105"/>
      <c r="AIY19" s="105"/>
      <c r="AIZ19" s="105"/>
      <c r="AJA19" s="105"/>
      <c r="AJB19" s="105"/>
      <c r="AJC19" s="105"/>
      <c r="AJD19" s="105"/>
      <c r="AJE19" s="105"/>
      <c r="AJF19" s="105"/>
      <c r="AJG19" s="105"/>
      <c r="AJH19" s="105"/>
      <c r="AJI19" s="105"/>
      <c r="AJJ19" s="105"/>
      <c r="AJK19" s="105"/>
      <c r="AJL19" s="105"/>
      <c r="AJM19" s="105"/>
      <c r="AJN19" s="105"/>
      <c r="AJO19" s="105"/>
      <c r="AJP19" s="105"/>
      <c r="AJQ19" s="105"/>
      <c r="AJR19" s="105"/>
      <c r="AJS19" s="105"/>
      <c r="AJT19" s="105"/>
      <c r="AJU19" s="105"/>
      <c r="AJV19" s="105"/>
      <c r="AJW19" s="105"/>
      <c r="AJX19" s="105"/>
      <c r="AJY19" s="105"/>
      <c r="AJZ19" s="105"/>
      <c r="AKA19" s="105"/>
      <c r="AKB19" s="105"/>
      <c r="AKC19" s="105"/>
      <c r="AKD19" s="105"/>
      <c r="AKE19" s="105"/>
      <c r="AKF19" s="105"/>
      <c r="AKG19" s="105"/>
      <c r="AKH19" s="105"/>
      <c r="AKI19" s="105"/>
      <c r="AKJ19" s="105"/>
      <c r="AKK19" s="105"/>
      <c r="AKL19" s="105"/>
      <c r="AKM19" s="105"/>
      <c r="AKN19" s="105"/>
      <c r="AKO19" s="105"/>
      <c r="AKP19" s="105"/>
      <c r="AKQ19" s="105"/>
      <c r="AKR19" s="105"/>
      <c r="AKS19" s="105"/>
      <c r="AKT19" s="105"/>
      <c r="AKU19" s="105"/>
      <c r="AKV19" s="105"/>
      <c r="AKW19" s="105"/>
      <c r="AKX19" s="105"/>
      <c r="AKY19" s="105"/>
      <c r="AKZ19" s="105"/>
      <c r="ALA19" s="105"/>
      <c r="ALB19" s="105"/>
      <c r="ALC19" s="105"/>
      <c r="ALD19" s="105"/>
      <c r="ALE19" s="105"/>
      <c r="ALF19" s="105"/>
      <c r="ALG19" s="105"/>
      <c r="ALH19" s="105"/>
      <c r="ALI19" s="105"/>
      <c r="ALJ19" s="105"/>
      <c r="ALK19" s="105"/>
      <c r="ALL19" s="105"/>
      <c r="ALM19" s="105"/>
      <c r="ALN19" s="105"/>
      <c r="ALO19" s="105"/>
      <c r="ALP19" s="105"/>
      <c r="ALQ19" s="105"/>
      <c r="ALR19" s="105"/>
      <c r="ALS19" s="105"/>
      <c r="ALT19" s="105"/>
      <c r="ALU19" s="105"/>
      <c r="ALV19" s="105"/>
      <c r="ALW19" s="105"/>
      <c r="ALX19" s="105"/>
      <c r="ALY19" s="105"/>
      <c r="ALZ19" s="105"/>
      <c r="AMA19" s="105"/>
      <c r="AMB19" s="105"/>
      <c r="AMC19" s="105"/>
      <c r="AMD19" s="105"/>
      <c r="AME19" s="105"/>
      <c r="AMF19" s="105"/>
      <c r="AMG19" s="105"/>
      <c r="AMH19" s="105"/>
      <c r="AMI19" s="105"/>
      <c r="AMJ19" s="105"/>
      <c r="AMK19" s="105"/>
      <c r="AML19" s="105"/>
      <c r="AMM19" s="105"/>
      <c r="AMN19" s="105"/>
      <c r="AMO19" s="105"/>
      <c r="AMP19" s="105"/>
      <c r="AMQ19" s="105"/>
      <c r="AMR19" s="105"/>
      <c r="AMS19" s="105"/>
      <c r="AMT19" s="105"/>
      <c r="AMU19" s="105"/>
      <c r="AMV19" s="105"/>
      <c r="AMW19" s="105"/>
      <c r="AMX19" s="105"/>
      <c r="AMY19" s="105"/>
      <c r="AMZ19" s="105"/>
      <c r="ANA19" s="105"/>
      <c r="ANB19" s="105"/>
      <c r="ANC19" s="105"/>
      <c r="AND19" s="105"/>
      <c r="ANE19" s="105"/>
      <c r="ANF19" s="105"/>
      <c r="ANG19" s="105"/>
      <c r="ANH19" s="105"/>
      <c r="ANI19" s="105"/>
      <c r="ANJ19" s="105"/>
      <c r="ANK19" s="105"/>
      <c r="ANL19" s="105"/>
      <c r="ANM19" s="105"/>
      <c r="ANN19" s="105"/>
      <c r="ANO19" s="105"/>
      <c r="ANP19" s="105"/>
      <c r="ANQ19" s="105"/>
      <c r="ANR19" s="105"/>
      <c r="ANS19" s="105"/>
      <c r="ANT19" s="105"/>
      <c r="ANU19" s="105"/>
      <c r="ANV19" s="105"/>
      <c r="ANW19" s="105"/>
      <c r="ANX19" s="105"/>
      <c r="ANY19" s="105"/>
      <c r="ANZ19" s="105"/>
      <c r="AOA19" s="105"/>
      <c r="AOB19" s="105"/>
      <c r="AOC19" s="105"/>
      <c r="AOD19" s="105"/>
      <c r="AOE19" s="105"/>
      <c r="AOF19" s="105"/>
      <c r="AOG19" s="105"/>
      <c r="AOH19" s="105"/>
      <c r="AOI19" s="105"/>
      <c r="AOJ19" s="105"/>
      <c r="AOK19" s="105"/>
      <c r="AOL19" s="105"/>
      <c r="AOM19" s="105"/>
      <c r="AON19" s="105"/>
      <c r="AOO19" s="105"/>
      <c r="AOP19" s="105"/>
      <c r="AOQ19" s="105"/>
      <c r="AOR19" s="105"/>
      <c r="AOS19" s="105"/>
      <c r="AOT19" s="105"/>
      <c r="AOU19" s="105"/>
      <c r="AOV19" s="105"/>
      <c r="AOW19" s="105"/>
      <c r="AOX19" s="105"/>
      <c r="AOY19" s="105"/>
      <c r="AOZ19" s="105"/>
      <c r="APA19" s="105"/>
      <c r="APB19" s="105"/>
      <c r="APC19" s="105"/>
      <c r="APD19" s="105"/>
      <c r="APE19" s="105"/>
      <c r="APF19" s="105"/>
      <c r="APG19" s="105"/>
      <c r="APH19" s="105"/>
      <c r="API19" s="105"/>
      <c r="APJ19" s="105"/>
      <c r="APK19" s="105"/>
      <c r="APL19" s="105"/>
      <c r="APM19" s="105"/>
      <c r="APN19" s="105"/>
      <c r="APO19" s="105"/>
      <c r="APP19" s="105"/>
      <c r="APQ19" s="105"/>
      <c r="APR19" s="105"/>
      <c r="APS19" s="105"/>
      <c r="APT19" s="105"/>
      <c r="APU19" s="105"/>
      <c r="APV19" s="105"/>
      <c r="APW19" s="105"/>
      <c r="APX19" s="105"/>
      <c r="APY19" s="105"/>
      <c r="APZ19" s="105"/>
      <c r="AQA19" s="105"/>
      <c r="AQB19" s="105"/>
      <c r="AQC19" s="105"/>
      <c r="AQD19" s="105"/>
      <c r="AQE19" s="105"/>
      <c r="AQF19" s="105"/>
      <c r="AQG19" s="105"/>
      <c r="AQH19" s="105"/>
      <c r="AQI19" s="105"/>
      <c r="AQJ19" s="105"/>
      <c r="AQK19" s="105"/>
      <c r="AQL19" s="105"/>
      <c r="AQM19" s="105"/>
      <c r="AQN19" s="105"/>
      <c r="AQO19" s="105"/>
      <c r="AQP19" s="105"/>
      <c r="AQQ19" s="105"/>
      <c r="AQR19" s="105"/>
      <c r="AQS19" s="105"/>
      <c r="AQT19" s="105"/>
      <c r="AQU19" s="105"/>
      <c r="AQV19" s="105"/>
      <c r="AQW19" s="105"/>
      <c r="AQX19" s="105"/>
      <c r="AQY19" s="105"/>
      <c r="AQZ19" s="105"/>
      <c r="ARA19" s="105"/>
      <c r="ARB19" s="105"/>
      <c r="ARC19" s="105"/>
      <c r="ARD19" s="105"/>
      <c r="ARE19" s="105"/>
      <c r="ARF19" s="105"/>
      <c r="ARG19" s="105"/>
      <c r="ARH19" s="105"/>
      <c r="ARI19" s="105"/>
      <c r="ARJ19" s="105"/>
      <c r="ARK19" s="105"/>
      <c r="ARL19" s="105"/>
      <c r="ARM19" s="105"/>
      <c r="ARN19" s="105"/>
      <c r="ARO19" s="105"/>
      <c r="ARP19" s="105"/>
      <c r="ARQ19" s="105"/>
      <c r="ARR19" s="105"/>
      <c r="ARS19" s="105"/>
      <c r="ART19" s="105"/>
      <c r="ARU19" s="105"/>
      <c r="ARV19" s="105"/>
      <c r="ARW19" s="105"/>
      <c r="ARX19" s="105"/>
      <c r="ARY19" s="105"/>
      <c r="ARZ19" s="105"/>
      <c r="ASA19" s="105"/>
      <c r="ASB19" s="105"/>
      <c r="ASC19" s="105"/>
      <c r="ASD19" s="105"/>
      <c r="ASE19" s="105"/>
      <c r="ASF19" s="105"/>
      <c r="ASG19" s="105"/>
      <c r="ASH19" s="105"/>
      <c r="ASI19" s="105"/>
      <c r="ASJ19" s="105"/>
      <c r="ASK19" s="105"/>
      <c r="ASL19" s="105"/>
      <c r="ASM19" s="105"/>
      <c r="ASN19" s="105"/>
      <c r="ASO19" s="105"/>
      <c r="ASP19" s="105"/>
      <c r="ASQ19" s="105"/>
      <c r="ASR19" s="105"/>
      <c r="ASS19" s="105"/>
      <c r="AST19" s="105"/>
      <c r="ASU19" s="105"/>
      <c r="ASV19" s="105"/>
      <c r="ASW19" s="105"/>
      <c r="ASX19" s="105"/>
      <c r="ASY19" s="105"/>
      <c r="ASZ19" s="105"/>
      <c r="ATA19" s="105"/>
      <c r="ATB19" s="105"/>
      <c r="ATC19" s="105"/>
      <c r="ATD19" s="105"/>
      <c r="ATE19" s="105"/>
      <c r="ATF19" s="105"/>
      <c r="ATG19" s="105"/>
      <c r="ATH19" s="105"/>
      <c r="ATI19" s="105"/>
      <c r="ATJ19" s="105"/>
      <c r="ATK19" s="105"/>
      <c r="ATL19" s="105"/>
      <c r="ATM19" s="105"/>
      <c r="ATN19" s="105"/>
      <c r="ATO19" s="105"/>
      <c r="ATP19" s="105"/>
      <c r="ATQ19" s="105"/>
      <c r="ATR19" s="105"/>
      <c r="ATS19" s="105"/>
      <c r="ATT19" s="105"/>
      <c r="ATU19" s="105"/>
      <c r="ATV19" s="105"/>
      <c r="ATW19" s="105"/>
      <c r="ATX19" s="105"/>
      <c r="ATY19" s="105"/>
      <c r="ATZ19" s="105"/>
      <c r="AUA19" s="105"/>
      <c r="AUB19" s="105"/>
      <c r="AUC19" s="105"/>
      <c r="AUD19" s="105"/>
      <c r="AUE19" s="105"/>
      <c r="AUF19" s="105"/>
      <c r="AUG19" s="105"/>
      <c r="AUH19" s="105"/>
      <c r="AUI19" s="105"/>
      <c r="AUJ19" s="105"/>
      <c r="AUK19" s="105"/>
      <c r="AUL19" s="105"/>
      <c r="AUM19" s="105"/>
      <c r="AUN19" s="105"/>
      <c r="AUO19" s="105"/>
      <c r="AUP19" s="105"/>
      <c r="AUQ19" s="105"/>
      <c r="AUR19" s="105"/>
      <c r="AUS19" s="105"/>
      <c r="AUT19" s="105"/>
      <c r="AUU19" s="105"/>
      <c r="AUV19" s="105"/>
      <c r="AUW19" s="105"/>
      <c r="AUX19" s="105"/>
      <c r="AUY19" s="105"/>
      <c r="AUZ19" s="105"/>
      <c r="AVA19" s="105"/>
      <c r="AVB19" s="105"/>
      <c r="AVC19" s="105"/>
      <c r="AVD19" s="105"/>
      <c r="AVE19" s="105"/>
      <c r="AVF19" s="105"/>
      <c r="AVG19" s="105"/>
      <c r="AVH19" s="105"/>
      <c r="AVI19" s="105"/>
      <c r="AVJ19" s="105"/>
      <c r="AVK19" s="105"/>
      <c r="AVL19" s="105"/>
      <c r="AVM19" s="105"/>
      <c r="AVN19" s="105"/>
      <c r="AVO19" s="105"/>
      <c r="AVP19" s="105"/>
      <c r="AVQ19" s="105"/>
      <c r="AVR19" s="105"/>
      <c r="AVS19" s="105"/>
      <c r="AVT19" s="105"/>
      <c r="AVU19" s="105"/>
      <c r="AVV19" s="105"/>
      <c r="AVW19" s="105"/>
      <c r="AVX19" s="105"/>
      <c r="AVY19" s="105"/>
      <c r="AVZ19" s="105"/>
      <c r="AWA19" s="105"/>
      <c r="AWB19" s="105"/>
      <c r="AWC19" s="105"/>
      <c r="AWD19" s="105"/>
      <c r="AWE19" s="105"/>
      <c r="AWF19" s="105"/>
      <c r="AWG19" s="105"/>
      <c r="AWH19" s="105"/>
    </row>
    <row r="20" spans="1:1282" s="58" customFormat="1" ht="15.75">
      <c r="A20" s="2723"/>
      <c r="B20" s="66"/>
      <c r="C20" s="69">
        <v>0.06</v>
      </c>
      <c r="D20" s="25" t="s">
        <v>61</v>
      </c>
      <c r="E20" s="25"/>
      <c r="F20" s="96"/>
      <c r="G20" s="96"/>
      <c r="H20" s="56"/>
      <c r="I20" s="56"/>
      <c r="J20" s="56"/>
      <c r="K20" s="56"/>
      <c r="L20" s="33">
        <f>M10*C20</f>
        <v>0.06</v>
      </c>
      <c r="M20" s="33">
        <f t="shared" si="1"/>
        <v>0.06</v>
      </c>
      <c r="N20" s="57"/>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c r="BH20" s="105"/>
      <c r="BI20" s="105"/>
      <c r="BJ20" s="105"/>
      <c r="BK20" s="105"/>
      <c r="BL20" s="105"/>
      <c r="BM20" s="105"/>
      <c r="BN20" s="105"/>
      <c r="BO20" s="105"/>
      <c r="BP20" s="105"/>
      <c r="BQ20" s="105"/>
      <c r="BR20" s="105"/>
      <c r="BS20" s="105"/>
      <c r="BT20" s="105"/>
      <c r="BU20" s="105"/>
      <c r="BV20" s="105"/>
      <c r="BW20" s="105"/>
      <c r="BX20" s="105"/>
      <c r="BY20" s="105"/>
      <c r="BZ20" s="105"/>
      <c r="CA20" s="105"/>
      <c r="CB20" s="105"/>
      <c r="CC20" s="105"/>
      <c r="CD20" s="105"/>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c r="EL20" s="105"/>
      <c r="EM20" s="105"/>
      <c r="EN20" s="105"/>
      <c r="EO20" s="105"/>
      <c r="EP20" s="105"/>
      <c r="EQ20" s="105"/>
      <c r="ER20" s="105"/>
      <c r="ES20" s="105"/>
      <c r="ET20" s="105"/>
      <c r="EU20" s="105"/>
      <c r="EV20" s="105"/>
      <c r="EW20" s="105"/>
      <c r="EX20" s="105"/>
      <c r="EY20" s="105"/>
      <c r="EZ20" s="105"/>
      <c r="FA20" s="105"/>
      <c r="FB20" s="105"/>
      <c r="FC20" s="105"/>
      <c r="FD20" s="105"/>
      <c r="FE20" s="105"/>
      <c r="FF20" s="105"/>
      <c r="FG20" s="105"/>
      <c r="FH20" s="105"/>
      <c r="FI20" s="105"/>
      <c r="FJ20" s="105"/>
      <c r="FK20" s="105"/>
      <c r="FL20" s="105"/>
      <c r="FM20" s="105"/>
      <c r="FN20" s="105"/>
      <c r="FO20" s="105"/>
      <c r="FP20" s="105"/>
      <c r="FQ20" s="105"/>
      <c r="FR20" s="105"/>
      <c r="FS20" s="105"/>
      <c r="FT20" s="105"/>
      <c r="FU20" s="105"/>
      <c r="FV20" s="105"/>
      <c r="FW20" s="105"/>
      <c r="FX20" s="105"/>
      <c r="FY20" s="105"/>
      <c r="FZ20" s="105"/>
      <c r="GA20" s="105"/>
      <c r="GB20" s="105"/>
      <c r="GC20" s="105"/>
      <c r="GD20" s="105"/>
      <c r="GE20" s="105"/>
      <c r="GF20" s="105"/>
      <c r="GG20" s="105"/>
      <c r="GH20" s="105"/>
      <c r="GI20" s="105"/>
      <c r="GJ20" s="105"/>
      <c r="GK20" s="105"/>
      <c r="GL20" s="105"/>
      <c r="GM20" s="105"/>
      <c r="GN20" s="105"/>
      <c r="GO20" s="105"/>
      <c r="GP20" s="105"/>
      <c r="GQ20" s="105"/>
      <c r="GR20" s="105"/>
      <c r="GS20" s="105"/>
      <c r="GT20" s="105"/>
      <c r="GU20" s="105"/>
      <c r="GV20" s="105"/>
      <c r="GW20" s="105"/>
      <c r="GX20" s="105"/>
      <c r="GY20" s="105"/>
      <c r="GZ20" s="105"/>
      <c r="HA20" s="105"/>
      <c r="HB20" s="105"/>
      <c r="HC20" s="105"/>
      <c r="HD20" s="105"/>
      <c r="HE20" s="105"/>
      <c r="HF20" s="105"/>
      <c r="HG20" s="105"/>
      <c r="HH20" s="105"/>
      <c r="HI20" s="105"/>
      <c r="HJ20" s="105"/>
      <c r="HK20" s="105"/>
      <c r="HL20" s="105"/>
      <c r="HM20" s="105"/>
      <c r="HN20" s="105"/>
      <c r="HO20" s="105"/>
      <c r="HP20" s="105"/>
      <c r="HQ20" s="105"/>
      <c r="HR20" s="105"/>
      <c r="HS20" s="105"/>
      <c r="HT20" s="105"/>
      <c r="HU20" s="105"/>
      <c r="HV20" s="105"/>
      <c r="HW20" s="105"/>
      <c r="HX20" s="105"/>
      <c r="HY20" s="105"/>
      <c r="HZ20" s="105"/>
      <c r="IA20" s="105"/>
      <c r="IB20" s="105"/>
      <c r="IC20" s="105"/>
      <c r="ID20" s="105"/>
      <c r="IE20" s="105"/>
      <c r="IF20" s="105"/>
      <c r="IG20" s="105"/>
      <c r="IH20" s="105"/>
      <c r="II20" s="105"/>
      <c r="IJ20" s="105"/>
      <c r="IK20" s="105"/>
      <c r="IL20" s="105"/>
      <c r="IM20" s="105"/>
      <c r="IN20" s="105"/>
      <c r="IO20" s="105"/>
      <c r="IP20" s="105"/>
      <c r="IQ20" s="105"/>
      <c r="IR20" s="105"/>
      <c r="IS20" s="105"/>
      <c r="IT20" s="105"/>
      <c r="IU20" s="105"/>
      <c r="IV20" s="105"/>
      <c r="IW20" s="105"/>
      <c r="IX20" s="105"/>
      <c r="IY20" s="105"/>
      <c r="IZ20" s="105"/>
      <c r="JA20" s="105"/>
      <c r="JB20" s="105"/>
      <c r="JC20" s="105"/>
      <c r="JD20" s="105"/>
      <c r="JE20" s="105"/>
      <c r="JF20" s="105"/>
      <c r="JG20" s="105"/>
      <c r="JH20" s="105"/>
      <c r="JI20" s="105"/>
      <c r="JJ20" s="105"/>
      <c r="JK20" s="105"/>
      <c r="JL20" s="105"/>
      <c r="JM20" s="105"/>
      <c r="JN20" s="105"/>
      <c r="JO20" s="105"/>
      <c r="JP20" s="105"/>
      <c r="JQ20" s="105"/>
      <c r="JR20" s="105"/>
      <c r="JS20" s="105"/>
      <c r="JT20" s="105"/>
      <c r="JU20" s="105"/>
      <c r="JV20" s="105"/>
      <c r="JW20" s="105"/>
      <c r="JX20" s="105"/>
      <c r="JY20" s="105"/>
      <c r="JZ20" s="105"/>
      <c r="KA20" s="105"/>
      <c r="KB20" s="105"/>
      <c r="KC20" s="105"/>
      <c r="KD20" s="105"/>
      <c r="KE20" s="105"/>
      <c r="KF20" s="105"/>
      <c r="KG20" s="105"/>
      <c r="KH20" s="105"/>
      <c r="KI20" s="105"/>
      <c r="KJ20" s="105"/>
      <c r="KK20" s="105"/>
      <c r="KL20" s="105"/>
      <c r="KM20" s="105"/>
      <c r="KN20" s="105"/>
      <c r="KO20" s="105"/>
      <c r="KP20" s="105"/>
      <c r="KQ20" s="105"/>
      <c r="KR20" s="105"/>
      <c r="KS20" s="105"/>
      <c r="KT20" s="105"/>
      <c r="KU20" s="105"/>
      <c r="KV20" s="105"/>
      <c r="KW20" s="105"/>
      <c r="KX20" s="105"/>
      <c r="KY20" s="105"/>
      <c r="KZ20" s="105"/>
      <c r="LA20" s="105"/>
      <c r="LB20" s="105"/>
      <c r="LC20" s="105"/>
      <c r="LD20" s="105"/>
      <c r="LE20" s="105"/>
      <c r="LF20" s="105"/>
      <c r="LG20" s="105"/>
      <c r="LH20" s="105"/>
      <c r="LI20" s="105"/>
      <c r="LJ20" s="105"/>
      <c r="LK20" s="105"/>
      <c r="LL20" s="105"/>
      <c r="LM20" s="105"/>
      <c r="LN20" s="105"/>
      <c r="LO20" s="105"/>
      <c r="LP20" s="105"/>
      <c r="LQ20" s="105"/>
      <c r="LR20" s="105"/>
      <c r="LS20" s="105"/>
      <c r="LT20" s="105"/>
      <c r="LU20" s="105"/>
      <c r="LV20" s="105"/>
      <c r="LW20" s="105"/>
      <c r="LX20" s="105"/>
      <c r="LY20" s="105"/>
      <c r="LZ20" s="105"/>
      <c r="MA20" s="105"/>
      <c r="MB20" s="105"/>
      <c r="MC20" s="105"/>
      <c r="MD20" s="105"/>
      <c r="ME20" s="105"/>
      <c r="MF20" s="105"/>
      <c r="MG20" s="105"/>
      <c r="MH20" s="105"/>
      <c r="MI20" s="105"/>
      <c r="MJ20" s="105"/>
      <c r="MK20" s="105"/>
      <c r="ML20" s="105"/>
      <c r="MM20" s="105"/>
      <c r="MN20" s="105"/>
      <c r="MO20" s="105"/>
      <c r="MP20" s="105"/>
      <c r="MQ20" s="105"/>
      <c r="MR20" s="105"/>
      <c r="MS20" s="105"/>
      <c r="MT20" s="105"/>
      <c r="MU20" s="105"/>
      <c r="MV20" s="105"/>
      <c r="MW20" s="105"/>
      <c r="MX20" s="105"/>
      <c r="MY20" s="105"/>
      <c r="MZ20" s="105"/>
      <c r="NA20" s="105"/>
      <c r="NB20" s="105"/>
      <c r="NC20" s="105"/>
      <c r="ND20" s="105"/>
      <c r="NE20" s="105"/>
      <c r="NF20" s="105"/>
      <c r="NG20" s="105"/>
      <c r="NH20" s="105"/>
      <c r="NI20" s="105"/>
      <c r="NJ20" s="105"/>
      <c r="NK20" s="105"/>
      <c r="NL20" s="105"/>
      <c r="NM20" s="105"/>
      <c r="NN20" s="105"/>
      <c r="NO20" s="105"/>
      <c r="NP20" s="105"/>
      <c r="NQ20" s="105"/>
      <c r="NR20" s="105"/>
      <c r="NS20" s="105"/>
      <c r="NT20" s="105"/>
      <c r="NU20" s="105"/>
      <c r="NV20" s="105"/>
      <c r="NW20" s="105"/>
      <c r="NX20" s="105"/>
      <c r="NY20" s="105"/>
      <c r="NZ20" s="105"/>
      <c r="OA20" s="105"/>
      <c r="OB20" s="105"/>
      <c r="OC20" s="105"/>
      <c r="OD20" s="105"/>
      <c r="OE20" s="105"/>
      <c r="OF20" s="105"/>
      <c r="OG20" s="105"/>
      <c r="OH20" s="105"/>
      <c r="OI20" s="105"/>
      <c r="OJ20" s="105"/>
      <c r="OK20" s="105"/>
      <c r="OL20" s="105"/>
      <c r="OM20" s="105"/>
      <c r="ON20" s="105"/>
      <c r="OO20" s="105"/>
      <c r="OP20" s="105"/>
      <c r="OQ20" s="105"/>
      <c r="OR20" s="105"/>
      <c r="OS20" s="105"/>
      <c r="OT20" s="105"/>
      <c r="OU20" s="105"/>
      <c r="OV20" s="105"/>
      <c r="OW20" s="105"/>
      <c r="OX20" s="105"/>
      <c r="OY20" s="105"/>
      <c r="OZ20" s="105"/>
      <c r="PA20" s="105"/>
      <c r="PB20" s="105"/>
      <c r="PC20" s="105"/>
      <c r="PD20" s="105"/>
      <c r="PE20" s="105"/>
      <c r="PF20" s="105"/>
      <c r="PG20" s="105"/>
      <c r="PH20" s="105"/>
      <c r="PI20" s="105"/>
      <c r="PJ20" s="105"/>
      <c r="PK20" s="105"/>
      <c r="PL20" s="105"/>
      <c r="PM20" s="105"/>
      <c r="PN20" s="105"/>
      <c r="PO20" s="105"/>
      <c r="PP20" s="105"/>
      <c r="PQ20" s="105"/>
      <c r="PR20" s="105"/>
      <c r="PS20" s="105"/>
      <c r="PT20" s="105"/>
      <c r="PU20" s="105"/>
      <c r="PV20" s="105"/>
      <c r="PW20" s="105"/>
      <c r="PX20" s="105"/>
      <c r="PY20" s="105"/>
      <c r="PZ20" s="105"/>
      <c r="QA20" s="105"/>
      <c r="QB20" s="105"/>
      <c r="QC20" s="105"/>
      <c r="QD20" s="105"/>
      <c r="QE20" s="105"/>
      <c r="QF20" s="105"/>
      <c r="QG20" s="105"/>
      <c r="QH20" s="105"/>
      <c r="QI20" s="105"/>
      <c r="QJ20" s="105"/>
      <c r="QK20" s="105"/>
      <c r="QL20" s="105"/>
      <c r="QM20" s="105"/>
      <c r="QN20" s="105"/>
      <c r="QO20" s="105"/>
      <c r="QP20" s="105"/>
      <c r="QQ20" s="105"/>
      <c r="QR20" s="105"/>
      <c r="QS20" s="105"/>
      <c r="QT20" s="105"/>
      <c r="QU20" s="105"/>
      <c r="QV20" s="105"/>
      <c r="QW20" s="105"/>
      <c r="QX20" s="105"/>
      <c r="QY20" s="105"/>
      <c r="QZ20" s="105"/>
      <c r="RA20" s="105"/>
      <c r="RB20" s="105"/>
      <c r="RC20" s="105"/>
      <c r="RD20" s="105"/>
      <c r="RE20" s="105"/>
      <c r="RF20" s="105"/>
      <c r="RG20" s="105"/>
      <c r="RH20" s="105"/>
      <c r="RI20" s="105"/>
      <c r="RJ20" s="105"/>
      <c r="RK20" s="105"/>
      <c r="RL20" s="105"/>
      <c r="RM20" s="105"/>
      <c r="RN20" s="105"/>
      <c r="RO20" s="105"/>
      <c r="RP20" s="105"/>
      <c r="RQ20" s="105"/>
      <c r="RR20" s="105"/>
      <c r="RS20" s="105"/>
      <c r="RT20" s="105"/>
      <c r="RU20" s="105"/>
      <c r="RV20" s="105"/>
      <c r="RW20" s="105"/>
      <c r="RX20" s="105"/>
      <c r="RY20" s="105"/>
      <c r="RZ20" s="105"/>
      <c r="SA20" s="105"/>
      <c r="SB20" s="105"/>
      <c r="SC20" s="105"/>
      <c r="SD20" s="105"/>
      <c r="SE20" s="105"/>
      <c r="SF20" s="105"/>
      <c r="SG20" s="105"/>
      <c r="SH20" s="105"/>
      <c r="SI20" s="105"/>
      <c r="SJ20" s="105"/>
      <c r="SK20" s="105"/>
      <c r="SL20" s="105"/>
      <c r="SM20" s="105"/>
      <c r="SN20" s="105"/>
      <c r="SO20" s="105"/>
      <c r="SP20" s="105"/>
      <c r="SQ20" s="105"/>
      <c r="SR20" s="105"/>
      <c r="SS20" s="105"/>
      <c r="ST20" s="105"/>
      <c r="SU20" s="105"/>
      <c r="SV20" s="105"/>
      <c r="SW20" s="105"/>
      <c r="SX20" s="105"/>
      <c r="SY20" s="105"/>
      <c r="SZ20" s="105"/>
      <c r="TA20" s="105"/>
      <c r="TB20" s="105"/>
      <c r="TC20" s="105"/>
      <c r="TD20" s="105"/>
      <c r="TE20" s="105"/>
      <c r="TF20" s="105"/>
      <c r="TG20" s="105"/>
      <c r="TH20" s="105"/>
      <c r="TI20" s="105"/>
      <c r="TJ20" s="105"/>
      <c r="TK20" s="105"/>
      <c r="TL20" s="105"/>
      <c r="TM20" s="105"/>
      <c r="TN20" s="105"/>
      <c r="TO20" s="105"/>
      <c r="TP20" s="105"/>
      <c r="TQ20" s="105"/>
      <c r="TR20" s="105"/>
      <c r="TS20" s="105"/>
      <c r="TT20" s="105"/>
      <c r="TU20" s="105"/>
      <c r="TV20" s="105"/>
      <c r="TW20" s="105"/>
      <c r="TX20" s="105"/>
      <c r="TY20" s="105"/>
      <c r="TZ20" s="105"/>
      <c r="UA20" s="105"/>
      <c r="UB20" s="105"/>
      <c r="UC20" s="105"/>
      <c r="UD20" s="105"/>
      <c r="UE20" s="105"/>
      <c r="UF20" s="105"/>
      <c r="UG20" s="105"/>
      <c r="UH20" s="105"/>
      <c r="UI20" s="105"/>
      <c r="UJ20" s="105"/>
      <c r="UK20" s="105"/>
      <c r="UL20" s="105"/>
      <c r="UM20" s="105"/>
      <c r="UN20" s="105"/>
      <c r="UO20" s="105"/>
      <c r="UP20" s="105"/>
      <c r="UQ20" s="105"/>
      <c r="UR20" s="105"/>
      <c r="US20" s="105"/>
      <c r="UT20" s="105"/>
      <c r="UU20" s="105"/>
      <c r="UV20" s="105"/>
      <c r="UW20" s="105"/>
      <c r="UX20" s="105"/>
      <c r="UY20" s="105"/>
      <c r="UZ20" s="105"/>
      <c r="VA20" s="105"/>
      <c r="VB20" s="105"/>
      <c r="VC20" s="105"/>
      <c r="VD20" s="105"/>
      <c r="VE20" s="105"/>
      <c r="VF20" s="105"/>
      <c r="VG20" s="105"/>
      <c r="VH20" s="105"/>
      <c r="VI20" s="105"/>
      <c r="VJ20" s="105"/>
      <c r="VK20" s="105"/>
      <c r="VL20" s="105"/>
      <c r="VM20" s="105"/>
      <c r="VN20" s="105"/>
      <c r="VO20" s="105"/>
      <c r="VP20" s="105"/>
      <c r="VQ20" s="105"/>
      <c r="VR20" s="105"/>
      <c r="VS20" s="105"/>
      <c r="VT20" s="105"/>
      <c r="VU20" s="105"/>
      <c r="VV20" s="105"/>
      <c r="VW20" s="105"/>
      <c r="VX20" s="105"/>
      <c r="VY20" s="105"/>
      <c r="VZ20" s="105"/>
      <c r="WA20" s="105"/>
      <c r="WB20" s="105"/>
      <c r="WC20" s="105"/>
      <c r="WD20" s="105"/>
      <c r="WE20" s="105"/>
      <c r="WF20" s="105"/>
      <c r="WG20" s="105"/>
      <c r="WH20" s="105"/>
      <c r="WI20" s="105"/>
      <c r="WJ20" s="105"/>
      <c r="WK20" s="105"/>
      <c r="WL20" s="105"/>
      <c r="WM20" s="105"/>
      <c r="WN20" s="105"/>
      <c r="WO20" s="105"/>
      <c r="WP20" s="105"/>
      <c r="WQ20" s="105"/>
      <c r="WR20" s="105"/>
      <c r="WS20" s="105"/>
      <c r="WT20" s="105"/>
      <c r="WU20" s="105"/>
      <c r="WV20" s="105"/>
      <c r="WW20" s="105"/>
      <c r="WX20" s="105"/>
      <c r="WY20" s="105"/>
      <c r="WZ20" s="105"/>
      <c r="XA20" s="105"/>
      <c r="XB20" s="105"/>
      <c r="XC20" s="105"/>
      <c r="XD20" s="105"/>
      <c r="XE20" s="105"/>
      <c r="XF20" s="105"/>
      <c r="XG20" s="105"/>
      <c r="XH20" s="105"/>
      <c r="XI20" s="105"/>
      <c r="XJ20" s="105"/>
      <c r="XK20" s="105"/>
      <c r="XL20" s="105"/>
      <c r="XM20" s="105"/>
      <c r="XN20" s="105"/>
      <c r="XO20" s="105"/>
      <c r="XP20" s="105"/>
      <c r="XQ20" s="105"/>
      <c r="XR20" s="105"/>
      <c r="XS20" s="105"/>
      <c r="XT20" s="105"/>
      <c r="XU20" s="105"/>
      <c r="XV20" s="105"/>
      <c r="XW20" s="105"/>
      <c r="XX20" s="105"/>
      <c r="XY20" s="105"/>
      <c r="XZ20" s="105"/>
      <c r="YA20" s="105"/>
      <c r="YB20" s="105"/>
      <c r="YC20" s="105"/>
      <c r="YD20" s="105"/>
      <c r="YE20" s="105"/>
      <c r="YF20" s="105"/>
      <c r="YG20" s="105"/>
      <c r="YH20" s="105"/>
      <c r="YI20" s="105"/>
      <c r="YJ20" s="105"/>
      <c r="YK20" s="105"/>
      <c r="YL20" s="105"/>
      <c r="YM20" s="105"/>
      <c r="YN20" s="105"/>
      <c r="YO20" s="105"/>
      <c r="YP20" s="105"/>
      <c r="YQ20" s="105"/>
      <c r="YR20" s="105"/>
      <c r="YS20" s="105"/>
      <c r="YT20" s="105"/>
      <c r="YU20" s="105"/>
      <c r="YV20" s="105"/>
      <c r="YW20" s="105"/>
      <c r="YX20" s="105"/>
      <c r="YY20" s="105"/>
      <c r="YZ20" s="105"/>
      <c r="ZA20" s="105"/>
      <c r="ZB20" s="105"/>
      <c r="ZC20" s="105"/>
      <c r="ZD20" s="105"/>
      <c r="ZE20" s="105"/>
      <c r="ZF20" s="105"/>
      <c r="ZG20" s="105"/>
      <c r="ZH20" s="105"/>
      <c r="ZI20" s="105"/>
      <c r="ZJ20" s="105"/>
      <c r="ZK20" s="105"/>
      <c r="ZL20" s="105"/>
      <c r="ZM20" s="105"/>
      <c r="ZN20" s="105"/>
      <c r="ZO20" s="105"/>
      <c r="ZP20" s="105"/>
      <c r="ZQ20" s="105"/>
      <c r="ZR20" s="105"/>
      <c r="ZS20" s="105"/>
      <c r="ZT20" s="105"/>
      <c r="ZU20" s="105"/>
      <c r="ZV20" s="105"/>
      <c r="ZW20" s="105"/>
      <c r="ZX20" s="105"/>
      <c r="ZY20" s="105"/>
      <c r="ZZ20" s="105"/>
      <c r="AAA20" s="105"/>
      <c r="AAB20" s="105"/>
      <c r="AAC20" s="105"/>
      <c r="AAD20" s="105"/>
      <c r="AAE20" s="105"/>
      <c r="AAF20" s="105"/>
      <c r="AAG20" s="105"/>
      <c r="AAH20" s="105"/>
      <c r="AAI20" s="105"/>
      <c r="AAJ20" s="105"/>
      <c r="AAK20" s="105"/>
      <c r="AAL20" s="105"/>
      <c r="AAM20" s="105"/>
      <c r="AAN20" s="105"/>
      <c r="AAO20" s="105"/>
      <c r="AAP20" s="105"/>
      <c r="AAQ20" s="105"/>
      <c r="AAR20" s="105"/>
      <c r="AAS20" s="105"/>
      <c r="AAT20" s="105"/>
      <c r="AAU20" s="105"/>
      <c r="AAV20" s="105"/>
      <c r="AAW20" s="105"/>
      <c r="AAX20" s="105"/>
      <c r="AAY20" s="105"/>
      <c r="AAZ20" s="105"/>
      <c r="ABA20" s="105"/>
      <c r="ABB20" s="105"/>
      <c r="ABC20" s="105"/>
      <c r="ABD20" s="105"/>
      <c r="ABE20" s="105"/>
      <c r="ABF20" s="105"/>
      <c r="ABG20" s="105"/>
      <c r="ABH20" s="105"/>
      <c r="ABI20" s="105"/>
      <c r="ABJ20" s="105"/>
      <c r="ABK20" s="105"/>
      <c r="ABL20" s="105"/>
      <c r="ABM20" s="105"/>
      <c r="ABN20" s="105"/>
      <c r="ABO20" s="105"/>
      <c r="ABP20" s="105"/>
      <c r="ABQ20" s="105"/>
      <c r="ABR20" s="105"/>
      <c r="ABS20" s="105"/>
      <c r="ABT20" s="105"/>
      <c r="ABU20" s="105"/>
      <c r="ABV20" s="105"/>
      <c r="ABW20" s="105"/>
      <c r="ABX20" s="105"/>
      <c r="ABY20" s="105"/>
      <c r="ABZ20" s="105"/>
      <c r="ACA20" s="105"/>
      <c r="ACB20" s="105"/>
      <c r="ACC20" s="105"/>
      <c r="ACD20" s="105"/>
      <c r="ACE20" s="105"/>
      <c r="ACF20" s="105"/>
      <c r="ACG20" s="105"/>
      <c r="ACH20" s="105"/>
      <c r="ACI20" s="105"/>
      <c r="ACJ20" s="105"/>
      <c r="ACK20" s="105"/>
      <c r="ACL20" s="105"/>
      <c r="ACM20" s="105"/>
      <c r="ACN20" s="105"/>
      <c r="ACO20" s="105"/>
      <c r="ACP20" s="105"/>
      <c r="ACQ20" s="105"/>
      <c r="ACR20" s="105"/>
      <c r="ACS20" s="105"/>
      <c r="ACT20" s="105"/>
      <c r="ACU20" s="105"/>
      <c r="ACV20" s="105"/>
      <c r="ACW20" s="105"/>
      <c r="ACX20" s="105"/>
      <c r="ACY20" s="105"/>
      <c r="ACZ20" s="105"/>
      <c r="ADA20" s="105"/>
      <c r="ADB20" s="105"/>
      <c r="ADC20" s="105"/>
      <c r="ADD20" s="105"/>
      <c r="ADE20" s="105"/>
      <c r="ADF20" s="105"/>
      <c r="ADG20" s="105"/>
      <c r="ADH20" s="105"/>
      <c r="ADI20" s="105"/>
      <c r="ADJ20" s="105"/>
      <c r="ADK20" s="105"/>
      <c r="ADL20" s="105"/>
      <c r="ADM20" s="105"/>
      <c r="ADN20" s="105"/>
      <c r="ADO20" s="105"/>
      <c r="ADP20" s="105"/>
      <c r="ADQ20" s="105"/>
      <c r="ADR20" s="105"/>
      <c r="ADS20" s="105"/>
      <c r="ADT20" s="105"/>
      <c r="ADU20" s="105"/>
      <c r="ADV20" s="105"/>
      <c r="ADW20" s="105"/>
      <c r="ADX20" s="105"/>
      <c r="ADY20" s="105"/>
      <c r="ADZ20" s="105"/>
      <c r="AEA20" s="105"/>
      <c r="AEB20" s="105"/>
      <c r="AEC20" s="105"/>
      <c r="AED20" s="105"/>
      <c r="AEE20" s="105"/>
      <c r="AEF20" s="105"/>
      <c r="AEG20" s="105"/>
      <c r="AEH20" s="105"/>
      <c r="AEI20" s="105"/>
      <c r="AEJ20" s="105"/>
      <c r="AEK20" s="105"/>
      <c r="AEL20" s="105"/>
      <c r="AEM20" s="105"/>
      <c r="AEN20" s="105"/>
      <c r="AEO20" s="105"/>
      <c r="AEP20" s="105"/>
      <c r="AEQ20" s="105"/>
      <c r="AER20" s="105"/>
      <c r="AES20" s="105"/>
      <c r="AET20" s="105"/>
      <c r="AEU20" s="105"/>
      <c r="AEV20" s="105"/>
      <c r="AEW20" s="105"/>
      <c r="AEX20" s="105"/>
      <c r="AEY20" s="105"/>
      <c r="AEZ20" s="105"/>
      <c r="AFA20" s="105"/>
      <c r="AFB20" s="105"/>
      <c r="AFC20" s="105"/>
      <c r="AFD20" s="105"/>
      <c r="AFE20" s="105"/>
      <c r="AFF20" s="105"/>
      <c r="AFG20" s="105"/>
      <c r="AFH20" s="105"/>
      <c r="AFI20" s="105"/>
      <c r="AFJ20" s="105"/>
      <c r="AFK20" s="105"/>
      <c r="AFL20" s="105"/>
      <c r="AFM20" s="105"/>
      <c r="AFN20" s="105"/>
      <c r="AFO20" s="105"/>
      <c r="AFP20" s="105"/>
      <c r="AFQ20" s="105"/>
      <c r="AFR20" s="105"/>
      <c r="AFS20" s="105"/>
      <c r="AFT20" s="105"/>
      <c r="AFU20" s="105"/>
      <c r="AFV20" s="105"/>
      <c r="AFW20" s="105"/>
      <c r="AFX20" s="105"/>
      <c r="AFY20" s="105"/>
      <c r="AFZ20" s="105"/>
      <c r="AGA20" s="105"/>
      <c r="AGB20" s="105"/>
      <c r="AGC20" s="105"/>
      <c r="AGD20" s="105"/>
      <c r="AGE20" s="105"/>
      <c r="AGF20" s="105"/>
      <c r="AGG20" s="105"/>
      <c r="AGH20" s="105"/>
      <c r="AGI20" s="105"/>
      <c r="AGJ20" s="105"/>
      <c r="AGK20" s="105"/>
      <c r="AGL20" s="105"/>
      <c r="AGM20" s="105"/>
      <c r="AGN20" s="105"/>
      <c r="AGO20" s="105"/>
      <c r="AGP20" s="105"/>
      <c r="AGQ20" s="105"/>
      <c r="AGR20" s="105"/>
      <c r="AGS20" s="105"/>
      <c r="AGT20" s="105"/>
      <c r="AGU20" s="105"/>
      <c r="AGV20" s="105"/>
      <c r="AGW20" s="105"/>
      <c r="AGX20" s="105"/>
      <c r="AGY20" s="105"/>
      <c r="AGZ20" s="105"/>
      <c r="AHA20" s="105"/>
      <c r="AHB20" s="105"/>
      <c r="AHC20" s="105"/>
      <c r="AHD20" s="105"/>
      <c r="AHE20" s="105"/>
      <c r="AHF20" s="105"/>
      <c r="AHG20" s="105"/>
      <c r="AHH20" s="105"/>
      <c r="AHI20" s="105"/>
      <c r="AHJ20" s="105"/>
      <c r="AHK20" s="105"/>
      <c r="AHL20" s="105"/>
      <c r="AHM20" s="105"/>
      <c r="AHN20" s="105"/>
      <c r="AHO20" s="105"/>
      <c r="AHP20" s="105"/>
      <c r="AHQ20" s="105"/>
      <c r="AHR20" s="105"/>
      <c r="AHS20" s="105"/>
      <c r="AHT20" s="105"/>
      <c r="AHU20" s="105"/>
      <c r="AHV20" s="105"/>
      <c r="AHW20" s="105"/>
      <c r="AHX20" s="105"/>
      <c r="AHY20" s="105"/>
      <c r="AHZ20" s="105"/>
      <c r="AIA20" s="105"/>
      <c r="AIB20" s="105"/>
      <c r="AIC20" s="105"/>
      <c r="AID20" s="105"/>
      <c r="AIE20" s="105"/>
      <c r="AIF20" s="105"/>
      <c r="AIG20" s="105"/>
      <c r="AIH20" s="105"/>
      <c r="AII20" s="105"/>
      <c r="AIJ20" s="105"/>
      <c r="AIK20" s="105"/>
      <c r="AIL20" s="105"/>
      <c r="AIM20" s="105"/>
      <c r="AIN20" s="105"/>
      <c r="AIO20" s="105"/>
      <c r="AIP20" s="105"/>
      <c r="AIQ20" s="105"/>
      <c r="AIR20" s="105"/>
      <c r="AIS20" s="105"/>
      <c r="AIT20" s="105"/>
      <c r="AIU20" s="105"/>
      <c r="AIV20" s="105"/>
      <c r="AIW20" s="105"/>
      <c r="AIX20" s="105"/>
      <c r="AIY20" s="105"/>
      <c r="AIZ20" s="105"/>
      <c r="AJA20" s="105"/>
      <c r="AJB20" s="105"/>
      <c r="AJC20" s="105"/>
      <c r="AJD20" s="105"/>
      <c r="AJE20" s="105"/>
      <c r="AJF20" s="105"/>
      <c r="AJG20" s="105"/>
      <c r="AJH20" s="105"/>
      <c r="AJI20" s="105"/>
      <c r="AJJ20" s="105"/>
      <c r="AJK20" s="105"/>
      <c r="AJL20" s="105"/>
      <c r="AJM20" s="105"/>
      <c r="AJN20" s="105"/>
      <c r="AJO20" s="105"/>
      <c r="AJP20" s="105"/>
      <c r="AJQ20" s="105"/>
      <c r="AJR20" s="105"/>
      <c r="AJS20" s="105"/>
      <c r="AJT20" s="105"/>
      <c r="AJU20" s="105"/>
      <c r="AJV20" s="105"/>
      <c r="AJW20" s="105"/>
      <c r="AJX20" s="105"/>
      <c r="AJY20" s="105"/>
      <c r="AJZ20" s="105"/>
      <c r="AKA20" s="105"/>
      <c r="AKB20" s="105"/>
      <c r="AKC20" s="105"/>
      <c r="AKD20" s="105"/>
      <c r="AKE20" s="105"/>
      <c r="AKF20" s="105"/>
      <c r="AKG20" s="105"/>
      <c r="AKH20" s="105"/>
      <c r="AKI20" s="105"/>
      <c r="AKJ20" s="105"/>
      <c r="AKK20" s="105"/>
      <c r="AKL20" s="105"/>
      <c r="AKM20" s="105"/>
      <c r="AKN20" s="105"/>
      <c r="AKO20" s="105"/>
      <c r="AKP20" s="105"/>
      <c r="AKQ20" s="105"/>
      <c r="AKR20" s="105"/>
      <c r="AKS20" s="105"/>
      <c r="AKT20" s="105"/>
      <c r="AKU20" s="105"/>
      <c r="AKV20" s="105"/>
      <c r="AKW20" s="105"/>
      <c r="AKX20" s="105"/>
      <c r="AKY20" s="105"/>
      <c r="AKZ20" s="105"/>
      <c r="ALA20" s="105"/>
      <c r="ALB20" s="105"/>
      <c r="ALC20" s="105"/>
      <c r="ALD20" s="105"/>
      <c r="ALE20" s="105"/>
      <c r="ALF20" s="105"/>
      <c r="ALG20" s="105"/>
      <c r="ALH20" s="105"/>
      <c r="ALI20" s="105"/>
      <c r="ALJ20" s="105"/>
      <c r="ALK20" s="105"/>
      <c r="ALL20" s="105"/>
      <c r="ALM20" s="105"/>
      <c r="ALN20" s="105"/>
      <c r="ALO20" s="105"/>
      <c r="ALP20" s="105"/>
      <c r="ALQ20" s="105"/>
      <c r="ALR20" s="105"/>
      <c r="ALS20" s="105"/>
      <c r="ALT20" s="105"/>
      <c r="ALU20" s="105"/>
      <c r="ALV20" s="105"/>
      <c r="ALW20" s="105"/>
      <c r="ALX20" s="105"/>
      <c r="ALY20" s="105"/>
      <c r="ALZ20" s="105"/>
      <c r="AMA20" s="105"/>
      <c r="AMB20" s="105"/>
      <c r="AMC20" s="105"/>
      <c r="AMD20" s="105"/>
      <c r="AME20" s="105"/>
      <c r="AMF20" s="105"/>
      <c r="AMG20" s="105"/>
      <c r="AMH20" s="105"/>
      <c r="AMI20" s="105"/>
      <c r="AMJ20" s="105"/>
      <c r="AMK20" s="105"/>
      <c r="AML20" s="105"/>
      <c r="AMM20" s="105"/>
      <c r="AMN20" s="105"/>
      <c r="AMO20" s="105"/>
      <c r="AMP20" s="105"/>
      <c r="AMQ20" s="105"/>
      <c r="AMR20" s="105"/>
      <c r="AMS20" s="105"/>
      <c r="AMT20" s="105"/>
      <c r="AMU20" s="105"/>
      <c r="AMV20" s="105"/>
      <c r="AMW20" s="105"/>
      <c r="AMX20" s="105"/>
      <c r="AMY20" s="105"/>
      <c r="AMZ20" s="105"/>
      <c r="ANA20" s="105"/>
      <c r="ANB20" s="105"/>
      <c r="ANC20" s="105"/>
      <c r="AND20" s="105"/>
      <c r="ANE20" s="105"/>
      <c r="ANF20" s="105"/>
      <c r="ANG20" s="105"/>
      <c r="ANH20" s="105"/>
      <c r="ANI20" s="105"/>
      <c r="ANJ20" s="105"/>
      <c r="ANK20" s="105"/>
      <c r="ANL20" s="105"/>
      <c r="ANM20" s="105"/>
      <c r="ANN20" s="105"/>
      <c r="ANO20" s="105"/>
      <c r="ANP20" s="105"/>
      <c r="ANQ20" s="105"/>
      <c r="ANR20" s="105"/>
      <c r="ANS20" s="105"/>
      <c r="ANT20" s="105"/>
      <c r="ANU20" s="105"/>
      <c r="ANV20" s="105"/>
      <c r="ANW20" s="105"/>
      <c r="ANX20" s="105"/>
      <c r="ANY20" s="105"/>
      <c r="ANZ20" s="105"/>
      <c r="AOA20" s="105"/>
      <c r="AOB20" s="105"/>
      <c r="AOC20" s="105"/>
      <c r="AOD20" s="105"/>
      <c r="AOE20" s="105"/>
      <c r="AOF20" s="105"/>
      <c r="AOG20" s="105"/>
      <c r="AOH20" s="105"/>
      <c r="AOI20" s="105"/>
      <c r="AOJ20" s="105"/>
      <c r="AOK20" s="105"/>
      <c r="AOL20" s="105"/>
      <c r="AOM20" s="105"/>
      <c r="AON20" s="105"/>
      <c r="AOO20" s="105"/>
      <c r="AOP20" s="105"/>
      <c r="AOQ20" s="105"/>
      <c r="AOR20" s="105"/>
      <c r="AOS20" s="105"/>
      <c r="AOT20" s="105"/>
      <c r="AOU20" s="105"/>
      <c r="AOV20" s="105"/>
      <c r="AOW20" s="105"/>
      <c r="AOX20" s="105"/>
      <c r="AOY20" s="105"/>
      <c r="AOZ20" s="105"/>
      <c r="APA20" s="105"/>
      <c r="APB20" s="105"/>
      <c r="APC20" s="105"/>
      <c r="APD20" s="105"/>
      <c r="APE20" s="105"/>
      <c r="APF20" s="105"/>
      <c r="APG20" s="105"/>
      <c r="APH20" s="105"/>
      <c r="API20" s="105"/>
      <c r="APJ20" s="105"/>
      <c r="APK20" s="105"/>
      <c r="APL20" s="105"/>
      <c r="APM20" s="105"/>
      <c r="APN20" s="105"/>
      <c r="APO20" s="105"/>
      <c r="APP20" s="105"/>
      <c r="APQ20" s="105"/>
      <c r="APR20" s="105"/>
      <c r="APS20" s="105"/>
      <c r="APT20" s="105"/>
      <c r="APU20" s="105"/>
      <c r="APV20" s="105"/>
      <c r="APW20" s="105"/>
      <c r="APX20" s="105"/>
      <c r="APY20" s="105"/>
      <c r="APZ20" s="105"/>
      <c r="AQA20" s="105"/>
      <c r="AQB20" s="105"/>
      <c r="AQC20" s="105"/>
      <c r="AQD20" s="105"/>
      <c r="AQE20" s="105"/>
      <c r="AQF20" s="105"/>
      <c r="AQG20" s="105"/>
      <c r="AQH20" s="105"/>
      <c r="AQI20" s="105"/>
      <c r="AQJ20" s="105"/>
      <c r="AQK20" s="105"/>
      <c r="AQL20" s="105"/>
      <c r="AQM20" s="105"/>
      <c r="AQN20" s="105"/>
      <c r="AQO20" s="105"/>
      <c r="AQP20" s="105"/>
      <c r="AQQ20" s="105"/>
      <c r="AQR20" s="105"/>
      <c r="AQS20" s="105"/>
      <c r="AQT20" s="105"/>
      <c r="AQU20" s="105"/>
      <c r="AQV20" s="105"/>
      <c r="AQW20" s="105"/>
      <c r="AQX20" s="105"/>
      <c r="AQY20" s="105"/>
      <c r="AQZ20" s="105"/>
      <c r="ARA20" s="105"/>
      <c r="ARB20" s="105"/>
      <c r="ARC20" s="105"/>
      <c r="ARD20" s="105"/>
      <c r="ARE20" s="105"/>
      <c r="ARF20" s="105"/>
      <c r="ARG20" s="105"/>
      <c r="ARH20" s="105"/>
      <c r="ARI20" s="105"/>
      <c r="ARJ20" s="105"/>
      <c r="ARK20" s="105"/>
      <c r="ARL20" s="105"/>
      <c r="ARM20" s="105"/>
      <c r="ARN20" s="105"/>
      <c r="ARO20" s="105"/>
      <c r="ARP20" s="105"/>
      <c r="ARQ20" s="105"/>
      <c r="ARR20" s="105"/>
      <c r="ARS20" s="105"/>
      <c r="ART20" s="105"/>
      <c r="ARU20" s="105"/>
      <c r="ARV20" s="105"/>
      <c r="ARW20" s="105"/>
      <c r="ARX20" s="105"/>
      <c r="ARY20" s="105"/>
      <c r="ARZ20" s="105"/>
      <c r="ASA20" s="105"/>
      <c r="ASB20" s="105"/>
      <c r="ASC20" s="105"/>
      <c r="ASD20" s="105"/>
      <c r="ASE20" s="105"/>
      <c r="ASF20" s="105"/>
      <c r="ASG20" s="105"/>
      <c r="ASH20" s="105"/>
      <c r="ASI20" s="105"/>
      <c r="ASJ20" s="105"/>
      <c r="ASK20" s="105"/>
      <c r="ASL20" s="105"/>
      <c r="ASM20" s="105"/>
      <c r="ASN20" s="105"/>
      <c r="ASO20" s="105"/>
      <c r="ASP20" s="105"/>
      <c r="ASQ20" s="105"/>
      <c r="ASR20" s="105"/>
      <c r="ASS20" s="105"/>
      <c r="AST20" s="105"/>
      <c r="ASU20" s="105"/>
      <c r="ASV20" s="105"/>
      <c r="ASW20" s="105"/>
      <c r="ASX20" s="105"/>
      <c r="ASY20" s="105"/>
      <c r="ASZ20" s="105"/>
      <c r="ATA20" s="105"/>
      <c r="ATB20" s="105"/>
      <c r="ATC20" s="105"/>
      <c r="ATD20" s="105"/>
      <c r="ATE20" s="105"/>
      <c r="ATF20" s="105"/>
      <c r="ATG20" s="105"/>
      <c r="ATH20" s="105"/>
      <c r="ATI20" s="105"/>
      <c r="ATJ20" s="105"/>
      <c r="ATK20" s="105"/>
      <c r="ATL20" s="105"/>
      <c r="ATM20" s="105"/>
      <c r="ATN20" s="105"/>
      <c r="ATO20" s="105"/>
      <c r="ATP20" s="105"/>
      <c r="ATQ20" s="105"/>
      <c r="ATR20" s="105"/>
      <c r="ATS20" s="105"/>
      <c r="ATT20" s="105"/>
      <c r="ATU20" s="105"/>
      <c r="ATV20" s="105"/>
      <c r="ATW20" s="105"/>
      <c r="ATX20" s="105"/>
      <c r="ATY20" s="105"/>
      <c r="ATZ20" s="105"/>
      <c r="AUA20" s="105"/>
      <c r="AUB20" s="105"/>
      <c r="AUC20" s="105"/>
      <c r="AUD20" s="105"/>
      <c r="AUE20" s="105"/>
      <c r="AUF20" s="105"/>
      <c r="AUG20" s="105"/>
      <c r="AUH20" s="105"/>
      <c r="AUI20" s="105"/>
      <c r="AUJ20" s="105"/>
      <c r="AUK20" s="105"/>
      <c r="AUL20" s="105"/>
      <c r="AUM20" s="105"/>
      <c r="AUN20" s="105"/>
      <c r="AUO20" s="105"/>
      <c r="AUP20" s="105"/>
      <c r="AUQ20" s="105"/>
      <c r="AUR20" s="105"/>
      <c r="AUS20" s="105"/>
      <c r="AUT20" s="105"/>
      <c r="AUU20" s="105"/>
      <c r="AUV20" s="105"/>
      <c r="AUW20" s="105"/>
      <c r="AUX20" s="105"/>
      <c r="AUY20" s="105"/>
      <c r="AUZ20" s="105"/>
      <c r="AVA20" s="105"/>
      <c r="AVB20" s="105"/>
      <c r="AVC20" s="105"/>
      <c r="AVD20" s="105"/>
      <c r="AVE20" s="105"/>
      <c r="AVF20" s="105"/>
      <c r="AVG20" s="105"/>
      <c r="AVH20" s="105"/>
      <c r="AVI20" s="105"/>
      <c r="AVJ20" s="105"/>
      <c r="AVK20" s="105"/>
      <c r="AVL20" s="105"/>
      <c r="AVM20" s="105"/>
      <c r="AVN20" s="105"/>
      <c r="AVO20" s="105"/>
      <c r="AVP20" s="105"/>
      <c r="AVQ20" s="105"/>
      <c r="AVR20" s="105"/>
      <c r="AVS20" s="105"/>
      <c r="AVT20" s="105"/>
      <c r="AVU20" s="105"/>
      <c r="AVV20" s="105"/>
      <c r="AVW20" s="105"/>
      <c r="AVX20" s="105"/>
      <c r="AVY20" s="105"/>
      <c r="AVZ20" s="105"/>
      <c r="AWA20" s="105"/>
      <c r="AWB20" s="105"/>
      <c r="AWC20" s="105"/>
      <c r="AWD20" s="105"/>
      <c r="AWE20" s="105"/>
      <c r="AWF20" s="105"/>
      <c r="AWG20" s="105"/>
      <c r="AWH20" s="105"/>
    </row>
    <row r="21" spans="1:1282" s="58" customFormat="1" ht="15.75">
      <c r="A21" s="2723"/>
      <c r="B21" s="66"/>
      <c r="C21" s="35"/>
      <c r="D21" s="25"/>
      <c r="E21" s="25"/>
      <c r="F21" s="96"/>
      <c r="G21" s="96"/>
      <c r="H21" s="56"/>
      <c r="I21" s="56"/>
      <c r="J21" s="56"/>
      <c r="K21" s="56"/>
      <c r="L21" s="33"/>
      <c r="M21" s="33"/>
      <c r="N21" s="57"/>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105"/>
      <c r="AS21" s="105"/>
      <c r="AT21" s="105"/>
      <c r="AU21" s="105"/>
      <c r="AV21" s="105"/>
      <c r="AW21" s="105"/>
      <c r="AX21" s="105"/>
      <c r="AY21" s="105"/>
      <c r="AZ21" s="105"/>
      <c r="BA21" s="105"/>
      <c r="BB21" s="105"/>
      <c r="BC21" s="105"/>
      <c r="BD21" s="105"/>
      <c r="BE21" s="105"/>
      <c r="BF21" s="105"/>
      <c r="BG21" s="105"/>
      <c r="BH21" s="105"/>
      <c r="BI21" s="105"/>
      <c r="BJ21" s="105"/>
      <c r="BK21" s="105"/>
      <c r="BL21" s="105"/>
      <c r="BM21" s="105"/>
      <c r="BN21" s="105"/>
      <c r="BO21" s="105"/>
      <c r="BP21" s="105"/>
      <c r="BQ21" s="105"/>
      <c r="BR21" s="105"/>
      <c r="BS21" s="105"/>
      <c r="BT21" s="105"/>
      <c r="BU21" s="105"/>
      <c r="BV21" s="105"/>
      <c r="BW21" s="105"/>
      <c r="BX21" s="105"/>
      <c r="BY21" s="105"/>
      <c r="BZ21" s="105"/>
      <c r="CA21" s="105"/>
      <c r="CB21" s="105"/>
      <c r="CC21" s="105"/>
      <c r="CD21" s="105"/>
      <c r="CE21" s="105"/>
      <c r="CF21" s="105"/>
      <c r="CG21" s="105"/>
      <c r="CH21" s="105"/>
      <c r="CI21" s="105"/>
      <c r="CJ21" s="105"/>
      <c r="CK21" s="105"/>
      <c r="CL21" s="105"/>
      <c r="CM21" s="105"/>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5"/>
      <c r="DQ21" s="105"/>
      <c r="DR21" s="105"/>
      <c r="DS21" s="105"/>
      <c r="DT21" s="105"/>
      <c r="DU21" s="105"/>
      <c r="DV21" s="105"/>
      <c r="DW21" s="105"/>
      <c r="DX21" s="105"/>
      <c r="DY21" s="105"/>
      <c r="DZ21" s="105"/>
      <c r="EA21" s="105"/>
      <c r="EB21" s="105"/>
      <c r="EC21" s="105"/>
      <c r="ED21" s="105"/>
      <c r="EE21" s="105"/>
      <c r="EF21" s="105"/>
      <c r="EG21" s="105"/>
      <c r="EH21" s="105"/>
      <c r="EI21" s="105"/>
      <c r="EJ21" s="105"/>
      <c r="EK21" s="105"/>
      <c r="EL21" s="105"/>
      <c r="EM21" s="105"/>
      <c r="EN21" s="105"/>
      <c r="EO21" s="105"/>
      <c r="EP21" s="105"/>
      <c r="EQ21" s="105"/>
      <c r="ER21" s="105"/>
      <c r="ES21" s="105"/>
      <c r="ET21" s="105"/>
      <c r="EU21" s="105"/>
      <c r="EV21" s="105"/>
      <c r="EW21" s="105"/>
      <c r="EX21" s="105"/>
      <c r="EY21" s="105"/>
      <c r="EZ21" s="105"/>
      <c r="FA21" s="105"/>
      <c r="FB21" s="105"/>
      <c r="FC21" s="105"/>
      <c r="FD21" s="105"/>
      <c r="FE21" s="105"/>
      <c r="FF21" s="105"/>
      <c r="FG21" s="105"/>
      <c r="FH21" s="105"/>
      <c r="FI21" s="105"/>
      <c r="FJ21" s="105"/>
      <c r="FK21" s="105"/>
      <c r="FL21" s="105"/>
      <c r="FM21" s="105"/>
      <c r="FN21" s="105"/>
      <c r="FO21" s="105"/>
      <c r="FP21" s="105"/>
      <c r="FQ21" s="105"/>
      <c r="FR21" s="105"/>
      <c r="FS21" s="105"/>
      <c r="FT21" s="105"/>
      <c r="FU21" s="105"/>
      <c r="FV21" s="105"/>
      <c r="FW21" s="105"/>
      <c r="FX21" s="105"/>
      <c r="FY21" s="105"/>
      <c r="FZ21" s="105"/>
      <c r="GA21" s="105"/>
      <c r="GB21" s="105"/>
      <c r="GC21" s="105"/>
      <c r="GD21" s="105"/>
      <c r="GE21" s="105"/>
      <c r="GF21" s="105"/>
      <c r="GG21" s="105"/>
      <c r="GH21" s="105"/>
      <c r="GI21" s="105"/>
      <c r="GJ21" s="105"/>
      <c r="GK21" s="105"/>
      <c r="GL21" s="105"/>
      <c r="GM21" s="105"/>
      <c r="GN21" s="105"/>
      <c r="GO21" s="105"/>
      <c r="GP21" s="105"/>
      <c r="GQ21" s="105"/>
      <c r="GR21" s="105"/>
      <c r="GS21" s="105"/>
      <c r="GT21" s="105"/>
      <c r="GU21" s="105"/>
      <c r="GV21" s="105"/>
      <c r="GW21" s="105"/>
      <c r="GX21" s="105"/>
      <c r="GY21" s="105"/>
      <c r="GZ21" s="105"/>
      <c r="HA21" s="105"/>
      <c r="HB21" s="105"/>
      <c r="HC21" s="105"/>
      <c r="HD21" s="105"/>
      <c r="HE21" s="105"/>
      <c r="HF21" s="105"/>
      <c r="HG21" s="105"/>
      <c r="HH21" s="105"/>
      <c r="HI21" s="105"/>
      <c r="HJ21" s="105"/>
      <c r="HK21" s="105"/>
      <c r="HL21" s="105"/>
      <c r="HM21" s="105"/>
      <c r="HN21" s="105"/>
      <c r="HO21" s="105"/>
      <c r="HP21" s="105"/>
      <c r="HQ21" s="105"/>
      <c r="HR21" s="105"/>
      <c r="HS21" s="105"/>
      <c r="HT21" s="105"/>
      <c r="HU21" s="105"/>
      <c r="HV21" s="105"/>
      <c r="HW21" s="105"/>
      <c r="HX21" s="105"/>
      <c r="HY21" s="105"/>
      <c r="HZ21" s="105"/>
      <c r="IA21" s="105"/>
      <c r="IB21" s="105"/>
      <c r="IC21" s="105"/>
      <c r="ID21" s="105"/>
      <c r="IE21" s="105"/>
      <c r="IF21" s="105"/>
      <c r="IG21" s="105"/>
      <c r="IH21" s="105"/>
      <c r="II21" s="105"/>
      <c r="IJ21" s="105"/>
      <c r="IK21" s="105"/>
      <c r="IL21" s="105"/>
      <c r="IM21" s="105"/>
      <c r="IN21" s="105"/>
      <c r="IO21" s="105"/>
      <c r="IP21" s="105"/>
      <c r="IQ21" s="105"/>
      <c r="IR21" s="105"/>
      <c r="IS21" s="105"/>
      <c r="IT21" s="105"/>
      <c r="IU21" s="105"/>
      <c r="IV21" s="105"/>
      <c r="IW21" s="105"/>
      <c r="IX21" s="105"/>
      <c r="IY21" s="105"/>
      <c r="IZ21" s="105"/>
      <c r="JA21" s="105"/>
      <c r="JB21" s="105"/>
      <c r="JC21" s="105"/>
      <c r="JD21" s="105"/>
      <c r="JE21" s="105"/>
      <c r="JF21" s="105"/>
      <c r="JG21" s="105"/>
      <c r="JH21" s="105"/>
      <c r="JI21" s="105"/>
      <c r="JJ21" s="105"/>
      <c r="JK21" s="105"/>
      <c r="JL21" s="105"/>
      <c r="JM21" s="105"/>
      <c r="JN21" s="105"/>
      <c r="JO21" s="105"/>
      <c r="JP21" s="105"/>
      <c r="JQ21" s="105"/>
      <c r="JR21" s="105"/>
      <c r="JS21" s="105"/>
      <c r="JT21" s="105"/>
      <c r="JU21" s="105"/>
      <c r="JV21" s="105"/>
      <c r="JW21" s="105"/>
      <c r="JX21" s="105"/>
      <c r="JY21" s="105"/>
      <c r="JZ21" s="105"/>
      <c r="KA21" s="105"/>
      <c r="KB21" s="105"/>
      <c r="KC21" s="105"/>
      <c r="KD21" s="105"/>
      <c r="KE21" s="105"/>
      <c r="KF21" s="105"/>
      <c r="KG21" s="105"/>
      <c r="KH21" s="105"/>
      <c r="KI21" s="105"/>
      <c r="KJ21" s="105"/>
      <c r="KK21" s="105"/>
      <c r="KL21" s="105"/>
      <c r="KM21" s="105"/>
      <c r="KN21" s="105"/>
      <c r="KO21" s="105"/>
      <c r="KP21" s="105"/>
      <c r="KQ21" s="105"/>
      <c r="KR21" s="105"/>
      <c r="KS21" s="105"/>
      <c r="KT21" s="105"/>
      <c r="KU21" s="105"/>
      <c r="KV21" s="105"/>
      <c r="KW21" s="105"/>
      <c r="KX21" s="105"/>
      <c r="KY21" s="105"/>
      <c r="KZ21" s="105"/>
      <c r="LA21" s="105"/>
      <c r="LB21" s="105"/>
      <c r="LC21" s="105"/>
      <c r="LD21" s="105"/>
      <c r="LE21" s="105"/>
      <c r="LF21" s="105"/>
      <c r="LG21" s="105"/>
      <c r="LH21" s="105"/>
      <c r="LI21" s="105"/>
      <c r="LJ21" s="105"/>
      <c r="LK21" s="105"/>
      <c r="LL21" s="105"/>
      <c r="LM21" s="105"/>
      <c r="LN21" s="105"/>
      <c r="LO21" s="105"/>
      <c r="LP21" s="105"/>
      <c r="LQ21" s="105"/>
      <c r="LR21" s="105"/>
      <c r="LS21" s="105"/>
      <c r="LT21" s="105"/>
      <c r="LU21" s="105"/>
      <c r="LV21" s="105"/>
      <c r="LW21" s="105"/>
      <c r="LX21" s="105"/>
      <c r="LY21" s="105"/>
      <c r="LZ21" s="105"/>
      <c r="MA21" s="105"/>
      <c r="MB21" s="105"/>
      <c r="MC21" s="105"/>
      <c r="MD21" s="105"/>
      <c r="ME21" s="105"/>
      <c r="MF21" s="105"/>
      <c r="MG21" s="105"/>
      <c r="MH21" s="105"/>
      <c r="MI21" s="105"/>
      <c r="MJ21" s="105"/>
      <c r="MK21" s="105"/>
      <c r="ML21" s="105"/>
      <c r="MM21" s="105"/>
      <c r="MN21" s="105"/>
      <c r="MO21" s="105"/>
      <c r="MP21" s="105"/>
      <c r="MQ21" s="105"/>
      <c r="MR21" s="105"/>
      <c r="MS21" s="105"/>
      <c r="MT21" s="105"/>
      <c r="MU21" s="105"/>
      <c r="MV21" s="105"/>
      <c r="MW21" s="105"/>
      <c r="MX21" s="105"/>
      <c r="MY21" s="105"/>
      <c r="MZ21" s="105"/>
      <c r="NA21" s="105"/>
      <c r="NB21" s="105"/>
      <c r="NC21" s="105"/>
      <c r="ND21" s="105"/>
      <c r="NE21" s="105"/>
      <c r="NF21" s="105"/>
      <c r="NG21" s="105"/>
      <c r="NH21" s="105"/>
      <c r="NI21" s="105"/>
      <c r="NJ21" s="105"/>
      <c r="NK21" s="105"/>
      <c r="NL21" s="105"/>
      <c r="NM21" s="105"/>
      <c r="NN21" s="105"/>
      <c r="NO21" s="105"/>
      <c r="NP21" s="105"/>
      <c r="NQ21" s="105"/>
      <c r="NR21" s="105"/>
      <c r="NS21" s="105"/>
      <c r="NT21" s="105"/>
      <c r="NU21" s="105"/>
      <c r="NV21" s="105"/>
      <c r="NW21" s="105"/>
      <c r="NX21" s="105"/>
      <c r="NY21" s="105"/>
      <c r="NZ21" s="105"/>
      <c r="OA21" s="105"/>
      <c r="OB21" s="105"/>
      <c r="OC21" s="105"/>
      <c r="OD21" s="105"/>
      <c r="OE21" s="105"/>
      <c r="OF21" s="105"/>
      <c r="OG21" s="105"/>
      <c r="OH21" s="105"/>
      <c r="OI21" s="105"/>
      <c r="OJ21" s="105"/>
      <c r="OK21" s="105"/>
      <c r="OL21" s="105"/>
      <c r="OM21" s="105"/>
      <c r="ON21" s="105"/>
      <c r="OO21" s="105"/>
      <c r="OP21" s="105"/>
      <c r="OQ21" s="105"/>
      <c r="OR21" s="105"/>
      <c r="OS21" s="105"/>
      <c r="OT21" s="105"/>
      <c r="OU21" s="105"/>
      <c r="OV21" s="105"/>
      <c r="OW21" s="105"/>
      <c r="OX21" s="105"/>
      <c r="OY21" s="105"/>
      <c r="OZ21" s="105"/>
      <c r="PA21" s="105"/>
      <c r="PB21" s="105"/>
      <c r="PC21" s="105"/>
      <c r="PD21" s="105"/>
      <c r="PE21" s="105"/>
      <c r="PF21" s="105"/>
      <c r="PG21" s="105"/>
      <c r="PH21" s="105"/>
      <c r="PI21" s="105"/>
      <c r="PJ21" s="105"/>
      <c r="PK21" s="105"/>
      <c r="PL21" s="105"/>
      <c r="PM21" s="105"/>
      <c r="PN21" s="105"/>
      <c r="PO21" s="105"/>
      <c r="PP21" s="105"/>
      <c r="PQ21" s="105"/>
      <c r="PR21" s="105"/>
      <c r="PS21" s="105"/>
      <c r="PT21" s="105"/>
      <c r="PU21" s="105"/>
      <c r="PV21" s="105"/>
      <c r="PW21" s="105"/>
      <c r="PX21" s="105"/>
      <c r="PY21" s="105"/>
      <c r="PZ21" s="105"/>
      <c r="QA21" s="105"/>
      <c r="QB21" s="105"/>
      <c r="QC21" s="105"/>
      <c r="QD21" s="105"/>
      <c r="QE21" s="105"/>
      <c r="QF21" s="105"/>
      <c r="QG21" s="105"/>
      <c r="QH21" s="105"/>
      <c r="QI21" s="105"/>
      <c r="QJ21" s="105"/>
      <c r="QK21" s="105"/>
      <c r="QL21" s="105"/>
      <c r="QM21" s="105"/>
      <c r="QN21" s="105"/>
      <c r="QO21" s="105"/>
      <c r="QP21" s="105"/>
      <c r="QQ21" s="105"/>
      <c r="QR21" s="105"/>
      <c r="QS21" s="105"/>
      <c r="QT21" s="105"/>
      <c r="QU21" s="105"/>
      <c r="QV21" s="105"/>
      <c r="QW21" s="105"/>
      <c r="QX21" s="105"/>
      <c r="QY21" s="105"/>
      <c r="QZ21" s="105"/>
      <c r="RA21" s="105"/>
      <c r="RB21" s="105"/>
      <c r="RC21" s="105"/>
      <c r="RD21" s="105"/>
      <c r="RE21" s="105"/>
      <c r="RF21" s="105"/>
      <c r="RG21" s="105"/>
      <c r="RH21" s="105"/>
      <c r="RI21" s="105"/>
      <c r="RJ21" s="105"/>
      <c r="RK21" s="105"/>
      <c r="RL21" s="105"/>
      <c r="RM21" s="105"/>
      <c r="RN21" s="105"/>
      <c r="RO21" s="105"/>
      <c r="RP21" s="105"/>
      <c r="RQ21" s="105"/>
      <c r="RR21" s="105"/>
      <c r="RS21" s="105"/>
      <c r="RT21" s="105"/>
      <c r="RU21" s="105"/>
      <c r="RV21" s="105"/>
      <c r="RW21" s="105"/>
      <c r="RX21" s="105"/>
      <c r="RY21" s="105"/>
      <c r="RZ21" s="105"/>
      <c r="SA21" s="105"/>
      <c r="SB21" s="105"/>
      <c r="SC21" s="105"/>
      <c r="SD21" s="105"/>
      <c r="SE21" s="105"/>
      <c r="SF21" s="105"/>
      <c r="SG21" s="105"/>
      <c r="SH21" s="105"/>
      <c r="SI21" s="105"/>
      <c r="SJ21" s="105"/>
      <c r="SK21" s="105"/>
      <c r="SL21" s="105"/>
      <c r="SM21" s="105"/>
      <c r="SN21" s="105"/>
      <c r="SO21" s="105"/>
      <c r="SP21" s="105"/>
      <c r="SQ21" s="105"/>
      <c r="SR21" s="105"/>
      <c r="SS21" s="105"/>
      <c r="ST21" s="105"/>
      <c r="SU21" s="105"/>
      <c r="SV21" s="105"/>
      <c r="SW21" s="105"/>
      <c r="SX21" s="105"/>
      <c r="SY21" s="105"/>
      <c r="SZ21" s="105"/>
      <c r="TA21" s="105"/>
      <c r="TB21" s="105"/>
      <c r="TC21" s="105"/>
      <c r="TD21" s="105"/>
      <c r="TE21" s="105"/>
      <c r="TF21" s="105"/>
      <c r="TG21" s="105"/>
      <c r="TH21" s="105"/>
      <c r="TI21" s="105"/>
      <c r="TJ21" s="105"/>
      <c r="TK21" s="105"/>
      <c r="TL21" s="105"/>
      <c r="TM21" s="105"/>
      <c r="TN21" s="105"/>
      <c r="TO21" s="105"/>
      <c r="TP21" s="105"/>
      <c r="TQ21" s="105"/>
      <c r="TR21" s="105"/>
      <c r="TS21" s="105"/>
      <c r="TT21" s="105"/>
      <c r="TU21" s="105"/>
      <c r="TV21" s="105"/>
      <c r="TW21" s="105"/>
      <c r="TX21" s="105"/>
      <c r="TY21" s="105"/>
      <c r="TZ21" s="105"/>
      <c r="UA21" s="105"/>
      <c r="UB21" s="105"/>
      <c r="UC21" s="105"/>
      <c r="UD21" s="105"/>
      <c r="UE21" s="105"/>
      <c r="UF21" s="105"/>
      <c r="UG21" s="105"/>
      <c r="UH21" s="105"/>
      <c r="UI21" s="105"/>
      <c r="UJ21" s="105"/>
      <c r="UK21" s="105"/>
      <c r="UL21" s="105"/>
      <c r="UM21" s="105"/>
      <c r="UN21" s="105"/>
      <c r="UO21" s="105"/>
      <c r="UP21" s="105"/>
      <c r="UQ21" s="105"/>
      <c r="UR21" s="105"/>
      <c r="US21" s="105"/>
      <c r="UT21" s="105"/>
      <c r="UU21" s="105"/>
      <c r="UV21" s="105"/>
      <c r="UW21" s="105"/>
      <c r="UX21" s="105"/>
      <c r="UY21" s="105"/>
      <c r="UZ21" s="105"/>
      <c r="VA21" s="105"/>
      <c r="VB21" s="105"/>
      <c r="VC21" s="105"/>
      <c r="VD21" s="105"/>
      <c r="VE21" s="105"/>
      <c r="VF21" s="105"/>
      <c r="VG21" s="105"/>
      <c r="VH21" s="105"/>
      <c r="VI21" s="105"/>
      <c r="VJ21" s="105"/>
      <c r="VK21" s="105"/>
      <c r="VL21" s="105"/>
      <c r="VM21" s="105"/>
      <c r="VN21" s="105"/>
      <c r="VO21" s="105"/>
      <c r="VP21" s="105"/>
      <c r="VQ21" s="105"/>
      <c r="VR21" s="105"/>
      <c r="VS21" s="105"/>
      <c r="VT21" s="105"/>
      <c r="VU21" s="105"/>
      <c r="VV21" s="105"/>
      <c r="VW21" s="105"/>
      <c r="VX21" s="105"/>
      <c r="VY21" s="105"/>
      <c r="VZ21" s="105"/>
      <c r="WA21" s="105"/>
      <c r="WB21" s="105"/>
      <c r="WC21" s="105"/>
      <c r="WD21" s="105"/>
      <c r="WE21" s="105"/>
      <c r="WF21" s="105"/>
      <c r="WG21" s="105"/>
      <c r="WH21" s="105"/>
      <c r="WI21" s="105"/>
      <c r="WJ21" s="105"/>
      <c r="WK21" s="105"/>
      <c r="WL21" s="105"/>
      <c r="WM21" s="105"/>
      <c r="WN21" s="105"/>
      <c r="WO21" s="105"/>
      <c r="WP21" s="105"/>
      <c r="WQ21" s="105"/>
      <c r="WR21" s="105"/>
      <c r="WS21" s="105"/>
      <c r="WT21" s="105"/>
      <c r="WU21" s="105"/>
      <c r="WV21" s="105"/>
      <c r="WW21" s="105"/>
      <c r="WX21" s="105"/>
      <c r="WY21" s="105"/>
      <c r="WZ21" s="105"/>
      <c r="XA21" s="105"/>
      <c r="XB21" s="105"/>
      <c r="XC21" s="105"/>
      <c r="XD21" s="105"/>
      <c r="XE21" s="105"/>
      <c r="XF21" s="105"/>
      <c r="XG21" s="105"/>
      <c r="XH21" s="105"/>
      <c r="XI21" s="105"/>
      <c r="XJ21" s="105"/>
      <c r="XK21" s="105"/>
      <c r="XL21" s="105"/>
      <c r="XM21" s="105"/>
      <c r="XN21" s="105"/>
      <c r="XO21" s="105"/>
      <c r="XP21" s="105"/>
      <c r="XQ21" s="105"/>
      <c r="XR21" s="105"/>
      <c r="XS21" s="105"/>
      <c r="XT21" s="105"/>
      <c r="XU21" s="105"/>
      <c r="XV21" s="105"/>
      <c r="XW21" s="105"/>
      <c r="XX21" s="105"/>
      <c r="XY21" s="105"/>
      <c r="XZ21" s="105"/>
      <c r="YA21" s="105"/>
      <c r="YB21" s="105"/>
      <c r="YC21" s="105"/>
      <c r="YD21" s="105"/>
      <c r="YE21" s="105"/>
      <c r="YF21" s="105"/>
      <c r="YG21" s="105"/>
      <c r="YH21" s="105"/>
      <c r="YI21" s="105"/>
      <c r="YJ21" s="105"/>
      <c r="YK21" s="105"/>
      <c r="YL21" s="105"/>
      <c r="YM21" s="105"/>
      <c r="YN21" s="105"/>
      <c r="YO21" s="105"/>
      <c r="YP21" s="105"/>
      <c r="YQ21" s="105"/>
      <c r="YR21" s="105"/>
      <c r="YS21" s="105"/>
      <c r="YT21" s="105"/>
      <c r="YU21" s="105"/>
      <c r="YV21" s="105"/>
      <c r="YW21" s="105"/>
      <c r="YX21" s="105"/>
      <c r="YY21" s="105"/>
      <c r="YZ21" s="105"/>
      <c r="ZA21" s="105"/>
      <c r="ZB21" s="105"/>
      <c r="ZC21" s="105"/>
      <c r="ZD21" s="105"/>
      <c r="ZE21" s="105"/>
      <c r="ZF21" s="105"/>
      <c r="ZG21" s="105"/>
      <c r="ZH21" s="105"/>
      <c r="ZI21" s="105"/>
      <c r="ZJ21" s="105"/>
      <c r="ZK21" s="105"/>
      <c r="ZL21" s="105"/>
      <c r="ZM21" s="105"/>
      <c r="ZN21" s="105"/>
      <c r="ZO21" s="105"/>
      <c r="ZP21" s="105"/>
      <c r="ZQ21" s="105"/>
      <c r="ZR21" s="105"/>
      <c r="ZS21" s="105"/>
      <c r="ZT21" s="105"/>
      <c r="ZU21" s="105"/>
      <c r="ZV21" s="105"/>
      <c r="ZW21" s="105"/>
      <c r="ZX21" s="105"/>
      <c r="ZY21" s="105"/>
      <c r="ZZ21" s="105"/>
      <c r="AAA21" s="105"/>
      <c r="AAB21" s="105"/>
      <c r="AAC21" s="105"/>
      <c r="AAD21" s="105"/>
      <c r="AAE21" s="105"/>
      <c r="AAF21" s="105"/>
      <c r="AAG21" s="105"/>
      <c r="AAH21" s="105"/>
      <c r="AAI21" s="105"/>
      <c r="AAJ21" s="105"/>
      <c r="AAK21" s="105"/>
      <c r="AAL21" s="105"/>
      <c r="AAM21" s="105"/>
      <c r="AAN21" s="105"/>
      <c r="AAO21" s="105"/>
      <c r="AAP21" s="105"/>
      <c r="AAQ21" s="105"/>
      <c r="AAR21" s="105"/>
      <c r="AAS21" s="105"/>
      <c r="AAT21" s="105"/>
      <c r="AAU21" s="105"/>
      <c r="AAV21" s="105"/>
      <c r="AAW21" s="105"/>
      <c r="AAX21" s="105"/>
      <c r="AAY21" s="105"/>
      <c r="AAZ21" s="105"/>
      <c r="ABA21" s="105"/>
      <c r="ABB21" s="105"/>
      <c r="ABC21" s="105"/>
      <c r="ABD21" s="105"/>
      <c r="ABE21" s="105"/>
      <c r="ABF21" s="105"/>
      <c r="ABG21" s="105"/>
      <c r="ABH21" s="105"/>
      <c r="ABI21" s="105"/>
      <c r="ABJ21" s="105"/>
      <c r="ABK21" s="105"/>
      <c r="ABL21" s="105"/>
      <c r="ABM21" s="105"/>
      <c r="ABN21" s="105"/>
      <c r="ABO21" s="105"/>
      <c r="ABP21" s="105"/>
      <c r="ABQ21" s="105"/>
      <c r="ABR21" s="105"/>
      <c r="ABS21" s="105"/>
      <c r="ABT21" s="105"/>
      <c r="ABU21" s="105"/>
      <c r="ABV21" s="105"/>
      <c r="ABW21" s="105"/>
      <c r="ABX21" s="105"/>
      <c r="ABY21" s="105"/>
      <c r="ABZ21" s="105"/>
      <c r="ACA21" s="105"/>
      <c r="ACB21" s="105"/>
      <c r="ACC21" s="105"/>
      <c r="ACD21" s="105"/>
      <c r="ACE21" s="105"/>
      <c r="ACF21" s="105"/>
      <c r="ACG21" s="105"/>
      <c r="ACH21" s="105"/>
      <c r="ACI21" s="105"/>
      <c r="ACJ21" s="105"/>
      <c r="ACK21" s="105"/>
      <c r="ACL21" s="105"/>
      <c r="ACM21" s="105"/>
      <c r="ACN21" s="105"/>
      <c r="ACO21" s="105"/>
      <c r="ACP21" s="105"/>
      <c r="ACQ21" s="105"/>
      <c r="ACR21" s="105"/>
      <c r="ACS21" s="105"/>
      <c r="ACT21" s="105"/>
      <c r="ACU21" s="105"/>
      <c r="ACV21" s="105"/>
      <c r="ACW21" s="105"/>
      <c r="ACX21" s="105"/>
      <c r="ACY21" s="105"/>
      <c r="ACZ21" s="105"/>
      <c r="ADA21" s="105"/>
      <c r="ADB21" s="105"/>
      <c r="ADC21" s="105"/>
      <c r="ADD21" s="105"/>
      <c r="ADE21" s="105"/>
      <c r="ADF21" s="105"/>
      <c r="ADG21" s="105"/>
      <c r="ADH21" s="105"/>
      <c r="ADI21" s="105"/>
      <c r="ADJ21" s="105"/>
      <c r="ADK21" s="105"/>
      <c r="ADL21" s="105"/>
      <c r="ADM21" s="105"/>
      <c r="ADN21" s="105"/>
      <c r="ADO21" s="105"/>
      <c r="ADP21" s="105"/>
      <c r="ADQ21" s="105"/>
      <c r="ADR21" s="105"/>
      <c r="ADS21" s="105"/>
      <c r="ADT21" s="105"/>
      <c r="ADU21" s="105"/>
      <c r="ADV21" s="105"/>
      <c r="ADW21" s="105"/>
      <c r="ADX21" s="105"/>
      <c r="ADY21" s="105"/>
      <c r="ADZ21" s="105"/>
      <c r="AEA21" s="105"/>
      <c r="AEB21" s="105"/>
      <c r="AEC21" s="105"/>
      <c r="AED21" s="105"/>
      <c r="AEE21" s="105"/>
      <c r="AEF21" s="105"/>
      <c r="AEG21" s="105"/>
      <c r="AEH21" s="105"/>
      <c r="AEI21" s="105"/>
      <c r="AEJ21" s="105"/>
      <c r="AEK21" s="105"/>
      <c r="AEL21" s="105"/>
      <c r="AEM21" s="105"/>
      <c r="AEN21" s="105"/>
      <c r="AEO21" s="105"/>
      <c r="AEP21" s="105"/>
      <c r="AEQ21" s="105"/>
      <c r="AER21" s="105"/>
      <c r="AES21" s="105"/>
      <c r="AET21" s="105"/>
      <c r="AEU21" s="105"/>
      <c r="AEV21" s="105"/>
      <c r="AEW21" s="105"/>
      <c r="AEX21" s="105"/>
      <c r="AEY21" s="105"/>
      <c r="AEZ21" s="105"/>
      <c r="AFA21" s="105"/>
      <c r="AFB21" s="105"/>
      <c r="AFC21" s="105"/>
      <c r="AFD21" s="105"/>
      <c r="AFE21" s="105"/>
      <c r="AFF21" s="105"/>
      <c r="AFG21" s="105"/>
      <c r="AFH21" s="105"/>
      <c r="AFI21" s="105"/>
      <c r="AFJ21" s="105"/>
      <c r="AFK21" s="105"/>
      <c r="AFL21" s="105"/>
      <c r="AFM21" s="105"/>
      <c r="AFN21" s="105"/>
      <c r="AFO21" s="105"/>
      <c r="AFP21" s="105"/>
      <c r="AFQ21" s="105"/>
      <c r="AFR21" s="105"/>
      <c r="AFS21" s="105"/>
      <c r="AFT21" s="105"/>
      <c r="AFU21" s="105"/>
      <c r="AFV21" s="105"/>
      <c r="AFW21" s="105"/>
      <c r="AFX21" s="105"/>
      <c r="AFY21" s="105"/>
      <c r="AFZ21" s="105"/>
      <c r="AGA21" s="105"/>
      <c r="AGB21" s="105"/>
      <c r="AGC21" s="105"/>
      <c r="AGD21" s="105"/>
      <c r="AGE21" s="105"/>
      <c r="AGF21" s="105"/>
      <c r="AGG21" s="105"/>
      <c r="AGH21" s="105"/>
      <c r="AGI21" s="105"/>
      <c r="AGJ21" s="105"/>
      <c r="AGK21" s="105"/>
      <c r="AGL21" s="105"/>
      <c r="AGM21" s="105"/>
      <c r="AGN21" s="105"/>
      <c r="AGO21" s="105"/>
      <c r="AGP21" s="105"/>
      <c r="AGQ21" s="105"/>
      <c r="AGR21" s="105"/>
      <c r="AGS21" s="105"/>
      <c r="AGT21" s="105"/>
      <c r="AGU21" s="105"/>
      <c r="AGV21" s="105"/>
      <c r="AGW21" s="105"/>
      <c r="AGX21" s="105"/>
      <c r="AGY21" s="105"/>
      <c r="AGZ21" s="105"/>
      <c r="AHA21" s="105"/>
      <c r="AHB21" s="105"/>
      <c r="AHC21" s="105"/>
      <c r="AHD21" s="105"/>
      <c r="AHE21" s="105"/>
      <c r="AHF21" s="105"/>
      <c r="AHG21" s="105"/>
      <c r="AHH21" s="105"/>
      <c r="AHI21" s="105"/>
      <c r="AHJ21" s="105"/>
      <c r="AHK21" s="105"/>
      <c r="AHL21" s="105"/>
      <c r="AHM21" s="105"/>
      <c r="AHN21" s="105"/>
      <c r="AHO21" s="105"/>
      <c r="AHP21" s="105"/>
      <c r="AHQ21" s="105"/>
      <c r="AHR21" s="105"/>
      <c r="AHS21" s="105"/>
      <c r="AHT21" s="105"/>
      <c r="AHU21" s="105"/>
      <c r="AHV21" s="105"/>
      <c r="AHW21" s="105"/>
      <c r="AHX21" s="105"/>
      <c r="AHY21" s="105"/>
      <c r="AHZ21" s="105"/>
      <c r="AIA21" s="105"/>
      <c r="AIB21" s="105"/>
      <c r="AIC21" s="105"/>
      <c r="AID21" s="105"/>
      <c r="AIE21" s="105"/>
      <c r="AIF21" s="105"/>
      <c r="AIG21" s="105"/>
      <c r="AIH21" s="105"/>
      <c r="AII21" s="105"/>
      <c r="AIJ21" s="105"/>
      <c r="AIK21" s="105"/>
      <c r="AIL21" s="105"/>
      <c r="AIM21" s="105"/>
      <c r="AIN21" s="105"/>
      <c r="AIO21" s="105"/>
      <c r="AIP21" s="105"/>
      <c r="AIQ21" s="105"/>
      <c r="AIR21" s="105"/>
      <c r="AIS21" s="105"/>
      <c r="AIT21" s="105"/>
      <c r="AIU21" s="105"/>
      <c r="AIV21" s="105"/>
      <c r="AIW21" s="105"/>
      <c r="AIX21" s="105"/>
      <c r="AIY21" s="105"/>
      <c r="AIZ21" s="105"/>
      <c r="AJA21" s="105"/>
      <c r="AJB21" s="105"/>
      <c r="AJC21" s="105"/>
      <c r="AJD21" s="105"/>
      <c r="AJE21" s="105"/>
      <c r="AJF21" s="105"/>
      <c r="AJG21" s="105"/>
      <c r="AJH21" s="105"/>
      <c r="AJI21" s="105"/>
      <c r="AJJ21" s="105"/>
      <c r="AJK21" s="105"/>
      <c r="AJL21" s="105"/>
      <c r="AJM21" s="105"/>
      <c r="AJN21" s="105"/>
      <c r="AJO21" s="105"/>
      <c r="AJP21" s="105"/>
      <c r="AJQ21" s="105"/>
      <c r="AJR21" s="105"/>
      <c r="AJS21" s="105"/>
      <c r="AJT21" s="105"/>
      <c r="AJU21" s="105"/>
      <c r="AJV21" s="105"/>
      <c r="AJW21" s="105"/>
      <c r="AJX21" s="105"/>
      <c r="AJY21" s="105"/>
      <c r="AJZ21" s="105"/>
      <c r="AKA21" s="105"/>
      <c r="AKB21" s="105"/>
      <c r="AKC21" s="105"/>
      <c r="AKD21" s="105"/>
      <c r="AKE21" s="105"/>
      <c r="AKF21" s="105"/>
      <c r="AKG21" s="105"/>
      <c r="AKH21" s="105"/>
      <c r="AKI21" s="105"/>
      <c r="AKJ21" s="105"/>
      <c r="AKK21" s="105"/>
      <c r="AKL21" s="105"/>
      <c r="AKM21" s="105"/>
      <c r="AKN21" s="105"/>
      <c r="AKO21" s="105"/>
      <c r="AKP21" s="105"/>
      <c r="AKQ21" s="105"/>
      <c r="AKR21" s="105"/>
      <c r="AKS21" s="105"/>
      <c r="AKT21" s="105"/>
      <c r="AKU21" s="105"/>
      <c r="AKV21" s="105"/>
      <c r="AKW21" s="105"/>
      <c r="AKX21" s="105"/>
      <c r="AKY21" s="105"/>
      <c r="AKZ21" s="105"/>
      <c r="ALA21" s="105"/>
      <c r="ALB21" s="105"/>
      <c r="ALC21" s="105"/>
      <c r="ALD21" s="105"/>
      <c r="ALE21" s="105"/>
      <c r="ALF21" s="105"/>
      <c r="ALG21" s="105"/>
      <c r="ALH21" s="105"/>
      <c r="ALI21" s="105"/>
      <c r="ALJ21" s="105"/>
      <c r="ALK21" s="105"/>
      <c r="ALL21" s="105"/>
      <c r="ALM21" s="105"/>
      <c r="ALN21" s="105"/>
      <c r="ALO21" s="105"/>
      <c r="ALP21" s="105"/>
      <c r="ALQ21" s="105"/>
      <c r="ALR21" s="105"/>
      <c r="ALS21" s="105"/>
      <c r="ALT21" s="105"/>
      <c r="ALU21" s="105"/>
      <c r="ALV21" s="105"/>
      <c r="ALW21" s="105"/>
      <c r="ALX21" s="105"/>
      <c r="ALY21" s="105"/>
      <c r="ALZ21" s="105"/>
      <c r="AMA21" s="105"/>
      <c r="AMB21" s="105"/>
      <c r="AMC21" s="105"/>
      <c r="AMD21" s="105"/>
      <c r="AME21" s="105"/>
      <c r="AMF21" s="105"/>
      <c r="AMG21" s="105"/>
      <c r="AMH21" s="105"/>
      <c r="AMI21" s="105"/>
      <c r="AMJ21" s="105"/>
      <c r="AMK21" s="105"/>
      <c r="AML21" s="105"/>
      <c r="AMM21" s="105"/>
      <c r="AMN21" s="105"/>
      <c r="AMO21" s="105"/>
      <c r="AMP21" s="105"/>
      <c r="AMQ21" s="105"/>
      <c r="AMR21" s="105"/>
      <c r="AMS21" s="105"/>
      <c r="AMT21" s="105"/>
      <c r="AMU21" s="105"/>
      <c r="AMV21" s="105"/>
      <c r="AMW21" s="105"/>
      <c r="AMX21" s="105"/>
      <c r="AMY21" s="105"/>
      <c r="AMZ21" s="105"/>
      <c r="ANA21" s="105"/>
      <c r="ANB21" s="105"/>
      <c r="ANC21" s="105"/>
      <c r="AND21" s="105"/>
      <c r="ANE21" s="105"/>
      <c r="ANF21" s="105"/>
      <c r="ANG21" s="105"/>
      <c r="ANH21" s="105"/>
      <c r="ANI21" s="105"/>
      <c r="ANJ21" s="105"/>
      <c r="ANK21" s="105"/>
      <c r="ANL21" s="105"/>
      <c r="ANM21" s="105"/>
      <c r="ANN21" s="105"/>
      <c r="ANO21" s="105"/>
      <c r="ANP21" s="105"/>
      <c r="ANQ21" s="105"/>
      <c r="ANR21" s="105"/>
      <c r="ANS21" s="105"/>
      <c r="ANT21" s="105"/>
      <c r="ANU21" s="105"/>
      <c r="ANV21" s="105"/>
      <c r="ANW21" s="105"/>
      <c r="ANX21" s="105"/>
      <c r="ANY21" s="105"/>
      <c r="ANZ21" s="105"/>
      <c r="AOA21" s="105"/>
      <c r="AOB21" s="105"/>
      <c r="AOC21" s="105"/>
      <c r="AOD21" s="105"/>
      <c r="AOE21" s="105"/>
      <c r="AOF21" s="105"/>
      <c r="AOG21" s="105"/>
      <c r="AOH21" s="105"/>
      <c r="AOI21" s="105"/>
      <c r="AOJ21" s="105"/>
      <c r="AOK21" s="105"/>
      <c r="AOL21" s="105"/>
      <c r="AOM21" s="105"/>
      <c r="AON21" s="105"/>
      <c r="AOO21" s="105"/>
      <c r="AOP21" s="105"/>
      <c r="AOQ21" s="105"/>
      <c r="AOR21" s="105"/>
      <c r="AOS21" s="105"/>
      <c r="AOT21" s="105"/>
      <c r="AOU21" s="105"/>
      <c r="AOV21" s="105"/>
      <c r="AOW21" s="105"/>
      <c r="AOX21" s="105"/>
      <c r="AOY21" s="105"/>
      <c r="AOZ21" s="105"/>
      <c r="APA21" s="105"/>
      <c r="APB21" s="105"/>
      <c r="APC21" s="105"/>
      <c r="APD21" s="105"/>
      <c r="APE21" s="105"/>
      <c r="APF21" s="105"/>
      <c r="APG21" s="105"/>
      <c r="APH21" s="105"/>
      <c r="API21" s="105"/>
      <c r="APJ21" s="105"/>
      <c r="APK21" s="105"/>
      <c r="APL21" s="105"/>
      <c r="APM21" s="105"/>
      <c r="APN21" s="105"/>
      <c r="APO21" s="105"/>
      <c r="APP21" s="105"/>
      <c r="APQ21" s="105"/>
      <c r="APR21" s="105"/>
      <c r="APS21" s="105"/>
      <c r="APT21" s="105"/>
      <c r="APU21" s="105"/>
      <c r="APV21" s="105"/>
      <c r="APW21" s="105"/>
      <c r="APX21" s="105"/>
      <c r="APY21" s="105"/>
      <c r="APZ21" s="105"/>
      <c r="AQA21" s="105"/>
      <c r="AQB21" s="105"/>
      <c r="AQC21" s="105"/>
      <c r="AQD21" s="105"/>
      <c r="AQE21" s="105"/>
      <c r="AQF21" s="105"/>
      <c r="AQG21" s="105"/>
      <c r="AQH21" s="105"/>
      <c r="AQI21" s="105"/>
      <c r="AQJ21" s="105"/>
      <c r="AQK21" s="105"/>
      <c r="AQL21" s="105"/>
      <c r="AQM21" s="105"/>
      <c r="AQN21" s="105"/>
      <c r="AQO21" s="105"/>
      <c r="AQP21" s="105"/>
      <c r="AQQ21" s="105"/>
      <c r="AQR21" s="105"/>
      <c r="AQS21" s="105"/>
      <c r="AQT21" s="105"/>
      <c r="AQU21" s="105"/>
      <c r="AQV21" s="105"/>
      <c r="AQW21" s="105"/>
      <c r="AQX21" s="105"/>
      <c r="AQY21" s="105"/>
      <c r="AQZ21" s="105"/>
      <c r="ARA21" s="105"/>
      <c r="ARB21" s="105"/>
      <c r="ARC21" s="105"/>
      <c r="ARD21" s="105"/>
      <c r="ARE21" s="105"/>
      <c r="ARF21" s="105"/>
      <c r="ARG21" s="105"/>
      <c r="ARH21" s="105"/>
      <c r="ARI21" s="105"/>
      <c r="ARJ21" s="105"/>
      <c r="ARK21" s="105"/>
      <c r="ARL21" s="105"/>
      <c r="ARM21" s="105"/>
      <c r="ARN21" s="105"/>
      <c r="ARO21" s="105"/>
      <c r="ARP21" s="105"/>
      <c r="ARQ21" s="105"/>
      <c r="ARR21" s="105"/>
      <c r="ARS21" s="105"/>
      <c r="ART21" s="105"/>
      <c r="ARU21" s="105"/>
      <c r="ARV21" s="105"/>
      <c r="ARW21" s="105"/>
      <c r="ARX21" s="105"/>
      <c r="ARY21" s="105"/>
      <c r="ARZ21" s="105"/>
      <c r="ASA21" s="105"/>
      <c r="ASB21" s="105"/>
      <c r="ASC21" s="105"/>
      <c r="ASD21" s="105"/>
      <c r="ASE21" s="105"/>
      <c r="ASF21" s="105"/>
      <c r="ASG21" s="105"/>
      <c r="ASH21" s="105"/>
      <c r="ASI21" s="105"/>
      <c r="ASJ21" s="105"/>
      <c r="ASK21" s="105"/>
      <c r="ASL21" s="105"/>
      <c r="ASM21" s="105"/>
      <c r="ASN21" s="105"/>
      <c r="ASO21" s="105"/>
      <c r="ASP21" s="105"/>
      <c r="ASQ21" s="105"/>
      <c r="ASR21" s="105"/>
      <c r="ASS21" s="105"/>
      <c r="AST21" s="105"/>
      <c r="ASU21" s="105"/>
      <c r="ASV21" s="105"/>
      <c r="ASW21" s="105"/>
      <c r="ASX21" s="105"/>
      <c r="ASY21" s="105"/>
      <c r="ASZ21" s="105"/>
      <c r="ATA21" s="105"/>
      <c r="ATB21" s="105"/>
      <c r="ATC21" s="105"/>
      <c r="ATD21" s="105"/>
      <c r="ATE21" s="105"/>
      <c r="ATF21" s="105"/>
      <c r="ATG21" s="105"/>
      <c r="ATH21" s="105"/>
      <c r="ATI21" s="105"/>
      <c r="ATJ21" s="105"/>
      <c r="ATK21" s="105"/>
      <c r="ATL21" s="105"/>
      <c r="ATM21" s="105"/>
      <c r="ATN21" s="105"/>
      <c r="ATO21" s="105"/>
      <c r="ATP21" s="105"/>
      <c r="ATQ21" s="105"/>
      <c r="ATR21" s="105"/>
      <c r="ATS21" s="105"/>
      <c r="ATT21" s="105"/>
      <c r="ATU21" s="105"/>
      <c r="ATV21" s="105"/>
      <c r="ATW21" s="105"/>
      <c r="ATX21" s="105"/>
      <c r="ATY21" s="105"/>
      <c r="ATZ21" s="105"/>
      <c r="AUA21" s="105"/>
      <c r="AUB21" s="105"/>
      <c r="AUC21" s="105"/>
      <c r="AUD21" s="105"/>
      <c r="AUE21" s="105"/>
      <c r="AUF21" s="105"/>
      <c r="AUG21" s="105"/>
      <c r="AUH21" s="105"/>
      <c r="AUI21" s="105"/>
      <c r="AUJ21" s="105"/>
      <c r="AUK21" s="105"/>
      <c r="AUL21" s="105"/>
      <c r="AUM21" s="105"/>
      <c r="AUN21" s="105"/>
      <c r="AUO21" s="105"/>
      <c r="AUP21" s="105"/>
      <c r="AUQ21" s="105"/>
      <c r="AUR21" s="105"/>
      <c r="AUS21" s="105"/>
      <c r="AUT21" s="105"/>
      <c r="AUU21" s="105"/>
      <c r="AUV21" s="105"/>
      <c r="AUW21" s="105"/>
      <c r="AUX21" s="105"/>
      <c r="AUY21" s="105"/>
      <c r="AUZ21" s="105"/>
      <c r="AVA21" s="105"/>
      <c r="AVB21" s="105"/>
      <c r="AVC21" s="105"/>
      <c r="AVD21" s="105"/>
      <c r="AVE21" s="105"/>
      <c r="AVF21" s="105"/>
      <c r="AVG21" s="105"/>
      <c r="AVH21" s="105"/>
      <c r="AVI21" s="105"/>
      <c r="AVJ21" s="105"/>
      <c r="AVK21" s="105"/>
      <c r="AVL21" s="105"/>
      <c r="AVM21" s="105"/>
      <c r="AVN21" s="105"/>
      <c r="AVO21" s="105"/>
      <c r="AVP21" s="105"/>
      <c r="AVQ21" s="105"/>
      <c r="AVR21" s="105"/>
      <c r="AVS21" s="105"/>
      <c r="AVT21" s="105"/>
      <c r="AVU21" s="105"/>
      <c r="AVV21" s="105"/>
      <c r="AVW21" s="105"/>
      <c r="AVX21" s="105"/>
      <c r="AVY21" s="105"/>
      <c r="AVZ21" s="105"/>
      <c r="AWA21" s="105"/>
      <c r="AWB21" s="105"/>
      <c r="AWC21" s="105"/>
      <c r="AWD21" s="105"/>
      <c r="AWE21" s="105"/>
      <c r="AWF21" s="105"/>
      <c r="AWG21" s="105"/>
      <c r="AWH21" s="105"/>
    </row>
    <row r="22" spans="1:1282" s="58" customFormat="1" ht="15.75">
      <c r="A22" s="2723"/>
      <c r="B22" s="66"/>
      <c r="C22" s="35"/>
      <c r="D22" s="80" t="s">
        <v>65</v>
      </c>
      <c r="E22" s="25"/>
      <c r="F22" s="96"/>
      <c r="G22" s="96"/>
      <c r="H22" s="56"/>
      <c r="I22" s="56"/>
      <c r="J22" s="56"/>
      <c r="K22" s="56"/>
      <c r="L22" s="33"/>
      <c r="M22" s="33"/>
      <c r="N22" s="57"/>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c r="BQ22" s="105"/>
      <c r="BR22" s="105"/>
      <c r="BS22" s="105"/>
      <c r="BT22" s="105"/>
      <c r="BU22" s="105"/>
      <c r="BV22" s="105"/>
      <c r="BW22" s="105"/>
      <c r="BX22" s="105"/>
      <c r="BY22" s="105"/>
      <c r="BZ22" s="105"/>
      <c r="CA22" s="105"/>
      <c r="CB22" s="105"/>
      <c r="CC22" s="105"/>
      <c r="CD22" s="105"/>
      <c r="CE22" s="105"/>
      <c r="CF22" s="105"/>
      <c r="CG22" s="105"/>
      <c r="CH22" s="105"/>
      <c r="CI22" s="105"/>
      <c r="CJ22" s="105"/>
      <c r="CK22" s="105"/>
      <c r="CL22" s="105"/>
      <c r="CM22" s="105"/>
      <c r="CN22" s="105"/>
      <c r="CO22" s="105"/>
      <c r="CP22" s="105"/>
      <c r="CQ22" s="105"/>
      <c r="CR22" s="105"/>
      <c r="CS22" s="105"/>
      <c r="CT22" s="105"/>
      <c r="CU22" s="105"/>
      <c r="CV22" s="105"/>
      <c r="CW22" s="105"/>
      <c r="CX22" s="105"/>
      <c r="CY22" s="105"/>
      <c r="CZ22" s="105"/>
      <c r="DA22" s="105"/>
      <c r="DB22" s="105"/>
      <c r="DC22" s="105"/>
      <c r="DD22" s="105"/>
      <c r="DE22" s="105"/>
      <c r="DF22" s="105"/>
      <c r="DG22" s="105"/>
      <c r="DH22" s="105"/>
      <c r="DI22" s="105"/>
      <c r="DJ22" s="105"/>
      <c r="DK22" s="105"/>
      <c r="DL22" s="105"/>
      <c r="DM22" s="105"/>
      <c r="DN22" s="105"/>
      <c r="DO22" s="105"/>
      <c r="DP22" s="105"/>
      <c r="DQ22" s="105"/>
      <c r="DR22" s="105"/>
      <c r="DS22" s="105"/>
      <c r="DT22" s="105"/>
      <c r="DU22" s="105"/>
      <c r="DV22" s="105"/>
      <c r="DW22" s="105"/>
      <c r="DX22" s="105"/>
      <c r="DY22" s="105"/>
      <c r="DZ22" s="105"/>
      <c r="EA22" s="105"/>
      <c r="EB22" s="105"/>
      <c r="EC22" s="105"/>
      <c r="ED22" s="105"/>
      <c r="EE22" s="105"/>
      <c r="EF22" s="105"/>
      <c r="EG22" s="105"/>
      <c r="EH22" s="105"/>
      <c r="EI22" s="105"/>
      <c r="EJ22" s="105"/>
      <c r="EK22" s="105"/>
      <c r="EL22" s="105"/>
      <c r="EM22" s="105"/>
      <c r="EN22" s="105"/>
      <c r="EO22" s="105"/>
      <c r="EP22" s="105"/>
      <c r="EQ22" s="105"/>
      <c r="ER22" s="105"/>
      <c r="ES22" s="105"/>
      <c r="ET22" s="105"/>
      <c r="EU22" s="105"/>
      <c r="EV22" s="105"/>
      <c r="EW22" s="105"/>
      <c r="EX22" s="105"/>
      <c r="EY22" s="105"/>
      <c r="EZ22" s="105"/>
      <c r="FA22" s="105"/>
      <c r="FB22" s="105"/>
      <c r="FC22" s="105"/>
      <c r="FD22" s="105"/>
      <c r="FE22" s="105"/>
      <c r="FF22" s="105"/>
      <c r="FG22" s="105"/>
      <c r="FH22" s="105"/>
      <c r="FI22" s="105"/>
      <c r="FJ22" s="105"/>
      <c r="FK22" s="105"/>
      <c r="FL22" s="105"/>
      <c r="FM22" s="105"/>
      <c r="FN22" s="105"/>
      <c r="FO22" s="105"/>
      <c r="FP22" s="105"/>
      <c r="FQ22" s="105"/>
      <c r="FR22" s="105"/>
      <c r="FS22" s="105"/>
      <c r="FT22" s="105"/>
      <c r="FU22" s="105"/>
      <c r="FV22" s="105"/>
      <c r="FW22" s="105"/>
      <c r="FX22" s="105"/>
      <c r="FY22" s="105"/>
      <c r="FZ22" s="105"/>
      <c r="GA22" s="105"/>
      <c r="GB22" s="105"/>
      <c r="GC22" s="105"/>
      <c r="GD22" s="105"/>
      <c r="GE22" s="105"/>
      <c r="GF22" s="105"/>
      <c r="GG22" s="105"/>
      <c r="GH22" s="105"/>
      <c r="GI22" s="105"/>
      <c r="GJ22" s="105"/>
      <c r="GK22" s="105"/>
      <c r="GL22" s="105"/>
      <c r="GM22" s="105"/>
      <c r="GN22" s="105"/>
      <c r="GO22" s="105"/>
      <c r="GP22" s="105"/>
      <c r="GQ22" s="105"/>
      <c r="GR22" s="105"/>
      <c r="GS22" s="105"/>
      <c r="GT22" s="105"/>
      <c r="GU22" s="105"/>
      <c r="GV22" s="105"/>
      <c r="GW22" s="105"/>
      <c r="GX22" s="105"/>
      <c r="GY22" s="105"/>
      <c r="GZ22" s="105"/>
      <c r="HA22" s="105"/>
      <c r="HB22" s="105"/>
      <c r="HC22" s="105"/>
      <c r="HD22" s="105"/>
      <c r="HE22" s="105"/>
      <c r="HF22" s="105"/>
      <c r="HG22" s="105"/>
      <c r="HH22" s="105"/>
      <c r="HI22" s="105"/>
      <c r="HJ22" s="105"/>
      <c r="HK22" s="105"/>
      <c r="HL22" s="105"/>
      <c r="HM22" s="105"/>
      <c r="HN22" s="105"/>
      <c r="HO22" s="105"/>
      <c r="HP22" s="105"/>
      <c r="HQ22" s="105"/>
      <c r="HR22" s="105"/>
      <c r="HS22" s="105"/>
      <c r="HT22" s="105"/>
      <c r="HU22" s="105"/>
      <c r="HV22" s="105"/>
      <c r="HW22" s="105"/>
      <c r="HX22" s="105"/>
      <c r="HY22" s="105"/>
      <c r="HZ22" s="105"/>
      <c r="IA22" s="105"/>
      <c r="IB22" s="105"/>
      <c r="IC22" s="105"/>
      <c r="ID22" s="105"/>
      <c r="IE22" s="105"/>
      <c r="IF22" s="105"/>
      <c r="IG22" s="105"/>
      <c r="IH22" s="105"/>
      <c r="II22" s="105"/>
      <c r="IJ22" s="105"/>
      <c r="IK22" s="105"/>
      <c r="IL22" s="105"/>
      <c r="IM22" s="105"/>
      <c r="IN22" s="105"/>
      <c r="IO22" s="105"/>
      <c r="IP22" s="105"/>
      <c r="IQ22" s="105"/>
      <c r="IR22" s="105"/>
      <c r="IS22" s="105"/>
      <c r="IT22" s="105"/>
      <c r="IU22" s="105"/>
      <c r="IV22" s="105"/>
      <c r="IW22" s="105"/>
      <c r="IX22" s="105"/>
      <c r="IY22" s="105"/>
      <c r="IZ22" s="105"/>
      <c r="JA22" s="105"/>
      <c r="JB22" s="105"/>
      <c r="JC22" s="105"/>
      <c r="JD22" s="105"/>
      <c r="JE22" s="105"/>
      <c r="JF22" s="105"/>
      <c r="JG22" s="105"/>
      <c r="JH22" s="105"/>
      <c r="JI22" s="105"/>
      <c r="JJ22" s="105"/>
      <c r="JK22" s="105"/>
      <c r="JL22" s="105"/>
      <c r="JM22" s="105"/>
      <c r="JN22" s="105"/>
      <c r="JO22" s="105"/>
      <c r="JP22" s="105"/>
      <c r="JQ22" s="105"/>
      <c r="JR22" s="105"/>
      <c r="JS22" s="105"/>
      <c r="JT22" s="105"/>
      <c r="JU22" s="105"/>
      <c r="JV22" s="105"/>
      <c r="JW22" s="105"/>
      <c r="JX22" s="105"/>
      <c r="JY22" s="105"/>
      <c r="JZ22" s="105"/>
      <c r="KA22" s="105"/>
      <c r="KB22" s="105"/>
      <c r="KC22" s="105"/>
      <c r="KD22" s="105"/>
      <c r="KE22" s="105"/>
      <c r="KF22" s="105"/>
      <c r="KG22" s="105"/>
      <c r="KH22" s="105"/>
      <c r="KI22" s="105"/>
      <c r="KJ22" s="105"/>
      <c r="KK22" s="105"/>
      <c r="KL22" s="105"/>
      <c r="KM22" s="105"/>
      <c r="KN22" s="105"/>
      <c r="KO22" s="105"/>
      <c r="KP22" s="105"/>
      <c r="KQ22" s="105"/>
      <c r="KR22" s="105"/>
      <c r="KS22" s="105"/>
      <c r="KT22" s="105"/>
      <c r="KU22" s="105"/>
      <c r="KV22" s="105"/>
      <c r="KW22" s="105"/>
      <c r="KX22" s="105"/>
      <c r="KY22" s="105"/>
      <c r="KZ22" s="105"/>
      <c r="LA22" s="105"/>
      <c r="LB22" s="105"/>
      <c r="LC22" s="105"/>
      <c r="LD22" s="105"/>
      <c r="LE22" s="105"/>
      <c r="LF22" s="105"/>
      <c r="LG22" s="105"/>
      <c r="LH22" s="105"/>
      <c r="LI22" s="105"/>
      <c r="LJ22" s="105"/>
      <c r="LK22" s="105"/>
      <c r="LL22" s="105"/>
      <c r="LM22" s="105"/>
      <c r="LN22" s="105"/>
      <c r="LO22" s="105"/>
      <c r="LP22" s="105"/>
      <c r="LQ22" s="105"/>
      <c r="LR22" s="105"/>
      <c r="LS22" s="105"/>
      <c r="LT22" s="105"/>
      <c r="LU22" s="105"/>
      <c r="LV22" s="105"/>
      <c r="LW22" s="105"/>
      <c r="LX22" s="105"/>
      <c r="LY22" s="105"/>
      <c r="LZ22" s="105"/>
      <c r="MA22" s="105"/>
      <c r="MB22" s="105"/>
      <c r="MC22" s="105"/>
      <c r="MD22" s="105"/>
      <c r="ME22" s="105"/>
      <c r="MF22" s="105"/>
      <c r="MG22" s="105"/>
      <c r="MH22" s="105"/>
      <c r="MI22" s="105"/>
      <c r="MJ22" s="105"/>
      <c r="MK22" s="105"/>
      <c r="ML22" s="105"/>
      <c r="MM22" s="105"/>
      <c r="MN22" s="105"/>
      <c r="MO22" s="105"/>
      <c r="MP22" s="105"/>
      <c r="MQ22" s="105"/>
      <c r="MR22" s="105"/>
      <c r="MS22" s="105"/>
      <c r="MT22" s="105"/>
      <c r="MU22" s="105"/>
      <c r="MV22" s="105"/>
      <c r="MW22" s="105"/>
      <c r="MX22" s="105"/>
      <c r="MY22" s="105"/>
      <c r="MZ22" s="105"/>
      <c r="NA22" s="105"/>
      <c r="NB22" s="105"/>
      <c r="NC22" s="105"/>
      <c r="ND22" s="105"/>
      <c r="NE22" s="105"/>
      <c r="NF22" s="105"/>
      <c r="NG22" s="105"/>
      <c r="NH22" s="105"/>
      <c r="NI22" s="105"/>
      <c r="NJ22" s="105"/>
      <c r="NK22" s="105"/>
      <c r="NL22" s="105"/>
      <c r="NM22" s="105"/>
      <c r="NN22" s="105"/>
      <c r="NO22" s="105"/>
      <c r="NP22" s="105"/>
      <c r="NQ22" s="105"/>
      <c r="NR22" s="105"/>
      <c r="NS22" s="105"/>
      <c r="NT22" s="105"/>
      <c r="NU22" s="105"/>
      <c r="NV22" s="105"/>
      <c r="NW22" s="105"/>
      <c r="NX22" s="105"/>
      <c r="NY22" s="105"/>
      <c r="NZ22" s="105"/>
      <c r="OA22" s="105"/>
      <c r="OB22" s="105"/>
      <c r="OC22" s="105"/>
      <c r="OD22" s="105"/>
      <c r="OE22" s="105"/>
      <c r="OF22" s="105"/>
      <c r="OG22" s="105"/>
      <c r="OH22" s="105"/>
      <c r="OI22" s="105"/>
      <c r="OJ22" s="105"/>
      <c r="OK22" s="105"/>
      <c r="OL22" s="105"/>
      <c r="OM22" s="105"/>
      <c r="ON22" s="105"/>
      <c r="OO22" s="105"/>
      <c r="OP22" s="105"/>
      <c r="OQ22" s="105"/>
      <c r="OR22" s="105"/>
      <c r="OS22" s="105"/>
      <c r="OT22" s="105"/>
      <c r="OU22" s="105"/>
      <c r="OV22" s="105"/>
      <c r="OW22" s="105"/>
      <c r="OX22" s="105"/>
      <c r="OY22" s="105"/>
      <c r="OZ22" s="105"/>
      <c r="PA22" s="105"/>
      <c r="PB22" s="105"/>
      <c r="PC22" s="105"/>
      <c r="PD22" s="105"/>
      <c r="PE22" s="105"/>
      <c r="PF22" s="105"/>
      <c r="PG22" s="105"/>
      <c r="PH22" s="105"/>
      <c r="PI22" s="105"/>
      <c r="PJ22" s="105"/>
      <c r="PK22" s="105"/>
      <c r="PL22" s="105"/>
      <c r="PM22" s="105"/>
      <c r="PN22" s="105"/>
      <c r="PO22" s="105"/>
      <c r="PP22" s="105"/>
      <c r="PQ22" s="105"/>
      <c r="PR22" s="105"/>
      <c r="PS22" s="105"/>
      <c r="PT22" s="105"/>
      <c r="PU22" s="105"/>
      <c r="PV22" s="105"/>
      <c r="PW22" s="105"/>
      <c r="PX22" s="105"/>
      <c r="PY22" s="105"/>
      <c r="PZ22" s="105"/>
      <c r="QA22" s="105"/>
      <c r="QB22" s="105"/>
      <c r="QC22" s="105"/>
      <c r="QD22" s="105"/>
      <c r="QE22" s="105"/>
      <c r="QF22" s="105"/>
      <c r="QG22" s="105"/>
      <c r="QH22" s="105"/>
      <c r="QI22" s="105"/>
      <c r="QJ22" s="105"/>
      <c r="QK22" s="105"/>
      <c r="QL22" s="105"/>
      <c r="QM22" s="105"/>
      <c r="QN22" s="105"/>
      <c r="QO22" s="105"/>
      <c r="QP22" s="105"/>
      <c r="QQ22" s="105"/>
      <c r="QR22" s="105"/>
      <c r="QS22" s="105"/>
      <c r="QT22" s="105"/>
      <c r="QU22" s="105"/>
      <c r="QV22" s="105"/>
      <c r="QW22" s="105"/>
      <c r="QX22" s="105"/>
      <c r="QY22" s="105"/>
      <c r="QZ22" s="105"/>
      <c r="RA22" s="105"/>
      <c r="RB22" s="105"/>
      <c r="RC22" s="105"/>
      <c r="RD22" s="105"/>
      <c r="RE22" s="105"/>
      <c r="RF22" s="105"/>
      <c r="RG22" s="105"/>
      <c r="RH22" s="105"/>
      <c r="RI22" s="105"/>
      <c r="RJ22" s="105"/>
      <c r="RK22" s="105"/>
      <c r="RL22" s="105"/>
      <c r="RM22" s="105"/>
      <c r="RN22" s="105"/>
      <c r="RO22" s="105"/>
      <c r="RP22" s="105"/>
      <c r="RQ22" s="105"/>
      <c r="RR22" s="105"/>
      <c r="RS22" s="105"/>
      <c r="RT22" s="105"/>
      <c r="RU22" s="105"/>
      <c r="RV22" s="105"/>
      <c r="RW22" s="105"/>
      <c r="RX22" s="105"/>
      <c r="RY22" s="105"/>
      <c r="RZ22" s="105"/>
      <c r="SA22" s="105"/>
      <c r="SB22" s="105"/>
      <c r="SC22" s="105"/>
      <c r="SD22" s="105"/>
      <c r="SE22" s="105"/>
      <c r="SF22" s="105"/>
      <c r="SG22" s="105"/>
      <c r="SH22" s="105"/>
      <c r="SI22" s="105"/>
      <c r="SJ22" s="105"/>
      <c r="SK22" s="105"/>
      <c r="SL22" s="105"/>
      <c r="SM22" s="105"/>
      <c r="SN22" s="105"/>
      <c r="SO22" s="105"/>
      <c r="SP22" s="105"/>
      <c r="SQ22" s="105"/>
      <c r="SR22" s="105"/>
      <c r="SS22" s="105"/>
      <c r="ST22" s="105"/>
      <c r="SU22" s="105"/>
      <c r="SV22" s="105"/>
      <c r="SW22" s="105"/>
      <c r="SX22" s="105"/>
      <c r="SY22" s="105"/>
      <c r="SZ22" s="105"/>
      <c r="TA22" s="105"/>
      <c r="TB22" s="105"/>
      <c r="TC22" s="105"/>
      <c r="TD22" s="105"/>
      <c r="TE22" s="105"/>
      <c r="TF22" s="105"/>
      <c r="TG22" s="105"/>
      <c r="TH22" s="105"/>
      <c r="TI22" s="105"/>
      <c r="TJ22" s="105"/>
      <c r="TK22" s="105"/>
      <c r="TL22" s="105"/>
      <c r="TM22" s="105"/>
      <c r="TN22" s="105"/>
      <c r="TO22" s="105"/>
      <c r="TP22" s="105"/>
      <c r="TQ22" s="105"/>
      <c r="TR22" s="105"/>
      <c r="TS22" s="105"/>
      <c r="TT22" s="105"/>
      <c r="TU22" s="105"/>
      <c r="TV22" s="105"/>
      <c r="TW22" s="105"/>
      <c r="TX22" s="105"/>
      <c r="TY22" s="105"/>
      <c r="TZ22" s="105"/>
      <c r="UA22" s="105"/>
      <c r="UB22" s="105"/>
      <c r="UC22" s="105"/>
      <c r="UD22" s="105"/>
      <c r="UE22" s="105"/>
      <c r="UF22" s="105"/>
      <c r="UG22" s="105"/>
      <c r="UH22" s="105"/>
      <c r="UI22" s="105"/>
      <c r="UJ22" s="105"/>
      <c r="UK22" s="105"/>
      <c r="UL22" s="105"/>
      <c r="UM22" s="105"/>
      <c r="UN22" s="105"/>
      <c r="UO22" s="105"/>
      <c r="UP22" s="105"/>
      <c r="UQ22" s="105"/>
      <c r="UR22" s="105"/>
      <c r="US22" s="105"/>
      <c r="UT22" s="105"/>
      <c r="UU22" s="105"/>
      <c r="UV22" s="105"/>
      <c r="UW22" s="105"/>
      <c r="UX22" s="105"/>
      <c r="UY22" s="105"/>
      <c r="UZ22" s="105"/>
      <c r="VA22" s="105"/>
      <c r="VB22" s="105"/>
      <c r="VC22" s="105"/>
      <c r="VD22" s="105"/>
      <c r="VE22" s="105"/>
      <c r="VF22" s="105"/>
      <c r="VG22" s="105"/>
      <c r="VH22" s="105"/>
      <c r="VI22" s="105"/>
      <c r="VJ22" s="105"/>
      <c r="VK22" s="105"/>
      <c r="VL22" s="105"/>
      <c r="VM22" s="105"/>
      <c r="VN22" s="105"/>
      <c r="VO22" s="105"/>
      <c r="VP22" s="105"/>
      <c r="VQ22" s="105"/>
      <c r="VR22" s="105"/>
      <c r="VS22" s="105"/>
      <c r="VT22" s="105"/>
      <c r="VU22" s="105"/>
      <c r="VV22" s="105"/>
      <c r="VW22" s="105"/>
      <c r="VX22" s="105"/>
      <c r="VY22" s="105"/>
      <c r="VZ22" s="105"/>
      <c r="WA22" s="105"/>
      <c r="WB22" s="105"/>
      <c r="WC22" s="105"/>
      <c r="WD22" s="105"/>
      <c r="WE22" s="105"/>
      <c r="WF22" s="105"/>
      <c r="WG22" s="105"/>
      <c r="WH22" s="105"/>
      <c r="WI22" s="105"/>
      <c r="WJ22" s="105"/>
      <c r="WK22" s="105"/>
      <c r="WL22" s="105"/>
      <c r="WM22" s="105"/>
      <c r="WN22" s="105"/>
      <c r="WO22" s="105"/>
      <c r="WP22" s="105"/>
      <c r="WQ22" s="105"/>
      <c r="WR22" s="105"/>
      <c r="WS22" s="105"/>
      <c r="WT22" s="105"/>
      <c r="WU22" s="105"/>
      <c r="WV22" s="105"/>
      <c r="WW22" s="105"/>
      <c r="WX22" s="105"/>
      <c r="WY22" s="105"/>
      <c r="WZ22" s="105"/>
      <c r="XA22" s="105"/>
      <c r="XB22" s="105"/>
      <c r="XC22" s="105"/>
      <c r="XD22" s="105"/>
      <c r="XE22" s="105"/>
      <c r="XF22" s="105"/>
      <c r="XG22" s="105"/>
      <c r="XH22" s="105"/>
      <c r="XI22" s="105"/>
      <c r="XJ22" s="105"/>
      <c r="XK22" s="105"/>
      <c r="XL22" s="105"/>
      <c r="XM22" s="105"/>
      <c r="XN22" s="105"/>
      <c r="XO22" s="105"/>
      <c r="XP22" s="105"/>
      <c r="XQ22" s="105"/>
      <c r="XR22" s="105"/>
      <c r="XS22" s="105"/>
      <c r="XT22" s="105"/>
      <c r="XU22" s="105"/>
      <c r="XV22" s="105"/>
      <c r="XW22" s="105"/>
      <c r="XX22" s="105"/>
      <c r="XY22" s="105"/>
      <c r="XZ22" s="105"/>
      <c r="YA22" s="105"/>
      <c r="YB22" s="105"/>
      <c r="YC22" s="105"/>
      <c r="YD22" s="105"/>
      <c r="YE22" s="105"/>
      <c r="YF22" s="105"/>
      <c r="YG22" s="105"/>
      <c r="YH22" s="105"/>
      <c r="YI22" s="105"/>
      <c r="YJ22" s="105"/>
      <c r="YK22" s="105"/>
      <c r="YL22" s="105"/>
      <c r="YM22" s="105"/>
      <c r="YN22" s="105"/>
      <c r="YO22" s="105"/>
      <c r="YP22" s="105"/>
      <c r="YQ22" s="105"/>
      <c r="YR22" s="105"/>
      <c r="YS22" s="105"/>
      <c r="YT22" s="105"/>
      <c r="YU22" s="105"/>
      <c r="YV22" s="105"/>
      <c r="YW22" s="105"/>
      <c r="YX22" s="105"/>
      <c r="YY22" s="105"/>
      <c r="YZ22" s="105"/>
      <c r="ZA22" s="105"/>
      <c r="ZB22" s="105"/>
      <c r="ZC22" s="105"/>
      <c r="ZD22" s="105"/>
      <c r="ZE22" s="105"/>
      <c r="ZF22" s="105"/>
      <c r="ZG22" s="105"/>
      <c r="ZH22" s="105"/>
      <c r="ZI22" s="105"/>
      <c r="ZJ22" s="105"/>
      <c r="ZK22" s="105"/>
      <c r="ZL22" s="105"/>
      <c r="ZM22" s="105"/>
      <c r="ZN22" s="105"/>
      <c r="ZO22" s="105"/>
      <c r="ZP22" s="105"/>
      <c r="ZQ22" s="105"/>
      <c r="ZR22" s="105"/>
      <c r="ZS22" s="105"/>
      <c r="ZT22" s="105"/>
      <c r="ZU22" s="105"/>
      <c r="ZV22" s="105"/>
      <c r="ZW22" s="105"/>
      <c r="ZX22" s="105"/>
      <c r="ZY22" s="105"/>
      <c r="ZZ22" s="105"/>
      <c r="AAA22" s="105"/>
      <c r="AAB22" s="105"/>
      <c r="AAC22" s="105"/>
      <c r="AAD22" s="105"/>
      <c r="AAE22" s="105"/>
      <c r="AAF22" s="105"/>
      <c r="AAG22" s="105"/>
      <c r="AAH22" s="105"/>
      <c r="AAI22" s="105"/>
      <c r="AAJ22" s="105"/>
      <c r="AAK22" s="105"/>
      <c r="AAL22" s="105"/>
      <c r="AAM22" s="105"/>
      <c r="AAN22" s="105"/>
      <c r="AAO22" s="105"/>
      <c r="AAP22" s="105"/>
      <c r="AAQ22" s="105"/>
      <c r="AAR22" s="105"/>
      <c r="AAS22" s="105"/>
      <c r="AAT22" s="105"/>
      <c r="AAU22" s="105"/>
      <c r="AAV22" s="105"/>
      <c r="AAW22" s="105"/>
      <c r="AAX22" s="105"/>
      <c r="AAY22" s="105"/>
      <c r="AAZ22" s="105"/>
      <c r="ABA22" s="105"/>
      <c r="ABB22" s="105"/>
      <c r="ABC22" s="105"/>
      <c r="ABD22" s="105"/>
      <c r="ABE22" s="105"/>
      <c r="ABF22" s="105"/>
      <c r="ABG22" s="105"/>
      <c r="ABH22" s="105"/>
      <c r="ABI22" s="105"/>
      <c r="ABJ22" s="105"/>
      <c r="ABK22" s="105"/>
      <c r="ABL22" s="105"/>
      <c r="ABM22" s="105"/>
      <c r="ABN22" s="105"/>
      <c r="ABO22" s="105"/>
      <c r="ABP22" s="105"/>
      <c r="ABQ22" s="105"/>
      <c r="ABR22" s="105"/>
      <c r="ABS22" s="105"/>
      <c r="ABT22" s="105"/>
      <c r="ABU22" s="105"/>
      <c r="ABV22" s="105"/>
      <c r="ABW22" s="105"/>
      <c r="ABX22" s="105"/>
      <c r="ABY22" s="105"/>
      <c r="ABZ22" s="105"/>
      <c r="ACA22" s="105"/>
      <c r="ACB22" s="105"/>
      <c r="ACC22" s="105"/>
      <c r="ACD22" s="105"/>
      <c r="ACE22" s="105"/>
      <c r="ACF22" s="105"/>
      <c r="ACG22" s="105"/>
      <c r="ACH22" s="105"/>
      <c r="ACI22" s="105"/>
      <c r="ACJ22" s="105"/>
      <c r="ACK22" s="105"/>
      <c r="ACL22" s="105"/>
      <c r="ACM22" s="105"/>
      <c r="ACN22" s="105"/>
      <c r="ACO22" s="105"/>
      <c r="ACP22" s="105"/>
      <c r="ACQ22" s="105"/>
      <c r="ACR22" s="105"/>
      <c r="ACS22" s="105"/>
      <c r="ACT22" s="105"/>
      <c r="ACU22" s="105"/>
      <c r="ACV22" s="105"/>
      <c r="ACW22" s="105"/>
      <c r="ACX22" s="105"/>
      <c r="ACY22" s="105"/>
      <c r="ACZ22" s="105"/>
      <c r="ADA22" s="105"/>
      <c r="ADB22" s="105"/>
      <c r="ADC22" s="105"/>
      <c r="ADD22" s="105"/>
      <c r="ADE22" s="105"/>
      <c r="ADF22" s="105"/>
      <c r="ADG22" s="105"/>
      <c r="ADH22" s="105"/>
      <c r="ADI22" s="105"/>
      <c r="ADJ22" s="105"/>
      <c r="ADK22" s="105"/>
      <c r="ADL22" s="105"/>
      <c r="ADM22" s="105"/>
      <c r="ADN22" s="105"/>
      <c r="ADO22" s="105"/>
      <c r="ADP22" s="105"/>
      <c r="ADQ22" s="105"/>
      <c r="ADR22" s="105"/>
      <c r="ADS22" s="105"/>
      <c r="ADT22" s="105"/>
      <c r="ADU22" s="105"/>
      <c r="ADV22" s="105"/>
      <c r="ADW22" s="105"/>
      <c r="ADX22" s="105"/>
      <c r="ADY22" s="105"/>
      <c r="ADZ22" s="105"/>
      <c r="AEA22" s="105"/>
      <c r="AEB22" s="105"/>
      <c r="AEC22" s="105"/>
      <c r="AED22" s="105"/>
      <c r="AEE22" s="105"/>
      <c r="AEF22" s="105"/>
      <c r="AEG22" s="105"/>
      <c r="AEH22" s="105"/>
      <c r="AEI22" s="105"/>
      <c r="AEJ22" s="105"/>
      <c r="AEK22" s="105"/>
      <c r="AEL22" s="105"/>
      <c r="AEM22" s="105"/>
      <c r="AEN22" s="105"/>
      <c r="AEO22" s="105"/>
      <c r="AEP22" s="105"/>
      <c r="AEQ22" s="105"/>
      <c r="AER22" s="105"/>
      <c r="AES22" s="105"/>
      <c r="AET22" s="105"/>
      <c r="AEU22" s="105"/>
      <c r="AEV22" s="105"/>
      <c r="AEW22" s="105"/>
      <c r="AEX22" s="105"/>
      <c r="AEY22" s="105"/>
      <c r="AEZ22" s="105"/>
      <c r="AFA22" s="105"/>
      <c r="AFB22" s="105"/>
      <c r="AFC22" s="105"/>
      <c r="AFD22" s="105"/>
      <c r="AFE22" s="105"/>
      <c r="AFF22" s="105"/>
      <c r="AFG22" s="105"/>
      <c r="AFH22" s="105"/>
      <c r="AFI22" s="105"/>
      <c r="AFJ22" s="105"/>
      <c r="AFK22" s="105"/>
      <c r="AFL22" s="105"/>
      <c r="AFM22" s="105"/>
      <c r="AFN22" s="105"/>
      <c r="AFO22" s="105"/>
      <c r="AFP22" s="105"/>
      <c r="AFQ22" s="105"/>
      <c r="AFR22" s="105"/>
      <c r="AFS22" s="105"/>
      <c r="AFT22" s="105"/>
      <c r="AFU22" s="105"/>
      <c r="AFV22" s="105"/>
      <c r="AFW22" s="105"/>
      <c r="AFX22" s="105"/>
      <c r="AFY22" s="105"/>
      <c r="AFZ22" s="105"/>
      <c r="AGA22" s="105"/>
      <c r="AGB22" s="105"/>
      <c r="AGC22" s="105"/>
      <c r="AGD22" s="105"/>
      <c r="AGE22" s="105"/>
      <c r="AGF22" s="105"/>
      <c r="AGG22" s="105"/>
      <c r="AGH22" s="105"/>
      <c r="AGI22" s="105"/>
      <c r="AGJ22" s="105"/>
      <c r="AGK22" s="105"/>
      <c r="AGL22" s="105"/>
      <c r="AGM22" s="105"/>
      <c r="AGN22" s="105"/>
      <c r="AGO22" s="105"/>
      <c r="AGP22" s="105"/>
      <c r="AGQ22" s="105"/>
      <c r="AGR22" s="105"/>
      <c r="AGS22" s="105"/>
      <c r="AGT22" s="105"/>
      <c r="AGU22" s="105"/>
      <c r="AGV22" s="105"/>
      <c r="AGW22" s="105"/>
      <c r="AGX22" s="105"/>
      <c r="AGY22" s="105"/>
      <c r="AGZ22" s="105"/>
      <c r="AHA22" s="105"/>
      <c r="AHB22" s="105"/>
      <c r="AHC22" s="105"/>
      <c r="AHD22" s="105"/>
      <c r="AHE22" s="105"/>
      <c r="AHF22" s="105"/>
      <c r="AHG22" s="105"/>
      <c r="AHH22" s="105"/>
      <c r="AHI22" s="105"/>
      <c r="AHJ22" s="105"/>
      <c r="AHK22" s="105"/>
      <c r="AHL22" s="105"/>
      <c r="AHM22" s="105"/>
      <c r="AHN22" s="105"/>
      <c r="AHO22" s="105"/>
      <c r="AHP22" s="105"/>
      <c r="AHQ22" s="105"/>
      <c r="AHR22" s="105"/>
      <c r="AHS22" s="105"/>
      <c r="AHT22" s="105"/>
      <c r="AHU22" s="105"/>
      <c r="AHV22" s="105"/>
      <c r="AHW22" s="105"/>
      <c r="AHX22" s="105"/>
      <c r="AHY22" s="105"/>
      <c r="AHZ22" s="105"/>
      <c r="AIA22" s="105"/>
      <c r="AIB22" s="105"/>
      <c r="AIC22" s="105"/>
      <c r="AID22" s="105"/>
      <c r="AIE22" s="105"/>
      <c r="AIF22" s="105"/>
      <c r="AIG22" s="105"/>
      <c r="AIH22" s="105"/>
      <c r="AII22" s="105"/>
      <c r="AIJ22" s="105"/>
      <c r="AIK22" s="105"/>
      <c r="AIL22" s="105"/>
      <c r="AIM22" s="105"/>
      <c r="AIN22" s="105"/>
      <c r="AIO22" s="105"/>
      <c r="AIP22" s="105"/>
      <c r="AIQ22" s="105"/>
      <c r="AIR22" s="105"/>
      <c r="AIS22" s="105"/>
      <c r="AIT22" s="105"/>
      <c r="AIU22" s="105"/>
      <c r="AIV22" s="105"/>
      <c r="AIW22" s="105"/>
      <c r="AIX22" s="105"/>
      <c r="AIY22" s="105"/>
      <c r="AIZ22" s="105"/>
      <c r="AJA22" s="105"/>
      <c r="AJB22" s="105"/>
      <c r="AJC22" s="105"/>
      <c r="AJD22" s="105"/>
      <c r="AJE22" s="105"/>
      <c r="AJF22" s="105"/>
      <c r="AJG22" s="105"/>
      <c r="AJH22" s="105"/>
      <c r="AJI22" s="105"/>
      <c r="AJJ22" s="105"/>
      <c r="AJK22" s="105"/>
      <c r="AJL22" s="105"/>
      <c r="AJM22" s="105"/>
      <c r="AJN22" s="105"/>
      <c r="AJO22" s="105"/>
      <c r="AJP22" s="105"/>
      <c r="AJQ22" s="105"/>
      <c r="AJR22" s="105"/>
      <c r="AJS22" s="105"/>
      <c r="AJT22" s="105"/>
      <c r="AJU22" s="105"/>
      <c r="AJV22" s="105"/>
      <c r="AJW22" s="105"/>
      <c r="AJX22" s="105"/>
      <c r="AJY22" s="105"/>
      <c r="AJZ22" s="105"/>
      <c r="AKA22" s="105"/>
      <c r="AKB22" s="105"/>
      <c r="AKC22" s="105"/>
      <c r="AKD22" s="105"/>
      <c r="AKE22" s="105"/>
      <c r="AKF22" s="105"/>
      <c r="AKG22" s="105"/>
      <c r="AKH22" s="105"/>
      <c r="AKI22" s="105"/>
      <c r="AKJ22" s="105"/>
      <c r="AKK22" s="105"/>
      <c r="AKL22" s="105"/>
      <c r="AKM22" s="105"/>
      <c r="AKN22" s="105"/>
      <c r="AKO22" s="105"/>
      <c r="AKP22" s="105"/>
      <c r="AKQ22" s="105"/>
      <c r="AKR22" s="105"/>
      <c r="AKS22" s="105"/>
      <c r="AKT22" s="105"/>
      <c r="AKU22" s="105"/>
      <c r="AKV22" s="105"/>
      <c r="AKW22" s="105"/>
      <c r="AKX22" s="105"/>
      <c r="AKY22" s="105"/>
      <c r="AKZ22" s="105"/>
      <c r="ALA22" s="105"/>
      <c r="ALB22" s="105"/>
      <c r="ALC22" s="105"/>
      <c r="ALD22" s="105"/>
      <c r="ALE22" s="105"/>
      <c r="ALF22" s="105"/>
      <c r="ALG22" s="105"/>
      <c r="ALH22" s="105"/>
      <c r="ALI22" s="105"/>
      <c r="ALJ22" s="105"/>
      <c r="ALK22" s="105"/>
      <c r="ALL22" s="105"/>
      <c r="ALM22" s="105"/>
      <c r="ALN22" s="105"/>
      <c r="ALO22" s="105"/>
      <c r="ALP22" s="105"/>
      <c r="ALQ22" s="105"/>
      <c r="ALR22" s="105"/>
      <c r="ALS22" s="105"/>
      <c r="ALT22" s="105"/>
      <c r="ALU22" s="105"/>
      <c r="ALV22" s="105"/>
      <c r="ALW22" s="105"/>
      <c r="ALX22" s="105"/>
      <c r="ALY22" s="105"/>
      <c r="ALZ22" s="105"/>
      <c r="AMA22" s="105"/>
      <c r="AMB22" s="105"/>
      <c r="AMC22" s="105"/>
      <c r="AMD22" s="105"/>
      <c r="AME22" s="105"/>
      <c r="AMF22" s="105"/>
      <c r="AMG22" s="105"/>
      <c r="AMH22" s="105"/>
      <c r="AMI22" s="105"/>
      <c r="AMJ22" s="105"/>
      <c r="AMK22" s="105"/>
      <c r="AML22" s="105"/>
      <c r="AMM22" s="105"/>
      <c r="AMN22" s="105"/>
      <c r="AMO22" s="105"/>
      <c r="AMP22" s="105"/>
      <c r="AMQ22" s="105"/>
      <c r="AMR22" s="105"/>
      <c r="AMS22" s="105"/>
      <c r="AMT22" s="105"/>
      <c r="AMU22" s="105"/>
      <c r="AMV22" s="105"/>
      <c r="AMW22" s="105"/>
      <c r="AMX22" s="105"/>
      <c r="AMY22" s="105"/>
      <c r="AMZ22" s="105"/>
      <c r="ANA22" s="105"/>
      <c r="ANB22" s="105"/>
      <c r="ANC22" s="105"/>
      <c r="AND22" s="105"/>
      <c r="ANE22" s="105"/>
      <c r="ANF22" s="105"/>
      <c r="ANG22" s="105"/>
      <c r="ANH22" s="105"/>
      <c r="ANI22" s="105"/>
      <c r="ANJ22" s="105"/>
      <c r="ANK22" s="105"/>
      <c r="ANL22" s="105"/>
      <c r="ANM22" s="105"/>
      <c r="ANN22" s="105"/>
      <c r="ANO22" s="105"/>
      <c r="ANP22" s="105"/>
      <c r="ANQ22" s="105"/>
      <c r="ANR22" s="105"/>
      <c r="ANS22" s="105"/>
      <c r="ANT22" s="105"/>
      <c r="ANU22" s="105"/>
      <c r="ANV22" s="105"/>
      <c r="ANW22" s="105"/>
      <c r="ANX22" s="105"/>
      <c r="ANY22" s="105"/>
      <c r="ANZ22" s="105"/>
      <c r="AOA22" s="105"/>
      <c r="AOB22" s="105"/>
      <c r="AOC22" s="105"/>
      <c r="AOD22" s="105"/>
      <c r="AOE22" s="105"/>
      <c r="AOF22" s="105"/>
      <c r="AOG22" s="105"/>
      <c r="AOH22" s="105"/>
      <c r="AOI22" s="105"/>
      <c r="AOJ22" s="105"/>
      <c r="AOK22" s="105"/>
      <c r="AOL22" s="105"/>
      <c r="AOM22" s="105"/>
      <c r="AON22" s="105"/>
      <c r="AOO22" s="105"/>
      <c r="AOP22" s="105"/>
      <c r="AOQ22" s="105"/>
      <c r="AOR22" s="105"/>
      <c r="AOS22" s="105"/>
      <c r="AOT22" s="105"/>
      <c r="AOU22" s="105"/>
      <c r="AOV22" s="105"/>
      <c r="AOW22" s="105"/>
      <c r="AOX22" s="105"/>
      <c r="AOY22" s="105"/>
      <c r="AOZ22" s="105"/>
      <c r="APA22" s="105"/>
      <c r="APB22" s="105"/>
      <c r="APC22" s="105"/>
      <c r="APD22" s="105"/>
      <c r="APE22" s="105"/>
      <c r="APF22" s="105"/>
      <c r="APG22" s="105"/>
      <c r="APH22" s="105"/>
      <c r="API22" s="105"/>
      <c r="APJ22" s="105"/>
      <c r="APK22" s="105"/>
      <c r="APL22" s="105"/>
      <c r="APM22" s="105"/>
      <c r="APN22" s="105"/>
      <c r="APO22" s="105"/>
      <c r="APP22" s="105"/>
      <c r="APQ22" s="105"/>
      <c r="APR22" s="105"/>
      <c r="APS22" s="105"/>
      <c r="APT22" s="105"/>
      <c r="APU22" s="105"/>
      <c r="APV22" s="105"/>
      <c r="APW22" s="105"/>
      <c r="APX22" s="105"/>
      <c r="APY22" s="105"/>
      <c r="APZ22" s="105"/>
      <c r="AQA22" s="105"/>
      <c r="AQB22" s="105"/>
      <c r="AQC22" s="105"/>
      <c r="AQD22" s="105"/>
      <c r="AQE22" s="105"/>
      <c r="AQF22" s="105"/>
      <c r="AQG22" s="105"/>
      <c r="AQH22" s="105"/>
      <c r="AQI22" s="105"/>
      <c r="AQJ22" s="105"/>
      <c r="AQK22" s="105"/>
      <c r="AQL22" s="105"/>
      <c r="AQM22" s="105"/>
      <c r="AQN22" s="105"/>
      <c r="AQO22" s="105"/>
      <c r="AQP22" s="105"/>
      <c r="AQQ22" s="105"/>
      <c r="AQR22" s="105"/>
      <c r="AQS22" s="105"/>
      <c r="AQT22" s="105"/>
      <c r="AQU22" s="105"/>
      <c r="AQV22" s="105"/>
      <c r="AQW22" s="105"/>
      <c r="AQX22" s="105"/>
      <c r="AQY22" s="105"/>
      <c r="AQZ22" s="105"/>
      <c r="ARA22" s="105"/>
      <c r="ARB22" s="105"/>
      <c r="ARC22" s="105"/>
      <c r="ARD22" s="105"/>
      <c r="ARE22" s="105"/>
      <c r="ARF22" s="105"/>
      <c r="ARG22" s="105"/>
      <c r="ARH22" s="105"/>
      <c r="ARI22" s="105"/>
      <c r="ARJ22" s="105"/>
      <c r="ARK22" s="105"/>
      <c r="ARL22" s="105"/>
      <c r="ARM22" s="105"/>
      <c r="ARN22" s="105"/>
      <c r="ARO22" s="105"/>
      <c r="ARP22" s="105"/>
      <c r="ARQ22" s="105"/>
      <c r="ARR22" s="105"/>
      <c r="ARS22" s="105"/>
      <c r="ART22" s="105"/>
      <c r="ARU22" s="105"/>
      <c r="ARV22" s="105"/>
      <c r="ARW22" s="105"/>
      <c r="ARX22" s="105"/>
      <c r="ARY22" s="105"/>
      <c r="ARZ22" s="105"/>
      <c r="ASA22" s="105"/>
      <c r="ASB22" s="105"/>
      <c r="ASC22" s="105"/>
      <c r="ASD22" s="105"/>
      <c r="ASE22" s="105"/>
      <c r="ASF22" s="105"/>
      <c r="ASG22" s="105"/>
      <c r="ASH22" s="105"/>
      <c r="ASI22" s="105"/>
      <c r="ASJ22" s="105"/>
      <c r="ASK22" s="105"/>
      <c r="ASL22" s="105"/>
      <c r="ASM22" s="105"/>
      <c r="ASN22" s="105"/>
      <c r="ASO22" s="105"/>
      <c r="ASP22" s="105"/>
      <c r="ASQ22" s="105"/>
      <c r="ASR22" s="105"/>
      <c r="ASS22" s="105"/>
      <c r="AST22" s="105"/>
      <c r="ASU22" s="105"/>
      <c r="ASV22" s="105"/>
      <c r="ASW22" s="105"/>
      <c r="ASX22" s="105"/>
      <c r="ASY22" s="105"/>
      <c r="ASZ22" s="105"/>
      <c r="ATA22" s="105"/>
      <c r="ATB22" s="105"/>
      <c r="ATC22" s="105"/>
      <c r="ATD22" s="105"/>
      <c r="ATE22" s="105"/>
      <c r="ATF22" s="105"/>
      <c r="ATG22" s="105"/>
      <c r="ATH22" s="105"/>
      <c r="ATI22" s="105"/>
      <c r="ATJ22" s="105"/>
      <c r="ATK22" s="105"/>
      <c r="ATL22" s="105"/>
      <c r="ATM22" s="105"/>
      <c r="ATN22" s="105"/>
      <c r="ATO22" s="105"/>
      <c r="ATP22" s="105"/>
      <c r="ATQ22" s="105"/>
      <c r="ATR22" s="105"/>
      <c r="ATS22" s="105"/>
      <c r="ATT22" s="105"/>
      <c r="ATU22" s="105"/>
      <c r="ATV22" s="105"/>
      <c r="ATW22" s="105"/>
      <c r="ATX22" s="105"/>
      <c r="ATY22" s="105"/>
      <c r="ATZ22" s="105"/>
      <c r="AUA22" s="105"/>
      <c r="AUB22" s="105"/>
      <c r="AUC22" s="105"/>
      <c r="AUD22" s="105"/>
      <c r="AUE22" s="105"/>
      <c r="AUF22" s="105"/>
      <c r="AUG22" s="105"/>
      <c r="AUH22" s="105"/>
      <c r="AUI22" s="105"/>
      <c r="AUJ22" s="105"/>
      <c r="AUK22" s="105"/>
      <c r="AUL22" s="105"/>
      <c r="AUM22" s="105"/>
      <c r="AUN22" s="105"/>
      <c r="AUO22" s="105"/>
      <c r="AUP22" s="105"/>
      <c r="AUQ22" s="105"/>
      <c r="AUR22" s="105"/>
      <c r="AUS22" s="105"/>
      <c r="AUT22" s="105"/>
      <c r="AUU22" s="105"/>
      <c r="AUV22" s="105"/>
      <c r="AUW22" s="105"/>
      <c r="AUX22" s="105"/>
      <c r="AUY22" s="105"/>
      <c r="AUZ22" s="105"/>
      <c r="AVA22" s="105"/>
      <c r="AVB22" s="105"/>
      <c r="AVC22" s="105"/>
      <c r="AVD22" s="105"/>
      <c r="AVE22" s="105"/>
      <c r="AVF22" s="105"/>
      <c r="AVG22" s="105"/>
      <c r="AVH22" s="105"/>
      <c r="AVI22" s="105"/>
      <c r="AVJ22" s="105"/>
      <c r="AVK22" s="105"/>
      <c r="AVL22" s="105"/>
      <c r="AVM22" s="105"/>
      <c r="AVN22" s="105"/>
      <c r="AVO22" s="105"/>
      <c r="AVP22" s="105"/>
      <c r="AVQ22" s="105"/>
      <c r="AVR22" s="105"/>
      <c r="AVS22" s="105"/>
      <c r="AVT22" s="105"/>
      <c r="AVU22" s="105"/>
      <c r="AVV22" s="105"/>
      <c r="AVW22" s="105"/>
      <c r="AVX22" s="105"/>
      <c r="AVY22" s="105"/>
      <c r="AVZ22" s="105"/>
      <c r="AWA22" s="105"/>
      <c r="AWB22" s="105"/>
      <c r="AWC22" s="105"/>
      <c r="AWD22" s="105"/>
      <c r="AWE22" s="105"/>
      <c r="AWF22" s="105"/>
      <c r="AWG22" s="105"/>
      <c r="AWH22" s="105"/>
    </row>
    <row r="23" spans="1:1282" s="58" customFormat="1" ht="15.75">
      <c r="A23" s="2723"/>
      <c r="B23" s="70" t="s">
        <v>21</v>
      </c>
      <c r="C23" s="68">
        <v>1.4999999999999999E-2</v>
      </c>
      <c r="D23" s="25" t="s">
        <v>67</v>
      </c>
      <c r="E23" s="25"/>
      <c r="F23" s="96"/>
      <c r="G23" s="96"/>
      <c r="H23" s="56"/>
      <c r="I23" s="56"/>
      <c r="J23" s="56"/>
      <c r="K23" s="56"/>
      <c r="L23" s="74">
        <f>M10*C23</f>
        <v>1.4999999999999999E-2</v>
      </c>
      <c r="M23" s="33"/>
      <c r="N23" s="57"/>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c r="BK23" s="105"/>
      <c r="BL23" s="105"/>
      <c r="BM23" s="105"/>
      <c r="BN23" s="105"/>
      <c r="BO23" s="105"/>
      <c r="BP23" s="105"/>
      <c r="BQ23" s="105"/>
      <c r="BR23" s="105"/>
      <c r="BS23" s="105"/>
      <c r="BT23" s="105"/>
      <c r="BU23" s="105"/>
      <c r="BV23" s="105"/>
      <c r="BW23" s="105"/>
      <c r="BX23" s="105"/>
      <c r="BY23" s="105"/>
      <c r="BZ23" s="105"/>
      <c r="CA23" s="105"/>
      <c r="CB23" s="105"/>
      <c r="CC23" s="105"/>
      <c r="CD23" s="105"/>
      <c r="CE23" s="105"/>
      <c r="CF23" s="105"/>
      <c r="CG23" s="105"/>
      <c r="CH23" s="105"/>
      <c r="CI23" s="105"/>
      <c r="CJ23" s="105"/>
      <c r="CK23" s="105"/>
      <c r="CL23" s="105"/>
      <c r="CM23" s="105"/>
      <c r="CN23" s="105"/>
      <c r="CO23" s="105"/>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5"/>
      <c r="DP23" s="105"/>
      <c r="DQ23" s="105"/>
      <c r="DR23" s="105"/>
      <c r="DS23" s="105"/>
      <c r="DT23" s="105"/>
      <c r="DU23" s="105"/>
      <c r="DV23" s="105"/>
      <c r="DW23" s="105"/>
      <c r="DX23" s="105"/>
      <c r="DY23" s="105"/>
      <c r="DZ23" s="105"/>
      <c r="EA23" s="105"/>
      <c r="EB23" s="105"/>
      <c r="EC23" s="105"/>
      <c r="ED23" s="105"/>
      <c r="EE23" s="105"/>
      <c r="EF23" s="105"/>
      <c r="EG23" s="105"/>
      <c r="EH23" s="105"/>
      <c r="EI23" s="105"/>
      <c r="EJ23" s="105"/>
      <c r="EK23" s="105"/>
      <c r="EL23" s="105"/>
      <c r="EM23" s="105"/>
      <c r="EN23" s="105"/>
      <c r="EO23" s="105"/>
      <c r="EP23" s="105"/>
      <c r="EQ23" s="105"/>
      <c r="ER23" s="105"/>
      <c r="ES23" s="105"/>
      <c r="ET23" s="105"/>
      <c r="EU23" s="105"/>
      <c r="EV23" s="105"/>
      <c r="EW23" s="105"/>
      <c r="EX23" s="105"/>
      <c r="EY23" s="105"/>
      <c r="EZ23" s="105"/>
      <c r="FA23" s="105"/>
      <c r="FB23" s="105"/>
      <c r="FC23" s="105"/>
      <c r="FD23" s="105"/>
      <c r="FE23" s="105"/>
      <c r="FF23" s="105"/>
      <c r="FG23" s="105"/>
      <c r="FH23" s="105"/>
      <c r="FI23" s="105"/>
      <c r="FJ23" s="105"/>
      <c r="FK23" s="105"/>
      <c r="FL23" s="105"/>
      <c r="FM23" s="105"/>
      <c r="FN23" s="105"/>
      <c r="FO23" s="105"/>
      <c r="FP23" s="105"/>
      <c r="FQ23" s="105"/>
      <c r="FR23" s="105"/>
      <c r="FS23" s="105"/>
      <c r="FT23" s="105"/>
      <c r="FU23" s="105"/>
      <c r="FV23" s="105"/>
      <c r="FW23" s="105"/>
      <c r="FX23" s="105"/>
      <c r="FY23" s="105"/>
      <c r="FZ23" s="105"/>
      <c r="GA23" s="105"/>
      <c r="GB23" s="105"/>
      <c r="GC23" s="105"/>
      <c r="GD23" s="105"/>
      <c r="GE23" s="105"/>
      <c r="GF23" s="105"/>
      <c r="GG23" s="105"/>
      <c r="GH23" s="105"/>
      <c r="GI23" s="105"/>
      <c r="GJ23" s="105"/>
      <c r="GK23" s="105"/>
      <c r="GL23" s="105"/>
      <c r="GM23" s="105"/>
      <c r="GN23" s="105"/>
      <c r="GO23" s="105"/>
      <c r="GP23" s="105"/>
      <c r="GQ23" s="105"/>
      <c r="GR23" s="105"/>
      <c r="GS23" s="105"/>
      <c r="GT23" s="105"/>
      <c r="GU23" s="105"/>
      <c r="GV23" s="105"/>
      <c r="GW23" s="105"/>
      <c r="GX23" s="105"/>
      <c r="GY23" s="105"/>
      <c r="GZ23" s="105"/>
      <c r="HA23" s="105"/>
      <c r="HB23" s="105"/>
      <c r="HC23" s="105"/>
      <c r="HD23" s="105"/>
      <c r="HE23" s="105"/>
      <c r="HF23" s="105"/>
      <c r="HG23" s="105"/>
      <c r="HH23" s="105"/>
      <c r="HI23" s="105"/>
      <c r="HJ23" s="105"/>
      <c r="HK23" s="105"/>
      <c r="HL23" s="105"/>
      <c r="HM23" s="105"/>
      <c r="HN23" s="105"/>
      <c r="HO23" s="105"/>
      <c r="HP23" s="105"/>
      <c r="HQ23" s="105"/>
      <c r="HR23" s="105"/>
      <c r="HS23" s="105"/>
      <c r="HT23" s="105"/>
      <c r="HU23" s="105"/>
      <c r="HV23" s="105"/>
      <c r="HW23" s="105"/>
      <c r="HX23" s="105"/>
      <c r="HY23" s="105"/>
      <c r="HZ23" s="105"/>
      <c r="IA23" s="105"/>
      <c r="IB23" s="105"/>
      <c r="IC23" s="105"/>
      <c r="ID23" s="105"/>
      <c r="IE23" s="105"/>
      <c r="IF23" s="105"/>
      <c r="IG23" s="105"/>
      <c r="IH23" s="105"/>
      <c r="II23" s="105"/>
      <c r="IJ23" s="105"/>
      <c r="IK23" s="105"/>
      <c r="IL23" s="105"/>
      <c r="IM23" s="105"/>
      <c r="IN23" s="105"/>
      <c r="IO23" s="105"/>
      <c r="IP23" s="105"/>
      <c r="IQ23" s="105"/>
      <c r="IR23" s="105"/>
      <c r="IS23" s="105"/>
      <c r="IT23" s="105"/>
      <c r="IU23" s="105"/>
      <c r="IV23" s="105"/>
      <c r="IW23" s="105"/>
      <c r="IX23" s="105"/>
      <c r="IY23" s="105"/>
      <c r="IZ23" s="105"/>
      <c r="JA23" s="105"/>
      <c r="JB23" s="105"/>
      <c r="JC23" s="105"/>
      <c r="JD23" s="105"/>
      <c r="JE23" s="105"/>
      <c r="JF23" s="105"/>
      <c r="JG23" s="105"/>
      <c r="JH23" s="105"/>
      <c r="JI23" s="105"/>
      <c r="JJ23" s="105"/>
      <c r="JK23" s="105"/>
      <c r="JL23" s="105"/>
      <c r="JM23" s="105"/>
      <c r="JN23" s="105"/>
      <c r="JO23" s="105"/>
      <c r="JP23" s="105"/>
      <c r="JQ23" s="105"/>
      <c r="JR23" s="105"/>
      <c r="JS23" s="105"/>
      <c r="JT23" s="105"/>
      <c r="JU23" s="105"/>
      <c r="JV23" s="105"/>
      <c r="JW23" s="105"/>
      <c r="JX23" s="105"/>
      <c r="JY23" s="105"/>
      <c r="JZ23" s="105"/>
      <c r="KA23" s="105"/>
      <c r="KB23" s="105"/>
      <c r="KC23" s="105"/>
      <c r="KD23" s="105"/>
      <c r="KE23" s="105"/>
      <c r="KF23" s="105"/>
      <c r="KG23" s="105"/>
      <c r="KH23" s="105"/>
      <c r="KI23" s="105"/>
      <c r="KJ23" s="105"/>
      <c r="KK23" s="105"/>
      <c r="KL23" s="105"/>
      <c r="KM23" s="105"/>
      <c r="KN23" s="105"/>
      <c r="KO23" s="105"/>
      <c r="KP23" s="105"/>
      <c r="KQ23" s="105"/>
      <c r="KR23" s="105"/>
      <c r="KS23" s="105"/>
      <c r="KT23" s="105"/>
      <c r="KU23" s="105"/>
      <c r="KV23" s="105"/>
      <c r="KW23" s="105"/>
      <c r="KX23" s="105"/>
      <c r="KY23" s="105"/>
      <c r="KZ23" s="105"/>
      <c r="LA23" s="105"/>
      <c r="LB23" s="105"/>
      <c r="LC23" s="105"/>
      <c r="LD23" s="105"/>
      <c r="LE23" s="105"/>
      <c r="LF23" s="105"/>
      <c r="LG23" s="105"/>
      <c r="LH23" s="105"/>
      <c r="LI23" s="105"/>
      <c r="LJ23" s="105"/>
      <c r="LK23" s="105"/>
      <c r="LL23" s="105"/>
      <c r="LM23" s="105"/>
      <c r="LN23" s="105"/>
      <c r="LO23" s="105"/>
      <c r="LP23" s="105"/>
      <c r="LQ23" s="105"/>
      <c r="LR23" s="105"/>
      <c r="LS23" s="105"/>
      <c r="LT23" s="105"/>
      <c r="LU23" s="105"/>
      <c r="LV23" s="105"/>
      <c r="LW23" s="105"/>
      <c r="LX23" s="105"/>
      <c r="LY23" s="105"/>
      <c r="LZ23" s="105"/>
      <c r="MA23" s="105"/>
      <c r="MB23" s="105"/>
      <c r="MC23" s="105"/>
      <c r="MD23" s="105"/>
      <c r="ME23" s="105"/>
      <c r="MF23" s="105"/>
      <c r="MG23" s="105"/>
      <c r="MH23" s="105"/>
      <c r="MI23" s="105"/>
      <c r="MJ23" s="105"/>
      <c r="MK23" s="105"/>
      <c r="ML23" s="105"/>
      <c r="MM23" s="105"/>
      <c r="MN23" s="105"/>
      <c r="MO23" s="105"/>
      <c r="MP23" s="105"/>
      <c r="MQ23" s="105"/>
      <c r="MR23" s="105"/>
      <c r="MS23" s="105"/>
      <c r="MT23" s="105"/>
      <c r="MU23" s="105"/>
      <c r="MV23" s="105"/>
      <c r="MW23" s="105"/>
      <c r="MX23" s="105"/>
      <c r="MY23" s="105"/>
      <c r="MZ23" s="105"/>
      <c r="NA23" s="105"/>
      <c r="NB23" s="105"/>
      <c r="NC23" s="105"/>
      <c r="ND23" s="105"/>
      <c r="NE23" s="105"/>
      <c r="NF23" s="105"/>
      <c r="NG23" s="105"/>
      <c r="NH23" s="105"/>
      <c r="NI23" s="105"/>
      <c r="NJ23" s="105"/>
      <c r="NK23" s="105"/>
      <c r="NL23" s="105"/>
      <c r="NM23" s="105"/>
      <c r="NN23" s="105"/>
      <c r="NO23" s="105"/>
      <c r="NP23" s="105"/>
      <c r="NQ23" s="105"/>
      <c r="NR23" s="105"/>
      <c r="NS23" s="105"/>
      <c r="NT23" s="105"/>
      <c r="NU23" s="105"/>
      <c r="NV23" s="105"/>
      <c r="NW23" s="105"/>
      <c r="NX23" s="105"/>
      <c r="NY23" s="105"/>
      <c r="NZ23" s="105"/>
      <c r="OA23" s="105"/>
      <c r="OB23" s="105"/>
      <c r="OC23" s="105"/>
      <c r="OD23" s="105"/>
      <c r="OE23" s="105"/>
      <c r="OF23" s="105"/>
      <c r="OG23" s="105"/>
      <c r="OH23" s="105"/>
      <c r="OI23" s="105"/>
      <c r="OJ23" s="105"/>
      <c r="OK23" s="105"/>
      <c r="OL23" s="105"/>
      <c r="OM23" s="105"/>
      <c r="ON23" s="105"/>
      <c r="OO23" s="105"/>
      <c r="OP23" s="105"/>
      <c r="OQ23" s="105"/>
      <c r="OR23" s="105"/>
      <c r="OS23" s="105"/>
      <c r="OT23" s="105"/>
      <c r="OU23" s="105"/>
      <c r="OV23" s="105"/>
      <c r="OW23" s="105"/>
      <c r="OX23" s="105"/>
      <c r="OY23" s="105"/>
      <c r="OZ23" s="105"/>
      <c r="PA23" s="105"/>
      <c r="PB23" s="105"/>
      <c r="PC23" s="105"/>
      <c r="PD23" s="105"/>
      <c r="PE23" s="105"/>
      <c r="PF23" s="105"/>
      <c r="PG23" s="105"/>
      <c r="PH23" s="105"/>
      <c r="PI23" s="105"/>
      <c r="PJ23" s="105"/>
      <c r="PK23" s="105"/>
      <c r="PL23" s="105"/>
      <c r="PM23" s="105"/>
      <c r="PN23" s="105"/>
      <c r="PO23" s="105"/>
      <c r="PP23" s="105"/>
      <c r="PQ23" s="105"/>
      <c r="PR23" s="105"/>
      <c r="PS23" s="105"/>
      <c r="PT23" s="105"/>
      <c r="PU23" s="105"/>
      <c r="PV23" s="105"/>
      <c r="PW23" s="105"/>
      <c r="PX23" s="105"/>
      <c r="PY23" s="105"/>
      <c r="PZ23" s="105"/>
      <c r="QA23" s="105"/>
      <c r="QB23" s="105"/>
      <c r="QC23" s="105"/>
      <c r="QD23" s="105"/>
      <c r="QE23" s="105"/>
      <c r="QF23" s="105"/>
      <c r="QG23" s="105"/>
      <c r="QH23" s="105"/>
      <c r="QI23" s="105"/>
      <c r="QJ23" s="105"/>
      <c r="QK23" s="105"/>
      <c r="QL23" s="105"/>
      <c r="QM23" s="105"/>
      <c r="QN23" s="105"/>
      <c r="QO23" s="105"/>
      <c r="QP23" s="105"/>
      <c r="QQ23" s="105"/>
      <c r="QR23" s="105"/>
      <c r="QS23" s="105"/>
      <c r="QT23" s="105"/>
      <c r="QU23" s="105"/>
      <c r="QV23" s="105"/>
      <c r="QW23" s="105"/>
      <c r="QX23" s="105"/>
      <c r="QY23" s="105"/>
      <c r="QZ23" s="105"/>
      <c r="RA23" s="105"/>
      <c r="RB23" s="105"/>
      <c r="RC23" s="105"/>
      <c r="RD23" s="105"/>
      <c r="RE23" s="105"/>
      <c r="RF23" s="105"/>
      <c r="RG23" s="105"/>
      <c r="RH23" s="105"/>
      <c r="RI23" s="105"/>
      <c r="RJ23" s="105"/>
      <c r="RK23" s="105"/>
      <c r="RL23" s="105"/>
      <c r="RM23" s="105"/>
      <c r="RN23" s="105"/>
      <c r="RO23" s="105"/>
      <c r="RP23" s="105"/>
      <c r="RQ23" s="105"/>
      <c r="RR23" s="105"/>
      <c r="RS23" s="105"/>
      <c r="RT23" s="105"/>
      <c r="RU23" s="105"/>
      <c r="RV23" s="105"/>
      <c r="RW23" s="105"/>
      <c r="RX23" s="105"/>
      <c r="RY23" s="105"/>
      <c r="RZ23" s="105"/>
      <c r="SA23" s="105"/>
      <c r="SB23" s="105"/>
      <c r="SC23" s="105"/>
      <c r="SD23" s="105"/>
      <c r="SE23" s="105"/>
      <c r="SF23" s="105"/>
      <c r="SG23" s="105"/>
      <c r="SH23" s="105"/>
      <c r="SI23" s="105"/>
      <c r="SJ23" s="105"/>
      <c r="SK23" s="105"/>
      <c r="SL23" s="105"/>
      <c r="SM23" s="105"/>
      <c r="SN23" s="105"/>
      <c r="SO23" s="105"/>
      <c r="SP23" s="105"/>
      <c r="SQ23" s="105"/>
      <c r="SR23" s="105"/>
      <c r="SS23" s="105"/>
      <c r="ST23" s="105"/>
      <c r="SU23" s="105"/>
      <c r="SV23" s="105"/>
      <c r="SW23" s="105"/>
      <c r="SX23" s="105"/>
      <c r="SY23" s="105"/>
      <c r="SZ23" s="105"/>
      <c r="TA23" s="105"/>
      <c r="TB23" s="105"/>
      <c r="TC23" s="105"/>
      <c r="TD23" s="105"/>
      <c r="TE23" s="105"/>
      <c r="TF23" s="105"/>
      <c r="TG23" s="105"/>
      <c r="TH23" s="105"/>
      <c r="TI23" s="105"/>
      <c r="TJ23" s="105"/>
      <c r="TK23" s="105"/>
      <c r="TL23" s="105"/>
      <c r="TM23" s="105"/>
      <c r="TN23" s="105"/>
      <c r="TO23" s="105"/>
      <c r="TP23" s="105"/>
      <c r="TQ23" s="105"/>
      <c r="TR23" s="105"/>
      <c r="TS23" s="105"/>
      <c r="TT23" s="105"/>
      <c r="TU23" s="105"/>
      <c r="TV23" s="105"/>
      <c r="TW23" s="105"/>
      <c r="TX23" s="105"/>
      <c r="TY23" s="105"/>
      <c r="TZ23" s="105"/>
      <c r="UA23" s="105"/>
      <c r="UB23" s="105"/>
      <c r="UC23" s="105"/>
      <c r="UD23" s="105"/>
      <c r="UE23" s="105"/>
      <c r="UF23" s="105"/>
      <c r="UG23" s="105"/>
      <c r="UH23" s="105"/>
      <c r="UI23" s="105"/>
      <c r="UJ23" s="105"/>
      <c r="UK23" s="105"/>
      <c r="UL23" s="105"/>
      <c r="UM23" s="105"/>
      <c r="UN23" s="105"/>
      <c r="UO23" s="105"/>
      <c r="UP23" s="105"/>
      <c r="UQ23" s="105"/>
      <c r="UR23" s="105"/>
      <c r="US23" s="105"/>
      <c r="UT23" s="105"/>
      <c r="UU23" s="105"/>
      <c r="UV23" s="105"/>
      <c r="UW23" s="105"/>
      <c r="UX23" s="105"/>
      <c r="UY23" s="105"/>
      <c r="UZ23" s="105"/>
      <c r="VA23" s="105"/>
      <c r="VB23" s="105"/>
      <c r="VC23" s="105"/>
      <c r="VD23" s="105"/>
      <c r="VE23" s="105"/>
      <c r="VF23" s="105"/>
      <c r="VG23" s="105"/>
      <c r="VH23" s="105"/>
      <c r="VI23" s="105"/>
      <c r="VJ23" s="105"/>
      <c r="VK23" s="105"/>
      <c r="VL23" s="105"/>
      <c r="VM23" s="105"/>
      <c r="VN23" s="105"/>
      <c r="VO23" s="105"/>
      <c r="VP23" s="105"/>
      <c r="VQ23" s="105"/>
      <c r="VR23" s="105"/>
      <c r="VS23" s="105"/>
      <c r="VT23" s="105"/>
      <c r="VU23" s="105"/>
      <c r="VV23" s="105"/>
      <c r="VW23" s="105"/>
      <c r="VX23" s="105"/>
      <c r="VY23" s="105"/>
      <c r="VZ23" s="105"/>
      <c r="WA23" s="105"/>
      <c r="WB23" s="105"/>
      <c r="WC23" s="105"/>
      <c r="WD23" s="105"/>
      <c r="WE23" s="105"/>
      <c r="WF23" s="105"/>
      <c r="WG23" s="105"/>
      <c r="WH23" s="105"/>
      <c r="WI23" s="105"/>
      <c r="WJ23" s="105"/>
      <c r="WK23" s="105"/>
      <c r="WL23" s="105"/>
      <c r="WM23" s="105"/>
      <c r="WN23" s="105"/>
      <c r="WO23" s="105"/>
      <c r="WP23" s="105"/>
      <c r="WQ23" s="105"/>
      <c r="WR23" s="105"/>
      <c r="WS23" s="105"/>
      <c r="WT23" s="105"/>
      <c r="WU23" s="105"/>
      <c r="WV23" s="105"/>
      <c r="WW23" s="105"/>
      <c r="WX23" s="105"/>
      <c r="WY23" s="105"/>
      <c r="WZ23" s="105"/>
      <c r="XA23" s="105"/>
      <c r="XB23" s="105"/>
      <c r="XC23" s="105"/>
      <c r="XD23" s="105"/>
      <c r="XE23" s="105"/>
      <c r="XF23" s="105"/>
      <c r="XG23" s="105"/>
      <c r="XH23" s="105"/>
      <c r="XI23" s="105"/>
      <c r="XJ23" s="105"/>
      <c r="XK23" s="105"/>
      <c r="XL23" s="105"/>
      <c r="XM23" s="105"/>
      <c r="XN23" s="105"/>
      <c r="XO23" s="105"/>
      <c r="XP23" s="105"/>
      <c r="XQ23" s="105"/>
      <c r="XR23" s="105"/>
      <c r="XS23" s="105"/>
      <c r="XT23" s="105"/>
      <c r="XU23" s="105"/>
      <c r="XV23" s="105"/>
      <c r="XW23" s="105"/>
      <c r="XX23" s="105"/>
      <c r="XY23" s="105"/>
      <c r="XZ23" s="105"/>
      <c r="YA23" s="105"/>
      <c r="YB23" s="105"/>
      <c r="YC23" s="105"/>
      <c r="YD23" s="105"/>
      <c r="YE23" s="105"/>
      <c r="YF23" s="105"/>
      <c r="YG23" s="105"/>
      <c r="YH23" s="105"/>
      <c r="YI23" s="105"/>
      <c r="YJ23" s="105"/>
      <c r="YK23" s="105"/>
      <c r="YL23" s="105"/>
      <c r="YM23" s="105"/>
      <c r="YN23" s="105"/>
      <c r="YO23" s="105"/>
      <c r="YP23" s="105"/>
      <c r="YQ23" s="105"/>
      <c r="YR23" s="105"/>
      <c r="YS23" s="105"/>
      <c r="YT23" s="105"/>
      <c r="YU23" s="105"/>
      <c r="YV23" s="105"/>
      <c r="YW23" s="105"/>
      <c r="YX23" s="105"/>
      <c r="YY23" s="105"/>
      <c r="YZ23" s="105"/>
      <c r="ZA23" s="105"/>
      <c r="ZB23" s="105"/>
      <c r="ZC23" s="105"/>
      <c r="ZD23" s="105"/>
      <c r="ZE23" s="105"/>
      <c r="ZF23" s="105"/>
      <c r="ZG23" s="105"/>
      <c r="ZH23" s="105"/>
      <c r="ZI23" s="105"/>
      <c r="ZJ23" s="105"/>
      <c r="ZK23" s="105"/>
      <c r="ZL23" s="105"/>
      <c r="ZM23" s="105"/>
      <c r="ZN23" s="105"/>
      <c r="ZO23" s="105"/>
      <c r="ZP23" s="105"/>
      <c r="ZQ23" s="105"/>
      <c r="ZR23" s="105"/>
      <c r="ZS23" s="105"/>
      <c r="ZT23" s="105"/>
      <c r="ZU23" s="105"/>
      <c r="ZV23" s="105"/>
      <c r="ZW23" s="105"/>
      <c r="ZX23" s="105"/>
      <c r="ZY23" s="105"/>
      <c r="ZZ23" s="105"/>
      <c r="AAA23" s="105"/>
      <c r="AAB23" s="105"/>
      <c r="AAC23" s="105"/>
      <c r="AAD23" s="105"/>
      <c r="AAE23" s="105"/>
      <c r="AAF23" s="105"/>
      <c r="AAG23" s="105"/>
      <c r="AAH23" s="105"/>
      <c r="AAI23" s="105"/>
      <c r="AAJ23" s="105"/>
      <c r="AAK23" s="105"/>
      <c r="AAL23" s="105"/>
      <c r="AAM23" s="105"/>
      <c r="AAN23" s="105"/>
      <c r="AAO23" s="105"/>
      <c r="AAP23" s="105"/>
      <c r="AAQ23" s="105"/>
      <c r="AAR23" s="105"/>
      <c r="AAS23" s="105"/>
      <c r="AAT23" s="105"/>
      <c r="AAU23" s="105"/>
      <c r="AAV23" s="105"/>
      <c r="AAW23" s="105"/>
      <c r="AAX23" s="105"/>
      <c r="AAY23" s="105"/>
      <c r="AAZ23" s="105"/>
      <c r="ABA23" s="105"/>
      <c r="ABB23" s="105"/>
      <c r="ABC23" s="105"/>
      <c r="ABD23" s="105"/>
      <c r="ABE23" s="105"/>
      <c r="ABF23" s="105"/>
      <c r="ABG23" s="105"/>
      <c r="ABH23" s="105"/>
      <c r="ABI23" s="105"/>
      <c r="ABJ23" s="105"/>
      <c r="ABK23" s="105"/>
      <c r="ABL23" s="105"/>
      <c r="ABM23" s="105"/>
      <c r="ABN23" s="105"/>
      <c r="ABO23" s="105"/>
      <c r="ABP23" s="105"/>
      <c r="ABQ23" s="105"/>
      <c r="ABR23" s="105"/>
      <c r="ABS23" s="105"/>
      <c r="ABT23" s="105"/>
      <c r="ABU23" s="105"/>
      <c r="ABV23" s="105"/>
      <c r="ABW23" s="105"/>
      <c r="ABX23" s="105"/>
      <c r="ABY23" s="105"/>
      <c r="ABZ23" s="105"/>
      <c r="ACA23" s="105"/>
      <c r="ACB23" s="105"/>
      <c r="ACC23" s="105"/>
      <c r="ACD23" s="105"/>
      <c r="ACE23" s="105"/>
      <c r="ACF23" s="105"/>
      <c r="ACG23" s="105"/>
      <c r="ACH23" s="105"/>
      <c r="ACI23" s="105"/>
      <c r="ACJ23" s="105"/>
      <c r="ACK23" s="105"/>
      <c r="ACL23" s="105"/>
      <c r="ACM23" s="105"/>
      <c r="ACN23" s="105"/>
      <c r="ACO23" s="105"/>
      <c r="ACP23" s="105"/>
      <c r="ACQ23" s="105"/>
      <c r="ACR23" s="105"/>
      <c r="ACS23" s="105"/>
      <c r="ACT23" s="105"/>
      <c r="ACU23" s="105"/>
      <c r="ACV23" s="105"/>
      <c r="ACW23" s="105"/>
      <c r="ACX23" s="105"/>
      <c r="ACY23" s="105"/>
      <c r="ACZ23" s="105"/>
      <c r="ADA23" s="105"/>
      <c r="ADB23" s="105"/>
      <c r="ADC23" s="105"/>
      <c r="ADD23" s="105"/>
      <c r="ADE23" s="105"/>
      <c r="ADF23" s="105"/>
      <c r="ADG23" s="105"/>
      <c r="ADH23" s="105"/>
      <c r="ADI23" s="105"/>
      <c r="ADJ23" s="105"/>
      <c r="ADK23" s="105"/>
      <c r="ADL23" s="105"/>
      <c r="ADM23" s="105"/>
      <c r="ADN23" s="105"/>
      <c r="ADO23" s="105"/>
      <c r="ADP23" s="105"/>
      <c r="ADQ23" s="105"/>
      <c r="ADR23" s="105"/>
      <c r="ADS23" s="105"/>
      <c r="ADT23" s="105"/>
      <c r="ADU23" s="105"/>
      <c r="ADV23" s="105"/>
      <c r="ADW23" s="105"/>
      <c r="ADX23" s="105"/>
      <c r="ADY23" s="105"/>
      <c r="ADZ23" s="105"/>
      <c r="AEA23" s="105"/>
      <c r="AEB23" s="105"/>
      <c r="AEC23" s="105"/>
      <c r="AED23" s="105"/>
      <c r="AEE23" s="105"/>
      <c r="AEF23" s="105"/>
      <c r="AEG23" s="105"/>
      <c r="AEH23" s="105"/>
      <c r="AEI23" s="105"/>
      <c r="AEJ23" s="105"/>
      <c r="AEK23" s="105"/>
      <c r="AEL23" s="105"/>
      <c r="AEM23" s="105"/>
      <c r="AEN23" s="105"/>
      <c r="AEO23" s="105"/>
      <c r="AEP23" s="105"/>
      <c r="AEQ23" s="105"/>
      <c r="AER23" s="105"/>
      <c r="AES23" s="105"/>
      <c r="AET23" s="105"/>
      <c r="AEU23" s="105"/>
      <c r="AEV23" s="105"/>
      <c r="AEW23" s="105"/>
      <c r="AEX23" s="105"/>
      <c r="AEY23" s="105"/>
      <c r="AEZ23" s="105"/>
      <c r="AFA23" s="105"/>
      <c r="AFB23" s="105"/>
      <c r="AFC23" s="105"/>
      <c r="AFD23" s="105"/>
      <c r="AFE23" s="105"/>
      <c r="AFF23" s="105"/>
      <c r="AFG23" s="105"/>
      <c r="AFH23" s="105"/>
      <c r="AFI23" s="105"/>
      <c r="AFJ23" s="105"/>
      <c r="AFK23" s="105"/>
      <c r="AFL23" s="105"/>
      <c r="AFM23" s="105"/>
      <c r="AFN23" s="105"/>
      <c r="AFO23" s="105"/>
      <c r="AFP23" s="105"/>
      <c r="AFQ23" s="105"/>
      <c r="AFR23" s="105"/>
      <c r="AFS23" s="105"/>
      <c r="AFT23" s="105"/>
      <c r="AFU23" s="105"/>
      <c r="AFV23" s="105"/>
      <c r="AFW23" s="105"/>
      <c r="AFX23" s="105"/>
      <c r="AFY23" s="105"/>
      <c r="AFZ23" s="105"/>
      <c r="AGA23" s="105"/>
      <c r="AGB23" s="105"/>
      <c r="AGC23" s="105"/>
      <c r="AGD23" s="105"/>
      <c r="AGE23" s="105"/>
      <c r="AGF23" s="105"/>
      <c r="AGG23" s="105"/>
      <c r="AGH23" s="105"/>
      <c r="AGI23" s="105"/>
      <c r="AGJ23" s="105"/>
      <c r="AGK23" s="105"/>
      <c r="AGL23" s="105"/>
      <c r="AGM23" s="105"/>
      <c r="AGN23" s="105"/>
      <c r="AGO23" s="105"/>
      <c r="AGP23" s="105"/>
      <c r="AGQ23" s="105"/>
      <c r="AGR23" s="105"/>
      <c r="AGS23" s="105"/>
      <c r="AGT23" s="105"/>
      <c r="AGU23" s="105"/>
      <c r="AGV23" s="105"/>
      <c r="AGW23" s="105"/>
      <c r="AGX23" s="105"/>
      <c r="AGY23" s="105"/>
      <c r="AGZ23" s="105"/>
      <c r="AHA23" s="105"/>
      <c r="AHB23" s="105"/>
      <c r="AHC23" s="105"/>
      <c r="AHD23" s="105"/>
      <c r="AHE23" s="105"/>
      <c r="AHF23" s="105"/>
      <c r="AHG23" s="105"/>
      <c r="AHH23" s="105"/>
      <c r="AHI23" s="105"/>
      <c r="AHJ23" s="105"/>
      <c r="AHK23" s="105"/>
      <c r="AHL23" s="105"/>
      <c r="AHM23" s="105"/>
      <c r="AHN23" s="105"/>
      <c r="AHO23" s="105"/>
      <c r="AHP23" s="105"/>
      <c r="AHQ23" s="105"/>
      <c r="AHR23" s="105"/>
      <c r="AHS23" s="105"/>
      <c r="AHT23" s="105"/>
      <c r="AHU23" s="105"/>
      <c r="AHV23" s="105"/>
      <c r="AHW23" s="105"/>
      <c r="AHX23" s="105"/>
      <c r="AHY23" s="105"/>
      <c r="AHZ23" s="105"/>
      <c r="AIA23" s="105"/>
      <c r="AIB23" s="105"/>
      <c r="AIC23" s="105"/>
      <c r="AID23" s="105"/>
      <c r="AIE23" s="105"/>
      <c r="AIF23" s="105"/>
      <c r="AIG23" s="105"/>
      <c r="AIH23" s="105"/>
      <c r="AII23" s="105"/>
      <c r="AIJ23" s="105"/>
      <c r="AIK23" s="105"/>
      <c r="AIL23" s="105"/>
      <c r="AIM23" s="105"/>
      <c r="AIN23" s="105"/>
      <c r="AIO23" s="105"/>
      <c r="AIP23" s="105"/>
      <c r="AIQ23" s="105"/>
      <c r="AIR23" s="105"/>
      <c r="AIS23" s="105"/>
      <c r="AIT23" s="105"/>
      <c r="AIU23" s="105"/>
      <c r="AIV23" s="105"/>
      <c r="AIW23" s="105"/>
      <c r="AIX23" s="105"/>
      <c r="AIY23" s="105"/>
      <c r="AIZ23" s="105"/>
      <c r="AJA23" s="105"/>
      <c r="AJB23" s="105"/>
      <c r="AJC23" s="105"/>
      <c r="AJD23" s="105"/>
      <c r="AJE23" s="105"/>
      <c r="AJF23" s="105"/>
      <c r="AJG23" s="105"/>
      <c r="AJH23" s="105"/>
      <c r="AJI23" s="105"/>
      <c r="AJJ23" s="105"/>
      <c r="AJK23" s="105"/>
      <c r="AJL23" s="105"/>
      <c r="AJM23" s="105"/>
      <c r="AJN23" s="105"/>
      <c r="AJO23" s="105"/>
      <c r="AJP23" s="105"/>
      <c r="AJQ23" s="105"/>
      <c r="AJR23" s="105"/>
      <c r="AJS23" s="105"/>
      <c r="AJT23" s="105"/>
      <c r="AJU23" s="105"/>
      <c r="AJV23" s="105"/>
      <c r="AJW23" s="105"/>
      <c r="AJX23" s="105"/>
      <c r="AJY23" s="105"/>
      <c r="AJZ23" s="105"/>
      <c r="AKA23" s="105"/>
      <c r="AKB23" s="105"/>
      <c r="AKC23" s="105"/>
      <c r="AKD23" s="105"/>
      <c r="AKE23" s="105"/>
      <c r="AKF23" s="105"/>
      <c r="AKG23" s="105"/>
      <c r="AKH23" s="105"/>
      <c r="AKI23" s="105"/>
      <c r="AKJ23" s="105"/>
      <c r="AKK23" s="105"/>
      <c r="AKL23" s="105"/>
      <c r="AKM23" s="105"/>
      <c r="AKN23" s="105"/>
      <c r="AKO23" s="105"/>
      <c r="AKP23" s="105"/>
      <c r="AKQ23" s="105"/>
      <c r="AKR23" s="105"/>
      <c r="AKS23" s="105"/>
      <c r="AKT23" s="105"/>
      <c r="AKU23" s="105"/>
      <c r="AKV23" s="105"/>
      <c r="AKW23" s="105"/>
      <c r="AKX23" s="105"/>
      <c r="AKY23" s="105"/>
      <c r="AKZ23" s="105"/>
      <c r="ALA23" s="105"/>
      <c r="ALB23" s="105"/>
      <c r="ALC23" s="105"/>
      <c r="ALD23" s="105"/>
      <c r="ALE23" s="105"/>
      <c r="ALF23" s="105"/>
      <c r="ALG23" s="105"/>
      <c r="ALH23" s="105"/>
      <c r="ALI23" s="105"/>
      <c r="ALJ23" s="105"/>
      <c r="ALK23" s="105"/>
      <c r="ALL23" s="105"/>
      <c r="ALM23" s="105"/>
      <c r="ALN23" s="105"/>
      <c r="ALO23" s="105"/>
      <c r="ALP23" s="105"/>
      <c r="ALQ23" s="105"/>
      <c r="ALR23" s="105"/>
      <c r="ALS23" s="105"/>
      <c r="ALT23" s="105"/>
      <c r="ALU23" s="105"/>
      <c r="ALV23" s="105"/>
      <c r="ALW23" s="105"/>
      <c r="ALX23" s="105"/>
      <c r="ALY23" s="105"/>
      <c r="ALZ23" s="105"/>
      <c r="AMA23" s="105"/>
      <c r="AMB23" s="105"/>
      <c r="AMC23" s="105"/>
      <c r="AMD23" s="105"/>
      <c r="AME23" s="105"/>
      <c r="AMF23" s="105"/>
      <c r="AMG23" s="105"/>
      <c r="AMH23" s="105"/>
      <c r="AMI23" s="105"/>
      <c r="AMJ23" s="105"/>
      <c r="AMK23" s="105"/>
      <c r="AML23" s="105"/>
      <c r="AMM23" s="105"/>
      <c r="AMN23" s="105"/>
      <c r="AMO23" s="105"/>
      <c r="AMP23" s="105"/>
      <c r="AMQ23" s="105"/>
      <c r="AMR23" s="105"/>
      <c r="AMS23" s="105"/>
      <c r="AMT23" s="105"/>
      <c r="AMU23" s="105"/>
      <c r="AMV23" s="105"/>
      <c r="AMW23" s="105"/>
      <c r="AMX23" s="105"/>
      <c r="AMY23" s="105"/>
      <c r="AMZ23" s="105"/>
      <c r="ANA23" s="105"/>
      <c r="ANB23" s="105"/>
      <c r="ANC23" s="105"/>
      <c r="AND23" s="105"/>
      <c r="ANE23" s="105"/>
      <c r="ANF23" s="105"/>
      <c r="ANG23" s="105"/>
      <c r="ANH23" s="105"/>
      <c r="ANI23" s="105"/>
      <c r="ANJ23" s="105"/>
      <c r="ANK23" s="105"/>
      <c r="ANL23" s="105"/>
      <c r="ANM23" s="105"/>
      <c r="ANN23" s="105"/>
      <c r="ANO23" s="105"/>
      <c r="ANP23" s="105"/>
      <c r="ANQ23" s="105"/>
      <c r="ANR23" s="105"/>
      <c r="ANS23" s="105"/>
      <c r="ANT23" s="105"/>
      <c r="ANU23" s="105"/>
      <c r="ANV23" s="105"/>
      <c r="ANW23" s="105"/>
      <c r="ANX23" s="105"/>
      <c r="ANY23" s="105"/>
      <c r="ANZ23" s="105"/>
      <c r="AOA23" s="105"/>
      <c r="AOB23" s="105"/>
      <c r="AOC23" s="105"/>
      <c r="AOD23" s="105"/>
      <c r="AOE23" s="105"/>
      <c r="AOF23" s="105"/>
      <c r="AOG23" s="105"/>
      <c r="AOH23" s="105"/>
      <c r="AOI23" s="105"/>
      <c r="AOJ23" s="105"/>
      <c r="AOK23" s="105"/>
      <c r="AOL23" s="105"/>
      <c r="AOM23" s="105"/>
      <c r="AON23" s="105"/>
      <c r="AOO23" s="105"/>
      <c r="AOP23" s="105"/>
      <c r="AOQ23" s="105"/>
      <c r="AOR23" s="105"/>
      <c r="AOS23" s="105"/>
      <c r="AOT23" s="105"/>
      <c r="AOU23" s="105"/>
      <c r="AOV23" s="105"/>
      <c r="AOW23" s="105"/>
      <c r="AOX23" s="105"/>
      <c r="AOY23" s="105"/>
      <c r="AOZ23" s="105"/>
      <c r="APA23" s="105"/>
      <c r="APB23" s="105"/>
      <c r="APC23" s="105"/>
      <c r="APD23" s="105"/>
      <c r="APE23" s="105"/>
      <c r="APF23" s="105"/>
      <c r="APG23" s="105"/>
      <c r="APH23" s="105"/>
      <c r="API23" s="105"/>
      <c r="APJ23" s="105"/>
      <c r="APK23" s="105"/>
      <c r="APL23" s="105"/>
      <c r="APM23" s="105"/>
      <c r="APN23" s="105"/>
      <c r="APO23" s="105"/>
      <c r="APP23" s="105"/>
      <c r="APQ23" s="105"/>
      <c r="APR23" s="105"/>
      <c r="APS23" s="105"/>
      <c r="APT23" s="105"/>
      <c r="APU23" s="105"/>
      <c r="APV23" s="105"/>
      <c r="APW23" s="105"/>
      <c r="APX23" s="105"/>
      <c r="APY23" s="105"/>
      <c r="APZ23" s="105"/>
      <c r="AQA23" s="105"/>
      <c r="AQB23" s="105"/>
      <c r="AQC23" s="105"/>
      <c r="AQD23" s="105"/>
      <c r="AQE23" s="105"/>
      <c r="AQF23" s="105"/>
      <c r="AQG23" s="105"/>
      <c r="AQH23" s="105"/>
      <c r="AQI23" s="105"/>
      <c r="AQJ23" s="105"/>
      <c r="AQK23" s="105"/>
      <c r="AQL23" s="105"/>
      <c r="AQM23" s="105"/>
      <c r="AQN23" s="105"/>
      <c r="AQO23" s="105"/>
      <c r="AQP23" s="105"/>
      <c r="AQQ23" s="105"/>
      <c r="AQR23" s="105"/>
      <c r="AQS23" s="105"/>
      <c r="AQT23" s="105"/>
      <c r="AQU23" s="105"/>
      <c r="AQV23" s="105"/>
      <c r="AQW23" s="105"/>
      <c r="AQX23" s="105"/>
      <c r="AQY23" s="105"/>
      <c r="AQZ23" s="105"/>
      <c r="ARA23" s="105"/>
      <c r="ARB23" s="105"/>
      <c r="ARC23" s="105"/>
      <c r="ARD23" s="105"/>
      <c r="ARE23" s="105"/>
      <c r="ARF23" s="105"/>
      <c r="ARG23" s="105"/>
      <c r="ARH23" s="105"/>
      <c r="ARI23" s="105"/>
      <c r="ARJ23" s="105"/>
      <c r="ARK23" s="105"/>
      <c r="ARL23" s="105"/>
      <c r="ARM23" s="105"/>
      <c r="ARN23" s="105"/>
      <c r="ARO23" s="105"/>
      <c r="ARP23" s="105"/>
      <c r="ARQ23" s="105"/>
      <c r="ARR23" s="105"/>
      <c r="ARS23" s="105"/>
      <c r="ART23" s="105"/>
      <c r="ARU23" s="105"/>
      <c r="ARV23" s="105"/>
      <c r="ARW23" s="105"/>
      <c r="ARX23" s="105"/>
      <c r="ARY23" s="105"/>
      <c r="ARZ23" s="105"/>
      <c r="ASA23" s="105"/>
      <c r="ASB23" s="105"/>
      <c r="ASC23" s="105"/>
      <c r="ASD23" s="105"/>
      <c r="ASE23" s="105"/>
      <c r="ASF23" s="105"/>
      <c r="ASG23" s="105"/>
      <c r="ASH23" s="105"/>
      <c r="ASI23" s="105"/>
      <c r="ASJ23" s="105"/>
      <c r="ASK23" s="105"/>
      <c r="ASL23" s="105"/>
      <c r="ASM23" s="105"/>
      <c r="ASN23" s="105"/>
      <c r="ASO23" s="105"/>
      <c r="ASP23" s="105"/>
      <c r="ASQ23" s="105"/>
      <c r="ASR23" s="105"/>
      <c r="ASS23" s="105"/>
      <c r="AST23" s="105"/>
      <c r="ASU23" s="105"/>
      <c r="ASV23" s="105"/>
      <c r="ASW23" s="105"/>
      <c r="ASX23" s="105"/>
      <c r="ASY23" s="105"/>
      <c r="ASZ23" s="105"/>
      <c r="ATA23" s="105"/>
      <c r="ATB23" s="105"/>
      <c r="ATC23" s="105"/>
      <c r="ATD23" s="105"/>
      <c r="ATE23" s="105"/>
      <c r="ATF23" s="105"/>
      <c r="ATG23" s="105"/>
      <c r="ATH23" s="105"/>
      <c r="ATI23" s="105"/>
      <c r="ATJ23" s="105"/>
      <c r="ATK23" s="105"/>
      <c r="ATL23" s="105"/>
      <c r="ATM23" s="105"/>
      <c r="ATN23" s="105"/>
      <c r="ATO23" s="105"/>
      <c r="ATP23" s="105"/>
      <c r="ATQ23" s="105"/>
      <c r="ATR23" s="105"/>
      <c r="ATS23" s="105"/>
      <c r="ATT23" s="105"/>
      <c r="ATU23" s="105"/>
      <c r="ATV23" s="105"/>
      <c r="ATW23" s="105"/>
      <c r="ATX23" s="105"/>
      <c r="ATY23" s="105"/>
      <c r="ATZ23" s="105"/>
      <c r="AUA23" s="105"/>
      <c r="AUB23" s="105"/>
      <c r="AUC23" s="105"/>
      <c r="AUD23" s="105"/>
      <c r="AUE23" s="105"/>
      <c r="AUF23" s="105"/>
      <c r="AUG23" s="105"/>
      <c r="AUH23" s="105"/>
      <c r="AUI23" s="105"/>
      <c r="AUJ23" s="105"/>
      <c r="AUK23" s="105"/>
      <c r="AUL23" s="105"/>
      <c r="AUM23" s="105"/>
      <c r="AUN23" s="105"/>
      <c r="AUO23" s="105"/>
      <c r="AUP23" s="105"/>
      <c r="AUQ23" s="105"/>
      <c r="AUR23" s="105"/>
      <c r="AUS23" s="105"/>
      <c r="AUT23" s="105"/>
      <c r="AUU23" s="105"/>
      <c r="AUV23" s="105"/>
      <c r="AUW23" s="105"/>
      <c r="AUX23" s="105"/>
      <c r="AUY23" s="105"/>
      <c r="AUZ23" s="105"/>
      <c r="AVA23" s="105"/>
      <c r="AVB23" s="105"/>
      <c r="AVC23" s="105"/>
      <c r="AVD23" s="105"/>
      <c r="AVE23" s="105"/>
      <c r="AVF23" s="105"/>
      <c r="AVG23" s="105"/>
      <c r="AVH23" s="105"/>
      <c r="AVI23" s="105"/>
      <c r="AVJ23" s="105"/>
      <c r="AVK23" s="105"/>
      <c r="AVL23" s="105"/>
      <c r="AVM23" s="105"/>
      <c r="AVN23" s="105"/>
      <c r="AVO23" s="105"/>
      <c r="AVP23" s="105"/>
      <c r="AVQ23" s="105"/>
      <c r="AVR23" s="105"/>
      <c r="AVS23" s="105"/>
      <c r="AVT23" s="105"/>
      <c r="AVU23" s="105"/>
      <c r="AVV23" s="105"/>
      <c r="AVW23" s="105"/>
      <c r="AVX23" s="105"/>
      <c r="AVY23" s="105"/>
      <c r="AVZ23" s="105"/>
      <c r="AWA23" s="105"/>
      <c r="AWB23" s="105"/>
      <c r="AWC23" s="105"/>
      <c r="AWD23" s="105"/>
      <c r="AWE23" s="105"/>
      <c r="AWF23" s="105"/>
      <c r="AWG23" s="105"/>
      <c r="AWH23" s="105"/>
    </row>
    <row r="24" spans="1:1282" s="58" customFormat="1" ht="15.75">
      <c r="A24" s="2723"/>
      <c r="B24" s="70"/>
      <c r="C24" s="35"/>
      <c r="D24" s="81" t="s">
        <v>71</v>
      </c>
      <c r="E24" s="25"/>
      <c r="F24" s="96"/>
      <c r="G24" s="96"/>
      <c r="H24" s="56"/>
      <c r="I24" s="56"/>
      <c r="J24" s="56"/>
      <c r="K24" s="56"/>
      <c r="L24" s="33"/>
      <c r="M24" s="33"/>
      <c r="N24" s="57"/>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c r="BZ24" s="105"/>
      <c r="CA24" s="105"/>
      <c r="CB24" s="105"/>
      <c r="CC24" s="105"/>
      <c r="CD24" s="105"/>
      <c r="CE24" s="105"/>
      <c r="CF24" s="105"/>
      <c r="CG24" s="105"/>
      <c r="CH24" s="105"/>
      <c r="CI24" s="105"/>
      <c r="CJ24" s="105"/>
      <c r="CK24" s="105"/>
      <c r="CL24" s="105"/>
      <c r="CM24" s="105"/>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5"/>
      <c r="DQ24" s="105"/>
      <c r="DR24" s="105"/>
      <c r="DS24" s="105"/>
      <c r="DT24" s="105"/>
      <c r="DU24" s="105"/>
      <c r="DV24" s="105"/>
      <c r="DW24" s="105"/>
      <c r="DX24" s="105"/>
      <c r="DY24" s="105"/>
      <c r="DZ24" s="105"/>
      <c r="EA24" s="105"/>
      <c r="EB24" s="105"/>
      <c r="EC24" s="105"/>
      <c r="ED24" s="105"/>
      <c r="EE24" s="105"/>
      <c r="EF24" s="105"/>
      <c r="EG24" s="105"/>
      <c r="EH24" s="105"/>
      <c r="EI24" s="105"/>
      <c r="EJ24" s="105"/>
      <c r="EK24" s="105"/>
      <c r="EL24" s="105"/>
      <c r="EM24" s="105"/>
      <c r="EN24" s="105"/>
      <c r="EO24" s="105"/>
      <c r="EP24" s="105"/>
      <c r="EQ24" s="105"/>
      <c r="ER24" s="105"/>
      <c r="ES24" s="105"/>
      <c r="ET24" s="105"/>
      <c r="EU24" s="105"/>
      <c r="EV24" s="105"/>
      <c r="EW24" s="105"/>
      <c r="EX24" s="105"/>
      <c r="EY24" s="105"/>
      <c r="EZ24" s="105"/>
      <c r="FA24" s="105"/>
      <c r="FB24" s="105"/>
      <c r="FC24" s="105"/>
      <c r="FD24" s="105"/>
      <c r="FE24" s="105"/>
      <c r="FF24" s="105"/>
      <c r="FG24" s="105"/>
      <c r="FH24" s="105"/>
      <c r="FI24" s="105"/>
      <c r="FJ24" s="105"/>
      <c r="FK24" s="105"/>
      <c r="FL24" s="105"/>
      <c r="FM24" s="105"/>
      <c r="FN24" s="105"/>
      <c r="FO24" s="105"/>
      <c r="FP24" s="105"/>
      <c r="FQ24" s="105"/>
      <c r="FR24" s="105"/>
      <c r="FS24" s="105"/>
      <c r="FT24" s="105"/>
      <c r="FU24" s="105"/>
      <c r="FV24" s="105"/>
      <c r="FW24" s="105"/>
      <c r="FX24" s="105"/>
      <c r="FY24" s="105"/>
      <c r="FZ24" s="105"/>
      <c r="GA24" s="105"/>
      <c r="GB24" s="105"/>
      <c r="GC24" s="105"/>
      <c r="GD24" s="105"/>
      <c r="GE24" s="105"/>
      <c r="GF24" s="105"/>
      <c r="GG24" s="105"/>
      <c r="GH24" s="105"/>
      <c r="GI24" s="105"/>
      <c r="GJ24" s="105"/>
      <c r="GK24" s="105"/>
      <c r="GL24" s="105"/>
      <c r="GM24" s="105"/>
      <c r="GN24" s="105"/>
      <c r="GO24" s="105"/>
      <c r="GP24" s="105"/>
      <c r="GQ24" s="105"/>
      <c r="GR24" s="105"/>
      <c r="GS24" s="105"/>
      <c r="GT24" s="105"/>
      <c r="GU24" s="105"/>
      <c r="GV24" s="105"/>
      <c r="GW24" s="105"/>
      <c r="GX24" s="105"/>
      <c r="GY24" s="105"/>
      <c r="GZ24" s="105"/>
      <c r="HA24" s="105"/>
      <c r="HB24" s="105"/>
      <c r="HC24" s="105"/>
      <c r="HD24" s="105"/>
      <c r="HE24" s="105"/>
      <c r="HF24" s="105"/>
      <c r="HG24" s="105"/>
      <c r="HH24" s="105"/>
      <c r="HI24" s="105"/>
      <c r="HJ24" s="105"/>
      <c r="HK24" s="105"/>
      <c r="HL24" s="105"/>
      <c r="HM24" s="105"/>
      <c r="HN24" s="105"/>
      <c r="HO24" s="105"/>
      <c r="HP24" s="105"/>
      <c r="HQ24" s="105"/>
      <c r="HR24" s="105"/>
      <c r="HS24" s="105"/>
      <c r="HT24" s="105"/>
      <c r="HU24" s="105"/>
      <c r="HV24" s="105"/>
      <c r="HW24" s="105"/>
      <c r="HX24" s="105"/>
      <c r="HY24" s="105"/>
      <c r="HZ24" s="105"/>
      <c r="IA24" s="105"/>
      <c r="IB24" s="105"/>
      <c r="IC24" s="105"/>
      <c r="ID24" s="105"/>
      <c r="IE24" s="105"/>
      <c r="IF24" s="105"/>
      <c r="IG24" s="105"/>
      <c r="IH24" s="105"/>
      <c r="II24" s="105"/>
      <c r="IJ24" s="105"/>
      <c r="IK24" s="105"/>
      <c r="IL24" s="105"/>
      <c r="IM24" s="105"/>
      <c r="IN24" s="105"/>
      <c r="IO24" s="105"/>
      <c r="IP24" s="105"/>
      <c r="IQ24" s="105"/>
      <c r="IR24" s="105"/>
      <c r="IS24" s="105"/>
      <c r="IT24" s="105"/>
      <c r="IU24" s="105"/>
      <c r="IV24" s="105"/>
      <c r="IW24" s="105"/>
      <c r="IX24" s="105"/>
      <c r="IY24" s="105"/>
      <c r="IZ24" s="105"/>
      <c r="JA24" s="105"/>
      <c r="JB24" s="105"/>
      <c r="JC24" s="105"/>
      <c r="JD24" s="105"/>
      <c r="JE24" s="105"/>
      <c r="JF24" s="105"/>
      <c r="JG24" s="105"/>
      <c r="JH24" s="105"/>
      <c r="JI24" s="105"/>
      <c r="JJ24" s="105"/>
      <c r="JK24" s="105"/>
      <c r="JL24" s="105"/>
      <c r="JM24" s="105"/>
      <c r="JN24" s="105"/>
      <c r="JO24" s="105"/>
      <c r="JP24" s="105"/>
      <c r="JQ24" s="105"/>
      <c r="JR24" s="105"/>
      <c r="JS24" s="105"/>
      <c r="JT24" s="105"/>
      <c r="JU24" s="105"/>
      <c r="JV24" s="105"/>
      <c r="JW24" s="105"/>
      <c r="JX24" s="105"/>
      <c r="JY24" s="105"/>
      <c r="JZ24" s="105"/>
      <c r="KA24" s="105"/>
      <c r="KB24" s="105"/>
      <c r="KC24" s="105"/>
      <c r="KD24" s="105"/>
      <c r="KE24" s="105"/>
      <c r="KF24" s="105"/>
      <c r="KG24" s="105"/>
      <c r="KH24" s="105"/>
      <c r="KI24" s="105"/>
      <c r="KJ24" s="105"/>
      <c r="KK24" s="105"/>
      <c r="KL24" s="105"/>
      <c r="KM24" s="105"/>
      <c r="KN24" s="105"/>
      <c r="KO24" s="105"/>
      <c r="KP24" s="105"/>
      <c r="KQ24" s="105"/>
      <c r="KR24" s="105"/>
      <c r="KS24" s="105"/>
      <c r="KT24" s="105"/>
      <c r="KU24" s="105"/>
      <c r="KV24" s="105"/>
      <c r="KW24" s="105"/>
      <c r="KX24" s="105"/>
      <c r="KY24" s="105"/>
      <c r="KZ24" s="105"/>
      <c r="LA24" s="105"/>
      <c r="LB24" s="105"/>
      <c r="LC24" s="105"/>
      <c r="LD24" s="105"/>
      <c r="LE24" s="105"/>
      <c r="LF24" s="105"/>
      <c r="LG24" s="105"/>
      <c r="LH24" s="105"/>
      <c r="LI24" s="105"/>
      <c r="LJ24" s="105"/>
      <c r="LK24" s="105"/>
      <c r="LL24" s="105"/>
      <c r="LM24" s="105"/>
      <c r="LN24" s="105"/>
      <c r="LO24" s="105"/>
      <c r="LP24" s="105"/>
      <c r="LQ24" s="105"/>
      <c r="LR24" s="105"/>
      <c r="LS24" s="105"/>
      <c r="LT24" s="105"/>
      <c r="LU24" s="105"/>
      <c r="LV24" s="105"/>
      <c r="LW24" s="105"/>
      <c r="LX24" s="105"/>
      <c r="LY24" s="105"/>
      <c r="LZ24" s="105"/>
      <c r="MA24" s="105"/>
      <c r="MB24" s="105"/>
      <c r="MC24" s="105"/>
      <c r="MD24" s="105"/>
      <c r="ME24" s="105"/>
      <c r="MF24" s="105"/>
      <c r="MG24" s="105"/>
      <c r="MH24" s="105"/>
      <c r="MI24" s="105"/>
      <c r="MJ24" s="105"/>
      <c r="MK24" s="105"/>
      <c r="ML24" s="105"/>
      <c r="MM24" s="105"/>
      <c r="MN24" s="105"/>
      <c r="MO24" s="105"/>
      <c r="MP24" s="105"/>
      <c r="MQ24" s="105"/>
      <c r="MR24" s="105"/>
      <c r="MS24" s="105"/>
      <c r="MT24" s="105"/>
      <c r="MU24" s="105"/>
      <c r="MV24" s="105"/>
      <c r="MW24" s="105"/>
      <c r="MX24" s="105"/>
      <c r="MY24" s="105"/>
      <c r="MZ24" s="105"/>
      <c r="NA24" s="105"/>
      <c r="NB24" s="105"/>
      <c r="NC24" s="105"/>
      <c r="ND24" s="105"/>
      <c r="NE24" s="105"/>
      <c r="NF24" s="105"/>
      <c r="NG24" s="105"/>
      <c r="NH24" s="105"/>
      <c r="NI24" s="105"/>
      <c r="NJ24" s="105"/>
      <c r="NK24" s="105"/>
      <c r="NL24" s="105"/>
      <c r="NM24" s="105"/>
      <c r="NN24" s="105"/>
      <c r="NO24" s="105"/>
      <c r="NP24" s="105"/>
      <c r="NQ24" s="105"/>
      <c r="NR24" s="105"/>
      <c r="NS24" s="105"/>
      <c r="NT24" s="105"/>
      <c r="NU24" s="105"/>
      <c r="NV24" s="105"/>
      <c r="NW24" s="105"/>
      <c r="NX24" s="105"/>
      <c r="NY24" s="105"/>
      <c r="NZ24" s="105"/>
      <c r="OA24" s="105"/>
      <c r="OB24" s="105"/>
      <c r="OC24" s="105"/>
      <c r="OD24" s="105"/>
      <c r="OE24" s="105"/>
      <c r="OF24" s="105"/>
      <c r="OG24" s="105"/>
      <c r="OH24" s="105"/>
      <c r="OI24" s="105"/>
      <c r="OJ24" s="105"/>
      <c r="OK24" s="105"/>
      <c r="OL24" s="105"/>
      <c r="OM24" s="105"/>
      <c r="ON24" s="105"/>
      <c r="OO24" s="105"/>
      <c r="OP24" s="105"/>
      <c r="OQ24" s="105"/>
      <c r="OR24" s="105"/>
      <c r="OS24" s="105"/>
      <c r="OT24" s="105"/>
      <c r="OU24" s="105"/>
      <c r="OV24" s="105"/>
      <c r="OW24" s="105"/>
      <c r="OX24" s="105"/>
      <c r="OY24" s="105"/>
      <c r="OZ24" s="105"/>
      <c r="PA24" s="105"/>
      <c r="PB24" s="105"/>
      <c r="PC24" s="105"/>
      <c r="PD24" s="105"/>
      <c r="PE24" s="105"/>
      <c r="PF24" s="105"/>
      <c r="PG24" s="105"/>
      <c r="PH24" s="105"/>
      <c r="PI24" s="105"/>
      <c r="PJ24" s="105"/>
      <c r="PK24" s="105"/>
      <c r="PL24" s="105"/>
      <c r="PM24" s="105"/>
      <c r="PN24" s="105"/>
      <c r="PO24" s="105"/>
      <c r="PP24" s="105"/>
      <c r="PQ24" s="105"/>
      <c r="PR24" s="105"/>
      <c r="PS24" s="105"/>
      <c r="PT24" s="105"/>
      <c r="PU24" s="105"/>
      <c r="PV24" s="105"/>
      <c r="PW24" s="105"/>
      <c r="PX24" s="105"/>
      <c r="PY24" s="105"/>
      <c r="PZ24" s="105"/>
      <c r="QA24" s="105"/>
      <c r="QB24" s="105"/>
      <c r="QC24" s="105"/>
      <c r="QD24" s="105"/>
      <c r="QE24" s="105"/>
      <c r="QF24" s="105"/>
      <c r="QG24" s="105"/>
      <c r="QH24" s="105"/>
      <c r="QI24" s="105"/>
      <c r="QJ24" s="105"/>
      <c r="QK24" s="105"/>
      <c r="QL24" s="105"/>
      <c r="QM24" s="105"/>
      <c r="QN24" s="105"/>
      <c r="QO24" s="105"/>
      <c r="QP24" s="105"/>
      <c r="QQ24" s="105"/>
      <c r="QR24" s="105"/>
      <c r="QS24" s="105"/>
      <c r="QT24" s="105"/>
      <c r="QU24" s="105"/>
      <c r="QV24" s="105"/>
      <c r="QW24" s="105"/>
      <c r="QX24" s="105"/>
      <c r="QY24" s="105"/>
      <c r="QZ24" s="105"/>
      <c r="RA24" s="105"/>
      <c r="RB24" s="105"/>
      <c r="RC24" s="105"/>
      <c r="RD24" s="105"/>
      <c r="RE24" s="105"/>
      <c r="RF24" s="105"/>
      <c r="RG24" s="105"/>
      <c r="RH24" s="105"/>
      <c r="RI24" s="105"/>
      <c r="RJ24" s="105"/>
      <c r="RK24" s="105"/>
      <c r="RL24" s="105"/>
      <c r="RM24" s="105"/>
      <c r="RN24" s="105"/>
      <c r="RO24" s="105"/>
      <c r="RP24" s="105"/>
      <c r="RQ24" s="105"/>
      <c r="RR24" s="105"/>
      <c r="RS24" s="105"/>
      <c r="RT24" s="105"/>
      <c r="RU24" s="105"/>
      <c r="RV24" s="105"/>
      <c r="RW24" s="105"/>
      <c r="RX24" s="105"/>
      <c r="RY24" s="105"/>
      <c r="RZ24" s="105"/>
      <c r="SA24" s="105"/>
      <c r="SB24" s="105"/>
      <c r="SC24" s="105"/>
      <c r="SD24" s="105"/>
      <c r="SE24" s="105"/>
      <c r="SF24" s="105"/>
      <c r="SG24" s="105"/>
      <c r="SH24" s="105"/>
      <c r="SI24" s="105"/>
      <c r="SJ24" s="105"/>
      <c r="SK24" s="105"/>
      <c r="SL24" s="105"/>
      <c r="SM24" s="105"/>
      <c r="SN24" s="105"/>
      <c r="SO24" s="105"/>
      <c r="SP24" s="105"/>
      <c r="SQ24" s="105"/>
      <c r="SR24" s="105"/>
      <c r="SS24" s="105"/>
      <c r="ST24" s="105"/>
      <c r="SU24" s="105"/>
      <c r="SV24" s="105"/>
      <c r="SW24" s="105"/>
      <c r="SX24" s="105"/>
      <c r="SY24" s="105"/>
      <c r="SZ24" s="105"/>
      <c r="TA24" s="105"/>
      <c r="TB24" s="105"/>
      <c r="TC24" s="105"/>
      <c r="TD24" s="105"/>
      <c r="TE24" s="105"/>
      <c r="TF24" s="105"/>
      <c r="TG24" s="105"/>
      <c r="TH24" s="105"/>
      <c r="TI24" s="105"/>
      <c r="TJ24" s="105"/>
      <c r="TK24" s="105"/>
      <c r="TL24" s="105"/>
      <c r="TM24" s="105"/>
      <c r="TN24" s="105"/>
      <c r="TO24" s="105"/>
      <c r="TP24" s="105"/>
      <c r="TQ24" s="105"/>
      <c r="TR24" s="105"/>
      <c r="TS24" s="105"/>
      <c r="TT24" s="105"/>
      <c r="TU24" s="105"/>
      <c r="TV24" s="105"/>
      <c r="TW24" s="105"/>
      <c r="TX24" s="105"/>
      <c r="TY24" s="105"/>
      <c r="TZ24" s="105"/>
      <c r="UA24" s="105"/>
      <c r="UB24" s="105"/>
      <c r="UC24" s="105"/>
      <c r="UD24" s="105"/>
      <c r="UE24" s="105"/>
      <c r="UF24" s="105"/>
      <c r="UG24" s="105"/>
      <c r="UH24" s="105"/>
      <c r="UI24" s="105"/>
      <c r="UJ24" s="105"/>
      <c r="UK24" s="105"/>
      <c r="UL24" s="105"/>
      <c r="UM24" s="105"/>
      <c r="UN24" s="105"/>
      <c r="UO24" s="105"/>
      <c r="UP24" s="105"/>
      <c r="UQ24" s="105"/>
      <c r="UR24" s="105"/>
      <c r="US24" s="105"/>
      <c r="UT24" s="105"/>
      <c r="UU24" s="105"/>
      <c r="UV24" s="105"/>
      <c r="UW24" s="105"/>
      <c r="UX24" s="105"/>
      <c r="UY24" s="105"/>
      <c r="UZ24" s="105"/>
      <c r="VA24" s="105"/>
      <c r="VB24" s="105"/>
      <c r="VC24" s="105"/>
      <c r="VD24" s="105"/>
      <c r="VE24" s="105"/>
      <c r="VF24" s="105"/>
      <c r="VG24" s="105"/>
      <c r="VH24" s="105"/>
      <c r="VI24" s="105"/>
      <c r="VJ24" s="105"/>
      <c r="VK24" s="105"/>
      <c r="VL24" s="105"/>
      <c r="VM24" s="105"/>
      <c r="VN24" s="105"/>
      <c r="VO24" s="105"/>
      <c r="VP24" s="105"/>
      <c r="VQ24" s="105"/>
      <c r="VR24" s="105"/>
      <c r="VS24" s="105"/>
      <c r="VT24" s="105"/>
      <c r="VU24" s="105"/>
      <c r="VV24" s="105"/>
      <c r="VW24" s="105"/>
      <c r="VX24" s="105"/>
      <c r="VY24" s="105"/>
      <c r="VZ24" s="105"/>
      <c r="WA24" s="105"/>
      <c r="WB24" s="105"/>
      <c r="WC24" s="105"/>
      <c r="WD24" s="105"/>
      <c r="WE24" s="105"/>
      <c r="WF24" s="105"/>
      <c r="WG24" s="105"/>
      <c r="WH24" s="105"/>
      <c r="WI24" s="105"/>
      <c r="WJ24" s="105"/>
      <c r="WK24" s="105"/>
      <c r="WL24" s="105"/>
      <c r="WM24" s="105"/>
      <c r="WN24" s="105"/>
      <c r="WO24" s="105"/>
      <c r="WP24" s="105"/>
      <c r="WQ24" s="105"/>
      <c r="WR24" s="105"/>
      <c r="WS24" s="105"/>
      <c r="WT24" s="105"/>
      <c r="WU24" s="105"/>
      <c r="WV24" s="105"/>
      <c r="WW24" s="105"/>
      <c r="WX24" s="105"/>
      <c r="WY24" s="105"/>
      <c r="WZ24" s="105"/>
      <c r="XA24" s="105"/>
      <c r="XB24" s="105"/>
      <c r="XC24" s="105"/>
      <c r="XD24" s="105"/>
      <c r="XE24" s="105"/>
      <c r="XF24" s="105"/>
      <c r="XG24" s="105"/>
      <c r="XH24" s="105"/>
      <c r="XI24" s="105"/>
      <c r="XJ24" s="105"/>
      <c r="XK24" s="105"/>
      <c r="XL24" s="105"/>
      <c r="XM24" s="105"/>
      <c r="XN24" s="105"/>
      <c r="XO24" s="105"/>
      <c r="XP24" s="105"/>
      <c r="XQ24" s="105"/>
      <c r="XR24" s="105"/>
      <c r="XS24" s="105"/>
      <c r="XT24" s="105"/>
      <c r="XU24" s="105"/>
      <c r="XV24" s="105"/>
      <c r="XW24" s="105"/>
      <c r="XX24" s="105"/>
      <c r="XY24" s="105"/>
      <c r="XZ24" s="105"/>
      <c r="YA24" s="105"/>
      <c r="YB24" s="105"/>
      <c r="YC24" s="105"/>
      <c r="YD24" s="105"/>
      <c r="YE24" s="105"/>
      <c r="YF24" s="105"/>
      <c r="YG24" s="105"/>
      <c r="YH24" s="105"/>
      <c r="YI24" s="105"/>
      <c r="YJ24" s="105"/>
      <c r="YK24" s="105"/>
      <c r="YL24" s="105"/>
      <c r="YM24" s="105"/>
      <c r="YN24" s="105"/>
      <c r="YO24" s="105"/>
      <c r="YP24" s="105"/>
      <c r="YQ24" s="105"/>
      <c r="YR24" s="105"/>
      <c r="YS24" s="105"/>
      <c r="YT24" s="105"/>
      <c r="YU24" s="105"/>
      <c r="YV24" s="105"/>
      <c r="YW24" s="105"/>
      <c r="YX24" s="105"/>
      <c r="YY24" s="105"/>
      <c r="YZ24" s="105"/>
      <c r="ZA24" s="105"/>
      <c r="ZB24" s="105"/>
      <c r="ZC24" s="105"/>
      <c r="ZD24" s="105"/>
      <c r="ZE24" s="105"/>
      <c r="ZF24" s="105"/>
      <c r="ZG24" s="105"/>
      <c r="ZH24" s="105"/>
      <c r="ZI24" s="105"/>
      <c r="ZJ24" s="105"/>
      <c r="ZK24" s="105"/>
      <c r="ZL24" s="105"/>
      <c r="ZM24" s="105"/>
      <c r="ZN24" s="105"/>
      <c r="ZO24" s="105"/>
      <c r="ZP24" s="105"/>
      <c r="ZQ24" s="105"/>
      <c r="ZR24" s="105"/>
      <c r="ZS24" s="105"/>
      <c r="ZT24" s="105"/>
      <c r="ZU24" s="105"/>
      <c r="ZV24" s="105"/>
      <c r="ZW24" s="105"/>
      <c r="ZX24" s="105"/>
      <c r="ZY24" s="105"/>
      <c r="ZZ24" s="105"/>
      <c r="AAA24" s="105"/>
      <c r="AAB24" s="105"/>
      <c r="AAC24" s="105"/>
      <c r="AAD24" s="105"/>
      <c r="AAE24" s="105"/>
      <c r="AAF24" s="105"/>
      <c r="AAG24" s="105"/>
      <c r="AAH24" s="105"/>
      <c r="AAI24" s="105"/>
      <c r="AAJ24" s="105"/>
      <c r="AAK24" s="105"/>
      <c r="AAL24" s="105"/>
      <c r="AAM24" s="105"/>
      <c r="AAN24" s="105"/>
      <c r="AAO24" s="105"/>
      <c r="AAP24" s="105"/>
      <c r="AAQ24" s="105"/>
      <c r="AAR24" s="105"/>
      <c r="AAS24" s="105"/>
      <c r="AAT24" s="105"/>
      <c r="AAU24" s="105"/>
      <c r="AAV24" s="105"/>
      <c r="AAW24" s="105"/>
      <c r="AAX24" s="105"/>
      <c r="AAY24" s="105"/>
      <c r="AAZ24" s="105"/>
      <c r="ABA24" s="105"/>
      <c r="ABB24" s="105"/>
      <c r="ABC24" s="105"/>
      <c r="ABD24" s="105"/>
      <c r="ABE24" s="105"/>
      <c r="ABF24" s="105"/>
      <c r="ABG24" s="105"/>
      <c r="ABH24" s="105"/>
      <c r="ABI24" s="105"/>
      <c r="ABJ24" s="105"/>
      <c r="ABK24" s="105"/>
      <c r="ABL24" s="105"/>
      <c r="ABM24" s="105"/>
      <c r="ABN24" s="105"/>
      <c r="ABO24" s="105"/>
      <c r="ABP24" s="105"/>
      <c r="ABQ24" s="105"/>
      <c r="ABR24" s="105"/>
      <c r="ABS24" s="105"/>
      <c r="ABT24" s="105"/>
      <c r="ABU24" s="105"/>
      <c r="ABV24" s="105"/>
      <c r="ABW24" s="105"/>
      <c r="ABX24" s="105"/>
      <c r="ABY24" s="105"/>
      <c r="ABZ24" s="105"/>
      <c r="ACA24" s="105"/>
      <c r="ACB24" s="105"/>
      <c r="ACC24" s="105"/>
      <c r="ACD24" s="105"/>
      <c r="ACE24" s="105"/>
      <c r="ACF24" s="105"/>
      <c r="ACG24" s="105"/>
      <c r="ACH24" s="105"/>
      <c r="ACI24" s="105"/>
      <c r="ACJ24" s="105"/>
      <c r="ACK24" s="105"/>
      <c r="ACL24" s="105"/>
      <c r="ACM24" s="105"/>
      <c r="ACN24" s="105"/>
      <c r="ACO24" s="105"/>
      <c r="ACP24" s="105"/>
      <c r="ACQ24" s="105"/>
      <c r="ACR24" s="105"/>
      <c r="ACS24" s="105"/>
      <c r="ACT24" s="105"/>
      <c r="ACU24" s="105"/>
      <c r="ACV24" s="105"/>
      <c r="ACW24" s="105"/>
      <c r="ACX24" s="105"/>
      <c r="ACY24" s="105"/>
      <c r="ACZ24" s="105"/>
      <c r="ADA24" s="105"/>
      <c r="ADB24" s="105"/>
      <c r="ADC24" s="105"/>
      <c r="ADD24" s="105"/>
      <c r="ADE24" s="105"/>
      <c r="ADF24" s="105"/>
      <c r="ADG24" s="105"/>
      <c r="ADH24" s="105"/>
      <c r="ADI24" s="105"/>
      <c r="ADJ24" s="105"/>
      <c r="ADK24" s="105"/>
      <c r="ADL24" s="105"/>
      <c r="ADM24" s="105"/>
      <c r="ADN24" s="105"/>
      <c r="ADO24" s="105"/>
      <c r="ADP24" s="105"/>
      <c r="ADQ24" s="105"/>
      <c r="ADR24" s="105"/>
      <c r="ADS24" s="105"/>
      <c r="ADT24" s="105"/>
      <c r="ADU24" s="105"/>
      <c r="ADV24" s="105"/>
      <c r="ADW24" s="105"/>
      <c r="ADX24" s="105"/>
      <c r="ADY24" s="105"/>
      <c r="ADZ24" s="105"/>
      <c r="AEA24" s="105"/>
      <c r="AEB24" s="105"/>
      <c r="AEC24" s="105"/>
      <c r="AED24" s="105"/>
      <c r="AEE24" s="105"/>
      <c r="AEF24" s="105"/>
      <c r="AEG24" s="105"/>
      <c r="AEH24" s="105"/>
      <c r="AEI24" s="105"/>
      <c r="AEJ24" s="105"/>
      <c r="AEK24" s="105"/>
      <c r="AEL24" s="105"/>
      <c r="AEM24" s="105"/>
      <c r="AEN24" s="105"/>
      <c r="AEO24" s="105"/>
      <c r="AEP24" s="105"/>
      <c r="AEQ24" s="105"/>
      <c r="AER24" s="105"/>
      <c r="AES24" s="105"/>
      <c r="AET24" s="105"/>
      <c r="AEU24" s="105"/>
      <c r="AEV24" s="105"/>
      <c r="AEW24" s="105"/>
      <c r="AEX24" s="105"/>
      <c r="AEY24" s="105"/>
      <c r="AEZ24" s="105"/>
      <c r="AFA24" s="105"/>
      <c r="AFB24" s="105"/>
      <c r="AFC24" s="105"/>
      <c r="AFD24" s="105"/>
      <c r="AFE24" s="105"/>
      <c r="AFF24" s="105"/>
      <c r="AFG24" s="105"/>
      <c r="AFH24" s="105"/>
      <c r="AFI24" s="105"/>
      <c r="AFJ24" s="105"/>
      <c r="AFK24" s="105"/>
      <c r="AFL24" s="105"/>
      <c r="AFM24" s="105"/>
      <c r="AFN24" s="105"/>
      <c r="AFO24" s="105"/>
      <c r="AFP24" s="105"/>
      <c r="AFQ24" s="105"/>
      <c r="AFR24" s="105"/>
      <c r="AFS24" s="105"/>
      <c r="AFT24" s="105"/>
      <c r="AFU24" s="105"/>
      <c r="AFV24" s="105"/>
      <c r="AFW24" s="105"/>
      <c r="AFX24" s="105"/>
      <c r="AFY24" s="105"/>
      <c r="AFZ24" s="105"/>
      <c r="AGA24" s="105"/>
      <c r="AGB24" s="105"/>
      <c r="AGC24" s="105"/>
      <c r="AGD24" s="105"/>
      <c r="AGE24" s="105"/>
      <c r="AGF24" s="105"/>
      <c r="AGG24" s="105"/>
      <c r="AGH24" s="105"/>
      <c r="AGI24" s="105"/>
      <c r="AGJ24" s="105"/>
      <c r="AGK24" s="105"/>
      <c r="AGL24" s="105"/>
      <c r="AGM24" s="105"/>
      <c r="AGN24" s="105"/>
      <c r="AGO24" s="105"/>
      <c r="AGP24" s="105"/>
      <c r="AGQ24" s="105"/>
      <c r="AGR24" s="105"/>
      <c r="AGS24" s="105"/>
      <c r="AGT24" s="105"/>
      <c r="AGU24" s="105"/>
      <c r="AGV24" s="105"/>
      <c r="AGW24" s="105"/>
      <c r="AGX24" s="105"/>
      <c r="AGY24" s="105"/>
      <c r="AGZ24" s="105"/>
      <c r="AHA24" s="105"/>
      <c r="AHB24" s="105"/>
      <c r="AHC24" s="105"/>
      <c r="AHD24" s="105"/>
      <c r="AHE24" s="105"/>
      <c r="AHF24" s="105"/>
      <c r="AHG24" s="105"/>
      <c r="AHH24" s="105"/>
      <c r="AHI24" s="105"/>
      <c r="AHJ24" s="105"/>
      <c r="AHK24" s="105"/>
      <c r="AHL24" s="105"/>
      <c r="AHM24" s="105"/>
      <c r="AHN24" s="105"/>
      <c r="AHO24" s="105"/>
      <c r="AHP24" s="105"/>
      <c r="AHQ24" s="105"/>
      <c r="AHR24" s="105"/>
      <c r="AHS24" s="105"/>
      <c r="AHT24" s="105"/>
      <c r="AHU24" s="105"/>
      <c r="AHV24" s="105"/>
      <c r="AHW24" s="105"/>
      <c r="AHX24" s="105"/>
      <c r="AHY24" s="105"/>
      <c r="AHZ24" s="105"/>
      <c r="AIA24" s="105"/>
      <c r="AIB24" s="105"/>
      <c r="AIC24" s="105"/>
      <c r="AID24" s="105"/>
      <c r="AIE24" s="105"/>
      <c r="AIF24" s="105"/>
      <c r="AIG24" s="105"/>
      <c r="AIH24" s="105"/>
      <c r="AII24" s="105"/>
      <c r="AIJ24" s="105"/>
      <c r="AIK24" s="105"/>
      <c r="AIL24" s="105"/>
      <c r="AIM24" s="105"/>
      <c r="AIN24" s="105"/>
      <c r="AIO24" s="105"/>
      <c r="AIP24" s="105"/>
      <c r="AIQ24" s="105"/>
      <c r="AIR24" s="105"/>
      <c r="AIS24" s="105"/>
      <c r="AIT24" s="105"/>
      <c r="AIU24" s="105"/>
      <c r="AIV24" s="105"/>
      <c r="AIW24" s="105"/>
      <c r="AIX24" s="105"/>
      <c r="AIY24" s="105"/>
      <c r="AIZ24" s="105"/>
      <c r="AJA24" s="105"/>
      <c r="AJB24" s="105"/>
      <c r="AJC24" s="105"/>
      <c r="AJD24" s="105"/>
      <c r="AJE24" s="105"/>
      <c r="AJF24" s="105"/>
      <c r="AJG24" s="105"/>
      <c r="AJH24" s="105"/>
      <c r="AJI24" s="105"/>
      <c r="AJJ24" s="105"/>
      <c r="AJK24" s="105"/>
      <c r="AJL24" s="105"/>
      <c r="AJM24" s="105"/>
      <c r="AJN24" s="105"/>
      <c r="AJO24" s="105"/>
      <c r="AJP24" s="105"/>
      <c r="AJQ24" s="105"/>
      <c r="AJR24" s="105"/>
      <c r="AJS24" s="105"/>
      <c r="AJT24" s="105"/>
      <c r="AJU24" s="105"/>
      <c r="AJV24" s="105"/>
      <c r="AJW24" s="105"/>
      <c r="AJX24" s="105"/>
      <c r="AJY24" s="105"/>
      <c r="AJZ24" s="105"/>
      <c r="AKA24" s="105"/>
      <c r="AKB24" s="105"/>
      <c r="AKC24" s="105"/>
      <c r="AKD24" s="105"/>
      <c r="AKE24" s="105"/>
      <c r="AKF24" s="105"/>
      <c r="AKG24" s="105"/>
      <c r="AKH24" s="105"/>
      <c r="AKI24" s="105"/>
      <c r="AKJ24" s="105"/>
      <c r="AKK24" s="105"/>
      <c r="AKL24" s="105"/>
      <c r="AKM24" s="105"/>
      <c r="AKN24" s="105"/>
      <c r="AKO24" s="105"/>
      <c r="AKP24" s="105"/>
      <c r="AKQ24" s="105"/>
      <c r="AKR24" s="105"/>
      <c r="AKS24" s="105"/>
      <c r="AKT24" s="105"/>
      <c r="AKU24" s="105"/>
      <c r="AKV24" s="105"/>
      <c r="AKW24" s="105"/>
      <c r="AKX24" s="105"/>
      <c r="AKY24" s="105"/>
      <c r="AKZ24" s="105"/>
      <c r="ALA24" s="105"/>
      <c r="ALB24" s="105"/>
      <c r="ALC24" s="105"/>
      <c r="ALD24" s="105"/>
      <c r="ALE24" s="105"/>
      <c r="ALF24" s="105"/>
      <c r="ALG24" s="105"/>
      <c r="ALH24" s="105"/>
      <c r="ALI24" s="105"/>
      <c r="ALJ24" s="105"/>
      <c r="ALK24" s="105"/>
      <c r="ALL24" s="105"/>
      <c r="ALM24" s="105"/>
      <c r="ALN24" s="105"/>
      <c r="ALO24" s="105"/>
      <c r="ALP24" s="105"/>
      <c r="ALQ24" s="105"/>
      <c r="ALR24" s="105"/>
      <c r="ALS24" s="105"/>
      <c r="ALT24" s="105"/>
      <c r="ALU24" s="105"/>
      <c r="ALV24" s="105"/>
      <c r="ALW24" s="105"/>
      <c r="ALX24" s="105"/>
      <c r="ALY24" s="105"/>
      <c r="ALZ24" s="105"/>
      <c r="AMA24" s="105"/>
      <c r="AMB24" s="105"/>
      <c r="AMC24" s="105"/>
      <c r="AMD24" s="105"/>
      <c r="AME24" s="105"/>
      <c r="AMF24" s="105"/>
      <c r="AMG24" s="105"/>
      <c r="AMH24" s="105"/>
      <c r="AMI24" s="105"/>
      <c r="AMJ24" s="105"/>
      <c r="AMK24" s="105"/>
      <c r="AML24" s="105"/>
      <c r="AMM24" s="105"/>
      <c r="AMN24" s="105"/>
      <c r="AMO24" s="105"/>
      <c r="AMP24" s="105"/>
      <c r="AMQ24" s="105"/>
      <c r="AMR24" s="105"/>
      <c r="AMS24" s="105"/>
      <c r="AMT24" s="105"/>
      <c r="AMU24" s="105"/>
      <c r="AMV24" s="105"/>
      <c r="AMW24" s="105"/>
      <c r="AMX24" s="105"/>
      <c r="AMY24" s="105"/>
      <c r="AMZ24" s="105"/>
      <c r="ANA24" s="105"/>
      <c r="ANB24" s="105"/>
      <c r="ANC24" s="105"/>
      <c r="AND24" s="105"/>
      <c r="ANE24" s="105"/>
      <c r="ANF24" s="105"/>
      <c r="ANG24" s="105"/>
      <c r="ANH24" s="105"/>
      <c r="ANI24" s="105"/>
      <c r="ANJ24" s="105"/>
      <c r="ANK24" s="105"/>
      <c r="ANL24" s="105"/>
      <c r="ANM24" s="105"/>
      <c r="ANN24" s="105"/>
      <c r="ANO24" s="105"/>
      <c r="ANP24" s="105"/>
      <c r="ANQ24" s="105"/>
      <c r="ANR24" s="105"/>
      <c r="ANS24" s="105"/>
      <c r="ANT24" s="105"/>
      <c r="ANU24" s="105"/>
      <c r="ANV24" s="105"/>
      <c r="ANW24" s="105"/>
      <c r="ANX24" s="105"/>
      <c r="ANY24" s="105"/>
      <c r="ANZ24" s="105"/>
      <c r="AOA24" s="105"/>
      <c r="AOB24" s="105"/>
      <c r="AOC24" s="105"/>
      <c r="AOD24" s="105"/>
      <c r="AOE24" s="105"/>
      <c r="AOF24" s="105"/>
      <c r="AOG24" s="105"/>
      <c r="AOH24" s="105"/>
      <c r="AOI24" s="105"/>
      <c r="AOJ24" s="105"/>
      <c r="AOK24" s="105"/>
      <c r="AOL24" s="105"/>
      <c r="AOM24" s="105"/>
      <c r="AON24" s="105"/>
      <c r="AOO24" s="105"/>
      <c r="AOP24" s="105"/>
      <c r="AOQ24" s="105"/>
      <c r="AOR24" s="105"/>
      <c r="AOS24" s="105"/>
      <c r="AOT24" s="105"/>
      <c r="AOU24" s="105"/>
      <c r="AOV24" s="105"/>
      <c r="AOW24" s="105"/>
      <c r="AOX24" s="105"/>
      <c r="AOY24" s="105"/>
      <c r="AOZ24" s="105"/>
      <c r="APA24" s="105"/>
      <c r="APB24" s="105"/>
      <c r="APC24" s="105"/>
      <c r="APD24" s="105"/>
      <c r="APE24" s="105"/>
      <c r="APF24" s="105"/>
      <c r="APG24" s="105"/>
      <c r="APH24" s="105"/>
      <c r="API24" s="105"/>
      <c r="APJ24" s="105"/>
      <c r="APK24" s="105"/>
      <c r="APL24" s="105"/>
      <c r="APM24" s="105"/>
      <c r="APN24" s="105"/>
      <c r="APO24" s="105"/>
      <c r="APP24" s="105"/>
      <c r="APQ24" s="105"/>
      <c r="APR24" s="105"/>
      <c r="APS24" s="105"/>
      <c r="APT24" s="105"/>
      <c r="APU24" s="105"/>
      <c r="APV24" s="105"/>
      <c r="APW24" s="105"/>
      <c r="APX24" s="105"/>
      <c r="APY24" s="105"/>
      <c r="APZ24" s="105"/>
      <c r="AQA24" s="105"/>
      <c r="AQB24" s="105"/>
      <c r="AQC24" s="105"/>
      <c r="AQD24" s="105"/>
      <c r="AQE24" s="105"/>
      <c r="AQF24" s="105"/>
      <c r="AQG24" s="105"/>
      <c r="AQH24" s="105"/>
      <c r="AQI24" s="105"/>
      <c r="AQJ24" s="105"/>
      <c r="AQK24" s="105"/>
      <c r="AQL24" s="105"/>
      <c r="AQM24" s="105"/>
      <c r="AQN24" s="105"/>
      <c r="AQO24" s="105"/>
      <c r="AQP24" s="105"/>
      <c r="AQQ24" s="105"/>
      <c r="AQR24" s="105"/>
      <c r="AQS24" s="105"/>
      <c r="AQT24" s="105"/>
      <c r="AQU24" s="105"/>
      <c r="AQV24" s="105"/>
      <c r="AQW24" s="105"/>
      <c r="AQX24" s="105"/>
      <c r="AQY24" s="105"/>
      <c r="AQZ24" s="105"/>
      <c r="ARA24" s="105"/>
      <c r="ARB24" s="105"/>
      <c r="ARC24" s="105"/>
      <c r="ARD24" s="105"/>
      <c r="ARE24" s="105"/>
      <c r="ARF24" s="105"/>
      <c r="ARG24" s="105"/>
      <c r="ARH24" s="105"/>
      <c r="ARI24" s="105"/>
      <c r="ARJ24" s="105"/>
      <c r="ARK24" s="105"/>
      <c r="ARL24" s="105"/>
      <c r="ARM24" s="105"/>
      <c r="ARN24" s="105"/>
      <c r="ARO24" s="105"/>
      <c r="ARP24" s="105"/>
      <c r="ARQ24" s="105"/>
      <c r="ARR24" s="105"/>
      <c r="ARS24" s="105"/>
      <c r="ART24" s="105"/>
      <c r="ARU24" s="105"/>
      <c r="ARV24" s="105"/>
      <c r="ARW24" s="105"/>
      <c r="ARX24" s="105"/>
      <c r="ARY24" s="105"/>
      <c r="ARZ24" s="105"/>
      <c r="ASA24" s="105"/>
      <c r="ASB24" s="105"/>
      <c r="ASC24" s="105"/>
      <c r="ASD24" s="105"/>
      <c r="ASE24" s="105"/>
      <c r="ASF24" s="105"/>
      <c r="ASG24" s="105"/>
      <c r="ASH24" s="105"/>
      <c r="ASI24" s="105"/>
      <c r="ASJ24" s="105"/>
      <c r="ASK24" s="105"/>
      <c r="ASL24" s="105"/>
      <c r="ASM24" s="105"/>
      <c r="ASN24" s="105"/>
      <c r="ASO24" s="105"/>
      <c r="ASP24" s="105"/>
      <c r="ASQ24" s="105"/>
      <c r="ASR24" s="105"/>
      <c r="ASS24" s="105"/>
      <c r="AST24" s="105"/>
      <c r="ASU24" s="105"/>
      <c r="ASV24" s="105"/>
      <c r="ASW24" s="105"/>
      <c r="ASX24" s="105"/>
      <c r="ASY24" s="105"/>
      <c r="ASZ24" s="105"/>
      <c r="ATA24" s="105"/>
      <c r="ATB24" s="105"/>
      <c r="ATC24" s="105"/>
      <c r="ATD24" s="105"/>
      <c r="ATE24" s="105"/>
      <c r="ATF24" s="105"/>
      <c r="ATG24" s="105"/>
      <c r="ATH24" s="105"/>
      <c r="ATI24" s="105"/>
      <c r="ATJ24" s="105"/>
      <c r="ATK24" s="105"/>
      <c r="ATL24" s="105"/>
      <c r="ATM24" s="105"/>
      <c r="ATN24" s="105"/>
      <c r="ATO24" s="105"/>
      <c r="ATP24" s="105"/>
      <c r="ATQ24" s="105"/>
      <c r="ATR24" s="105"/>
      <c r="ATS24" s="105"/>
      <c r="ATT24" s="105"/>
      <c r="ATU24" s="105"/>
      <c r="ATV24" s="105"/>
      <c r="ATW24" s="105"/>
      <c r="ATX24" s="105"/>
      <c r="ATY24" s="105"/>
      <c r="ATZ24" s="105"/>
      <c r="AUA24" s="105"/>
      <c r="AUB24" s="105"/>
      <c r="AUC24" s="105"/>
      <c r="AUD24" s="105"/>
      <c r="AUE24" s="105"/>
      <c r="AUF24" s="105"/>
      <c r="AUG24" s="105"/>
      <c r="AUH24" s="105"/>
      <c r="AUI24" s="105"/>
      <c r="AUJ24" s="105"/>
      <c r="AUK24" s="105"/>
      <c r="AUL24" s="105"/>
      <c r="AUM24" s="105"/>
      <c r="AUN24" s="105"/>
      <c r="AUO24" s="105"/>
      <c r="AUP24" s="105"/>
      <c r="AUQ24" s="105"/>
      <c r="AUR24" s="105"/>
      <c r="AUS24" s="105"/>
      <c r="AUT24" s="105"/>
      <c r="AUU24" s="105"/>
      <c r="AUV24" s="105"/>
      <c r="AUW24" s="105"/>
      <c r="AUX24" s="105"/>
      <c r="AUY24" s="105"/>
      <c r="AUZ24" s="105"/>
      <c r="AVA24" s="105"/>
      <c r="AVB24" s="105"/>
      <c r="AVC24" s="105"/>
      <c r="AVD24" s="105"/>
      <c r="AVE24" s="105"/>
      <c r="AVF24" s="105"/>
      <c r="AVG24" s="105"/>
      <c r="AVH24" s="105"/>
      <c r="AVI24" s="105"/>
      <c r="AVJ24" s="105"/>
      <c r="AVK24" s="105"/>
      <c r="AVL24" s="105"/>
      <c r="AVM24" s="105"/>
      <c r="AVN24" s="105"/>
      <c r="AVO24" s="105"/>
      <c r="AVP24" s="105"/>
      <c r="AVQ24" s="105"/>
      <c r="AVR24" s="105"/>
      <c r="AVS24" s="105"/>
      <c r="AVT24" s="105"/>
      <c r="AVU24" s="105"/>
      <c r="AVV24" s="105"/>
      <c r="AVW24" s="105"/>
      <c r="AVX24" s="105"/>
      <c r="AVY24" s="105"/>
      <c r="AVZ24" s="105"/>
      <c r="AWA24" s="105"/>
      <c r="AWB24" s="105"/>
      <c r="AWC24" s="105"/>
      <c r="AWD24" s="105"/>
      <c r="AWE24" s="105"/>
      <c r="AWF24" s="105"/>
      <c r="AWG24" s="105"/>
      <c r="AWH24" s="105"/>
    </row>
    <row r="25" spans="1:1282" s="58" customFormat="1" ht="15.75">
      <c r="A25" s="2723"/>
      <c r="B25" s="71" t="s">
        <v>22</v>
      </c>
      <c r="C25" s="68">
        <v>1.7000000000000001E-2</v>
      </c>
      <c r="D25" s="25" t="s">
        <v>72</v>
      </c>
      <c r="E25" s="25"/>
      <c r="F25" s="96"/>
      <c r="G25" s="96"/>
      <c r="H25" s="56"/>
      <c r="I25" s="56"/>
      <c r="J25" s="56"/>
      <c r="K25" s="56"/>
      <c r="L25" s="105"/>
      <c r="M25" s="74">
        <f>M10*C25</f>
        <v>1.7000000000000001E-2</v>
      </c>
      <c r="N25" s="57"/>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5"/>
      <c r="BM25" s="105"/>
      <c r="BN25" s="105"/>
      <c r="BO25" s="105"/>
      <c r="BP25" s="105"/>
      <c r="BQ25" s="105"/>
      <c r="BR25" s="105"/>
      <c r="BS25" s="105"/>
      <c r="BT25" s="105"/>
      <c r="BU25" s="105"/>
      <c r="BV25" s="105"/>
      <c r="BW25" s="105"/>
      <c r="BX25" s="105"/>
      <c r="BY25" s="105"/>
      <c r="BZ25" s="105"/>
      <c r="CA25" s="105"/>
      <c r="CB25" s="105"/>
      <c r="CC25" s="105"/>
      <c r="CD25" s="105"/>
      <c r="CE25" s="105"/>
      <c r="CF25" s="105"/>
      <c r="CG25" s="105"/>
      <c r="CH25" s="105"/>
      <c r="CI25" s="105"/>
      <c r="CJ25" s="105"/>
      <c r="CK25" s="105"/>
      <c r="CL25" s="105"/>
      <c r="CM25" s="105"/>
      <c r="CN25" s="105"/>
      <c r="CO25" s="105"/>
      <c r="CP25" s="105"/>
      <c r="CQ25" s="105"/>
      <c r="CR25" s="105"/>
      <c r="CS25" s="105"/>
      <c r="CT25" s="105"/>
      <c r="CU25" s="105"/>
      <c r="CV25" s="105"/>
      <c r="CW25" s="105"/>
      <c r="CX25" s="105"/>
      <c r="CY25" s="105"/>
      <c r="CZ25" s="105"/>
      <c r="DA25" s="105"/>
      <c r="DB25" s="105"/>
      <c r="DC25" s="105"/>
      <c r="DD25" s="105"/>
      <c r="DE25" s="105"/>
      <c r="DF25" s="105"/>
      <c r="DG25" s="105"/>
      <c r="DH25" s="105"/>
      <c r="DI25" s="105"/>
      <c r="DJ25" s="105"/>
      <c r="DK25" s="105"/>
      <c r="DL25" s="105"/>
      <c r="DM25" s="105"/>
      <c r="DN25" s="105"/>
      <c r="DO25" s="105"/>
      <c r="DP25" s="105"/>
      <c r="DQ25" s="105"/>
      <c r="DR25" s="105"/>
      <c r="DS25" s="105"/>
      <c r="DT25" s="105"/>
      <c r="DU25" s="105"/>
      <c r="DV25" s="105"/>
      <c r="DW25" s="105"/>
      <c r="DX25" s="105"/>
      <c r="DY25" s="105"/>
      <c r="DZ25" s="105"/>
      <c r="EA25" s="105"/>
      <c r="EB25" s="105"/>
      <c r="EC25" s="105"/>
      <c r="ED25" s="105"/>
      <c r="EE25" s="105"/>
      <c r="EF25" s="105"/>
      <c r="EG25" s="105"/>
      <c r="EH25" s="105"/>
      <c r="EI25" s="105"/>
      <c r="EJ25" s="105"/>
      <c r="EK25" s="105"/>
      <c r="EL25" s="105"/>
      <c r="EM25" s="105"/>
      <c r="EN25" s="105"/>
      <c r="EO25" s="105"/>
      <c r="EP25" s="105"/>
      <c r="EQ25" s="105"/>
      <c r="ER25" s="105"/>
      <c r="ES25" s="105"/>
      <c r="ET25" s="105"/>
      <c r="EU25" s="105"/>
      <c r="EV25" s="105"/>
      <c r="EW25" s="105"/>
      <c r="EX25" s="105"/>
      <c r="EY25" s="105"/>
      <c r="EZ25" s="105"/>
      <c r="FA25" s="105"/>
      <c r="FB25" s="105"/>
      <c r="FC25" s="105"/>
      <c r="FD25" s="105"/>
      <c r="FE25" s="105"/>
      <c r="FF25" s="105"/>
      <c r="FG25" s="105"/>
      <c r="FH25" s="105"/>
      <c r="FI25" s="105"/>
      <c r="FJ25" s="105"/>
      <c r="FK25" s="105"/>
      <c r="FL25" s="105"/>
      <c r="FM25" s="105"/>
      <c r="FN25" s="105"/>
      <c r="FO25" s="105"/>
      <c r="FP25" s="105"/>
      <c r="FQ25" s="105"/>
      <c r="FR25" s="105"/>
      <c r="FS25" s="105"/>
      <c r="FT25" s="105"/>
      <c r="FU25" s="105"/>
      <c r="FV25" s="105"/>
      <c r="FW25" s="105"/>
      <c r="FX25" s="105"/>
      <c r="FY25" s="105"/>
      <c r="FZ25" s="105"/>
      <c r="GA25" s="105"/>
      <c r="GB25" s="105"/>
      <c r="GC25" s="105"/>
      <c r="GD25" s="105"/>
      <c r="GE25" s="105"/>
      <c r="GF25" s="105"/>
      <c r="GG25" s="105"/>
      <c r="GH25" s="105"/>
      <c r="GI25" s="105"/>
      <c r="GJ25" s="105"/>
      <c r="GK25" s="105"/>
      <c r="GL25" s="105"/>
      <c r="GM25" s="105"/>
      <c r="GN25" s="105"/>
      <c r="GO25" s="105"/>
      <c r="GP25" s="105"/>
      <c r="GQ25" s="105"/>
      <c r="GR25" s="105"/>
      <c r="GS25" s="105"/>
      <c r="GT25" s="105"/>
      <c r="GU25" s="105"/>
      <c r="GV25" s="105"/>
      <c r="GW25" s="105"/>
      <c r="GX25" s="105"/>
      <c r="GY25" s="105"/>
      <c r="GZ25" s="105"/>
      <c r="HA25" s="105"/>
      <c r="HB25" s="105"/>
      <c r="HC25" s="105"/>
      <c r="HD25" s="105"/>
      <c r="HE25" s="105"/>
      <c r="HF25" s="105"/>
      <c r="HG25" s="105"/>
      <c r="HH25" s="105"/>
      <c r="HI25" s="105"/>
      <c r="HJ25" s="105"/>
      <c r="HK25" s="105"/>
      <c r="HL25" s="105"/>
      <c r="HM25" s="105"/>
      <c r="HN25" s="105"/>
      <c r="HO25" s="105"/>
      <c r="HP25" s="105"/>
      <c r="HQ25" s="105"/>
      <c r="HR25" s="105"/>
      <c r="HS25" s="105"/>
      <c r="HT25" s="105"/>
      <c r="HU25" s="105"/>
      <c r="HV25" s="105"/>
      <c r="HW25" s="105"/>
      <c r="HX25" s="105"/>
      <c r="HY25" s="105"/>
      <c r="HZ25" s="105"/>
      <c r="IA25" s="105"/>
      <c r="IB25" s="105"/>
      <c r="IC25" s="105"/>
      <c r="ID25" s="105"/>
      <c r="IE25" s="105"/>
      <c r="IF25" s="105"/>
      <c r="IG25" s="105"/>
      <c r="IH25" s="105"/>
      <c r="II25" s="105"/>
      <c r="IJ25" s="105"/>
      <c r="IK25" s="105"/>
      <c r="IL25" s="105"/>
      <c r="IM25" s="105"/>
      <c r="IN25" s="105"/>
      <c r="IO25" s="105"/>
      <c r="IP25" s="105"/>
      <c r="IQ25" s="105"/>
      <c r="IR25" s="105"/>
      <c r="IS25" s="105"/>
      <c r="IT25" s="105"/>
      <c r="IU25" s="105"/>
      <c r="IV25" s="105"/>
      <c r="IW25" s="105"/>
      <c r="IX25" s="105"/>
      <c r="IY25" s="105"/>
      <c r="IZ25" s="105"/>
      <c r="JA25" s="105"/>
      <c r="JB25" s="105"/>
      <c r="JC25" s="105"/>
      <c r="JD25" s="105"/>
      <c r="JE25" s="105"/>
      <c r="JF25" s="105"/>
      <c r="JG25" s="105"/>
      <c r="JH25" s="105"/>
      <c r="JI25" s="105"/>
      <c r="JJ25" s="105"/>
      <c r="JK25" s="105"/>
      <c r="JL25" s="105"/>
      <c r="JM25" s="105"/>
      <c r="JN25" s="105"/>
      <c r="JO25" s="105"/>
      <c r="JP25" s="105"/>
      <c r="JQ25" s="105"/>
      <c r="JR25" s="105"/>
      <c r="JS25" s="105"/>
      <c r="JT25" s="105"/>
      <c r="JU25" s="105"/>
      <c r="JV25" s="105"/>
      <c r="JW25" s="105"/>
      <c r="JX25" s="105"/>
      <c r="JY25" s="105"/>
      <c r="JZ25" s="105"/>
      <c r="KA25" s="105"/>
      <c r="KB25" s="105"/>
      <c r="KC25" s="105"/>
      <c r="KD25" s="105"/>
      <c r="KE25" s="105"/>
      <c r="KF25" s="105"/>
      <c r="KG25" s="105"/>
      <c r="KH25" s="105"/>
      <c r="KI25" s="105"/>
      <c r="KJ25" s="105"/>
      <c r="KK25" s="105"/>
      <c r="KL25" s="105"/>
      <c r="KM25" s="105"/>
      <c r="KN25" s="105"/>
      <c r="KO25" s="105"/>
      <c r="KP25" s="105"/>
      <c r="KQ25" s="105"/>
      <c r="KR25" s="105"/>
      <c r="KS25" s="105"/>
      <c r="KT25" s="105"/>
      <c r="KU25" s="105"/>
      <c r="KV25" s="105"/>
      <c r="KW25" s="105"/>
      <c r="KX25" s="105"/>
      <c r="KY25" s="105"/>
      <c r="KZ25" s="105"/>
      <c r="LA25" s="105"/>
      <c r="LB25" s="105"/>
      <c r="LC25" s="105"/>
      <c r="LD25" s="105"/>
      <c r="LE25" s="105"/>
      <c r="LF25" s="105"/>
      <c r="LG25" s="105"/>
      <c r="LH25" s="105"/>
      <c r="LI25" s="105"/>
      <c r="LJ25" s="105"/>
      <c r="LK25" s="105"/>
      <c r="LL25" s="105"/>
      <c r="LM25" s="105"/>
      <c r="LN25" s="105"/>
      <c r="LO25" s="105"/>
      <c r="LP25" s="105"/>
      <c r="LQ25" s="105"/>
      <c r="LR25" s="105"/>
      <c r="LS25" s="105"/>
      <c r="LT25" s="105"/>
      <c r="LU25" s="105"/>
      <c r="LV25" s="105"/>
      <c r="LW25" s="105"/>
      <c r="LX25" s="105"/>
      <c r="LY25" s="105"/>
      <c r="LZ25" s="105"/>
      <c r="MA25" s="105"/>
      <c r="MB25" s="105"/>
      <c r="MC25" s="105"/>
      <c r="MD25" s="105"/>
      <c r="ME25" s="105"/>
      <c r="MF25" s="105"/>
      <c r="MG25" s="105"/>
      <c r="MH25" s="105"/>
      <c r="MI25" s="105"/>
      <c r="MJ25" s="105"/>
      <c r="MK25" s="105"/>
      <c r="ML25" s="105"/>
      <c r="MM25" s="105"/>
      <c r="MN25" s="105"/>
      <c r="MO25" s="105"/>
      <c r="MP25" s="105"/>
      <c r="MQ25" s="105"/>
      <c r="MR25" s="105"/>
      <c r="MS25" s="105"/>
      <c r="MT25" s="105"/>
      <c r="MU25" s="105"/>
      <c r="MV25" s="105"/>
      <c r="MW25" s="105"/>
      <c r="MX25" s="105"/>
      <c r="MY25" s="105"/>
      <c r="MZ25" s="105"/>
      <c r="NA25" s="105"/>
      <c r="NB25" s="105"/>
      <c r="NC25" s="105"/>
      <c r="ND25" s="105"/>
      <c r="NE25" s="105"/>
      <c r="NF25" s="105"/>
      <c r="NG25" s="105"/>
      <c r="NH25" s="105"/>
      <c r="NI25" s="105"/>
      <c r="NJ25" s="105"/>
      <c r="NK25" s="105"/>
      <c r="NL25" s="105"/>
      <c r="NM25" s="105"/>
      <c r="NN25" s="105"/>
      <c r="NO25" s="105"/>
      <c r="NP25" s="105"/>
      <c r="NQ25" s="105"/>
      <c r="NR25" s="105"/>
      <c r="NS25" s="105"/>
      <c r="NT25" s="105"/>
      <c r="NU25" s="105"/>
      <c r="NV25" s="105"/>
      <c r="NW25" s="105"/>
      <c r="NX25" s="105"/>
      <c r="NY25" s="105"/>
      <c r="NZ25" s="105"/>
      <c r="OA25" s="105"/>
      <c r="OB25" s="105"/>
      <c r="OC25" s="105"/>
      <c r="OD25" s="105"/>
      <c r="OE25" s="105"/>
      <c r="OF25" s="105"/>
      <c r="OG25" s="105"/>
      <c r="OH25" s="105"/>
      <c r="OI25" s="105"/>
      <c r="OJ25" s="105"/>
      <c r="OK25" s="105"/>
      <c r="OL25" s="105"/>
      <c r="OM25" s="105"/>
      <c r="ON25" s="105"/>
      <c r="OO25" s="105"/>
      <c r="OP25" s="105"/>
      <c r="OQ25" s="105"/>
      <c r="OR25" s="105"/>
      <c r="OS25" s="105"/>
      <c r="OT25" s="105"/>
      <c r="OU25" s="105"/>
      <c r="OV25" s="105"/>
      <c r="OW25" s="105"/>
      <c r="OX25" s="105"/>
      <c r="OY25" s="105"/>
      <c r="OZ25" s="105"/>
      <c r="PA25" s="105"/>
      <c r="PB25" s="105"/>
      <c r="PC25" s="105"/>
      <c r="PD25" s="105"/>
      <c r="PE25" s="105"/>
      <c r="PF25" s="105"/>
      <c r="PG25" s="105"/>
      <c r="PH25" s="105"/>
      <c r="PI25" s="105"/>
      <c r="PJ25" s="105"/>
      <c r="PK25" s="105"/>
      <c r="PL25" s="105"/>
      <c r="PM25" s="105"/>
      <c r="PN25" s="105"/>
      <c r="PO25" s="105"/>
      <c r="PP25" s="105"/>
      <c r="PQ25" s="105"/>
      <c r="PR25" s="105"/>
      <c r="PS25" s="105"/>
      <c r="PT25" s="105"/>
      <c r="PU25" s="105"/>
      <c r="PV25" s="105"/>
      <c r="PW25" s="105"/>
      <c r="PX25" s="105"/>
      <c r="PY25" s="105"/>
      <c r="PZ25" s="105"/>
      <c r="QA25" s="105"/>
      <c r="QB25" s="105"/>
      <c r="QC25" s="105"/>
      <c r="QD25" s="105"/>
      <c r="QE25" s="105"/>
      <c r="QF25" s="105"/>
      <c r="QG25" s="105"/>
      <c r="QH25" s="105"/>
      <c r="QI25" s="105"/>
      <c r="QJ25" s="105"/>
      <c r="QK25" s="105"/>
      <c r="QL25" s="105"/>
      <c r="QM25" s="105"/>
      <c r="QN25" s="105"/>
      <c r="QO25" s="105"/>
      <c r="QP25" s="105"/>
      <c r="QQ25" s="105"/>
      <c r="QR25" s="105"/>
      <c r="QS25" s="105"/>
      <c r="QT25" s="105"/>
      <c r="QU25" s="105"/>
      <c r="QV25" s="105"/>
      <c r="QW25" s="105"/>
      <c r="QX25" s="105"/>
      <c r="QY25" s="105"/>
      <c r="QZ25" s="105"/>
      <c r="RA25" s="105"/>
      <c r="RB25" s="105"/>
      <c r="RC25" s="105"/>
      <c r="RD25" s="105"/>
      <c r="RE25" s="105"/>
      <c r="RF25" s="105"/>
      <c r="RG25" s="105"/>
      <c r="RH25" s="105"/>
      <c r="RI25" s="105"/>
      <c r="RJ25" s="105"/>
      <c r="RK25" s="105"/>
      <c r="RL25" s="105"/>
      <c r="RM25" s="105"/>
      <c r="RN25" s="105"/>
      <c r="RO25" s="105"/>
      <c r="RP25" s="105"/>
      <c r="RQ25" s="105"/>
      <c r="RR25" s="105"/>
      <c r="RS25" s="105"/>
      <c r="RT25" s="105"/>
      <c r="RU25" s="105"/>
      <c r="RV25" s="105"/>
      <c r="RW25" s="105"/>
      <c r="RX25" s="105"/>
      <c r="RY25" s="105"/>
      <c r="RZ25" s="105"/>
      <c r="SA25" s="105"/>
      <c r="SB25" s="105"/>
      <c r="SC25" s="105"/>
      <c r="SD25" s="105"/>
      <c r="SE25" s="105"/>
      <c r="SF25" s="105"/>
      <c r="SG25" s="105"/>
      <c r="SH25" s="105"/>
      <c r="SI25" s="105"/>
      <c r="SJ25" s="105"/>
      <c r="SK25" s="105"/>
      <c r="SL25" s="105"/>
      <c r="SM25" s="105"/>
      <c r="SN25" s="105"/>
      <c r="SO25" s="105"/>
      <c r="SP25" s="105"/>
      <c r="SQ25" s="105"/>
      <c r="SR25" s="105"/>
      <c r="SS25" s="105"/>
      <c r="ST25" s="105"/>
      <c r="SU25" s="105"/>
      <c r="SV25" s="105"/>
      <c r="SW25" s="105"/>
      <c r="SX25" s="105"/>
      <c r="SY25" s="105"/>
      <c r="SZ25" s="105"/>
      <c r="TA25" s="105"/>
      <c r="TB25" s="105"/>
      <c r="TC25" s="105"/>
      <c r="TD25" s="105"/>
      <c r="TE25" s="105"/>
      <c r="TF25" s="105"/>
      <c r="TG25" s="105"/>
      <c r="TH25" s="105"/>
      <c r="TI25" s="105"/>
      <c r="TJ25" s="105"/>
      <c r="TK25" s="105"/>
      <c r="TL25" s="105"/>
      <c r="TM25" s="105"/>
      <c r="TN25" s="105"/>
      <c r="TO25" s="105"/>
      <c r="TP25" s="105"/>
      <c r="TQ25" s="105"/>
      <c r="TR25" s="105"/>
      <c r="TS25" s="105"/>
      <c r="TT25" s="105"/>
      <c r="TU25" s="105"/>
      <c r="TV25" s="105"/>
      <c r="TW25" s="105"/>
      <c r="TX25" s="105"/>
      <c r="TY25" s="105"/>
      <c r="TZ25" s="105"/>
      <c r="UA25" s="105"/>
      <c r="UB25" s="105"/>
      <c r="UC25" s="105"/>
      <c r="UD25" s="105"/>
      <c r="UE25" s="105"/>
      <c r="UF25" s="105"/>
      <c r="UG25" s="105"/>
      <c r="UH25" s="105"/>
      <c r="UI25" s="105"/>
      <c r="UJ25" s="105"/>
      <c r="UK25" s="105"/>
      <c r="UL25" s="105"/>
      <c r="UM25" s="105"/>
      <c r="UN25" s="105"/>
      <c r="UO25" s="105"/>
      <c r="UP25" s="105"/>
      <c r="UQ25" s="105"/>
      <c r="UR25" s="105"/>
      <c r="US25" s="105"/>
      <c r="UT25" s="105"/>
      <c r="UU25" s="105"/>
      <c r="UV25" s="105"/>
      <c r="UW25" s="105"/>
      <c r="UX25" s="105"/>
      <c r="UY25" s="105"/>
      <c r="UZ25" s="105"/>
      <c r="VA25" s="105"/>
      <c r="VB25" s="105"/>
      <c r="VC25" s="105"/>
      <c r="VD25" s="105"/>
      <c r="VE25" s="105"/>
      <c r="VF25" s="105"/>
      <c r="VG25" s="105"/>
      <c r="VH25" s="105"/>
      <c r="VI25" s="105"/>
      <c r="VJ25" s="105"/>
      <c r="VK25" s="105"/>
      <c r="VL25" s="105"/>
      <c r="VM25" s="105"/>
      <c r="VN25" s="105"/>
      <c r="VO25" s="105"/>
      <c r="VP25" s="105"/>
      <c r="VQ25" s="105"/>
      <c r="VR25" s="105"/>
      <c r="VS25" s="105"/>
      <c r="VT25" s="105"/>
      <c r="VU25" s="105"/>
      <c r="VV25" s="105"/>
      <c r="VW25" s="105"/>
      <c r="VX25" s="105"/>
      <c r="VY25" s="105"/>
      <c r="VZ25" s="105"/>
      <c r="WA25" s="105"/>
      <c r="WB25" s="105"/>
      <c r="WC25" s="105"/>
      <c r="WD25" s="105"/>
      <c r="WE25" s="105"/>
      <c r="WF25" s="105"/>
      <c r="WG25" s="105"/>
      <c r="WH25" s="105"/>
      <c r="WI25" s="105"/>
      <c r="WJ25" s="105"/>
      <c r="WK25" s="105"/>
      <c r="WL25" s="105"/>
      <c r="WM25" s="105"/>
      <c r="WN25" s="105"/>
      <c r="WO25" s="105"/>
      <c r="WP25" s="105"/>
      <c r="WQ25" s="105"/>
      <c r="WR25" s="105"/>
      <c r="WS25" s="105"/>
      <c r="WT25" s="105"/>
      <c r="WU25" s="105"/>
      <c r="WV25" s="105"/>
      <c r="WW25" s="105"/>
      <c r="WX25" s="105"/>
      <c r="WY25" s="105"/>
      <c r="WZ25" s="105"/>
      <c r="XA25" s="105"/>
      <c r="XB25" s="105"/>
      <c r="XC25" s="105"/>
      <c r="XD25" s="105"/>
      <c r="XE25" s="105"/>
      <c r="XF25" s="105"/>
      <c r="XG25" s="105"/>
      <c r="XH25" s="105"/>
      <c r="XI25" s="105"/>
      <c r="XJ25" s="105"/>
      <c r="XK25" s="105"/>
      <c r="XL25" s="105"/>
      <c r="XM25" s="105"/>
      <c r="XN25" s="105"/>
      <c r="XO25" s="105"/>
      <c r="XP25" s="105"/>
      <c r="XQ25" s="105"/>
      <c r="XR25" s="105"/>
      <c r="XS25" s="105"/>
      <c r="XT25" s="105"/>
      <c r="XU25" s="105"/>
      <c r="XV25" s="105"/>
      <c r="XW25" s="105"/>
      <c r="XX25" s="105"/>
      <c r="XY25" s="105"/>
      <c r="XZ25" s="105"/>
      <c r="YA25" s="105"/>
      <c r="YB25" s="105"/>
      <c r="YC25" s="105"/>
      <c r="YD25" s="105"/>
      <c r="YE25" s="105"/>
      <c r="YF25" s="105"/>
      <c r="YG25" s="105"/>
      <c r="YH25" s="105"/>
      <c r="YI25" s="105"/>
      <c r="YJ25" s="105"/>
      <c r="YK25" s="105"/>
      <c r="YL25" s="105"/>
      <c r="YM25" s="105"/>
      <c r="YN25" s="105"/>
      <c r="YO25" s="105"/>
      <c r="YP25" s="105"/>
      <c r="YQ25" s="105"/>
      <c r="YR25" s="105"/>
      <c r="YS25" s="105"/>
      <c r="YT25" s="105"/>
      <c r="YU25" s="105"/>
      <c r="YV25" s="105"/>
      <c r="YW25" s="105"/>
      <c r="YX25" s="105"/>
      <c r="YY25" s="105"/>
      <c r="YZ25" s="105"/>
      <c r="ZA25" s="105"/>
      <c r="ZB25" s="105"/>
      <c r="ZC25" s="105"/>
      <c r="ZD25" s="105"/>
      <c r="ZE25" s="105"/>
      <c r="ZF25" s="105"/>
      <c r="ZG25" s="105"/>
      <c r="ZH25" s="105"/>
      <c r="ZI25" s="105"/>
      <c r="ZJ25" s="105"/>
      <c r="ZK25" s="105"/>
      <c r="ZL25" s="105"/>
      <c r="ZM25" s="105"/>
      <c r="ZN25" s="105"/>
      <c r="ZO25" s="105"/>
      <c r="ZP25" s="105"/>
      <c r="ZQ25" s="105"/>
      <c r="ZR25" s="105"/>
      <c r="ZS25" s="105"/>
      <c r="ZT25" s="105"/>
      <c r="ZU25" s="105"/>
      <c r="ZV25" s="105"/>
      <c r="ZW25" s="105"/>
      <c r="ZX25" s="105"/>
      <c r="ZY25" s="105"/>
      <c r="ZZ25" s="105"/>
      <c r="AAA25" s="105"/>
      <c r="AAB25" s="105"/>
      <c r="AAC25" s="105"/>
      <c r="AAD25" s="105"/>
      <c r="AAE25" s="105"/>
      <c r="AAF25" s="105"/>
      <c r="AAG25" s="105"/>
      <c r="AAH25" s="105"/>
      <c r="AAI25" s="105"/>
      <c r="AAJ25" s="105"/>
      <c r="AAK25" s="105"/>
      <c r="AAL25" s="105"/>
      <c r="AAM25" s="105"/>
      <c r="AAN25" s="105"/>
      <c r="AAO25" s="105"/>
      <c r="AAP25" s="105"/>
      <c r="AAQ25" s="105"/>
      <c r="AAR25" s="105"/>
      <c r="AAS25" s="105"/>
      <c r="AAT25" s="105"/>
      <c r="AAU25" s="105"/>
      <c r="AAV25" s="105"/>
      <c r="AAW25" s="105"/>
      <c r="AAX25" s="105"/>
      <c r="AAY25" s="105"/>
      <c r="AAZ25" s="105"/>
      <c r="ABA25" s="105"/>
      <c r="ABB25" s="105"/>
      <c r="ABC25" s="105"/>
      <c r="ABD25" s="105"/>
      <c r="ABE25" s="105"/>
      <c r="ABF25" s="105"/>
      <c r="ABG25" s="105"/>
      <c r="ABH25" s="105"/>
      <c r="ABI25" s="105"/>
      <c r="ABJ25" s="105"/>
      <c r="ABK25" s="105"/>
      <c r="ABL25" s="105"/>
      <c r="ABM25" s="105"/>
      <c r="ABN25" s="105"/>
      <c r="ABO25" s="105"/>
      <c r="ABP25" s="105"/>
      <c r="ABQ25" s="105"/>
      <c r="ABR25" s="105"/>
      <c r="ABS25" s="105"/>
      <c r="ABT25" s="105"/>
      <c r="ABU25" s="105"/>
      <c r="ABV25" s="105"/>
      <c r="ABW25" s="105"/>
      <c r="ABX25" s="105"/>
      <c r="ABY25" s="105"/>
      <c r="ABZ25" s="105"/>
      <c r="ACA25" s="105"/>
      <c r="ACB25" s="105"/>
      <c r="ACC25" s="105"/>
      <c r="ACD25" s="105"/>
      <c r="ACE25" s="105"/>
      <c r="ACF25" s="105"/>
      <c r="ACG25" s="105"/>
      <c r="ACH25" s="105"/>
      <c r="ACI25" s="105"/>
      <c r="ACJ25" s="105"/>
      <c r="ACK25" s="105"/>
      <c r="ACL25" s="105"/>
      <c r="ACM25" s="105"/>
      <c r="ACN25" s="105"/>
      <c r="ACO25" s="105"/>
      <c r="ACP25" s="105"/>
      <c r="ACQ25" s="105"/>
      <c r="ACR25" s="105"/>
      <c r="ACS25" s="105"/>
      <c r="ACT25" s="105"/>
      <c r="ACU25" s="105"/>
      <c r="ACV25" s="105"/>
      <c r="ACW25" s="105"/>
      <c r="ACX25" s="105"/>
      <c r="ACY25" s="105"/>
      <c r="ACZ25" s="105"/>
      <c r="ADA25" s="105"/>
      <c r="ADB25" s="105"/>
      <c r="ADC25" s="105"/>
      <c r="ADD25" s="105"/>
      <c r="ADE25" s="105"/>
      <c r="ADF25" s="105"/>
      <c r="ADG25" s="105"/>
      <c r="ADH25" s="105"/>
      <c r="ADI25" s="105"/>
      <c r="ADJ25" s="105"/>
      <c r="ADK25" s="105"/>
      <c r="ADL25" s="105"/>
      <c r="ADM25" s="105"/>
      <c r="ADN25" s="105"/>
      <c r="ADO25" s="105"/>
      <c r="ADP25" s="105"/>
      <c r="ADQ25" s="105"/>
      <c r="ADR25" s="105"/>
      <c r="ADS25" s="105"/>
      <c r="ADT25" s="105"/>
      <c r="ADU25" s="105"/>
      <c r="ADV25" s="105"/>
      <c r="ADW25" s="105"/>
      <c r="ADX25" s="105"/>
      <c r="ADY25" s="105"/>
      <c r="ADZ25" s="105"/>
      <c r="AEA25" s="105"/>
      <c r="AEB25" s="105"/>
      <c r="AEC25" s="105"/>
      <c r="AED25" s="105"/>
      <c r="AEE25" s="105"/>
      <c r="AEF25" s="105"/>
      <c r="AEG25" s="105"/>
      <c r="AEH25" s="105"/>
      <c r="AEI25" s="105"/>
      <c r="AEJ25" s="105"/>
      <c r="AEK25" s="105"/>
      <c r="AEL25" s="105"/>
      <c r="AEM25" s="105"/>
      <c r="AEN25" s="105"/>
      <c r="AEO25" s="105"/>
      <c r="AEP25" s="105"/>
      <c r="AEQ25" s="105"/>
      <c r="AER25" s="105"/>
      <c r="AES25" s="105"/>
      <c r="AET25" s="105"/>
      <c r="AEU25" s="105"/>
      <c r="AEV25" s="105"/>
      <c r="AEW25" s="105"/>
      <c r="AEX25" s="105"/>
      <c r="AEY25" s="105"/>
      <c r="AEZ25" s="105"/>
      <c r="AFA25" s="105"/>
      <c r="AFB25" s="105"/>
      <c r="AFC25" s="105"/>
      <c r="AFD25" s="105"/>
      <c r="AFE25" s="105"/>
      <c r="AFF25" s="105"/>
      <c r="AFG25" s="105"/>
      <c r="AFH25" s="105"/>
      <c r="AFI25" s="105"/>
      <c r="AFJ25" s="105"/>
      <c r="AFK25" s="105"/>
      <c r="AFL25" s="105"/>
      <c r="AFM25" s="105"/>
      <c r="AFN25" s="105"/>
      <c r="AFO25" s="105"/>
      <c r="AFP25" s="105"/>
      <c r="AFQ25" s="105"/>
      <c r="AFR25" s="105"/>
      <c r="AFS25" s="105"/>
      <c r="AFT25" s="105"/>
      <c r="AFU25" s="105"/>
      <c r="AFV25" s="105"/>
      <c r="AFW25" s="105"/>
      <c r="AFX25" s="105"/>
      <c r="AFY25" s="105"/>
      <c r="AFZ25" s="105"/>
      <c r="AGA25" s="105"/>
      <c r="AGB25" s="105"/>
      <c r="AGC25" s="105"/>
      <c r="AGD25" s="105"/>
      <c r="AGE25" s="105"/>
      <c r="AGF25" s="105"/>
      <c r="AGG25" s="105"/>
      <c r="AGH25" s="105"/>
      <c r="AGI25" s="105"/>
      <c r="AGJ25" s="105"/>
      <c r="AGK25" s="105"/>
      <c r="AGL25" s="105"/>
      <c r="AGM25" s="105"/>
      <c r="AGN25" s="105"/>
      <c r="AGO25" s="105"/>
      <c r="AGP25" s="105"/>
      <c r="AGQ25" s="105"/>
      <c r="AGR25" s="105"/>
      <c r="AGS25" s="105"/>
      <c r="AGT25" s="105"/>
      <c r="AGU25" s="105"/>
      <c r="AGV25" s="105"/>
      <c r="AGW25" s="105"/>
      <c r="AGX25" s="105"/>
      <c r="AGY25" s="105"/>
      <c r="AGZ25" s="105"/>
      <c r="AHA25" s="105"/>
      <c r="AHB25" s="105"/>
      <c r="AHC25" s="105"/>
      <c r="AHD25" s="105"/>
      <c r="AHE25" s="105"/>
      <c r="AHF25" s="105"/>
      <c r="AHG25" s="105"/>
      <c r="AHH25" s="105"/>
      <c r="AHI25" s="105"/>
      <c r="AHJ25" s="105"/>
      <c r="AHK25" s="105"/>
      <c r="AHL25" s="105"/>
      <c r="AHM25" s="105"/>
      <c r="AHN25" s="105"/>
      <c r="AHO25" s="105"/>
      <c r="AHP25" s="105"/>
      <c r="AHQ25" s="105"/>
      <c r="AHR25" s="105"/>
      <c r="AHS25" s="105"/>
      <c r="AHT25" s="105"/>
      <c r="AHU25" s="105"/>
      <c r="AHV25" s="105"/>
      <c r="AHW25" s="105"/>
      <c r="AHX25" s="105"/>
      <c r="AHY25" s="105"/>
      <c r="AHZ25" s="105"/>
      <c r="AIA25" s="105"/>
      <c r="AIB25" s="105"/>
      <c r="AIC25" s="105"/>
      <c r="AID25" s="105"/>
      <c r="AIE25" s="105"/>
      <c r="AIF25" s="105"/>
      <c r="AIG25" s="105"/>
      <c r="AIH25" s="105"/>
      <c r="AII25" s="105"/>
      <c r="AIJ25" s="105"/>
      <c r="AIK25" s="105"/>
      <c r="AIL25" s="105"/>
      <c r="AIM25" s="105"/>
      <c r="AIN25" s="105"/>
      <c r="AIO25" s="105"/>
      <c r="AIP25" s="105"/>
      <c r="AIQ25" s="105"/>
      <c r="AIR25" s="105"/>
      <c r="AIS25" s="105"/>
      <c r="AIT25" s="105"/>
      <c r="AIU25" s="105"/>
      <c r="AIV25" s="105"/>
      <c r="AIW25" s="105"/>
      <c r="AIX25" s="105"/>
      <c r="AIY25" s="105"/>
      <c r="AIZ25" s="105"/>
      <c r="AJA25" s="105"/>
      <c r="AJB25" s="105"/>
      <c r="AJC25" s="105"/>
      <c r="AJD25" s="105"/>
      <c r="AJE25" s="105"/>
      <c r="AJF25" s="105"/>
      <c r="AJG25" s="105"/>
      <c r="AJH25" s="105"/>
      <c r="AJI25" s="105"/>
      <c r="AJJ25" s="105"/>
      <c r="AJK25" s="105"/>
      <c r="AJL25" s="105"/>
      <c r="AJM25" s="105"/>
      <c r="AJN25" s="105"/>
      <c r="AJO25" s="105"/>
      <c r="AJP25" s="105"/>
      <c r="AJQ25" s="105"/>
      <c r="AJR25" s="105"/>
      <c r="AJS25" s="105"/>
      <c r="AJT25" s="105"/>
      <c r="AJU25" s="105"/>
      <c r="AJV25" s="105"/>
      <c r="AJW25" s="105"/>
      <c r="AJX25" s="105"/>
      <c r="AJY25" s="105"/>
      <c r="AJZ25" s="105"/>
      <c r="AKA25" s="105"/>
      <c r="AKB25" s="105"/>
      <c r="AKC25" s="105"/>
      <c r="AKD25" s="105"/>
      <c r="AKE25" s="105"/>
      <c r="AKF25" s="105"/>
      <c r="AKG25" s="105"/>
      <c r="AKH25" s="105"/>
      <c r="AKI25" s="105"/>
      <c r="AKJ25" s="105"/>
      <c r="AKK25" s="105"/>
      <c r="AKL25" s="105"/>
      <c r="AKM25" s="105"/>
      <c r="AKN25" s="105"/>
      <c r="AKO25" s="105"/>
      <c r="AKP25" s="105"/>
      <c r="AKQ25" s="105"/>
      <c r="AKR25" s="105"/>
      <c r="AKS25" s="105"/>
      <c r="AKT25" s="105"/>
      <c r="AKU25" s="105"/>
      <c r="AKV25" s="105"/>
      <c r="AKW25" s="105"/>
      <c r="AKX25" s="105"/>
      <c r="AKY25" s="105"/>
      <c r="AKZ25" s="105"/>
      <c r="ALA25" s="105"/>
      <c r="ALB25" s="105"/>
      <c r="ALC25" s="105"/>
      <c r="ALD25" s="105"/>
      <c r="ALE25" s="105"/>
      <c r="ALF25" s="105"/>
      <c r="ALG25" s="105"/>
      <c r="ALH25" s="105"/>
      <c r="ALI25" s="105"/>
      <c r="ALJ25" s="105"/>
      <c r="ALK25" s="105"/>
      <c r="ALL25" s="105"/>
      <c r="ALM25" s="105"/>
      <c r="ALN25" s="105"/>
      <c r="ALO25" s="105"/>
      <c r="ALP25" s="105"/>
      <c r="ALQ25" s="105"/>
      <c r="ALR25" s="105"/>
      <c r="ALS25" s="105"/>
      <c r="ALT25" s="105"/>
      <c r="ALU25" s="105"/>
      <c r="ALV25" s="105"/>
      <c r="ALW25" s="105"/>
      <c r="ALX25" s="105"/>
      <c r="ALY25" s="105"/>
      <c r="ALZ25" s="105"/>
      <c r="AMA25" s="105"/>
      <c r="AMB25" s="105"/>
      <c r="AMC25" s="105"/>
      <c r="AMD25" s="105"/>
      <c r="AME25" s="105"/>
      <c r="AMF25" s="105"/>
      <c r="AMG25" s="105"/>
      <c r="AMH25" s="105"/>
      <c r="AMI25" s="105"/>
      <c r="AMJ25" s="105"/>
      <c r="AMK25" s="105"/>
      <c r="AML25" s="105"/>
      <c r="AMM25" s="105"/>
      <c r="AMN25" s="105"/>
      <c r="AMO25" s="105"/>
      <c r="AMP25" s="105"/>
      <c r="AMQ25" s="105"/>
      <c r="AMR25" s="105"/>
      <c r="AMS25" s="105"/>
      <c r="AMT25" s="105"/>
      <c r="AMU25" s="105"/>
      <c r="AMV25" s="105"/>
      <c r="AMW25" s="105"/>
      <c r="AMX25" s="105"/>
      <c r="AMY25" s="105"/>
      <c r="AMZ25" s="105"/>
      <c r="ANA25" s="105"/>
      <c r="ANB25" s="105"/>
      <c r="ANC25" s="105"/>
      <c r="AND25" s="105"/>
      <c r="ANE25" s="105"/>
      <c r="ANF25" s="105"/>
      <c r="ANG25" s="105"/>
      <c r="ANH25" s="105"/>
      <c r="ANI25" s="105"/>
      <c r="ANJ25" s="105"/>
      <c r="ANK25" s="105"/>
      <c r="ANL25" s="105"/>
      <c r="ANM25" s="105"/>
      <c r="ANN25" s="105"/>
      <c r="ANO25" s="105"/>
      <c r="ANP25" s="105"/>
      <c r="ANQ25" s="105"/>
      <c r="ANR25" s="105"/>
      <c r="ANS25" s="105"/>
      <c r="ANT25" s="105"/>
      <c r="ANU25" s="105"/>
      <c r="ANV25" s="105"/>
      <c r="ANW25" s="105"/>
      <c r="ANX25" s="105"/>
      <c r="ANY25" s="105"/>
      <c r="ANZ25" s="105"/>
      <c r="AOA25" s="105"/>
      <c r="AOB25" s="105"/>
      <c r="AOC25" s="105"/>
      <c r="AOD25" s="105"/>
      <c r="AOE25" s="105"/>
      <c r="AOF25" s="105"/>
      <c r="AOG25" s="105"/>
      <c r="AOH25" s="105"/>
      <c r="AOI25" s="105"/>
      <c r="AOJ25" s="105"/>
      <c r="AOK25" s="105"/>
      <c r="AOL25" s="105"/>
      <c r="AOM25" s="105"/>
      <c r="AON25" s="105"/>
      <c r="AOO25" s="105"/>
      <c r="AOP25" s="105"/>
      <c r="AOQ25" s="105"/>
      <c r="AOR25" s="105"/>
      <c r="AOS25" s="105"/>
      <c r="AOT25" s="105"/>
      <c r="AOU25" s="105"/>
      <c r="AOV25" s="105"/>
      <c r="AOW25" s="105"/>
      <c r="AOX25" s="105"/>
      <c r="AOY25" s="105"/>
      <c r="AOZ25" s="105"/>
      <c r="APA25" s="105"/>
      <c r="APB25" s="105"/>
      <c r="APC25" s="105"/>
      <c r="APD25" s="105"/>
      <c r="APE25" s="105"/>
      <c r="APF25" s="105"/>
      <c r="APG25" s="105"/>
      <c r="APH25" s="105"/>
      <c r="API25" s="105"/>
      <c r="APJ25" s="105"/>
      <c r="APK25" s="105"/>
      <c r="APL25" s="105"/>
      <c r="APM25" s="105"/>
      <c r="APN25" s="105"/>
      <c r="APO25" s="105"/>
      <c r="APP25" s="105"/>
      <c r="APQ25" s="105"/>
      <c r="APR25" s="105"/>
      <c r="APS25" s="105"/>
      <c r="APT25" s="105"/>
      <c r="APU25" s="105"/>
      <c r="APV25" s="105"/>
      <c r="APW25" s="105"/>
      <c r="APX25" s="105"/>
      <c r="APY25" s="105"/>
      <c r="APZ25" s="105"/>
      <c r="AQA25" s="105"/>
      <c r="AQB25" s="105"/>
      <c r="AQC25" s="105"/>
      <c r="AQD25" s="105"/>
      <c r="AQE25" s="105"/>
      <c r="AQF25" s="105"/>
      <c r="AQG25" s="105"/>
      <c r="AQH25" s="105"/>
      <c r="AQI25" s="105"/>
      <c r="AQJ25" s="105"/>
      <c r="AQK25" s="105"/>
      <c r="AQL25" s="105"/>
      <c r="AQM25" s="105"/>
      <c r="AQN25" s="105"/>
      <c r="AQO25" s="105"/>
      <c r="AQP25" s="105"/>
      <c r="AQQ25" s="105"/>
      <c r="AQR25" s="105"/>
      <c r="AQS25" s="105"/>
      <c r="AQT25" s="105"/>
      <c r="AQU25" s="105"/>
      <c r="AQV25" s="105"/>
      <c r="AQW25" s="105"/>
      <c r="AQX25" s="105"/>
      <c r="AQY25" s="105"/>
      <c r="AQZ25" s="105"/>
      <c r="ARA25" s="105"/>
      <c r="ARB25" s="105"/>
      <c r="ARC25" s="105"/>
      <c r="ARD25" s="105"/>
      <c r="ARE25" s="105"/>
      <c r="ARF25" s="105"/>
      <c r="ARG25" s="105"/>
      <c r="ARH25" s="105"/>
      <c r="ARI25" s="105"/>
      <c r="ARJ25" s="105"/>
      <c r="ARK25" s="105"/>
      <c r="ARL25" s="105"/>
      <c r="ARM25" s="105"/>
      <c r="ARN25" s="105"/>
      <c r="ARO25" s="105"/>
      <c r="ARP25" s="105"/>
      <c r="ARQ25" s="105"/>
      <c r="ARR25" s="105"/>
      <c r="ARS25" s="105"/>
      <c r="ART25" s="105"/>
      <c r="ARU25" s="105"/>
      <c r="ARV25" s="105"/>
      <c r="ARW25" s="105"/>
      <c r="ARX25" s="105"/>
      <c r="ARY25" s="105"/>
      <c r="ARZ25" s="105"/>
      <c r="ASA25" s="105"/>
      <c r="ASB25" s="105"/>
      <c r="ASC25" s="105"/>
      <c r="ASD25" s="105"/>
      <c r="ASE25" s="105"/>
      <c r="ASF25" s="105"/>
      <c r="ASG25" s="105"/>
      <c r="ASH25" s="105"/>
      <c r="ASI25" s="105"/>
      <c r="ASJ25" s="105"/>
      <c r="ASK25" s="105"/>
      <c r="ASL25" s="105"/>
      <c r="ASM25" s="105"/>
      <c r="ASN25" s="105"/>
      <c r="ASO25" s="105"/>
      <c r="ASP25" s="105"/>
      <c r="ASQ25" s="105"/>
      <c r="ASR25" s="105"/>
      <c r="ASS25" s="105"/>
      <c r="AST25" s="105"/>
      <c r="ASU25" s="105"/>
      <c r="ASV25" s="105"/>
      <c r="ASW25" s="105"/>
      <c r="ASX25" s="105"/>
      <c r="ASY25" s="105"/>
      <c r="ASZ25" s="105"/>
      <c r="ATA25" s="105"/>
      <c r="ATB25" s="105"/>
      <c r="ATC25" s="105"/>
      <c r="ATD25" s="105"/>
      <c r="ATE25" s="105"/>
      <c r="ATF25" s="105"/>
      <c r="ATG25" s="105"/>
      <c r="ATH25" s="105"/>
      <c r="ATI25" s="105"/>
      <c r="ATJ25" s="105"/>
      <c r="ATK25" s="105"/>
      <c r="ATL25" s="105"/>
      <c r="ATM25" s="105"/>
      <c r="ATN25" s="105"/>
      <c r="ATO25" s="105"/>
      <c r="ATP25" s="105"/>
      <c r="ATQ25" s="105"/>
      <c r="ATR25" s="105"/>
      <c r="ATS25" s="105"/>
      <c r="ATT25" s="105"/>
      <c r="ATU25" s="105"/>
      <c r="ATV25" s="105"/>
      <c r="ATW25" s="105"/>
      <c r="ATX25" s="105"/>
      <c r="ATY25" s="105"/>
      <c r="ATZ25" s="105"/>
      <c r="AUA25" s="105"/>
      <c r="AUB25" s="105"/>
      <c r="AUC25" s="105"/>
      <c r="AUD25" s="105"/>
      <c r="AUE25" s="105"/>
      <c r="AUF25" s="105"/>
      <c r="AUG25" s="105"/>
      <c r="AUH25" s="105"/>
      <c r="AUI25" s="105"/>
      <c r="AUJ25" s="105"/>
      <c r="AUK25" s="105"/>
      <c r="AUL25" s="105"/>
      <c r="AUM25" s="105"/>
      <c r="AUN25" s="105"/>
      <c r="AUO25" s="105"/>
      <c r="AUP25" s="105"/>
      <c r="AUQ25" s="105"/>
      <c r="AUR25" s="105"/>
      <c r="AUS25" s="105"/>
      <c r="AUT25" s="105"/>
      <c r="AUU25" s="105"/>
      <c r="AUV25" s="105"/>
      <c r="AUW25" s="105"/>
      <c r="AUX25" s="105"/>
      <c r="AUY25" s="105"/>
      <c r="AUZ25" s="105"/>
      <c r="AVA25" s="105"/>
      <c r="AVB25" s="105"/>
      <c r="AVC25" s="105"/>
      <c r="AVD25" s="105"/>
      <c r="AVE25" s="105"/>
      <c r="AVF25" s="105"/>
      <c r="AVG25" s="105"/>
      <c r="AVH25" s="105"/>
      <c r="AVI25" s="105"/>
      <c r="AVJ25" s="105"/>
      <c r="AVK25" s="105"/>
      <c r="AVL25" s="105"/>
      <c r="AVM25" s="105"/>
      <c r="AVN25" s="105"/>
      <c r="AVO25" s="105"/>
      <c r="AVP25" s="105"/>
      <c r="AVQ25" s="105"/>
      <c r="AVR25" s="105"/>
      <c r="AVS25" s="105"/>
      <c r="AVT25" s="105"/>
      <c r="AVU25" s="105"/>
      <c r="AVV25" s="105"/>
      <c r="AVW25" s="105"/>
      <c r="AVX25" s="105"/>
      <c r="AVY25" s="105"/>
      <c r="AVZ25" s="105"/>
      <c r="AWA25" s="105"/>
      <c r="AWB25" s="105"/>
      <c r="AWC25" s="105"/>
      <c r="AWD25" s="105"/>
      <c r="AWE25" s="105"/>
      <c r="AWF25" s="105"/>
      <c r="AWG25" s="105"/>
      <c r="AWH25" s="105"/>
    </row>
    <row r="26" spans="1:1282" s="58" customFormat="1">
      <c r="A26" s="2723"/>
      <c r="B26" s="15"/>
      <c r="C26" s="42"/>
      <c r="D26" s="42"/>
      <c r="E26" s="42"/>
      <c r="F26" s="96"/>
      <c r="G26" s="96"/>
      <c r="H26" s="56"/>
      <c r="I26" s="56"/>
      <c r="J26" s="56"/>
      <c r="K26" s="56"/>
      <c r="L26" s="42"/>
      <c r="M26" s="33"/>
      <c r="N26" s="57"/>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c r="BD26" s="105"/>
      <c r="BE26" s="105"/>
      <c r="BF26" s="105"/>
      <c r="BG26" s="105"/>
      <c r="BH26" s="105"/>
      <c r="BI26" s="105"/>
      <c r="BJ26" s="105"/>
      <c r="BK26" s="105"/>
      <c r="BL26" s="105"/>
      <c r="BM26" s="105"/>
      <c r="BN26" s="105"/>
      <c r="BO26" s="105"/>
      <c r="BP26" s="105"/>
      <c r="BQ26" s="105"/>
      <c r="BR26" s="105"/>
      <c r="BS26" s="105"/>
      <c r="BT26" s="105"/>
      <c r="BU26" s="105"/>
      <c r="BV26" s="105"/>
      <c r="BW26" s="105"/>
      <c r="BX26" s="105"/>
      <c r="BY26" s="105"/>
      <c r="BZ26" s="105"/>
      <c r="CA26" s="105"/>
      <c r="CB26" s="105"/>
      <c r="CC26" s="105"/>
      <c r="CD26" s="105"/>
      <c r="CE26" s="105"/>
      <c r="CF26" s="105"/>
      <c r="CG26" s="105"/>
      <c r="CH26" s="105"/>
      <c r="CI26" s="105"/>
      <c r="CJ26" s="105"/>
      <c r="CK26" s="105"/>
      <c r="CL26" s="105"/>
      <c r="CM26" s="105"/>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5"/>
      <c r="DQ26" s="105"/>
      <c r="DR26" s="105"/>
      <c r="DS26" s="105"/>
      <c r="DT26" s="105"/>
      <c r="DU26" s="105"/>
      <c r="DV26" s="105"/>
      <c r="DW26" s="105"/>
      <c r="DX26" s="105"/>
      <c r="DY26" s="105"/>
      <c r="DZ26" s="105"/>
      <c r="EA26" s="105"/>
      <c r="EB26" s="105"/>
      <c r="EC26" s="105"/>
      <c r="ED26" s="105"/>
      <c r="EE26" s="105"/>
      <c r="EF26" s="105"/>
      <c r="EG26" s="105"/>
      <c r="EH26" s="105"/>
      <c r="EI26" s="105"/>
      <c r="EJ26" s="105"/>
      <c r="EK26" s="105"/>
      <c r="EL26" s="105"/>
      <c r="EM26" s="105"/>
      <c r="EN26" s="105"/>
      <c r="EO26" s="105"/>
      <c r="EP26" s="105"/>
      <c r="EQ26" s="105"/>
      <c r="ER26" s="105"/>
      <c r="ES26" s="105"/>
      <c r="ET26" s="105"/>
      <c r="EU26" s="105"/>
      <c r="EV26" s="105"/>
      <c r="EW26" s="105"/>
      <c r="EX26" s="105"/>
      <c r="EY26" s="105"/>
      <c r="EZ26" s="105"/>
      <c r="FA26" s="105"/>
      <c r="FB26" s="105"/>
      <c r="FC26" s="105"/>
      <c r="FD26" s="105"/>
      <c r="FE26" s="105"/>
      <c r="FF26" s="105"/>
      <c r="FG26" s="105"/>
      <c r="FH26" s="105"/>
      <c r="FI26" s="105"/>
      <c r="FJ26" s="105"/>
      <c r="FK26" s="105"/>
      <c r="FL26" s="105"/>
      <c r="FM26" s="105"/>
      <c r="FN26" s="105"/>
      <c r="FO26" s="105"/>
      <c r="FP26" s="105"/>
      <c r="FQ26" s="105"/>
      <c r="FR26" s="105"/>
      <c r="FS26" s="105"/>
      <c r="FT26" s="105"/>
      <c r="FU26" s="105"/>
      <c r="FV26" s="105"/>
      <c r="FW26" s="105"/>
      <c r="FX26" s="105"/>
      <c r="FY26" s="105"/>
      <c r="FZ26" s="105"/>
      <c r="GA26" s="105"/>
      <c r="GB26" s="105"/>
      <c r="GC26" s="105"/>
      <c r="GD26" s="105"/>
      <c r="GE26" s="105"/>
      <c r="GF26" s="105"/>
      <c r="GG26" s="105"/>
      <c r="GH26" s="105"/>
      <c r="GI26" s="105"/>
      <c r="GJ26" s="105"/>
      <c r="GK26" s="105"/>
      <c r="GL26" s="105"/>
      <c r="GM26" s="105"/>
      <c r="GN26" s="105"/>
      <c r="GO26" s="105"/>
      <c r="GP26" s="105"/>
      <c r="GQ26" s="105"/>
      <c r="GR26" s="105"/>
      <c r="GS26" s="105"/>
      <c r="GT26" s="105"/>
      <c r="GU26" s="105"/>
      <c r="GV26" s="105"/>
      <c r="GW26" s="105"/>
      <c r="GX26" s="105"/>
      <c r="GY26" s="105"/>
      <c r="GZ26" s="105"/>
      <c r="HA26" s="105"/>
      <c r="HB26" s="105"/>
      <c r="HC26" s="105"/>
      <c r="HD26" s="105"/>
      <c r="HE26" s="105"/>
      <c r="HF26" s="105"/>
      <c r="HG26" s="105"/>
      <c r="HH26" s="105"/>
      <c r="HI26" s="105"/>
      <c r="HJ26" s="105"/>
      <c r="HK26" s="105"/>
      <c r="HL26" s="105"/>
      <c r="HM26" s="105"/>
      <c r="HN26" s="105"/>
      <c r="HO26" s="105"/>
      <c r="HP26" s="105"/>
      <c r="HQ26" s="105"/>
      <c r="HR26" s="105"/>
      <c r="HS26" s="105"/>
      <c r="HT26" s="105"/>
      <c r="HU26" s="105"/>
      <c r="HV26" s="105"/>
      <c r="HW26" s="105"/>
      <c r="HX26" s="105"/>
      <c r="HY26" s="105"/>
      <c r="HZ26" s="105"/>
      <c r="IA26" s="105"/>
      <c r="IB26" s="105"/>
      <c r="IC26" s="105"/>
      <c r="ID26" s="105"/>
      <c r="IE26" s="105"/>
      <c r="IF26" s="105"/>
      <c r="IG26" s="105"/>
      <c r="IH26" s="105"/>
      <c r="II26" s="105"/>
      <c r="IJ26" s="105"/>
      <c r="IK26" s="105"/>
      <c r="IL26" s="105"/>
      <c r="IM26" s="105"/>
      <c r="IN26" s="105"/>
      <c r="IO26" s="105"/>
      <c r="IP26" s="105"/>
      <c r="IQ26" s="105"/>
      <c r="IR26" s="105"/>
      <c r="IS26" s="105"/>
      <c r="IT26" s="105"/>
      <c r="IU26" s="105"/>
      <c r="IV26" s="105"/>
      <c r="IW26" s="105"/>
      <c r="IX26" s="105"/>
      <c r="IY26" s="105"/>
      <c r="IZ26" s="105"/>
      <c r="JA26" s="105"/>
      <c r="JB26" s="105"/>
      <c r="JC26" s="105"/>
      <c r="JD26" s="105"/>
      <c r="JE26" s="105"/>
      <c r="JF26" s="105"/>
      <c r="JG26" s="105"/>
      <c r="JH26" s="105"/>
      <c r="JI26" s="105"/>
      <c r="JJ26" s="105"/>
      <c r="JK26" s="105"/>
      <c r="JL26" s="105"/>
      <c r="JM26" s="105"/>
      <c r="JN26" s="105"/>
      <c r="JO26" s="105"/>
      <c r="JP26" s="105"/>
      <c r="JQ26" s="105"/>
      <c r="JR26" s="105"/>
      <c r="JS26" s="105"/>
      <c r="JT26" s="105"/>
      <c r="JU26" s="105"/>
      <c r="JV26" s="105"/>
      <c r="JW26" s="105"/>
      <c r="JX26" s="105"/>
      <c r="JY26" s="105"/>
      <c r="JZ26" s="105"/>
      <c r="KA26" s="105"/>
      <c r="KB26" s="105"/>
      <c r="KC26" s="105"/>
      <c r="KD26" s="105"/>
      <c r="KE26" s="105"/>
      <c r="KF26" s="105"/>
      <c r="KG26" s="105"/>
      <c r="KH26" s="105"/>
      <c r="KI26" s="105"/>
      <c r="KJ26" s="105"/>
      <c r="KK26" s="105"/>
      <c r="KL26" s="105"/>
      <c r="KM26" s="105"/>
      <c r="KN26" s="105"/>
      <c r="KO26" s="105"/>
      <c r="KP26" s="105"/>
      <c r="KQ26" s="105"/>
      <c r="KR26" s="105"/>
      <c r="KS26" s="105"/>
      <c r="KT26" s="105"/>
      <c r="KU26" s="105"/>
      <c r="KV26" s="105"/>
      <c r="KW26" s="105"/>
      <c r="KX26" s="105"/>
      <c r="KY26" s="105"/>
      <c r="KZ26" s="105"/>
      <c r="LA26" s="105"/>
      <c r="LB26" s="105"/>
      <c r="LC26" s="105"/>
      <c r="LD26" s="105"/>
      <c r="LE26" s="105"/>
      <c r="LF26" s="105"/>
      <c r="LG26" s="105"/>
      <c r="LH26" s="105"/>
      <c r="LI26" s="105"/>
      <c r="LJ26" s="105"/>
      <c r="LK26" s="105"/>
      <c r="LL26" s="105"/>
      <c r="LM26" s="105"/>
      <c r="LN26" s="105"/>
      <c r="LO26" s="105"/>
      <c r="LP26" s="105"/>
      <c r="LQ26" s="105"/>
      <c r="LR26" s="105"/>
      <c r="LS26" s="105"/>
      <c r="LT26" s="105"/>
      <c r="LU26" s="105"/>
      <c r="LV26" s="105"/>
      <c r="LW26" s="105"/>
      <c r="LX26" s="105"/>
      <c r="LY26" s="105"/>
      <c r="LZ26" s="105"/>
      <c r="MA26" s="105"/>
      <c r="MB26" s="105"/>
      <c r="MC26" s="105"/>
      <c r="MD26" s="105"/>
      <c r="ME26" s="105"/>
      <c r="MF26" s="105"/>
      <c r="MG26" s="105"/>
      <c r="MH26" s="105"/>
      <c r="MI26" s="105"/>
      <c r="MJ26" s="105"/>
      <c r="MK26" s="105"/>
      <c r="ML26" s="105"/>
      <c r="MM26" s="105"/>
      <c r="MN26" s="105"/>
      <c r="MO26" s="105"/>
      <c r="MP26" s="105"/>
      <c r="MQ26" s="105"/>
      <c r="MR26" s="105"/>
      <c r="MS26" s="105"/>
      <c r="MT26" s="105"/>
      <c r="MU26" s="105"/>
      <c r="MV26" s="105"/>
      <c r="MW26" s="105"/>
      <c r="MX26" s="105"/>
      <c r="MY26" s="105"/>
      <c r="MZ26" s="105"/>
      <c r="NA26" s="105"/>
      <c r="NB26" s="105"/>
      <c r="NC26" s="105"/>
      <c r="ND26" s="105"/>
      <c r="NE26" s="105"/>
      <c r="NF26" s="105"/>
      <c r="NG26" s="105"/>
      <c r="NH26" s="105"/>
      <c r="NI26" s="105"/>
      <c r="NJ26" s="105"/>
      <c r="NK26" s="105"/>
      <c r="NL26" s="105"/>
      <c r="NM26" s="105"/>
      <c r="NN26" s="105"/>
      <c r="NO26" s="105"/>
      <c r="NP26" s="105"/>
      <c r="NQ26" s="105"/>
      <c r="NR26" s="105"/>
      <c r="NS26" s="105"/>
      <c r="NT26" s="105"/>
      <c r="NU26" s="105"/>
      <c r="NV26" s="105"/>
      <c r="NW26" s="105"/>
      <c r="NX26" s="105"/>
      <c r="NY26" s="105"/>
      <c r="NZ26" s="105"/>
      <c r="OA26" s="105"/>
      <c r="OB26" s="105"/>
      <c r="OC26" s="105"/>
      <c r="OD26" s="105"/>
      <c r="OE26" s="105"/>
      <c r="OF26" s="105"/>
      <c r="OG26" s="105"/>
      <c r="OH26" s="105"/>
      <c r="OI26" s="105"/>
      <c r="OJ26" s="105"/>
      <c r="OK26" s="105"/>
      <c r="OL26" s="105"/>
      <c r="OM26" s="105"/>
      <c r="ON26" s="105"/>
      <c r="OO26" s="105"/>
      <c r="OP26" s="105"/>
      <c r="OQ26" s="105"/>
      <c r="OR26" s="105"/>
      <c r="OS26" s="105"/>
      <c r="OT26" s="105"/>
      <c r="OU26" s="105"/>
      <c r="OV26" s="105"/>
      <c r="OW26" s="105"/>
      <c r="OX26" s="105"/>
      <c r="OY26" s="105"/>
      <c r="OZ26" s="105"/>
      <c r="PA26" s="105"/>
      <c r="PB26" s="105"/>
      <c r="PC26" s="105"/>
      <c r="PD26" s="105"/>
      <c r="PE26" s="105"/>
      <c r="PF26" s="105"/>
      <c r="PG26" s="105"/>
      <c r="PH26" s="105"/>
      <c r="PI26" s="105"/>
      <c r="PJ26" s="105"/>
      <c r="PK26" s="105"/>
      <c r="PL26" s="105"/>
      <c r="PM26" s="105"/>
      <c r="PN26" s="105"/>
      <c r="PO26" s="105"/>
      <c r="PP26" s="105"/>
      <c r="PQ26" s="105"/>
      <c r="PR26" s="105"/>
      <c r="PS26" s="105"/>
      <c r="PT26" s="105"/>
      <c r="PU26" s="105"/>
      <c r="PV26" s="105"/>
      <c r="PW26" s="105"/>
      <c r="PX26" s="105"/>
      <c r="PY26" s="105"/>
      <c r="PZ26" s="105"/>
      <c r="QA26" s="105"/>
      <c r="QB26" s="105"/>
      <c r="QC26" s="105"/>
      <c r="QD26" s="105"/>
      <c r="QE26" s="105"/>
      <c r="QF26" s="105"/>
      <c r="QG26" s="105"/>
      <c r="QH26" s="105"/>
      <c r="QI26" s="105"/>
      <c r="QJ26" s="105"/>
      <c r="QK26" s="105"/>
      <c r="QL26" s="105"/>
      <c r="QM26" s="105"/>
      <c r="QN26" s="105"/>
      <c r="QO26" s="105"/>
      <c r="QP26" s="105"/>
      <c r="QQ26" s="105"/>
      <c r="QR26" s="105"/>
      <c r="QS26" s="105"/>
      <c r="QT26" s="105"/>
      <c r="QU26" s="105"/>
      <c r="QV26" s="105"/>
      <c r="QW26" s="105"/>
      <c r="QX26" s="105"/>
      <c r="QY26" s="105"/>
      <c r="QZ26" s="105"/>
      <c r="RA26" s="105"/>
      <c r="RB26" s="105"/>
      <c r="RC26" s="105"/>
      <c r="RD26" s="105"/>
      <c r="RE26" s="105"/>
      <c r="RF26" s="105"/>
      <c r="RG26" s="105"/>
      <c r="RH26" s="105"/>
      <c r="RI26" s="105"/>
      <c r="RJ26" s="105"/>
      <c r="RK26" s="105"/>
      <c r="RL26" s="105"/>
      <c r="RM26" s="105"/>
      <c r="RN26" s="105"/>
      <c r="RO26" s="105"/>
      <c r="RP26" s="105"/>
      <c r="RQ26" s="105"/>
      <c r="RR26" s="105"/>
      <c r="RS26" s="105"/>
      <c r="RT26" s="105"/>
      <c r="RU26" s="105"/>
      <c r="RV26" s="105"/>
      <c r="RW26" s="105"/>
      <c r="RX26" s="105"/>
      <c r="RY26" s="105"/>
      <c r="RZ26" s="105"/>
      <c r="SA26" s="105"/>
      <c r="SB26" s="105"/>
      <c r="SC26" s="105"/>
      <c r="SD26" s="105"/>
      <c r="SE26" s="105"/>
      <c r="SF26" s="105"/>
      <c r="SG26" s="105"/>
      <c r="SH26" s="105"/>
      <c r="SI26" s="105"/>
      <c r="SJ26" s="105"/>
      <c r="SK26" s="105"/>
      <c r="SL26" s="105"/>
      <c r="SM26" s="105"/>
      <c r="SN26" s="105"/>
      <c r="SO26" s="105"/>
      <c r="SP26" s="105"/>
      <c r="SQ26" s="105"/>
      <c r="SR26" s="105"/>
      <c r="SS26" s="105"/>
      <c r="ST26" s="105"/>
      <c r="SU26" s="105"/>
      <c r="SV26" s="105"/>
      <c r="SW26" s="105"/>
      <c r="SX26" s="105"/>
      <c r="SY26" s="105"/>
      <c r="SZ26" s="105"/>
      <c r="TA26" s="105"/>
      <c r="TB26" s="105"/>
      <c r="TC26" s="105"/>
      <c r="TD26" s="105"/>
      <c r="TE26" s="105"/>
      <c r="TF26" s="105"/>
      <c r="TG26" s="105"/>
      <c r="TH26" s="105"/>
      <c r="TI26" s="105"/>
      <c r="TJ26" s="105"/>
      <c r="TK26" s="105"/>
      <c r="TL26" s="105"/>
      <c r="TM26" s="105"/>
      <c r="TN26" s="105"/>
      <c r="TO26" s="105"/>
      <c r="TP26" s="105"/>
      <c r="TQ26" s="105"/>
      <c r="TR26" s="105"/>
      <c r="TS26" s="105"/>
      <c r="TT26" s="105"/>
      <c r="TU26" s="105"/>
      <c r="TV26" s="105"/>
      <c r="TW26" s="105"/>
      <c r="TX26" s="105"/>
      <c r="TY26" s="105"/>
      <c r="TZ26" s="105"/>
      <c r="UA26" s="105"/>
      <c r="UB26" s="105"/>
      <c r="UC26" s="105"/>
      <c r="UD26" s="105"/>
      <c r="UE26" s="105"/>
      <c r="UF26" s="105"/>
      <c r="UG26" s="105"/>
      <c r="UH26" s="105"/>
      <c r="UI26" s="105"/>
      <c r="UJ26" s="105"/>
      <c r="UK26" s="105"/>
      <c r="UL26" s="105"/>
      <c r="UM26" s="105"/>
      <c r="UN26" s="105"/>
      <c r="UO26" s="105"/>
      <c r="UP26" s="105"/>
      <c r="UQ26" s="105"/>
      <c r="UR26" s="105"/>
      <c r="US26" s="105"/>
      <c r="UT26" s="105"/>
      <c r="UU26" s="105"/>
      <c r="UV26" s="105"/>
      <c r="UW26" s="105"/>
      <c r="UX26" s="105"/>
      <c r="UY26" s="105"/>
      <c r="UZ26" s="105"/>
      <c r="VA26" s="105"/>
      <c r="VB26" s="105"/>
      <c r="VC26" s="105"/>
      <c r="VD26" s="105"/>
      <c r="VE26" s="105"/>
      <c r="VF26" s="105"/>
      <c r="VG26" s="105"/>
      <c r="VH26" s="105"/>
      <c r="VI26" s="105"/>
      <c r="VJ26" s="105"/>
      <c r="VK26" s="105"/>
      <c r="VL26" s="105"/>
      <c r="VM26" s="105"/>
      <c r="VN26" s="105"/>
      <c r="VO26" s="105"/>
      <c r="VP26" s="105"/>
      <c r="VQ26" s="105"/>
      <c r="VR26" s="105"/>
      <c r="VS26" s="105"/>
      <c r="VT26" s="105"/>
      <c r="VU26" s="105"/>
      <c r="VV26" s="105"/>
      <c r="VW26" s="105"/>
      <c r="VX26" s="105"/>
      <c r="VY26" s="105"/>
      <c r="VZ26" s="105"/>
      <c r="WA26" s="105"/>
      <c r="WB26" s="105"/>
      <c r="WC26" s="105"/>
      <c r="WD26" s="105"/>
      <c r="WE26" s="105"/>
      <c r="WF26" s="105"/>
      <c r="WG26" s="105"/>
      <c r="WH26" s="105"/>
      <c r="WI26" s="105"/>
      <c r="WJ26" s="105"/>
      <c r="WK26" s="105"/>
      <c r="WL26" s="105"/>
      <c r="WM26" s="105"/>
      <c r="WN26" s="105"/>
      <c r="WO26" s="105"/>
      <c r="WP26" s="105"/>
      <c r="WQ26" s="105"/>
      <c r="WR26" s="105"/>
      <c r="WS26" s="105"/>
      <c r="WT26" s="105"/>
      <c r="WU26" s="105"/>
      <c r="WV26" s="105"/>
      <c r="WW26" s="105"/>
      <c r="WX26" s="105"/>
      <c r="WY26" s="105"/>
      <c r="WZ26" s="105"/>
      <c r="XA26" s="105"/>
      <c r="XB26" s="105"/>
      <c r="XC26" s="105"/>
      <c r="XD26" s="105"/>
      <c r="XE26" s="105"/>
      <c r="XF26" s="105"/>
      <c r="XG26" s="105"/>
      <c r="XH26" s="105"/>
      <c r="XI26" s="105"/>
      <c r="XJ26" s="105"/>
      <c r="XK26" s="105"/>
      <c r="XL26" s="105"/>
      <c r="XM26" s="105"/>
      <c r="XN26" s="105"/>
      <c r="XO26" s="105"/>
      <c r="XP26" s="105"/>
      <c r="XQ26" s="105"/>
      <c r="XR26" s="105"/>
      <c r="XS26" s="105"/>
      <c r="XT26" s="105"/>
      <c r="XU26" s="105"/>
      <c r="XV26" s="105"/>
      <c r="XW26" s="105"/>
      <c r="XX26" s="105"/>
      <c r="XY26" s="105"/>
      <c r="XZ26" s="105"/>
      <c r="YA26" s="105"/>
      <c r="YB26" s="105"/>
      <c r="YC26" s="105"/>
      <c r="YD26" s="105"/>
      <c r="YE26" s="105"/>
      <c r="YF26" s="105"/>
      <c r="YG26" s="105"/>
      <c r="YH26" s="105"/>
      <c r="YI26" s="105"/>
      <c r="YJ26" s="105"/>
      <c r="YK26" s="105"/>
      <c r="YL26" s="105"/>
      <c r="YM26" s="105"/>
      <c r="YN26" s="105"/>
      <c r="YO26" s="105"/>
      <c r="YP26" s="105"/>
      <c r="YQ26" s="105"/>
      <c r="YR26" s="105"/>
      <c r="YS26" s="105"/>
      <c r="YT26" s="105"/>
      <c r="YU26" s="105"/>
      <c r="YV26" s="105"/>
      <c r="YW26" s="105"/>
      <c r="YX26" s="105"/>
      <c r="YY26" s="105"/>
      <c r="YZ26" s="105"/>
      <c r="ZA26" s="105"/>
      <c r="ZB26" s="105"/>
      <c r="ZC26" s="105"/>
      <c r="ZD26" s="105"/>
      <c r="ZE26" s="105"/>
      <c r="ZF26" s="105"/>
      <c r="ZG26" s="105"/>
      <c r="ZH26" s="105"/>
      <c r="ZI26" s="105"/>
      <c r="ZJ26" s="105"/>
      <c r="ZK26" s="105"/>
      <c r="ZL26" s="105"/>
      <c r="ZM26" s="105"/>
      <c r="ZN26" s="105"/>
      <c r="ZO26" s="105"/>
      <c r="ZP26" s="105"/>
      <c r="ZQ26" s="105"/>
      <c r="ZR26" s="105"/>
      <c r="ZS26" s="105"/>
      <c r="ZT26" s="105"/>
      <c r="ZU26" s="105"/>
      <c r="ZV26" s="105"/>
      <c r="ZW26" s="105"/>
      <c r="ZX26" s="105"/>
      <c r="ZY26" s="105"/>
      <c r="ZZ26" s="105"/>
      <c r="AAA26" s="105"/>
      <c r="AAB26" s="105"/>
      <c r="AAC26" s="105"/>
      <c r="AAD26" s="105"/>
      <c r="AAE26" s="105"/>
      <c r="AAF26" s="105"/>
      <c r="AAG26" s="105"/>
      <c r="AAH26" s="105"/>
      <c r="AAI26" s="105"/>
      <c r="AAJ26" s="105"/>
      <c r="AAK26" s="105"/>
      <c r="AAL26" s="105"/>
      <c r="AAM26" s="105"/>
      <c r="AAN26" s="105"/>
      <c r="AAO26" s="105"/>
      <c r="AAP26" s="105"/>
      <c r="AAQ26" s="105"/>
      <c r="AAR26" s="105"/>
      <c r="AAS26" s="105"/>
      <c r="AAT26" s="105"/>
      <c r="AAU26" s="105"/>
      <c r="AAV26" s="105"/>
      <c r="AAW26" s="105"/>
      <c r="AAX26" s="105"/>
      <c r="AAY26" s="105"/>
      <c r="AAZ26" s="105"/>
      <c r="ABA26" s="105"/>
      <c r="ABB26" s="105"/>
      <c r="ABC26" s="105"/>
      <c r="ABD26" s="105"/>
      <c r="ABE26" s="105"/>
      <c r="ABF26" s="105"/>
      <c r="ABG26" s="105"/>
      <c r="ABH26" s="105"/>
      <c r="ABI26" s="105"/>
      <c r="ABJ26" s="105"/>
      <c r="ABK26" s="105"/>
      <c r="ABL26" s="105"/>
      <c r="ABM26" s="105"/>
      <c r="ABN26" s="105"/>
      <c r="ABO26" s="105"/>
      <c r="ABP26" s="105"/>
      <c r="ABQ26" s="105"/>
      <c r="ABR26" s="105"/>
      <c r="ABS26" s="105"/>
      <c r="ABT26" s="105"/>
      <c r="ABU26" s="105"/>
      <c r="ABV26" s="105"/>
      <c r="ABW26" s="105"/>
      <c r="ABX26" s="105"/>
      <c r="ABY26" s="105"/>
      <c r="ABZ26" s="105"/>
      <c r="ACA26" s="105"/>
      <c r="ACB26" s="105"/>
      <c r="ACC26" s="105"/>
      <c r="ACD26" s="105"/>
      <c r="ACE26" s="105"/>
      <c r="ACF26" s="105"/>
      <c r="ACG26" s="105"/>
      <c r="ACH26" s="105"/>
      <c r="ACI26" s="105"/>
      <c r="ACJ26" s="105"/>
      <c r="ACK26" s="105"/>
      <c r="ACL26" s="105"/>
      <c r="ACM26" s="105"/>
      <c r="ACN26" s="105"/>
      <c r="ACO26" s="105"/>
      <c r="ACP26" s="105"/>
      <c r="ACQ26" s="105"/>
      <c r="ACR26" s="105"/>
      <c r="ACS26" s="105"/>
      <c r="ACT26" s="105"/>
      <c r="ACU26" s="105"/>
      <c r="ACV26" s="105"/>
      <c r="ACW26" s="105"/>
      <c r="ACX26" s="105"/>
      <c r="ACY26" s="105"/>
      <c r="ACZ26" s="105"/>
      <c r="ADA26" s="105"/>
      <c r="ADB26" s="105"/>
      <c r="ADC26" s="105"/>
      <c r="ADD26" s="105"/>
      <c r="ADE26" s="105"/>
      <c r="ADF26" s="105"/>
      <c r="ADG26" s="105"/>
      <c r="ADH26" s="105"/>
      <c r="ADI26" s="105"/>
      <c r="ADJ26" s="105"/>
      <c r="ADK26" s="105"/>
      <c r="ADL26" s="105"/>
      <c r="ADM26" s="105"/>
      <c r="ADN26" s="105"/>
      <c r="ADO26" s="105"/>
      <c r="ADP26" s="105"/>
      <c r="ADQ26" s="105"/>
      <c r="ADR26" s="105"/>
      <c r="ADS26" s="105"/>
      <c r="ADT26" s="105"/>
      <c r="ADU26" s="105"/>
      <c r="ADV26" s="105"/>
      <c r="ADW26" s="105"/>
      <c r="ADX26" s="105"/>
      <c r="ADY26" s="105"/>
      <c r="ADZ26" s="105"/>
      <c r="AEA26" s="105"/>
      <c r="AEB26" s="105"/>
      <c r="AEC26" s="105"/>
      <c r="AED26" s="105"/>
      <c r="AEE26" s="105"/>
      <c r="AEF26" s="105"/>
      <c r="AEG26" s="105"/>
      <c r="AEH26" s="105"/>
      <c r="AEI26" s="105"/>
      <c r="AEJ26" s="105"/>
      <c r="AEK26" s="105"/>
      <c r="AEL26" s="105"/>
      <c r="AEM26" s="105"/>
      <c r="AEN26" s="105"/>
      <c r="AEO26" s="105"/>
      <c r="AEP26" s="105"/>
      <c r="AEQ26" s="105"/>
      <c r="AER26" s="105"/>
      <c r="AES26" s="105"/>
      <c r="AET26" s="105"/>
      <c r="AEU26" s="105"/>
      <c r="AEV26" s="105"/>
      <c r="AEW26" s="105"/>
      <c r="AEX26" s="105"/>
      <c r="AEY26" s="105"/>
      <c r="AEZ26" s="105"/>
      <c r="AFA26" s="105"/>
      <c r="AFB26" s="105"/>
      <c r="AFC26" s="105"/>
      <c r="AFD26" s="105"/>
      <c r="AFE26" s="105"/>
      <c r="AFF26" s="105"/>
      <c r="AFG26" s="105"/>
      <c r="AFH26" s="105"/>
      <c r="AFI26" s="105"/>
      <c r="AFJ26" s="105"/>
      <c r="AFK26" s="105"/>
      <c r="AFL26" s="105"/>
      <c r="AFM26" s="105"/>
      <c r="AFN26" s="105"/>
      <c r="AFO26" s="105"/>
      <c r="AFP26" s="105"/>
      <c r="AFQ26" s="105"/>
      <c r="AFR26" s="105"/>
      <c r="AFS26" s="105"/>
      <c r="AFT26" s="105"/>
      <c r="AFU26" s="105"/>
      <c r="AFV26" s="105"/>
      <c r="AFW26" s="105"/>
      <c r="AFX26" s="105"/>
      <c r="AFY26" s="105"/>
      <c r="AFZ26" s="105"/>
      <c r="AGA26" s="105"/>
      <c r="AGB26" s="105"/>
      <c r="AGC26" s="105"/>
      <c r="AGD26" s="105"/>
      <c r="AGE26" s="105"/>
      <c r="AGF26" s="105"/>
      <c r="AGG26" s="105"/>
      <c r="AGH26" s="105"/>
      <c r="AGI26" s="105"/>
      <c r="AGJ26" s="105"/>
      <c r="AGK26" s="105"/>
      <c r="AGL26" s="105"/>
      <c r="AGM26" s="105"/>
      <c r="AGN26" s="105"/>
      <c r="AGO26" s="105"/>
      <c r="AGP26" s="105"/>
      <c r="AGQ26" s="105"/>
      <c r="AGR26" s="105"/>
      <c r="AGS26" s="105"/>
      <c r="AGT26" s="105"/>
      <c r="AGU26" s="105"/>
      <c r="AGV26" s="105"/>
      <c r="AGW26" s="105"/>
      <c r="AGX26" s="105"/>
      <c r="AGY26" s="105"/>
      <c r="AGZ26" s="105"/>
      <c r="AHA26" s="105"/>
      <c r="AHB26" s="105"/>
      <c r="AHC26" s="105"/>
      <c r="AHD26" s="105"/>
      <c r="AHE26" s="105"/>
      <c r="AHF26" s="105"/>
      <c r="AHG26" s="105"/>
      <c r="AHH26" s="105"/>
      <c r="AHI26" s="105"/>
      <c r="AHJ26" s="105"/>
      <c r="AHK26" s="105"/>
      <c r="AHL26" s="105"/>
      <c r="AHM26" s="105"/>
      <c r="AHN26" s="105"/>
      <c r="AHO26" s="105"/>
      <c r="AHP26" s="105"/>
      <c r="AHQ26" s="105"/>
      <c r="AHR26" s="105"/>
      <c r="AHS26" s="105"/>
      <c r="AHT26" s="105"/>
      <c r="AHU26" s="105"/>
      <c r="AHV26" s="105"/>
      <c r="AHW26" s="105"/>
      <c r="AHX26" s="105"/>
      <c r="AHY26" s="105"/>
      <c r="AHZ26" s="105"/>
      <c r="AIA26" s="105"/>
      <c r="AIB26" s="105"/>
      <c r="AIC26" s="105"/>
      <c r="AID26" s="105"/>
      <c r="AIE26" s="105"/>
      <c r="AIF26" s="105"/>
      <c r="AIG26" s="105"/>
      <c r="AIH26" s="105"/>
      <c r="AII26" s="105"/>
      <c r="AIJ26" s="105"/>
      <c r="AIK26" s="105"/>
      <c r="AIL26" s="105"/>
      <c r="AIM26" s="105"/>
      <c r="AIN26" s="105"/>
      <c r="AIO26" s="105"/>
      <c r="AIP26" s="105"/>
      <c r="AIQ26" s="105"/>
      <c r="AIR26" s="105"/>
      <c r="AIS26" s="105"/>
      <c r="AIT26" s="105"/>
      <c r="AIU26" s="105"/>
      <c r="AIV26" s="105"/>
      <c r="AIW26" s="105"/>
      <c r="AIX26" s="105"/>
      <c r="AIY26" s="105"/>
      <c r="AIZ26" s="105"/>
      <c r="AJA26" s="105"/>
      <c r="AJB26" s="105"/>
      <c r="AJC26" s="105"/>
      <c r="AJD26" s="105"/>
      <c r="AJE26" s="105"/>
      <c r="AJF26" s="105"/>
      <c r="AJG26" s="105"/>
      <c r="AJH26" s="105"/>
      <c r="AJI26" s="105"/>
      <c r="AJJ26" s="105"/>
      <c r="AJK26" s="105"/>
      <c r="AJL26" s="105"/>
      <c r="AJM26" s="105"/>
      <c r="AJN26" s="105"/>
      <c r="AJO26" s="105"/>
      <c r="AJP26" s="105"/>
      <c r="AJQ26" s="105"/>
      <c r="AJR26" s="105"/>
      <c r="AJS26" s="105"/>
      <c r="AJT26" s="105"/>
      <c r="AJU26" s="105"/>
      <c r="AJV26" s="105"/>
      <c r="AJW26" s="105"/>
      <c r="AJX26" s="105"/>
      <c r="AJY26" s="105"/>
      <c r="AJZ26" s="105"/>
      <c r="AKA26" s="105"/>
      <c r="AKB26" s="105"/>
      <c r="AKC26" s="105"/>
      <c r="AKD26" s="105"/>
      <c r="AKE26" s="105"/>
      <c r="AKF26" s="105"/>
      <c r="AKG26" s="105"/>
      <c r="AKH26" s="105"/>
      <c r="AKI26" s="105"/>
      <c r="AKJ26" s="105"/>
      <c r="AKK26" s="105"/>
      <c r="AKL26" s="105"/>
      <c r="AKM26" s="105"/>
      <c r="AKN26" s="105"/>
      <c r="AKO26" s="105"/>
      <c r="AKP26" s="105"/>
      <c r="AKQ26" s="105"/>
      <c r="AKR26" s="105"/>
      <c r="AKS26" s="105"/>
      <c r="AKT26" s="105"/>
      <c r="AKU26" s="105"/>
      <c r="AKV26" s="105"/>
      <c r="AKW26" s="105"/>
      <c r="AKX26" s="105"/>
      <c r="AKY26" s="105"/>
      <c r="AKZ26" s="105"/>
      <c r="ALA26" s="105"/>
      <c r="ALB26" s="105"/>
      <c r="ALC26" s="105"/>
      <c r="ALD26" s="105"/>
      <c r="ALE26" s="105"/>
      <c r="ALF26" s="105"/>
      <c r="ALG26" s="105"/>
      <c r="ALH26" s="105"/>
      <c r="ALI26" s="105"/>
      <c r="ALJ26" s="105"/>
      <c r="ALK26" s="105"/>
      <c r="ALL26" s="105"/>
      <c r="ALM26" s="105"/>
      <c r="ALN26" s="105"/>
      <c r="ALO26" s="105"/>
      <c r="ALP26" s="105"/>
      <c r="ALQ26" s="105"/>
      <c r="ALR26" s="105"/>
      <c r="ALS26" s="105"/>
      <c r="ALT26" s="105"/>
      <c r="ALU26" s="105"/>
      <c r="ALV26" s="105"/>
      <c r="ALW26" s="105"/>
      <c r="ALX26" s="105"/>
      <c r="ALY26" s="105"/>
      <c r="ALZ26" s="105"/>
      <c r="AMA26" s="105"/>
      <c r="AMB26" s="105"/>
      <c r="AMC26" s="105"/>
      <c r="AMD26" s="105"/>
      <c r="AME26" s="105"/>
      <c r="AMF26" s="105"/>
      <c r="AMG26" s="105"/>
      <c r="AMH26" s="105"/>
      <c r="AMI26" s="105"/>
      <c r="AMJ26" s="105"/>
      <c r="AMK26" s="105"/>
      <c r="AML26" s="105"/>
      <c r="AMM26" s="105"/>
      <c r="AMN26" s="105"/>
      <c r="AMO26" s="105"/>
      <c r="AMP26" s="105"/>
      <c r="AMQ26" s="105"/>
      <c r="AMR26" s="105"/>
      <c r="AMS26" s="105"/>
      <c r="AMT26" s="105"/>
      <c r="AMU26" s="105"/>
      <c r="AMV26" s="105"/>
      <c r="AMW26" s="105"/>
      <c r="AMX26" s="105"/>
      <c r="AMY26" s="105"/>
      <c r="AMZ26" s="105"/>
      <c r="ANA26" s="105"/>
      <c r="ANB26" s="105"/>
      <c r="ANC26" s="105"/>
      <c r="AND26" s="105"/>
      <c r="ANE26" s="105"/>
      <c r="ANF26" s="105"/>
      <c r="ANG26" s="105"/>
      <c r="ANH26" s="105"/>
      <c r="ANI26" s="105"/>
      <c r="ANJ26" s="105"/>
      <c r="ANK26" s="105"/>
      <c r="ANL26" s="105"/>
      <c r="ANM26" s="105"/>
      <c r="ANN26" s="105"/>
      <c r="ANO26" s="105"/>
      <c r="ANP26" s="105"/>
      <c r="ANQ26" s="105"/>
      <c r="ANR26" s="105"/>
      <c r="ANS26" s="105"/>
      <c r="ANT26" s="105"/>
      <c r="ANU26" s="105"/>
      <c r="ANV26" s="105"/>
      <c r="ANW26" s="105"/>
      <c r="ANX26" s="105"/>
      <c r="ANY26" s="105"/>
      <c r="ANZ26" s="105"/>
      <c r="AOA26" s="105"/>
      <c r="AOB26" s="105"/>
      <c r="AOC26" s="105"/>
      <c r="AOD26" s="105"/>
      <c r="AOE26" s="105"/>
      <c r="AOF26" s="105"/>
      <c r="AOG26" s="105"/>
      <c r="AOH26" s="105"/>
      <c r="AOI26" s="105"/>
      <c r="AOJ26" s="105"/>
      <c r="AOK26" s="105"/>
      <c r="AOL26" s="105"/>
      <c r="AOM26" s="105"/>
      <c r="AON26" s="105"/>
      <c r="AOO26" s="105"/>
      <c r="AOP26" s="105"/>
      <c r="AOQ26" s="105"/>
      <c r="AOR26" s="105"/>
      <c r="AOS26" s="105"/>
      <c r="AOT26" s="105"/>
      <c r="AOU26" s="105"/>
      <c r="AOV26" s="105"/>
      <c r="AOW26" s="105"/>
      <c r="AOX26" s="105"/>
      <c r="AOY26" s="105"/>
      <c r="AOZ26" s="105"/>
      <c r="APA26" s="105"/>
      <c r="APB26" s="105"/>
      <c r="APC26" s="105"/>
      <c r="APD26" s="105"/>
      <c r="APE26" s="105"/>
      <c r="APF26" s="105"/>
      <c r="APG26" s="105"/>
      <c r="APH26" s="105"/>
      <c r="API26" s="105"/>
      <c r="APJ26" s="105"/>
      <c r="APK26" s="105"/>
      <c r="APL26" s="105"/>
      <c r="APM26" s="105"/>
      <c r="APN26" s="105"/>
      <c r="APO26" s="105"/>
      <c r="APP26" s="105"/>
      <c r="APQ26" s="105"/>
      <c r="APR26" s="105"/>
      <c r="APS26" s="105"/>
      <c r="APT26" s="105"/>
      <c r="APU26" s="105"/>
      <c r="APV26" s="105"/>
      <c r="APW26" s="105"/>
      <c r="APX26" s="105"/>
      <c r="APY26" s="105"/>
      <c r="APZ26" s="105"/>
      <c r="AQA26" s="105"/>
      <c r="AQB26" s="105"/>
      <c r="AQC26" s="105"/>
      <c r="AQD26" s="105"/>
      <c r="AQE26" s="105"/>
      <c r="AQF26" s="105"/>
      <c r="AQG26" s="105"/>
      <c r="AQH26" s="105"/>
      <c r="AQI26" s="105"/>
      <c r="AQJ26" s="105"/>
      <c r="AQK26" s="105"/>
      <c r="AQL26" s="105"/>
      <c r="AQM26" s="105"/>
      <c r="AQN26" s="105"/>
      <c r="AQO26" s="105"/>
      <c r="AQP26" s="105"/>
      <c r="AQQ26" s="105"/>
      <c r="AQR26" s="105"/>
      <c r="AQS26" s="105"/>
      <c r="AQT26" s="105"/>
      <c r="AQU26" s="105"/>
      <c r="AQV26" s="105"/>
      <c r="AQW26" s="105"/>
      <c r="AQX26" s="105"/>
      <c r="AQY26" s="105"/>
      <c r="AQZ26" s="105"/>
      <c r="ARA26" s="105"/>
      <c r="ARB26" s="105"/>
      <c r="ARC26" s="105"/>
      <c r="ARD26" s="105"/>
      <c r="ARE26" s="105"/>
      <c r="ARF26" s="105"/>
      <c r="ARG26" s="105"/>
      <c r="ARH26" s="105"/>
      <c r="ARI26" s="105"/>
      <c r="ARJ26" s="105"/>
      <c r="ARK26" s="105"/>
      <c r="ARL26" s="105"/>
      <c r="ARM26" s="105"/>
      <c r="ARN26" s="105"/>
      <c r="ARO26" s="105"/>
      <c r="ARP26" s="105"/>
      <c r="ARQ26" s="105"/>
      <c r="ARR26" s="105"/>
      <c r="ARS26" s="105"/>
      <c r="ART26" s="105"/>
      <c r="ARU26" s="105"/>
      <c r="ARV26" s="105"/>
      <c r="ARW26" s="105"/>
      <c r="ARX26" s="105"/>
      <c r="ARY26" s="105"/>
      <c r="ARZ26" s="105"/>
      <c r="ASA26" s="105"/>
      <c r="ASB26" s="105"/>
      <c r="ASC26" s="105"/>
      <c r="ASD26" s="105"/>
      <c r="ASE26" s="105"/>
      <c r="ASF26" s="105"/>
      <c r="ASG26" s="105"/>
      <c r="ASH26" s="105"/>
      <c r="ASI26" s="105"/>
      <c r="ASJ26" s="105"/>
      <c r="ASK26" s="105"/>
      <c r="ASL26" s="105"/>
      <c r="ASM26" s="105"/>
      <c r="ASN26" s="105"/>
      <c r="ASO26" s="105"/>
      <c r="ASP26" s="105"/>
      <c r="ASQ26" s="105"/>
      <c r="ASR26" s="105"/>
      <c r="ASS26" s="105"/>
      <c r="AST26" s="105"/>
      <c r="ASU26" s="105"/>
      <c r="ASV26" s="105"/>
      <c r="ASW26" s="105"/>
      <c r="ASX26" s="105"/>
      <c r="ASY26" s="105"/>
      <c r="ASZ26" s="105"/>
      <c r="ATA26" s="105"/>
      <c r="ATB26" s="105"/>
      <c r="ATC26" s="105"/>
      <c r="ATD26" s="105"/>
      <c r="ATE26" s="105"/>
      <c r="ATF26" s="105"/>
      <c r="ATG26" s="105"/>
      <c r="ATH26" s="105"/>
      <c r="ATI26" s="105"/>
      <c r="ATJ26" s="105"/>
      <c r="ATK26" s="105"/>
      <c r="ATL26" s="105"/>
      <c r="ATM26" s="105"/>
      <c r="ATN26" s="105"/>
      <c r="ATO26" s="105"/>
      <c r="ATP26" s="105"/>
      <c r="ATQ26" s="105"/>
      <c r="ATR26" s="105"/>
      <c r="ATS26" s="105"/>
      <c r="ATT26" s="105"/>
      <c r="ATU26" s="105"/>
      <c r="ATV26" s="105"/>
      <c r="ATW26" s="105"/>
      <c r="ATX26" s="105"/>
      <c r="ATY26" s="105"/>
      <c r="ATZ26" s="105"/>
      <c r="AUA26" s="105"/>
      <c r="AUB26" s="105"/>
      <c r="AUC26" s="105"/>
      <c r="AUD26" s="105"/>
      <c r="AUE26" s="105"/>
      <c r="AUF26" s="105"/>
      <c r="AUG26" s="105"/>
      <c r="AUH26" s="105"/>
      <c r="AUI26" s="105"/>
      <c r="AUJ26" s="105"/>
      <c r="AUK26" s="105"/>
      <c r="AUL26" s="105"/>
      <c r="AUM26" s="105"/>
      <c r="AUN26" s="105"/>
      <c r="AUO26" s="105"/>
      <c r="AUP26" s="105"/>
      <c r="AUQ26" s="105"/>
      <c r="AUR26" s="105"/>
      <c r="AUS26" s="105"/>
      <c r="AUT26" s="105"/>
      <c r="AUU26" s="105"/>
      <c r="AUV26" s="105"/>
      <c r="AUW26" s="105"/>
      <c r="AUX26" s="105"/>
      <c r="AUY26" s="105"/>
      <c r="AUZ26" s="105"/>
      <c r="AVA26" s="105"/>
      <c r="AVB26" s="105"/>
      <c r="AVC26" s="105"/>
      <c r="AVD26" s="105"/>
      <c r="AVE26" s="105"/>
      <c r="AVF26" s="105"/>
      <c r="AVG26" s="105"/>
      <c r="AVH26" s="105"/>
      <c r="AVI26" s="105"/>
      <c r="AVJ26" s="105"/>
      <c r="AVK26" s="105"/>
      <c r="AVL26" s="105"/>
      <c r="AVM26" s="105"/>
      <c r="AVN26" s="105"/>
      <c r="AVO26" s="105"/>
      <c r="AVP26" s="105"/>
      <c r="AVQ26" s="105"/>
      <c r="AVR26" s="105"/>
      <c r="AVS26" s="105"/>
      <c r="AVT26" s="105"/>
      <c r="AVU26" s="105"/>
      <c r="AVV26" s="105"/>
      <c r="AVW26" s="105"/>
      <c r="AVX26" s="105"/>
      <c r="AVY26" s="105"/>
      <c r="AVZ26" s="105"/>
      <c r="AWA26" s="105"/>
      <c r="AWB26" s="105"/>
      <c r="AWC26" s="105"/>
      <c r="AWD26" s="105"/>
      <c r="AWE26" s="105"/>
      <c r="AWF26" s="105"/>
      <c r="AWG26" s="105"/>
      <c r="AWH26" s="105"/>
    </row>
    <row r="27" spans="1:1282" s="58" customFormat="1" ht="15.75">
      <c r="A27" s="2723"/>
      <c r="B27" s="15"/>
      <c r="C27" s="68">
        <v>0.5</v>
      </c>
      <c r="D27" s="25" t="s">
        <v>74</v>
      </c>
      <c r="E27" s="25"/>
      <c r="F27" s="96"/>
      <c r="G27" s="96"/>
      <c r="H27" s="56"/>
      <c r="I27" s="56"/>
      <c r="J27" s="56"/>
      <c r="K27" s="56"/>
      <c r="L27" s="33">
        <f>M10*C27</f>
        <v>0.5</v>
      </c>
      <c r="M27" s="33">
        <f t="shared" ref="M27:M29" si="2">L27</f>
        <v>0.5</v>
      </c>
      <c r="N27" s="57"/>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105"/>
      <c r="BA27" s="105"/>
      <c r="BB27" s="105"/>
      <c r="BC27" s="105"/>
      <c r="BD27" s="105"/>
      <c r="BE27" s="105"/>
      <c r="BF27" s="105"/>
      <c r="BG27" s="105"/>
      <c r="BH27" s="105"/>
      <c r="BI27" s="105"/>
      <c r="BJ27" s="105"/>
      <c r="BK27" s="105"/>
      <c r="BL27" s="105"/>
      <c r="BM27" s="105"/>
      <c r="BN27" s="105"/>
      <c r="BO27" s="105"/>
      <c r="BP27" s="105"/>
      <c r="BQ27" s="105"/>
      <c r="BR27" s="105"/>
      <c r="BS27" s="105"/>
      <c r="BT27" s="105"/>
      <c r="BU27" s="105"/>
      <c r="BV27" s="105"/>
      <c r="BW27" s="105"/>
      <c r="BX27" s="105"/>
      <c r="BY27" s="105"/>
      <c r="BZ27" s="105"/>
      <c r="CA27" s="105"/>
      <c r="CB27" s="105"/>
      <c r="CC27" s="105"/>
      <c r="CD27" s="105"/>
      <c r="CE27" s="105"/>
      <c r="CF27" s="105"/>
      <c r="CG27" s="105"/>
      <c r="CH27" s="105"/>
      <c r="CI27" s="105"/>
      <c r="CJ27" s="105"/>
      <c r="CK27" s="105"/>
      <c r="CL27" s="105"/>
      <c r="CM27" s="105"/>
      <c r="CN27" s="105"/>
      <c r="CO27" s="105"/>
      <c r="CP27" s="105"/>
      <c r="CQ27" s="105"/>
      <c r="CR27" s="105"/>
      <c r="CS27" s="105"/>
      <c r="CT27" s="105"/>
      <c r="CU27" s="105"/>
      <c r="CV27" s="105"/>
      <c r="CW27" s="105"/>
      <c r="CX27" s="105"/>
      <c r="CY27" s="105"/>
      <c r="CZ27" s="105"/>
      <c r="DA27" s="105"/>
      <c r="DB27" s="105"/>
      <c r="DC27" s="105"/>
      <c r="DD27" s="105"/>
      <c r="DE27" s="105"/>
      <c r="DF27" s="105"/>
      <c r="DG27" s="105"/>
      <c r="DH27" s="105"/>
      <c r="DI27" s="105"/>
      <c r="DJ27" s="105"/>
      <c r="DK27" s="105"/>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c r="EN27" s="105"/>
      <c r="EO27" s="105"/>
      <c r="EP27" s="105"/>
      <c r="EQ27" s="105"/>
      <c r="ER27" s="105"/>
      <c r="ES27" s="105"/>
      <c r="ET27" s="105"/>
      <c r="EU27" s="105"/>
      <c r="EV27" s="105"/>
      <c r="EW27" s="105"/>
      <c r="EX27" s="105"/>
      <c r="EY27" s="105"/>
      <c r="EZ27" s="105"/>
      <c r="FA27" s="105"/>
      <c r="FB27" s="105"/>
      <c r="FC27" s="105"/>
      <c r="FD27" s="105"/>
      <c r="FE27" s="105"/>
      <c r="FF27" s="105"/>
      <c r="FG27" s="105"/>
      <c r="FH27" s="105"/>
      <c r="FI27" s="105"/>
      <c r="FJ27" s="105"/>
      <c r="FK27" s="105"/>
      <c r="FL27" s="105"/>
      <c r="FM27" s="105"/>
      <c r="FN27" s="105"/>
      <c r="FO27" s="105"/>
      <c r="FP27" s="105"/>
      <c r="FQ27" s="105"/>
      <c r="FR27" s="105"/>
      <c r="FS27" s="105"/>
      <c r="FT27" s="105"/>
      <c r="FU27" s="105"/>
      <c r="FV27" s="105"/>
      <c r="FW27" s="105"/>
      <c r="FX27" s="105"/>
      <c r="FY27" s="105"/>
      <c r="FZ27" s="105"/>
      <c r="GA27" s="105"/>
      <c r="GB27" s="105"/>
      <c r="GC27" s="105"/>
      <c r="GD27" s="105"/>
      <c r="GE27" s="105"/>
      <c r="GF27" s="105"/>
      <c r="GG27" s="105"/>
      <c r="GH27" s="105"/>
      <c r="GI27" s="105"/>
      <c r="GJ27" s="105"/>
      <c r="GK27" s="105"/>
      <c r="GL27" s="105"/>
      <c r="GM27" s="105"/>
      <c r="GN27" s="105"/>
      <c r="GO27" s="105"/>
      <c r="GP27" s="105"/>
      <c r="GQ27" s="105"/>
      <c r="GR27" s="105"/>
      <c r="GS27" s="105"/>
      <c r="GT27" s="105"/>
      <c r="GU27" s="105"/>
      <c r="GV27" s="105"/>
      <c r="GW27" s="105"/>
      <c r="GX27" s="105"/>
      <c r="GY27" s="105"/>
      <c r="GZ27" s="105"/>
      <c r="HA27" s="105"/>
      <c r="HB27" s="105"/>
      <c r="HC27" s="105"/>
      <c r="HD27" s="105"/>
      <c r="HE27" s="105"/>
      <c r="HF27" s="105"/>
      <c r="HG27" s="105"/>
      <c r="HH27" s="105"/>
      <c r="HI27" s="105"/>
      <c r="HJ27" s="105"/>
      <c r="HK27" s="105"/>
      <c r="HL27" s="105"/>
      <c r="HM27" s="105"/>
      <c r="HN27" s="105"/>
      <c r="HO27" s="105"/>
      <c r="HP27" s="105"/>
      <c r="HQ27" s="105"/>
      <c r="HR27" s="105"/>
      <c r="HS27" s="105"/>
      <c r="HT27" s="105"/>
      <c r="HU27" s="105"/>
      <c r="HV27" s="105"/>
      <c r="HW27" s="105"/>
      <c r="HX27" s="105"/>
      <c r="HY27" s="105"/>
      <c r="HZ27" s="105"/>
      <c r="IA27" s="105"/>
      <c r="IB27" s="105"/>
      <c r="IC27" s="105"/>
      <c r="ID27" s="105"/>
      <c r="IE27" s="105"/>
      <c r="IF27" s="105"/>
      <c r="IG27" s="105"/>
      <c r="IH27" s="105"/>
      <c r="II27" s="105"/>
      <c r="IJ27" s="105"/>
      <c r="IK27" s="105"/>
      <c r="IL27" s="105"/>
      <c r="IM27" s="105"/>
      <c r="IN27" s="105"/>
      <c r="IO27" s="105"/>
      <c r="IP27" s="105"/>
      <c r="IQ27" s="105"/>
      <c r="IR27" s="105"/>
      <c r="IS27" s="105"/>
      <c r="IT27" s="105"/>
      <c r="IU27" s="105"/>
      <c r="IV27" s="105"/>
      <c r="IW27" s="105"/>
      <c r="IX27" s="105"/>
      <c r="IY27" s="105"/>
      <c r="IZ27" s="105"/>
      <c r="JA27" s="105"/>
      <c r="JB27" s="105"/>
      <c r="JC27" s="105"/>
      <c r="JD27" s="105"/>
      <c r="JE27" s="105"/>
      <c r="JF27" s="105"/>
      <c r="JG27" s="105"/>
      <c r="JH27" s="105"/>
      <c r="JI27" s="105"/>
      <c r="JJ27" s="105"/>
      <c r="JK27" s="105"/>
      <c r="JL27" s="105"/>
      <c r="JM27" s="105"/>
      <c r="JN27" s="105"/>
      <c r="JO27" s="105"/>
      <c r="JP27" s="105"/>
      <c r="JQ27" s="105"/>
      <c r="JR27" s="105"/>
      <c r="JS27" s="105"/>
      <c r="JT27" s="105"/>
      <c r="JU27" s="105"/>
      <c r="JV27" s="105"/>
      <c r="JW27" s="105"/>
      <c r="JX27" s="105"/>
      <c r="JY27" s="105"/>
      <c r="JZ27" s="105"/>
      <c r="KA27" s="105"/>
      <c r="KB27" s="105"/>
      <c r="KC27" s="105"/>
      <c r="KD27" s="105"/>
      <c r="KE27" s="105"/>
      <c r="KF27" s="105"/>
      <c r="KG27" s="105"/>
      <c r="KH27" s="105"/>
      <c r="KI27" s="105"/>
      <c r="KJ27" s="105"/>
      <c r="KK27" s="105"/>
      <c r="KL27" s="105"/>
      <c r="KM27" s="105"/>
      <c r="KN27" s="105"/>
      <c r="KO27" s="105"/>
      <c r="KP27" s="105"/>
      <c r="KQ27" s="105"/>
      <c r="KR27" s="105"/>
      <c r="KS27" s="105"/>
      <c r="KT27" s="105"/>
      <c r="KU27" s="105"/>
      <c r="KV27" s="105"/>
      <c r="KW27" s="105"/>
      <c r="KX27" s="105"/>
      <c r="KY27" s="105"/>
      <c r="KZ27" s="105"/>
      <c r="LA27" s="105"/>
      <c r="LB27" s="105"/>
      <c r="LC27" s="105"/>
      <c r="LD27" s="105"/>
      <c r="LE27" s="105"/>
      <c r="LF27" s="105"/>
      <c r="LG27" s="105"/>
      <c r="LH27" s="105"/>
      <c r="LI27" s="105"/>
      <c r="LJ27" s="105"/>
      <c r="LK27" s="105"/>
      <c r="LL27" s="105"/>
      <c r="LM27" s="105"/>
      <c r="LN27" s="105"/>
      <c r="LO27" s="105"/>
      <c r="LP27" s="105"/>
      <c r="LQ27" s="105"/>
      <c r="LR27" s="105"/>
      <c r="LS27" s="105"/>
      <c r="LT27" s="105"/>
      <c r="LU27" s="105"/>
      <c r="LV27" s="105"/>
      <c r="LW27" s="105"/>
      <c r="LX27" s="105"/>
      <c r="LY27" s="105"/>
      <c r="LZ27" s="105"/>
      <c r="MA27" s="105"/>
      <c r="MB27" s="105"/>
      <c r="MC27" s="105"/>
      <c r="MD27" s="105"/>
      <c r="ME27" s="105"/>
      <c r="MF27" s="105"/>
      <c r="MG27" s="105"/>
      <c r="MH27" s="105"/>
      <c r="MI27" s="105"/>
      <c r="MJ27" s="105"/>
      <c r="MK27" s="105"/>
      <c r="ML27" s="105"/>
      <c r="MM27" s="105"/>
      <c r="MN27" s="105"/>
      <c r="MO27" s="105"/>
      <c r="MP27" s="105"/>
      <c r="MQ27" s="105"/>
      <c r="MR27" s="105"/>
      <c r="MS27" s="105"/>
      <c r="MT27" s="105"/>
      <c r="MU27" s="105"/>
      <c r="MV27" s="105"/>
      <c r="MW27" s="105"/>
      <c r="MX27" s="105"/>
      <c r="MY27" s="105"/>
      <c r="MZ27" s="105"/>
      <c r="NA27" s="105"/>
      <c r="NB27" s="105"/>
      <c r="NC27" s="105"/>
      <c r="ND27" s="105"/>
      <c r="NE27" s="105"/>
      <c r="NF27" s="105"/>
      <c r="NG27" s="105"/>
      <c r="NH27" s="105"/>
      <c r="NI27" s="105"/>
      <c r="NJ27" s="105"/>
      <c r="NK27" s="105"/>
      <c r="NL27" s="105"/>
      <c r="NM27" s="105"/>
      <c r="NN27" s="105"/>
      <c r="NO27" s="105"/>
      <c r="NP27" s="105"/>
      <c r="NQ27" s="105"/>
      <c r="NR27" s="105"/>
      <c r="NS27" s="105"/>
      <c r="NT27" s="105"/>
      <c r="NU27" s="105"/>
      <c r="NV27" s="105"/>
      <c r="NW27" s="105"/>
      <c r="NX27" s="105"/>
      <c r="NY27" s="105"/>
      <c r="NZ27" s="105"/>
      <c r="OA27" s="105"/>
      <c r="OB27" s="105"/>
      <c r="OC27" s="105"/>
      <c r="OD27" s="105"/>
      <c r="OE27" s="105"/>
      <c r="OF27" s="105"/>
      <c r="OG27" s="105"/>
      <c r="OH27" s="105"/>
      <c r="OI27" s="105"/>
      <c r="OJ27" s="105"/>
      <c r="OK27" s="105"/>
      <c r="OL27" s="105"/>
      <c r="OM27" s="105"/>
      <c r="ON27" s="105"/>
      <c r="OO27" s="105"/>
      <c r="OP27" s="105"/>
      <c r="OQ27" s="105"/>
      <c r="OR27" s="105"/>
      <c r="OS27" s="105"/>
      <c r="OT27" s="105"/>
      <c r="OU27" s="105"/>
      <c r="OV27" s="105"/>
      <c r="OW27" s="105"/>
      <c r="OX27" s="105"/>
      <c r="OY27" s="105"/>
      <c r="OZ27" s="105"/>
      <c r="PA27" s="105"/>
      <c r="PB27" s="105"/>
      <c r="PC27" s="105"/>
      <c r="PD27" s="105"/>
      <c r="PE27" s="105"/>
      <c r="PF27" s="105"/>
      <c r="PG27" s="105"/>
      <c r="PH27" s="105"/>
      <c r="PI27" s="105"/>
      <c r="PJ27" s="105"/>
      <c r="PK27" s="105"/>
      <c r="PL27" s="105"/>
      <c r="PM27" s="105"/>
      <c r="PN27" s="105"/>
      <c r="PO27" s="105"/>
      <c r="PP27" s="105"/>
      <c r="PQ27" s="105"/>
      <c r="PR27" s="105"/>
      <c r="PS27" s="105"/>
      <c r="PT27" s="105"/>
      <c r="PU27" s="105"/>
      <c r="PV27" s="105"/>
      <c r="PW27" s="105"/>
      <c r="PX27" s="105"/>
      <c r="PY27" s="105"/>
      <c r="PZ27" s="105"/>
      <c r="QA27" s="105"/>
      <c r="QB27" s="105"/>
      <c r="QC27" s="105"/>
      <c r="QD27" s="105"/>
      <c r="QE27" s="105"/>
      <c r="QF27" s="105"/>
      <c r="QG27" s="105"/>
      <c r="QH27" s="105"/>
      <c r="QI27" s="105"/>
      <c r="QJ27" s="105"/>
      <c r="QK27" s="105"/>
      <c r="QL27" s="105"/>
      <c r="QM27" s="105"/>
      <c r="QN27" s="105"/>
      <c r="QO27" s="105"/>
      <c r="QP27" s="105"/>
      <c r="QQ27" s="105"/>
      <c r="QR27" s="105"/>
      <c r="QS27" s="105"/>
      <c r="QT27" s="105"/>
      <c r="QU27" s="105"/>
      <c r="QV27" s="105"/>
      <c r="QW27" s="105"/>
      <c r="QX27" s="105"/>
      <c r="QY27" s="105"/>
      <c r="QZ27" s="105"/>
      <c r="RA27" s="105"/>
      <c r="RB27" s="105"/>
      <c r="RC27" s="105"/>
      <c r="RD27" s="105"/>
      <c r="RE27" s="105"/>
      <c r="RF27" s="105"/>
      <c r="RG27" s="105"/>
      <c r="RH27" s="105"/>
      <c r="RI27" s="105"/>
      <c r="RJ27" s="105"/>
      <c r="RK27" s="105"/>
      <c r="RL27" s="105"/>
      <c r="RM27" s="105"/>
      <c r="RN27" s="105"/>
      <c r="RO27" s="105"/>
      <c r="RP27" s="105"/>
      <c r="RQ27" s="105"/>
      <c r="RR27" s="105"/>
      <c r="RS27" s="105"/>
      <c r="RT27" s="105"/>
      <c r="RU27" s="105"/>
      <c r="RV27" s="105"/>
      <c r="RW27" s="105"/>
      <c r="RX27" s="105"/>
      <c r="RY27" s="105"/>
      <c r="RZ27" s="105"/>
      <c r="SA27" s="105"/>
      <c r="SB27" s="105"/>
      <c r="SC27" s="105"/>
      <c r="SD27" s="105"/>
      <c r="SE27" s="105"/>
      <c r="SF27" s="105"/>
      <c r="SG27" s="105"/>
      <c r="SH27" s="105"/>
      <c r="SI27" s="105"/>
      <c r="SJ27" s="105"/>
      <c r="SK27" s="105"/>
      <c r="SL27" s="105"/>
      <c r="SM27" s="105"/>
      <c r="SN27" s="105"/>
      <c r="SO27" s="105"/>
      <c r="SP27" s="105"/>
      <c r="SQ27" s="105"/>
      <c r="SR27" s="105"/>
      <c r="SS27" s="105"/>
      <c r="ST27" s="105"/>
      <c r="SU27" s="105"/>
      <c r="SV27" s="105"/>
      <c r="SW27" s="105"/>
      <c r="SX27" s="105"/>
      <c r="SY27" s="105"/>
      <c r="SZ27" s="105"/>
      <c r="TA27" s="105"/>
      <c r="TB27" s="105"/>
      <c r="TC27" s="105"/>
      <c r="TD27" s="105"/>
      <c r="TE27" s="105"/>
      <c r="TF27" s="105"/>
      <c r="TG27" s="105"/>
      <c r="TH27" s="105"/>
      <c r="TI27" s="105"/>
      <c r="TJ27" s="105"/>
      <c r="TK27" s="105"/>
      <c r="TL27" s="105"/>
      <c r="TM27" s="105"/>
      <c r="TN27" s="105"/>
      <c r="TO27" s="105"/>
      <c r="TP27" s="105"/>
      <c r="TQ27" s="105"/>
      <c r="TR27" s="105"/>
      <c r="TS27" s="105"/>
      <c r="TT27" s="105"/>
      <c r="TU27" s="105"/>
      <c r="TV27" s="105"/>
      <c r="TW27" s="105"/>
      <c r="TX27" s="105"/>
      <c r="TY27" s="105"/>
      <c r="TZ27" s="105"/>
      <c r="UA27" s="105"/>
      <c r="UB27" s="105"/>
      <c r="UC27" s="105"/>
      <c r="UD27" s="105"/>
      <c r="UE27" s="105"/>
      <c r="UF27" s="105"/>
      <c r="UG27" s="105"/>
      <c r="UH27" s="105"/>
      <c r="UI27" s="105"/>
      <c r="UJ27" s="105"/>
      <c r="UK27" s="105"/>
      <c r="UL27" s="105"/>
      <c r="UM27" s="105"/>
      <c r="UN27" s="105"/>
      <c r="UO27" s="105"/>
      <c r="UP27" s="105"/>
      <c r="UQ27" s="105"/>
      <c r="UR27" s="105"/>
      <c r="US27" s="105"/>
      <c r="UT27" s="105"/>
      <c r="UU27" s="105"/>
      <c r="UV27" s="105"/>
      <c r="UW27" s="105"/>
      <c r="UX27" s="105"/>
      <c r="UY27" s="105"/>
      <c r="UZ27" s="105"/>
      <c r="VA27" s="105"/>
      <c r="VB27" s="105"/>
      <c r="VC27" s="105"/>
      <c r="VD27" s="105"/>
      <c r="VE27" s="105"/>
      <c r="VF27" s="105"/>
      <c r="VG27" s="105"/>
      <c r="VH27" s="105"/>
      <c r="VI27" s="105"/>
      <c r="VJ27" s="105"/>
      <c r="VK27" s="105"/>
      <c r="VL27" s="105"/>
      <c r="VM27" s="105"/>
      <c r="VN27" s="105"/>
      <c r="VO27" s="105"/>
      <c r="VP27" s="105"/>
      <c r="VQ27" s="105"/>
      <c r="VR27" s="105"/>
      <c r="VS27" s="105"/>
      <c r="VT27" s="105"/>
      <c r="VU27" s="105"/>
      <c r="VV27" s="105"/>
      <c r="VW27" s="105"/>
      <c r="VX27" s="105"/>
      <c r="VY27" s="105"/>
      <c r="VZ27" s="105"/>
      <c r="WA27" s="105"/>
      <c r="WB27" s="105"/>
      <c r="WC27" s="105"/>
      <c r="WD27" s="105"/>
      <c r="WE27" s="105"/>
      <c r="WF27" s="105"/>
      <c r="WG27" s="105"/>
      <c r="WH27" s="105"/>
      <c r="WI27" s="105"/>
      <c r="WJ27" s="105"/>
      <c r="WK27" s="105"/>
      <c r="WL27" s="105"/>
      <c r="WM27" s="105"/>
      <c r="WN27" s="105"/>
      <c r="WO27" s="105"/>
      <c r="WP27" s="105"/>
      <c r="WQ27" s="105"/>
      <c r="WR27" s="105"/>
      <c r="WS27" s="105"/>
      <c r="WT27" s="105"/>
      <c r="WU27" s="105"/>
      <c r="WV27" s="105"/>
      <c r="WW27" s="105"/>
      <c r="WX27" s="105"/>
      <c r="WY27" s="105"/>
      <c r="WZ27" s="105"/>
      <c r="XA27" s="105"/>
      <c r="XB27" s="105"/>
      <c r="XC27" s="105"/>
      <c r="XD27" s="105"/>
      <c r="XE27" s="105"/>
      <c r="XF27" s="105"/>
      <c r="XG27" s="105"/>
      <c r="XH27" s="105"/>
      <c r="XI27" s="105"/>
      <c r="XJ27" s="105"/>
      <c r="XK27" s="105"/>
      <c r="XL27" s="105"/>
      <c r="XM27" s="105"/>
      <c r="XN27" s="105"/>
      <c r="XO27" s="105"/>
      <c r="XP27" s="105"/>
      <c r="XQ27" s="105"/>
      <c r="XR27" s="105"/>
      <c r="XS27" s="105"/>
      <c r="XT27" s="105"/>
      <c r="XU27" s="105"/>
      <c r="XV27" s="105"/>
      <c r="XW27" s="105"/>
      <c r="XX27" s="105"/>
      <c r="XY27" s="105"/>
      <c r="XZ27" s="105"/>
      <c r="YA27" s="105"/>
      <c r="YB27" s="105"/>
      <c r="YC27" s="105"/>
      <c r="YD27" s="105"/>
      <c r="YE27" s="105"/>
      <c r="YF27" s="105"/>
      <c r="YG27" s="105"/>
      <c r="YH27" s="105"/>
      <c r="YI27" s="105"/>
      <c r="YJ27" s="105"/>
      <c r="YK27" s="105"/>
      <c r="YL27" s="105"/>
      <c r="YM27" s="105"/>
      <c r="YN27" s="105"/>
      <c r="YO27" s="105"/>
      <c r="YP27" s="105"/>
      <c r="YQ27" s="105"/>
      <c r="YR27" s="105"/>
      <c r="YS27" s="105"/>
      <c r="YT27" s="105"/>
      <c r="YU27" s="105"/>
      <c r="YV27" s="105"/>
      <c r="YW27" s="105"/>
      <c r="YX27" s="105"/>
      <c r="YY27" s="105"/>
      <c r="YZ27" s="105"/>
      <c r="ZA27" s="105"/>
      <c r="ZB27" s="105"/>
      <c r="ZC27" s="105"/>
      <c r="ZD27" s="105"/>
      <c r="ZE27" s="105"/>
      <c r="ZF27" s="105"/>
      <c r="ZG27" s="105"/>
      <c r="ZH27" s="105"/>
      <c r="ZI27" s="105"/>
      <c r="ZJ27" s="105"/>
      <c r="ZK27" s="105"/>
      <c r="ZL27" s="105"/>
      <c r="ZM27" s="105"/>
      <c r="ZN27" s="105"/>
      <c r="ZO27" s="105"/>
      <c r="ZP27" s="105"/>
      <c r="ZQ27" s="105"/>
      <c r="ZR27" s="105"/>
      <c r="ZS27" s="105"/>
      <c r="ZT27" s="105"/>
      <c r="ZU27" s="105"/>
      <c r="ZV27" s="105"/>
      <c r="ZW27" s="105"/>
      <c r="ZX27" s="105"/>
      <c r="ZY27" s="105"/>
      <c r="ZZ27" s="105"/>
      <c r="AAA27" s="105"/>
      <c r="AAB27" s="105"/>
      <c r="AAC27" s="105"/>
      <c r="AAD27" s="105"/>
      <c r="AAE27" s="105"/>
      <c r="AAF27" s="105"/>
      <c r="AAG27" s="105"/>
      <c r="AAH27" s="105"/>
      <c r="AAI27" s="105"/>
      <c r="AAJ27" s="105"/>
      <c r="AAK27" s="105"/>
      <c r="AAL27" s="105"/>
      <c r="AAM27" s="105"/>
      <c r="AAN27" s="105"/>
      <c r="AAO27" s="105"/>
      <c r="AAP27" s="105"/>
      <c r="AAQ27" s="105"/>
      <c r="AAR27" s="105"/>
      <c r="AAS27" s="105"/>
      <c r="AAT27" s="105"/>
      <c r="AAU27" s="105"/>
      <c r="AAV27" s="105"/>
      <c r="AAW27" s="105"/>
      <c r="AAX27" s="105"/>
      <c r="AAY27" s="105"/>
      <c r="AAZ27" s="105"/>
      <c r="ABA27" s="105"/>
      <c r="ABB27" s="105"/>
      <c r="ABC27" s="105"/>
      <c r="ABD27" s="105"/>
      <c r="ABE27" s="105"/>
      <c r="ABF27" s="105"/>
      <c r="ABG27" s="105"/>
      <c r="ABH27" s="105"/>
      <c r="ABI27" s="105"/>
      <c r="ABJ27" s="105"/>
      <c r="ABK27" s="105"/>
      <c r="ABL27" s="105"/>
      <c r="ABM27" s="105"/>
      <c r="ABN27" s="105"/>
      <c r="ABO27" s="105"/>
      <c r="ABP27" s="105"/>
      <c r="ABQ27" s="105"/>
      <c r="ABR27" s="105"/>
      <c r="ABS27" s="105"/>
      <c r="ABT27" s="105"/>
      <c r="ABU27" s="105"/>
      <c r="ABV27" s="105"/>
      <c r="ABW27" s="105"/>
      <c r="ABX27" s="105"/>
      <c r="ABY27" s="105"/>
      <c r="ABZ27" s="105"/>
      <c r="ACA27" s="105"/>
      <c r="ACB27" s="105"/>
      <c r="ACC27" s="105"/>
      <c r="ACD27" s="105"/>
      <c r="ACE27" s="105"/>
      <c r="ACF27" s="105"/>
      <c r="ACG27" s="105"/>
      <c r="ACH27" s="105"/>
      <c r="ACI27" s="105"/>
      <c r="ACJ27" s="105"/>
      <c r="ACK27" s="105"/>
      <c r="ACL27" s="105"/>
      <c r="ACM27" s="105"/>
      <c r="ACN27" s="105"/>
      <c r="ACO27" s="105"/>
      <c r="ACP27" s="105"/>
      <c r="ACQ27" s="105"/>
      <c r="ACR27" s="105"/>
      <c r="ACS27" s="105"/>
      <c r="ACT27" s="105"/>
      <c r="ACU27" s="105"/>
      <c r="ACV27" s="105"/>
      <c r="ACW27" s="105"/>
      <c r="ACX27" s="105"/>
      <c r="ACY27" s="105"/>
      <c r="ACZ27" s="105"/>
      <c r="ADA27" s="105"/>
      <c r="ADB27" s="105"/>
      <c r="ADC27" s="105"/>
      <c r="ADD27" s="105"/>
      <c r="ADE27" s="105"/>
      <c r="ADF27" s="105"/>
      <c r="ADG27" s="105"/>
      <c r="ADH27" s="105"/>
      <c r="ADI27" s="105"/>
      <c r="ADJ27" s="105"/>
      <c r="ADK27" s="105"/>
      <c r="ADL27" s="105"/>
      <c r="ADM27" s="105"/>
      <c r="ADN27" s="105"/>
      <c r="ADO27" s="105"/>
      <c r="ADP27" s="105"/>
      <c r="ADQ27" s="105"/>
      <c r="ADR27" s="105"/>
      <c r="ADS27" s="105"/>
      <c r="ADT27" s="105"/>
      <c r="ADU27" s="105"/>
      <c r="ADV27" s="105"/>
      <c r="ADW27" s="105"/>
      <c r="ADX27" s="105"/>
      <c r="ADY27" s="105"/>
      <c r="ADZ27" s="105"/>
      <c r="AEA27" s="105"/>
      <c r="AEB27" s="105"/>
      <c r="AEC27" s="105"/>
      <c r="AED27" s="105"/>
      <c r="AEE27" s="105"/>
      <c r="AEF27" s="105"/>
      <c r="AEG27" s="105"/>
      <c r="AEH27" s="105"/>
      <c r="AEI27" s="105"/>
      <c r="AEJ27" s="105"/>
      <c r="AEK27" s="105"/>
      <c r="AEL27" s="105"/>
      <c r="AEM27" s="105"/>
      <c r="AEN27" s="105"/>
      <c r="AEO27" s="105"/>
      <c r="AEP27" s="105"/>
      <c r="AEQ27" s="105"/>
      <c r="AER27" s="105"/>
      <c r="AES27" s="105"/>
      <c r="AET27" s="105"/>
      <c r="AEU27" s="105"/>
      <c r="AEV27" s="105"/>
      <c r="AEW27" s="105"/>
      <c r="AEX27" s="105"/>
      <c r="AEY27" s="105"/>
      <c r="AEZ27" s="105"/>
      <c r="AFA27" s="105"/>
      <c r="AFB27" s="105"/>
      <c r="AFC27" s="105"/>
      <c r="AFD27" s="105"/>
      <c r="AFE27" s="105"/>
      <c r="AFF27" s="105"/>
      <c r="AFG27" s="105"/>
      <c r="AFH27" s="105"/>
      <c r="AFI27" s="105"/>
      <c r="AFJ27" s="105"/>
      <c r="AFK27" s="105"/>
      <c r="AFL27" s="105"/>
      <c r="AFM27" s="105"/>
      <c r="AFN27" s="105"/>
      <c r="AFO27" s="105"/>
      <c r="AFP27" s="105"/>
      <c r="AFQ27" s="105"/>
      <c r="AFR27" s="105"/>
      <c r="AFS27" s="105"/>
      <c r="AFT27" s="105"/>
      <c r="AFU27" s="105"/>
      <c r="AFV27" s="105"/>
      <c r="AFW27" s="105"/>
      <c r="AFX27" s="105"/>
      <c r="AFY27" s="105"/>
      <c r="AFZ27" s="105"/>
      <c r="AGA27" s="105"/>
      <c r="AGB27" s="105"/>
      <c r="AGC27" s="105"/>
      <c r="AGD27" s="105"/>
      <c r="AGE27" s="105"/>
      <c r="AGF27" s="105"/>
      <c r="AGG27" s="105"/>
      <c r="AGH27" s="105"/>
      <c r="AGI27" s="105"/>
      <c r="AGJ27" s="105"/>
      <c r="AGK27" s="105"/>
      <c r="AGL27" s="105"/>
      <c r="AGM27" s="105"/>
      <c r="AGN27" s="105"/>
      <c r="AGO27" s="105"/>
      <c r="AGP27" s="105"/>
      <c r="AGQ27" s="105"/>
      <c r="AGR27" s="105"/>
      <c r="AGS27" s="105"/>
      <c r="AGT27" s="105"/>
      <c r="AGU27" s="105"/>
      <c r="AGV27" s="105"/>
      <c r="AGW27" s="105"/>
      <c r="AGX27" s="105"/>
      <c r="AGY27" s="105"/>
      <c r="AGZ27" s="105"/>
      <c r="AHA27" s="105"/>
      <c r="AHB27" s="105"/>
      <c r="AHC27" s="105"/>
      <c r="AHD27" s="105"/>
      <c r="AHE27" s="105"/>
      <c r="AHF27" s="105"/>
      <c r="AHG27" s="105"/>
      <c r="AHH27" s="105"/>
      <c r="AHI27" s="105"/>
      <c r="AHJ27" s="105"/>
      <c r="AHK27" s="105"/>
      <c r="AHL27" s="105"/>
      <c r="AHM27" s="105"/>
      <c r="AHN27" s="105"/>
      <c r="AHO27" s="105"/>
      <c r="AHP27" s="105"/>
      <c r="AHQ27" s="105"/>
      <c r="AHR27" s="105"/>
      <c r="AHS27" s="105"/>
      <c r="AHT27" s="105"/>
      <c r="AHU27" s="105"/>
      <c r="AHV27" s="105"/>
      <c r="AHW27" s="105"/>
      <c r="AHX27" s="105"/>
      <c r="AHY27" s="105"/>
      <c r="AHZ27" s="105"/>
      <c r="AIA27" s="105"/>
      <c r="AIB27" s="105"/>
      <c r="AIC27" s="105"/>
      <c r="AID27" s="105"/>
      <c r="AIE27" s="105"/>
      <c r="AIF27" s="105"/>
      <c r="AIG27" s="105"/>
      <c r="AIH27" s="105"/>
      <c r="AII27" s="105"/>
      <c r="AIJ27" s="105"/>
      <c r="AIK27" s="105"/>
      <c r="AIL27" s="105"/>
      <c r="AIM27" s="105"/>
      <c r="AIN27" s="105"/>
      <c r="AIO27" s="105"/>
      <c r="AIP27" s="105"/>
      <c r="AIQ27" s="105"/>
      <c r="AIR27" s="105"/>
      <c r="AIS27" s="105"/>
      <c r="AIT27" s="105"/>
      <c r="AIU27" s="105"/>
      <c r="AIV27" s="105"/>
      <c r="AIW27" s="105"/>
      <c r="AIX27" s="105"/>
      <c r="AIY27" s="105"/>
      <c r="AIZ27" s="105"/>
      <c r="AJA27" s="105"/>
      <c r="AJB27" s="105"/>
      <c r="AJC27" s="105"/>
      <c r="AJD27" s="105"/>
      <c r="AJE27" s="105"/>
      <c r="AJF27" s="105"/>
      <c r="AJG27" s="105"/>
      <c r="AJH27" s="105"/>
      <c r="AJI27" s="105"/>
      <c r="AJJ27" s="105"/>
      <c r="AJK27" s="105"/>
      <c r="AJL27" s="105"/>
      <c r="AJM27" s="105"/>
      <c r="AJN27" s="105"/>
      <c r="AJO27" s="105"/>
      <c r="AJP27" s="105"/>
      <c r="AJQ27" s="105"/>
      <c r="AJR27" s="105"/>
      <c r="AJS27" s="105"/>
      <c r="AJT27" s="105"/>
      <c r="AJU27" s="105"/>
      <c r="AJV27" s="105"/>
      <c r="AJW27" s="105"/>
      <c r="AJX27" s="105"/>
      <c r="AJY27" s="105"/>
      <c r="AJZ27" s="105"/>
      <c r="AKA27" s="105"/>
      <c r="AKB27" s="105"/>
      <c r="AKC27" s="105"/>
      <c r="AKD27" s="105"/>
      <c r="AKE27" s="105"/>
      <c r="AKF27" s="105"/>
      <c r="AKG27" s="105"/>
      <c r="AKH27" s="105"/>
      <c r="AKI27" s="105"/>
      <c r="AKJ27" s="105"/>
      <c r="AKK27" s="105"/>
      <c r="AKL27" s="105"/>
      <c r="AKM27" s="105"/>
      <c r="AKN27" s="105"/>
      <c r="AKO27" s="105"/>
      <c r="AKP27" s="105"/>
      <c r="AKQ27" s="105"/>
      <c r="AKR27" s="105"/>
      <c r="AKS27" s="105"/>
      <c r="AKT27" s="105"/>
      <c r="AKU27" s="105"/>
      <c r="AKV27" s="105"/>
      <c r="AKW27" s="105"/>
      <c r="AKX27" s="105"/>
      <c r="AKY27" s="105"/>
      <c r="AKZ27" s="105"/>
      <c r="ALA27" s="105"/>
      <c r="ALB27" s="105"/>
      <c r="ALC27" s="105"/>
      <c r="ALD27" s="105"/>
      <c r="ALE27" s="105"/>
      <c r="ALF27" s="105"/>
      <c r="ALG27" s="105"/>
      <c r="ALH27" s="105"/>
      <c r="ALI27" s="105"/>
      <c r="ALJ27" s="105"/>
      <c r="ALK27" s="105"/>
      <c r="ALL27" s="105"/>
      <c r="ALM27" s="105"/>
      <c r="ALN27" s="105"/>
      <c r="ALO27" s="105"/>
      <c r="ALP27" s="105"/>
      <c r="ALQ27" s="105"/>
      <c r="ALR27" s="105"/>
      <c r="ALS27" s="105"/>
      <c r="ALT27" s="105"/>
      <c r="ALU27" s="105"/>
      <c r="ALV27" s="105"/>
      <c r="ALW27" s="105"/>
      <c r="ALX27" s="105"/>
      <c r="ALY27" s="105"/>
      <c r="ALZ27" s="105"/>
      <c r="AMA27" s="105"/>
      <c r="AMB27" s="105"/>
      <c r="AMC27" s="105"/>
      <c r="AMD27" s="105"/>
      <c r="AME27" s="105"/>
      <c r="AMF27" s="105"/>
      <c r="AMG27" s="105"/>
      <c r="AMH27" s="105"/>
      <c r="AMI27" s="105"/>
      <c r="AMJ27" s="105"/>
      <c r="AMK27" s="105"/>
      <c r="AML27" s="105"/>
      <c r="AMM27" s="105"/>
      <c r="AMN27" s="105"/>
      <c r="AMO27" s="105"/>
      <c r="AMP27" s="105"/>
      <c r="AMQ27" s="105"/>
      <c r="AMR27" s="105"/>
      <c r="AMS27" s="105"/>
      <c r="AMT27" s="105"/>
      <c r="AMU27" s="105"/>
      <c r="AMV27" s="105"/>
      <c r="AMW27" s="105"/>
      <c r="AMX27" s="105"/>
      <c r="AMY27" s="105"/>
      <c r="AMZ27" s="105"/>
      <c r="ANA27" s="105"/>
      <c r="ANB27" s="105"/>
      <c r="ANC27" s="105"/>
      <c r="AND27" s="105"/>
      <c r="ANE27" s="105"/>
      <c r="ANF27" s="105"/>
      <c r="ANG27" s="105"/>
      <c r="ANH27" s="105"/>
      <c r="ANI27" s="105"/>
      <c r="ANJ27" s="105"/>
      <c r="ANK27" s="105"/>
      <c r="ANL27" s="105"/>
      <c r="ANM27" s="105"/>
      <c r="ANN27" s="105"/>
      <c r="ANO27" s="105"/>
      <c r="ANP27" s="105"/>
      <c r="ANQ27" s="105"/>
      <c r="ANR27" s="105"/>
      <c r="ANS27" s="105"/>
      <c r="ANT27" s="105"/>
      <c r="ANU27" s="105"/>
      <c r="ANV27" s="105"/>
      <c r="ANW27" s="105"/>
      <c r="ANX27" s="105"/>
      <c r="ANY27" s="105"/>
      <c r="ANZ27" s="105"/>
      <c r="AOA27" s="105"/>
      <c r="AOB27" s="105"/>
      <c r="AOC27" s="105"/>
      <c r="AOD27" s="105"/>
      <c r="AOE27" s="105"/>
      <c r="AOF27" s="105"/>
      <c r="AOG27" s="105"/>
      <c r="AOH27" s="105"/>
      <c r="AOI27" s="105"/>
      <c r="AOJ27" s="105"/>
      <c r="AOK27" s="105"/>
      <c r="AOL27" s="105"/>
      <c r="AOM27" s="105"/>
      <c r="AON27" s="105"/>
      <c r="AOO27" s="105"/>
      <c r="AOP27" s="105"/>
      <c r="AOQ27" s="105"/>
      <c r="AOR27" s="105"/>
      <c r="AOS27" s="105"/>
      <c r="AOT27" s="105"/>
      <c r="AOU27" s="105"/>
      <c r="AOV27" s="105"/>
      <c r="AOW27" s="105"/>
      <c r="AOX27" s="105"/>
      <c r="AOY27" s="105"/>
      <c r="AOZ27" s="105"/>
      <c r="APA27" s="105"/>
      <c r="APB27" s="105"/>
      <c r="APC27" s="105"/>
      <c r="APD27" s="105"/>
      <c r="APE27" s="105"/>
      <c r="APF27" s="105"/>
      <c r="APG27" s="105"/>
      <c r="APH27" s="105"/>
      <c r="API27" s="105"/>
      <c r="APJ27" s="105"/>
      <c r="APK27" s="105"/>
      <c r="APL27" s="105"/>
      <c r="APM27" s="105"/>
      <c r="APN27" s="105"/>
      <c r="APO27" s="105"/>
      <c r="APP27" s="105"/>
      <c r="APQ27" s="105"/>
      <c r="APR27" s="105"/>
      <c r="APS27" s="105"/>
      <c r="APT27" s="105"/>
      <c r="APU27" s="105"/>
      <c r="APV27" s="105"/>
      <c r="APW27" s="105"/>
      <c r="APX27" s="105"/>
      <c r="APY27" s="105"/>
      <c r="APZ27" s="105"/>
      <c r="AQA27" s="105"/>
      <c r="AQB27" s="105"/>
      <c r="AQC27" s="105"/>
      <c r="AQD27" s="105"/>
      <c r="AQE27" s="105"/>
      <c r="AQF27" s="105"/>
      <c r="AQG27" s="105"/>
      <c r="AQH27" s="105"/>
      <c r="AQI27" s="105"/>
      <c r="AQJ27" s="105"/>
      <c r="AQK27" s="105"/>
      <c r="AQL27" s="105"/>
      <c r="AQM27" s="105"/>
      <c r="AQN27" s="105"/>
      <c r="AQO27" s="105"/>
      <c r="AQP27" s="105"/>
      <c r="AQQ27" s="105"/>
      <c r="AQR27" s="105"/>
      <c r="AQS27" s="105"/>
      <c r="AQT27" s="105"/>
      <c r="AQU27" s="105"/>
      <c r="AQV27" s="105"/>
      <c r="AQW27" s="105"/>
      <c r="AQX27" s="105"/>
      <c r="AQY27" s="105"/>
      <c r="AQZ27" s="105"/>
      <c r="ARA27" s="105"/>
      <c r="ARB27" s="105"/>
      <c r="ARC27" s="105"/>
      <c r="ARD27" s="105"/>
      <c r="ARE27" s="105"/>
      <c r="ARF27" s="105"/>
      <c r="ARG27" s="105"/>
      <c r="ARH27" s="105"/>
      <c r="ARI27" s="105"/>
      <c r="ARJ27" s="105"/>
      <c r="ARK27" s="105"/>
      <c r="ARL27" s="105"/>
      <c r="ARM27" s="105"/>
      <c r="ARN27" s="105"/>
      <c r="ARO27" s="105"/>
      <c r="ARP27" s="105"/>
      <c r="ARQ27" s="105"/>
      <c r="ARR27" s="105"/>
      <c r="ARS27" s="105"/>
      <c r="ART27" s="105"/>
      <c r="ARU27" s="105"/>
      <c r="ARV27" s="105"/>
      <c r="ARW27" s="105"/>
      <c r="ARX27" s="105"/>
      <c r="ARY27" s="105"/>
      <c r="ARZ27" s="105"/>
      <c r="ASA27" s="105"/>
      <c r="ASB27" s="105"/>
      <c r="ASC27" s="105"/>
      <c r="ASD27" s="105"/>
      <c r="ASE27" s="105"/>
      <c r="ASF27" s="105"/>
      <c r="ASG27" s="105"/>
      <c r="ASH27" s="105"/>
      <c r="ASI27" s="105"/>
      <c r="ASJ27" s="105"/>
      <c r="ASK27" s="105"/>
      <c r="ASL27" s="105"/>
      <c r="ASM27" s="105"/>
      <c r="ASN27" s="105"/>
      <c r="ASO27" s="105"/>
      <c r="ASP27" s="105"/>
      <c r="ASQ27" s="105"/>
      <c r="ASR27" s="105"/>
      <c r="ASS27" s="105"/>
      <c r="AST27" s="105"/>
      <c r="ASU27" s="105"/>
      <c r="ASV27" s="105"/>
      <c r="ASW27" s="105"/>
      <c r="ASX27" s="105"/>
      <c r="ASY27" s="105"/>
      <c r="ASZ27" s="105"/>
      <c r="ATA27" s="105"/>
      <c r="ATB27" s="105"/>
      <c r="ATC27" s="105"/>
      <c r="ATD27" s="105"/>
      <c r="ATE27" s="105"/>
      <c r="ATF27" s="105"/>
      <c r="ATG27" s="105"/>
      <c r="ATH27" s="105"/>
      <c r="ATI27" s="105"/>
      <c r="ATJ27" s="105"/>
      <c r="ATK27" s="105"/>
      <c r="ATL27" s="105"/>
      <c r="ATM27" s="105"/>
      <c r="ATN27" s="105"/>
      <c r="ATO27" s="105"/>
      <c r="ATP27" s="105"/>
      <c r="ATQ27" s="105"/>
      <c r="ATR27" s="105"/>
      <c r="ATS27" s="105"/>
      <c r="ATT27" s="105"/>
      <c r="ATU27" s="105"/>
      <c r="ATV27" s="105"/>
      <c r="ATW27" s="105"/>
      <c r="ATX27" s="105"/>
      <c r="ATY27" s="105"/>
      <c r="ATZ27" s="105"/>
      <c r="AUA27" s="105"/>
      <c r="AUB27" s="105"/>
      <c r="AUC27" s="105"/>
      <c r="AUD27" s="105"/>
      <c r="AUE27" s="105"/>
      <c r="AUF27" s="105"/>
      <c r="AUG27" s="105"/>
      <c r="AUH27" s="105"/>
      <c r="AUI27" s="105"/>
      <c r="AUJ27" s="105"/>
      <c r="AUK27" s="105"/>
      <c r="AUL27" s="105"/>
      <c r="AUM27" s="105"/>
      <c r="AUN27" s="105"/>
      <c r="AUO27" s="105"/>
      <c r="AUP27" s="105"/>
      <c r="AUQ27" s="105"/>
      <c r="AUR27" s="105"/>
      <c r="AUS27" s="105"/>
      <c r="AUT27" s="105"/>
      <c r="AUU27" s="105"/>
      <c r="AUV27" s="105"/>
      <c r="AUW27" s="105"/>
      <c r="AUX27" s="105"/>
      <c r="AUY27" s="105"/>
      <c r="AUZ27" s="105"/>
      <c r="AVA27" s="105"/>
      <c r="AVB27" s="105"/>
      <c r="AVC27" s="105"/>
      <c r="AVD27" s="105"/>
      <c r="AVE27" s="105"/>
      <c r="AVF27" s="105"/>
      <c r="AVG27" s="105"/>
      <c r="AVH27" s="105"/>
      <c r="AVI27" s="105"/>
      <c r="AVJ27" s="105"/>
      <c r="AVK27" s="105"/>
      <c r="AVL27" s="105"/>
      <c r="AVM27" s="105"/>
      <c r="AVN27" s="105"/>
      <c r="AVO27" s="105"/>
      <c r="AVP27" s="105"/>
      <c r="AVQ27" s="105"/>
      <c r="AVR27" s="105"/>
      <c r="AVS27" s="105"/>
      <c r="AVT27" s="105"/>
      <c r="AVU27" s="105"/>
      <c r="AVV27" s="105"/>
      <c r="AVW27" s="105"/>
      <c r="AVX27" s="105"/>
      <c r="AVY27" s="105"/>
      <c r="AVZ27" s="105"/>
      <c r="AWA27" s="105"/>
      <c r="AWB27" s="105"/>
      <c r="AWC27" s="105"/>
      <c r="AWD27" s="105"/>
      <c r="AWE27" s="105"/>
      <c r="AWF27" s="105"/>
      <c r="AWG27" s="105"/>
      <c r="AWH27" s="105"/>
    </row>
    <row r="28" spans="1:1282" s="58" customFormat="1" ht="15.75" customHeight="1">
      <c r="A28" s="2723"/>
      <c r="B28" s="15"/>
      <c r="C28" s="68">
        <v>0.06</v>
      </c>
      <c r="D28" s="25" t="s">
        <v>79</v>
      </c>
      <c r="E28" s="67"/>
      <c r="F28" s="96"/>
      <c r="G28" s="96"/>
      <c r="H28" s="56"/>
      <c r="I28" s="56"/>
      <c r="J28" s="56"/>
      <c r="K28" s="56"/>
      <c r="L28" s="33">
        <f>M10*C28</f>
        <v>0.06</v>
      </c>
      <c r="M28" s="33">
        <f t="shared" si="2"/>
        <v>0.06</v>
      </c>
      <c r="N28" s="57"/>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05"/>
      <c r="AT28" s="105"/>
      <c r="AU28" s="105"/>
      <c r="AV28" s="105"/>
      <c r="AW28" s="105"/>
      <c r="AX28" s="105"/>
      <c r="AY28" s="105"/>
      <c r="AZ28" s="105"/>
      <c r="BA28" s="105"/>
      <c r="BB28" s="105"/>
      <c r="BC28" s="105"/>
      <c r="BD28" s="105"/>
      <c r="BE28" s="105"/>
      <c r="BF28" s="105"/>
      <c r="BG28" s="105"/>
      <c r="BH28" s="105"/>
      <c r="BI28" s="105"/>
      <c r="BJ28" s="105"/>
      <c r="BK28" s="105"/>
      <c r="BL28" s="105"/>
      <c r="BM28" s="105"/>
      <c r="BN28" s="105"/>
      <c r="BO28" s="105"/>
      <c r="BP28" s="105"/>
      <c r="BQ28" s="105"/>
      <c r="BR28" s="105"/>
      <c r="BS28" s="105"/>
      <c r="BT28" s="105"/>
      <c r="BU28" s="105"/>
      <c r="BV28" s="105"/>
      <c r="BW28" s="105"/>
      <c r="BX28" s="105"/>
      <c r="BY28" s="105"/>
      <c r="BZ28" s="105"/>
      <c r="CA28" s="105"/>
      <c r="CB28" s="105"/>
      <c r="CC28" s="105"/>
      <c r="CD28" s="105"/>
      <c r="CE28" s="105"/>
      <c r="CF28" s="105"/>
      <c r="CG28" s="105"/>
      <c r="CH28" s="105"/>
      <c r="CI28" s="105"/>
      <c r="CJ28" s="105"/>
      <c r="CK28" s="105"/>
      <c r="CL28" s="105"/>
      <c r="CM28" s="105"/>
      <c r="CN28" s="105"/>
      <c r="CO28" s="105"/>
      <c r="CP28" s="105"/>
      <c r="CQ28" s="105"/>
      <c r="CR28" s="105"/>
      <c r="CS28" s="105"/>
      <c r="CT28" s="105"/>
      <c r="CU28" s="105"/>
      <c r="CV28" s="105"/>
      <c r="CW28" s="105"/>
      <c r="CX28" s="105"/>
      <c r="CY28" s="105"/>
      <c r="CZ28" s="105"/>
      <c r="DA28" s="105"/>
      <c r="DB28" s="105"/>
      <c r="DC28" s="105"/>
      <c r="DD28" s="105"/>
      <c r="DE28" s="105"/>
      <c r="DF28" s="105"/>
      <c r="DG28" s="105"/>
      <c r="DH28" s="105"/>
      <c r="DI28" s="105"/>
      <c r="DJ28" s="105"/>
      <c r="DK28" s="105"/>
      <c r="DL28" s="105"/>
      <c r="DM28" s="105"/>
      <c r="DN28" s="105"/>
      <c r="DO28" s="105"/>
      <c r="DP28" s="105"/>
      <c r="DQ28" s="105"/>
      <c r="DR28" s="105"/>
      <c r="DS28" s="105"/>
      <c r="DT28" s="105"/>
      <c r="DU28" s="105"/>
      <c r="DV28" s="105"/>
      <c r="DW28" s="105"/>
      <c r="DX28" s="105"/>
      <c r="DY28" s="105"/>
      <c r="DZ28" s="105"/>
      <c r="EA28" s="105"/>
      <c r="EB28" s="105"/>
      <c r="EC28" s="105"/>
      <c r="ED28" s="105"/>
      <c r="EE28" s="105"/>
      <c r="EF28" s="105"/>
      <c r="EG28" s="105"/>
      <c r="EH28" s="105"/>
      <c r="EI28" s="105"/>
      <c r="EJ28" s="105"/>
      <c r="EK28" s="105"/>
      <c r="EL28" s="105"/>
      <c r="EM28" s="105"/>
      <c r="EN28" s="105"/>
      <c r="EO28" s="105"/>
      <c r="EP28" s="105"/>
      <c r="EQ28" s="105"/>
      <c r="ER28" s="105"/>
      <c r="ES28" s="105"/>
      <c r="ET28" s="105"/>
      <c r="EU28" s="105"/>
      <c r="EV28" s="105"/>
      <c r="EW28" s="105"/>
      <c r="EX28" s="105"/>
      <c r="EY28" s="105"/>
      <c r="EZ28" s="105"/>
      <c r="FA28" s="105"/>
      <c r="FB28" s="105"/>
      <c r="FC28" s="105"/>
      <c r="FD28" s="105"/>
      <c r="FE28" s="105"/>
      <c r="FF28" s="105"/>
      <c r="FG28" s="105"/>
      <c r="FH28" s="105"/>
      <c r="FI28" s="105"/>
      <c r="FJ28" s="105"/>
      <c r="FK28" s="105"/>
      <c r="FL28" s="105"/>
      <c r="FM28" s="105"/>
      <c r="FN28" s="105"/>
      <c r="FO28" s="105"/>
      <c r="FP28" s="105"/>
      <c r="FQ28" s="105"/>
      <c r="FR28" s="105"/>
      <c r="FS28" s="105"/>
      <c r="FT28" s="105"/>
      <c r="FU28" s="105"/>
      <c r="FV28" s="105"/>
      <c r="FW28" s="105"/>
      <c r="FX28" s="105"/>
      <c r="FY28" s="105"/>
      <c r="FZ28" s="105"/>
      <c r="GA28" s="105"/>
      <c r="GB28" s="105"/>
      <c r="GC28" s="105"/>
      <c r="GD28" s="105"/>
      <c r="GE28" s="105"/>
      <c r="GF28" s="105"/>
      <c r="GG28" s="105"/>
      <c r="GH28" s="105"/>
      <c r="GI28" s="105"/>
      <c r="GJ28" s="105"/>
      <c r="GK28" s="105"/>
      <c r="GL28" s="105"/>
      <c r="GM28" s="105"/>
      <c r="GN28" s="105"/>
      <c r="GO28" s="105"/>
      <c r="GP28" s="105"/>
      <c r="GQ28" s="105"/>
      <c r="GR28" s="105"/>
      <c r="GS28" s="105"/>
      <c r="GT28" s="105"/>
      <c r="GU28" s="105"/>
      <c r="GV28" s="105"/>
      <c r="GW28" s="105"/>
      <c r="GX28" s="105"/>
      <c r="GY28" s="105"/>
      <c r="GZ28" s="105"/>
      <c r="HA28" s="105"/>
      <c r="HB28" s="105"/>
      <c r="HC28" s="105"/>
      <c r="HD28" s="105"/>
      <c r="HE28" s="105"/>
      <c r="HF28" s="105"/>
      <c r="HG28" s="105"/>
      <c r="HH28" s="105"/>
      <c r="HI28" s="105"/>
      <c r="HJ28" s="105"/>
      <c r="HK28" s="105"/>
      <c r="HL28" s="105"/>
      <c r="HM28" s="105"/>
      <c r="HN28" s="105"/>
      <c r="HO28" s="105"/>
      <c r="HP28" s="105"/>
      <c r="HQ28" s="105"/>
      <c r="HR28" s="105"/>
      <c r="HS28" s="105"/>
      <c r="HT28" s="105"/>
      <c r="HU28" s="105"/>
      <c r="HV28" s="105"/>
      <c r="HW28" s="105"/>
      <c r="HX28" s="105"/>
      <c r="HY28" s="105"/>
      <c r="HZ28" s="105"/>
      <c r="IA28" s="105"/>
      <c r="IB28" s="105"/>
      <c r="IC28" s="105"/>
      <c r="ID28" s="105"/>
      <c r="IE28" s="105"/>
      <c r="IF28" s="105"/>
      <c r="IG28" s="105"/>
      <c r="IH28" s="105"/>
      <c r="II28" s="105"/>
      <c r="IJ28" s="105"/>
      <c r="IK28" s="105"/>
      <c r="IL28" s="105"/>
      <c r="IM28" s="105"/>
      <c r="IN28" s="105"/>
      <c r="IO28" s="105"/>
      <c r="IP28" s="105"/>
      <c r="IQ28" s="105"/>
      <c r="IR28" s="105"/>
      <c r="IS28" s="105"/>
      <c r="IT28" s="105"/>
      <c r="IU28" s="105"/>
      <c r="IV28" s="105"/>
      <c r="IW28" s="105"/>
      <c r="IX28" s="105"/>
      <c r="IY28" s="105"/>
      <c r="IZ28" s="105"/>
      <c r="JA28" s="105"/>
      <c r="JB28" s="105"/>
      <c r="JC28" s="105"/>
      <c r="JD28" s="105"/>
      <c r="JE28" s="105"/>
      <c r="JF28" s="105"/>
      <c r="JG28" s="105"/>
      <c r="JH28" s="105"/>
      <c r="JI28" s="105"/>
      <c r="JJ28" s="105"/>
      <c r="JK28" s="105"/>
      <c r="JL28" s="105"/>
      <c r="JM28" s="105"/>
      <c r="JN28" s="105"/>
      <c r="JO28" s="105"/>
      <c r="JP28" s="105"/>
      <c r="JQ28" s="105"/>
      <c r="JR28" s="105"/>
      <c r="JS28" s="105"/>
      <c r="JT28" s="105"/>
      <c r="JU28" s="105"/>
      <c r="JV28" s="105"/>
      <c r="JW28" s="105"/>
      <c r="JX28" s="105"/>
      <c r="JY28" s="105"/>
      <c r="JZ28" s="105"/>
      <c r="KA28" s="105"/>
      <c r="KB28" s="105"/>
      <c r="KC28" s="105"/>
      <c r="KD28" s="105"/>
      <c r="KE28" s="105"/>
      <c r="KF28" s="105"/>
      <c r="KG28" s="105"/>
      <c r="KH28" s="105"/>
      <c r="KI28" s="105"/>
      <c r="KJ28" s="105"/>
      <c r="KK28" s="105"/>
      <c r="KL28" s="105"/>
      <c r="KM28" s="105"/>
      <c r="KN28" s="105"/>
      <c r="KO28" s="105"/>
      <c r="KP28" s="105"/>
      <c r="KQ28" s="105"/>
      <c r="KR28" s="105"/>
      <c r="KS28" s="105"/>
      <c r="KT28" s="105"/>
      <c r="KU28" s="105"/>
      <c r="KV28" s="105"/>
      <c r="KW28" s="105"/>
      <c r="KX28" s="105"/>
      <c r="KY28" s="105"/>
      <c r="KZ28" s="105"/>
      <c r="LA28" s="105"/>
      <c r="LB28" s="105"/>
      <c r="LC28" s="105"/>
      <c r="LD28" s="105"/>
      <c r="LE28" s="105"/>
      <c r="LF28" s="105"/>
      <c r="LG28" s="105"/>
      <c r="LH28" s="105"/>
      <c r="LI28" s="105"/>
      <c r="LJ28" s="105"/>
      <c r="LK28" s="105"/>
      <c r="LL28" s="105"/>
      <c r="LM28" s="105"/>
      <c r="LN28" s="105"/>
      <c r="LO28" s="105"/>
      <c r="LP28" s="105"/>
      <c r="LQ28" s="105"/>
      <c r="LR28" s="105"/>
      <c r="LS28" s="105"/>
      <c r="LT28" s="105"/>
      <c r="LU28" s="105"/>
      <c r="LV28" s="105"/>
      <c r="LW28" s="105"/>
      <c r="LX28" s="105"/>
      <c r="LY28" s="105"/>
      <c r="LZ28" s="105"/>
      <c r="MA28" s="105"/>
      <c r="MB28" s="105"/>
      <c r="MC28" s="105"/>
      <c r="MD28" s="105"/>
      <c r="ME28" s="105"/>
      <c r="MF28" s="105"/>
      <c r="MG28" s="105"/>
      <c r="MH28" s="105"/>
      <c r="MI28" s="105"/>
      <c r="MJ28" s="105"/>
      <c r="MK28" s="105"/>
      <c r="ML28" s="105"/>
      <c r="MM28" s="105"/>
      <c r="MN28" s="105"/>
      <c r="MO28" s="105"/>
      <c r="MP28" s="105"/>
      <c r="MQ28" s="105"/>
      <c r="MR28" s="105"/>
      <c r="MS28" s="105"/>
      <c r="MT28" s="105"/>
      <c r="MU28" s="105"/>
      <c r="MV28" s="105"/>
      <c r="MW28" s="105"/>
      <c r="MX28" s="105"/>
      <c r="MY28" s="105"/>
      <c r="MZ28" s="105"/>
      <c r="NA28" s="105"/>
      <c r="NB28" s="105"/>
      <c r="NC28" s="105"/>
      <c r="ND28" s="105"/>
      <c r="NE28" s="105"/>
      <c r="NF28" s="105"/>
      <c r="NG28" s="105"/>
      <c r="NH28" s="105"/>
      <c r="NI28" s="105"/>
      <c r="NJ28" s="105"/>
      <c r="NK28" s="105"/>
      <c r="NL28" s="105"/>
      <c r="NM28" s="105"/>
      <c r="NN28" s="105"/>
      <c r="NO28" s="105"/>
      <c r="NP28" s="105"/>
      <c r="NQ28" s="105"/>
      <c r="NR28" s="105"/>
      <c r="NS28" s="105"/>
      <c r="NT28" s="105"/>
      <c r="NU28" s="105"/>
      <c r="NV28" s="105"/>
      <c r="NW28" s="105"/>
      <c r="NX28" s="105"/>
      <c r="NY28" s="105"/>
      <c r="NZ28" s="105"/>
      <c r="OA28" s="105"/>
      <c r="OB28" s="105"/>
      <c r="OC28" s="105"/>
      <c r="OD28" s="105"/>
      <c r="OE28" s="105"/>
      <c r="OF28" s="105"/>
      <c r="OG28" s="105"/>
      <c r="OH28" s="105"/>
      <c r="OI28" s="105"/>
      <c r="OJ28" s="105"/>
      <c r="OK28" s="105"/>
      <c r="OL28" s="105"/>
      <c r="OM28" s="105"/>
      <c r="ON28" s="105"/>
      <c r="OO28" s="105"/>
      <c r="OP28" s="105"/>
      <c r="OQ28" s="105"/>
      <c r="OR28" s="105"/>
      <c r="OS28" s="105"/>
      <c r="OT28" s="105"/>
      <c r="OU28" s="105"/>
      <c r="OV28" s="105"/>
      <c r="OW28" s="105"/>
      <c r="OX28" s="105"/>
      <c r="OY28" s="105"/>
      <c r="OZ28" s="105"/>
      <c r="PA28" s="105"/>
      <c r="PB28" s="105"/>
      <c r="PC28" s="105"/>
      <c r="PD28" s="105"/>
      <c r="PE28" s="105"/>
      <c r="PF28" s="105"/>
      <c r="PG28" s="105"/>
      <c r="PH28" s="105"/>
      <c r="PI28" s="105"/>
      <c r="PJ28" s="105"/>
      <c r="PK28" s="105"/>
      <c r="PL28" s="105"/>
      <c r="PM28" s="105"/>
      <c r="PN28" s="105"/>
      <c r="PO28" s="105"/>
      <c r="PP28" s="105"/>
      <c r="PQ28" s="105"/>
      <c r="PR28" s="105"/>
      <c r="PS28" s="105"/>
      <c r="PT28" s="105"/>
      <c r="PU28" s="105"/>
      <c r="PV28" s="105"/>
      <c r="PW28" s="105"/>
      <c r="PX28" s="105"/>
      <c r="PY28" s="105"/>
      <c r="PZ28" s="105"/>
      <c r="QA28" s="105"/>
      <c r="QB28" s="105"/>
      <c r="QC28" s="105"/>
      <c r="QD28" s="105"/>
      <c r="QE28" s="105"/>
      <c r="QF28" s="105"/>
      <c r="QG28" s="105"/>
      <c r="QH28" s="105"/>
      <c r="QI28" s="105"/>
      <c r="QJ28" s="105"/>
      <c r="QK28" s="105"/>
      <c r="QL28" s="105"/>
      <c r="QM28" s="105"/>
      <c r="QN28" s="105"/>
      <c r="QO28" s="105"/>
      <c r="QP28" s="105"/>
      <c r="QQ28" s="105"/>
      <c r="QR28" s="105"/>
      <c r="QS28" s="105"/>
      <c r="QT28" s="105"/>
      <c r="QU28" s="105"/>
      <c r="QV28" s="105"/>
      <c r="QW28" s="105"/>
      <c r="QX28" s="105"/>
      <c r="QY28" s="105"/>
      <c r="QZ28" s="105"/>
      <c r="RA28" s="105"/>
      <c r="RB28" s="105"/>
      <c r="RC28" s="105"/>
      <c r="RD28" s="105"/>
      <c r="RE28" s="105"/>
      <c r="RF28" s="105"/>
      <c r="RG28" s="105"/>
      <c r="RH28" s="105"/>
      <c r="RI28" s="105"/>
      <c r="RJ28" s="105"/>
      <c r="RK28" s="105"/>
      <c r="RL28" s="105"/>
      <c r="RM28" s="105"/>
      <c r="RN28" s="105"/>
      <c r="RO28" s="105"/>
      <c r="RP28" s="105"/>
      <c r="RQ28" s="105"/>
      <c r="RR28" s="105"/>
      <c r="RS28" s="105"/>
      <c r="RT28" s="105"/>
      <c r="RU28" s="105"/>
      <c r="RV28" s="105"/>
      <c r="RW28" s="105"/>
      <c r="RX28" s="105"/>
      <c r="RY28" s="105"/>
      <c r="RZ28" s="105"/>
      <c r="SA28" s="105"/>
      <c r="SB28" s="105"/>
      <c r="SC28" s="105"/>
      <c r="SD28" s="105"/>
      <c r="SE28" s="105"/>
      <c r="SF28" s="105"/>
      <c r="SG28" s="105"/>
      <c r="SH28" s="105"/>
      <c r="SI28" s="105"/>
      <c r="SJ28" s="105"/>
      <c r="SK28" s="105"/>
      <c r="SL28" s="105"/>
      <c r="SM28" s="105"/>
      <c r="SN28" s="105"/>
      <c r="SO28" s="105"/>
      <c r="SP28" s="105"/>
      <c r="SQ28" s="105"/>
      <c r="SR28" s="105"/>
      <c r="SS28" s="105"/>
      <c r="ST28" s="105"/>
      <c r="SU28" s="105"/>
      <c r="SV28" s="105"/>
      <c r="SW28" s="105"/>
      <c r="SX28" s="105"/>
      <c r="SY28" s="105"/>
      <c r="SZ28" s="105"/>
      <c r="TA28" s="105"/>
      <c r="TB28" s="105"/>
      <c r="TC28" s="105"/>
      <c r="TD28" s="105"/>
      <c r="TE28" s="105"/>
      <c r="TF28" s="105"/>
      <c r="TG28" s="105"/>
      <c r="TH28" s="105"/>
      <c r="TI28" s="105"/>
      <c r="TJ28" s="105"/>
      <c r="TK28" s="105"/>
      <c r="TL28" s="105"/>
      <c r="TM28" s="105"/>
      <c r="TN28" s="105"/>
      <c r="TO28" s="105"/>
      <c r="TP28" s="105"/>
      <c r="TQ28" s="105"/>
      <c r="TR28" s="105"/>
      <c r="TS28" s="105"/>
      <c r="TT28" s="105"/>
      <c r="TU28" s="105"/>
      <c r="TV28" s="105"/>
      <c r="TW28" s="105"/>
      <c r="TX28" s="105"/>
      <c r="TY28" s="105"/>
      <c r="TZ28" s="105"/>
      <c r="UA28" s="105"/>
      <c r="UB28" s="105"/>
      <c r="UC28" s="105"/>
      <c r="UD28" s="105"/>
      <c r="UE28" s="105"/>
      <c r="UF28" s="105"/>
      <c r="UG28" s="105"/>
      <c r="UH28" s="105"/>
      <c r="UI28" s="105"/>
      <c r="UJ28" s="105"/>
      <c r="UK28" s="105"/>
      <c r="UL28" s="105"/>
      <c r="UM28" s="105"/>
      <c r="UN28" s="105"/>
      <c r="UO28" s="105"/>
      <c r="UP28" s="105"/>
      <c r="UQ28" s="105"/>
      <c r="UR28" s="105"/>
      <c r="US28" s="105"/>
      <c r="UT28" s="105"/>
      <c r="UU28" s="105"/>
      <c r="UV28" s="105"/>
      <c r="UW28" s="105"/>
      <c r="UX28" s="105"/>
      <c r="UY28" s="105"/>
      <c r="UZ28" s="105"/>
      <c r="VA28" s="105"/>
      <c r="VB28" s="105"/>
      <c r="VC28" s="105"/>
      <c r="VD28" s="105"/>
      <c r="VE28" s="105"/>
      <c r="VF28" s="105"/>
      <c r="VG28" s="105"/>
      <c r="VH28" s="105"/>
      <c r="VI28" s="105"/>
      <c r="VJ28" s="105"/>
      <c r="VK28" s="105"/>
      <c r="VL28" s="105"/>
      <c r="VM28" s="105"/>
      <c r="VN28" s="105"/>
      <c r="VO28" s="105"/>
      <c r="VP28" s="105"/>
      <c r="VQ28" s="105"/>
      <c r="VR28" s="105"/>
      <c r="VS28" s="105"/>
      <c r="VT28" s="105"/>
      <c r="VU28" s="105"/>
      <c r="VV28" s="105"/>
      <c r="VW28" s="105"/>
      <c r="VX28" s="105"/>
      <c r="VY28" s="105"/>
      <c r="VZ28" s="105"/>
      <c r="WA28" s="105"/>
      <c r="WB28" s="105"/>
      <c r="WC28" s="105"/>
      <c r="WD28" s="105"/>
      <c r="WE28" s="105"/>
      <c r="WF28" s="105"/>
      <c r="WG28" s="105"/>
      <c r="WH28" s="105"/>
      <c r="WI28" s="105"/>
      <c r="WJ28" s="105"/>
      <c r="WK28" s="105"/>
      <c r="WL28" s="105"/>
      <c r="WM28" s="105"/>
      <c r="WN28" s="105"/>
      <c r="WO28" s="105"/>
      <c r="WP28" s="105"/>
      <c r="WQ28" s="105"/>
      <c r="WR28" s="105"/>
      <c r="WS28" s="105"/>
      <c r="WT28" s="105"/>
      <c r="WU28" s="105"/>
      <c r="WV28" s="105"/>
      <c r="WW28" s="105"/>
      <c r="WX28" s="105"/>
      <c r="WY28" s="105"/>
      <c r="WZ28" s="105"/>
      <c r="XA28" s="105"/>
      <c r="XB28" s="105"/>
      <c r="XC28" s="105"/>
      <c r="XD28" s="105"/>
      <c r="XE28" s="105"/>
      <c r="XF28" s="105"/>
      <c r="XG28" s="105"/>
      <c r="XH28" s="105"/>
      <c r="XI28" s="105"/>
      <c r="XJ28" s="105"/>
      <c r="XK28" s="105"/>
      <c r="XL28" s="105"/>
      <c r="XM28" s="105"/>
      <c r="XN28" s="105"/>
      <c r="XO28" s="105"/>
      <c r="XP28" s="105"/>
      <c r="XQ28" s="105"/>
      <c r="XR28" s="105"/>
      <c r="XS28" s="105"/>
      <c r="XT28" s="105"/>
      <c r="XU28" s="105"/>
      <c r="XV28" s="105"/>
      <c r="XW28" s="105"/>
      <c r="XX28" s="105"/>
      <c r="XY28" s="105"/>
      <c r="XZ28" s="105"/>
      <c r="YA28" s="105"/>
      <c r="YB28" s="105"/>
      <c r="YC28" s="105"/>
      <c r="YD28" s="105"/>
      <c r="YE28" s="105"/>
      <c r="YF28" s="105"/>
      <c r="YG28" s="105"/>
      <c r="YH28" s="105"/>
      <c r="YI28" s="105"/>
      <c r="YJ28" s="105"/>
      <c r="YK28" s="105"/>
      <c r="YL28" s="105"/>
      <c r="YM28" s="105"/>
      <c r="YN28" s="105"/>
      <c r="YO28" s="105"/>
      <c r="YP28" s="105"/>
      <c r="YQ28" s="105"/>
      <c r="YR28" s="105"/>
      <c r="YS28" s="105"/>
      <c r="YT28" s="105"/>
      <c r="YU28" s="105"/>
      <c r="YV28" s="105"/>
      <c r="YW28" s="105"/>
      <c r="YX28" s="105"/>
      <c r="YY28" s="105"/>
      <c r="YZ28" s="105"/>
      <c r="ZA28" s="105"/>
      <c r="ZB28" s="105"/>
      <c r="ZC28" s="105"/>
      <c r="ZD28" s="105"/>
      <c r="ZE28" s="105"/>
      <c r="ZF28" s="105"/>
      <c r="ZG28" s="105"/>
      <c r="ZH28" s="105"/>
      <c r="ZI28" s="105"/>
      <c r="ZJ28" s="105"/>
      <c r="ZK28" s="105"/>
      <c r="ZL28" s="105"/>
      <c r="ZM28" s="105"/>
      <c r="ZN28" s="105"/>
      <c r="ZO28" s="105"/>
      <c r="ZP28" s="105"/>
      <c r="ZQ28" s="105"/>
      <c r="ZR28" s="105"/>
      <c r="ZS28" s="105"/>
      <c r="ZT28" s="105"/>
      <c r="ZU28" s="105"/>
      <c r="ZV28" s="105"/>
      <c r="ZW28" s="105"/>
      <c r="ZX28" s="105"/>
      <c r="ZY28" s="105"/>
      <c r="ZZ28" s="105"/>
      <c r="AAA28" s="105"/>
      <c r="AAB28" s="105"/>
      <c r="AAC28" s="105"/>
      <c r="AAD28" s="105"/>
      <c r="AAE28" s="105"/>
      <c r="AAF28" s="105"/>
      <c r="AAG28" s="105"/>
      <c r="AAH28" s="105"/>
      <c r="AAI28" s="105"/>
      <c r="AAJ28" s="105"/>
      <c r="AAK28" s="105"/>
      <c r="AAL28" s="105"/>
      <c r="AAM28" s="105"/>
      <c r="AAN28" s="105"/>
      <c r="AAO28" s="105"/>
      <c r="AAP28" s="105"/>
      <c r="AAQ28" s="105"/>
      <c r="AAR28" s="105"/>
      <c r="AAS28" s="105"/>
      <c r="AAT28" s="105"/>
      <c r="AAU28" s="105"/>
      <c r="AAV28" s="105"/>
      <c r="AAW28" s="105"/>
      <c r="AAX28" s="105"/>
      <c r="AAY28" s="105"/>
      <c r="AAZ28" s="105"/>
      <c r="ABA28" s="105"/>
      <c r="ABB28" s="105"/>
      <c r="ABC28" s="105"/>
      <c r="ABD28" s="105"/>
      <c r="ABE28" s="105"/>
      <c r="ABF28" s="105"/>
      <c r="ABG28" s="105"/>
      <c r="ABH28" s="105"/>
      <c r="ABI28" s="105"/>
      <c r="ABJ28" s="105"/>
      <c r="ABK28" s="105"/>
      <c r="ABL28" s="105"/>
      <c r="ABM28" s="105"/>
      <c r="ABN28" s="105"/>
      <c r="ABO28" s="105"/>
      <c r="ABP28" s="105"/>
      <c r="ABQ28" s="105"/>
      <c r="ABR28" s="105"/>
      <c r="ABS28" s="105"/>
      <c r="ABT28" s="105"/>
      <c r="ABU28" s="105"/>
      <c r="ABV28" s="105"/>
      <c r="ABW28" s="105"/>
      <c r="ABX28" s="105"/>
      <c r="ABY28" s="105"/>
      <c r="ABZ28" s="105"/>
      <c r="ACA28" s="105"/>
      <c r="ACB28" s="105"/>
      <c r="ACC28" s="105"/>
      <c r="ACD28" s="105"/>
      <c r="ACE28" s="105"/>
      <c r="ACF28" s="105"/>
      <c r="ACG28" s="105"/>
      <c r="ACH28" s="105"/>
      <c r="ACI28" s="105"/>
      <c r="ACJ28" s="105"/>
      <c r="ACK28" s="105"/>
      <c r="ACL28" s="105"/>
      <c r="ACM28" s="105"/>
      <c r="ACN28" s="105"/>
      <c r="ACO28" s="105"/>
      <c r="ACP28" s="105"/>
      <c r="ACQ28" s="105"/>
      <c r="ACR28" s="105"/>
      <c r="ACS28" s="105"/>
      <c r="ACT28" s="105"/>
      <c r="ACU28" s="105"/>
      <c r="ACV28" s="105"/>
      <c r="ACW28" s="105"/>
      <c r="ACX28" s="105"/>
      <c r="ACY28" s="105"/>
      <c r="ACZ28" s="105"/>
      <c r="ADA28" s="105"/>
      <c r="ADB28" s="105"/>
      <c r="ADC28" s="105"/>
      <c r="ADD28" s="105"/>
      <c r="ADE28" s="105"/>
      <c r="ADF28" s="105"/>
      <c r="ADG28" s="105"/>
      <c r="ADH28" s="105"/>
      <c r="ADI28" s="105"/>
      <c r="ADJ28" s="105"/>
      <c r="ADK28" s="105"/>
      <c r="ADL28" s="105"/>
      <c r="ADM28" s="105"/>
      <c r="ADN28" s="105"/>
      <c r="ADO28" s="105"/>
      <c r="ADP28" s="105"/>
      <c r="ADQ28" s="105"/>
      <c r="ADR28" s="105"/>
      <c r="ADS28" s="105"/>
      <c r="ADT28" s="105"/>
      <c r="ADU28" s="105"/>
      <c r="ADV28" s="105"/>
      <c r="ADW28" s="105"/>
      <c r="ADX28" s="105"/>
      <c r="ADY28" s="105"/>
      <c r="ADZ28" s="105"/>
      <c r="AEA28" s="105"/>
      <c r="AEB28" s="105"/>
      <c r="AEC28" s="105"/>
      <c r="AED28" s="105"/>
      <c r="AEE28" s="105"/>
      <c r="AEF28" s="105"/>
      <c r="AEG28" s="105"/>
      <c r="AEH28" s="105"/>
      <c r="AEI28" s="105"/>
      <c r="AEJ28" s="105"/>
      <c r="AEK28" s="105"/>
      <c r="AEL28" s="105"/>
      <c r="AEM28" s="105"/>
      <c r="AEN28" s="105"/>
      <c r="AEO28" s="105"/>
      <c r="AEP28" s="105"/>
      <c r="AEQ28" s="105"/>
      <c r="AER28" s="105"/>
      <c r="AES28" s="105"/>
      <c r="AET28" s="105"/>
      <c r="AEU28" s="105"/>
      <c r="AEV28" s="105"/>
      <c r="AEW28" s="105"/>
      <c r="AEX28" s="105"/>
      <c r="AEY28" s="105"/>
      <c r="AEZ28" s="105"/>
      <c r="AFA28" s="105"/>
      <c r="AFB28" s="105"/>
      <c r="AFC28" s="105"/>
      <c r="AFD28" s="105"/>
      <c r="AFE28" s="105"/>
      <c r="AFF28" s="105"/>
      <c r="AFG28" s="105"/>
      <c r="AFH28" s="105"/>
      <c r="AFI28" s="105"/>
      <c r="AFJ28" s="105"/>
      <c r="AFK28" s="105"/>
      <c r="AFL28" s="105"/>
      <c r="AFM28" s="105"/>
      <c r="AFN28" s="105"/>
      <c r="AFO28" s="105"/>
      <c r="AFP28" s="105"/>
      <c r="AFQ28" s="105"/>
      <c r="AFR28" s="105"/>
      <c r="AFS28" s="105"/>
      <c r="AFT28" s="105"/>
      <c r="AFU28" s="105"/>
      <c r="AFV28" s="105"/>
      <c r="AFW28" s="105"/>
      <c r="AFX28" s="105"/>
      <c r="AFY28" s="105"/>
      <c r="AFZ28" s="105"/>
      <c r="AGA28" s="105"/>
      <c r="AGB28" s="105"/>
      <c r="AGC28" s="105"/>
      <c r="AGD28" s="105"/>
      <c r="AGE28" s="105"/>
      <c r="AGF28" s="105"/>
      <c r="AGG28" s="105"/>
      <c r="AGH28" s="105"/>
      <c r="AGI28" s="105"/>
      <c r="AGJ28" s="105"/>
      <c r="AGK28" s="105"/>
      <c r="AGL28" s="105"/>
      <c r="AGM28" s="105"/>
      <c r="AGN28" s="105"/>
      <c r="AGO28" s="105"/>
      <c r="AGP28" s="105"/>
      <c r="AGQ28" s="105"/>
      <c r="AGR28" s="105"/>
      <c r="AGS28" s="105"/>
      <c r="AGT28" s="105"/>
      <c r="AGU28" s="105"/>
      <c r="AGV28" s="105"/>
      <c r="AGW28" s="105"/>
      <c r="AGX28" s="105"/>
      <c r="AGY28" s="105"/>
      <c r="AGZ28" s="105"/>
      <c r="AHA28" s="105"/>
      <c r="AHB28" s="105"/>
      <c r="AHC28" s="105"/>
      <c r="AHD28" s="105"/>
      <c r="AHE28" s="105"/>
      <c r="AHF28" s="105"/>
      <c r="AHG28" s="105"/>
      <c r="AHH28" s="105"/>
      <c r="AHI28" s="105"/>
      <c r="AHJ28" s="105"/>
      <c r="AHK28" s="105"/>
      <c r="AHL28" s="105"/>
      <c r="AHM28" s="105"/>
      <c r="AHN28" s="105"/>
      <c r="AHO28" s="105"/>
      <c r="AHP28" s="105"/>
      <c r="AHQ28" s="105"/>
      <c r="AHR28" s="105"/>
      <c r="AHS28" s="105"/>
      <c r="AHT28" s="105"/>
      <c r="AHU28" s="105"/>
      <c r="AHV28" s="105"/>
      <c r="AHW28" s="105"/>
      <c r="AHX28" s="105"/>
      <c r="AHY28" s="105"/>
      <c r="AHZ28" s="105"/>
      <c r="AIA28" s="105"/>
      <c r="AIB28" s="105"/>
      <c r="AIC28" s="105"/>
      <c r="AID28" s="105"/>
      <c r="AIE28" s="105"/>
      <c r="AIF28" s="105"/>
      <c r="AIG28" s="105"/>
      <c r="AIH28" s="105"/>
      <c r="AII28" s="105"/>
      <c r="AIJ28" s="105"/>
      <c r="AIK28" s="105"/>
      <c r="AIL28" s="105"/>
      <c r="AIM28" s="105"/>
      <c r="AIN28" s="105"/>
      <c r="AIO28" s="105"/>
      <c r="AIP28" s="105"/>
      <c r="AIQ28" s="105"/>
      <c r="AIR28" s="105"/>
      <c r="AIS28" s="105"/>
      <c r="AIT28" s="105"/>
      <c r="AIU28" s="105"/>
      <c r="AIV28" s="105"/>
      <c r="AIW28" s="105"/>
      <c r="AIX28" s="105"/>
      <c r="AIY28" s="105"/>
      <c r="AIZ28" s="105"/>
      <c r="AJA28" s="105"/>
      <c r="AJB28" s="105"/>
      <c r="AJC28" s="105"/>
      <c r="AJD28" s="105"/>
      <c r="AJE28" s="105"/>
      <c r="AJF28" s="105"/>
      <c r="AJG28" s="105"/>
      <c r="AJH28" s="105"/>
      <c r="AJI28" s="105"/>
      <c r="AJJ28" s="105"/>
      <c r="AJK28" s="105"/>
      <c r="AJL28" s="105"/>
      <c r="AJM28" s="105"/>
      <c r="AJN28" s="105"/>
      <c r="AJO28" s="105"/>
      <c r="AJP28" s="105"/>
      <c r="AJQ28" s="105"/>
      <c r="AJR28" s="105"/>
      <c r="AJS28" s="105"/>
      <c r="AJT28" s="105"/>
      <c r="AJU28" s="105"/>
      <c r="AJV28" s="105"/>
      <c r="AJW28" s="105"/>
      <c r="AJX28" s="105"/>
      <c r="AJY28" s="105"/>
      <c r="AJZ28" s="105"/>
      <c r="AKA28" s="105"/>
      <c r="AKB28" s="105"/>
      <c r="AKC28" s="105"/>
      <c r="AKD28" s="105"/>
      <c r="AKE28" s="105"/>
      <c r="AKF28" s="105"/>
      <c r="AKG28" s="105"/>
      <c r="AKH28" s="105"/>
      <c r="AKI28" s="105"/>
      <c r="AKJ28" s="105"/>
      <c r="AKK28" s="105"/>
      <c r="AKL28" s="105"/>
      <c r="AKM28" s="105"/>
      <c r="AKN28" s="105"/>
      <c r="AKO28" s="105"/>
      <c r="AKP28" s="105"/>
      <c r="AKQ28" s="105"/>
      <c r="AKR28" s="105"/>
      <c r="AKS28" s="105"/>
      <c r="AKT28" s="105"/>
      <c r="AKU28" s="105"/>
      <c r="AKV28" s="105"/>
      <c r="AKW28" s="105"/>
      <c r="AKX28" s="105"/>
      <c r="AKY28" s="105"/>
      <c r="AKZ28" s="105"/>
      <c r="ALA28" s="105"/>
      <c r="ALB28" s="105"/>
      <c r="ALC28" s="105"/>
      <c r="ALD28" s="105"/>
      <c r="ALE28" s="105"/>
      <c r="ALF28" s="105"/>
      <c r="ALG28" s="105"/>
      <c r="ALH28" s="105"/>
      <c r="ALI28" s="105"/>
      <c r="ALJ28" s="105"/>
      <c r="ALK28" s="105"/>
      <c r="ALL28" s="105"/>
      <c r="ALM28" s="105"/>
      <c r="ALN28" s="105"/>
      <c r="ALO28" s="105"/>
      <c r="ALP28" s="105"/>
      <c r="ALQ28" s="105"/>
      <c r="ALR28" s="105"/>
      <c r="ALS28" s="105"/>
      <c r="ALT28" s="105"/>
      <c r="ALU28" s="105"/>
      <c r="ALV28" s="105"/>
      <c r="ALW28" s="105"/>
      <c r="ALX28" s="105"/>
      <c r="ALY28" s="105"/>
      <c r="ALZ28" s="105"/>
      <c r="AMA28" s="105"/>
      <c r="AMB28" s="105"/>
      <c r="AMC28" s="105"/>
      <c r="AMD28" s="105"/>
      <c r="AME28" s="105"/>
      <c r="AMF28" s="105"/>
      <c r="AMG28" s="105"/>
      <c r="AMH28" s="105"/>
      <c r="AMI28" s="105"/>
      <c r="AMJ28" s="105"/>
      <c r="AMK28" s="105"/>
      <c r="AML28" s="105"/>
      <c r="AMM28" s="105"/>
      <c r="AMN28" s="105"/>
      <c r="AMO28" s="105"/>
      <c r="AMP28" s="105"/>
      <c r="AMQ28" s="105"/>
      <c r="AMR28" s="105"/>
      <c r="AMS28" s="105"/>
      <c r="AMT28" s="105"/>
      <c r="AMU28" s="105"/>
      <c r="AMV28" s="105"/>
      <c r="AMW28" s="105"/>
      <c r="AMX28" s="105"/>
      <c r="AMY28" s="105"/>
      <c r="AMZ28" s="105"/>
      <c r="ANA28" s="105"/>
      <c r="ANB28" s="105"/>
      <c r="ANC28" s="105"/>
      <c r="AND28" s="105"/>
      <c r="ANE28" s="105"/>
      <c r="ANF28" s="105"/>
      <c r="ANG28" s="105"/>
      <c r="ANH28" s="105"/>
      <c r="ANI28" s="105"/>
      <c r="ANJ28" s="105"/>
      <c r="ANK28" s="105"/>
      <c r="ANL28" s="105"/>
      <c r="ANM28" s="105"/>
      <c r="ANN28" s="105"/>
      <c r="ANO28" s="105"/>
      <c r="ANP28" s="105"/>
      <c r="ANQ28" s="105"/>
      <c r="ANR28" s="105"/>
      <c r="ANS28" s="105"/>
      <c r="ANT28" s="105"/>
      <c r="ANU28" s="105"/>
      <c r="ANV28" s="105"/>
      <c r="ANW28" s="105"/>
      <c r="ANX28" s="105"/>
      <c r="ANY28" s="105"/>
      <c r="ANZ28" s="105"/>
      <c r="AOA28" s="105"/>
      <c r="AOB28" s="105"/>
      <c r="AOC28" s="105"/>
      <c r="AOD28" s="105"/>
      <c r="AOE28" s="105"/>
      <c r="AOF28" s="105"/>
      <c r="AOG28" s="105"/>
      <c r="AOH28" s="105"/>
      <c r="AOI28" s="105"/>
      <c r="AOJ28" s="105"/>
      <c r="AOK28" s="105"/>
      <c r="AOL28" s="105"/>
      <c r="AOM28" s="105"/>
      <c r="AON28" s="105"/>
      <c r="AOO28" s="105"/>
      <c r="AOP28" s="105"/>
      <c r="AOQ28" s="105"/>
      <c r="AOR28" s="105"/>
      <c r="AOS28" s="105"/>
      <c r="AOT28" s="105"/>
      <c r="AOU28" s="105"/>
      <c r="AOV28" s="105"/>
      <c r="AOW28" s="105"/>
      <c r="AOX28" s="105"/>
      <c r="AOY28" s="105"/>
      <c r="AOZ28" s="105"/>
      <c r="APA28" s="105"/>
      <c r="APB28" s="105"/>
      <c r="APC28" s="105"/>
      <c r="APD28" s="105"/>
      <c r="APE28" s="105"/>
      <c r="APF28" s="105"/>
      <c r="APG28" s="105"/>
      <c r="APH28" s="105"/>
      <c r="API28" s="105"/>
      <c r="APJ28" s="105"/>
      <c r="APK28" s="105"/>
      <c r="APL28" s="105"/>
      <c r="APM28" s="105"/>
      <c r="APN28" s="105"/>
      <c r="APO28" s="105"/>
      <c r="APP28" s="105"/>
      <c r="APQ28" s="105"/>
      <c r="APR28" s="105"/>
      <c r="APS28" s="105"/>
      <c r="APT28" s="105"/>
      <c r="APU28" s="105"/>
      <c r="APV28" s="105"/>
      <c r="APW28" s="105"/>
      <c r="APX28" s="105"/>
      <c r="APY28" s="105"/>
      <c r="APZ28" s="105"/>
      <c r="AQA28" s="105"/>
      <c r="AQB28" s="105"/>
      <c r="AQC28" s="105"/>
      <c r="AQD28" s="105"/>
      <c r="AQE28" s="105"/>
      <c r="AQF28" s="105"/>
      <c r="AQG28" s="105"/>
      <c r="AQH28" s="105"/>
      <c r="AQI28" s="105"/>
      <c r="AQJ28" s="105"/>
      <c r="AQK28" s="105"/>
      <c r="AQL28" s="105"/>
      <c r="AQM28" s="105"/>
      <c r="AQN28" s="105"/>
      <c r="AQO28" s="105"/>
      <c r="AQP28" s="105"/>
      <c r="AQQ28" s="105"/>
      <c r="AQR28" s="105"/>
      <c r="AQS28" s="105"/>
      <c r="AQT28" s="105"/>
      <c r="AQU28" s="105"/>
      <c r="AQV28" s="105"/>
      <c r="AQW28" s="105"/>
      <c r="AQX28" s="105"/>
      <c r="AQY28" s="105"/>
      <c r="AQZ28" s="105"/>
      <c r="ARA28" s="105"/>
      <c r="ARB28" s="105"/>
      <c r="ARC28" s="105"/>
      <c r="ARD28" s="105"/>
      <c r="ARE28" s="105"/>
      <c r="ARF28" s="105"/>
      <c r="ARG28" s="105"/>
      <c r="ARH28" s="105"/>
      <c r="ARI28" s="105"/>
      <c r="ARJ28" s="105"/>
      <c r="ARK28" s="105"/>
      <c r="ARL28" s="105"/>
      <c r="ARM28" s="105"/>
      <c r="ARN28" s="105"/>
      <c r="ARO28" s="105"/>
      <c r="ARP28" s="105"/>
      <c r="ARQ28" s="105"/>
      <c r="ARR28" s="105"/>
      <c r="ARS28" s="105"/>
      <c r="ART28" s="105"/>
      <c r="ARU28" s="105"/>
      <c r="ARV28" s="105"/>
      <c r="ARW28" s="105"/>
      <c r="ARX28" s="105"/>
      <c r="ARY28" s="105"/>
      <c r="ARZ28" s="105"/>
      <c r="ASA28" s="105"/>
      <c r="ASB28" s="105"/>
      <c r="ASC28" s="105"/>
      <c r="ASD28" s="105"/>
      <c r="ASE28" s="105"/>
      <c r="ASF28" s="105"/>
      <c r="ASG28" s="105"/>
      <c r="ASH28" s="105"/>
      <c r="ASI28" s="105"/>
      <c r="ASJ28" s="105"/>
      <c r="ASK28" s="105"/>
      <c r="ASL28" s="105"/>
      <c r="ASM28" s="105"/>
      <c r="ASN28" s="105"/>
      <c r="ASO28" s="105"/>
      <c r="ASP28" s="105"/>
      <c r="ASQ28" s="105"/>
      <c r="ASR28" s="105"/>
      <c r="ASS28" s="105"/>
      <c r="AST28" s="105"/>
      <c r="ASU28" s="105"/>
      <c r="ASV28" s="105"/>
      <c r="ASW28" s="105"/>
      <c r="ASX28" s="105"/>
      <c r="ASY28" s="105"/>
      <c r="ASZ28" s="105"/>
      <c r="ATA28" s="105"/>
      <c r="ATB28" s="105"/>
      <c r="ATC28" s="105"/>
      <c r="ATD28" s="105"/>
      <c r="ATE28" s="105"/>
      <c r="ATF28" s="105"/>
      <c r="ATG28" s="105"/>
      <c r="ATH28" s="105"/>
      <c r="ATI28" s="105"/>
      <c r="ATJ28" s="105"/>
      <c r="ATK28" s="105"/>
      <c r="ATL28" s="105"/>
      <c r="ATM28" s="105"/>
      <c r="ATN28" s="105"/>
      <c r="ATO28" s="105"/>
      <c r="ATP28" s="105"/>
      <c r="ATQ28" s="105"/>
      <c r="ATR28" s="105"/>
      <c r="ATS28" s="105"/>
      <c r="ATT28" s="105"/>
      <c r="ATU28" s="105"/>
      <c r="ATV28" s="105"/>
      <c r="ATW28" s="105"/>
      <c r="ATX28" s="105"/>
      <c r="ATY28" s="105"/>
      <c r="ATZ28" s="105"/>
      <c r="AUA28" s="105"/>
      <c r="AUB28" s="105"/>
      <c r="AUC28" s="105"/>
      <c r="AUD28" s="105"/>
      <c r="AUE28" s="105"/>
      <c r="AUF28" s="105"/>
      <c r="AUG28" s="105"/>
      <c r="AUH28" s="105"/>
      <c r="AUI28" s="105"/>
      <c r="AUJ28" s="105"/>
      <c r="AUK28" s="105"/>
      <c r="AUL28" s="105"/>
      <c r="AUM28" s="105"/>
      <c r="AUN28" s="105"/>
      <c r="AUO28" s="105"/>
      <c r="AUP28" s="105"/>
      <c r="AUQ28" s="105"/>
      <c r="AUR28" s="105"/>
      <c r="AUS28" s="105"/>
      <c r="AUT28" s="105"/>
      <c r="AUU28" s="105"/>
      <c r="AUV28" s="105"/>
      <c r="AUW28" s="105"/>
      <c r="AUX28" s="105"/>
      <c r="AUY28" s="105"/>
      <c r="AUZ28" s="105"/>
      <c r="AVA28" s="105"/>
      <c r="AVB28" s="105"/>
      <c r="AVC28" s="105"/>
      <c r="AVD28" s="105"/>
      <c r="AVE28" s="105"/>
      <c r="AVF28" s="105"/>
      <c r="AVG28" s="105"/>
      <c r="AVH28" s="105"/>
      <c r="AVI28" s="105"/>
      <c r="AVJ28" s="105"/>
      <c r="AVK28" s="105"/>
      <c r="AVL28" s="105"/>
      <c r="AVM28" s="105"/>
      <c r="AVN28" s="105"/>
      <c r="AVO28" s="105"/>
      <c r="AVP28" s="105"/>
      <c r="AVQ28" s="105"/>
      <c r="AVR28" s="105"/>
      <c r="AVS28" s="105"/>
      <c r="AVT28" s="105"/>
      <c r="AVU28" s="105"/>
      <c r="AVV28" s="105"/>
      <c r="AVW28" s="105"/>
      <c r="AVX28" s="105"/>
      <c r="AVY28" s="105"/>
      <c r="AVZ28" s="105"/>
      <c r="AWA28" s="105"/>
      <c r="AWB28" s="105"/>
      <c r="AWC28" s="105"/>
      <c r="AWD28" s="105"/>
      <c r="AWE28" s="105"/>
      <c r="AWF28" s="105"/>
      <c r="AWG28" s="105"/>
      <c r="AWH28" s="105"/>
    </row>
    <row r="29" spans="1:1282" s="58" customFormat="1" ht="15.75">
      <c r="A29" s="2723"/>
      <c r="B29" s="34"/>
      <c r="C29" s="68">
        <v>0.5</v>
      </c>
      <c r="D29" s="82" t="s">
        <v>81</v>
      </c>
      <c r="E29" s="26"/>
      <c r="F29" s="96"/>
      <c r="G29" s="96"/>
      <c r="H29" s="56"/>
      <c r="I29" s="56"/>
      <c r="J29" s="56"/>
      <c r="K29" s="56"/>
      <c r="L29" s="33">
        <f>M10*C29</f>
        <v>0.5</v>
      </c>
      <c r="M29" s="33">
        <f t="shared" si="2"/>
        <v>0.5</v>
      </c>
      <c r="N29" s="57"/>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5"/>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105"/>
      <c r="FW29" s="105"/>
      <c r="FX29" s="105"/>
      <c r="FY29" s="105"/>
      <c r="FZ29" s="105"/>
      <c r="GA29" s="105"/>
      <c r="GB29" s="105"/>
      <c r="GC29" s="105"/>
      <c r="GD29" s="105"/>
      <c r="GE29" s="105"/>
      <c r="GF29" s="105"/>
      <c r="GG29" s="105"/>
      <c r="GH29" s="105"/>
      <c r="GI29" s="105"/>
      <c r="GJ29" s="105"/>
      <c r="GK29" s="105"/>
      <c r="GL29" s="105"/>
      <c r="GM29" s="105"/>
      <c r="GN29" s="105"/>
      <c r="GO29" s="105"/>
      <c r="GP29" s="105"/>
      <c r="GQ29" s="105"/>
      <c r="GR29" s="105"/>
      <c r="GS29" s="105"/>
      <c r="GT29" s="105"/>
      <c r="GU29" s="105"/>
      <c r="GV29" s="105"/>
      <c r="GW29" s="105"/>
      <c r="GX29" s="105"/>
      <c r="GY29" s="105"/>
      <c r="GZ29" s="105"/>
      <c r="HA29" s="105"/>
      <c r="HB29" s="105"/>
      <c r="HC29" s="105"/>
      <c r="HD29" s="105"/>
      <c r="HE29" s="105"/>
      <c r="HF29" s="105"/>
      <c r="HG29" s="105"/>
      <c r="HH29" s="105"/>
      <c r="HI29" s="105"/>
      <c r="HJ29" s="105"/>
      <c r="HK29" s="105"/>
      <c r="HL29" s="105"/>
      <c r="HM29" s="105"/>
      <c r="HN29" s="105"/>
      <c r="HO29" s="105"/>
      <c r="HP29" s="105"/>
      <c r="HQ29" s="105"/>
      <c r="HR29" s="105"/>
      <c r="HS29" s="105"/>
      <c r="HT29" s="105"/>
      <c r="HU29" s="105"/>
      <c r="HV29" s="105"/>
      <c r="HW29" s="105"/>
      <c r="HX29" s="105"/>
      <c r="HY29" s="105"/>
      <c r="HZ29" s="105"/>
      <c r="IA29" s="105"/>
      <c r="IB29" s="105"/>
      <c r="IC29" s="105"/>
      <c r="ID29" s="105"/>
      <c r="IE29" s="105"/>
      <c r="IF29" s="105"/>
      <c r="IG29" s="105"/>
      <c r="IH29" s="105"/>
      <c r="II29" s="105"/>
      <c r="IJ29" s="105"/>
      <c r="IK29" s="105"/>
      <c r="IL29" s="105"/>
      <c r="IM29" s="105"/>
      <c r="IN29" s="105"/>
      <c r="IO29" s="105"/>
      <c r="IP29" s="105"/>
      <c r="IQ29" s="105"/>
      <c r="IR29" s="105"/>
      <c r="IS29" s="105"/>
      <c r="IT29" s="105"/>
      <c r="IU29" s="105"/>
      <c r="IV29" s="105"/>
      <c r="IW29" s="105"/>
      <c r="IX29" s="105"/>
      <c r="IY29" s="105"/>
      <c r="IZ29" s="105"/>
      <c r="JA29" s="105"/>
      <c r="JB29" s="105"/>
      <c r="JC29" s="105"/>
      <c r="JD29" s="105"/>
      <c r="JE29" s="105"/>
      <c r="JF29" s="105"/>
      <c r="JG29" s="105"/>
      <c r="JH29" s="105"/>
      <c r="JI29" s="105"/>
      <c r="JJ29" s="105"/>
      <c r="JK29" s="105"/>
      <c r="JL29" s="105"/>
      <c r="JM29" s="105"/>
      <c r="JN29" s="105"/>
      <c r="JO29" s="105"/>
      <c r="JP29" s="105"/>
      <c r="JQ29" s="105"/>
      <c r="JR29" s="105"/>
      <c r="JS29" s="105"/>
      <c r="JT29" s="105"/>
      <c r="JU29" s="105"/>
      <c r="JV29" s="105"/>
      <c r="JW29" s="105"/>
      <c r="JX29" s="105"/>
      <c r="JY29" s="105"/>
      <c r="JZ29" s="105"/>
      <c r="KA29" s="105"/>
      <c r="KB29" s="105"/>
      <c r="KC29" s="105"/>
      <c r="KD29" s="105"/>
      <c r="KE29" s="105"/>
      <c r="KF29" s="105"/>
      <c r="KG29" s="105"/>
      <c r="KH29" s="105"/>
      <c r="KI29" s="105"/>
      <c r="KJ29" s="105"/>
      <c r="KK29" s="105"/>
      <c r="KL29" s="105"/>
      <c r="KM29" s="105"/>
      <c r="KN29" s="105"/>
      <c r="KO29" s="105"/>
      <c r="KP29" s="105"/>
      <c r="KQ29" s="105"/>
      <c r="KR29" s="105"/>
      <c r="KS29" s="105"/>
      <c r="KT29" s="105"/>
      <c r="KU29" s="105"/>
      <c r="KV29" s="105"/>
      <c r="KW29" s="105"/>
      <c r="KX29" s="105"/>
      <c r="KY29" s="105"/>
      <c r="KZ29" s="105"/>
      <c r="LA29" s="105"/>
      <c r="LB29" s="105"/>
      <c r="LC29" s="105"/>
      <c r="LD29" s="105"/>
      <c r="LE29" s="105"/>
      <c r="LF29" s="105"/>
      <c r="LG29" s="105"/>
      <c r="LH29" s="105"/>
      <c r="LI29" s="105"/>
      <c r="LJ29" s="105"/>
      <c r="LK29" s="105"/>
      <c r="LL29" s="105"/>
      <c r="LM29" s="105"/>
      <c r="LN29" s="105"/>
      <c r="LO29" s="105"/>
      <c r="LP29" s="105"/>
      <c r="LQ29" s="105"/>
      <c r="LR29" s="105"/>
      <c r="LS29" s="105"/>
      <c r="LT29" s="105"/>
      <c r="LU29" s="105"/>
      <c r="LV29" s="105"/>
      <c r="LW29" s="105"/>
      <c r="LX29" s="105"/>
      <c r="LY29" s="105"/>
      <c r="LZ29" s="105"/>
      <c r="MA29" s="105"/>
      <c r="MB29" s="105"/>
      <c r="MC29" s="105"/>
      <c r="MD29" s="105"/>
      <c r="ME29" s="105"/>
      <c r="MF29" s="105"/>
      <c r="MG29" s="105"/>
      <c r="MH29" s="105"/>
      <c r="MI29" s="105"/>
      <c r="MJ29" s="105"/>
      <c r="MK29" s="105"/>
      <c r="ML29" s="105"/>
      <c r="MM29" s="105"/>
      <c r="MN29" s="105"/>
      <c r="MO29" s="105"/>
      <c r="MP29" s="105"/>
      <c r="MQ29" s="105"/>
      <c r="MR29" s="105"/>
      <c r="MS29" s="105"/>
      <c r="MT29" s="105"/>
      <c r="MU29" s="105"/>
      <c r="MV29" s="105"/>
      <c r="MW29" s="105"/>
      <c r="MX29" s="105"/>
      <c r="MY29" s="105"/>
      <c r="MZ29" s="105"/>
      <c r="NA29" s="105"/>
      <c r="NB29" s="105"/>
      <c r="NC29" s="105"/>
      <c r="ND29" s="105"/>
      <c r="NE29" s="105"/>
      <c r="NF29" s="105"/>
      <c r="NG29" s="105"/>
      <c r="NH29" s="105"/>
      <c r="NI29" s="105"/>
      <c r="NJ29" s="105"/>
      <c r="NK29" s="105"/>
      <c r="NL29" s="105"/>
      <c r="NM29" s="105"/>
      <c r="NN29" s="105"/>
      <c r="NO29" s="105"/>
      <c r="NP29" s="105"/>
      <c r="NQ29" s="105"/>
      <c r="NR29" s="105"/>
      <c r="NS29" s="105"/>
      <c r="NT29" s="105"/>
      <c r="NU29" s="105"/>
      <c r="NV29" s="105"/>
      <c r="NW29" s="105"/>
      <c r="NX29" s="105"/>
      <c r="NY29" s="105"/>
      <c r="NZ29" s="105"/>
      <c r="OA29" s="105"/>
      <c r="OB29" s="105"/>
      <c r="OC29" s="105"/>
      <c r="OD29" s="105"/>
      <c r="OE29" s="105"/>
      <c r="OF29" s="105"/>
      <c r="OG29" s="105"/>
      <c r="OH29" s="105"/>
      <c r="OI29" s="105"/>
      <c r="OJ29" s="105"/>
      <c r="OK29" s="105"/>
      <c r="OL29" s="105"/>
      <c r="OM29" s="105"/>
      <c r="ON29" s="105"/>
      <c r="OO29" s="105"/>
      <c r="OP29" s="105"/>
      <c r="OQ29" s="105"/>
      <c r="OR29" s="105"/>
      <c r="OS29" s="105"/>
      <c r="OT29" s="105"/>
      <c r="OU29" s="105"/>
      <c r="OV29" s="105"/>
      <c r="OW29" s="105"/>
      <c r="OX29" s="105"/>
      <c r="OY29" s="105"/>
      <c r="OZ29" s="105"/>
      <c r="PA29" s="105"/>
      <c r="PB29" s="105"/>
      <c r="PC29" s="105"/>
      <c r="PD29" s="105"/>
      <c r="PE29" s="105"/>
      <c r="PF29" s="105"/>
      <c r="PG29" s="105"/>
      <c r="PH29" s="105"/>
      <c r="PI29" s="105"/>
      <c r="PJ29" s="105"/>
      <c r="PK29" s="105"/>
      <c r="PL29" s="105"/>
      <c r="PM29" s="105"/>
      <c r="PN29" s="105"/>
      <c r="PO29" s="105"/>
      <c r="PP29" s="105"/>
      <c r="PQ29" s="105"/>
      <c r="PR29" s="105"/>
      <c r="PS29" s="105"/>
      <c r="PT29" s="105"/>
      <c r="PU29" s="105"/>
      <c r="PV29" s="105"/>
      <c r="PW29" s="105"/>
      <c r="PX29" s="105"/>
      <c r="PY29" s="105"/>
      <c r="PZ29" s="105"/>
      <c r="QA29" s="105"/>
      <c r="QB29" s="105"/>
      <c r="QC29" s="105"/>
      <c r="QD29" s="105"/>
      <c r="QE29" s="105"/>
      <c r="QF29" s="105"/>
      <c r="QG29" s="105"/>
      <c r="QH29" s="105"/>
      <c r="QI29" s="105"/>
      <c r="QJ29" s="105"/>
      <c r="QK29" s="105"/>
      <c r="QL29" s="105"/>
      <c r="QM29" s="105"/>
      <c r="QN29" s="105"/>
      <c r="QO29" s="105"/>
      <c r="QP29" s="105"/>
      <c r="QQ29" s="105"/>
      <c r="QR29" s="105"/>
      <c r="QS29" s="105"/>
      <c r="QT29" s="105"/>
      <c r="QU29" s="105"/>
      <c r="QV29" s="105"/>
      <c r="QW29" s="105"/>
      <c r="QX29" s="105"/>
      <c r="QY29" s="105"/>
      <c r="QZ29" s="105"/>
      <c r="RA29" s="105"/>
      <c r="RB29" s="105"/>
      <c r="RC29" s="105"/>
      <c r="RD29" s="105"/>
      <c r="RE29" s="105"/>
      <c r="RF29" s="105"/>
      <c r="RG29" s="105"/>
      <c r="RH29" s="105"/>
      <c r="RI29" s="105"/>
      <c r="RJ29" s="105"/>
      <c r="RK29" s="105"/>
      <c r="RL29" s="105"/>
      <c r="RM29" s="105"/>
      <c r="RN29" s="105"/>
      <c r="RO29" s="105"/>
      <c r="RP29" s="105"/>
      <c r="RQ29" s="105"/>
      <c r="RR29" s="105"/>
      <c r="RS29" s="105"/>
      <c r="RT29" s="105"/>
      <c r="RU29" s="105"/>
      <c r="RV29" s="105"/>
      <c r="RW29" s="105"/>
      <c r="RX29" s="105"/>
      <c r="RY29" s="105"/>
      <c r="RZ29" s="105"/>
      <c r="SA29" s="105"/>
      <c r="SB29" s="105"/>
      <c r="SC29" s="105"/>
      <c r="SD29" s="105"/>
      <c r="SE29" s="105"/>
      <c r="SF29" s="105"/>
      <c r="SG29" s="105"/>
      <c r="SH29" s="105"/>
      <c r="SI29" s="105"/>
      <c r="SJ29" s="105"/>
      <c r="SK29" s="105"/>
      <c r="SL29" s="105"/>
      <c r="SM29" s="105"/>
      <c r="SN29" s="105"/>
      <c r="SO29" s="105"/>
      <c r="SP29" s="105"/>
      <c r="SQ29" s="105"/>
      <c r="SR29" s="105"/>
      <c r="SS29" s="105"/>
      <c r="ST29" s="105"/>
      <c r="SU29" s="105"/>
      <c r="SV29" s="105"/>
      <c r="SW29" s="105"/>
      <c r="SX29" s="105"/>
      <c r="SY29" s="105"/>
      <c r="SZ29" s="105"/>
      <c r="TA29" s="105"/>
      <c r="TB29" s="105"/>
      <c r="TC29" s="105"/>
      <c r="TD29" s="105"/>
      <c r="TE29" s="105"/>
      <c r="TF29" s="105"/>
      <c r="TG29" s="105"/>
      <c r="TH29" s="105"/>
      <c r="TI29" s="105"/>
      <c r="TJ29" s="105"/>
      <c r="TK29" s="105"/>
      <c r="TL29" s="105"/>
      <c r="TM29" s="105"/>
      <c r="TN29" s="105"/>
      <c r="TO29" s="105"/>
      <c r="TP29" s="105"/>
      <c r="TQ29" s="105"/>
      <c r="TR29" s="105"/>
      <c r="TS29" s="105"/>
      <c r="TT29" s="105"/>
      <c r="TU29" s="105"/>
      <c r="TV29" s="105"/>
      <c r="TW29" s="105"/>
      <c r="TX29" s="105"/>
      <c r="TY29" s="105"/>
      <c r="TZ29" s="105"/>
      <c r="UA29" s="105"/>
      <c r="UB29" s="105"/>
      <c r="UC29" s="105"/>
      <c r="UD29" s="105"/>
      <c r="UE29" s="105"/>
      <c r="UF29" s="105"/>
      <c r="UG29" s="105"/>
      <c r="UH29" s="105"/>
      <c r="UI29" s="105"/>
      <c r="UJ29" s="105"/>
      <c r="UK29" s="105"/>
      <c r="UL29" s="105"/>
      <c r="UM29" s="105"/>
      <c r="UN29" s="105"/>
      <c r="UO29" s="105"/>
      <c r="UP29" s="105"/>
      <c r="UQ29" s="105"/>
      <c r="UR29" s="105"/>
      <c r="US29" s="105"/>
      <c r="UT29" s="105"/>
      <c r="UU29" s="105"/>
      <c r="UV29" s="105"/>
      <c r="UW29" s="105"/>
      <c r="UX29" s="105"/>
      <c r="UY29" s="105"/>
      <c r="UZ29" s="105"/>
      <c r="VA29" s="105"/>
      <c r="VB29" s="105"/>
      <c r="VC29" s="105"/>
      <c r="VD29" s="105"/>
      <c r="VE29" s="105"/>
      <c r="VF29" s="105"/>
      <c r="VG29" s="105"/>
      <c r="VH29" s="105"/>
      <c r="VI29" s="105"/>
      <c r="VJ29" s="105"/>
      <c r="VK29" s="105"/>
      <c r="VL29" s="105"/>
      <c r="VM29" s="105"/>
      <c r="VN29" s="105"/>
      <c r="VO29" s="105"/>
      <c r="VP29" s="105"/>
      <c r="VQ29" s="105"/>
      <c r="VR29" s="105"/>
      <c r="VS29" s="105"/>
      <c r="VT29" s="105"/>
      <c r="VU29" s="105"/>
      <c r="VV29" s="105"/>
      <c r="VW29" s="105"/>
      <c r="VX29" s="105"/>
      <c r="VY29" s="105"/>
      <c r="VZ29" s="105"/>
      <c r="WA29" s="105"/>
      <c r="WB29" s="105"/>
      <c r="WC29" s="105"/>
      <c r="WD29" s="105"/>
      <c r="WE29" s="105"/>
      <c r="WF29" s="105"/>
      <c r="WG29" s="105"/>
      <c r="WH29" s="105"/>
      <c r="WI29" s="105"/>
      <c r="WJ29" s="105"/>
      <c r="WK29" s="105"/>
      <c r="WL29" s="105"/>
      <c r="WM29" s="105"/>
      <c r="WN29" s="105"/>
      <c r="WO29" s="105"/>
      <c r="WP29" s="105"/>
      <c r="WQ29" s="105"/>
      <c r="WR29" s="105"/>
      <c r="WS29" s="105"/>
      <c r="WT29" s="105"/>
      <c r="WU29" s="105"/>
      <c r="WV29" s="105"/>
      <c r="WW29" s="105"/>
      <c r="WX29" s="105"/>
      <c r="WY29" s="105"/>
      <c r="WZ29" s="105"/>
      <c r="XA29" s="105"/>
      <c r="XB29" s="105"/>
      <c r="XC29" s="105"/>
      <c r="XD29" s="105"/>
      <c r="XE29" s="105"/>
      <c r="XF29" s="105"/>
      <c r="XG29" s="105"/>
      <c r="XH29" s="105"/>
      <c r="XI29" s="105"/>
      <c r="XJ29" s="105"/>
      <c r="XK29" s="105"/>
      <c r="XL29" s="105"/>
      <c r="XM29" s="105"/>
      <c r="XN29" s="105"/>
      <c r="XO29" s="105"/>
      <c r="XP29" s="105"/>
      <c r="XQ29" s="105"/>
      <c r="XR29" s="105"/>
      <c r="XS29" s="105"/>
      <c r="XT29" s="105"/>
      <c r="XU29" s="105"/>
      <c r="XV29" s="105"/>
      <c r="XW29" s="105"/>
      <c r="XX29" s="105"/>
      <c r="XY29" s="105"/>
      <c r="XZ29" s="105"/>
      <c r="YA29" s="105"/>
      <c r="YB29" s="105"/>
      <c r="YC29" s="105"/>
      <c r="YD29" s="105"/>
      <c r="YE29" s="105"/>
      <c r="YF29" s="105"/>
      <c r="YG29" s="105"/>
      <c r="YH29" s="105"/>
      <c r="YI29" s="105"/>
      <c r="YJ29" s="105"/>
      <c r="YK29" s="105"/>
      <c r="YL29" s="105"/>
      <c r="YM29" s="105"/>
      <c r="YN29" s="105"/>
      <c r="YO29" s="105"/>
      <c r="YP29" s="105"/>
      <c r="YQ29" s="105"/>
      <c r="YR29" s="105"/>
      <c r="YS29" s="105"/>
      <c r="YT29" s="105"/>
      <c r="YU29" s="105"/>
      <c r="YV29" s="105"/>
      <c r="YW29" s="105"/>
      <c r="YX29" s="105"/>
      <c r="YY29" s="105"/>
      <c r="YZ29" s="105"/>
      <c r="ZA29" s="105"/>
      <c r="ZB29" s="105"/>
      <c r="ZC29" s="105"/>
      <c r="ZD29" s="105"/>
      <c r="ZE29" s="105"/>
      <c r="ZF29" s="105"/>
      <c r="ZG29" s="105"/>
      <c r="ZH29" s="105"/>
      <c r="ZI29" s="105"/>
      <c r="ZJ29" s="105"/>
      <c r="ZK29" s="105"/>
      <c r="ZL29" s="105"/>
      <c r="ZM29" s="105"/>
      <c r="ZN29" s="105"/>
      <c r="ZO29" s="105"/>
      <c r="ZP29" s="105"/>
      <c r="ZQ29" s="105"/>
      <c r="ZR29" s="105"/>
      <c r="ZS29" s="105"/>
      <c r="ZT29" s="105"/>
      <c r="ZU29" s="105"/>
      <c r="ZV29" s="105"/>
      <c r="ZW29" s="105"/>
      <c r="ZX29" s="105"/>
      <c r="ZY29" s="105"/>
      <c r="ZZ29" s="105"/>
      <c r="AAA29" s="105"/>
      <c r="AAB29" s="105"/>
      <c r="AAC29" s="105"/>
      <c r="AAD29" s="105"/>
      <c r="AAE29" s="105"/>
      <c r="AAF29" s="105"/>
      <c r="AAG29" s="105"/>
      <c r="AAH29" s="105"/>
      <c r="AAI29" s="105"/>
      <c r="AAJ29" s="105"/>
      <c r="AAK29" s="105"/>
      <c r="AAL29" s="105"/>
      <c r="AAM29" s="105"/>
      <c r="AAN29" s="105"/>
      <c r="AAO29" s="105"/>
      <c r="AAP29" s="105"/>
      <c r="AAQ29" s="105"/>
      <c r="AAR29" s="105"/>
      <c r="AAS29" s="105"/>
      <c r="AAT29" s="105"/>
      <c r="AAU29" s="105"/>
      <c r="AAV29" s="105"/>
      <c r="AAW29" s="105"/>
      <c r="AAX29" s="105"/>
      <c r="AAY29" s="105"/>
      <c r="AAZ29" s="105"/>
      <c r="ABA29" s="105"/>
      <c r="ABB29" s="105"/>
      <c r="ABC29" s="105"/>
      <c r="ABD29" s="105"/>
      <c r="ABE29" s="105"/>
      <c r="ABF29" s="105"/>
      <c r="ABG29" s="105"/>
      <c r="ABH29" s="105"/>
      <c r="ABI29" s="105"/>
      <c r="ABJ29" s="105"/>
      <c r="ABK29" s="105"/>
      <c r="ABL29" s="105"/>
      <c r="ABM29" s="105"/>
      <c r="ABN29" s="105"/>
      <c r="ABO29" s="105"/>
      <c r="ABP29" s="105"/>
      <c r="ABQ29" s="105"/>
      <c r="ABR29" s="105"/>
      <c r="ABS29" s="105"/>
      <c r="ABT29" s="105"/>
      <c r="ABU29" s="105"/>
      <c r="ABV29" s="105"/>
      <c r="ABW29" s="105"/>
      <c r="ABX29" s="105"/>
      <c r="ABY29" s="105"/>
      <c r="ABZ29" s="105"/>
      <c r="ACA29" s="105"/>
      <c r="ACB29" s="105"/>
      <c r="ACC29" s="105"/>
      <c r="ACD29" s="105"/>
      <c r="ACE29" s="105"/>
      <c r="ACF29" s="105"/>
      <c r="ACG29" s="105"/>
      <c r="ACH29" s="105"/>
      <c r="ACI29" s="105"/>
      <c r="ACJ29" s="105"/>
      <c r="ACK29" s="105"/>
      <c r="ACL29" s="105"/>
      <c r="ACM29" s="105"/>
      <c r="ACN29" s="105"/>
      <c r="ACO29" s="105"/>
      <c r="ACP29" s="105"/>
      <c r="ACQ29" s="105"/>
      <c r="ACR29" s="105"/>
      <c r="ACS29" s="105"/>
      <c r="ACT29" s="105"/>
      <c r="ACU29" s="105"/>
      <c r="ACV29" s="105"/>
      <c r="ACW29" s="105"/>
      <c r="ACX29" s="105"/>
      <c r="ACY29" s="105"/>
      <c r="ACZ29" s="105"/>
      <c r="ADA29" s="105"/>
      <c r="ADB29" s="105"/>
      <c r="ADC29" s="105"/>
      <c r="ADD29" s="105"/>
      <c r="ADE29" s="105"/>
      <c r="ADF29" s="105"/>
      <c r="ADG29" s="105"/>
      <c r="ADH29" s="105"/>
      <c r="ADI29" s="105"/>
      <c r="ADJ29" s="105"/>
      <c r="ADK29" s="105"/>
      <c r="ADL29" s="105"/>
      <c r="ADM29" s="105"/>
      <c r="ADN29" s="105"/>
      <c r="ADO29" s="105"/>
      <c r="ADP29" s="105"/>
      <c r="ADQ29" s="105"/>
      <c r="ADR29" s="105"/>
      <c r="ADS29" s="105"/>
      <c r="ADT29" s="105"/>
      <c r="ADU29" s="105"/>
      <c r="ADV29" s="105"/>
      <c r="ADW29" s="105"/>
      <c r="ADX29" s="105"/>
      <c r="ADY29" s="105"/>
      <c r="ADZ29" s="105"/>
      <c r="AEA29" s="105"/>
      <c r="AEB29" s="105"/>
      <c r="AEC29" s="105"/>
      <c r="AED29" s="105"/>
      <c r="AEE29" s="105"/>
      <c r="AEF29" s="105"/>
      <c r="AEG29" s="105"/>
      <c r="AEH29" s="105"/>
      <c r="AEI29" s="105"/>
      <c r="AEJ29" s="105"/>
      <c r="AEK29" s="105"/>
      <c r="AEL29" s="105"/>
      <c r="AEM29" s="105"/>
      <c r="AEN29" s="105"/>
      <c r="AEO29" s="105"/>
      <c r="AEP29" s="105"/>
      <c r="AEQ29" s="105"/>
      <c r="AER29" s="105"/>
      <c r="AES29" s="105"/>
      <c r="AET29" s="105"/>
      <c r="AEU29" s="105"/>
      <c r="AEV29" s="105"/>
      <c r="AEW29" s="105"/>
      <c r="AEX29" s="105"/>
      <c r="AEY29" s="105"/>
      <c r="AEZ29" s="105"/>
      <c r="AFA29" s="105"/>
      <c r="AFB29" s="105"/>
      <c r="AFC29" s="105"/>
      <c r="AFD29" s="105"/>
      <c r="AFE29" s="105"/>
      <c r="AFF29" s="105"/>
      <c r="AFG29" s="105"/>
      <c r="AFH29" s="105"/>
      <c r="AFI29" s="105"/>
      <c r="AFJ29" s="105"/>
      <c r="AFK29" s="105"/>
      <c r="AFL29" s="105"/>
      <c r="AFM29" s="105"/>
      <c r="AFN29" s="105"/>
      <c r="AFO29" s="105"/>
      <c r="AFP29" s="105"/>
      <c r="AFQ29" s="105"/>
      <c r="AFR29" s="105"/>
      <c r="AFS29" s="105"/>
      <c r="AFT29" s="105"/>
      <c r="AFU29" s="105"/>
      <c r="AFV29" s="105"/>
      <c r="AFW29" s="105"/>
      <c r="AFX29" s="105"/>
      <c r="AFY29" s="105"/>
      <c r="AFZ29" s="105"/>
      <c r="AGA29" s="105"/>
      <c r="AGB29" s="105"/>
      <c r="AGC29" s="105"/>
      <c r="AGD29" s="105"/>
      <c r="AGE29" s="105"/>
      <c r="AGF29" s="105"/>
      <c r="AGG29" s="105"/>
      <c r="AGH29" s="105"/>
      <c r="AGI29" s="105"/>
      <c r="AGJ29" s="105"/>
      <c r="AGK29" s="105"/>
      <c r="AGL29" s="105"/>
      <c r="AGM29" s="105"/>
      <c r="AGN29" s="105"/>
      <c r="AGO29" s="105"/>
      <c r="AGP29" s="105"/>
      <c r="AGQ29" s="105"/>
      <c r="AGR29" s="105"/>
      <c r="AGS29" s="105"/>
      <c r="AGT29" s="105"/>
      <c r="AGU29" s="105"/>
      <c r="AGV29" s="105"/>
      <c r="AGW29" s="105"/>
      <c r="AGX29" s="105"/>
      <c r="AGY29" s="105"/>
      <c r="AGZ29" s="105"/>
      <c r="AHA29" s="105"/>
      <c r="AHB29" s="105"/>
      <c r="AHC29" s="105"/>
      <c r="AHD29" s="105"/>
      <c r="AHE29" s="105"/>
      <c r="AHF29" s="105"/>
      <c r="AHG29" s="105"/>
      <c r="AHH29" s="105"/>
      <c r="AHI29" s="105"/>
      <c r="AHJ29" s="105"/>
      <c r="AHK29" s="105"/>
      <c r="AHL29" s="105"/>
      <c r="AHM29" s="105"/>
      <c r="AHN29" s="105"/>
      <c r="AHO29" s="105"/>
      <c r="AHP29" s="105"/>
      <c r="AHQ29" s="105"/>
      <c r="AHR29" s="105"/>
      <c r="AHS29" s="105"/>
      <c r="AHT29" s="105"/>
      <c r="AHU29" s="105"/>
      <c r="AHV29" s="105"/>
      <c r="AHW29" s="105"/>
      <c r="AHX29" s="105"/>
      <c r="AHY29" s="105"/>
      <c r="AHZ29" s="105"/>
      <c r="AIA29" s="105"/>
      <c r="AIB29" s="105"/>
      <c r="AIC29" s="105"/>
      <c r="AID29" s="105"/>
      <c r="AIE29" s="105"/>
      <c r="AIF29" s="105"/>
      <c r="AIG29" s="105"/>
      <c r="AIH29" s="105"/>
      <c r="AII29" s="105"/>
      <c r="AIJ29" s="105"/>
      <c r="AIK29" s="105"/>
      <c r="AIL29" s="105"/>
      <c r="AIM29" s="105"/>
      <c r="AIN29" s="105"/>
      <c r="AIO29" s="105"/>
      <c r="AIP29" s="105"/>
      <c r="AIQ29" s="105"/>
      <c r="AIR29" s="105"/>
      <c r="AIS29" s="105"/>
      <c r="AIT29" s="105"/>
      <c r="AIU29" s="105"/>
      <c r="AIV29" s="105"/>
      <c r="AIW29" s="105"/>
      <c r="AIX29" s="105"/>
      <c r="AIY29" s="105"/>
      <c r="AIZ29" s="105"/>
      <c r="AJA29" s="105"/>
      <c r="AJB29" s="105"/>
      <c r="AJC29" s="105"/>
      <c r="AJD29" s="105"/>
      <c r="AJE29" s="105"/>
      <c r="AJF29" s="105"/>
      <c r="AJG29" s="105"/>
      <c r="AJH29" s="105"/>
      <c r="AJI29" s="105"/>
      <c r="AJJ29" s="105"/>
      <c r="AJK29" s="105"/>
      <c r="AJL29" s="105"/>
      <c r="AJM29" s="105"/>
      <c r="AJN29" s="105"/>
      <c r="AJO29" s="105"/>
      <c r="AJP29" s="105"/>
      <c r="AJQ29" s="105"/>
      <c r="AJR29" s="105"/>
      <c r="AJS29" s="105"/>
      <c r="AJT29" s="105"/>
      <c r="AJU29" s="105"/>
      <c r="AJV29" s="105"/>
      <c r="AJW29" s="105"/>
      <c r="AJX29" s="105"/>
      <c r="AJY29" s="105"/>
      <c r="AJZ29" s="105"/>
      <c r="AKA29" s="105"/>
      <c r="AKB29" s="105"/>
      <c r="AKC29" s="105"/>
      <c r="AKD29" s="105"/>
      <c r="AKE29" s="105"/>
      <c r="AKF29" s="105"/>
      <c r="AKG29" s="105"/>
      <c r="AKH29" s="105"/>
      <c r="AKI29" s="105"/>
      <c r="AKJ29" s="105"/>
      <c r="AKK29" s="105"/>
      <c r="AKL29" s="105"/>
      <c r="AKM29" s="105"/>
      <c r="AKN29" s="105"/>
      <c r="AKO29" s="105"/>
      <c r="AKP29" s="105"/>
      <c r="AKQ29" s="105"/>
      <c r="AKR29" s="105"/>
      <c r="AKS29" s="105"/>
      <c r="AKT29" s="105"/>
      <c r="AKU29" s="105"/>
      <c r="AKV29" s="105"/>
      <c r="AKW29" s="105"/>
      <c r="AKX29" s="105"/>
      <c r="AKY29" s="105"/>
      <c r="AKZ29" s="105"/>
      <c r="ALA29" s="105"/>
      <c r="ALB29" s="105"/>
      <c r="ALC29" s="105"/>
      <c r="ALD29" s="105"/>
      <c r="ALE29" s="105"/>
      <c r="ALF29" s="105"/>
      <c r="ALG29" s="105"/>
      <c r="ALH29" s="105"/>
      <c r="ALI29" s="105"/>
      <c r="ALJ29" s="105"/>
      <c r="ALK29" s="105"/>
      <c r="ALL29" s="105"/>
      <c r="ALM29" s="105"/>
      <c r="ALN29" s="105"/>
      <c r="ALO29" s="105"/>
      <c r="ALP29" s="105"/>
      <c r="ALQ29" s="105"/>
      <c r="ALR29" s="105"/>
      <c r="ALS29" s="105"/>
      <c r="ALT29" s="105"/>
      <c r="ALU29" s="105"/>
      <c r="ALV29" s="105"/>
      <c r="ALW29" s="105"/>
      <c r="ALX29" s="105"/>
      <c r="ALY29" s="105"/>
      <c r="ALZ29" s="105"/>
      <c r="AMA29" s="105"/>
      <c r="AMB29" s="105"/>
      <c r="AMC29" s="105"/>
      <c r="AMD29" s="105"/>
      <c r="AME29" s="105"/>
      <c r="AMF29" s="105"/>
      <c r="AMG29" s="105"/>
      <c r="AMH29" s="105"/>
      <c r="AMI29" s="105"/>
      <c r="AMJ29" s="105"/>
      <c r="AMK29" s="105"/>
      <c r="AML29" s="105"/>
      <c r="AMM29" s="105"/>
      <c r="AMN29" s="105"/>
      <c r="AMO29" s="105"/>
      <c r="AMP29" s="105"/>
      <c r="AMQ29" s="105"/>
      <c r="AMR29" s="105"/>
      <c r="AMS29" s="105"/>
      <c r="AMT29" s="105"/>
      <c r="AMU29" s="105"/>
      <c r="AMV29" s="105"/>
      <c r="AMW29" s="105"/>
      <c r="AMX29" s="105"/>
      <c r="AMY29" s="105"/>
      <c r="AMZ29" s="105"/>
      <c r="ANA29" s="105"/>
      <c r="ANB29" s="105"/>
      <c r="ANC29" s="105"/>
      <c r="AND29" s="105"/>
      <c r="ANE29" s="105"/>
      <c r="ANF29" s="105"/>
      <c r="ANG29" s="105"/>
      <c r="ANH29" s="105"/>
      <c r="ANI29" s="105"/>
      <c r="ANJ29" s="105"/>
      <c r="ANK29" s="105"/>
      <c r="ANL29" s="105"/>
      <c r="ANM29" s="105"/>
      <c r="ANN29" s="105"/>
      <c r="ANO29" s="105"/>
      <c r="ANP29" s="105"/>
      <c r="ANQ29" s="105"/>
      <c r="ANR29" s="105"/>
      <c r="ANS29" s="105"/>
      <c r="ANT29" s="105"/>
      <c r="ANU29" s="105"/>
      <c r="ANV29" s="105"/>
      <c r="ANW29" s="105"/>
      <c r="ANX29" s="105"/>
      <c r="ANY29" s="105"/>
      <c r="ANZ29" s="105"/>
      <c r="AOA29" s="105"/>
      <c r="AOB29" s="105"/>
      <c r="AOC29" s="105"/>
      <c r="AOD29" s="105"/>
      <c r="AOE29" s="105"/>
      <c r="AOF29" s="105"/>
      <c r="AOG29" s="105"/>
      <c r="AOH29" s="105"/>
      <c r="AOI29" s="105"/>
      <c r="AOJ29" s="105"/>
      <c r="AOK29" s="105"/>
      <c r="AOL29" s="105"/>
      <c r="AOM29" s="105"/>
      <c r="AON29" s="105"/>
      <c r="AOO29" s="105"/>
      <c r="AOP29" s="105"/>
      <c r="AOQ29" s="105"/>
      <c r="AOR29" s="105"/>
      <c r="AOS29" s="105"/>
      <c r="AOT29" s="105"/>
      <c r="AOU29" s="105"/>
      <c r="AOV29" s="105"/>
      <c r="AOW29" s="105"/>
      <c r="AOX29" s="105"/>
      <c r="AOY29" s="105"/>
      <c r="AOZ29" s="105"/>
      <c r="APA29" s="105"/>
      <c r="APB29" s="105"/>
      <c r="APC29" s="105"/>
      <c r="APD29" s="105"/>
      <c r="APE29" s="105"/>
      <c r="APF29" s="105"/>
      <c r="APG29" s="105"/>
      <c r="APH29" s="105"/>
      <c r="API29" s="105"/>
      <c r="APJ29" s="105"/>
      <c r="APK29" s="105"/>
      <c r="APL29" s="105"/>
      <c r="APM29" s="105"/>
      <c r="APN29" s="105"/>
      <c r="APO29" s="105"/>
      <c r="APP29" s="105"/>
      <c r="APQ29" s="105"/>
      <c r="APR29" s="105"/>
      <c r="APS29" s="105"/>
      <c r="APT29" s="105"/>
      <c r="APU29" s="105"/>
      <c r="APV29" s="105"/>
      <c r="APW29" s="105"/>
      <c r="APX29" s="105"/>
      <c r="APY29" s="105"/>
      <c r="APZ29" s="105"/>
      <c r="AQA29" s="105"/>
      <c r="AQB29" s="105"/>
      <c r="AQC29" s="105"/>
      <c r="AQD29" s="105"/>
      <c r="AQE29" s="105"/>
      <c r="AQF29" s="105"/>
      <c r="AQG29" s="105"/>
      <c r="AQH29" s="105"/>
      <c r="AQI29" s="105"/>
      <c r="AQJ29" s="105"/>
      <c r="AQK29" s="105"/>
      <c r="AQL29" s="105"/>
      <c r="AQM29" s="105"/>
      <c r="AQN29" s="105"/>
      <c r="AQO29" s="105"/>
      <c r="AQP29" s="105"/>
      <c r="AQQ29" s="105"/>
      <c r="AQR29" s="105"/>
      <c r="AQS29" s="105"/>
      <c r="AQT29" s="105"/>
      <c r="AQU29" s="105"/>
      <c r="AQV29" s="105"/>
      <c r="AQW29" s="105"/>
      <c r="AQX29" s="105"/>
      <c r="AQY29" s="105"/>
      <c r="AQZ29" s="105"/>
      <c r="ARA29" s="105"/>
      <c r="ARB29" s="105"/>
      <c r="ARC29" s="105"/>
      <c r="ARD29" s="105"/>
      <c r="ARE29" s="105"/>
      <c r="ARF29" s="105"/>
      <c r="ARG29" s="105"/>
      <c r="ARH29" s="105"/>
      <c r="ARI29" s="105"/>
      <c r="ARJ29" s="105"/>
      <c r="ARK29" s="105"/>
      <c r="ARL29" s="105"/>
      <c r="ARM29" s="105"/>
      <c r="ARN29" s="105"/>
      <c r="ARO29" s="105"/>
      <c r="ARP29" s="105"/>
      <c r="ARQ29" s="105"/>
      <c r="ARR29" s="105"/>
      <c r="ARS29" s="105"/>
      <c r="ART29" s="105"/>
      <c r="ARU29" s="105"/>
      <c r="ARV29" s="105"/>
      <c r="ARW29" s="105"/>
      <c r="ARX29" s="105"/>
      <c r="ARY29" s="105"/>
      <c r="ARZ29" s="105"/>
      <c r="ASA29" s="105"/>
      <c r="ASB29" s="105"/>
      <c r="ASC29" s="105"/>
      <c r="ASD29" s="105"/>
      <c r="ASE29" s="105"/>
      <c r="ASF29" s="105"/>
      <c r="ASG29" s="105"/>
      <c r="ASH29" s="105"/>
      <c r="ASI29" s="105"/>
      <c r="ASJ29" s="105"/>
      <c r="ASK29" s="105"/>
      <c r="ASL29" s="105"/>
      <c r="ASM29" s="105"/>
      <c r="ASN29" s="105"/>
      <c r="ASO29" s="105"/>
      <c r="ASP29" s="105"/>
      <c r="ASQ29" s="105"/>
      <c r="ASR29" s="105"/>
      <c r="ASS29" s="105"/>
      <c r="AST29" s="105"/>
      <c r="ASU29" s="105"/>
      <c r="ASV29" s="105"/>
      <c r="ASW29" s="105"/>
      <c r="ASX29" s="105"/>
      <c r="ASY29" s="105"/>
      <c r="ASZ29" s="105"/>
      <c r="ATA29" s="105"/>
      <c r="ATB29" s="105"/>
      <c r="ATC29" s="105"/>
      <c r="ATD29" s="105"/>
      <c r="ATE29" s="105"/>
      <c r="ATF29" s="105"/>
      <c r="ATG29" s="105"/>
      <c r="ATH29" s="105"/>
      <c r="ATI29" s="105"/>
      <c r="ATJ29" s="105"/>
      <c r="ATK29" s="105"/>
      <c r="ATL29" s="105"/>
      <c r="ATM29" s="105"/>
      <c r="ATN29" s="105"/>
      <c r="ATO29" s="105"/>
      <c r="ATP29" s="105"/>
      <c r="ATQ29" s="105"/>
      <c r="ATR29" s="105"/>
      <c r="ATS29" s="105"/>
      <c r="ATT29" s="105"/>
      <c r="ATU29" s="105"/>
      <c r="ATV29" s="105"/>
      <c r="ATW29" s="105"/>
      <c r="ATX29" s="105"/>
      <c r="ATY29" s="105"/>
      <c r="ATZ29" s="105"/>
      <c r="AUA29" s="105"/>
      <c r="AUB29" s="105"/>
      <c r="AUC29" s="105"/>
      <c r="AUD29" s="105"/>
      <c r="AUE29" s="105"/>
      <c r="AUF29" s="105"/>
      <c r="AUG29" s="105"/>
      <c r="AUH29" s="105"/>
      <c r="AUI29" s="105"/>
      <c r="AUJ29" s="105"/>
      <c r="AUK29" s="105"/>
      <c r="AUL29" s="105"/>
      <c r="AUM29" s="105"/>
      <c r="AUN29" s="105"/>
      <c r="AUO29" s="105"/>
      <c r="AUP29" s="105"/>
      <c r="AUQ29" s="105"/>
      <c r="AUR29" s="105"/>
      <c r="AUS29" s="105"/>
      <c r="AUT29" s="105"/>
      <c r="AUU29" s="105"/>
      <c r="AUV29" s="105"/>
      <c r="AUW29" s="105"/>
      <c r="AUX29" s="105"/>
      <c r="AUY29" s="105"/>
      <c r="AUZ29" s="105"/>
      <c r="AVA29" s="105"/>
      <c r="AVB29" s="105"/>
      <c r="AVC29" s="105"/>
      <c r="AVD29" s="105"/>
      <c r="AVE29" s="105"/>
      <c r="AVF29" s="105"/>
      <c r="AVG29" s="105"/>
      <c r="AVH29" s="105"/>
      <c r="AVI29" s="105"/>
      <c r="AVJ29" s="105"/>
      <c r="AVK29" s="105"/>
      <c r="AVL29" s="105"/>
      <c r="AVM29" s="105"/>
      <c r="AVN29" s="105"/>
      <c r="AVO29" s="105"/>
      <c r="AVP29" s="105"/>
      <c r="AVQ29" s="105"/>
      <c r="AVR29" s="105"/>
      <c r="AVS29" s="105"/>
      <c r="AVT29" s="105"/>
      <c r="AVU29" s="105"/>
      <c r="AVV29" s="105"/>
      <c r="AVW29" s="105"/>
      <c r="AVX29" s="105"/>
      <c r="AVY29" s="105"/>
      <c r="AVZ29" s="105"/>
      <c r="AWA29" s="105"/>
      <c r="AWB29" s="105"/>
      <c r="AWC29" s="105"/>
      <c r="AWD29" s="105"/>
      <c r="AWE29" s="105"/>
      <c r="AWF29" s="105"/>
      <c r="AWG29" s="105"/>
      <c r="AWH29" s="105"/>
    </row>
    <row r="30" spans="1:1282" ht="15.75">
      <c r="A30" s="2723"/>
      <c r="B30" s="34"/>
      <c r="C30" s="25"/>
      <c r="D30" s="25"/>
      <c r="E30" s="26"/>
      <c r="F30" s="96"/>
      <c r="G30" s="96"/>
      <c r="H30" s="56"/>
      <c r="I30" s="56"/>
      <c r="J30" s="56"/>
      <c r="K30" s="56"/>
      <c r="L30" s="33"/>
      <c r="M30" s="33"/>
      <c r="N30" s="57"/>
    </row>
    <row r="31" spans="1:1282" ht="15.75">
      <c r="A31" s="2723"/>
      <c r="B31" s="34"/>
      <c r="C31" s="23" t="s">
        <v>230</v>
      </c>
      <c r="D31" s="41"/>
      <c r="E31" s="26"/>
      <c r="F31" s="27"/>
      <c r="G31" s="24"/>
      <c r="H31" s="37"/>
      <c r="I31" s="37"/>
      <c r="J31" s="37"/>
      <c r="K31" s="37"/>
      <c r="L31" s="39">
        <f>L13+M10</f>
        <v>2.2359999999999998</v>
      </c>
      <c r="M31" s="39">
        <f>M13+M10</f>
        <v>2.238</v>
      </c>
      <c r="N31" s="47"/>
    </row>
    <row r="32" spans="1:1282" ht="15.75">
      <c r="A32" s="2723"/>
      <c r="B32" s="75"/>
      <c r="C32" s="23"/>
      <c r="D32" s="41"/>
      <c r="E32" s="26"/>
      <c r="F32" s="27"/>
      <c r="G32" s="24"/>
      <c r="H32" s="37"/>
      <c r="I32" s="37"/>
      <c r="J32" s="37"/>
      <c r="K32" s="37"/>
      <c r="L32" s="39"/>
      <c r="M32" s="39"/>
      <c r="N32" s="47"/>
    </row>
    <row r="33" spans="1:1282" ht="15.75">
      <c r="A33" s="2723"/>
      <c r="B33" s="77" t="s">
        <v>1389</v>
      </c>
      <c r="C33" s="23"/>
      <c r="D33" s="41"/>
      <c r="E33" s="26"/>
      <c r="F33" s="27"/>
      <c r="G33" s="24"/>
      <c r="H33" s="37"/>
      <c r="I33" s="37"/>
      <c r="J33" s="37"/>
      <c r="K33" s="37"/>
      <c r="L33" s="39"/>
      <c r="M33" s="39"/>
      <c r="N33" s="47"/>
    </row>
    <row r="34" spans="1:1282" ht="15.75">
      <c r="A34" s="2723"/>
      <c r="B34" s="34"/>
      <c r="C34" s="40"/>
      <c r="D34" s="41"/>
      <c r="E34" s="26"/>
      <c r="F34" s="27"/>
      <c r="G34" s="24"/>
      <c r="H34" s="37"/>
      <c r="I34" s="37"/>
      <c r="J34" s="37"/>
      <c r="K34" s="37"/>
      <c r="L34" s="37"/>
      <c r="M34" s="33"/>
      <c r="N34" s="47"/>
    </row>
    <row r="35" spans="1:1282" ht="16.5" thickBot="1">
      <c r="A35" s="2723"/>
      <c r="B35" s="48"/>
      <c r="C35" s="49"/>
      <c r="D35" s="49"/>
      <c r="E35" s="50"/>
      <c r="F35" s="51"/>
      <c r="G35" s="52"/>
      <c r="H35" s="53"/>
      <c r="I35" s="53"/>
      <c r="J35" s="53"/>
      <c r="K35" s="53"/>
      <c r="L35" s="53"/>
      <c r="M35" s="53"/>
      <c r="N35" s="54"/>
    </row>
    <row r="36" spans="1:1282">
      <c r="A36" s="113"/>
      <c r="B36" s="4"/>
      <c r="C36" s="4"/>
      <c r="D36" s="4"/>
      <c r="E36" s="4"/>
      <c r="F36" s="4"/>
      <c r="G36" s="4"/>
      <c r="H36" s="4"/>
      <c r="I36" s="4"/>
      <c r="J36" s="4"/>
      <c r="K36" s="106"/>
      <c r="L36" s="106"/>
      <c r="M36" s="106"/>
      <c r="N36" s="106"/>
    </row>
    <row r="37" spans="1:1282" ht="15.75" customHeight="1" thickBot="1">
      <c r="A37" s="94" t="s">
        <v>3</v>
      </c>
      <c r="B37" s="2743" t="s">
        <v>244</v>
      </c>
      <c r="C37" s="2743"/>
      <c r="D37" s="2743"/>
      <c r="E37" s="2743"/>
      <c r="F37" s="2743"/>
      <c r="G37" s="2743"/>
      <c r="H37" s="2743"/>
      <c r="I37" s="2743"/>
      <c r="J37" s="2743"/>
      <c r="K37" s="2743"/>
      <c r="L37" s="2743"/>
      <c r="M37" s="2743"/>
      <c r="N37" s="2743"/>
    </row>
    <row r="38" spans="1:1282" ht="23.25" customHeight="1">
      <c r="A38" s="2578" t="s">
        <v>244</v>
      </c>
      <c r="B38" s="2724" t="s">
        <v>228</v>
      </c>
      <c r="C38" s="2725"/>
      <c r="D38" s="2725"/>
      <c r="E38" s="2725"/>
      <c r="F38" s="2725"/>
      <c r="G38" s="2725"/>
      <c r="H38" s="2725"/>
      <c r="I38" s="2725"/>
      <c r="J38" s="2725"/>
      <c r="K38" s="2725"/>
      <c r="L38" s="2725"/>
      <c r="M38" s="2725"/>
      <c r="N38" s="2726"/>
    </row>
    <row r="39" spans="1:1282" ht="15.75" customHeight="1">
      <c r="A39" s="2578"/>
      <c r="B39" s="2735"/>
      <c r="C39" s="2736"/>
      <c r="D39" s="2736"/>
      <c r="E39" s="2736"/>
      <c r="F39" s="2736"/>
      <c r="G39" s="2736"/>
      <c r="H39" s="2736"/>
      <c r="I39" s="2736"/>
      <c r="J39" s="2736"/>
      <c r="K39" s="2736"/>
      <c r="L39" s="2736"/>
      <c r="M39" s="2736"/>
      <c r="N39" s="2737"/>
    </row>
    <row r="40" spans="1:1282" ht="15" customHeight="1">
      <c r="A40" s="2578"/>
      <c r="B40" s="2738" t="s">
        <v>235</v>
      </c>
      <c r="C40" s="2412"/>
      <c r="D40" s="2412"/>
      <c r="E40" s="2412"/>
      <c r="F40" s="2412"/>
      <c r="G40" s="2412"/>
      <c r="H40" s="2412"/>
      <c r="I40" s="2412"/>
      <c r="J40" s="2412"/>
      <c r="K40" s="2412"/>
      <c r="L40" s="2412"/>
      <c r="M40" s="2412"/>
      <c r="N40" s="2413"/>
    </row>
    <row r="41" spans="1:1282" s="58" customFormat="1" ht="15" customHeight="1">
      <c r="A41" s="2578"/>
      <c r="B41" s="2738"/>
      <c r="C41" s="2412"/>
      <c r="D41" s="2412"/>
      <c r="E41" s="2412"/>
      <c r="F41" s="2412"/>
      <c r="G41" s="2412"/>
      <c r="H41" s="2412"/>
      <c r="I41" s="2412"/>
      <c r="J41" s="2412"/>
      <c r="K41" s="2412"/>
      <c r="L41" s="2412"/>
      <c r="M41" s="2412"/>
      <c r="N41" s="2413"/>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c r="FA41" s="105"/>
      <c r="FB41" s="105"/>
      <c r="FC41" s="105"/>
      <c r="FD41" s="105"/>
      <c r="FE41" s="105"/>
      <c r="FF41" s="105"/>
      <c r="FG41" s="105"/>
      <c r="FH41" s="105"/>
      <c r="FI41" s="105"/>
      <c r="FJ41" s="105"/>
      <c r="FK41" s="105"/>
      <c r="FL41" s="105"/>
      <c r="FM41" s="105"/>
      <c r="FN41" s="105"/>
      <c r="FO41" s="105"/>
      <c r="FP41" s="105"/>
      <c r="FQ41" s="105"/>
      <c r="FR41" s="105"/>
      <c r="FS41" s="105"/>
      <c r="FT41" s="105"/>
      <c r="FU41" s="105"/>
      <c r="FV41" s="105"/>
      <c r="FW41" s="105"/>
      <c r="FX41" s="105"/>
      <c r="FY41" s="105"/>
      <c r="FZ41" s="105"/>
      <c r="GA41" s="105"/>
      <c r="GB41" s="105"/>
      <c r="GC41" s="105"/>
      <c r="GD41" s="105"/>
      <c r="GE41" s="105"/>
      <c r="GF41" s="105"/>
      <c r="GG41" s="105"/>
      <c r="GH41" s="105"/>
      <c r="GI41" s="105"/>
      <c r="GJ41" s="105"/>
      <c r="GK41" s="105"/>
      <c r="GL41" s="105"/>
      <c r="GM41" s="105"/>
      <c r="GN41" s="105"/>
      <c r="GO41" s="105"/>
      <c r="GP41" s="105"/>
      <c r="GQ41" s="105"/>
      <c r="GR41" s="105"/>
      <c r="GS41" s="105"/>
      <c r="GT41" s="105"/>
      <c r="GU41" s="105"/>
      <c r="GV41" s="105"/>
      <c r="GW41" s="105"/>
      <c r="GX41" s="105"/>
      <c r="GY41" s="105"/>
      <c r="GZ41" s="105"/>
      <c r="HA41" s="105"/>
      <c r="HB41" s="105"/>
      <c r="HC41" s="105"/>
      <c r="HD41" s="105"/>
      <c r="HE41" s="105"/>
      <c r="HF41" s="105"/>
      <c r="HG41" s="105"/>
      <c r="HH41" s="105"/>
      <c r="HI41" s="105"/>
      <c r="HJ41" s="105"/>
      <c r="HK41" s="105"/>
      <c r="HL41" s="105"/>
      <c r="HM41" s="105"/>
      <c r="HN41" s="105"/>
      <c r="HO41" s="105"/>
      <c r="HP41" s="105"/>
      <c r="HQ41" s="105"/>
      <c r="HR41" s="105"/>
      <c r="HS41" s="105"/>
      <c r="HT41" s="105"/>
      <c r="HU41" s="105"/>
      <c r="HV41" s="105"/>
      <c r="HW41" s="105"/>
      <c r="HX41" s="105"/>
      <c r="HY41" s="105"/>
      <c r="HZ41" s="105"/>
      <c r="IA41" s="105"/>
      <c r="IB41" s="105"/>
      <c r="IC41" s="105"/>
      <c r="ID41" s="105"/>
      <c r="IE41" s="105"/>
      <c r="IF41" s="105"/>
      <c r="IG41" s="105"/>
      <c r="IH41" s="105"/>
      <c r="II41" s="105"/>
      <c r="IJ41" s="105"/>
      <c r="IK41" s="105"/>
      <c r="IL41" s="105"/>
      <c r="IM41" s="105"/>
      <c r="IN41" s="105"/>
      <c r="IO41" s="105"/>
      <c r="IP41" s="105"/>
      <c r="IQ41" s="105"/>
      <c r="IR41" s="105"/>
      <c r="IS41" s="105"/>
      <c r="IT41" s="105"/>
      <c r="IU41" s="105"/>
      <c r="IV41" s="105"/>
      <c r="IW41" s="105"/>
      <c r="IX41" s="105"/>
      <c r="IY41" s="105"/>
      <c r="IZ41" s="105"/>
      <c r="JA41" s="105"/>
      <c r="JB41" s="105"/>
      <c r="JC41" s="105"/>
      <c r="JD41" s="105"/>
      <c r="JE41" s="105"/>
      <c r="JF41" s="105"/>
      <c r="JG41" s="105"/>
      <c r="JH41" s="105"/>
      <c r="JI41" s="105"/>
      <c r="JJ41" s="105"/>
      <c r="JK41" s="105"/>
      <c r="JL41" s="105"/>
      <c r="JM41" s="105"/>
      <c r="JN41" s="105"/>
      <c r="JO41" s="105"/>
      <c r="JP41" s="105"/>
      <c r="JQ41" s="105"/>
      <c r="JR41" s="105"/>
      <c r="JS41" s="105"/>
      <c r="JT41" s="105"/>
      <c r="JU41" s="105"/>
      <c r="JV41" s="105"/>
      <c r="JW41" s="105"/>
      <c r="JX41" s="105"/>
      <c r="JY41" s="105"/>
      <c r="JZ41" s="105"/>
      <c r="KA41" s="105"/>
      <c r="KB41" s="105"/>
      <c r="KC41" s="105"/>
      <c r="KD41" s="105"/>
      <c r="KE41" s="105"/>
      <c r="KF41" s="105"/>
      <c r="KG41" s="105"/>
      <c r="KH41" s="105"/>
      <c r="KI41" s="105"/>
      <c r="KJ41" s="105"/>
      <c r="KK41" s="105"/>
      <c r="KL41" s="105"/>
      <c r="KM41" s="105"/>
      <c r="KN41" s="105"/>
      <c r="KO41" s="105"/>
      <c r="KP41" s="105"/>
      <c r="KQ41" s="105"/>
      <c r="KR41" s="105"/>
      <c r="KS41" s="105"/>
      <c r="KT41" s="105"/>
      <c r="KU41" s="105"/>
      <c r="KV41" s="105"/>
      <c r="KW41" s="105"/>
      <c r="KX41" s="105"/>
      <c r="KY41" s="105"/>
      <c r="KZ41" s="105"/>
      <c r="LA41" s="105"/>
      <c r="LB41" s="105"/>
      <c r="LC41" s="105"/>
      <c r="LD41" s="105"/>
      <c r="LE41" s="105"/>
      <c r="LF41" s="105"/>
      <c r="LG41" s="105"/>
      <c r="LH41" s="105"/>
      <c r="LI41" s="105"/>
      <c r="LJ41" s="105"/>
      <c r="LK41" s="105"/>
      <c r="LL41" s="105"/>
      <c r="LM41" s="105"/>
      <c r="LN41" s="105"/>
      <c r="LO41" s="105"/>
      <c r="LP41" s="105"/>
      <c r="LQ41" s="105"/>
      <c r="LR41" s="105"/>
      <c r="LS41" s="105"/>
      <c r="LT41" s="105"/>
      <c r="LU41" s="105"/>
      <c r="LV41" s="105"/>
      <c r="LW41" s="105"/>
      <c r="LX41" s="105"/>
      <c r="LY41" s="105"/>
      <c r="LZ41" s="105"/>
      <c r="MA41" s="105"/>
      <c r="MB41" s="105"/>
      <c r="MC41" s="105"/>
      <c r="MD41" s="105"/>
      <c r="ME41" s="105"/>
      <c r="MF41" s="105"/>
      <c r="MG41" s="105"/>
      <c r="MH41" s="105"/>
      <c r="MI41" s="105"/>
      <c r="MJ41" s="105"/>
      <c r="MK41" s="105"/>
      <c r="ML41" s="105"/>
      <c r="MM41" s="105"/>
      <c r="MN41" s="105"/>
      <c r="MO41" s="105"/>
      <c r="MP41" s="105"/>
      <c r="MQ41" s="105"/>
      <c r="MR41" s="105"/>
      <c r="MS41" s="105"/>
      <c r="MT41" s="105"/>
      <c r="MU41" s="105"/>
      <c r="MV41" s="105"/>
      <c r="MW41" s="105"/>
      <c r="MX41" s="105"/>
      <c r="MY41" s="105"/>
      <c r="MZ41" s="105"/>
      <c r="NA41" s="105"/>
      <c r="NB41" s="105"/>
      <c r="NC41" s="105"/>
      <c r="ND41" s="105"/>
      <c r="NE41" s="105"/>
      <c r="NF41" s="105"/>
      <c r="NG41" s="105"/>
      <c r="NH41" s="105"/>
      <c r="NI41" s="105"/>
      <c r="NJ41" s="105"/>
      <c r="NK41" s="105"/>
      <c r="NL41" s="105"/>
      <c r="NM41" s="105"/>
      <c r="NN41" s="105"/>
      <c r="NO41" s="105"/>
      <c r="NP41" s="105"/>
      <c r="NQ41" s="105"/>
      <c r="NR41" s="105"/>
      <c r="NS41" s="105"/>
      <c r="NT41" s="105"/>
      <c r="NU41" s="105"/>
      <c r="NV41" s="105"/>
      <c r="NW41" s="105"/>
      <c r="NX41" s="105"/>
      <c r="NY41" s="105"/>
      <c r="NZ41" s="105"/>
      <c r="OA41" s="105"/>
      <c r="OB41" s="105"/>
      <c r="OC41" s="105"/>
      <c r="OD41" s="105"/>
      <c r="OE41" s="105"/>
      <c r="OF41" s="105"/>
      <c r="OG41" s="105"/>
      <c r="OH41" s="105"/>
      <c r="OI41" s="105"/>
      <c r="OJ41" s="105"/>
      <c r="OK41" s="105"/>
      <c r="OL41" s="105"/>
      <c r="OM41" s="105"/>
      <c r="ON41" s="105"/>
      <c r="OO41" s="105"/>
      <c r="OP41" s="105"/>
      <c r="OQ41" s="105"/>
      <c r="OR41" s="105"/>
      <c r="OS41" s="105"/>
      <c r="OT41" s="105"/>
      <c r="OU41" s="105"/>
      <c r="OV41" s="105"/>
      <c r="OW41" s="105"/>
      <c r="OX41" s="105"/>
      <c r="OY41" s="105"/>
      <c r="OZ41" s="105"/>
      <c r="PA41" s="105"/>
      <c r="PB41" s="105"/>
      <c r="PC41" s="105"/>
      <c r="PD41" s="105"/>
      <c r="PE41" s="105"/>
      <c r="PF41" s="105"/>
      <c r="PG41" s="105"/>
      <c r="PH41" s="105"/>
      <c r="PI41" s="105"/>
      <c r="PJ41" s="105"/>
      <c r="PK41" s="105"/>
      <c r="PL41" s="105"/>
      <c r="PM41" s="105"/>
      <c r="PN41" s="105"/>
      <c r="PO41" s="105"/>
      <c r="PP41" s="105"/>
      <c r="PQ41" s="105"/>
      <c r="PR41" s="105"/>
      <c r="PS41" s="105"/>
      <c r="PT41" s="105"/>
      <c r="PU41" s="105"/>
      <c r="PV41" s="105"/>
      <c r="PW41" s="105"/>
      <c r="PX41" s="105"/>
      <c r="PY41" s="105"/>
      <c r="PZ41" s="105"/>
      <c r="QA41" s="105"/>
      <c r="QB41" s="105"/>
      <c r="QC41" s="105"/>
      <c r="QD41" s="105"/>
      <c r="QE41" s="105"/>
      <c r="QF41" s="105"/>
      <c r="QG41" s="105"/>
      <c r="QH41" s="105"/>
      <c r="QI41" s="105"/>
      <c r="QJ41" s="105"/>
      <c r="QK41" s="105"/>
      <c r="QL41" s="105"/>
      <c r="QM41" s="105"/>
      <c r="QN41" s="105"/>
      <c r="QO41" s="105"/>
      <c r="QP41" s="105"/>
      <c r="QQ41" s="105"/>
      <c r="QR41" s="105"/>
      <c r="QS41" s="105"/>
      <c r="QT41" s="105"/>
      <c r="QU41" s="105"/>
      <c r="QV41" s="105"/>
      <c r="QW41" s="105"/>
      <c r="QX41" s="105"/>
      <c r="QY41" s="105"/>
      <c r="QZ41" s="105"/>
      <c r="RA41" s="105"/>
      <c r="RB41" s="105"/>
      <c r="RC41" s="105"/>
      <c r="RD41" s="105"/>
      <c r="RE41" s="105"/>
      <c r="RF41" s="105"/>
      <c r="RG41" s="105"/>
      <c r="RH41" s="105"/>
      <c r="RI41" s="105"/>
      <c r="RJ41" s="105"/>
      <c r="RK41" s="105"/>
      <c r="RL41" s="105"/>
      <c r="RM41" s="105"/>
      <c r="RN41" s="105"/>
      <c r="RO41" s="105"/>
      <c r="RP41" s="105"/>
      <c r="RQ41" s="105"/>
      <c r="RR41" s="105"/>
      <c r="RS41" s="105"/>
      <c r="RT41" s="105"/>
      <c r="RU41" s="105"/>
      <c r="RV41" s="105"/>
      <c r="RW41" s="105"/>
      <c r="RX41" s="105"/>
      <c r="RY41" s="105"/>
      <c r="RZ41" s="105"/>
      <c r="SA41" s="105"/>
      <c r="SB41" s="105"/>
      <c r="SC41" s="105"/>
      <c r="SD41" s="105"/>
      <c r="SE41" s="105"/>
      <c r="SF41" s="105"/>
      <c r="SG41" s="105"/>
      <c r="SH41" s="105"/>
      <c r="SI41" s="105"/>
      <c r="SJ41" s="105"/>
      <c r="SK41" s="105"/>
      <c r="SL41" s="105"/>
      <c r="SM41" s="105"/>
      <c r="SN41" s="105"/>
      <c r="SO41" s="105"/>
      <c r="SP41" s="105"/>
      <c r="SQ41" s="105"/>
      <c r="SR41" s="105"/>
      <c r="SS41" s="105"/>
      <c r="ST41" s="105"/>
      <c r="SU41" s="105"/>
      <c r="SV41" s="105"/>
      <c r="SW41" s="105"/>
      <c r="SX41" s="105"/>
      <c r="SY41" s="105"/>
      <c r="SZ41" s="105"/>
      <c r="TA41" s="105"/>
      <c r="TB41" s="105"/>
      <c r="TC41" s="105"/>
      <c r="TD41" s="105"/>
      <c r="TE41" s="105"/>
      <c r="TF41" s="105"/>
      <c r="TG41" s="105"/>
      <c r="TH41" s="105"/>
      <c r="TI41" s="105"/>
      <c r="TJ41" s="105"/>
      <c r="TK41" s="105"/>
      <c r="TL41" s="105"/>
      <c r="TM41" s="105"/>
      <c r="TN41" s="105"/>
      <c r="TO41" s="105"/>
      <c r="TP41" s="105"/>
      <c r="TQ41" s="105"/>
      <c r="TR41" s="105"/>
      <c r="TS41" s="105"/>
      <c r="TT41" s="105"/>
      <c r="TU41" s="105"/>
      <c r="TV41" s="105"/>
      <c r="TW41" s="105"/>
      <c r="TX41" s="105"/>
      <c r="TY41" s="105"/>
      <c r="TZ41" s="105"/>
      <c r="UA41" s="105"/>
      <c r="UB41" s="105"/>
      <c r="UC41" s="105"/>
      <c r="UD41" s="105"/>
      <c r="UE41" s="105"/>
      <c r="UF41" s="105"/>
      <c r="UG41" s="105"/>
      <c r="UH41" s="105"/>
      <c r="UI41" s="105"/>
      <c r="UJ41" s="105"/>
      <c r="UK41" s="105"/>
      <c r="UL41" s="105"/>
      <c r="UM41" s="105"/>
      <c r="UN41" s="105"/>
      <c r="UO41" s="105"/>
      <c r="UP41" s="105"/>
      <c r="UQ41" s="105"/>
      <c r="UR41" s="105"/>
      <c r="US41" s="105"/>
      <c r="UT41" s="105"/>
      <c r="UU41" s="105"/>
      <c r="UV41" s="105"/>
      <c r="UW41" s="105"/>
      <c r="UX41" s="105"/>
      <c r="UY41" s="105"/>
      <c r="UZ41" s="105"/>
      <c r="VA41" s="105"/>
      <c r="VB41" s="105"/>
      <c r="VC41" s="105"/>
      <c r="VD41" s="105"/>
      <c r="VE41" s="105"/>
      <c r="VF41" s="105"/>
      <c r="VG41" s="105"/>
      <c r="VH41" s="105"/>
      <c r="VI41" s="105"/>
      <c r="VJ41" s="105"/>
      <c r="VK41" s="105"/>
      <c r="VL41" s="105"/>
      <c r="VM41" s="105"/>
      <c r="VN41" s="105"/>
      <c r="VO41" s="105"/>
      <c r="VP41" s="105"/>
      <c r="VQ41" s="105"/>
      <c r="VR41" s="105"/>
      <c r="VS41" s="105"/>
      <c r="VT41" s="105"/>
      <c r="VU41" s="105"/>
      <c r="VV41" s="105"/>
      <c r="VW41" s="105"/>
      <c r="VX41" s="105"/>
      <c r="VY41" s="105"/>
      <c r="VZ41" s="105"/>
      <c r="WA41" s="105"/>
      <c r="WB41" s="105"/>
      <c r="WC41" s="105"/>
      <c r="WD41" s="105"/>
      <c r="WE41" s="105"/>
      <c r="WF41" s="105"/>
      <c r="WG41" s="105"/>
      <c r="WH41" s="105"/>
      <c r="WI41" s="105"/>
      <c r="WJ41" s="105"/>
      <c r="WK41" s="105"/>
      <c r="WL41" s="105"/>
      <c r="WM41" s="105"/>
      <c r="WN41" s="105"/>
      <c r="WO41" s="105"/>
      <c r="WP41" s="105"/>
      <c r="WQ41" s="105"/>
      <c r="WR41" s="105"/>
      <c r="WS41" s="105"/>
      <c r="WT41" s="105"/>
      <c r="WU41" s="105"/>
      <c r="WV41" s="105"/>
      <c r="WW41" s="105"/>
      <c r="WX41" s="105"/>
      <c r="WY41" s="105"/>
      <c r="WZ41" s="105"/>
      <c r="XA41" s="105"/>
      <c r="XB41" s="105"/>
      <c r="XC41" s="105"/>
      <c r="XD41" s="105"/>
      <c r="XE41" s="105"/>
      <c r="XF41" s="105"/>
      <c r="XG41" s="105"/>
      <c r="XH41" s="105"/>
      <c r="XI41" s="105"/>
      <c r="XJ41" s="105"/>
      <c r="XK41" s="105"/>
      <c r="XL41" s="105"/>
      <c r="XM41" s="105"/>
      <c r="XN41" s="105"/>
      <c r="XO41" s="105"/>
      <c r="XP41" s="105"/>
      <c r="XQ41" s="105"/>
      <c r="XR41" s="105"/>
      <c r="XS41" s="105"/>
      <c r="XT41" s="105"/>
      <c r="XU41" s="105"/>
      <c r="XV41" s="105"/>
      <c r="XW41" s="105"/>
      <c r="XX41" s="105"/>
      <c r="XY41" s="105"/>
      <c r="XZ41" s="105"/>
      <c r="YA41" s="105"/>
      <c r="YB41" s="105"/>
      <c r="YC41" s="105"/>
      <c r="YD41" s="105"/>
      <c r="YE41" s="105"/>
      <c r="YF41" s="105"/>
      <c r="YG41" s="105"/>
      <c r="YH41" s="105"/>
      <c r="YI41" s="105"/>
      <c r="YJ41" s="105"/>
      <c r="YK41" s="105"/>
      <c r="YL41" s="105"/>
      <c r="YM41" s="105"/>
      <c r="YN41" s="105"/>
      <c r="YO41" s="105"/>
      <c r="YP41" s="105"/>
      <c r="YQ41" s="105"/>
      <c r="YR41" s="105"/>
      <c r="YS41" s="105"/>
      <c r="YT41" s="105"/>
      <c r="YU41" s="105"/>
      <c r="YV41" s="105"/>
      <c r="YW41" s="105"/>
      <c r="YX41" s="105"/>
      <c r="YY41" s="105"/>
      <c r="YZ41" s="105"/>
      <c r="ZA41" s="105"/>
      <c r="ZB41" s="105"/>
      <c r="ZC41" s="105"/>
      <c r="ZD41" s="105"/>
      <c r="ZE41" s="105"/>
      <c r="ZF41" s="105"/>
      <c r="ZG41" s="105"/>
      <c r="ZH41" s="105"/>
      <c r="ZI41" s="105"/>
      <c r="ZJ41" s="105"/>
      <c r="ZK41" s="105"/>
      <c r="ZL41" s="105"/>
      <c r="ZM41" s="105"/>
      <c r="ZN41" s="105"/>
      <c r="ZO41" s="105"/>
      <c r="ZP41" s="105"/>
      <c r="ZQ41" s="105"/>
      <c r="ZR41" s="105"/>
      <c r="ZS41" s="105"/>
      <c r="ZT41" s="105"/>
      <c r="ZU41" s="105"/>
      <c r="ZV41" s="105"/>
      <c r="ZW41" s="105"/>
      <c r="ZX41" s="105"/>
      <c r="ZY41" s="105"/>
      <c r="ZZ41" s="105"/>
      <c r="AAA41" s="105"/>
      <c r="AAB41" s="105"/>
      <c r="AAC41" s="105"/>
      <c r="AAD41" s="105"/>
      <c r="AAE41" s="105"/>
      <c r="AAF41" s="105"/>
      <c r="AAG41" s="105"/>
      <c r="AAH41" s="105"/>
      <c r="AAI41" s="105"/>
      <c r="AAJ41" s="105"/>
      <c r="AAK41" s="105"/>
      <c r="AAL41" s="105"/>
      <c r="AAM41" s="105"/>
      <c r="AAN41" s="105"/>
      <c r="AAO41" s="105"/>
      <c r="AAP41" s="105"/>
      <c r="AAQ41" s="105"/>
      <c r="AAR41" s="105"/>
      <c r="AAS41" s="105"/>
      <c r="AAT41" s="105"/>
      <c r="AAU41" s="105"/>
      <c r="AAV41" s="105"/>
      <c r="AAW41" s="105"/>
      <c r="AAX41" s="105"/>
      <c r="AAY41" s="105"/>
      <c r="AAZ41" s="105"/>
      <c r="ABA41" s="105"/>
      <c r="ABB41" s="105"/>
      <c r="ABC41" s="105"/>
      <c r="ABD41" s="105"/>
      <c r="ABE41" s="105"/>
      <c r="ABF41" s="105"/>
      <c r="ABG41" s="105"/>
      <c r="ABH41" s="105"/>
      <c r="ABI41" s="105"/>
      <c r="ABJ41" s="105"/>
      <c r="ABK41" s="105"/>
      <c r="ABL41" s="105"/>
      <c r="ABM41" s="105"/>
      <c r="ABN41" s="105"/>
      <c r="ABO41" s="105"/>
      <c r="ABP41" s="105"/>
      <c r="ABQ41" s="105"/>
      <c r="ABR41" s="105"/>
      <c r="ABS41" s="105"/>
      <c r="ABT41" s="105"/>
      <c r="ABU41" s="105"/>
      <c r="ABV41" s="105"/>
      <c r="ABW41" s="105"/>
      <c r="ABX41" s="105"/>
      <c r="ABY41" s="105"/>
      <c r="ABZ41" s="105"/>
      <c r="ACA41" s="105"/>
      <c r="ACB41" s="105"/>
      <c r="ACC41" s="105"/>
      <c r="ACD41" s="105"/>
      <c r="ACE41" s="105"/>
      <c r="ACF41" s="105"/>
      <c r="ACG41" s="105"/>
      <c r="ACH41" s="105"/>
      <c r="ACI41" s="105"/>
      <c r="ACJ41" s="105"/>
      <c r="ACK41" s="105"/>
      <c r="ACL41" s="105"/>
      <c r="ACM41" s="105"/>
      <c r="ACN41" s="105"/>
      <c r="ACO41" s="105"/>
      <c r="ACP41" s="105"/>
      <c r="ACQ41" s="105"/>
      <c r="ACR41" s="105"/>
      <c r="ACS41" s="105"/>
      <c r="ACT41" s="105"/>
      <c r="ACU41" s="105"/>
      <c r="ACV41" s="105"/>
      <c r="ACW41" s="105"/>
      <c r="ACX41" s="105"/>
      <c r="ACY41" s="105"/>
      <c r="ACZ41" s="105"/>
      <c r="ADA41" s="105"/>
      <c r="ADB41" s="105"/>
      <c r="ADC41" s="105"/>
      <c r="ADD41" s="105"/>
      <c r="ADE41" s="105"/>
      <c r="ADF41" s="105"/>
      <c r="ADG41" s="105"/>
      <c r="ADH41" s="105"/>
      <c r="ADI41" s="105"/>
      <c r="ADJ41" s="105"/>
      <c r="ADK41" s="105"/>
      <c r="ADL41" s="105"/>
      <c r="ADM41" s="105"/>
      <c r="ADN41" s="105"/>
      <c r="ADO41" s="105"/>
      <c r="ADP41" s="105"/>
      <c r="ADQ41" s="105"/>
      <c r="ADR41" s="105"/>
      <c r="ADS41" s="105"/>
      <c r="ADT41" s="105"/>
      <c r="ADU41" s="105"/>
      <c r="ADV41" s="105"/>
      <c r="ADW41" s="105"/>
      <c r="ADX41" s="105"/>
      <c r="ADY41" s="105"/>
      <c r="ADZ41" s="105"/>
      <c r="AEA41" s="105"/>
      <c r="AEB41" s="105"/>
      <c r="AEC41" s="105"/>
      <c r="AED41" s="105"/>
      <c r="AEE41" s="105"/>
      <c r="AEF41" s="105"/>
      <c r="AEG41" s="105"/>
      <c r="AEH41" s="105"/>
      <c r="AEI41" s="105"/>
      <c r="AEJ41" s="105"/>
      <c r="AEK41" s="105"/>
      <c r="AEL41" s="105"/>
      <c r="AEM41" s="105"/>
      <c r="AEN41" s="105"/>
      <c r="AEO41" s="105"/>
      <c r="AEP41" s="105"/>
      <c r="AEQ41" s="105"/>
      <c r="AER41" s="105"/>
      <c r="AES41" s="105"/>
      <c r="AET41" s="105"/>
      <c r="AEU41" s="105"/>
      <c r="AEV41" s="105"/>
      <c r="AEW41" s="105"/>
      <c r="AEX41" s="105"/>
      <c r="AEY41" s="105"/>
      <c r="AEZ41" s="105"/>
      <c r="AFA41" s="105"/>
      <c r="AFB41" s="105"/>
      <c r="AFC41" s="105"/>
      <c r="AFD41" s="105"/>
      <c r="AFE41" s="105"/>
      <c r="AFF41" s="105"/>
      <c r="AFG41" s="105"/>
      <c r="AFH41" s="105"/>
      <c r="AFI41" s="105"/>
      <c r="AFJ41" s="105"/>
      <c r="AFK41" s="105"/>
      <c r="AFL41" s="105"/>
      <c r="AFM41" s="105"/>
      <c r="AFN41" s="105"/>
      <c r="AFO41" s="105"/>
      <c r="AFP41" s="105"/>
      <c r="AFQ41" s="105"/>
      <c r="AFR41" s="105"/>
      <c r="AFS41" s="105"/>
      <c r="AFT41" s="105"/>
      <c r="AFU41" s="105"/>
      <c r="AFV41" s="105"/>
      <c r="AFW41" s="105"/>
      <c r="AFX41" s="105"/>
      <c r="AFY41" s="105"/>
      <c r="AFZ41" s="105"/>
      <c r="AGA41" s="105"/>
      <c r="AGB41" s="105"/>
      <c r="AGC41" s="105"/>
      <c r="AGD41" s="105"/>
      <c r="AGE41" s="105"/>
      <c r="AGF41" s="105"/>
      <c r="AGG41" s="105"/>
      <c r="AGH41" s="105"/>
      <c r="AGI41" s="105"/>
      <c r="AGJ41" s="105"/>
      <c r="AGK41" s="105"/>
      <c r="AGL41" s="105"/>
      <c r="AGM41" s="105"/>
      <c r="AGN41" s="105"/>
      <c r="AGO41" s="105"/>
      <c r="AGP41" s="105"/>
      <c r="AGQ41" s="105"/>
      <c r="AGR41" s="105"/>
      <c r="AGS41" s="105"/>
      <c r="AGT41" s="105"/>
      <c r="AGU41" s="105"/>
      <c r="AGV41" s="105"/>
      <c r="AGW41" s="105"/>
      <c r="AGX41" s="105"/>
      <c r="AGY41" s="105"/>
      <c r="AGZ41" s="105"/>
      <c r="AHA41" s="105"/>
      <c r="AHB41" s="105"/>
      <c r="AHC41" s="105"/>
      <c r="AHD41" s="105"/>
      <c r="AHE41" s="105"/>
      <c r="AHF41" s="105"/>
      <c r="AHG41" s="105"/>
      <c r="AHH41" s="105"/>
      <c r="AHI41" s="105"/>
      <c r="AHJ41" s="105"/>
      <c r="AHK41" s="105"/>
      <c r="AHL41" s="105"/>
      <c r="AHM41" s="105"/>
      <c r="AHN41" s="105"/>
      <c r="AHO41" s="105"/>
      <c r="AHP41" s="105"/>
      <c r="AHQ41" s="105"/>
      <c r="AHR41" s="105"/>
      <c r="AHS41" s="105"/>
      <c r="AHT41" s="105"/>
      <c r="AHU41" s="105"/>
      <c r="AHV41" s="105"/>
      <c r="AHW41" s="105"/>
      <c r="AHX41" s="105"/>
      <c r="AHY41" s="105"/>
      <c r="AHZ41" s="105"/>
      <c r="AIA41" s="105"/>
      <c r="AIB41" s="105"/>
      <c r="AIC41" s="105"/>
      <c r="AID41" s="105"/>
      <c r="AIE41" s="105"/>
      <c r="AIF41" s="105"/>
      <c r="AIG41" s="105"/>
      <c r="AIH41" s="105"/>
      <c r="AII41" s="105"/>
      <c r="AIJ41" s="105"/>
      <c r="AIK41" s="105"/>
      <c r="AIL41" s="105"/>
      <c r="AIM41" s="105"/>
      <c r="AIN41" s="105"/>
      <c r="AIO41" s="105"/>
      <c r="AIP41" s="105"/>
      <c r="AIQ41" s="105"/>
      <c r="AIR41" s="105"/>
      <c r="AIS41" s="105"/>
      <c r="AIT41" s="105"/>
      <c r="AIU41" s="105"/>
      <c r="AIV41" s="105"/>
      <c r="AIW41" s="105"/>
      <c r="AIX41" s="105"/>
      <c r="AIY41" s="105"/>
      <c r="AIZ41" s="105"/>
      <c r="AJA41" s="105"/>
      <c r="AJB41" s="105"/>
      <c r="AJC41" s="105"/>
      <c r="AJD41" s="105"/>
      <c r="AJE41" s="105"/>
      <c r="AJF41" s="105"/>
      <c r="AJG41" s="105"/>
      <c r="AJH41" s="105"/>
      <c r="AJI41" s="105"/>
      <c r="AJJ41" s="105"/>
      <c r="AJK41" s="105"/>
      <c r="AJL41" s="105"/>
      <c r="AJM41" s="105"/>
      <c r="AJN41" s="105"/>
      <c r="AJO41" s="105"/>
      <c r="AJP41" s="105"/>
      <c r="AJQ41" s="105"/>
      <c r="AJR41" s="105"/>
      <c r="AJS41" s="105"/>
      <c r="AJT41" s="105"/>
      <c r="AJU41" s="105"/>
      <c r="AJV41" s="105"/>
      <c r="AJW41" s="105"/>
      <c r="AJX41" s="105"/>
      <c r="AJY41" s="105"/>
      <c r="AJZ41" s="105"/>
      <c r="AKA41" s="105"/>
      <c r="AKB41" s="105"/>
      <c r="AKC41" s="105"/>
      <c r="AKD41" s="105"/>
      <c r="AKE41" s="105"/>
      <c r="AKF41" s="105"/>
      <c r="AKG41" s="105"/>
      <c r="AKH41" s="105"/>
      <c r="AKI41" s="105"/>
      <c r="AKJ41" s="105"/>
      <c r="AKK41" s="105"/>
      <c r="AKL41" s="105"/>
      <c r="AKM41" s="105"/>
      <c r="AKN41" s="105"/>
      <c r="AKO41" s="105"/>
      <c r="AKP41" s="105"/>
      <c r="AKQ41" s="105"/>
      <c r="AKR41" s="105"/>
      <c r="AKS41" s="105"/>
      <c r="AKT41" s="105"/>
      <c r="AKU41" s="105"/>
      <c r="AKV41" s="105"/>
      <c r="AKW41" s="105"/>
      <c r="AKX41" s="105"/>
      <c r="AKY41" s="105"/>
      <c r="AKZ41" s="105"/>
      <c r="ALA41" s="105"/>
      <c r="ALB41" s="105"/>
      <c r="ALC41" s="105"/>
      <c r="ALD41" s="105"/>
      <c r="ALE41" s="105"/>
      <c r="ALF41" s="105"/>
      <c r="ALG41" s="105"/>
      <c r="ALH41" s="105"/>
      <c r="ALI41" s="105"/>
      <c r="ALJ41" s="105"/>
      <c r="ALK41" s="105"/>
      <c r="ALL41" s="105"/>
      <c r="ALM41" s="105"/>
      <c r="ALN41" s="105"/>
      <c r="ALO41" s="105"/>
      <c r="ALP41" s="105"/>
      <c r="ALQ41" s="105"/>
      <c r="ALR41" s="105"/>
      <c r="ALS41" s="105"/>
      <c r="ALT41" s="105"/>
      <c r="ALU41" s="105"/>
      <c r="ALV41" s="105"/>
      <c r="ALW41" s="105"/>
      <c r="ALX41" s="105"/>
      <c r="ALY41" s="105"/>
      <c r="ALZ41" s="105"/>
      <c r="AMA41" s="105"/>
      <c r="AMB41" s="105"/>
      <c r="AMC41" s="105"/>
      <c r="AMD41" s="105"/>
      <c r="AME41" s="105"/>
      <c r="AMF41" s="105"/>
      <c r="AMG41" s="105"/>
      <c r="AMH41" s="105"/>
      <c r="AMI41" s="105"/>
      <c r="AMJ41" s="105"/>
      <c r="AMK41" s="105"/>
      <c r="AML41" s="105"/>
      <c r="AMM41" s="105"/>
      <c r="AMN41" s="105"/>
      <c r="AMO41" s="105"/>
      <c r="AMP41" s="105"/>
      <c r="AMQ41" s="105"/>
      <c r="AMR41" s="105"/>
      <c r="AMS41" s="105"/>
      <c r="AMT41" s="105"/>
      <c r="AMU41" s="105"/>
      <c r="AMV41" s="105"/>
      <c r="AMW41" s="105"/>
      <c r="AMX41" s="105"/>
      <c r="AMY41" s="105"/>
      <c r="AMZ41" s="105"/>
      <c r="ANA41" s="105"/>
      <c r="ANB41" s="105"/>
      <c r="ANC41" s="105"/>
      <c r="AND41" s="105"/>
      <c r="ANE41" s="105"/>
      <c r="ANF41" s="105"/>
      <c r="ANG41" s="105"/>
      <c r="ANH41" s="105"/>
      <c r="ANI41" s="105"/>
      <c r="ANJ41" s="105"/>
      <c r="ANK41" s="105"/>
      <c r="ANL41" s="105"/>
      <c r="ANM41" s="105"/>
      <c r="ANN41" s="105"/>
      <c r="ANO41" s="105"/>
      <c r="ANP41" s="105"/>
      <c r="ANQ41" s="105"/>
      <c r="ANR41" s="105"/>
      <c r="ANS41" s="105"/>
      <c r="ANT41" s="105"/>
      <c r="ANU41" s="105"/>
      <c r="ANV41" s="105"/>
      <c r="ANW41" s="105"/>
      <c r="ANX41" s="105"/>
      <c r="ANY41" s="105"/>
      <c r="ANZ41" s="105"/>
      <c r="AOA41" s="105"/>
      <c r="AOB41" s="105"/>
      <c r="AOC41" s="105"/>
      <c r="AOD41" s="105"/>
      <c r="AOE41" s="105"/>
      <c r="AOF41" s="105"/>
      <c r="AOG41" s="105"/>
      <c r="AOH41" s="105"/>
      <c r="AOI41" s="105"/>
      <c r="AOJ41" s="105"/>
      <c r="AOK41" s="105"/>
      <c r="AOL41" s="105"/>
      <c r="AOM41" s="105"/>
      <c r="AON41" s="105"/>
      <c r="AOO41" s="105"/>
      <c r="AOP41" s="105"/>
      <c r="AOQ41" s="105"/>
      <c r="AOR41" s="105"/>
      <c r="AOS41" s="105"/>
      <c r="AOT41" s="105"/>
      <c r="AOU41" s="105"/>
      <c r="AOV41" s="105"/>
      <c r="AOW41" s="105"/>
      <c r="AOX41" s="105"/>
      <c r="AOY41" s="105"/>
      <c r="AOZ41" s="105"/>
      <c r="APA41" s="105"/>
      <c r="APB41" s="105"/>
      <c r="APC41" s="105"/>
      <c r="APD41" s="105"/>
      <c r="APE41" s="105"/>
      <c r="APF41" s="105"/>
      <c r="APG41" s="105"/>
      <c r="APH41" s="105"/>
      <c r="API41" s="105"/>
      <c r="APJ41" s="105"/>
      <c r="APK41" s="105"/>
      <c r="APL41" s="105"/>
      <c r="APM41" s="105"/>
      <c r="APN41" s="105"/>
      <c r="APO41" s="105"/>
      <c r="APP41" s="105"/>
      <c r="APQ41" s="105"/>
      <c r="APR41" s="105"/>
      <c r="APS41" s="105"/>
      <c r="APT41" s="105"/>
      <c r="APU41" s="105"/>
      <c r="APV41" s="105"/>
      <c r="APW41" s="105"/>
      <c r="APX41" s="105"/>
      <c r="APY41" s="105"/>
      <c r="APZ41" s="105"/>
      <c r="AQA41" s="105"/>
      <c r="AQB41" s="105"/>
      <c r="AQC41" s="105"/>
      <c r="AQD41" s="105"/>
      <c r="AQE41" s="105"/>
      <c r="AQF41" s="105"/>
      <c r="AQG41" s="105"/>
      <c r="AQH41" s="105"/>
      <c r="AQI41" s="105"/>
      <c r="AQJ41" s="105"/>
      <c r="AQK41" s="105"/>
      <c r="AQL41" s="105"/>
      <c r="AQM41" s="105"/>
      <c r="AQN41" s="105"/>
      <c r="AQO41" s="105"/>
      <c r="AQP41" s="105"/>
      <c r="AQQ41" s="105"/>
      <c r="AQR41" s="105"/>
      <c r="AQS41" s="105"/>
      <c r="AQT41" s="105"/>
      <c r="AQU41" s="105"/>
      <c r="AQV41" s="105"/>
      <c r="AQW41" s="105"/>
      <c r="AQX41" s="105"/>
      <c r="AQY41" s="105"/>
      <c r="AQZ41" s="105"/>
      <c r="ARA41" s="105"/>
      <c r="ARB41" s="105"/>
      <c r="ARC41" s="105"/>
      <c r="ARD41" s="105"/>
      <c r="ARE41" s="105"/>
      <c r="ARF41" s="105"/>
      <c r="ARG41" s="105"/>
      <c r="ARH41" s="105"/>
      <c r="ARI41" s="105"/>
      <c r="ARJ41" s="105"/>
      <c r="ARK41" s="105"/>
      <c r="ARL41" s="105"/>
      <c r="ARM41" s="105"/>
      <c r="ARN41" s="105"/>
      <c r="ARO41" s="105"/>
      <c r="ARP41" s="105"/>
      <c r="ARQ41" s="105"/>
      <c r="ARR41" s="105"/>
      <c r="ARS41" s="105"/>
      <c r="ART41" s="105"/>
      <c r="ARU41" s="105"/>
      <c r="ARV41" s="105"/>
      <c r="ARW41" s="105"/>
      <c r="ARX41" s="105"/>
      <c r="ARY41" s="105"/>
      <c r="ARZ41" s="105"/>
      <c r="ASA41" s="105"/>
      <c r="ASB41" s="105"/>
      <c r="ASC41" s="105"/>
      <c r="ASD41" s="105"/>
      <c r="ASE41" s="105"/>
      <c r="ASF41" s="105"/>
      <c r="ASG41" s="105"/>
      <c r="ASH41" s="105"/>
      <c r="ASI41" s="105"/>
      <c r="ASJ41" s="105"/>
      <c r="ASK41" s="105"/>
      <c r="ASL41" s="105"/>
      <c r="ASM41" s="105"/>
      <c r="ASN41" s="105"/>
      <c r="ASO41" s="105"/>
      <c r="ASP41" s="105"/>
      <c r="ASQ41" s="105"/>
      <c r="ASR41" s="105"/>
      <c r="ASS41" s="105"/>
      <c r="AST41" s="105"/>
      <c r="ASU41" s="105"/>
      <c r="ASV41" s="105"/>
      <c r="ASW41" s="105"/>
      <c r="ASX41" s="105"/>
      <c r="ASY41" s="105"/>
      <c r="ASZ41" s="105"/>
      <c r="ATA41" s="105"/>
      <c r="ATB41" s="105"/>
      <c r="ATC41" s="105"/>
      <c r="ATD41" s="105"/>
      <c r="ATE41" s="105"/>
      <c r="ATF41" s="105"/>
      <c r="ATG41" s="105"/>
      <c r="ATH41" s="105"/>
      <c r="ATI41" s="105"/>
      <c r="ATJ41" s="105"/>
      <c r="ATK41" s="105"/>
      <c r="ATL41" s="105"/>
      <c r="ATM41" s="105"/>
      <c r="ATN41" s="105"/>
      <c r="ATO41" s="105"/>
      <c r="ATP41" s="105"/>
      <c r="ATQ41" s="105"/>
      <c r="ATR41" s="105"/>
      <c r="ATS41" s="105"/>
      <c r="ATT41" s="105"/>
      <c r="ATU41" s="105"/>
      <c r="ATV41" s="105"/>
      <c r="ATW41" s="105"/>
      <c r="ATX41" s="105"/>
      <c r="ATY41" s="105"/>
      <c r="ATZ41" s="105"/>
      <c r="AUA41" s="105"/>
      <c r="AUB41" s="105"/>
      <c r="AUC41" s="105"/>
      <c r="AUD41" s="105"/>
      <c r="AUE41" s="105"/>
      <c r="AUF41" s="105"/>
      <c r="AUG41" s="105"/>
      <c r="AUH41" s="105"/>
      <c r="AUI41" s="105"/>
      <c r="AUJ41" s="105"/>
      <c r="AUK41" s="105"/>
      <c r="AUL41" s="105"/>
      <c r="AUM41" s="105"/>
      <c r="AUN41" s="105"/>
      <c r="AUO41" s="105"/>
      <c r="AUP41" s="105"/>
      <c r="AUQ41" s="105"/>
      <c r="AUR41" s="105"/>
      <c r="AUS41" s="105"/>
      <c r="AUT41" s="105"/>
      <c r="AUU41" s="105"/>
      <c r="AUV41" s="105"/>
      <c r="AUW41" s="105"/>
      <c r="AUX41" s="105"/>
      <c r="AUY41" s="105"/>
      <c r="AUZ41" s="105"/>
      <c r="AVA41" s="105"/>
      <c r="AVB41" s="105"/>
      <c r="AVC41" s="105"/>
      <c r="AVD41" s="105"/>
      <c r="AVE41" s="105"/>
      <c r="AVF41" s="105"/>
      <c r="AVG41" s="105"/>
      <c r="AVH41" s="105"/>
      <c r="AVI41" s="105"/>
      <c r="AVJ41" s="105"/>
      <c r="AVK41" s="105"/>
      <c r="AVL41" s="105"/>
      <c r="AVM41" s="105"/>
      <c r="AVN41" s="105"/>
      <c r="AVO41" s="105"/>
      <c r="AVP41" s="105"/>
      <c r="AVQ41" s="105"/>
      <c r="AVR41" s="105"/>
      <c r="AVS41" s="105"/>
      <c r="AVT41" s="105"/>
      <c r="AVU41" s="105"/>
      <c r="AVV41" s="105"/>
      <c r="AVW41" s="105"/>
      <c r="AVX41" s="105"/>
      <c r="AVY41" s="105"/>
      <c r="AVZ41" s="105"/>
      <c r="AWA41" s="105"/>
      <c r="AWB41" s="105"/>
      <c r="AWC41" s="105"/>
      <c r="AWD41" s="105"/>
      <c r="AWE41" s="105"/>
      <c r="AWF41" s="105"/>
      <c r="AWG41" s="105"/>
      <c r="AWH41" s="105"/>
    </row>
    <row r="42" spans="1:1282" s="58" customFormat="1" ht="15" customHeight="1">
      <c r="A42" s="2578"/>
      <c r="B42" s="83"/>
      <c r="C42" s="84"/>
      <c r="D42" s="84"/>
      <c r="E42" s="84"/>
      <c r="F42" s="84"/>
      <c r="G42" s="84"/>
      <c r="H42" s="84"/>
      <c r="I42" s="84"/>
      <c r="J42" s="84"/>
      <c r="K42" s="84"/>
      <c r="L42" s="84"/>
      <c r="M42" s="84"/>
      <c r="N42" s="8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c r="FA42" s="105"/>
      <c r="FB42" s="105"/>
      <c r="FC42" s="105"/>
      <c r="FD42" s="105"/>
      <c r="FE42" s="105"/>
      <c r="FF42" s="105"/>
      <c r="FG42" s="105"/>
      <c r="FH42" s="105"/>
      <c r="FI42" s="105"/>
      <c r="FJ42" s="105"/>
      <c r="FK42" s="105"/>
      <c r="FL42" s="105"/>
      <c r="FM42" s="105"/>
      <c r="FN42" s="105"/>
      <c r="FO42" s="105"/>
      <c r="FP42" s="105"/>
      <c r="FQ42" s="105"/>
      <c r="FR42" s="105"/>
      <c r="FS42" s="105"/>
      <c r="FT42" s="105"/>
      <c r="FU42" s="105"/>
      <c r="FV42" s="105"/>
      <c r="FW42" s="105"/>
      <c r="FX42" s="105"/>
      <c r="FY42" s="105"/>
      <c r="FZ42" s="105"/>
      <c r="GA42" s="105"/>
      <c r="GB42" s="105"/>
      <c r="GC42" s="105"/>
      <c r="GD42" s="105"/>
      <c r="GE42" s="105"/>
      <c r="GF42" s="105"/>
      <c r="GG42" s="105"/>
      <c r="GH42" s="105"/>
      <c r="GI42" s="105"/>
      <c r="GJ42" s="105"/>
      <c r="GK42" s="105"/>
      <c r="GL42" s="105"/>
      <c r="GM42" s="105"/>
      <c r="GN42" s="105"/>
      <c r="GO42" s="105"/>
      <c r="GP42" s="105"/>
      <c r="GQ42" s="105"/>
      <c r="GR42" s="105"/>
      <c r="GS42" s="105"/>
      <c r="GT42" s="105"/>
      <c r="GU42" s="105"/>
      <c r="GV42" s="105"/>
      <c r="GW42" s="105"/>
      <c r="GX42" s="105"/>
      <c r="GY42" s="105"/>
      <c r="GZ42" s="105"/>
      <c r="HA42" s="105"/>
      <c r="HB42" s="105"/>
      <c r="HC42" s="105"/>
      <c r="HD42" s="105"/>
      <c r="HE42" s="105"/>
      <c r="HF42" s="105"/>
      <c r="HG42" s="105"/>
      <c r="HH42" s="105"/>
      <c r="HI42" s="105"/>
      <c r="HJ42" s="105"/>
      <c r="HK42" s="105"/>
      <c r="HL42" s="105"/>
      <c r="HM42" s="105"/>
      <c r="HN42" s="105"/>
      <c r="HO42" s="105"/>
      <c r="HP42" s="105"/>
      <c r="HQ42" s="105"/>
      <c r="HR42" s="105"/>
      <c r="HS42" s="105"/>
      <c r="HT42" s="105"/>
      <c r="HU42" s="105"/>
      <c r="HV42" s="105"/>
      <c r="HW42" s="105"/>
      <c r="HX42" s="105"/>
      <c r="HY42" s="105"/>
      <c r="HZ42" s="105"/>
      <c r="IA42" s="105"/>
      <c r="IB42" s="105"/>
      <c r="IC42" s="105"/>
      <c r="ID42" s="105"/>
      <c r="IE42" s="105"/>
      <c r="IF42" s="105"/>
      <c r="IG42" s="105"/>
      <c r="IH42" s="105"/>
      <c r="II42" s="105"/>
      <c r="IJ42" s="105"/>
      <c r="IK42" s="105"/>
      <c r="IL42" s="105"/>
      <c r="IM42" s="105"/>
      <c r="IN42" s="105"/>
      <c r="IO42" s="105"/>
      <c r="IP42" s="105"/>
      <c r="IQ42" s="105"/>
      <c r="IR42" s="105"/>
      <c r="IS42" s="105"/>
      <c r="IT42" s="105"/>
      <c r="IU42" s="105"/>
      <c r="IV42" s="105"/>
      <c r="IW42" s="105"/>
      <c r="IX42" s="105"/>
      <c r="IY42" s="105"/>
      <c r="IZ42" s="105"/>
      <c r="JA42" s="105"/>
      <c r="JB42" s="105"/>
      <c r="JC42" s="105"/>
      <c r="JD42" s="105"/>
      <c r="JE42" s="105"/>
      <c r="JF42" s="105"/>
      <c r="JG42" s="105"/>
      <c r="JH42" s="105"/>
      <c r="JI42" s="105"/>
      <c r="JJ42" s="105"/>
      <c r="JK42" s="105"/>
      <c r="JL42" s="105"/>
      <c r="JM42" s="105"/>
      <c r="JN42" s="105"/>
      <c r="JO42" s="105"/>
      <c r="JP42" s="105"/>
      <c r="JQ42" s="105"/>
      <c r="JR42" s="105"/>
      <c r="JS42" s="105"/>
      <c r="JT42" s="105"/>
      <c r="JU42" s="105"/>
      <c r="JV42" s="105"/>
      <c r="JW42" s="105"/>
      <c r="JX42" s="105"/>
      <c r="JY42" s="105"/>
      <c r="JZ42" s="105"/>
      <c r="KA42" s="105"/>
      <c r="KB42" s="105"/>
      <c r="KC42" s="105"/>
      <c r="KD42" s="105"/>
      <c r="KE42" s="105"/>
      <c r="KF42" s="105"/>
      <c r="KG42" s="105"/>
      <c r="KH42" s="105"/>
      <c r="KI42" s="105"/>
      <c r="KJ42" s="105"/>
      <c r="KK42" s="105"/>
      <c r="KL42" s="105"/>
      <c r="KM42" s="105"/>
      <c r="KN42" s="105"/>
      <c r="KO42" s="105"/>
      <c r="KP42" s="105"/>
      <c r="KQ42" s="105"/>
      <c r="KR42" s="105"/>
      <c r="KS42" s="105"/>
      <c r="KT42" s="105"/>
      <c r="KU42" s="105"/>
      <c r="KV42" s="105"/>
      <c r="KW42" s="105"/>
      <c r="KX42" s="105"/>
      <c r="KY42" s="105"/>
      <c r="KZ42" s="105"/>
      <c r="LA42" s="105"/>
      <c r="LB42" s="105"/>
      <c r="LC42" s="105"/>
      <c r="LD42" s="105"/>
      <c r="LE42" s="105"/>
      <c r="LF42" s="105"/>
      <c r="LG42" s="105"/>
      <c r="LH42" s="105"/>
      <c r="LI42" s="105"/>
      <c r="LJ42" s="105"/>
      <c r="LK42" s="105"/>
      <c r="LL42" s="105"/>
      <c r="LM42" s="105"/>
      <c r="LN42" s="105"/>
      <c r="LO42" s="105"/>
      <c r="LP42" s="105"/>
      <c r="LQ42" s="105"/>
      <c r="LR42" s="105"/>
      <c r="LS42" s="105"/>
      <c r="LT42" s="105"/>
      <c r="LU42" s="105"/>
      <c r="LV42" s="105"/>
      <c r="LW42" s="105"/>
      <c r="LX42" s="105"/>
      <c r="LY42" s="105"/>
      <c r="LZ42" s="105"/>
      <c r="MA42" s="105"/>
      <c r="MB42" s="105"/>
      <c r="MC42" s="105"/>
      <c r="MD42" s="105"/>
      <c r="ME42" s="105"/>
      <c r="MF42" s="105"/>
      <c r="MG42" s="105"/>
      <c r="MH42" s="105"/>
      <c r="MI42" s="105"/>
      <c r="MJ42" s="105"/>
      <c r="MK42" s="105"/>
      <c r="ML42" s="105"/>
      <c r="MM42" s="105"/>
      <c r="MN42" s="105"/>
      <c r="MO42" s="105"/>
      <c r="MP42" s="105"/>
      <c r="MQ42" s="105"/>
      <c r="MR42" s="105"/>
      <c r="MS42" s="105"/>
      <c r="MT42" s="105"/>
      <c r="MU42" s="105"/>
      <c r="MV42" s="105"/>
      <c r="MW42" s="105"/>
      <c r="MX42" s="105"/>
      <c r="MY42" s="105"/>
      <c r="MZ42" s="105"/>
      <c r="NA42" s="105"/>
      <c r="NB42" s="105"/>
      <c r="NC42" s="105"/>
      <c r="ND42" s="105"/>
      <c r="NE42" s="105"/>
      <c r="NF42" s="105"/>
      <c r="NG42" s="105"/>
      <c r="NH42" s="105"/>
      <c r="NI42" s="105"/>
      <c r="NJ42" s="105"/>
      <c r="NK42" s="105"/>
      <c r="NL42" s="105"/>
      <c r="NM42" s="105"/>
      <c r="NN42" s="105"/>
      <c r="NO42" s="105"/>
      <c r="NP42" s="105"/>
      <c r="NQ42" s="105"/>
      <c r="NR42" s="105"/>
      <c r="NS42" s="105"/>
      <c r="NT42" s="105"/>
      <c r="NU42" s="105"/>
      <c r="NV42" s="105"/>
      <c r="NW42" s="105"/>
      <c r="NX42" s="105"/>
      <c r="NY42" s="105"/>
      <c r="NZ42" s="105"/>
      <c r="OA42" s="105"/>
      <c r="OB42" s="105"/>
      <c r="OC42" s="105"/>
      <c r="OD42" s="105"/>
      <c r="OE42" s="105"/>
      <c r="OF42" s="105"/>
      <c r="OG42" s="105"/>
      <c r="OH42" s="105"/>
      <c r="OI42" s="105"/>
      <c r="OJ42" s="105"/>
      <c r="OK42" s="105"/>
      <c r="OL42" s="105"/>
      <c r="OM42" s="105"/>
      <c r="ON42" s="105"/>
      <c r="OO42" s="105"/>
      <c r="OP42" s="105"/>
      <c r="OQ42" s="105"/>
      <c r="OR42" s="105"/>
      <c r="OS42" s="105"/>
      <c r="OT42" s="105"/>
      <c r="OU42" s="105"/>
      <c r="OV42" s="105"/>
      <c r="OW42" s="105"/>
      <c r="OX42" s="105"/>
      <c r="OY42" s="105"/>
      <c r="OZ42" s="105"/>
      <c r="PA42" s="105"/>
      <c r="PB42" s="105"/>
      <c r="PC42" s="105"/>
      <c r="PD42" s="105"/>
      <c r="PE42" s="105"/>
      <c r="PF42" s="105"/>
      <c r="PG42" s="105"/>
      <c r="PH42" s="105"/>
      <c r="PI42" s="105"/>
      <c r="PJ42" s="105"/>
      <c r="PK42" s="105"/>
      <c r="PL42" s="105"/>
      <c r="PM42" s="105"/>
      <c r="PN42" s="105"/>
      <c r="PO42" s="105"/>
      <c r="PP42" s="105"/>
      <c r="PQ42" s="105"/>
      <c r="PR42" s="105"/>
      <c r="PS42" s="105"/>
      <c r="PT42" s="105"/>
      <c r="PU42" s="105"/>
      <c r="PV42" s="105"/>
      <c r="PW42" s="105"/>
      <c r="PX42" s="105"/>
      <c r="PY42" s="105"/>
      <c r="PZ42" s="105"/>
      <c r="QA42" s="105"/>
      <c r="QB42" s="105"/>
      <c r="QC42" s="105"/>
      <c r="QD42" s="105"/>
      <c r="QE42" s="105"/>
      <c r="QF42" s="105"/>
      <c r="QG42" s="105"/>
      <c r="QH42" s="105"/>
      <c r="QI42" s="105"/>
      <c r="QJ42" s="105"/>
      <c r="QK42" s="105"/>
      <c r="QL42" s="105"/>
      <c r="QM42" s="105"/>
      <c r="QN42" s="105"/>
      <c r="QO42" s="105"/>
      <c r="QP42" s="105"/>
      <c r="QQ42" s="105"/>
      <c r="QR42" s="105"/>
      <c r="QS42" s="105"/>
      <c r="QT42" s="105"/>
      <c r="QU42" s="105"/>
      <c r="QV42" s="105"/>
      <c r="QW42" s="105"/>
      <c r="QX42" s="105"/>
      <c r="QY42" s="105"/>
      <c r="QZ42" s="105"/>
      <c r="RA42" s="105"/>
      <c r="RB42" s="105"/>
      <c r="RC42" s="105"/>
      <c r="RD42" s="105"/>
      <c r="RE42" s="105"/>
      <c r="RF42" s="105"/>
      <c r="RG42" s="105"/>
      <c r="RH42" s="105"/>
      <c r="RI42" s="105"/>
      <c r="RJ42" s="105"/>
      <c r="RK42" s="105"/>
      <c r="RL42" s="105"/>
      <c r="RM42" s="105"/>
      <c r="RN42" s="105"/>
      <c r="RO42" s="105"/>
      <c r="RP42" s="105"/>
      <c r="RQ42" s="105"/>
      <c r="RR42" s="105"/>
      <c r="RS42" s="105"/>
      <c r="RT42" s="105"/>
      <c r="RU42" s="105"/>
      <c r="RV42" s="105"/>
      <c r="RW42" s="105"/>
      <c r="RX42" s="105"/>
      <c r="RY42" s="105"/>
      <c r="RZ42" s="105"/>
      <c r="SA42" s="105"/>
      <c r="SB42" s="105"/>
      <c r="SC42" s="105"/>
      <c r="SD42" s="105"/>
      <c r="SE42" s="105"/>
      <c r="SF42" s="105"/>
      <c r="SG42" s="105"/>
      <c r="SH42" s="105"/>
      <c r="SI42" s="105"/>
      <c r="SJ42" s="105"/>
      <c r="SK42" s="105"/>
      <c r="SL42" s="105"/>
      <c r="SM42" s="105"/>
      <c r="SN42" s="105"/>
      <c r="SO42" s="105"/>
      <c r="SP42" s="105"/>
      <c r="SQ42" s="105"/>
      <c r="SR42" s="105"/>
      <c r="SS42" s="105"/>
      <c r="ST42" s="105"/>
      <c r="SU42" s="105"/>
      <c r="SV42" s="105"/>
      <c r="SW42" s="105"/>
      <c r="SX42" s="105"/>
      <c r="SY42" s="105"/>
      <c r="SZ42" s="105"/>
      <c r="TA42" s="105"/>
      <c r="TB42" s="105"/>
      <c r="TC42" s="105"/>
      <c r="TD42" s="105"/>
      <c r="TE42" s="105"/>
      <c r="TF42" s="105"/>
      <c r="TG42" s="105"/>
      <c r="TH42" s="105"/>
      <c r="TI42" s="105"/>
      <c r="TJ42" s="105"/>
      <c r="TK42" s="105"/>
      <c r="TL42" s="105"/>
      <c r="TM42" s="105"/>
      <c r="TN42" s="105"/>
      <c r="TO42" s="105"/>
      <c r="TP42" s="105"/>
      <c r="TQ42" s="105"/>
      <c r="TR42" s="105"/>
      <c r="TS42" s="105"/>
      <c r="TT42" s="105"/>
      <c r="TU42" s="105"/>
      <c r="TV42" s="105"/>
      <c r="TW42" s="105"/>
      <c r="TX42" s="105"/>
      <c r="TY42" s="105"/>
      <c r="TZ42" s="105"/>
      <c r="UA42" s="105"/>
      <c r="UB42" s="105"/>
      <c r="UC42" s="105"/>
      <c r="UD42" s="105"/>
      <c r="UE42" s="105"/>
      <c r="UF42" s="105"/>
      <c r="UG42" s="105"/>
      <c r="UH42" s="105"/>
      <c r="UI42" s="105"/>
      <c r="UJ42" s="105"/>
      <c r="UK42" s="105"/>
      <c r="UL42" s="105"/>
      <c r="UM42" s="105"/>
      <c r="UN42" s="105"/>
      <c r="UO42" s="105"/>
      <c r="UP42" s="105"/>
      <c r="UQ42" s="105"/>
      <c r="UR42" s="105"/>
      <c r="US42" s="105"/>
      <c r="UT42" s="105"/>
      <c r="UU42" s="105"/>
      <c r="UV42" s="105"/>
      <c r="UW42" s="105"/>
      <c r="UX42" s="105"/>
      <c r="UY42" s="105"/>
      <c r="UZ42" s="105"/>
      <c r="VA42" s="105"/>
      <c r="VB42" s="105"/>
      <c r="VC42" s="105"/>
      <c r="VD42" s="105"/>
      <c r="VE42" s="105"/>
      <c r="VF42" s="105"/>
      <c r="VG42" s="105"/>
      <c r="VH42" s="105"/>
      <c r="VI42" s="105"/>
      <c r="VJ42" s="105"/>
      <c r="VK42" s="105"/>
      <c r="VL42" s="105"/>
      <c r="VM42" s="105"/>
      <c r="VN42" s="105"/>
      <c r="VO42" s="105"/>
      <c r="VP42" s="105"/>
      <c r="VQ42" s="105"/>
      <c r="VR42" s="105"/>
      <c r="VS42" s="105"/>
      <c r="VT42" s="105"/>
      <c r="VU42" s="105"/>
      <c r="VV42" s="105"/>
      <c r="VW42" s="105"/>
      <c r="VX42" s="105"/>
      <c r="VY42" s="105"/>
      <c r="VZ42" s="105"/>
      <c r="WA42" s="105"/>
      <c r="WB42" s="105"/>
      <c r="WC42" s="105"/>
      <c r="WD42" s="105"/>
      <c r="WE42" s="105"/>
      <c r="WF42" s="105"/>
      <c r="WG42" s="105"/>
      <c r="WH42" s="105"/>
      <c r="WI42" s="105"/>
      <c r="WJ42" s="105"/>
      <c r="WK42" s="105"/>
      <c r="WL42" s="105"/>
      <c r="WM42" s="105"/>
      <c r="WN42" s="105"/>
      <c r="WO42" s="105"/>
      <c r="WP42" s="105"/>
      <c r="WQ42" s="105"/>
      <c r="WR42" s="105"/>
      <c r="WS42" s="105"/>
      <c r="WT42" s="105"/>
      <c r="WU42" s="105"/>
      <c r="WV42" s="105"/>
      <c r="WW42" s="105"/>
      <c r="WX42" s="105"/>
      <c r="WY42" s="105"/>
      <c r="WZ42" s="105"/>
      <c r="XA42" s="105"/>
      <c r="XB42" s="105"/>
      <c r="XC42" s="105"/>
      <c r="XD42" s="105"/>
      <c r="XE42" s="105"/>
      <c r="XF42" s="105"/>
      <c r="XG42" s="105"/>
      <c r="XH42" s="105"/>
      <c r="XI42" s="105"/>
      <c r="XJ42" s="105"/>
      <c r="XK42" s="105"/>
      <c r="XL42" s="105"/>
      <c r="XM42" s="105"/>
      <c r="XN42" s="105"/>
      <c r="XO42" s="105"/>
      <c r="XP42" s="105"/>
      <c r="XQ42" s="105"/>
      <c r="XR42" s="105"/>
      <c r="XS42" s="105"/>
      <c r="XT42" s="105"/>
      <c r="XU42" s="105"/>
      <c r="XV42" s="105"/>
      <c r="XW42" s="105"/>
      <c r="XX42" s="105"/>
      <c r="XY42" s="105"/>
      <c r="XZ42" s="105"/>
      <c r="YA42" s="105"/>
      <c r="YB42" s="105"/>
      <c r="YC42" s="105"/>
      <c r="YD42" s="105"/>
      <c r="YE42" s="105"/>
      <c r="YF42" s="105"/>
      <c r="YG42" s="105"/>
      <c r="YH42" s="105"/>
      <c r="YI42" s="105"/>
      <c r="YJ42" s="105"/>
      <c r="YK42" s="105"/>
      <c r="YL42" s="105"/>
      <c r="YM42" s="105"/>
      <c r="YN42" s="105"/>
      <c r="YO42" s="105"/>
      <c r="YP42" s="105"/>
      <c r="YQ42" s="105"/>
      <c r="YR42" s="105"/>
      <c r="YS42" s="105"/>
      <c r="YT42" s="105"/>
      <c r="YU42" s="105"/>
      <c r="YV42" s="105"/>
      <c r="YW42" s="105"/>
      <c r="YX42" s="105"/>
      <c r="YY42" s="105"/>
      <c r="YZ42" s="105"/>
      <c r="ZA42" s="105"/>
      <c r="ZB42" s="105"/>
      <c r="ZC42" s="105"/>
      <c r="ZD42" s="105"/>
      <c r="ZE42" s="105"/>
      <c r="ZF42" s="105"/>
      <c r="ZG42" s="105"/>
      <c r="ZH42" s="105"/>
      <c r="ZI42" s="105"/>
      <c r="ZJ42" s="105"/>
      <c r="ZK42" s="105"/>
      <c r="ZL42" s="105"/>
      <c r="ZM42" s="105"/>
      <c r="ZN42" s="105"/>
      <c r="ZO42" s="105"/>
      <c r="ZP42" s="105"/>
      <c r="ZQ42" s="105"/>
      <c r="ZR42" s="105"/>
      <c r="ZS42" s="105"/>
      <c r="ZT42" s="105"/>
      <c r="ZU42" s="105"/>
      <c r="ZV42" s="105"/>
      <c r="ZW42" s="105"/>
      <c r="ZX42" s="105"/>
      <c r="ZY42" s="105"/>
      <c r="ZZ42" s="105"/>
      <c r="AAA42" s="105"/>
      <c r="AAB42" s="105"/>
      <c r="AAC42" s="105"/>
      <c r="AAD42" s="105"/>
      <c r="AAE42" s="105"/>
      <c r="AAF42" s="105"/>
      <c r="AAG42" s="105"/>
      <c r="AAH42" s="105"/>
      <c r="AAI42" s="105"/>
      <c r="AAJ42" s="105"/>
      <c r="AAK42" s="105"/>
      <c r="AAL42" s="105"/>
      <c r="AAM42" s="105"/>
      <c r="AAN42" s="105"/>
      <c r="AAO42" s="105"/>
      <c r="AAP42" s="105"/>
      <c r="AAQ42" s="105"/>
      <c r="AAR42" s="105"/>
      <c r="AAS42" s="105"/>
      <c r="AAT42" s="105"/>
      <c r="AAU42" s="105"/>
      <c r="AAV42" s="105"/>
      <c r="AAW42" s="105"/>
      <c r="AAX42" s="105"/>
      <c r="AAY42" s="105"/>
      <c r="AAZ42" s="105"/>
      <c r="ABA42" s="105"/>
      <c r="ABB42" s="105"/>
      <c r="ABC42" s="105"/>
      <c r="ABD42" s="105"/>
      <c r="ABE42" s="105"/>
      <c r="ABF42" s="105"/>
      <c r="ABG42" s="105"/>
      <c r="ABH42" s="105"/>
      <c r="ABI42" s="105"/>
      <c r="ABJ42" s="105"/>
      <c r="ABK42" s="105"/>
      <c r="ABL42" s="105"/>
      <c r="ABM42" s="105"/>
      <c r="ABN42" s="105"/>
      <c r="ABO42" s="105"/>
      <c r="ABP42" s="105"/>
      <c r="ABQ42" s="105"/>
      <c r="ABR42" s="105"/>
      <c r="ABS42" s="105"/>
      <c r="ABT42" s="105"/>
      <c r="ABU42" s="105"/>
      <c r="ABV42" s="105"/>
      <c r="ABW42" s="105"/>
      <c r="ABX42" s="105"/>
      <c r="ABY42" s="105"/>
      <c r="ABZ42" s="105"/>
      <c r="ACA42" s="105"/>
      <c r="ACB42" s="105"/>
      <c r="ACC42" s="105"/>
      <c r="ACD42" s="105"/>
      <c r="ACE42" s="105"/>
      <c r="ACF42" s="105"/>
      <c r="ACG42" s="105"/>
      <c r="ACH42" s="105"/>
      <c r="ACI42" s="105"/>
      <c r="ACJ42" s="105"/>
      <c r="ACK42" s="105"/>
      <c r="ACL42" s="105"/>
      <c r="ACM42" s="105"/>
      <c r="ACN42" s="105"/>
      <c r="ACO42" s="105"/>
      <c r="ACP42" s="105"/>
      <c r="ACQ42" s="105"/>
      <c r="ACR42" s="105"/>
      <c r="ACS42" s="105"/>
      <c r="ACT42" s="105"/>
      <c r="ACU42" s="105"/>
      <c r="ACV42" s="105"/>
      <c r="ACW42" s="105"/>
      <c r="ACX42" s="105"/>
      <c r="ACY42" s="105"/>
      <c r="ACZ42" s="105"/>
      <c r="ADA42" s="105"/>
      <c r="ADB42" s="105"/>
      <c r="ADC42" s="105"/>
      <c r="ADD42" s="105"/>
      <c r="ADE42" s="105"/>
      <c r="ADF42" s="105"/>
      <c r="ADG42" s="105"/>
      <c r="ADH42" s="105"/>
      <c r="ADI42" s="105"/>
      <c r="ADJ42" s="105"/>
      <c r="ADK42" s="105"/>
      <c r="ADL42" s="105"/>
      <c r="ADM42" s="105"/>
      <c r="ADN42" s="105"/>
      <c r="ADO42" s="105"/>
      <c r="ADP42" s="105"/>
      <c r="ADQ42" s="105"/>
      <c r="ADR42" s="105"/>
      <c r="ADS42" s="105"/>
      <c r="ADT42" s="105"/>
      <c r="ADU42" s="105"/>
      <c r="ADV42" s="105"/>
      <c r="ADW42" s="105"/>
      <c r="ADX42" s="105"/>
      <c r="ADY42" s="105"/>
      <c r="ADZ42" s="105"/>
      <c r="AEA42" s="105"/>
      <c r="AEB42" s="105"/>
      <c r="AEC42" s="105"/>
      <c r="AED42" s="105"/>
      <c r="AEE42" s="105"/>
      <c r="AEF42" s="105"/>
      <c r="AEG42" s="105"/>
      <c r="AEH42" s="105"/>
      <c r="AEI42" s="105"/>
      <c r="AEJ42" s="105"/>
      <c r="AEK42" s="105"/>
      <c r="AEL42" s="105"/>
      <c r="AEM42" s="105"/>
      <c r="AEN42" s="105"/>
      <c r="AEO42" s="105"/>
      <c r="AEP42" s="105"/>
      <c r="AEQ42" s="105"/>
      <c r="AER42" s="105"/>
      <c r="AES42" s="105"/>
      <c r="AET42" s="105"/>
      <c r="AEU42" s="105"/>
      <c r="AEV42" s="105"/>
      <c r="AEW42" s="105"/>
      <c r="AEX42" s="105"/>
      <c r="AEY42" s="105"/>
      <c r="AEZ42" s="105"/>
      <c r="AFA42" s="105"/>
      <c r="AFB42" s="105"/>
      <c r="AFC42" s="105"/>
      <c r="AFD42" s="105"/>
      <c r="AFE42" s="105"/>
      <c r="AFF42" s="105"/>
      <c r="AFG42" s="105"/>
      <c r="AFH42" s="105"/>
      <c r="AFI42" s="105"/>
      <c r="AFJ42" s="105"/>
      <c r="AFK42" s="105"/>
      <c r="AFL42" s="105"/>
      <c r="AFM42" s="105"/>
      <c r="AFN42" s="105"/>
      <c r="AFO42" s="105"/>
      <c r="AFP42" s="105"/>
      <c r="AFQ42" s="105"/>
      <c r="AFR42" s="105"/>
      <c r="AFS42" s="105"/>
      <c r="AFT42" s="105"/>
      <c r="AFU42" s="105"/>
      <c r="AFV42" s="105"/>
      <c r="AFW42" s="105"/>
      <c r="AFX42" s="105"/>
      <c r="AFY42" s="105"/>
      <c r="AFZ42" s="105"/>
      <c r="AGA42" s="105"/>
      <c r="AGB42" s="105"/>
      <c r="AGC42" s="105"/>
      <c r="AGD42" s="105"/>
      <c r="AGE42" s="105"/>
      <c r="AGF42" s="105"/>
      <c r="AGG42" s="105"/>
      <c r="AGH42" s="105"/>
      <c r="AGI42" s="105"/>
      <c r="AGJ42" s="105"/>
      <c r="AGK42" s="105"/>
      <c r="AGL42" s="105"/>
      <c r="AGM42" s="105"/>
      <c r="AGN42" s="105"/>
      <c r="AGO42" s="105"/>
      <c r="AGP42" s="105"/>
      <c r="AGQ42" s="105"/>
      <c r="AGR42" s="105"/>
      <c r="AGS42" s="105"/>
      <c r="AGT42" s="105"/>
      <c r="AGU42" s="105"/>
      <c r="AGV42" s="105"/>
      <c r="AGW42" s="105"/>
      <c r="AGX42" s="105"/>
      <c r="AGY42" s="105"/>
      <c r="AGZ42" s="105"/>
      <c r="AHA42" s="105"/>
      <c r="AHB42" s="105"/>
      <c r="AHC42" s="105"/>
      <c r="AHD42" s="105"/>
      <c r="AHE42" s="105"/>
      <c r="AHF42" s="105"/>
      <c r="AHG42" s="105"/>
      <c r="AHH42" s="105"/>
      <c r="AHI42" s="105"/>
      <c r="AHJ42" s="105"/>
      <c r="AHK42" s="105"/>
      <c r="AHL42" s="105"/>
      <c r="AHM42" s="105"/>
      <c r="AHN42" s="105"/>
      <c r="AHO42" s="105"/>
      <c r="AHP42" s="105"/>
      <c r="AHQ42" s="105"/>
      <c r="AHR42" s="105"/>
      <c r="AHS42" s="105"/>
      <c r="AHT42" s="105"/>
      <c r="AHU42" s="105"/>
      <c r="AHV42" s="105"/>
      <c r="AHW42" s="105"/>
      <c r="AHX42" s="105"/>
      <c r="AHY42" s="105"/>
      <c r="AHZ42" s="105"/>
      <c r="AIA42" s="105"/>
      <c r="AIB42" s="105"/>
      <c r="AIC42" s="105"/>
      <c r="AID42" s="105"/>
      <c r="AIE42" s="105"/>
      <c r="AIF42" s="105"/>
      <c r="AIG42" s="105"/>
      <c r="AIH42" s="105"/>
      <c r="AII42" s="105"/>
      <c r="AIJ42" s="105"/>
      <c r="AIK42" s="105"/>
      <c r="AIL42" s="105"/>
      <c r="AIM42" s="105"/>
      <c r="AIN42" s="105"/>
      <c r="AIO42" s="105"/>
      <c r="AIP42" s="105"/>
      <c r="AIQ42" s="105"/>
      <c r="AIR42" s="105"/>
      <c r="AIS42" s="105"/>
      <c r="AIT42" s="105"/>
      <c r="AIU42" s="105"/>
      <c r="AIV42" s="105"/>
      <c r="AIW42" s="105"/>
      <c r="AIX42" s="105"/>
      <c r="AIY42" s="105"/>
      <c r="AIZ42" s="105"/>
      <c r="AJA42" s="105"/>
      <c r="AJB42" s="105"/>
      <c r="AJC42" s="105"/>
      <c r="AJD42" s="105"/>
      <c r="AJE42" s="105"/>
      <c r="AJF42" s="105"/>
      <c r="AJG42" s="105"/>
      <c r="AJH42" s="105"/>
      <c r="AJI42" s="105"/>
      <c r="AJJ42" s="105"/>
      <c r="AJK42" s="105"/>
      <c r="AJL42" s="105"/>
      <c r="AJM42" s="105"/>
      <c r="AJN42" s="105"/>
      <c r="AJO42" s="105"/>
      <c r="AJP42" s="105"/>
      <c r="AJQ42" s="105"/>
      <c r="AJR42" s="105"/>
      <c r="AJS42" s="105"/>
      <c r="AJT42" s="105"/>
      <c r="AJU42" s="105"/>
      <c r="AJV42" s="105"/>
      <c r="AJW42" s="105"/>
      <c r="AJX42" s="105"/>
      <c r="AJY42" s="105"/>
      <c r="AJZ42" s="105"/>
      <c r="AKA42" s="105"/>
      <c r="AKB42" s="105"/>
      <c r="AKC42" s="105"/>
      <c r="AKD42" s="105"/>
      <c r="AKE42" s="105"/>
      <c r="AKF42" s="105"/>
      <c r="AKG42" s="105"/>
      <c r="AKH42" s="105"/>
      <c r="AKI42" s="105"/>
      <c r="AKJ42" s="105"/>
      <c r="AKK42" s="105"/>
      <c r="AKL42" s="105"/>
      <c r="AKM42" s="105"/>
      <c r="AKN42" s="105"/>
      <c r="AKO42" s="105"/>
      <c r="AKP42" s="105"/>
      <c r="AKQ42" s="105"/>
      <c r="AKR42" s="105"/>
      <c r="AKS42" s="105"/>
      <c r="AKT42" s="105"/>
      <c r="AKU42" s="105"/>
      <c r="AKV42" s="105"/>
      <c r="AKW42" s="105"/>
      <c r="AKX42" s="105"/>
      <c r="AKY42" s="105"/>
      <c r="AKZ42" s="105"/>
      <c r="ALA42" s="105"/>
      <c r="ALB42" s="105"/>
      <c r="ALC42" s="105"/>
      <c r="ALD42" s="105"/>
      <c r="ALE42" s="105"/>
      <c r="ALF42" s="105"/>
      <c r="ALG42" s="105"/>
      <c r="ALH42" s="105"/>
      <c r="ALI42" s="105"/>
      <c r="ALJ42" s="105"/>
      <c r="ALK42" s="105"/>
      <c r="ALL42" s="105"/>
      <c r="ALM42" s="105"/>
      <c r="ALN42" s="105"/>
      <c r="ALO42" s="105"/>
      <c r="ALP42" s="105"/>
      <c r="ALQ42" s="105"/>
      <c r="ALR42" s="105"/>
      <c r="ALS42" s="105"/>
      <c r="ALT42" s="105"/>
      <c r="ALU42" s="105"/>
      <c r="ALV42" s="105"/>
      <c r="ALW42" s="105"/>
      <c r="ALX42" s="105"/>
      <c r="ALY42" s="105"/>
      <c r="ALZ42" s="105"/>
      <c r="AMA42" s="105"/>
      <c r="AMB42" s="105"/>
      <c r="AMC42" s="105"/>
      <c r="AMD42" s="105"/>
      <c r="AME42" s="105"/>
      <c r="AMF42" s="105"/>
      <c r="AMG42" s="105"/>
      <c r="AMH42" s="105"/>
      <c r="AMI42" s="105"/>
      <c r="AMJ42" s="105"/>
      <c r="AMK42" s="105"/>
      <c r="AML42" s="105"/>
      <c r="AMM42" s="105"/>
      <c r="AMN42" s="105"/>
      <c r="AMO42" s="105"/>
      <c r="AMP42" s="105"/>
      <c r="AMQ42" s="105"/>
      <c r="AMR42" s="105"/>
      <c r="AMS42" s="105"/>
      <c r="AMT42" s="105"/>
      <c r="AMU42" s="105"/>
      <c r="AMV42" s="105"/>
      <c r="AMW42" s="105"/>
      <c r="AMX42" s="105"/>
      <c r="AMY42" s="105"/>
      <c r="AMZ42" s="105"/>
      <c r="ANA42" s="105"/>
      <c r="ANB42" s="105"/>
      <c r="ANC42" s="105"/>
      <c r="AND42" s="105"/>
      <c r="ANE42" s="105"/>
      <c r="ANF42" s="105"/>
      <c r="ANG42" s="105"/>
      <c r="ANH42" s="105"/>
      <c r="ANI42" s="105"/>
      <c r="ANJ42" s="105"/>
      <c r="ANK42" s="105"/>
      <c r="ANL42" s="105"/>
      <c r="ANM42" s="105"/>
      <c r="ANN42" s="105"/>
      <c r="ANO42" s="105"/>
      <c r="ANP42" s="105"/>
      <c r="ANQ42" s="105"/>
      <c r="ANR42" s="105"/>
      <c r="ANS42" s="105"/>
      <c r="ANT42" s="105"/>
      <c r="ANU42" s="105"/>
      <c r="ANV42" s="105"/>
      <c r="ANW42" s="105"/>
      <c r="ANX42" s="105"/>
      <c r="ANY42" s="105"/>
      <c r="ANZ42" s="105"/>
      <c r="AOA42" s="105"/>
      <c r="AOB42" s="105"/>
      <c r="AOC42" s="105"/>
      <c r="AOD42" s="105"/>
      <c r="AOE42" s="105"/>
      <c r="AOF42" s="105"/>
      <c r="AOG42" s="105"/>
      <c r="AOH42" s="105"/>
      <c r="AOI42" s="105"/>
      <c r="AOJ42" s="105"/>
      <c r="AOK42" s="105"/>
      <c r="AOL42" s="105"/>
      <c r="AOM42" s="105"/>
      <c r="AON42" s="105"/>
      <c r="AOO42" s="105"/>
      <c r="AOP42" s="105"/>
      <c r="AOQ42" s="105"/>
      <c r="AOR42" s="105"/>
      <c r="AOS42" s="105"/>
      <c r="AOT42" s="105"/>
      <c r="AOU42" s="105"/>
      <c r="AOV42" s="105"/>
      <c r="AOW42" s="105"/>
      <c r="AOX42" s="105"/>
      <c r="AOY42" s="105"/>
      <c r="AOZ42" s="105"/>
      <c r="APA42" s="105"/>
      <c r="APB42" s="105"/>
      <c r="APC42" s="105"/>
      <c r="APD42" s="105"/>
      <c r="APE42" s="105"/>
      <c r="APF42" s="105"/>
      <c r="APG42" s="105"/>
      <c r="APH42" s="105"/>
      <c r="API42" s="105"/>
      <c r="APJ42" s="105"/>
      <c r="APK42" s="105"/>
      <c r="APL42" s="105"/>
      <c r="APM42" s="105"/>
      <c r="APN42" s="105"/>
      <c r="APO42" s="105"/>
      <c r="APP42" s="105"/>
      <c r="APQ42" s="105"/>
      <c r="APR42" s="105"/>
      <c r="APS42" s="105"/>
      <c r="APT42" s="105"/>
      <c r="APU42" s="105"/>
      <c r="APV42" s="105"/>
      <c r="APW42" s="105"/>
      <c r="APX42" s="105"/>
      <c r="APY42" s="105"/>
      <c r="APZ42" s="105"/>
      <c r="AQA42" s="105"/>
      <c r="AQB42" s="105"/>
      <c r="AQC42" s="105"/>
      <c r="AQD42" s="105"/>
      <c r="AQE42" s="105"/>
      <c r="AQF42" s="105"/>
      <c r="AQG42" s="105"/>
      <c r="AQH42" s="105"/>
      <c r="AQI42" s="105"/>
      <c r="AQJ42" s="105"/>
      <c r="AQK42" s="105"/>
      <c r="AQL42" s="105"/>
      <c r="AQM42" s="105"/>
      <c r="AQN42" s="105"/>
      <c r="AQO42" s="105"/>
      <c r="AQP42" s="105"/>
      <c r="AQQ42" s="105"/>
      <c r="AQR42" s="105"/>
      <c r="AQS42" s="105"/>
      <c r="AQT42" s="105"/>
      <c r="AQU42" s="105"/>
      <c r="AQV42" s="105"/>
      <c r="AQW42" s="105"/>
      <c r="AQX42" s="105"/>
      <c r="AQY42" s="105"/>
      <c r="AQZ42" s="105"/>
      <c r="ARA42" s="105"/>
      <c r="ARB42" s="105"/>
      <c r="ARC42" s="105"/>
      <c r="ARD42" s="105"/>
      <c r="ARE42" s="105"/>
      <c r="ARF42" s="105"/>
      <c r="ARG42" s="105"/>
      <c r="ARH42" s="105"/>
      <c r="ARI42" s="105"/>
      <c r="ARJ42" s="105"/>
      <c r="ARK42" s="105"/>
      <c r="ARL42" s="105"/>
      <c r="ARM42" s="105"/>
      <c r="ARN42" s="105"/>
      <c r="ARO42" s="105"/>
      <c r="ARP42" s="105"/>
      <c r="ARQ42" s="105"/>
      <c r="ARR42" s="105"/>
      <c r="ARS42" s="105"/>
      <c r="ART42" s="105"/>
      <c r="ARU42" s="105"/>
      <c r="ARV42" s="105"/>
      <c r="ARW42" s="105"/>
      <c r="ARX42" s="105"/>
      <c r="ARY42" s="105"/>
      <c r="ARZ42" s="105"/>
      <c r="ASA42" s="105"/>
      <c r="ASB42" s="105"/>
      <c r="ASC42" s="105"/>
      <c r="ASD42" s="105"/>
      <c r="ASE42" s="105"/>
      <c r="ASF42" s="105"/>
      <c r="ASG42" s="105"/>
      <c r="ASH42" s="105"/>
      <c r="ASI42" s="105"/>
      <c r="ASJ42" s="105"/>
      <c r="ASK42" s="105"/>
      <c r="ASL42" s="105"/>
      <c r="ASM42" s="105"/>
      <c r="ASN42" s="105"/>
      <c r="ASO42" s="105"/>
      <c r="ASP42" s="105"/>
      <c r="ASQ42" s="105"/>
      <c r="ASR42" s="105"/>
      <c r="ASS42" s="105"/>
      <c r="AST42" s="105"/>
      <c r="ASU42" s="105"/>
      <c r="ASV42" s="105"/>
      <c r="ASW42" s="105"/>
      <c r="ASX42" s="105"/>
      <c r="ASY42" s="105"/>
      <c r="ASZ42" s="105"/>
      <c r="ATA42" s="105"/>
      <c r="ATB42" s="105"/>
      <c r="ATC42" s="105"/>
      <c r="ATD42" s="105"/>
      <c r="ATE42" s="105"/>
      <c r="ATF42" s="105"/>
      <c r="ATG42" s="105"/>
      <c r="ATH42" s="105"/>
      <c r="ATI42" s="105"/>
      <c r="ATJ42" s="105"/>
      <c r="ATK42" s="105"/>
      <c r="ATL42" s="105"/>
      <c r="ATM42" s="105"/>
      <c r="ATN42" s="105"/>
      <c r="ATO42" s="105"/>
      <c r="ATP42" s="105"/>
      <c r="ATQ42" s="105"/>
      <c r="ATR42" s="105"/>
      <c r="ATS42" s="105"/>
      <c r="ATT42" s="105"/>
      <c r="ATU42" s="105"/>
      <c r="ATV42" s="105"/>
      <c r="ATW42" s="105"/>
      <c r="ATX42" s="105"/>
      <c r="ATY42" s="105"/>
      <c r="ATZ42" s="105"/>
      <c r="AUA42" s="105"/>
      <c r="AUB42" s="105"/>
      <c r="AUC42" s="105"/>
      <c r="AUD42" s="105"/>
      <c r="AUE42" s="105"/>
      <c r="AUF42" s="105"/>
      <c r="AUG42" s="105"/>
      <c r="AUH42" s="105"/>
      <c r="AUI42" s="105"/>
      <c r="AUJ42" s="105"/>
      <c r="AUK42" s="105"/>
      <c r="AUL42" s="105"/>
      <c r="AUM42" s="105"/>
      <c r="AUN42" s="105"/>
      <c r="AUO42" s="105"/>
      <c r="AUP42" s="105"/>
      <c r="AUQ42" s="105"/>
      <c r="AUR42" s="105"/>
      <c r="AUS42" s="105"/>
      <c r="AUT42" s="105"/>
      <c r="AUU42" s="105"/>
      <c r="AUV42" s="105"/>
      <c r="AUW42" s="105"/>
      <c r="AUX42" s="105"/>
      <c r="AUY42" s="105"/>
      <c r="AUZ42" s="105"/>
      <c r="AVA42" s="105"/>
      <c r="AVB42" s="105"/>
      <c r="AVC42" s="105"/>
      <c r="AVD42" s="105"/>
      <c r="AVE42" s="105"/>
      <c r="AVF42" s="105"/>
      <c r="AVG42" s="105"/>
      <c r="AVH42" s="105"/>
      <c r="AVI42" s="105"/>
      <c r="AVJ42" s="105"/>
      <c r="AVK42" s="105"/>
      <c r="AVL42" s="105"/>
      <c r="AVM42" s="105"/>
      <c r="AVN42" s="105"/>
      <c r="AVO42" s="105"/>
      <c r="AVP42" s="105"/>
      <c r="AVQ42" s="105"/>
      <c r="AVR42" s="105"/>
      <c r="AVS42" s="105"/>
      <c r="AVT42" s="105"/>
      <c r="AVU42" s="105"/>
      <c r="AVV42" s="105"/>
      <c r="AVW42" s="105"/>
      <c r="AVX42" s="105"/>
      <c r="AVY42" s="105"/>
      <c r="AVZ42" s="105"/>
      <c r="AWA42" s="105"/>
      <c r="AWB42" s="105"/>
      <c r="AWC42" s="105"/>
      <c r="AWD42" s="105"/>
      <c r="AWE42" s="105"/>
      <c r="AWF42" s="105"/>
      <c r="AWG42" s="105"/>
      <c r="AWH42" s="105"/>
    </row>
    <row r="43" spans="1:1282" s="58" customFormat="1" ht="15.75">
      <c r="A43" s="2578"/>
      <c r="B43" s="108" t="s">
        <v>4</v>
      </c>
      <c r="C43" s="88" t="s">
        <v>236</v>
      </c>
      <c r="D43" s="7"/>
      <c r="E43" s="7"/>
      <c r="F43" s="7"/>
      <c r="G43" s="7"/>
      <c r="H43" s="7"/>
      <c r="I43" s="7"/>
      <c r="J43" s="7"/>
      <c r="K43" s="106"/>
      <c r="L43" s="106"/>
      <c r="M43" s="106"/>
      <c r="N43" s="12"/>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c r="FA43" s="105"/>
      <c r="FB43" s="105"/>
      <c r="FC43" s="105"/>
      <c r="FD43" s="105"/>
      <c r="FE43" s="105"/>
      <c r="FF43" s="105"/>
      <c r="FG43" s="105"/>
      <c r="FH43" s="105"/>
      <c r="FI43" s="105"/>
      <c r="FJ43" s="105"/>
      <c r="FK43" s="105"/>
      <c r="FL43" s="105"/>
      <c r="FM43" s="105"/>
      <c r="FN43" s="105"/>
      <c r="FO43" s="105"/>
      <c r="FP43" s="105"/>
      <c r="FQ43" s="105"/>
      <c r="FR43" s="105"/>
      <c r="FS43" s="105"/>
      <c r="FT43" s="105"/>
      <c r="FU43" s="105"/>
      <c r="FV43" s="105"/>
      <c r="FW43" s="105"/>
      <c r="FX43" s="105"/>
      <c r="FY43" s="105"/>
      <c r="FZ43" s="105"/>
      <c r="GA43" s="105"/>
      <c r="GB43" s="105"/>
      <c r="GC43" s="105"/>
      <c r="GD43" s="105"/>
      <c r="GE43" s="105"/>
      <c r="GF43" s="105"/>
      <c r="GG43" s="105"/>
      <c r="GH43" s="105"/>
      <c r="GI43" s="105"/>
      <c r="GJ43" s="105"/>
      <c r="GK43" s="105"/>
      <c r="GL43" s="105"/>
      <c r="GM43" s="105"/>
      <c r="GN43" s="105"/>
      <c r="GO43" s="105"/>
      <c r="GP43" s="105"/>
      <c r="GQ43" s="105"/>
      <c r="GR43" s="105"/>
      <c r="GS43" s="105"/>
      <c r="GT43" s="105"/>
      <c r="GU43" s="105"/>
      <c r="GV43" s="105"/>
      <c r="GW43" s="105"/>
      <c r="GX43" s="105"/>
      <c r="GY43" s="105"/>
      <c r="GZ43" s="105"/>
      <c r="HA43" s="105"/>
      <c r="HB43" s="105"/>
      <c r="HC43" s="105"/>
      <c r="HD43" s="105"/>
      <c r="HE43" s="105"/>
      <c r="HF43" s="105"/>
      <c r="HG43" s="105"/>
      <c r="HH43" s="105"/>
      <c r="HI43" s="105"/>
      <c r="HJ43" s="105"/>
      <c r="HK43" s="105"/>
      <c r="HL43" s="105"/>
      <c r="HM43" s="105"/>
      <c r="HN43" s="105"/>
      <c r="HO43" s="105"/>
      <c r="HP43" s="105"/>
      <c r="HQ43" s="105"/>
      <c r="HR43" s="105"/>
      <c r="HS43" s="105"/>
      <c r="HT43" s="105"/>
      <c r="HU43" s="105"/>
      <c r="HV43" s="105"/>
      <c r="HW43" s="105"/>
      <c r="HX43" s="105"/>
      <c r="HY43" s="105"/>
      <c r="HZ43" s="105"/>
      <c r="IA43" s="105"/>
      <c r="IB43" s="105"/>
      <c r="IC43" s="105"/>
      <c r="ID43" s="105"/>
      <c r="IE43" s="105"/>
      <c r="IF43" s="105"/>
      <c r="IG43" s="105"/>
      <c r="IH43" s="105"/>
      <c r="II43" s="105"/>
      <c r="IJ43" s="105"/>
      <c r="IK43" s="105"/>
      <c r="IL43" s="105"/>
      <c r="IM43" s="105"/>
      <c r="IN43" s="105"/>
      <c r="IO43" s="105"/>
      <c r="IP43" s="105"/>
      <c r="IQ43" s="105"/>
      <c r="IR43" s="105"/>
      <c r="IS43" s="105"/>
      <c r="IT43" s="105"/>
      <c r="IU43" s="105"/>
      <c r="IV43" s="105"/>
      <c r="IW43" s="105"/>
      <c r="IX43" s="105"/>
      <c r="IY43" s="105"/>
      <c r="IZ43" s="105"/>
      <c r="JA43" s="105"/>
      <c r="JB43" s="105"/>
      <c r="JC43" s="105"/>
      <c r="JD43" s="105"/>
      <c r="JE43" s="105"/>
      <c r="JF43" s="105"/>
      <c r="JG43" s="105"/>
      <c r="JH43" s="105"/>
      <c r="JI43" s="105"/>
      <c r="JJ43" s="105"/>
      <c r="JK43" s="105"/>
      <c r="JL43" s="105"/>
      <c r="JM43" s="105"/>
      <c r="JN43" s="105"/>
      <c r="JO43" s="105"/>
      <c r="JP43" s="105"/>
      <c r="JQ43" s="105"/>
      <c r="JR43" s="105"/>
      <c r="JS43" s="105"/>
      <c r="JT43" s="105"/>
      <c r="JU43" s="105"/>
      <c r="JV43" s="105"/>
      <c r="JW43" s="105"/>
      <c r="JX43" s="105"/>
      <c r="JY43" s="105"/>
      <c r="JZ43" s="105"/>
      <c r="KA43" s="105"/>
      <c r="KB43" s="105"/>
      <c r="KC43" s="105"/>
      <c r="KD43" s="105"/>
      <c r="KE43" s="105"/>
      <c r="KF43" s="105"/>
      <c r="KG43" s="105"/>
      <c r="KH43" s="105"/>
      <c r="KI43" s="105"/>
      <c r="KJ43" s="105"/>
      <c r="KK43" s="105"/>
      <c r="KL43" s="105"/>
      <c r="KM43" s="105"/>
      <c r="KN43" s="105"/>
      <c r="KO43" s="105"/>
      <c r="KP43" s="105"/>
      <c r="KQ43" s="105"/>
      <c r="KR43" s="105"/>
      <c r="KS43" s="105"/>
      <c r="KT43" s="105"/>
      <c r="KU43" s="105"/>
      <c r="KV43" s="105"/>
      <c r="KW43" s="105"/>
      <c r="KX43" s="105"/>
      <c r="KY43" s="105"/>
      <c r="KZ43" s="105"/>
      <c r="LA43" s="105"/>
      <c r="LB43" s="105"/>
      <c r="LC43" s="105"/>
      <c r="LD43" s="105"/>
      <c r="LE43" s="105"/>
      <c r="LF43" s="105"/>
      <c r="LG43" s="105"/>
      <c r="LH43" s="105"/>
      <c r="LI43" s="105"/>
      <c r="LJ43" s="105"/>
      <c r="LK43" s="105"/>
      <c r="LL43" s="105"/>
      <c r="LM43" s="105"/>
      <c r="LN43" s="105"/>
      <c r="LO43" s="105"/>
      <c r="LP43" s="105"/>
      <c r="LQ43" s="105"/>
      <c r="LR43" s="105"/>
      <c r="LS43" s="105"/>
      <c r="LT43" s="105"/>
      <c r="LU43" s="105"/>
      <c r="LV43" s="105"/>
      <c r="LW43" s="105"/>
      <c r="LX43" s="105"/>
      <c r="LY43" s="105"/>
      <c r="LZ43" s="105"/>
      <c r="MA43" s="105"/>
      <c r="MB43" s="105"/>
      <c r="MC43" s="105"/>
      <c r="MD43" s="105"/>
      <c r="ME43" s="105"/>
      <c r="MF43" s="105"/>
      <c r="MG43" s="105"/>
      <c r="MH43" s="105"/>
      <c r="MI43" s="105"/>
      <c r="MJ43" s="105"/>
      <c r="MK43" s="105"/>
      <c r="ML43" s="105"/>
      <c r="MM43" s="105"/>
      <c r="MN43" s="105"/>
      <c r="MO43" s="105"/>
      <c r="MP43" s="105"/>
      <c r="MQ43" s="105"/>
      <c r="MR43" s="105"/>
      <c r="MS43" s="105"/>
      <c r="MT43" s="105"/>
      <c r="MU43" s="105"/>
      <c r="MV43" s="105"/>
      <c r="MW43" s="105"/>
      <c r="MX43" s="105"/>
      <c r="MY43" s="105"/>
      <c r="MZ43" s="105"/>
      <c r="NA43" s="105"/>
      <c r="NB43" s="105"/>
      <c r="NC43" s="105"/>
      <c r="ND43" s="105"/>
      <c r="NE43" s="105"/>
      <c r="NF43" s="105"/>
      <c r="NG43" s="105"/>
      <c r="NH43" s="105"/>
      <c r="NI43" s="105"/>
      <c r="NJ43" s="105"/>
      <c r="NK43" s="105"/>
      <c r="NL43" s="105"/>
      <c r="NM43" s="105"/>
      <c r="NN43" s="105"/>
      <c r="NO43" s="105"/>
      <c r="NP43" s="105"/>
      <c r="NQ43" s="105"/>
      <c r="NR43" s="105"/>
      <c r="NS43" s="105"/>
      <c r="NT43" s="105"/>
      <c r="NU43" s="105"/>
      <c r="NV43" s="105"/>
      <c r="NW43" s="105"/>
      <c r="NX43" s="105"/>
      <c r="NY43" s="105"/>
      <c r="NZ43" s="105"/>
      <c r="OA43" s="105"/>
      <c r="OB43" s="105"/>
      <c r="OC43" s="105"/>
      <c r="OD43" s="105"/>
      <c r="OE43" s="105"/>
      <c r="OF43" s="105"/>
      <c r="OG43" s="105"/>
      <c r="OH43" s="105"/>
      <c r="OI43" s="105"/>
      <c r="OJ43" s="105"/>
      <c r="OK43" s="105"/>
      <c r="OL43" s="105"/>
      <c r="OM43" s="105"/>
      <c r="ON43" s="105"/>
      <c r="OO43" s="105"/>
      <c r="OP43" s="105"/>
      <c r="OQ43" s="105"/>
      <c r="OR43" s="105"/>
      <c r="OS43" s="105"/>
      <c r="OT43" s="105"/>
      <c r="OU43" s="105"/>
      <c r="OV43" s="105"/>
      <c r="OW43" s="105"/>
      <c r="OX43" s="105"/>
      <c r="OY43" s="105"/>
      <c r="OZ43" s="105"/>
      <c r="PA43" s="105"/>
      <c r="PB43" s="105"/>
      <c r="PC43" s="105"/>
      <c r="PD43" s="105"/>
      <c r="PE43" s="105"/>
      <c r="PF43" s="105"/>
      <c r="PG43" s="105"/>
      <c r="PH43" s="105"/>
      <c r="PI43" s="105"/>
      <c r="PJ43" s="105"/>
      <c r="PK43" s="105"/>
      <c r="PL43" s="105"/>
      <c r="PM43" s="105"/>
      <c r="PN43" s="105"/>
      <c r="PO43" s="105"/>
      <c r="PP43" s="105"/>
      <c r="PQ43" s="105"/>
      <c r="PR43" s="105"/>
      <c r="PS43" s="105"/>
      <c r="PT43" s="105"/>
      <c r="PU43" s="105"/>
      <c r="PV43" s="105"/>
      <c r="PW43" s="105"/>
      <c r="PX43" s="105"/>
      <c r="PY43" s="105"/>
      <c r="PZ43" s="105"/>
      <c r="QA43" s="105"/>
      <c r="QB43" s="105"/>
      <c r="QC43" s="105"/>
      <c r="QD43" s="105"/>
      <c r="QE43" s="105"/>
      <c r="QF43" s="105"/>
      <c r="QG43" s="105"/>
      <c r="QH43" s="105"/>
      <c r="QI43" s="105"/>
      <c r="QJ43" s="105"/>
      <c r="QK43" s="105"/>
      <c r="QL43" s="105"/>
      <c r="QM43" s="105"/>
      <c r="QN43" s="105"/>
      <c r="QO43" s="105"/>
      <c r="QP43" s="105"/>
      <c r="QQ43" s="105"/>
      <c r="QR43" s="105"/>
      <c r="QS43" s="105"/>
      <c r="QT43" s="105"/>
      <c r="QU43" s="105"/>
      <c r="QV43" s="105"/>
      <c r="QW43" s="105"/>
      <c r="QX43" s="105"/>
      <c r="QY43" s="105"/>
      <c r="QZ43" s="105"/>
      <c r="RA43" s="105"/>
      <c r="RB43" s="105"/>
      <c r="RC43" s="105"/>
      <c r="RD43" s="105"/>
      <c r="RE43" s="105"/>
      <c r="RF43" s="105"/>
      <c r="RG43" s="105"/>
      <c r="RH43" s="105"/>
      <c r="RI43" s="105"/>
      <c r="RJ43" s="105"/>
      <c r="RK43" s="105"/>
      <c r="RL43" s="105"/>
      <c r="RM43" s="105"/>
      <c r="RN43" s="105"/>
      <c r="RO43" s="105"/>
      <c r="RP43" s="105"/>
      <c r="RQ43" s="105"/>
      <c r="RR43" s="105"/>
      <c r="RS43" s="105"/>
      <c r="RT43" s="105"/>
      <c r="RU43" s="105"/>
      <c r="RV43" s="105"/>
      <c r="RW43" s="105"/>
      <c r="RX43" s="105"/>
      <c r="RY43" s="105"/>
      <c r="RZ43" s="105"/>
      <c r="SA43" s="105"/>
      <c r="SB43" s="105"/>
      <c r="SC43" s="105"/>
      <c r="SD43" s="105"/>
      <c r="SE43" s="105"/>
      <c r="SF43" s="105"/>
      <c r="SG43" s="105"/>
      <c r="SH43" s="105"/>
      <c r="SI43" s="105"/>
      <c r="SJ43" s="105"/>
      <c r="SK43" s="105"/>
      <c r="SL43" s="105"/>
      <c r="SM43" s="105"/>
      <c r="SN43" s="105"/>
      <c r="SO43" s="105"/>
      <c r="SP43" s="105"/>
      <c r="SQ43" s="105"/>
      <c r="SR43" s="105"/>
      <c r="SS43" s="105"/>
      <c r="ST43" s="105"/>
      <c r="SU43" s="105"/>
      <c r="SV43" s="105"/>
      <c r="SW43" s="105"/>
      <c r="SX43" s="105"/>
      <c r="SY43" s="105"/>
      <c r="SZ43" s="105"/>
      <c r="TA43" s="105"/>
      <c r="TB43" s="105"/>
      <c r="TC43" s="105"/>
      <c r="TD43" s="105"/>
      <c r="TE43" s="105"/>
      <c r="TF43" s="105"/>
      <c r="TG43" s="105"/>
      <c r="TH43" s="105"/>
      <c r="TI43" s="105"/>
      <c r="TJ43" s="105"/>
      <c r="TK43" s="105"/>
      <c r="TL43" s="105"/>
      <c r="TM43" s="105"/>
      <c r="TN43" s="105"/>
      <c r="TO43" s="105"/>
      <c r="TP43" s="105"/>
      <c r="TQ43" s="105"/>
      <c r="TR43" s="105"/>
      <c r="TS43" s="105"/>
      <c r="TT43" s="105"/>
      <c r="TU43" s="105"/>
      <c r="TV43" s="105"/>
      <c r="TW43" s="105"/>
      <c r="TX43" s="105"/>
      <c r="TY43" s="105"/>
      <c r="TZ43" s="105"/>
      <c r="UA43" s="105"/>
      <c r="UB43" s="105"/>
      <c r="UC43" s="105"/>
      <c r="UD43" s="105"/>
      <c r="UE43" s="105"/>
      <c r="UF43" s="105"/>
      <c r="UG43" s="105"/>
      <c r="UH43" s="105"/>
      <c r="UI43" s="105"/>
      <c r="UJ43" s="105"/>
      <c r="UK43" s="105"/>
      <c r="UL43" s="105"/>
      <c r="UM43" s="105"/>
      <c r="UN43" s="105"/>
      <c r="UO43" s="105"/>
      <c r="UP43" s="105"/>
      <c r="UQ43" s="105"/>
      <c r="UR43" s="105"/>
      <c r="US43" s="105"/>
      <c r="UT43" s="105"/>
      <c r="UU43" s="105"/>
      <c r="UV43" s="105"/>
      <c r="UW43" s="105"/>
      <c r="UX43" s="105"/>
      <c r="UY43" s="105"/>
      <c r="UZ43" s="105"/>
      <c r="VA43" s="105"/>
      <c r="VB43" s="105"/>
      <c r="VC43" s="105"/>
      <c r="VD43" s="105"/>
      <c r="VE43" s="105"/>
      <c r="VF43" s="105"/>
      <c r="VG43" s="105"/>
      <c r="VH43" s="105"/>
      <c r="VI43" s="105"/>
      <c r="VJ43" s="105"/>
      <c r="VK43" s="105"/>
      <c r="VL43" s="105"/>
      <c r="VM43" s="105"/>
      <c r="VN43" s="105"/>
      <c r="VO43" s="105"/>
      <c r="VP43" s="105"/>
      <c r="VQ43" s="105"/>
      <c r="VR43" s="105"/>
      <c r="VS43" s="105"/>
      <c r="VT43" s="105"/>
      <c r="VU43" s="105"/>
      <c r="VV43" s="105"/>
      <c r="VW43" s="105"/>
      <c r="VX43" s="105"/>
      <c r="VY43" s="105"/>
      <c r="VZ43" s="105"/>
      <c r="WA43" s="105"/>
      <c r="WB43" s="105"/>
      <c r="WC43" s="105"/>
      <c r="WD43" s="105"/>
      <c r="WE43" s="105"/>
      <c r="WF43" s="105"/>
      <c r="WG43" s="105"/>
      <c r="WH43" s="105"/>
      <c r="WI43" s="105"/>
      <c r="WJ43" s="105"/>
      <c r="WK43" s="105"/>
      <c r="WL43" s="105"/>
      <c r="WM43" s="105"/>
      <c r="WN43" s="105"/>
      <c r="WO43" s="105"/>
      <c r="WP43" s="105"/>
      <c r="WQ43" s="105"/>
      <c r="WR43" s="105"/>
      <c r="WS43" s="105"/>
      <c r="WT43" s="105"/>
      <c r="WU43" s="105"/>
      <c r="WV43" s="105"/>
      <c r="WW43" s="105"/>
      <c r="WX43" s="105"/>
      <c r="WY43" s="105"/>
      <c r="WZ43" s="105"/>
      <c r="XA43" s="105"/>
      <c r="XB43" s="105"/>
      <c r="XC43" s="105"/>
      <c r="XD43" s="105"/>
      <c r="XE43" s="105"/>
      <c r="XF43" s="105"/>
      <c r="XG43" s="105"/>
      <c r="XH43" s="105"/>
      <c r="XI43" s="105"/>
      <c r="XJ43" s="105"/>
      <c r="XK43" s="105"/>
      <c r="XL43" s="105"/>
      <c r="XM43" s="105"/>
      <c r="XN43" s="105"/>
      <c r="XO43" s="105"/>
      <c r="XP43" s="105"/>
      <c r="XQ43" s="105"/>
      <c r="XR43" s="105"/>
      <c r="XS43" s="105"/>
      <c r="XT43" s="105"/>
      <c r="XU43" s="105"/>
      <c r="XV43" s="105"/>
      <c r="XW43" s="105"/>
      <c r="XX43" s="105"/>
      <c r="XY43" s="105"/>
      <c r="XZ43" s="105"/>
      <c r="YA43" s="105"/>
      <c r="YB43" s="105"/>
      <c r="YC43" s="105"/>
      <c r="YD43" s="105"/>
      <c r="YE43" s="105"/>
      <c r="YF43" s="105"/>
      <c r="YG43" s="105"/>
      <c r="YH43" s="105"/>
      <c r="YI43" s="105"/>
      <c r="YJ43" s="105"/>
      <c r="YK43" s="105"/>
      <c r="YL43" s="105"/>
      <c r="YM43" s="105"/>
      <c r="YN43" s="105"/>
      <c r="YO43" s="105"/>
      <c r="YP43" s="105"/>
      <c r="YQ43" s="105"/>
      <c r="YR43" s="105"/>
      <c r="YS43" s="105"/>
      <c r="YT43" s="105"/>
      <c r="YU43" s="105"/>
      <c r="YV43" s="105"/>
      <c r="YW43" s="105"/>
      <c r="YX43" s="105"/>
      <c r="YY43" s="105"/>
      <c r="YZ43" s="105"/>
      <c r="ZA43" s="105"/>
      <c r="ZB43" s="105"/>
      <c r="ZC43" s="105"/>
      <c r="ZD43" s="105"/>
      <c r="ZE43" s="105"/>
      <c r="ZF43" s="105"/>
      <c r="ZG43" s="105"/>
      <c r="ZH43" s="105"/>
      <c r="ZI43" s="105"/>
      <c r="ZJ43" s="105"/>
      <c r="ZK43" s="105"/>
      <c r="ZL43" s="105"/>
      <c r="ZM43" s="105"/>
      <c r="ZN43" s="105"/>
      <c r="ZO43" s="105"/>
      <c r="ZP43" s="105"/>
      <c r="ZQ43" s="105"/>
      <c r="ZR43" s="105"/>
      <c r="ZS43" s="105"/>
      <c r="ZT43" s="105"/>
      <c r="ZU43" s="105"/>
      <c r="ZV43" s="105"/>
      <c r="ZW43" s="105"/>
      <c r="ZX43" s="105"/>
      <c r="ZY43" s="105"/>
      <c r="ZZ43" s="105"/>
      <c r="AAA43" s="105"/>
      <c r="AAB43" s="105"/>
      <c r="AAC43" s="105"/>
      <c r="AAD43" s="105"/>
      <c r="AAE43" s="105"/>
      <c r="AAF43" s="105"/>
      <c r="AAG43" s="105"/>
      <c r="AAH43" s="105"/>
      <c r="AAI43" s="105"/>
      <c r="AAJ43" s="105"/>
      <c r="AAK43" s="105"/>
      <c r="AAL43" s="105"/>
      <c r="AAM43" s="105"/>
      <c r="AAN43" s="105"/>
      <c r="AAO43" s="105"/>
      <c r="AAP43" s="105"/>
      <c r="AAQ43" s="105"/>
      <c r="AAR43" s="105"/>
      <c r="AAS43" s="105"/>
      <c r="AAT43" s="105"/>
      <c r="AAU43" s="105"/>
      <c r="AAV43" s="105"/>
      <c r="AAW43" s="105"/>
      <c r="AAX43" s="105"/>
      <c r="AAY43" s="105"/>
      <c r="AAZ43" s="105"/>
      <c r="ABA43" s="105"/>
      <c r="ABB43" s="105"/>
      <c r="ABC43" s="105"/>
      <c r="ABD43" s="105"/>
      <c r="ABE43" s="105"/>
      <c r="ABF43" s="105"/>
      <c r="ABG43" s="105"/>
      <c r="ABH43" s="105"/>
      <c r="ABI43" s="105"/>
      <c r="ABJ43" s="105"/>
      <c r="ABK43" s="105"/>
      <c r="ABL43" s="105"/>
      <c r="ABM43" s="105"/>
      <c r="ABN43" s="105"/>
      <c r="ABO43" s="105"/>
      <c r="ABP43" s="105"/>
      <c r="ABQ43" s="105"/>
      <c r="ABR43" s="105"/>
      <c r="ABS43" s="105"/>
      <c r="ABT43" s="105"/>
      <c r="ABU43" s="105"/>
      <c r="ABV43" s="105"/>
      <c r="ABW43" s="105"/>
      <c r="ABX43" s="105"/>
      <c r="ABY43" s="105"/>
      <c r="ABZ43" s="105"/>
      <c r="ACA43" s="105"/>
      <c r="ACB43" s="105"/>
      <c r="ACC43" s="105"/>
      <c r="ACD43" s="105"/>
      <c r="ACE43" s="105"/>
      <c r="ACF43" s="105"/>
      <c r="ACG43" s="105"/>
      <c r="ACH43" s="105"/>
      <c r="ACI43" s="105"/>
      <c r="ACJ43" s="105"/>
      <c r="ACK43" s="105"/>
      <c r="ACL43" s="105"/>
      <c r="ACM43" s="105"/>
      <c r="ACN43" s="105"/>
      <c r="ACO43" s="105"/>
      <c r="ACP43" s="105"/>
      <c r="ACQ43" s="105"/>
      <c r="ACR43" s="105"/>
      <c r="ACS43" s="105"/>
      <c r="ACT43" s="105"/>
      <c r="ACU43" s="105"/>
      <c r="ACV43" s="105"/>
      <c r="ACW43" s="105"/>
      <c r="ACX43" s="105"/>
      <c r="ACY43" s="105"/>
      <c r="ACZ43" s="105"/>
      <c r="ADA43" s="105"/>
      <c r="ADB43" s="105"/>
      <c r="ADC43" s="105"/>
      <c r="ADD43" s="105"/>
      <c r="ADE43" s="105"/>
      <c r="ADF43" s="105"/>
      <c r="ADG43" s="105"/>
      <c r="ADH43" s="105"/>
      <c r="ADI43" s="105"/>
      <c r="ADJ43" s="105"/>
      <c r="ADK43" s="105"/>
      <c r="ADL43" s="105"/>
      <c r="ADM43" s="105"/>
      <c r="ADN43" s="105"/>
      <c r="ADO43" s="105"/>
      <c r="ADP43" s="105"/>
      <c r="ADQ43" s="105"/>
      <c r="ADR43" s="105"/>
      <c r="ADS43" s="105"/>
      <c r="ADT43" s="105"/>
      <c r="ADU43" s="105"/>
      <c r="ADV43" s="105"/>
      <c r="ADW43" s="105"/>
      <c r="ADX43" s="105"/>
      <c r="ADY43" s="105"/>
      <c r="ADZ43" s="105"/>
      <c r="AEA43" s="105"/>
      <c r="AEB43" s="105"/>
      <c r="AEC43" s="105"/>
      <c r="AED43" s="105"/>
      <c r="AEE43" s="105"/>
      <c r="AEF43" s="105"/>
      <c r="AEG43" s="105"/>
      <c r="AEH43" s="105"/>
      <c r="AEI43" s="105"/>
      <c r="AEJ43" s="105"/>
      <c r="AEK43" s="105"/>
      <c r="AEL43" s="105"/>
      <c r="AEM43" s="105"/>
      <c r="AEN43" s="105"/>
      <c r="AEO43" s="105"/>
      <c r="AEP43" s="105"/>
      <c r="AEQ43" s="105"/>
      <c r="AER43" s="105"/>
      <c r="AES43" s="105"/>
      <c r="AET43" s="105"/>
      <c r="AEU43" s="105"/>
      <c r="AEV43" s="105"/>
      <c r="AEW43" s="105"/>
      <c r="AEX43" s="105"/>
      <c r="AEY43" s="105"/>
      <c r="AEZ43" s="105"/>
      <c r="AFA43" s="105"/>
      <c r="AFB43" s="105"/>
      <c r="AFC43" s="105"/>
      <c r="AFD43" s="105"/>
      <c r="AFE43" s="105"/>
      <c r="AFF43" s="105"/>
      <c r="AFG43" s="105"/>
      <c r="AFH43" s="105"/>
      <c r="AFI43" s="105"/>
      <c r="AFJ43" s="105"/>
      <c r="AFK43" s="105"/>
      <c r="AFL43" s="105"/>
      <c r="AFM43" s="105"/>
      <c r="AFN43" s="105"/>
      <c r="AFO43" s="105"/>
      <c r="AFP43" s="105"/>
      <c r="AFQ43" s="105"/>
      <c r="AFR43" s="105"/>
      <c r="AFS43" s="105"/>
      <c r="AFT43" s="105"/>
      <c r="AFU43" s="105"/>
      <c r="AFV43" s="105"/>
      <c r="AFW43" s="105"/>
      <c r="AFX43" s="105"/>
      <c r="AFY43" s="105"/>
      <c r="AFZ43" s="105"/>
      <c r="AGA43" s="105"/>
      <c r="AGB43" s="105"/>
      <c r="AGC43" s="105"/>
      <c r="AGD43" s="105"/>
      <c r="AGE43" s="105"/>
      <c r="AGF43" s="105"/>
      <c r="AGG43" s="105"/>
      <c r="AGH43" s="105"/>
      <c r="AGI43" s="105"/>
      <c r="AGJ43" s="105"/>
      <c r="AGK43" s="105"/>
      <c r="AGL43" s="105"/>
      <c r="AGM43" s="105"/>
      <c r="AGN43" s="105"/>
      <c r="AGO43" s="105"/>
      <c r="AGP43" s="105"/>
      <c r="AGQ43" s="105"/>
      <c r="AGR43" s="105"/>
      <c r="AGS43" s="105"/>
      <c r="AGT43" s="105"/>
      <c r="AGU43" s="105"/>
      <c r="AGV43" s="105"/>
      <c r="AGW43" s="105"/>
      <c r="AGX43" s="105"/>
      <c r="AGY43" s="105"/>
      <c r="AGZ43" s="105"/>
      <c r="AHA43" s="105"/>
      <c r="AHB43" s="105"/>
      <c r="AHC43" s="105"/>
      <c r="AHD43" s="105"/>
      <c r="AHE43" s="105"/>
      <c r="AHF43" s="105"/>
      <c r="AHG43" s="105"/>
      <c r="AHH43" s="105"/>
      <c r="AHI43" s="105"/>
      <c r="AHJ43" s="105"/>
      <c r="AHK43" s="105"/>
      <c r="AHL43" s="105"/>
      <c r="AHM43" s="105"/>
      <c r="AHN43" s="105"/>
      <c r="AHO43" s="105"/>
      <c r="AHP43" s="105"/>
      <c r="AHQ43" s="105"/>
      <c r="AHR43" s="105"/>
      <c r="AHS43" s="105"/>
      <c r="AHT43" s="105"/>
      <c r="AHU43" s="105"/>
      <c r="AHV43" s="105"/>
      <c r="AHW43" s="105"/>
      <c r="AHX43" s="105"/>
      <c r="AHY43" s="105"/>
      <c r="AHZ43" s="105"/>
      <c r="AIA43" s="105"/>
      <c r="AIB43" s="105"/>
      <c r="AIC43" s="105"/>
      <c r="AID43" s="105"/>
      <c r="AIE43" s="105"/>
      <c r="AIF43" s="105"/>
      <c r="AIG43" s="105"/>
      <c r="AIH43" s="105"/>
      <c r="AII43" s="105"/>
      <c r="AIJ43" s="105"/>
      <c r="AIK43" s="105"/>
      <c r="AIL43" s="105"/>
      <c r="AIM43" s="105"/>
      <c r="AIN43" s="105"/>
      <c r="AIO43" s="105"/>
      <c r="AIP43" s="105"/>
      <c r="AIQ43" s="105"/>
      <c r="AIR43" s="105"/>
      <c r="AIS43" s="105"/>
      <c r="AIT43" s="105"/>
      <c r="AIU43" s="105"/>
      <c r="AIV43" s="105"/>
      <c r="AIW43" s="105"/>
      <c r="AIX43" s="105"/>
      <c r="AIY43" s="105"/>
      <c r="AIZ43" s="105"/>
      <c r="AJA43" s="105"/>
      <c r="AJB43" s="105"/>
      <c r="AJC43" s="105"/>
      <c r="AJD43" s="105"/>
      <c r="AJE43" s="105"/>
      <c r="AJF43" s="105"/>
      <c r="AJG43" s="105"/>
      <c r="AJH43" s="105"/>
      <c r="AJI43" s="105"/>
      <c r="AJJ43" s="105"/>
      <c r="AJK43" s="105"/>
      <c r="AJL43" s="105"/>
      <c r="AJM43" s="105"/>
      <c r="AJN43" s="105"/>
      <c r="AJO43" s="105"/>
      <c r="AJP43" s="105"/>
      <c r="AJQ43" s="105"/>
      <c r="AJR43" s="105"/>
      <c r="AJS43" s="105"/>
      <c r="AJT43" s="105"/>
      <c r="AJU43" s="105"/>
      <c r="AJV43" s="105"/>
      <c r="AJW43" s="105"/>
      <c r="AJX43" s="105"/>
      <c r="AJY43" s="105"/>
      <c r="AJZ43" s="105"/>
      <c r="AKA43" s="105"/>
      <c r="AKB43" s="105"/>
      <c r="AKC43" s="105"/>
      <c r="AKD43" s="105"/>
      <c r="AKE43" s="105"/>
      <c r="AKF43" s="105"/>
      <c r="AKG43" s="105"/>
      <c r="AKH43" s="105"/>
      <c r="AKI43" s="105"/>
      <c r="AKJ43" s="105"/>
      <c r="AKK43" s="105"/>
      <c r="AKL43" s="105"/>
      <c r="AKM43" s="105"/>
      <c r="AKN43" s="105"/>
      <c r="AKO43" s="105"/>
      <c r="AKP43" s="105"/>
      <c r="AKQ43" s="105"/>
      <c r="AKR43" s="105"/>
      <c r="AKS43" s="105"/>
      <c r="AKT43" s="105"/>
      <c r="AKU43" s="105"/>
      <c r="AKV43" s="105"/>
      <c r="AKW43" s="105"/>
      <c r="AKX43" s="105"/>
      <c r="AKY43" s="105"/>
      <c r="AKZ43" s="105"/>
      <c r="ALA43" s="105"/>
      <c r="ALB43" s="105"/>
      <c r="ALC43" s="105"/>
      <c r="ALD43" s="105"/>
      <c r="ALE43" s="105"/>
      <c r="ALF43" s="105"/>
      <c r="ALG43" s="105"/>
      <c r="ALH43" s="105"/>
      <c r="ALI43" s="105"/>
      <c r="ALJ43" s="105"/>
      <c r="ALK43" s="105"/>
      <c r="ALL43" s="105"/>
      <c r="ALM43" s="105"/>
      <c r="ALN43" s="105"/>
      <c r="ALO43" s="105"/>
      <c r="ALP43" s="105"/>
      <c r="ALQ43" s="105"/>
      <c r="ALR43" s="105"/>
      <c r="ALS43" s="105"/>
      <c r="ALT43" s="105"/>
      <c r="ALU43" s="105"/>
      <c r="ALV43" s="105"/>
      <c r="ALW43" s="105"/>
      <c r="ALX43" s="105"/>
      <c r="ALY43" s="105"/>
      <c r="ALZ43" s="105"/>
      <c r="AMA43" s="105"/>
      <c r="AMB43" s="105"/>
      <c r="AMC43" s="105"/>
      <c r="AMD43" s="105"/>
      <c r="AME43" s="105"/>
      <c r="AMF43" s="105"/>
      <c r="AMG43" s="105"/>
      <c r="AMH43" s="105"/>
      <c r="AMI43" s="105"/>
      <c r="AMJ43" s="105"/>
      <c r="AMK43" s="105"/>
      <c r="AML43" s="105"/>
      <c r="AMM43" s="105"/>
      <c r="AMN43" s="105"/>
      <c r="AMO43" s="105"/>
      <c r="AMP43" s="105"/>
      <c r="AMQ43" s="105"/>
      <c r="AMR43" s="105"/>
      <c r="AMS43" s="105"/>
      <c r="AMT43" s="105"/>
      <c r="AMU43" s="105"/>
      <c r="AMV43" s="105"/>
      <c r="AMW43" s="105"/>
      <c r="AMX43" s="105"/>
      <c r="AMY43" s="105"/>
      <c r="AMZ43" s="105"/>
      <c r="ANA43" s="105"/>
      <c r="ANB43" s="105"/>
      <c r="ANC43" s="105"/>
      <c r="AND43" s="105"/>
      <c r="ANE43" s="105"/>
      <c r="ANF43" s="105"/>
      <c r="ANG43" s="105"/>
      <c r="ANH43" s="105"/>
      <c r="ANI43" s="105"/>
      <c r="ANJ43" s="105"/>
      <c r="ANK43" s="105"/>
      <c r="ANL43" s="105"/>
      <c r="ANM43" s="105"/>
      <c r="ANN43" s="105"/>
      <c r="ANO43" s="105"/>
      <c r="ANP43" s="105"/>
      <c r="ANQ43" s="105"/>
      <c r="ANR43" s="105"/>
      <c r="ANS43" s="105"/>
      <c r="ANT43" s="105"/>
      <c r="ANU43" s="105"/>
      <c r="ANV43" s="105"/>
      <c r="ANW43" s="105"/>
      <c r="ANX43" s="105"/>
      <c r="ANY43" s="105"/>
      <c r="ANZ43" s="105"/>
      <c r="AOA43" s="105"/>
      <c r="AOB43" s="105"/>
      <c r="AOC43" s="105"/>
      <c r="AOD43" s="105"/>
      <c r="AOE43" s="105"/>
      <c r="AOF43" s="105"/>
      <c r="AOG43" s="105"/>
      <c r="AOH43" s="105"/>
      <c r="AOI43" s="105"/>
      <c r="AOJ43" s="105"/>
      <c r="AOK43" s="105"/>
      <c r="AOL43" s="105"/>
      <c r="AOM43" s="105"/>
      <c r="AON43" s="105"/>
      <c r="AOO43" s="105"/>
      <c r="AOP43" s="105"/>
      <c r="AOQ43" s="105"/>
      <c r="AOR43" s="105"/>
      <c r="AOS43" s="105"/>
      <c r="AOT43" s="105"/>
      <c r="AOU43" s="105"/>
      <c r="AOV43" s="105"/>
      <c r="AOW43" s="105"/>
      <c r="AOX43" s="105"/>
      <c r="AOY43" s="105"/>
      <c r="AOZ43" s="105"/>
      <c r="APA43" s="105"/>
      <c r="APB43" s="105"/>
      <c r="APC43" s="105"/>
      <c r="APD43" s="105"/>
      <c r="APE43" s="105"/>
      <c r="APF43" s="105"/>
      <c r="APG43" s="105"/>
      <c r="APH43" s="105"/>
      <c r="API43" s="105"/>
      <c r="APJ43" s="105"/>
      <c r="APK43" s="105"/>
      <c r="APL43" s="105"/>
      <c r="APM43" s="105"/>
      <c r="APN43" s="105"/>
      <c r="APO43" s="105"/>
      <c r="APP43" s="105"/>
      <c r="APQ43" s="105"/>
      <c r="APR43" s="105"/>
      <c r="APS43" s="105"/>
      <c r="APT43" s="105"/>
      <c r="APU43" s="105"/>
      <c r="APV43" s="105"/>
      <c r="APW43" s="105"/>
      <c r="APX43" s="105"/>
      <c r="APY43" s="105"/>
      <c r="APZ43" s="105"/>
      <c r="AQA43" s="105"/>
      <c r="AQB43" s="105"/>
      <c r="AQC43" s="105"/>
      <c r="AQD43" s="105"/>
      <c r="AQE43" s="105"/>
      <c r="AQF43" s="105"/>
      <c r="AQG43" s="105"/>
      <c r="AQH43" s="105"/>
      <c r="AQI43" s="105"/>
      <c r="AQJ43" s="105"/>
      <c r="AQK43" s="105"/>
      <c r="AQL43" s="105"/>
      <c r="AQM43" s="105"/>
      <c r="AQN43" s="105"/>
      <c r="AQO43" s="105"/>
      <c r="AQP43" s="105"/>
      <c r="AQQ43" s="105"/>
      <c r="AQR43" s="105"/>
      <c r="AQS43" s="105"/>
      <c r="AQT43" s="105"/>
      <c r="AQU43" s="105"/>
      <c r="AQV43" s="105"/>
      <c r="AQW43" s="105"/>
      <c r="AQX43" s="105"/>
      <c r="AQY43" s="105"/>
      <c r="AQZ43" s="105"/>
      <c r="ARA43" s="105"/>
      <c r="ARB43" s="105"/>
      <c r="ARC43" s="105"/>
      <c r="ARD43" s="105"/>
      <c r="ARE43" s="105"/>
      <c r="ARF43" s="105"/>
      <c r="ARG43" s="105"/>
      <c r="ARH43" s="105"/>
      <c r="ARI43" s="105"/>
      <c r="ARJ43" s="105"/>
      <c r="ARK43" s="105"/>
      <c r="ARL43" s="105"/>
      <c r="ARM43" s="105"/>
      <c r="ARN43" s="105"/>
      <c r="ARO43" s="105"/>
      <c r="ARP43" s="105"/>
      <c r="ARQ43" s="105"/>
      <c r="ARR43" s="105"/>
      <c r="ARS43" s="105"/>
      <c r="ART43" s="105"/>
      <c r="ARU43" s="105"/>
      <c r="ARV43" s="105"/>
      <c r="ARW43" s="105"/>
      <c r="ARX43" s="105"/>
      <c r="ARY43" s="105"/>
      <c r="ARZ43" s="105"/>
      <c r="ASA43" s="105"/>
      <c r="ASB43" s="105"/>
      <c r="ASC43" s="105"/>
      <c r="ASD43" s="105"/>
      <c r="ASE43" s="105"/>
      <c r="ASF43" s="105"/>
      <c r="ASG43" s="105"/>
      <c r="ASH43" s="105"/>
      <c r="ASI43" s="105"/>
      <c r="ASJ43" s="105"/>
      <c r="ASK43" s="105"/>
      <c r="ASL43" s="105"/>
      <c r="ASM43" s="105"/>
      <c r="ASN43" s="105"/>
      <c r="ASO43" s="105"/>
      <c r="ASP43" s="105"/>
      <c r="ASQ43" s="105"/>
      <c r="ASR43" s="105"/>
      <c r="ASS43" s="105"/>
      <c r="AST43" s="105"/>
      <c r="ASU43" s="105"/>
      <c r="ASV43" s="105"/>
      <c r="ASW43" s="105"/>
      <c r="ASX43" s="105"/>
      <c r="ASY43" s="105"/>
      <c r="ASZ43" s="105"/>
      <c r="ATA43" s="105"/>
      <c r="ATB43" s="105"/>
      <c r="ATC43" s="105"/>
      <c r="ATD43" s="105"/>
      <c r="ATE43" s="105"/>
      <c r="ATF43" s="105"/>
      <c r="ATG43" s="105"/>
      <c r="ATH43" s="105"/>
      <c r="ATI43" s="105"/>
      <c r="ATJ43" s="105"/>
      <c r="ATK43" s="105"/>
      <c r="ATL43" s="105"/>
      <c r="ATM43" s="105"/>
      <c r="ATN43" s="105"/>
      <c r="ATO43" s="105"/>
      <c r="ATP43" s="105"/>
      <c r="ATQ43" s="105"/>
      <c r="ATR43" s="105"/>
      <c r="ATS43" s="105"/>
      <c r="ATT43" s="105"/>
      <c r="ATU43" s="105"/>
      <c r="ATV43" s="105"/>
      <c r="ATW43" s="105"/>
      <c r="ATX43" s="105"/>
      <c r="ATY43" s="105"/>
      <c r="ATZ43" s="105"/>
      <c r="AUA43" s="105"/>
      <c r="AUB43" s="105"/>
      <c r="AUC43" s="105"/>
      <c r="AUD43" s="105"/>
      <c r="AUE43" s="105"/>
      <c r="AUF43" s="105"/>
      <c r="AUG43" s="105"/>
      <c r="AUH43" s="105"/>
      <c r="AUI43" s="105"/>
      <c r="AUJ43" s="105"/>
      <c r="AUK43" s="105"/>
      <c r="AUL43" s="105"/>
      <c r="AUM43" s="105"/>
      <c r="AUN43" s="105"/>
      <c r="AUO43" s="105"/>
      <c r="AUP43" s="105"/>
      <c r="AUQ43" s="105"/>
      <c r="AUR43" s="105"/>
      <c r="AUS43" s="105"/>
      <c r="AUT43" s="105"/>
      <c r="AUU43" s="105"/>
      <c r="AUV43" s="105"/>
      <c r="AUW43" s="105"/>
      <c r="AUX43" s="105"/>
      <c r="AUY43" s="105"/>
      <c r="AUZ43" s="105"/>
      <c r="AVA43" s="105"/>
      <c r="AVB43" s="105"/>
      <c r="AVC43" s="105"/>
      <c r="AVD43" s="105"/>
      <c r="AVE43" s="105"/>
      <c r="AVF43" s="105"/>
      <c r="AVG43" s="105"/>
      <c r="AVH43" s="105"/>
      <c r="AVI43" s="105"/>
      <c r="AVJ43" s="105"/>
      <c r="AVK43" s="105"/>
      <c r="AVL43" s="105"/>
      <c r="AVM43" s="105"/>
      <c r="AVN43" s="105"/>
      <c r="AVO43" s="105"/>
      <c r="AVP43" s="105"/>
      <c r="AVQ43" s="105"/>
      <c r="AVR43" s="105"/>
      <c r="AVS43" s="105"/>
      <c r="AVT43" s="105"/>
      <c r="AVU43" s="105"/>
      <c r="AVV43" s="105"/>
      <c r="AVW43" s="105"/>
      <c r="AVX43" s="105"/>
      <c r="AVY43" s="105"/>
      <c r="AVZ43" s="105"/>
      <c r="AWA43" s="105"/>
      <c r="AWB43" s="105"/>
      <c r="AWC43" s="105"/>
      <c r="AWD43" s="105"/>
      <c r="AWE43" s="105"/>
      <c r="AWF43" s="105"/>
      <c r="AWG43" s="105"/>
      <c r="AWH43" s="105"/>
    </row>
    <row r="44" spans="1:1282" s="58" customFormat="1">
      <c r="A44" s="2578"/>
      <c r="B44" s="65"/>
      <c r="C44" s="2739" t="s">
        <v>62</v>
      </c>
      <c r="D44" s="2739"/>
      <c r="E44" s="2739"/>
      <c r="F44" s="2739"/>
      <c r="G44" s="2739"/>
      <c r="H44" s="2739"/>
      <c r="I44" s="2739"/>
      <c r="J44" s="2739"/>
      <c r="K44" s="2739"/>
      <c r="L44" s="2739"/>
      <c r="M44" s="2739"/>
      <c r="N44" s="2740"/>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c r="EN44" s="105"/>
      <c r="EO44" s="105"/>
      <c r="EP44" s="105"/>
      <c r="EQ44" s="105"/>
      <c r="ER44" s="105"/>
      <c r="ES44" s="105"/>
      <c r="ET44" s="105"/>
      <c r="EU44" s="105"/>
      <c r="EV44" s="105"/>
      <c r="EW44" s="105"/>
      <c r="EX44" s="105"/>
      <c r="EY44" s="105"/>
      <c r="EZ44" s="105"/>
      <c r="FA44" s="105"/>
      <c r="FB44" s="105"/>
      <c r="FC44" s="105"/>
      <c r="FD44" s="105"/>
      <c r="FE44" s="105"/>
      <c r="FF44" s="105"/>
      <c r="FG44" s="105"/>
      <c r="FH44" s="105"/>
      <c r="FI44" s="105"/>
      <c r="FJ44" s="105"/>
      <c r="FK44" s="105"/>
      <c r="FL44" s="105"/>
      <c r="FM44" s="105"/>
      <c r="FN44" s="105"/>
      <c r="FO44" s="105"/>
      <c r="FP44" s="105"/>
      <c r="FQ44" s="105"/>
      <c r="FR44" s="105"/>
      <c r="FS44" s="105"/>
      <c r="FT44" s="105"/>
      <c r="FU44" s="105"/>
      <c r="FV44" s="105"/>
      <c r="FW44" s="105"/>
      <c r="FX44" s="105"/>
      <c r="FY44" s="105"/>
      <c r="FZ44" s="105"/>
      <c r="GA44" s="105"/>
      <c r="GB44" s="105"/>
      <c r="GC44" s="105"/>
      <c r="GD44" s="105"/>
      <c r="GE44" s="105"/>
      <c r="GF44" s="105"/>
      <c r="GG44" s="105"/>
      <c r="GH44" s="105"/>
      <c r="GI44" s="105"/>
      <c r="GJ44" s="105"/>
      <c r="GK44" s="105"/>
      <c r="GL44" s="105"/>
      <c r="GM44" s="105"/>
      <c r="GN44" s="105"/>
      <c r="GO44" s="105"/>
      <c r="GP44" s="105"/>
      <c r="GQ44" s="105"/>
      <c r="GR44" s="105"/>
      <c r="GS44" s="105"/>
      <c r="GT44" s="105"/>
      <c r="GU44" s="105"/>
      <c r="GV44" s="105"/>
      <c r="GW44" s="105"/>
      <c r="GX44" s="105"/>
      <c r="GY44" s="105"/>
      <c r="GZ44" s="105"/>
      <c r="HA44" s="105"/>
      <c r="HB44" s="105"/>
      <c r="HC44" s="105"/>
      <c r="HD44" s="105"/>
      <c r="HE44" s="105"/>
      <c r="HF44" s="105"/>
      <c r="HG44" s="105"/>
      <c r="HH44" s="105"/>
      <c r="HI44" s="105"/>
      <c r="HJ44" s="105"/>
      <c r="HK44" s="105"/>
      <c r="HL44" s="105"/>
      <c r="HM44" s="105"/>
      <c r="HN44" s="105"/>
      <c r="HO44" s="105"/>
      <c r="HP44" s="105"/>
      <c r="HQ44" s="105"/>
      <c r="HR44" s="105"/>
      <c r="HS44" s="105"/>
      <c r="HT44" s="105"/>
      <c r="HU44" s="105"/>
      <c r="HV44" s="105"/>
      <c r="HW44" s="105"/>
      <c r="HX44" s="105"/>
      <c r="HY44" s="105"/>
      <c r="HZ44" s="105"/>
      <c r="IA44" s="105"/>
      <c r="IB44" s="105"/>
      <c r="IC44" s="105"/>
      <c r="ID44" s="105"/>
      <c r="IE44" s="105"/>
      <c r="IF44" s="105"/>
      <c r="IG44" s="105"/>
      <c r="IH44" s="105"/>
      <c r="II44" s="105"/>
      <c r="IJ44" s="105"/>
      <c r="IK44" s="105"/>
      <c r="IL44" s="105"/>
      <c r="IM44" s="105"/>
      <c r="IN44" s="105"/>
      <c r="IO44" s="105"/>
      <c r="IP44" s="105"/>
      <c r="IQ44" s="105"/>
      <c r="IR44" s="105"/>
      <c r="IS44" s="105"/>
      <c r="IT44" s="105"/>
      <c r="IU44" s="105"/>
      <c r="IV44" s="105"/>
      <c r="IW44" s="105"/>
      <c r="IX44" s="105"/>
      <c r="IY44" s="105"/>
      <c r="IZ44" s="105"/>
      <c r="JA44" s="105"/>
      <c r="JB44" s="105"/>
      <c r="JC44" s="105"/>
      <c r="JD44" s="105"/>
      <c r="JE44" s="105"/>
      <c r="JF44" s="105"/>
      <c r="JG44" s="105"/>
      <c r="JH44" s="105"/>
      <c r="JI44" s="105"/>
      <c r="JJ44" s="105"/>
      <c r="JK44" s="105"/>
      <c r="JL44" s="105"/>
      <c r="JM44" s="105"/>
      <c r="JN44" s="105"/>
      <c r="JO44" s="105"/>
      <c r="JP44" s="105"/>
      <c r="JQ44" s="105"/>
      <c r="JR44" s="105"/>
      <c r="JS44" s="105"/>
      <c r="JT44" s="105"/>
      <c r="JU44" s="105"/>
      <c r="JV44" s="105"/>
      <c r="JW44" s="105"/>
      <c r="JX44" s="105"/>
      <c r="JY44" s="105"/>
      <c r="JZ44" s="105"/>
      <c r="KA44" s="105"/>
      <c r="KB44" s="105"/>
      <c r="KC44" s="105"/>
      <c r="KD44" s="105"/>
      <c r="KE44" s="105"/>
      <c r="KF44" s="105"/>
      <c r="KG44" s="105"/>
      <c r="KH44" s="105"/>
      <c r="KI44" s="105"/>
      <c r="KJ44" s="105"/>
      <c r="KK44" s="105"/>
      <c r="KL44" s="105"/>
      <c r="KM44" s="105"/>
      <c r="KN44" s="105"/>
      <c r="KO44" s="105"/>
      <c r="KP44" s="105"/>
      <c r="KQ44" s="105"/>
      <c r="KR44" s="105"/>
      <c r="KS44" s="105"/>
      <c r="KT44" s="105"/>
      <c r="KU44" s="105"/>
      <c r="KV44" s="105"/>
      <c r="KW44" s="105"/>
      <c r="KX44" s="105"/>
      <c r="KY44" s="105"/>
      <c r="KZ44" s="105"/>
      <c r="LA44" s="105"/>
      <c r="LB44" s="105"/>
      <c r="LC44" s="105"/>
      <c r="LD44" s="105"/>
      <c r="LE44" s="105"/>
      <c r="LF44" s="105"/>
      <c r="LG44" s="105"/>
      <c r="LH44" s="105"/>
      <c r="LI44" s="105"/>
      <c r="LJ44" s="105"/>
      <c r="LK44" s="105"/>
      <c r="LL44" s="105"/>
      <c r="LM44" s="105"/>
      <c r="LN44" s="105"/>
      <c r="LO44" s="105"/>
      <c r="LP44" s="105"/>
      <c r="LQ44" s="105"/>
      <c r="LR44" s="105"/>
      <c r="LS44" s="105"/>
      <c r="LT44" s="105"/>
      <c r="LU44" s="105"/>
      <c r="LV44" s="105"/>
      <c r="LW44" s="105"/>
      <c r="LX44" s="105"/>
      <c r="LY44" s="105"/>
      <c r="LZ44" s="105"/>
      <c r="MA44" s="105"/>
      <c r="MB44" s="105"/>
      <c r="MC44" s="105"/>
      <c r="MD44" s="105"/>
      <c r="ME44" s="105"/>
      <c r="MF44" s="105"/>
      <c r="MG44" s="105"/>
      <c r="MH44" s="105"/>
      <c r="MI44" s="105"/>
      <c r="MJ44" s="105"/>
      <c r="MK44" s="105"/>
      <c r="ML44" s="105"/>
      <c r="MM44" s="105"/>
      <c r="MN44" s="105"/>
      <c r="MO44" s="105"/>
      <c r="MP44" s="105"/>
      <c r="MQ44" s="105"/>
      <c r="MR44" s="105"/>
      <c r="MS44" s="105"/>
      <c r="MT44" s="105"/>
      <c r="MU44" s="105"/>
      <c r="MV44" s="105"/>
      <c r="MW44" s="105"/>
      <c r="MX44" s="105"/>
      <c r="MY44" s="105"/>
      <c r="MZ44" s="105"/>
      <c r="NA44" s="105"/>
      <c r="NB44" s="105"/>
      <c r="NC44" s="105"/>
      <c r="ND44" s="105"/>
      <c r="NE44" s="105"/>
      <c r="NF44" s="105"/>
      <c r="NG44" s="105"/>
      <c r="NH44" s="105"/>
      <c r="NI44" s="105"/>
      <c r="NJ44" s="105"/>
      <c r="NK44" s="105"/>
      <c r="NL44" s="105"/>
      <c r="NM44" s="105"/>
      <c r="NN44" s="105"/>
      <c r="NO44" s="105"/>
      <c r="NP44" s="105"/>
      <c r="NQ44" s="105"/>
      <c r="NR44" s="105"/>
      <c r="NS44" s="105"/>
      <c r="NT44" s="105"/>
      <c r="NU44" s="105"/>
      <c r="NV44" s="105"/>
      <c r="NW44" s="105"/>
      <c r="NX44" s="105"/>
      <c r="NY44" s="105"/>
      <c r="NZ44" s="105"/>
      <c r="OA44" s="105"/>
      <c r="OB44" s="105"/>
      <c r="OC44" s="105"/>
      <c r="OD44" s="105"/>
      <c r="OE44" s="105"/>
      <c r="OF44" s="105"/>
      <c r="OG44" s="105"/>
      <c r="OH44" s="105"/>
      <c r="OI44" s="105"/>
      <c r="OJ44" s="105"/>
      <c r="OK44" s="105"/>
      <c r="OL44" s="105"/>
      <c r="OM44" s="105"/>
      <c r="ON44" s="105"/>
      <c r="OO44" s="105"/>
      <c r="OP44" s="105"/>
      <c r="OQ44" s="105"/>
      <c r="OR44" s="105"/>
      <c r="OS44" s="105"/>
      <c r="OT44" s="105"/>
      <c r="OU44" s="105"/>
      <c r="OV44" s="105"/>
      <c r="OW44" s="105"/>
      <c r="OX44" s="105"/>
      <c r="OY44" s="105"/>
      <c r="OZ44" s="105"/>
      <c r="PA44" s="105"/>
      <c r="PB44" s="105"/>
      <c r="PC44" s="105"/>
      <c r="PD44" s="105"/>
      <c r="PE44" s="105"/>
      <c r="PF44" s="105"/>
      <c r="PG44" s="105"/>
      <c r="PH44" s="105"/>
      <c r="PI44" s="105"/>
      <c r="PJ44" s="105"/>
      <c r="PK44" s="105"/>
      <c r="PL44" s="105"/>
      <c r="PM44" s="105"/>
      <c r="PN44" s="105"/>
      <c r="PO44" s="105"/>
      <c r="PP44" s="105"/>
      <c r="PQ44" s="105"/>
      <c r="PR44" s="105"/>
      <c r="PS44" s="105"/>
      <c r="PT44" s="105"/>
      <c r="PU44" s="105"/>
      <c r="PV44" s="105"/>
      <c r="PW44" s="105"/>
      <c r="PX44" s="105"/>
      <c r="PY44" s="105"/>
      <c r="PZ44" s="105"/>
      <c r="QA44" s="105"/>
      <c r="QB44" s="105"/>
      <c r="QC44" s="105"/>
      <c r="QD44" s="105"/>
      <c r="QE44" s="105"/>
      <c r="QF44" s="105"/>
      <c r="QG44" s="105"/>
      <c r="QH44" s="105"/>
      <c r="QI44" s="105"/>
      <c r="QJ44" s="105"/>
      <c r="QK44" s="105"/>
      <c r="QL44" s="105"/>
      <c r="QM44" s="105"/>
      <c r="QN44" s="105"/>
      <c r="QO44" s="105"/>
      <c r="QP44" s="105"/>
      <c r="QQ44" s="105"/>
      <c r="QR44" s="105"/>
      <c r="QS44" s="105"/>
      <c r="QT44" s="105"/>
      <c r="QU44" s="105"/>
      <c r="QV44" s="105"/>
      <c r="QW44" s="105"/>
      <c r="QX44" s="105"/>
      <c r="QY44" s="105"/>
      <c r="QZ44" s="105"/>
      <c r="RA44" s="105"/>
      <c r="RB44" s="105"/>
      <c r="RC44" s="105"/>
      <c r="RD44" s="105"/>
      <c r="RE44" s="105"/>
      <c r="RF44" s="105"/>
      <c r="RG44" s="105"/>
      <c r="RH44" s="105"/>
      <c r="RI44" s="105"/>
      <c r="RJ44" s="105"/>
      <c r="RK44" s="105"/>
      <c r="RL44" s="105"/>
      <c r="RM44" s="105"/>
      <c r="RN44" s="105"/>
      <c r="RO44" s="105"/>
      <c r="RP44" s="105"/>
      <c r="RQ44" s="105"/>
      <c r="RR44" s="105"/>
      <c r="RS44" s="105"/>
      <c r="RT44" s="105"/>
      <c r="RU44" s="105"/>
      <c r="RV44" s="105"/>
      <c r="RW44" s="105"/>
      <c r="RX44" s="105"/>
      <c r="RY44" s="105"/>
      <c r="RZ44" s="105"/>
      <c r="SA44" s="105"/>
      <c r="SB44" s="105"/>
      <c r="SC44" s="105"/>
      <c r="SD44" s="105"/>
      <c r="SE44" s="105"/>
      <c r="SF44" s="105"/>
      <c r="SG44" s="105"/>
      <c r="SH44" s="105"/>
      <c r="SI44" s="105"/>
      <c r="SJ44" s="105"/>
      <c r="SK44" s="105"/>
      <c r="SL44" s="105"/>
      <c r="SM44" s="105"/>
      <c r="SN44" s="105"/>
      <c r="SO44" s="105"/>
      <c r="SP44" s="105"/>
      <c r="SQ44" s="105"/>
      <c r="SR44" s="105"/>
      <c r="SS44" s="105"/>
      <c r="ST44" s="105"/>
      <c r="SU44" s="105"/>
      <c r="SV44" s="105"/>
      <c r="SW44" s="105"/>
      <c r="SX44" s="105"/>
      <c r="SY44" s="105"/>
      <c r="SZ44" s="105"/>
      <c r="TA44" s="105"/>
      <c r="TB44" s="105"/>
      <c r="TC44" s="105"/>
      <c r="TD44" s="105"/>
      <c r="TE44" s="105"/>
      <c r="TF44" s="105"/>
      <c r="TG44" s="105"/>
      <c r="TH44" s="105"/>
      <c r="TI44" s="105"/>
      <c r="TJ44" s="105"/>
      <c r="TK44" s="105"/>
      <c r="TL44" s="105"/>
      <c r="TM44" s="105"/>
      <c r="TN44" s="105"/>
      <c r="TO44" s="105"/>
      <c r="TP44" s="105"/>
      <c r="TQ44" s="105"/>
      <c r="TR44" s="105"/>
      <c r="TS44" s="105"/>
      <c r="TT44" s="105"/>
      <c r="TU44" s="105"/>
      <c r="TV44" s="105"/>
      <c r="TW44" s="105"/>
      <c r="TX44" s="105"/>
      <c r="TY44" s="105"/>
      <c r="TZ44" s="105"/>
      <c r="UA44" s="105"/>
      <c r="UB44" s="105"/>
      <c r="UC44" s="105"/>
      <c r="UD44" s="105"/>
      <c r="UE44" s="105"/>
      <c r="UF44" s="105"/>
      <c r="UG44" s="105"/>
      <c r="UH44" s="105"/>
      <c r="UI44" s="105"/>
      <c r="UJ44" s="105"/>
      <c r="UK44" s="105"/>
      <c r="UL44" s="105"/>
      <c r="UM44" s="105"/>
      <c r="UN44" s="105"/>
      <c r="UO44" s="105"/>
      <c r="UP44" s="105"/>
      <c r="UQ44" s="105"/>
      <c r="UR44" s="105"/>
      <c r="US44" s="105"/>
      <c r="UT44" s="105"/>
      <c r="UU44" s="105"/>
      <c r="UV44" s="105"/>
      <c r="UW44" s="105"/>
      <c r="UX44" s="105"/>
      <c r="UY44" s="105"/>
      <c r="UZ44" s="105"/>
      <c r="VA44" s="105"/>
      <c r="VB44" s="105"/>
      <c r="VC44" s="105"/>
      <c r="VD44" s="105"/>
      <c r="VE44" s="105"/>
      <c r="VF44" s="105"/>
      <c r="VG44" s="105"/>
      <c r="VH44" s="105"/>
      <c r="VI44" s="105"/>
      <c r="VJ44" s="105"/>
      <c r="VK44" s="105"/>
      <c r="VL44" s="105"/>
      <c r="VM44" s="105"/>
      <c r="VN44" s="105"/>
      <c r="VO44" s="105"/>
      <c r="VP44" s="105"/>
      <c r="VQ44" s="105"/>
      <c r="VR44" s="105"/>
      <c r="VS44" s="105"/>
      <c r="VT44" s="105"/>
      <c r="VU44" s="105"/>
      <c r="VV44" s="105"/>
      <c r="VW44" s="105"/>
      <c r="VX44" s="105"/>
      <c r="VY44" s="105"/>
      <c r="VZ44" s="105"/>
      <c r="WA44" s="105"/>
      <c r="WB44" s="105"/>
      <c r="WC44" s="105"/>
      <c r="WD44" s="105"/>
      <c r="WE44" s="105"/>
      <c r="WF44" s="105"/>
      <c r="WG44" s="105"/>
      <c r="WH44" s="105"/>
      <c r="WI44" s="105"/>
      <c r="WJ44" s="105"/>
      <c r="WK44" s="105"/>
      <c r="WL44" s="105"/>
      <c r="WM44" s="105"/>
      <c r="WN44" s="105"/>
      <c r="WO44" s="105"/>
      <c r="WP44" s="105"/>
      <c r="WQ44" s="105"/>
      <c r="WR44" s="105"/>
      <c r="WS44" s="105"/>
      <c r="WT44" s="105"/>
      <c r="WU44" s="105"/>
      <c r="WV44" s="105"/>
      <c r="WW44" s="105"/>
      <c r="WX44" s="105"/>
      <c r="WY44" s="105"/>
      <c r="WZ44" s="105"/>
      <c r="XA44" s="105"/>
      <c r="XB44" s="105"/>
      <c r="XC44" s="105"/>
      <c r="XD44" s="105"/>
      <c r="XE44" s="105"/>
      <c r="XF44" s="105"/>
      <c r="XG44" s="105"/>
      <c r="XH44" s="105"/>
      <c r="XI44" s="105"/>
      <c r="XJ44" s="105"/>
      <c r="XK44" s="105"/>
      <c r="XL44" s="105"/>
      <c r="XM44" s="105"/>
      <c r="XN44" s="105"/>
      <c r="XO44" s="105"/>
      <c r="XP44" s="105"/>
      <c r="XQ44" s="105"/>
      <c r="XR44" s="105"/>
      <c r="XS44" s="105"/>
      <c r="XT44" s="105"/>
      <c r="XU44" s="105"/>
      <c r="XV44" s="105"/>
      <c r="XW44" s="105"/>
      <c r="XX44" s="105"/>
      <c r="XY44" s="105"/>
      <c r="XZ44" s="105"/>
      <c r="YA44" s="105"/>
      <c r="YB44" s="105"/>
      <c r="YC44" s="105"/>
      <c r="YD44" s="105"/>
      <c r="YE44" s="105"/>
      <c r="YF44" s="105"/>
      <c r="YG44" s="105"/>
      <c r="YH44" s="105"/>
      <c r="YI44" s="105"/>
      <c r="YJ44" s="105"/>
      <c r="YK44" s="105"/>
      <c r="YL44" s="105"/>
      <c r="YM44" s="105"/>
      <c r="YN44" s="105"/>
      <c r="YO44" s="105"/>
      <c r="YP44" s="105"/>
      <c r="YQ44" s="105"/>
      <c r="YR44" s="105"/>
      <c r="YS44" s="105"/>
      <c r="YT44" s="105"/>
      <c r="YU44" s="105"/>
      <c r="YV44" s="105"/>
      <c r="YW44" s="105"/>
      <c r="YX44" s="105"/>
      <c r="YY44" s="105"/>
      <c r="YZ44" s="105"/>
      <c r="ZA44" s="105"/>
      <c r="ZB44" s="105"/>
      <c r="ZC44" s="105"/>
      <c r="ZD44" s="105"/>
      <c r="ZE44" s="105"/>
      <c r="ZF44" s="105"/>
      <c r="ZG44" s="105"/>
      <c r="ZH44" s="105"/>
      <c r="ZI44" s="105"/>
      <c r="ZJ44" s="105"/>
      <c r="ZK44" s="105"/>
      <c r="ZL44" s="105"/>
      <c r="ZM44" s="105"/>
      <c r="ZN44" s="105"/>
      <c r="ZO44" s="105"/>
      <c r="ZP44" s="105"/>
      <c r="ZQ44" s="105"/>
      <c r="ZR44" s="105"/>
      <c r="ZS44" s="105"/>
      <c r="ZT44" s="105"/>
      <c r="ZU44" s="105"/>
      <c r="ZV44" s="105"/>
      <c r="ZW44" s="105"/>
      <c r="ZX44" s="105"/>
      <c r="ZY44" s="105"/>
      <c r="ZZ44" s="105"/>
      <c r="AAA44" s="105"/>
      <c r="AAB44" s="105"/>
      <c r="AAC44" s="105"/>
      <c r="AAD44" s="105"/>
      <c r="AAE44" s="105"/>
      <c r="AAF44" s="105"/>
      <c r="AAG44" s="105"/>
      <c r="AAH44" s="105"/>
      <c r="AAI44" s="105"/>
      <c r="AAJ44" s="105"/>
      <c r="AAK44" s="105"/>
      <c r="AAL44" s="105"/>
      <c r="AAM44" s="105"/>
      <c r="AAN44" s="105"/>
      <c r="AAO44" s="105"/>
      <c r="AAP44" s="105"/>
      <c r="AAQ44" s="105"/>
      <c r="AAR44" s="105"/>
      <c r="AAS44" s="105"/>
      <c r="AAT44" s="105"/>
      <c r="AAU44" s="105"/>
      <c r="AAV44" s="105"/>
      <c r="AAW44" s="105"/>
      <c r="AAX44" s="105"/>
      <c r="AAY44" s="105"/>
      <c r="AAZ44" s="105"/>
      <c r="ABA44" s="105"/>
      <c r="ABB44" s="105"/>
      <c r="ABC44" s="105"/>
      <c r="ABD44" s="105"/>
      <c r="ABE44" s="105"/>
      <c r="ABF44" s="105"/>
      <c r="ABG44" s="105"/>
      <c r="ABH44" s="105"/>
      <c r="ABI44" s="105"/>
      <c r="ABJ44" s="105"/>
      <c r="ABK44" s="105"/>
      <c r="ABL44" s="105"/>
      <c r="ABM44" s="105"/>
      <c r="ABN44" s="105"/>
      <c r="ABO44" s="105"/>
      <c r="ABP44" s="105"/>
      <c r="ABQ44" s="105"/>
      <c r="ABR44" s="105"/>
      <c r="ABS44" s="105"/>
      <c r="ABT44" s="105"/>
      <c r="ABU44" s="105"/>
      <c r="ABV44" s="105"/>
      <c r="ABW44" s="105"/>
      <c r="ABX44" s="105"/>
      <c r="ABY44" s="105"/>
      <c r="ABZ44" s="105"/>
      <c r="ACA44" s="105"/>
      <c r="ACB44" s="105"/>
      <c r="ACC44" s="105"/>
      <c r="ACD44" s="105"/>
      <c r="ACE44" s="105"/>
      <c r="ACF44" s="105"/>
      <c r="ACG44" s="105"/>
      <c r="ACH44" s="105"/>
      <c r="ACI44" s="105"/>
      <c r="ACJ44" s="105"/>
      <c r="ACK44" s="105"/>
      <c r="ACL44" s="105"/>
      <c r="ACM44" s="105"/>
      <c r="ACN44" s="105"/>
      <c r="ACO44" s="105"/>
      <c r="ACP44" s="105"/>
      <c r="ACQ44" s="105"/>
      <c r="ACR44" s="105"/>
      <c r="ACS44" s="105"/>
      <c r="ACT44" s="105"/>
      <c r="ACU44" s="105"/>
      <c r="ACV44" s="105"/>
      <c r="ACW44" s="105"/>
      <c r="ACX44" s="105"/>
      <c r="ACY44" s="105"/>
      <c r="ACZ44" s="105"/>
      <c r="ADA44" s="105"/>
      <c r="ADB44" s="105"/>
      <c r="ADC44" s="105"/>
      <c r="ADD44" s="105"/>
      <c r="ADE44" s="105"/>
      <c r="ADF44" s="105"/>
      <c r="ADG44" s="105"/>
      <c r="ADH44" s="105"/>
      <c r="ADI44" s="105"/>
      <c r="ADJ44" s="105"/>
      <c r="ADK44" s="105"/>
      <c r="ADL44" s="105"/>
      <c r="ADM44" s="105"/>
      <c r="ADN44" s="105"/>
      <c r="ADO44" s="105"/>
      <c r="ADP44" s="105"/>
      <c r="ADQ44" s="105"/>
      <c r="ADR44" s="105"/>
      <c r="ADS44" s="105"/>
      <c r="ADT44" s="105"/>
      <c r="ADU44" s="105"/>
      <c r="ADV44" s="105"/>
      <c r="ADW44" s="105"/>
      <c r="ADX44" s="105"/>
      <c r="ADY44" s="105"/>
      <c r="ADZ44" s="105"/>
      <c r="AEA44" s="105"/>
      <c r="AEB44" s="105"/>
      <c r="AEC44" s="105"/>
      <c r="AED44" s="105"/>
      <c r="AEE44" s="105"/>
      <c r="AEF44" s="105"/>
      <c r="AEG44" s="105"/>
      <c r="AEH44" s="105"/>
      <c r="AEI44" s="105"/>
      <c r="AEJ44" s="105"/>
      <c r="AEK44" s="105"/>
      <c r="AEL44" s="105"/>
      <c r="AEM44" s="105"/>
      <c r="AEN44" s="105"/>
      <c r="AEO44" s="105"/>
      <c r="AEP44" s="105"/>
      <c r="AEQ44" s="105"/>
      <c r="AER44" s="105"/>
      <c r="AES44" s="105"/>
      <c r="AET44" s="105"/>
      <c r="AEU44" s="105"/>
      <c r="AEV44" s="105"/>
      <c r="AEW44" s="105"/>
      <c r="AEX44" s="105"/>
      <c r="AEY44" s="105"/>
      <c r="AEZ44" s="105"/>
      <c r="AFA44" s="105"/>
      <c r="AFB44" s="105"/>
      <c r="AFC44" s="105"/>
      <c r="AFD44" s="105"/>
      <c r="AFE44" s="105"/>
      <c r="AFF44" s="105"/>
      <c r="AFG44" s="105"/>
      <c r="AFH44" s="105"/>
      <c r="AFI44" s="105"/>
      <c r="AFJ44" s="105"/>
      <c r="AFK44" s="105"/>
      <c r="AFL44" s="105"/>
      <c r="AFM44" s="105"/>
      <c r="AFN44" s="105"/>
      <c r="AFO44" s="105"/>
      <c r="AFP44" s="105"/>
      <c r="AFQ44" s="105"/>
      <c r="AFR44" s="105"/>
      <c r="AFS44" s="105"/>
      <c r="AFT44" s="105"/>
      <c r="AFU44" s="105"/>
      <c r="AFV44" s="105"/>
      <c r="AFW44" s="105"/>
      <c r="AFX44" s="105"/>
      <c r="AFY44" s="105"/>
      <c r="AFZ44" s="105"/>
      <c r="AGA44" s="105"/>
      <c r="AGB44" s="105"/>
      <c r="AGC44" s="105"/>
      <c r="AGD44" s="105"/>
      <c r="AGE44" s="105"/>
      <c r="AGF44" s="105"/>
      <c r="AGG44" s="105"/>
      <c r="AGH44" s="105"/>
      <c r="AGI44" s="105"/>
      <c r="AGJ44" s="105"/>
      <c r="AGK44" s="105"/>
      <c r="AGL44" s="105"/>
      <c r="AGM44" s="105"/>
      <c r="AGN44" s="105"/>
      <c r="AGO44" s="105"/>
      <c r="AGP44" s="105"/>
      <c r="AGQ44" s="105"/>
      <c r="AGR44" s="105"/>
      <c r="AGS44" s="105"/>
      <c r="AGT44" s="105"/>
      <c r="AGU44" s="105"/>
      <c r="AGV44" s="105"/>
      <c r="AGW44" s="105"/>
      <c r="AGX44" s="105"/>
      <c r="AGY44" s="105"/>
      <c r="AGZ44" s="105"/>
      <c r="AHA44" s="105"/>
      <c r="AHB44" s="105"/>
      <c r="AHC44" s="105"/>
      <c r="AHD44" s="105"/>
      <c r="AHE44" s="105"/>
      <c r="AHF44" s="105"/>
      <c r="AHG44" s="105"/>
      <c r="AHH44" s="105"/>
      <c r="AHI44" s="105"/>
      <c r="AHJ44" s="105"/>
      <c r="AHK44" s="105"/>
      <c r="AHL44" s="105"/>
      <c r="AHM44" s="105"/>
      <c r="AHN44" s="105"/>
      <c r="AHO44" s="105"/>
      <c r="AHP44" s="105"/>
      <c r="AHQ44" s="105"/>
      <c r="AHR44" s="105"/>
      <c r="AHS44" s="105"/>
      <c r="AHT44" s="105"/>
      <c r="AHU44" s="105"/>
      <c r="AHV44" s="105"/>
      <c r="AHW44" s="105"/>
      <c r="AHX44" s="105"/>
      <c r="AHY44" s="105"/>
      <c r="AHZ44" s="105"/>
      <c r="AIA44" s="105"/>
      <c r="AIB44" s="105"/>
      <c r="AIC44" s="105"/>
      <c r="AID44" s="105"/>
      <c r="AIE44" s="105"/>
      <c r="AIF44" s="105"/>
      <c r="AIG44" s="105"/>
      <c r="AIH44" s="105"/>
      <c r="AII44" s="105"/>
      <c r="AIJ44" s="105"/>
      <c r="AIK44" s="105"/>
      <c r="AIL44" s="105"/>
      <c r="AIM44" s="105"/>
      <c r="AIN44" s="105"/>
      <c r="AIO44" s="105"/>
      <c r="AIP44" s="105"/>
      <c r="AIQ44" s="105"/>
      <c r="AIR44" s="105"/>
      <c r="AIS44" s="105"/>
      <c r="AIT44" s="105"/>
      <c r="AIU44" s="105"/>
      <c r="AIV44" s="105"/>
      <c r="AIW44" s="105"/>
      <c r="AIX44" s="105"/>
      <c r="AIY44" s="105"/>
      <c r="AIZ44" s="105"/>
      <c r="AJA44" s="105"/>
      <c r="AJB44" s="105"/>
      <c r="AJC44" s="105"/>
      <c r="AJD44" s="105"/>
      <c r="AJE44" s="105"/>
      <c r="AJF44" s="105"/>
      <c r="AJG44" s="105"/>
      <c r="AJH44" s="105"/>
      <c r="AJI44" s="105"/>
      <c r="AJJ44" s="105"/>
      <c r="AJK44" s="105"/>
      <c r="AJL44" s="105"/>
      <c r="AJM44" s="105"/>
      <c r="AJN44" s="105"/>
      <c r="AJO44" s="105"/>
      <c r="AJP44" s="105"/>
      <c r="AJQ44" s="105"/>
      <c r="AJR44" s="105"/>
      <c r="AJS44" s="105"/>
      <c r="AJT44" s="105"/>
      <c r="AJU44" s="105"/>
      <c r="AJV44" s="105"/>
      <c r="AJW44" s="105"/>
      <c r="AJX44" s="105"/>
      <c r="AJY44" s="105"/>
      <c r="AJZ44" s="105"/>
      <c r="AKA44" s="105"/>
      <c r="AKB44" s="105"/>
      <c r="AKC44" s="105"/>
      <c r="AKD44" s="105"/>
      <c r="AKE44" s="105"/>
      <c r="AKF44" s="105"/>
      <c r="AKG44" s="105"/>
      <c r="AKH44" s="105"/>
      <c r="AKI44" s="105"/>
      <c r="AKJ44" s="105"/>
      <c r="AKK44" s="105"/>
      <c r="AKL44" s="105"/>
      <c r="AKM44" s="105"/>
      <c r="AKN44" s="105"/>
      <c r="AKO44" s="105"/>
      <c r="AKP44" s="105"/>
      <c r="AKQ44" s="105"/>
      <c r="AKR44" s="105"/>
      <c r="AKS44" s="105"/>
      <c r="AKT44" s="105"/>
      <c r="AKU44" s="105"/>
      <c r="AKV44" s="105"/>
      <c r="AKW44" s="105"/>
      <c r="AKX44" s="105"/>
      <c r="AKY44" s="105"/>
      <c r="AKZ44" s="105"/>
      <c r="ALA44" s="105"/>
      <c r="ALB44" s="105"/>
      <c r="ALC44" s="105"/>
      <c r="ALD44" s="105"/>
      <c r="ALE44" s="105"/>
      <c r="ALF44" s="105"/>
      <c r="ALG44" s="105"/>
      <c r="ALH44" s="105"/>
      <c r="ALI44" s="105"/>
      <c r="ALJ44" s="105"/>
      <c r="ALK44" s="105"/>
      <c r="ALL44" s="105"/>
      <c r="ALM44" s="105"/>
      <c r="ALN44" s="105"/>
      <c r="ALO44" s="105"/>
      <c r="ALP44" s="105"/>
      <c r="ALQ44" s="105"/>
      <c r="ALR44" s="105"/>
      <c r="ALS44" s="105"/>
      <c r="ALT44" s="105"/>
      <c r="ALU44" s="105"/>
      <c r="ALV44" s="105"/>
      <c r="ALW44" s="105"/>
      <c r="ALX44" s="105"/>
      <c r="ALY44" s="105"/>
      <c r="ALZ44" s="105"/>
      <c r="AMA44" s="105"/>
      <c r="AMB44" s="105"/>
      <c r="AMC44" s="105"/>
      <c r="AMD44" s="105"/>
      <c r="AME44" s="105"/>
      <c r="AMF44" s="105"/>
      <c r="AMG44" s="105"/>
      <c r="AMH44" s="105"/>
      <c r="AMI44" s="105"/>
      <c r="AMJ44" s="105"/>
      <c r="AMK44" s="105"/>
      <c r="AML44" s="105"/>
      <c r="AMM44" s="105"/>
      <c r="AMN44" s="105"/>
      <c r="AMO44" s="105"/>
      <c r="AMP44" s="105"/>
      <c r="AMQ44" s="105"/>
      <c r="AMR44" s="105"/>
      <c r="AMS44" s="105"/>
      <c r="AMT44" s="105"/>
      <c r="AMU44" s="105"/>
      <c r="AMV44" s="105"/>
      <c r="AMW44" s="105"/>
      <c r="AMX44" s="105"/>
      <c r="AMY44" s="105"/>
      <c r="AMZ44" s="105"/>
      <c r="ANA44" s="105"/>
      <c r="ANB44" s="105"/>
      <c r="ANC44" s="105"/>
      <c r="AND44" s="105"/>
      <c r="ANE44" s="105"/>
      <c r="ANF44" s="105"/>
      <c r="ANG44" s="105"/>
      <c r="ANH44" s="105"/>
      <c r="ANI44" s="105"/>
      <c r="ANJ44" s="105"/>
      <c r="ANK44" s="105"/>
      <c r="ANL44" s="105"/>
      <c r="ANM44" s="105"/>
      <c r="ANN44" s="105"/>
      <c r="ANO44" s="105"/>
      <c r="ANP44" s="105"/>
      <c r="ANQ44" s="105"/>
      <c r="ANR44" s="105"/>
      <c r="ANS44" s="105"/>
      <c r="ANT44" s="105"/>
      <c r="ANU44" s="105"/>
      <c r="ANV44" s="105"/>
      <c r="ANW44" s="105"/>
      <c r="ANX44" s="105"/>
      <c r="ANY44" s="105"/>
      <c r="ANZ44" s="105"/>
      <c r="AOA44" s="105"/>
      <c r="AOB44" s="105"/>
      <c r="AOC44" s="105"/>
      <c r="AOD44" s="105"/>
      <c r="AOE44" s="105"/>
      <c r="AOF44" s="105"/>
      <c r="AOG44" s="105"/>
      <c r="AOH44" s="105"/>
      <c r="AOI44" s="105"/>
      <c r="AOJ44" s="105"/>
      <c r="AOK44" s="105"/>
      <c r="AOL44" s="105"/>
      <c r="AOM44" s="105"/>
      <c r="AON44" s="105"/>
      <c r="AOO44" s="105"/>
      <c r="AOP44" s="105"/>
      <c r="AOQ44" s="105"/>
      <c r="AOR44" s="105"/>
      <c r="AOS44" s="105"/>
      <c r="AOT44" s="105"/>
      <c r="AOU44" s="105"/>
      <c r="AOV44" s="105"/>
      <c r="AOW44" s="105"/>
      <c r="AOX44" s="105"/>
      <c r="AOY44" s="105"/>
      <c r="AOZ44" s="105"/>
      <c r="APA44" s="105"/>
      <c r="APB44" s="105"/>
      <c r="APC44" s="105"/>
      <c r="APD44" s="105"/>
      <c r="APE44" s="105"/>
      <c r="APF44" s="105"/>
      <c r="APG44" s="105"/>
      <c r="APH44" s="105"/>
      <c r="API44" s="105"/>
      <c r="APJ44" s="105"/>
      <c r="APK44" s="105"/>
      <c r="APL44" s="105"/>
      <c r="APM44" s="105"/>
      <c r="APN44" s="105"/>
      <c r="APO44" s="105"/>
      <c r="APP44" s="105"/>
      <c r="APQ44" s="105"/>
      <c r="APR44" s="105"/>
      <c r="APS44" s="105"/>
      <c r="APT44" s="105"/>
      <c r="APU44" s="105"/>
      <c r="APV44" s="105"/>
      <c r="APW44" s="105"/>
      <c r="APX44" s="105"/>
      <c r="APY44" s="105"/>
      <c r="APZ44" s="105"/>
      <c r="AQA44" s="105"/>
      <c r="AQB44" s="105"/>
      <c r="AQC44" s="105"/>
      <c r="AQD44" s="105"/>
      <c r="AQE44" s="105"/>
      <c r="AQF44" s="105"/>
      <c r="AQG44" s="105"/>
      <c r="AQH44" s="105"/>
      <c r="AQI44" s="105"/>
      <c r="AQJ44" s="105"/>
      <c r="AQK44" s="105"/>
      <c r="AQL44" s="105"/>
      <c r="AQM44" s="105"/>
      <c r="AQN44" s="105"/>
      <c r="AQO44" s="105"/>
      <c r="AQP44" s="105"/>
      <c r="AQQ44" s="105"/>
      <c r="AQR44" s="105"/>
      <c r="AQS44" s="105"/>
      <c r="AQT44" s="105"/>
      <c r="AQU44" s="105"/>
      <c r="AQV44" s="105"/>
      <c r="AQW44" s="105"/>
      <c r="AQX44" s="105"/>
      <c r="AQY44" s="105"/>
      <c r="AQZ44" s="105"/>
      <c r="ARA44" s="105"/>
      <c r="ARB44" s="105"/>
      <c r="ARC44" s="105"/>
      <c r="ARD44" s="105"/>
      <c r="ARE44" s="105"/>
      <c r="ARF44" s="105"/>
      <c r="ARG44" s="105"/>
      <c r="ARH44" s="105"/>
      <c r="ARI44" s="105"/>
      <c r="ARJ44" s="105"/>
      <c r="ARK44" s="105"/>
      <c r="ARL44" s="105"/>
      <c r="ARM44" s="105"/>
      <c r="ARN44" s="105"/>
      <c r="ARO44" s="105"/>
      <c r="ARP44" s="105"/>
      <c r="ARQ44" s="105"/>
      <c r="ARR44" s="105"/>
      <c r="ARS44" s="105"/>
      <c r="ART44" s="105"/>
      <c r="ARU44" s="105"/>
      <c r="ARV44" s="105"/>
      <c r="ARW44" s="105"/>
      <c r="ARX44" s="105"/>
      <c r="ARY44" s="105"/>
      <c r="ARZ44" s="105"/>
      <c r="ASA44" s="105"/>
      <c r="ASB44" s="105"/>
      <c r="ASC44" s="105"/>
      <c r="ASD44" s="105"/>
      <c r="ASE44" s="105"/>
      <c r="ASF44" s="105"/>
      <c r="ASG44" s="105"/>
      <c r="ASH44" s="105"/>
      <c r="ASI44" s="105"/>
      <c r="ASJ44" s="105"/>
      <c r="ASK44" s="105"/>
      <c r="ASL44" s="105"/>
      <c r="ASM44" s="105"/>
      <c r="ASN44" s="105"/>
      <c r="ASO44" s="105"/>
      <c r="ASP44" s="105"/>
      <c r="ASQ44" s="105"/>
      <c r="ASR44" s="105"/>
      <c r="ASS44" s="105"/>
      <c r="AST44" s="105"/>
      <c r="ASU44" s="105"/>
      <c r="ASV44" s="105"/>
      <c r="ASW44" s="105"/>
      <c r="ASX44" s="105"/>
      <c r="ASY44" s="105"/>
      <c r="ASZ44" s="105"/>
      <c r="ATA44" s="105"/>
      <c r="ATB44" s="105"/>
      <c r="ATC44" s="105"/>
      <c r="ATD44" s="105"/>
      <c r="ATE44" s="105"/>
      <c r="ATF44" s="105"/>
      <c r="ATG44" s="105"/>
      <c r="ATH44" s="105"/>
      <c r="ATI44" s="105"/>
      <c r="ATJ44" s="105"/>
      <c r="ATK44" s="105"/>
      <c r="ATL44" s="105"/>
      <c r="ATM44" s="105"/>
      <c r="ATN44" s="105"/>
      <c r="ATO44" s="105"/>
      <c r="ATP44" s="105"/>
      <c r="ATQ44" s="105"/>
      <c r="ATR44" s="105"/>
      <c r="ATS44" s="105"/>
      <c r="ATT44" s="105"/>
      <c r="ATU44" s="105"/>
      <c r="ATV44" s="105"/>
      <c r="ATW44" s="105"/>
      <c r="ATX44" s="105"/>
      <c r="ATY44" s="105"/>
      <c r="ATZ44" s="105"/>
      <c r="AUA44" s="105"/>
      <c r="AUB44" s="105"/>
      <c r="AUC44" s="105"/>
      <c r="AUD44" s="105"/>
      <c r="AUE44" s="105"/>
      <c r="AUF44" s="105"/>
      <c r="AUG44" s="105"/>
      <c r="AUH44" s="105"/>
      <c r="AUI44" s="105"/>
      <c r="AUJ44" s="105"/>
      <c r="AUK44" s="105"/>
      <c r="AUL44" s="105"/>
      <c r="AUM44" s="105"/>
      <c r="AUN44" s="105"/>
      <c r="AUO44" s="105"/>
      <c r="AUP44" s="105"/>
      <c r="AUQ44" s="105"/>
      <c r="AUR44" s="105"/>
      <c r="AUS44" s="105"/>
      <c r="AUT44" s="105"/>
      <c r="AUU44" s="105"/>
      <c r="AUV44" s="105"/>
      <c r="AUW44" s="105"/>
      <c r="AUX44" s="105"/>
      <c r="AUY44" s="105"/>
      <c r="AUZ44" s="105"/>
      <c r="AVA44" s="105"/>
      <c r="AVB44" s="105"/>
      <c r="AVC44" s="105"/>
      <c r="AVD44" s="105"/>
      <c r="AVE44" s="105"/>
      <c r="AVF44" s="105"/>
      <c r="AVG44" s="105"/>
      <c r="AVH44" s="105"/>
      <c r="AVI44" s="105"/>
      <c r="AVJ44" s="105"/>
      <c r="AVK44" s="105"/>
      <c r="AVL44" s="105"/>
      <c r="AVM44" s="105"/>
      <c r="AVN44" s="105"/>
      <c r="AVO44" s="105"/>
      <c r="AVP44" s="105"/>
      <c r="AVQ44" s="105"/>
      <c r="AVR44" s="105"/>
      <c r="AVS44" s="105"/>
      <c r="AVT44" s="105"/>
      <c r="AVU44" s="105"/>
      <c r="AVV44" s="105"/>
      <c r="AVW44" s="105"/>
      <c r="AVX44" s="105"/>
      <c r="AVY44" s="105"/>
      <c r="AVZ44" s="105"/>
      <c r="AWA44" s="105"/>
      <c r="AWB44" s="105"/>
      <c r="AWC44" s="105"/>
      <c r="AWD44" s="105"/>
      <c r="AWE44" s="105"/>
      <c r="AWF44" s="105"/>
      <c r="AWG44" s="105"/>
      <c r="AWH44" s="105"/>
    </row>
    <row r="45" spans="1:1282" s="58" customFormat="1">
      <c r="A45" s="2578"/>
      <c r="B45" s="65"/>
      <c r="C45" s="2739"/>
      <c r="D45" s="2739"/>
      <c r="E45" s="2739"/>
      <c r="F45" s="2739"/>
      <c r="G45" s="2739"/>
      <c r="H45" s="2739"/>
      <c r="I45" s="2739"/>
      <c r="J45" s="2739"/>
      <c r="K45" s="2739"/>
      <c r="L45" s="2739"/>
      <c r="M45" s="2739"/>
      <c r="N45" s="2740"/>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c r="EJ45" s="105"/>
      <c r="EK45" s="105"/>
      <c r="EL45" s="105"/>
      <c r="EM45" s="105"/>
      <c r="EN45" s="105"/>
      <c r="EO45" s="105"/>
      <c r="EP45" s="105"/>
      <c r="EQ45" s="105"/>
      <c r="ER45" s="105"/>
      <c r="ES45" s="105"/>
      <c r="ET45" s="105"/>
      <c r="EU45" s="105"/>
      <c r="EV45" s="105"/>
      <c r="EW45" s="105"/>
      <c r="EX45" s="105"/>
      <c r="EY45" s="105"/>
      <c r="EZ45" s="105"/>
      <c r="FA45" s="105"/>
      <c r="FB45" s="105"/>
      <c r="FC45" s="105"/>
      <c r="FD45" s="105"/>
      <c r="FE45" s="105"/>
      <c r="FF45" s="105"/>
      <c r="FG45" s="105"/>
      <c r="FH45" s="105"/>
      <c r="FI45" s="105"/>
      <c r="FJ45" s="105"/>
      <c r="FK45" s="105"/>
      <c r="FL45" s="105"/>
      <c r="FM45" s="105"/>
      <c r="FN45" s="105"/>
      <c r="FO45" s="105"/>
      <c r="FP45" s="105"/>
      <c r="FQ45" s="105"/>
      <c r="FR45" s="105"/>
      <c r="FS45" s="105"/>
      <c r="FT45" s="105"/>
      <c r="FU45" s="105"/>
      <c r="FV45" s="105"/>
      <c r="FW45" s="105"/>
      <c r="FX45" s="105"/>
      <c r="FY45" s="105"/>
      <c r="FZ45" s="105"/>
      <c r="GA45" s="105"/>
      <c r="GB45" s="105"/>
      <c r="GC45" s="105"/>
      <c r="GD45" s="105"/>
      <c r="GE45" s="105"/>
      <c r="GF45" s="105"/>
      <c r="GG45" s="105"/>
      <c r="GH45" s="105"/>
      <c r="GI45" s="105"/>
      <c r="GJ45" s="105"/>
      <c r="GK45" s="105"/>
      <c r="GL45" s="105"/>
      <c r="GM45" s="105"/>
      <c r="GN45" s="105"/>
      <c r="GO45" s="105"/>
      <c r="GP45" s="105"/>
      <c r="GQ45" s="105"/>
      <c r="GR45" s="105"/>
      <c r="GS45" s="105"/>
      <c r="GT45" s="105"/>
      <c r="GU45" s="105"/>
      <c r="GV45" s="105"/>
      <c r="GW45" s="105"/>
      <c r="GX45" s="105"/>
      <c r="GY45" s="105"/>
      <c r="GZ45" s="105"/>
      <c r="HA45" s="105"/>
      <c r="HB45" s="105"/>
      <c r="HC45" s="105"/>
      <c r="HD45" s="105"/>
      <c r="HE45" s="105"/>
      <c r="HF45" s="105"/>
      <c r="HG45" s="105"/>
      <c r="HH45" s="105"/>
      <c r="HI45" s="105"/>
      <c r="HJ45" s="105"/>
      <c r="HK45" s="105"/>
      <c r="HL45" s="105"/>
      <c r="HM45" s="105"/>
      <c r="HN45" s="105"/>
      <c r="HO45" s="105"/>
      <c r="HP45" s="105"/>
      <c r="HQ45" s="105"/>
      <c r="HR45" s="105"/>
      <c r="HS45" s="105"/>
      <c r="HT45" s="105"/>
      <c r="HU45" s="105"/>
      <c r="HV45" s="105"/>
      <c r="HW45" s="105"/>
      <c r="HX45" s="105"/>
      <c r="HY45" s="105"/>
      <c r="HZ45" s="105"/>
      <c r="IA45" s="105"/>
      <c r="IB45" s="105"/>
      <c r="IC45" s="105"/>
      <c r="ID45" s="105"/>
      <c r="IE45" s="105"/>
      <c r="IF45" s="105"/>
      <c r="IG45" s="105"/>
      <c r="IH45" s="105"/>
      <c r="II45" s="105"/>
      <c r="IJ45" s="105"/>
      <c r="IK45" s="105"/>
      <c r="IL45" s="105"/>
      <c r="IM45" s="105"/>
      <c r="IN45" s="105"/>
      <c r="IO45" s="105"/>
      <c r="IP45" s="105"/>
      <c r="IQ45" s="105"/>
      <c r="IR45" s="105"/>
      <c r="IS45" s="105"/>
      <c r="IT45" s="105"/>
      <c r="IU45" s="105"/>
      <c r="IV45" s="105"/>
      <c r="IW45" s="105"/>
      <c r="IX45" s="105"/>
      <c r="IY45" s="105"/>
      <c r="IZ45" s="105"/>
      <c r="JA45" s="105"/>
      <c r="JB45" s="105"/>
      <c r="JC45" s="105"/>
      <c r="JD45" s="105"/>
      <c r="JE45" s="105"/>
      <c r="JF45" s="105"/>
      <c r="JG45" s="105"/>
      <c r="JH45" s="105"/>
      <c r="JI45" s="105"/>
      <c r="JJ45" s="105"/>
      <c r="JK45" s="105"/>
      <c r="JL45" s="105"/>
      <c r="JM45" s="105"/>
      <c r="JN45" s="105"/>
      <c r="JO45" s="105"/>
      <c r="JP45" s="105"/>
      <c r="JQ45" s="105"/>
      <c r="JR45" s="105"/>
      <c r="JS45" s="105"/>
      <c r="JT45" s="105"/>
      <c r="JU45" s="105"/>
      <c r="JV45" s="105"/>
      <c r="JW45" s="105"/>
      <c r="JX45" s="105"/>
      <c r="JY45" s="105"/>
      <c r="JZ45" s="105"/>
      <c r="KA45" s="105"/>
      <c r="KB45" s="105"/>
      <c r="KC45" s="105"/>
      <c r="KD45" s="105"/>
      <c r="KE45" s="105"/>
      <c r="KF45" s="105"/>
      <c r="KG45" s="105"/>
      <c r="KH45" s="105"/>
      <c r="KI45" s="105"/>
      <c r="KJ45" s="105"/>
      <c r="KK45" s="105"/>
      <c r="KL45" s="105"/>
      <c r="KM45" s="105"/>
      <c r="KN45" s="105"/>
      <c r="KO45" s="105"/>
      <c r="KP45" s="105"/>
      <c r="KQ45" s="105"/>
      <c r="KR45" s="105"/>
      <c r="KS45" s="105"/>
      <c r="KT45" s="105"/>
      <c r="KU45" s="105"/>
      <c r="KV45" s="105"/>
      <c r="KW45" s="105"/>
      <c r="KX45" s="105"/>
      <c r="KY45" s="105"/>
      <c r="KZ45" s="105"/>
      <c r="LA45" s="105"/>
      <c r="LB45" s="105"/>
      <c r="LC45" s="105"/>
      <c r="LD45" s="105"/>
      <c r="LE45" s="105"/>
      <c r="LF45" s="105"/>
      <c r="LG45" s="105"/>
      <c r="LH45" s="105"/>
      <c r="LI45" s="105"/>
      <c r="LJ45" s="105"/>
      <c r="LK45" s="105"/>
      <c r="LL45" s="105"/>
      <c r="LM45" s="105"/>
      <c r="LN45" s="105"/>
      <c r="LO45" s="105"/>
      <c r="LP45" s="105"/>
      <c r="LQ45" s="105"/>
      <c r="LR45" s="105"/>
      <c r="LS45" s="105"/>
      <c r="LT45" s="105"/>
      <c r="LU45" s="105"/>
      <c r="LV45" s="105"/>
      <c r="LW45" s="105"/>
      <c r="LX45" s="105"/>
      <c r="LY45" s="105"/>
      <c r="LZ45" s="105"/>
      <c r="MA45" s="105"/>
      <c r="MB45" s="105"/>
      <c r="MC45" s="105"/>
      <c r="MD45" s="105"/>
      <c r="ME45" s="105"/>
      <c r="MF45" s="105"/>
      <c r="MG45" s="105"/>
      <c r="MH45" s="105"/>
      <c r="MI45" s="105"/>
      <c r="MJ45" s="105"/>
      <c r="MK45" s="105"/>
      <c r="ML45" s="105"/>
      <c r="MM45" s="105"/>
      <c r="MN45" s="105"/>
      <c r="MO45" s="105"/>
      <c r="MP45" s="105"/>
      <c r="MQ45" s="105"/>
      <c r="MR45" s="105"/>
      <c r="MS45" s="105"/>
      <c r="MT45" s="105"/>
      <c r="MU45" s="105"/>
      <c r="MV45" s="105"/>
      <c r="MW45" s="105"/>
      <c r="MX45" s="105"/>
      <c r="MY45" s="105"/>
      <c r="MZ45" s="105"/>
      <c r="NA45" s="105"/>
      <c r="NB45" s="105"/>
      <c r="NC45" s="105"/>
      <c r="ND45" s="105"/>
      <c r="NE45" s="105"/>
      <c r="NF45" s="105"/>
      <c r="NG45" s="105"/>
      <c r="NH45" s="105"/>
      <c r="NI45" s="105"/>
      <c r="NJ45" s="105"/>
      <c r="NK45" s="105"/>
      <c r="NL45" s="105"/>
      <c r="NM45" s="105"/>
      <c r="NN45" s="105"/>
      <c r="NO45" s="105"/>
      <c r="NP45" s="105"/>
      <c r="NQ45" s="105"/>
      <c r="NR45" s="105"/>
      <c r="NS45" s="105"/>
      <c r="NT45" s="105"/>
      <c r="NU45" s="105"/>
      <c r="NV45" s="105"/>
      <c r="NW45" s="105"/>
      <c r="NX45" s="105"/>
      <c r="NY45" s="105"/>
      <c r="NZ45" s="105"/>
      <c r="OA45" s="105"/>
      <c r="OB45" s="105"/>
      <c r="OC45" s="105"/>
      <c r="OD45" s="105"/>
      <c r="OE45" s="105"/>
      <c r="OF45" s="105"/>
      <c r="OG45" s="105"/>
      <c r="OH45" s="105"/>
      <c r="OI45" s="105"/>
      <c r="OJ45" s="105"/>
      <c r="OK45" s="105"/>
      <c r="OL45" s="105"/>
      <c r="OM45" s="105"/>
      <c r="ON45" s="105"/>
      <c r="OO45" s="105"/>
      <c r="OP45" s="105"/>
      <c r="OQ45" s="105"/>
      <c r="OR45" s="105"/>
      <c r="OS45" s="105"/>
      <c r="OT45" s="105"/>
      <c r="OU45" s="105"/>
      <c r="OV45" s="105"/>
      <c r="OW45" s="105"/>
      <c r="OX45" s="105"/>
      <c r="OY45" s="105"/>
      <c r="OZ45" s="105"/>
      <c r="PA45" s="105"/>
      <c r="PB45" s="105"/>
      <c r="PC45" s="105"/>
      <c r="PD45" s="105"/>
      <c r="PE45" s="105"/>
      <c r="PF45" s="105"/>
      <c r="PG45" s="105"/>
      <c r="PH45" s="105"/>
      <c r="PI45" s="105"/>
      <c r="PJ45" s="105"/>
      <c r="PK45" s="105"/>
      <c r="PL45" s="105"/>
      <c r="PM45" s="105"/>
      <c r="PN45" s="105"/>
      <c r="PO45" s="105"/>
      <c r="PP45" s="105"/>
      <c r="PQ45" s="105"/>
      <c r="PR45" s="105"/>
      <c r="PS45" s="105"/>
      <c r="PT45" s="105"/>
      <c r="PU45" s="105"/>
      <c r="PV45" s="105"/>
      <c r="PW45" s="105"/>
      <c r="PX45" s="105"/>
      <c r="PY45" s="105"/>
      <c r="PZ45" s="105"/>
      <c r="QA45" s="105"/>
      <c r="QB45" s="105"/>
      <c r="QC45" s="105"/>
      <c r="QD45" s="105"/>
      <c r="QE45" s="105"/>
      <c r="QF45" s="105"/>
      <c r="QG45" s="105"/>
      <c r="QH45" s="105"/>
      <c r="QI45" s="105"/>
      <c r="QJ45" s="105"/>
      <c r="QK45" s="105"/>
      <c r="QL45" s="105"/>
      <c r="QM45" s="105"/>
      <c r="QN45" s="105"/>
      <c r="QO45" s="105"/>
      <c r="QP45" s="105"/>
      <c r="QQ45" s="105"/>
      <c r="QR45" s="105"/>
      <c r="QS45" s="105"/>
      <c r="QT45" s="105"/>
      <c r="QU45" s="105"/>
      <c r="QV45" s="105"/>
      <c r="QW45" s="105"/>
      <c r="QX45" s="105"/>
      <c r="QY45" s="105"/>
      <c r="QZ45" s="105"/>
      <c r="RA45" s="105"/>
      <c r="RB45" s="105"/>
      <c r="RC45" s="105"/>
      <c r="RD45" s="105"/>
      <c r="RE45" s="105"/>
      <c r="RF45" s="105"/>
      <c r="RG45" s="105"/>
      <c r="RH45" s="105"/>
      <c r="RI45" s="105"/>
      <c r="RJ45" s="105"/>
      <c r="RK45" s="105"/>
      <c r="RL45" s="105"/>
      <c r="RM45" s="105"/>
      <c r="RN45" s="105"/>
      <c r="RO45" s="105"/>
      <c r="RP45" s="105"/>
      <c r="RQ45" s="105"/>
      <c r="RR45" s="105"/>
      <c r="RS45" s="105"/>
      <c r="RT45" s="105"/>
      <c r="RU45" s="105"/>
      <c r="RV45" s="105"/>
      <c r="RW45" s="105"/>
      <c r="RX45" s="105"/>
      <c r="RY45" s="105"/>
      <c r="RZ45" s="105"/>
      <c r="SA45" s="105"/>
      <c r="SB45" s="105"/>
      <c r="SC45" s="105"/>
      <c r="SD45" s="105"/>
      <c r="SE45" s="105"/>
      <c r="SF45" s="105"/>
      <c r="SG45" s="105"/>
      <c r="SH45" s="105"/>
      <c r="SI45" s="105"/>
      <c r="SJ45" s="105"/>
      <c r="SK45" s="105"/>
      <c r="SL45" s="105"/>
      <c r="SM45" s="105"/>
      <c r="SN45" s="105"/>
      <c r="SO45" s="105"/>
      <c r="SP45" s="105"/>
      <c r="SQ45" s="105"/>
      <c r="SR45" s="105"/>
      <c r="SS45" s="105"/>
      <c r="ST45" s="105"/>
      <c r="SU45" s="105"/>
      <c r="SV45" s="105"/>
      <c r="SW45" s="105"/>
      <c r="SX45" s="105"/>
      <c r="SY45" s="105"/>
      <c r="SZ45" s="105"/>
      <c r="TA45" s="105"/>
      <c r="TB45" s="105"/>
      <c r="TC45" s="105"/>
      <c r="TD45" s="105"/>
      <c r="TE45" s="105"/>
      <c r="TF45" s="105"/>
      <c r="TG45" s="105"/>
      <c r="TH45" s="105"/>
      <c r="TI45" s="105"/>
      <c r="TJ45" s="105"/>
      <c r="TK45" s="105"/>
      <c r="TL45" s="105"/>
      <c r="TM45" s="105"/>
      <c r="TN45" s="105"/>
      <c r="TO45" s="105"/>
      <c r="TP45" s="105"/>
      <c r="TQ45" s="105"/>
      <c r="TR45" s="105"/>
      <c r="TS45" s="105"/>
      <c r="TT45" s="105"/>
      <c r="TU45" s="105"/>
      <c r="TV45" s="105"/>
      <c r="TW45" s="105"/>
      <c r="TX45" s="105"/>
      <c r="TY45" s="105"/>
      <c r="TZ45" s="105"/>
      <c r="UA45" s="105"/>
      <c r="UB45" s="105"/>
      <c r="UC45" s="105"/>
      <c r="UD45" s="105"/>
      <c r="UE45" s="105"/>
      <c r="UF45" s="105"/>
      <c r="UG45" s="105"/>
      <c r="UH45" s="105"/>
      <c r="UI45" s="105"/>
      <c r="UJ45" s="105"/>
      <c r="UK45" s="105"/>
      <c r="UL45" s="105"/>
      <c r="UM45" s="105"/>
      <c r="UN45" s="105"/>
      <c r="UO45" s="105"/>
      <c r="UP45" s="105"/>
      <c r="UQ45" s="105"/>
      <c r="UR45" s="105"/>
      <c r="US45" s="105"/>
      <c r="UT45" s="105"/>
      <c r="UU45" s="105"/>
      <c r="UV45" s="105"/>
      <c r="UW45" s="105"/>
      <c r="UX45" s="105"/>
      <c r="UY45" s="105"/>
      <c r="UZ45" s="105"/>
      <c r="VA45" s="105"/>
      <c r="VB45" s="105"/>
      <c r="VC45" s="105"/>
      <c r="VD45" s="105"/>
      <c r="VE45" s="105"/>
      <c r="VF45" s="105"/>
      <c r="VG45" s="105"/>
      <c r="VH45" s="105"/>
      <c r="VI45" s="105"/>
      <c r="VJ45" s="105"/>
      <c r="VK45" s="105"/>
      <c r="VL45" s="105"/>
      <c r="VM45" s="105"/>
      <c r="VN45" s="105"/>
      <c r="VO45" s="105"/>
      <c r="VP45" s="105"/>
      <c r="VQ45" s="105"/>
      <c r="VR45" s="105"/>
      <c r="VS45" s="105"/>
      <c r="VT45" s="105"/>
      <c r="VU45" s="105"/>
      <c r="VV45" s="105"/>
      <c r="VW45" s="105"/>
      <c r="VX45" s="105"/>
      <c r="VY45" s="105"/>
      <c r="VZ45" s="105"/>
      <c r="WA45" s="105"/>
      <c r="WB45" s="105"/>
      <c r="WC45" s="105"/>
      <c r="WD45" s="105"/>
      <c r="WE45" s="105"/>
      <c r="WF45" s="105"/>
      <c r="WG45" s="105"/>
      <c r="WH45" s="105"/>
      <c r="WI45" s="105"/>
      <c r="WJ45" s="105"/>
      <c r="WK45" s="105"/>
      <c r="WL45" s="105"/>
      <c r="WM45" s="105"/>
      <c r="WN45" s="105"/>
      <c r="WO45" s="105"/>
      <c r="WP45" s="105"/>
      <c r="WQ45" s="105"/>
      <c r="WR45" s="105"/>
      <c r="WS45" s="105"/>
      <c r="WT45" s="105"/>
      <c r="WU45" s="105"/>
      <c r="WV45" s="105"/>
      <c r="WW45" s="105"/>
      <c r="WX45" s="105"/>
      <c r="WY45" s="105"/>
      <c r="WZ45" s="105"/>
      <c r="XA45" s="105"/>
      <c r="XB45" s="105"/>
      <c r="XC45" s="105"/>
      <c r="XD45" s="105"/>
      <c r="XE45" s="105"/>
      <c r="XF45" s="105"/>
      <c r="XG45" s="105"/>
      <c r="XH45" s="105"/>
      <c r="XI45" s="105"/>
      <c r="XJ45" s="105"/>
      <c r="XK45" s="105"/>
      <c r="XL45" s="105"/>
      <c r="XM45" s="105"/>
      <c r="XN45" s="105"/>
      <c r="XO45" s="105"/>
      <c r="XP45" s="105"/>
      <c r="XQ45" s="105"/>
      <c r="XR45" s="105"/>
      <c r="XS45" s="105"/>
      <c r="XT45" s="105"/>
      <c r="XU45" s="105"/>
      <c r="XV45" s="105"/>
      <c r="XW45" s="105"/>
      <c r="XX45" s="105"/>
      <c r="XY45" s="105"/>
      <c r="XZ45" s="105"/>
      <c r="YA45" s="105"/>
      <c r="YB45" s="105"/>
      <c r="YC45" s="105"/>
      <c r="YD45" s="105"/>
      <c r="YE45" s="105"/>
      <c r="YF45" s="105"/>
      <c r="YG45" s="105"/>
      <c r="YH45" s="105"/>
      <c r="YI45" s="105"/>
      <c r="YJ45" s="105"/>
      <c r="YK45" s="105"/>
      <c r="YL45" s="105"/>
      <c r="YM45" s="105"/>
      <c r="YN45" s="105"/>
      <c r="YO45" s="105"/>
      <c r="YP45" s="105"/>
      <c r="YQ45" s="105"/>
      <c r="YR45" s="105"/>
      <c r="YS45" s="105"/>
      <c r="YT45" s="105"/>
      <c r="YU45" s="105"/>
      <c r="YV45" s="105"/>
      <c r="YW45" s="105"/>
      <c r="YX45" s="105"/>
      <c r="YY45" s="105"/>
      <c r="YZ45" s="105"/>
      <c r="ZA45" s="105"/>
      <c r="ZB45" s="105"/>
      <c r="ZC45" s="105"/>
      <c r="ZD45" s="105"/>
      <c r="ZE45" s="105"/>
      <c r="ZF45" s="105"/>
      <c r="ZG45" s="105"/>
      <c r="ZH45" s="105"/>
      <c r="ZI45" s="105"/>
      <c r="ZJ45" s="105"/>
      <c r="ZK45" s="105"/>
      <c r="ZL45" s="105"/>
      <c r="ZM45" s="105"/>
      <c r="ZN45" s="105"/>
      <c r="ZO45" s="105"/>
      <c r="ZP45" s="105"/>
      <c r="ZQ45" s="105"/>
      <c r="ZR45" s="105"/>
      <c r="ZS45" s="105"/>
      <c r="ZT45" s="105"/>
      <c r="ZU45" s="105"/>
      <c r="ZV45" s="105"/>
      <c r="ZW45" s="105"/>
      <c r="ZX45" s="105"/>
      <c r="ZY45" s="105"/>
      <c r="ZZ45" s="105"/>
      <c r="AAA45" s="105"/>
      <c r="AAB45" s="105"/>
      <c r="AAC45" s="105"/>
      <c r="AAD45" s="105"/>
      <c r="AAE45" s="105"/>
      <c r="AAF45" s="105"/>
      <c r="AAG45" s="105"/>
      <c r="AAH45" s="105"/>
      <c r="AAI45" s="105"/>
      <c r="AAJ45" s="105"/>
      <c r="AAK45" s="105"/>
      <c r="AAL45" s="105"/>
      <c r="AAM45" s="105"/>
      <c r="AAN45" s="105"/>
      <c r="AAO45" s="105"/>
      <c r="AAP45" s="105"/>
      <c r="AAQ45" s="105"/>
      <c r="AAR45" s="105"/>
      <c r="AAS45" s="105"/>
      <c r="AAT45" s="105"/>
      <c r="AAU45" s="105"/>
      <c r="AAV45" s="105"/>
      <c r="AAW45" s="105"/>
      <c r="AAX45" s="105"/>
      <c r="AAY45" s="105"/>
      <c r="AAZ45" s="105"/>
      <c r="ABA45" s="105"/>
      <c r="ABB45" s="105"/>
      <c r="ABC45" s="105"/>
      <c r="ABD45" s="105"/>
      <c r="ABE45" s="105"/>
      <c r="ABF45" s="105"/>
      <c r="ABG45" s="105"/>
      <c r="ABH45" s="105"/>
      <c r="ABI45" s="105"/>
      <c r="ABJ45" s="105"/>
      <c r="ABK45" s="105"/>
      <c r="ABL45" s="105"/>
      <c r="ABM45" s="105"/>
      <c r="ABN45" s="105"/>
      <c r="ABO45" s="105"/>
      <c r="ABP45" s="105"/>
      <c r="ABQ45" s="105"/>
      <c r="ABR45" s="105"/>
      <c r="ABS45" s="105"/>
      <c r="ABT45" s="105"/>
      <c r="ABU45" s="105"/>
      <c r="ABV45" s="105"/>
      <c r="ABW45" s="105"/>
      <c r="ABX45" s="105"/>
      <c r="ABY45" s="105"/>
      <c r="ABZ45" s="105"/>
      <c r="ACA45" s="105"/>
      <c r="ACB45" s="105"/>
      <c r="ACC45" s="105"/>
      <c r="ACD45" s="105"/>
      <c r="ACE45" s="105"/>
      <c r="ACF45" s="105"/>
      <c r="ACG45" s="105"/>
      <c r="ACH45" s="105"/>
      <c r="ACI45" s="105"/>
      <c r="ACJ45" s="105"/>
      <c r="ACK45" s="105"/>
      <c r="ACL45" s="105"/>
      <c r="ACM45" s="105"/>
      <c r="ACN45" s="105"/>
      <c r="ACO45" s="105"/>
      <c r="ACP45" s="105"/>
      <c r="ACQ45" s="105"/>
      <c r="ACR45" s="105"/>
      <c r="ACS45" s="105"/>
      <c r="ACT45" s="105"/>
      <c r="ACU45" s="105"/>
      <c r="ACV45" s="105"/>
      <c r="ACW45" s="105"/>
      <c r="ACX45" s="105"/>
      <c r="ACY45" s="105"/>
      <c r="ACZ45" s="105"/>
      <c r="ADA45" s="105"/>
      <c r="ADB45" s="105"/>
      <c r="ADC45" s="105"/>
      <c r="ADD45" s="105"/>
      <c r="ADE45" s="105"/>
      <c r="ADF45" s="105"/>
      <c r="ADG45" s="105"/>
      <c r="ADH45" s="105"/>
      <c r="ADI45" s="105"/>
      <c r="ADJ45" s="105"/>
      <c r="ADK45" s="105"/>
      <c r="ADL45" s="105"/>
      <c r="ADM45" s="105"/>
      <c r="ADN45" s="105"/>
      <c r="ADO45" s="105"/>
      <c r="ADP45" s="105"/>
      <c r="ADQ45" s="105"/>
      <c r="ADR45" s="105"/>
      <c r="ADS45" s="105"/>
      <c r="ADT45" s="105"/>
      <c r="ADU45" s="105"/>
      <c r="ADV45" s="105"/>
      <c r="ADW45" s="105"/>
      <c r="ADX45" s="105"/>
      <c r="ADY45" s="105"/>
      <c r="ADZ45" s="105"/>
      <c r="AEA45" s="105"/>
      <c r="AEB45" s="105"/>
      <c r="AEC45" s="105"/>
      <c r="AED45" s="105"/>
      <c r="AEE45" s="105"/>
      <c r="AEF45" s="105"/>
      <c r="AEG45" s="105"/>
      <c r="AEH45" s="105"/>
      <c r="AEI45" s="105"/>
      <c r="AEJ45" s="105"/>
      <c r="AEK45" s="105"/>
      <c r="AEL45" s="105"/>
      <c r="AEM45" s="105"/>
      <c r="AEN45" s="105"/>
      <c r="AEO45" s="105"/>
      <c r="AEP45" s="105"/>
      <c r="AEQ45" s="105"/>
      <c r="AER45" s="105"/>
      <c r="AES45" s="105"/>
      <c r="AET45" s="105"/>
      <c r="AEU45" s="105"/>
      <c r="AEV45" s="105"/>
      <c r="AEW45" s="105"/>
      <c r="AEX45" s="105"/>
      <c r="AEY45" s="105"/>
      <c r="AEZ45" s="105"/>
      <c r="AFA45" s="105"/>
      <c r="AFB45" s="105"/>
      <c r="AFC45" s="105"/>
      <c r="AFD45" s="105"/>
      <c r="AFE45" s="105"/>
      <c r="AFF45" s="105"/>
      <c r="AFG45" s="105"/>
      <c r="AFH45" s="105"/>
      <c r="AFI45" s="105"/>
      <c r="AFJ45" s="105"/>
      <c r="AFK45" s="105"/>
      <c r="AFL45" s="105"/>
      <c r="AFM45" s="105"/>
      <c r="AFN45" s="105"/>
      <c r="AFO45" s="105"/>
      <c r="AFP45" s="105"/>
      <c r="AFQ45" s="105"/>
      <c r="AFR45" s="105"/>
      <c r="AFS45" s="105"/>
      <c r="AFT45" s="105"/>
      <c r="AFU45" s="105"/>
      <c r="AFV45" s="105"/>
      <c r="AFW45" s="105"/>
      <c r="AFX45" s="105"/>
      <c r="AFY45" s="105"/>
      <c r="AFZ45" s="105"/>
      <c r="AGA45" s="105"/>
      <c r="AGB45" s="105"/>
      <c r="AGC45" s="105"/>
      <c r="AGD45" s="105"/>
      <c r="AGE45" s="105"/>
      <c r="AGF45" s="105"/>
      <c r="AGG45" s="105"/>
      <c r="AGH45" s="105"/>
      <c r="AGI45" s="105"/>
      <c r="AGJ45" s="105"/>
      <c r="AGK45" s="105"/>
      <c r="AGL45" s="105"/>
      <c r="AGM45" s="105"/>
      <c r="AGN45" s="105"/>
      <c r="AGO45" s="105"/>
      <c r="AGP45" s="105"/>
      <c r="AGQ45" s="105"/>
      <c r="AGR45" s="105"/>
      <c r="AGS45" s="105"/>
      <c r="AGT45" s="105"/>
      <c r="AGU45" s="105"/>
      <c r="AGV45" s="105"/>
      <c r="AGW45" s="105"/>
      <c r="AGX45" s="105"/>
      <c r="AGY45" s="105"/>
      <c r="AGZ45" s="105"/>
      <c r="AHA45" s="105"/>
      <c r="AHB45" s="105"/>
      <c r="AHC45" s="105"/>
      <c r="AHD45" s="105"/>
      <c r="AHE45" s="105"/>
      <c r="AHF45" s="105"/>
      <c r="AHG45" s="105"/>
      <c r="AHH45" s="105"/>
      <c r="AHI45" s="105"/>
      <c r="AHJ45" s="105"/>
      <c r="AHK45" s="105"/>
      <c r="AHL45" s="105"/>
      <c r="AHM45" s="105"/>
      <c r="AHN45" s="105"/>
      <c r="AHO45" s="105"/>
      <c r="AHP45" s="105"/>
      <c r="AHQ45" s="105"/>
      <c r="AHR45" s="105"/>
      <c r="AHS45" s="105"/>
      <c r="AHT45" s="105"/>
      <c r="AHU45" s="105"/>
      <c r="AHV45" s="105"/>
      <c r="AHW45" s="105"/>
      <c r="AHX45" s="105"/>
      <c r="AHY45" s="105"/>
      <c r="AHZ45" s="105"/>
      <c r="AIA45" s="105"/>
      <c r="AIB45" s="105"/>
      <c r="AIC45" s="105"/>
      <c r="AID45" s="105"/>
      <c r="AIE45" s="105"/>
      <c r="AIF45" s="105"/>
      <c r="AIG45" s="105"/>
      <c r="AIH45" s="105"/>
      <c r="AII45" s="105"/>
      <c r="AIJ45" s="105"/>
      <c r="AIK45" s="105"/>
      <c r="AIL45" s="105"/>
      <c r="AIM45" s="105"/>
      <c r="AIN45" s="105"/>
      <c r="AIO45" s="105"/>
      <c r="AIP45" s="105"/>
      <c r="AIQ45" s="105"/>
      <c r="AIR45" s="105"/>
      <c r="AIS45" s="105"/>
      <c r="AIT45" s="105"/>
      <c r="AIU45" s="105"/>
      <c r="AIV45" s="105"/>
      <c r="AIW45" s="105"/>
      <c r="AIX45" s="105"/>
      <c r="AIY45" s="105"/>
      <c r="AIZ45" s="105"/>
      <c r="AJA45" s="105"/>
      <c r="AJB45" s="105"/>
      <c r="AJC45" s="105"/>
      <c r="AJD45" s="105"/>
      <c r="AJE45" s="105"/>
      <c r="AJF45" s="105"/>
      <c r="AJG45" s="105"/>
      <c r="AJH45" s="105"/>
      <c r="AJI45" s="105"/>
      <c r="AJJ45" s="105"/>
      <c r="AJK45" s="105"/>
      <c r="AJL45" s="105"/>
      <c r="AJM45" s="105"/>
      <c r="AJN45" s="105"/>
      <c r="AJO45" s="105"/>
      <c r="AJP45" s="105"/>
      <c r="AJQ45" s="105"/>
      <c r="AJR45" s="105"/>
      <c r="AJS45" s="105"/>
      <c r="AJT45" s="105"/>
      <c r="AJU45" s="105"/>
      <c r="AJV45" s="105"/>
      <c r="AJW45" s="105"/>
      <c r="AJX45" s="105"/>
      <c r="AJY45" s="105"/>
      <c r="AJZ45" s="105"/>
      <c r="AKA45" s="105"/>
      <c r="AKB45" s="105"/>
      <c r="AKC45" s="105"/>
      <c r="AKD45" s="105"/>
      <c r="AKE45" s="105"/>
      <c r="AKF45" s="105"/>
      <c r="AKG45" s="105"/>
      <c r="AKH45" s="105"/>
      <c r="AKI45" s="105"/>
      <c r="AKJ45" s="105"/>
      <c r="AKK45" s="105"/>
      <c r="AKL45" s="105"/>
      <c r="AKM45" s="105"/>
      <c r="AKN45" s="105"/>
      <c r="AKO45" s="105"/>
      <c r="AKP45" s="105"/>
      <c r="AKQ45" s="105"/>
      <c r="AKR45" s="105"/>
      <c r="AKS45" s="105"/>
      <c r="AKT45" s="105"/>
      <c r="AKU45" s="105"/>
      <c r="AKV45" s="105"/>
      <c r="AKW45" s="105"/>
      <c r="AKX45" s="105"/>
      <c r="AKY45" s="105"/>
      <c r="AKZ45" s="105"/>
      <c r="ALA45" s="105"/>
      <c r="ALB45" s="105"/>
      <c r="ALC45" s="105"/>
      <c r="ALD45" s="105"/>
      <c r="ALE45" s="105"/>
      <c r="ALF45" s="105"/>
      <c r="ALG45" s="105"/>
      <c r="ALH45" s="105"/>
      <c r="ALI45" s="105"/>
      <c r="ALJ45" s="105"/>
      <c r="ALK45" s="105"/>
      <c r="ALL45" s="105"/>
      <c r="ALM45" s="105"/>
      <c r="ALN45" s="105"/>
      <c r="ALO45" s="105"/>
      <c r="ALP45" s="105"/>
      <c r="ALQ45" s="105"/>
      <c r="ALR45" s="105"/>
      <c r="ALS45" s="105"/>
      <c r="ALT45" s="105"/>
      <c r="ALU45" s="105"/>
      <c r="ALV45" s="105"/>
      <c r="ALW45" s="105"/>
      <c r="ALX45" s="105"/>
      <c r="ALY45" s="105"/>
      <c r="ALZ45" s="105"/>
      <c r="AMA45" s="105"/>
      <c r="AMB45" s="105"/>
      <c r="AMC45" s="105"/>
      <c r="AMD45" s="105"/>
      <c r="AME45" s="105"/>
      <c r="AMF45" s="105"/>
      <c r="AMG45" s="105"/>
      <c r="AMH45" s="105"/>
      <c r="AMI45" s="105"/>
      <c r="AMJ45" s="105"/>
      <c r="AMK45" s="105"/>
      <c r="AML45" s="105"/>
      <c r="AMM45" s="105"/>
      <c r="AMN45" s="105"/>
      <c r="AMO45" s="105"/>
      <c r="AMP45" s="105"/>
      <c r="AMQ45" s="105"/>
      <c r="AMR45" s="105"/>
      <c r="AMS45" s="105"/>
      <c r="AMT45" s="105"/>
      <c r="AMU45" s="105"/>
      <c r="AMV45" s="105"/>
      <c r="AMW45" s="105"/>
      <c r="AMX45" s="105"/>
      <c r="AMY45" s="105"/>
      <c r="AMZ45" s="105"/>
      <c r="ANA45" s="105"/>
      <c r="ANB45" s="105"/>
      <c r="ANC45" s="105"/>
      <c r="AND45" s="105"/>
      <c r="ANE45" s="105"/>
      <c r="ANF45" s="105"/>
      <c r="ANG45" s="105"/>
      <c r="ANH45" s="105"/>
      <c r="ANI45" s="105"/>
      <c r="ANJ45" s="105"/>
      <c r="ANK45" s="105"/>
      <c r="ANL45" s="105"/>
      <c r="ANM45" s="105"/>
      <c r="ANN45" s="105"/>
      <c r="ANO45" s="105"/>
      <c r="ANP45" s="105"/>
      <c r="ANQ45" s="105"/>
      <c r="ANR45" s="105"/>
      <c r="ANS45" s="105"/>
      <c r="ANT45" s="105"/>
      <c r="ANU45" s="105"/>
      <c r="ANV45" s="105"/>
      <c r="ANW45" s="105"/>
      <c r="ANX45" s="105"/>
      <c r="ANY45" s="105"/>
      <c r="ANZ45" s="105"/>
      <c r="AOA45" s="105"/>
      <c r="AOB45" s="105"/>
      <c r="AOC45" s="105"/>
      <c r="AOD45" s="105"/>
      <c r="AOE45" s="105"/>
      <c r="AOF45" s="105"/>
      <c r="AOG45" s="105"/>
      <c r="AOH45" s="105"/>
      <c r="AOI45" s="105"/>
      <c r="AOJ45" s="105"/>
      <c r="AOK45" s="105"/>
      <c r="AOL45" s="105"/>
      <c r="AOM45" s="105"/>
      <c r="AON45" s="105"/>
      <c r="AOO45" s="105"/>
      <c r="AOP45" s="105"/>
      <c r="AOQ45" s="105"/>
      <c r="AOR45" s="105"/>
      <c r="AOS45" s="105"/>
      <c r="AOT45" s="105"/>
      <c r="AOU45" s="105"/>
      <c r="AOV45" s="105"/>
      <c r="AOW45" s="105"/>
      <c r="AOX45" s="105"/>
      <c r="AOY45" s="105"/>
      <c r="AOZ45" s="105"/>
      <c r="APA45" s="105"/>
      <c r="APB45" s="105"/>
      <c r="APC45" s="105"/>
      <c r="APD45" s="105"/>
      <c r="APE45" s="105"/>
      <c r="APF45" s="105"/>
      <c r="APG45" s="105"/>
      <c r="APH45" s="105"/>
      <c r="API45" s="105"/>
      <c r="APJ45" s="105"/>
      <c r="APK45" s="105"/>
      <c r="APL45" s="105"/>
      <c r="APM45" s="105"/>
      <c r="APN45" s="105"/>
      <c r="APO45" s="105"/>
      <c r="APP45" s="105"/>
      <c r="APQ45" s="105"/>
      <c r="APR45" s="105"/>
      <c r="APS45" s="105"/>
      <c r="APT45" s="105"/>
      <c r="APU45" s="105"/>
      <c r="APV45" s="105"/>
      <c r="APW45" s="105"/>
      <c r="APX45" s="105"/>
      <c r="APY45" s="105"/>
      <c r="APZ45" s="105"/>
      <c r="AQA45" s="105"/>
      <c r="AQB45" s="105"/>
      <c r="AQC45" s="105"/>
      <c r="AQD45" s="105"/>
      <c r="AQE45" s="105"/>
      <c r="AQF45" s="105"/>
      <c r="AQG45" s="105"/>
      <c r="AQH45" s="105"/>
      <c r="AQI45" s="105"/>
      <c r="AQJ45" s="105"/>
      <c r="AQK45" s="105"/>
      <c r="AQL45" s="105"/>
      <c r="AQM45" s="105"/>
      <c r="AQN45" s="105"/>
      <c r="AQO45" s="105"/>
      <c r="AQP45" s="105"/>
      <c r="AQQ45" s="105"/>
      <c r="AQR45" s="105"/>
      <c r="AQS45" s="105"/>
      <c r="AQT45" s="105"/>
      <c r="AQU45" s="105"/>
      <c r="AQV45" s="105"/>
      <c r="AQW45" s="105"/>
      <c r="AQX45" s="105"/>
      <c r="AQY45" s="105"/>
      <c r="AQZ45" s="105"/>
      <c r="ARA45" s="105"/>
      <c r="ARB45" s="105"/>
      <c r="ARC45" s="105"/>
      <c r="ARD45" s="105"/>
      <c r="ARE45" s="105"/>
      <c r="ARF45" s="105"/>
      <c r="ARG45" s="105"/>
      <c r="ARH45" s="105"/>
      <c r="ARI45" s="105"/>
      <c r="ARJ45" s="105"/>
      <c r="ARK45" s="105"/>
      <c r="ARL45" s="105"/>
      <c r="ARM45" s="105"/>
      <c r="ARN45" s="105"/>
      <c r="ARO45" s="105"/>
      <c r="ARP45" s="105"/>
      <c r="ARQ45" s="105"/>
      <c r="ARR45" s="105"/>
      <c r="ARS45" s="105"/>
      <c r="ART45" s="105"/>
      <c r="ARU45" s="105"/>
      <c r="ARV45" s="105"/>
      <c r="ARW45" s="105"/>
      <c r="ARX45" s="105"/>
      <c r="ARY45" s="105"/>
      <c r="ARZ45" s="105"/>
      <c r="ASA45" s="105"/>
      <c r="ASB45" s="105"/>
      <c r="ASC45" s="105"/>
      <c r="ASD45" s="105"/>
      <c r="ASE45" s="105"/>
      <c r="ASF45" s="105"/>
      <c r="ASG45" s="105"/>
      <c r="ASH45" s="105"/>
      <c r="ASI45" s="105"/>
      <c r="ASJ45" s="105"/>
      <c r="ASK45" s="105"/>
      <c r="ASL45" s="105"/>
      <c r="ASM45" s="105"/>
      <c r="ASN45" s="105"/>
      <c r="ASO45" s="105"/>
      <c r="ASP45" s="105"/>
      <c r="ASQ45" s="105"/>
      <c r="ASR45" s="105"/>
      <c r="ASS45" s="105"/>
      <c r="AST45" s="105"/>
      <c r="ASU45" s="105"/>
      <c r="ASV45" s="105"/>
      <c r="ASW45" s="105"/>
      <c r="ASX45" s="105"/>
      <c r="ASY45" s="105"/>
      <c r="ASZ45" s="105"/>
      <c r="ATA45" s="105"/>
      <c r="ATB45" s="105"/>
      <c r="ATC45" s="105"/>
      <c r="ATD45" s="105"/>
      <c r="ATE45" s="105"/>
      <c r="ATF45" s="105"/>
      <c r="ATG45" s="105"/>
      <c r="ATH45" s="105"/>
      <c r="ATI45" s="105"/>
      <c r="ATJ45" s="105"/>
      <c r="ATK45" s="105"/>
      <c r="ATL45" s="105"/>
      <c r="ATM45" s="105"/>
      <c r="ATN45" s="105"/>
      <c r="ATO45" s="105"/>
      <c r="ATP45" s="105"/>
      <c r="ATQ45" s="105"/>
      <c r="ATR45" s="105"/>
      <c r="ATS45" s="105"/>
      <c r="ATT45" s="105"/>
      <c r="ATU45" s="105"/>
      <c r="ATV45" s="105"/>
      <c r="ATW45" s="105"/>
      <c r="ATX45" s="105"/>
      <c r="ATY45" s="105"/>
      <c r="ATZ45" s="105"/>
      <c r="AUA45" s="105"/>
      <c r="AUB45" s="105"/>
      <c r="AUC45" s="105"/>
      <c r="AUD45" s="105"/>
      <c r="AUE45" s="105"/>
      <c r="AUF45" s="105"/>
      <c r="AUG45" s="105"/>
      <c r="AUH45" s="105"/>
      <c r="AUI45" s="105"/>
      <c r="AUJ45" s="105"/>
      <c r="AUK45" s="105"/>
      <c r="AUL45" s="105"/>
      <c r="AUM45" s="105"/>
      <c r="AUN45" s="105"/>
      <c r="AUO45" s="105"/>
      <c r="AUP45" s="105"/>
      <c r="AUQ45" s="105"/>
      <c r="AUR45" s="105"/>
      <c r="AUS45" s="105"/>
      <c r="AUT45" s="105"/>
      <c r="AUU45" s="105"/>
      <c r="AUV45" s="105"/>
      <c r="AUW45" s="105"/>
      <c r="AUX45" s="105"/>
      <c r="AUY45" s="105"/>
      <c r="AUZ45" s="105"/>
      <c r="AVA45" s="105"/>
      <c r="AVB45" s="105"/>
      <c r="AVC45" s="105"/>
      <c r="AVD45" s="105"/>
      <c r="AVE45" s="105"/>
      <c r="AVF45" s="105"/>
      <c r="AVG45" s="105"/>
      <c r="AVH45" s="105"/>
      <c r="AVI45" s="105"/>
      <c r="AVJ45" s="105"/>
      <c r="AVK45" s="105"/>
      <c r="AVL45" s="105"/>
      <c r="AVM45" s="105"/>
      <c r="AVN45" s="105"/>
      <c r="AVO45" s="105"/>
      <c r="AVP45" s="105"/>
      <c r="AVQ45" s="105"/>
      <c r="AVR45" s="105"/>
      <c r="AVS45" s="105"/>
      <c r="AVT45" s="105"/>
      <c r="AVU45" s="105"/>
      <c r="AVV45" s="105"/>
      <c r="AVW45" s="105"/>
      <c r="AVX45" s="105"/>
      <c r="AVY45" s="105"/>
      <c r="AVZ45" s="105"/>
      <c r="AWA45" s="105"/>
      <c r="AWB45" s="105"/>
      <c r="AWC45" s="105"/>
      <c r="AWD45" s="105"/>
      <c r="AWE45" s="105"/>
      <c r="AWF45" s="105"/>
      <c r="AWG45" s="105"/>
      <c r="AWH45" s="105"/>
    </row>
    <row r="46" spans="1:1282" s="58" customFormat="1" ht="15" customHeight="1">
      <c r="A46" s="2578"/>
      <c r="B46" s="65"/>
      <c r="C46" s="7" t="s">
        <v>63</v>
      </c>
      <c r="D46" s="7"/>
      <c r="E46" s="7"/>
      <c r="F46" s="7"/>
      <c r="G46" s="7"/>
      <c r="H46" s="7"/>
      <c r="I46" s="7"/>
      <c r="J46" s="7"/>
      <c r="K46" s="7"/>
      <c r="L46" s="7"/>
      <c r="M46" s="7"/>
      <c r="N46" s="8"/>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c r="FA46" s="105"/>
      <c r="FB46" s="105"/>
      <c r="FC46" s="105"/>
      <c r="FD46" s="105"/>
      <c r="FE46" s="105"/>
      <c r="FF46" s="105"/>
      <c r="FG46" s="105"/>
      <c r="FH46" s="105"/>
      <c r="FI46" s="105"/>
      <c r="FJ46" s="105"/>
      <c r="FK46" s="105"/>
      <c r="FL46" s="105"/>
      <c r="FM46" s="105"/>
      <c r="FN46" s="105"/>
      <c r="FO46" s="105"/>
      <c r="FP46" s="105"/>
      <c r="FQ46" s="105"/>
      <c r="FR46" s="105"/>
      <c r="FS46" s="105"/>
      <c r="FT46" s="105"/>
      <c r="FU46" s="105"/>
      <c r="FV46" s="105"/>
      <c r="FW46" s="105"/>
      <c r="FX46" s="105"/>
      <c r="FY46" s="105"/>
      <c r="FZ46" s="105"/>
      <c r="GA46" s="105"/>
      <c r="GB46" s="105"/>
      <c r="GC46" s="105"/>
      <c r="GD46" s="105"/>
      <c r="GE46" s="105"/>
      <c r="GF46" s="105"/>
      <c r="GG46" s="105"/>
      <c r="GH46" s="105"/>
      <c r="GI46" s="105"/>
      <c r="GJ46" s="105"/>
      <c r="GK46" s="105"/>
      <c r="GL46" s="105"/>
      <c r="GM46" s="105"/>
      <c r="GN46" s="105"/>
      <c r="GO46" s="105"/>
      <c r="GP46" s="105"/>
      <c r="GQ46" s="105"/>
      <c r="GR46" s="105"/>
      <c r="GS46" s="105"/>
      <c r="GT46" s="105"/>
      <c r="GU46" s="105"/>
      <c r="GV46" s="105"/>
      <c r="GW46" s="105"/>
      <c r="GX46" s="105"/>
      <c r="GY46" s="105"/>
      <c r="GZ46" s="105"/>
      <c r="HA46" s="105"/>
      <c r="HB46" s="105"/>
      <c r="HC46" s="105"/>
      <c r="HD46" s="105"/>
      <c r="HE46" s="105"/>
      <c r="HF46" s="105"/>
      <c r="HG46" s="105"/>
      <c r="HH46" s="105"/>
      <c r="HI46" s="105"/>
      <c r="HJ46" s="105"/>
      <c r="HK46" s="105"/>
      <c r="HL46" s="105"/>
      <c r="HM46" s="105"/>
      <c r="HN46" s="105"/>
      <c r="HO46" s="105"/>
      <c r="HP46" s="105"/>
      <c r="HQ46" s="105"/>
      <c r="HR46" s="105"/>
      <c r="HS46" s="105"/>
      <c r="HT46" s="105"/>
      <c r="HU46" s="105"/>
      <c r="HV46" s="105"/>
      <c r="HW46" s="105"/>
      <c r="HX46" s="105"/>
      <c r="HY46" s="105"/>
      <c r="HZ46" s="105"/>
      <c r="IA46" s="105"/>
      <c r="IB46" s="105"/>
      <c r="IC46" s="105"/>
      <c r="ID46" s="105"/>
      <c r="IE46" s="105"/>
      <c r="IF46" s="105"/>
      <c r="IG46" s="105"/>
      <c r="IH46" s="105"/>
      <c r="II46" s="105"/>
      <c r="IJ46" s="105"/>
      <c r="IK46" s="105"/>
      <c r="IL46" s="105"/>
      <c r="IM46" s="105"/>
      <c r="IN46" s="105"/>
      <c r="IO46" s="105"/>
      <c r="IP46" s="105"/>
      <c r="IQ46" s="105"/>
      <c r="IR46" s="105"/>
      <c r="IS46" s="105"/>
      <c r="IT46" s="105"/>
      <c r="IU46" s="105"/>
      <c r="IV46" s="105"/>
      <c r="IW46" s="105"/>
      <c r="IX46" s="105"/>
      <c r="IY46" s="105"/>
      <c r="IZ46" s="105"/>
      <c r="JA46" s="105"/>
      <c r="JB46" s="105"/>
      <c r="JC46" s="105"/>
      <c r="JD46" s="105"/>
      <c r="JE46" s="105"/>
      <c r="JF46" s="105"/>
      <c r="JG46" s="105"/>
      <c r="JH46" s="105"/>
      <c r="JI46" s="105"/>
      <c r="JJ46" s="105"/>
      <c r="JK46" s="105"/>
      <c r="JL46" s="105"/>
      <c r="JM46" s="105"/>
      <c r="JN46" s="105"/>
      <c r="JO46" s="105"/>
      <c r="JP46" s="105"/>
      <c r="JQ46" s="105"/>
      <c r="JR46" s="105"/>
      <c r="JS46" s="105"/>
      <c r="JT46" s="105"/>
      <c r="JU46" s="105"/>
      <c r="JV46" s="105"/>
      <c r="JW46" s="105"/>
      <c r="JX46" s="105"/>
      <c r="JY46" s="105"/>
      <c r="JZ46" s="105"/>
      <c r="KA46" s="105"/>
      <c r="KB46" s="105"/>
      <c r="KC46" s="105"/>
      <c r="KD46" s="105"/>
      <c r="KE46" s="105"/>
      <c r="KF46" s="105"/>
      <c r="KG46" s="105"/>
      <c r="KH46" s="105"/>
      <c r="KI46" s="105"/>
      <c r="KJ46" s="105"/>
      <c r="KK46" s="105"/>
      <c r="KL46" s="105"/>
      <c r="KM46" s="105"/>
      <c r="KN46" s="105"/>
      <c r="KO46" s="105"/>
      <c r="KP46" s="105"/>
      <c r="KQ46" s="105"/>
      <c r="KR46" s="105"/>
      <c r="KS46" s="105"/>
      <c r="KT46" s="105"/>
      <c r="KU46" s="105"/>
      <c r="KV46" s="105"/>
      <c r="KW46" s="105"/>
      <c r="KX46" s="105"/>
      <c r="KY46" s="105"/>
      <c r="KZ46" s="105"/>
      <c r="LA46" s="105"/>
      <c r="LB46" s="105"/>
      <c r="LC46" s="105"/>
      <c r="LD46" s="105"/>
      <c r="LE46" s="105"/>
      <c r="LF46" s="105"/>
      <c r="LG46" s="105"/>
      <c r="LH46" s="105"/>
      <c r="LI46" s="105"/>
      <c r="LJ46" s="105"/>
      <c r="LK46" s="105"/>
      <c r="LL46" s="105"/>
      <c r="LM46" s="105"/>
      <c r="LN46" s="105"/>
      <c r="LO46" s="105"/>
      <c r="LP46" s="105"/>
      <c r="LQ46" s="105"/>
      <c r="LR46" s="105"/>
      <c r="LS46" s="105"/>
      <c r="LT46" s="105"/>
      <c r="LU46" s="105"/>
      <c r="LV46" s="105"/>
      <c r="LW46" s="105"/>
      <c r="LX46" s="105"/>
      <c r="LY46" s="105"/>
      <c r="LZ46" s="105"/>
      <c r="MA46" s="105"/>
      <c r="MB46" s="105"/>
      <c r="MC46" s="105"/>
      <c r="MD46" s="105"/>
      <c r="ME46" s="105"/>
      <c r="MF46" s="105"/>
      <c r="MG46" s="105"/>
      <c r="MH46" s="105"/>
      <c r="MI46" s="105"/>
      <c r="MJ46" s="105"/>
      <c r="MK46" s="105"/>
      <c r="ML46" s="105"/>
      <c r="MM46" s="105"/>
      <c r="MN46" s="105"/>
      <c r="MO46" s="105"/>
      <c r="MP46" s="105"/>
      <c r="MQ46" s="105"/>
      <c r="MR46" s="105"/>
      <c r="MS46" s="105"/>
      <c r="MT46" s="105"/>
      <c r="MU46" s="105"/>
      <c r="MV46" s="105"/>
      <c r="MW46" s="105"/>
      <c r="MX46" s="105"/>
      <c r="MY46" s="105"/>
      <c r="MZ46" s="105"/>
      <c r="NA46" s="105"/>
      <c r="NB46" s="105"/>
      <c r="NC46" s="105"/>
      <c r="ND46" s="105"/>
      <c r="NE46" s="105"/>
      <c r="NF46" s="105"/>
      <c r="NG46" s="105"/>
      <c r="NH46" s="105"/>
      <c r="NI46" s="105"/>
      <c r="NJ46" s="105"/>
      <c r="NK46" s="105"/>
      <c r="NL46" s="105"/>
      <c r="NM46" s="105"/>
      <c r="NN46" s="105"/>
      <c r="NO46" s="105"/>
      <c r="NP46" s="105"/>
      <c r="NQ46" s="105"/>
      <c r="NR46" s="105"/>
      <c r="NS46" s="105"/>
      <c r="NT46" s="105"/>
      <c r="NU46" s="105"/>
      <c r="NV46" s="105"/>
      <c r="NW46" s="105"/>
      <c r="NX46" s="105"/>
      <c r="NY46" s="105"/>
      <c r="NZ46" s="105"/>
      <c r="OA46" s="105"/>
      <c r="OB46" s="105"/>
      <c r="OC46" s="105"/>
      <c r="OD46" s="105"/>
      <c r="OE46" s="105"/>
      <c r="OF46" s="105"/>
      <c r="OG46" s="105"/>
      <c r="OH46" s="105"/>
      <c r="OI46" s="105"/>
      <c r="OJ46" s="105"/>
      <c r="OK46" s="105"/>
      <c r="OL46" s="105"/>
      <c r="OM46" s="105"/>
      <c r="ON46" s="105"/>
      <c r="OO46" s="105"/>
      <c r="OP46" s="105"/>
      <c r="OQ46" s="105"/>
      <c r="OR46" s="105"/>
      <c r="OS46" s="105"/>
      <c r="OT46" s="105"/>
      <c r="OU46" s="105"/>
      <c r="OV46" s="105"/>
      <c r="OW46" s="105"/>
      <c r="OX46" s="105"/>
      <c r="OY46" s="105"/>
      <c r="OZ46" s="105"/>
      <c r="PA46" s="105"/>
      <c r="PB46" s="105"/>
      <c r="PC46" s="105"/>
      <c r="PD46" s="105"/>
      <c r="PE46" s="105"/>
      <c r="PF46" s="105"/>
      <c r="PG46" s="105"/>
      <c r="PH46" s="105"/>
      <c r="PI46" s="105"/>
      <c r="PJ46" s="105"/>
      <c r="PK46" s="105"/>
      <c r="PL46" s="105"/>
      <c r="PM46" s="105"/>
      <c r="PN46" s="105"/>
      <c r="PO46" s="105"/>
      <c r="PP46" s="105"/>
      <c r="PQ46" s="105"/>
      <c r="PR46" s="105"/>
      <c r="PS46" s="105"/>
      <c r="PT46" s="105"/>
      <c r="PU46" s="105"/>
      <c r="PV46" s="105"/>
      <c r="PW46" s="105"/>
      <c r="PX46" s="105"/>
      <c r="PY46" s="105"/>
      <c r="PZ46" s="105"/>
      <c r="QA46" s="105"/>
      <c r="QB46" s="105"/>
      <c r="QC46" s="105"/>
      <c r="QD46" s="105"/>
      <c r="QE46" s="105"/>
      <c r="QF46" s="105"/>
      <c r="QG46" s="105"/>
      <c r="QH46" s="105"/>
      <c r="QI46" s="105"/>
      <c r="QJ46" s="105"/>
      <c r="QK46" s="105"/>
      <c r="QL46" s="105"/>
      <c r="QM46" s="105"/>
      <c r="QN46" s="105"/>
      <c r="QO46" s="105"/>
      <c r="QP46" s="105"/>
      <c r="QQ46" s="105"/>
      <c r="QR46" s="105"/>
      <c r="QS46" s="105"/>
      <c r="QT46" s="105"/>
      <c r="QU46" s="105"/>
      <c r="QV46" s="105"/>
      <c r="QW46" s="105"/>
      <c r="QX46" s="105"/>
      <c r="QY46" s="105"/>
      <c r="QZ46" s="105"/>
      <c r="RA46" s="105"/>
      <c r="RB46" s="105"/>
      <c r="RC46" s="105"/>
      <c r="RD46" s="105"/>
      <c r="RE46" s="105"/>
      <c r="RF46" s="105"/>
      <c r="RG46" s="105"/>
      <c r="RH46" s="105"/>
      <c r="RI46" s="105"/>
      <c r="RJ46" s="105"/>
      <c r="RK46" s="105"/>
      <c r="RL46" s="105"/>
      <c r="RM46" s="105"/>
      <c r="RN46" s="105"/>
      <c r="RO46" s="105"/>
      <c r="RP46" s="105"/>
      <c r="RQ46" s="105"/>
      <c r="RR46" s="105"/>
      <c r="RS46" s="105"/>
      <c r="RT46" s="105"/>
      <c r="RU46" s="105"/>
      <c r="RV46" s="105"/>
      <c r="RW46" s="105"/>
      <c r="RX46" s="105"/>
      <c r="RY46" s="105"/>
      <c r="RZ46" s="105"/>
      <c r="SA46" s="105"/>
      <c r="SB46" s="105"/>
      <c r="SC46" s="105"/>
      <c r="SD46" s="105"/>
      <c r="SE46" s="105"/>
      <c r="SF46" s="105"/>
      <c r="SG46" s="105"/>
      <c r="SH46" s="105"/>
      <c r="SI46" s="105"/>
      <c r="SJ46" s="105"/>
      <c r="SK46" s="105"/>
      <c r="SL46" s="105"/>
      <c r="SM46" s="105"/>
      <c r="SN46" s="105"/>
      <c r="SO46" s="105"/>
      <c r="SP46" s="105"/>
      <c r="SQ46" s="105"/>
      <c r="SR46" s="105"/>
      <c r="SS46" s="105"/>
      <c r="ST46" s="105"/>
      <c r="SU46" s="105"/>
      <c r="SV46" s="105"/>
      <c r="SW46" s="105"/>
      <c r="SX46" s="105"/>
      <c r="SY46" s="105"/>
      <c r="SZ46" s="105"/>
      <c r="TA46" s="105"/>
      <c r="TB46" s="105"/>
      <c r="TC46" s="105"/>
      <c r="TD46" s="105"/>
      <c r="TE46" s="105"/>
      <c r="TF46" s="105"/>
      <c r="TG46" s="105"/>
      <c r="TH46" s="105"/>
      <c r="TI46" s="105"/>
      <c r="TJ46" s="105"/>
      <c r="TK46" s="105"/>
      <c r="TL46" s="105"/>
      <c r="TM46" s="105"/>
      <c r="TN46" s="105"/>
      <c r="TO46" s="105"/>
      <c r="TP46" s="105"/>
      <c r="TQ46" s="105"/>
      <c r="TR46" s="105"/>
      <c r="TS46" s="105"/>
      <c r="TT46" s="105"/>
      <c r="TU46" s="105"/>
      <c r="TV46" s="105"/>
      <c r="TW46" s="105"/>
      <c r="TX46" s="105"/>
      <c r="TY46" s="105"/>
      <c r="TZ46" s="105"/>
      <c r="UA46" s="105"/>
      <c r="UB46" s="105"/>
      <c r="UC46" s="105"/>
      <c r="UD46" s="105"/>
      <c r="UE46" s="105"/>
      <c r="UF46" s="105"/>
      <c r="UG46" s="105"/>
      <c r="UH46" s="105"/>
      <c r="UI46" s="105"/>
      <c r="UJ46" s="105"/>
      <c r="UK46" s="105"/>
      <c r="UL46" s="105"/>
      <c r="UM46" s="105"/>
      <c r="UN46" s="105"/>
      <c r="UO46" s="105"/>
      <c r="UP46" s="105"/>
      <c r="UQ46" s="105"/>
      <c r="UR46" s="105"/>
      <c r="US46" s="105"/>
      <c r="UT46" s="105"/>
      <c r="UU46" s="105"/>
      <c r="UV46" s="105"/>
      <c r="UW46" s="105"/>
      <c r="UX46" s="105"/>
      <c r="UY46" s="105"/>
      <c r="UZ46" s="105"/>
      <c r="VA46" s="105"/>
      <c r="VB46" s="105"/>
      <c r="VC46" s="105"/>
      <c r="VD46" s="105"/>
      <c r="VE46" s="105"/>
      <c r="VF46" s="105"/>
      <c r="VG46" s="105"/>
      <c r="VH46" s="105"/>
      <c r="VI46" s="105"/>
      <c r="VJ46" s="105"/>
      <c r="VK46" s="105"/>
      <c r="VL46" s="105"/>
      <c r="VM46" s="105"/>
      <c r="VN46" s="105"/>
      <c r="VO46" s="105"/>
      <c r="VP46" s="105"/>
      <c r="VQ46" s="105"/>
      <c r="VR46" s="105"/>
      <c r="VS46" s="105"/>
      <c r="VT46" s="105"/>
      <c r="VU46" s="105"/>
      <c r="VV46" s="105"/>
      <c r="VW46" s="105"/>
      <c r="VX46" s="105"/>
      <c r="VY46" s="105"/>
      <c r="VZ46" s="105"/>
      <c r="WA46" s="105"/>
      <c r="WB46" s="105"/>
      <c r="WC46" s="105"/>
      <c r="WD46" s="105"/>
      <c r="WE46" s="105"/>
      <c r="WF46" s="105"/>
      <c r="WG46" s="105"/>
      <c r="WH46" s="105"/>
      <c r="WI46" s="105"/>
      <c r="WJ46" s="105"/>
      <c r="WK46" s="105"/>
      <c r="WL46" s="105"/>
      <c r="WM46" s="105"/>
      <c r="WN46" s="105"/>
      <c r="WO46" s="105"/>
      <c r="WP46" s="105"/>
      <c r="WQ46" s="105"/>
      <c r="WR46" s="105"/>
      <c r="WS46" s="105"/>
      <c r="WT46" s="105"/>
      <c r="WU46" s="105"/>
      <c r="WV46" s="105"/>
      <c r="WW46" s="105"/>
      <c r="WX46" s="105"/>
      <c r="WY46" s="105"/>
      <c r="WZ46" s="105"/>
      <c r="XA46" s="105"/>
      <c r="XB46" s="105"/>
      <c r="XC46" s="105"/>
      <c r="XD46" s="105"/>
      <c r="XE46" s="105"/>
      <c r="XF46" s="105"/>
      <c r="XG46" s="105"/>
      <c r="XH46" s="105"/>
      <c r="XI46" s="105"/>
      <c r="XJ46" s="105"/>
      <c r="XK46" s="105"/>
      <c r="XL46" s="105"/>
      <c r="XM46" s="105"/>
      <c r="XN46" s="105"/>
      <c r="XO46" s="105"/>
      <c r="XP46" s="105"/>
      <c r="XQ46" s="105"/>
      <c r="XR46" s="105"/>
      <c r="XS46" s="105"/>
      <c r="XT46" s="105"/>
      <c r="XU46" s="105"/>
      <c r="XV46" s="105"/>
      <c r="XW46" s="105"/>
      <c r="XX46" s="105"/>
      <c r="XY46" s="105"/>
      <c r="XZ46" s="105"/>
      <c r="YA46" s="105"/>
      <c r="YB46" s="105"/>
      <c r="YC46" s="105"/>
      <c r="YD46" s="105"/>
      <c r="YE46" s="105"/>
      <c r="YF46" s="105"/>
      <c r="YG46" s="105"/>
      <c r="YH46" s="105"/>
      <c r="YI46" s="105"/>
      <c r="YJ46" s="105"/>
      <c r="YK46" s="105"/>
      <c r="YL46" s="105"/>
      <c r="YM46" s="105"/>
      <c r="YN46" s="105"/>
      <c r="YO46" s="105"/>
      <c r="YP46" s="105"/>
      <c r="YQ46" s="105"/>
      <c r="YR46" s="105"/>
      <c r="YS46" s="105"/>
      <c r="YT46" s="105"/>
      <c r="YU46" s="105"/>
      <c r="YV46" s="105"/>
      <c r="YW46" s="105"/>
      <c r="YX46" s="105"/>
      <c r="YY46" s="105"/>
      <c r="YZ46" s="105"/>
      <c r="ZA46" s="105"/>
      <c r="ZB46" s="105"/>
      <c r="ZC46" s="105"/>
      <c r="ZD46" s="105"/>
      <c r="ZE46" s="105"/>
      <c r="ZF46" s="105"/>
      <c r="ZG46" s="105"/>
      <c r="ZH46" s="105"/>
      <c r="ZI46" s="105"/>
      <c r="ZJ46" s="105"/>
      <c r="ZK46" s="105"/>
      <c r="ZL46" s="105"/>
      <c r="ZM46" s="105"/>
      <c r="ZN46" s="105"/>
      <c r="ZO46" s="105"/>
      <c r="ZP46" s="105"/>
      <c r="ZQ46" s="105"/>
      <c r="ZR46" s="105"/>
      <c r="ZS46" s="105"/>
      <c r="ZT46" s="105"/>
      <c r="ZU46" s="105"/>
      <c r="ZV46" s="105"/>
      <c r="ZW46" s="105"/>
      <c r="ZX46" s="105"/>
      <c r="ZY46" s="105"/>
      <c r="ZZ46" s="105"/>
      <c r="AAA46" s="105"/>
      <c r="AAB46" s="105"/>
      <c r="AAC46" s="105"/>
      <c r="AAD46" s="105"/>
      <c r="AAE46" s="105"/>
      <c r="AAF46" s="105"/>
      <c r="AAG46" s="105"/>
      <c r="AAH46" s="105"/>
      <c r="AAI46" s="105"/>
      <c r="AAJ46" s="105"/>
      <c r="AAK46" s="105"/>
      <c r="AAL46" s="105"/>
      <c r="AAM46" s="105"/>
      <c r="AAN46" s="105"/>
      <c r="AAO46" s="105"/>
      <c r="AAP46" s="105"/>
      <c r="AAQ46" s="105"/>
      <c r="AAR46" s="105"/>
      <c r="AAS46" s="105"/>
      <c r="AAT46" s="105"/>
      <c r="AAU46" s="105"/>
      <c r="AAV46" s="105"/>
      <c r="AAW46" s="105"/>
      <c r="AAX46" s="105"/>
      <c r="AAY46" s="105"/>
      <c r="AAZ46" s="105"/>
      <c r="ABA46" s="105"/>
      <c r="ABB46" s="105"/>
      <c r="ABC46" s="105"/>
      <c r="ABD46" s="105"/>
      <c r="ABE46" s="105"/>
      <c r="ABF46" s="105"/>
      <c r="ABG46" s="105"/>
      <c r="ABH46" s="105"/>
      <c r="ABI46" s="105"/>
      <c r="ABJ46" s="105"/>
      <c r="ABK46" s="105"/>
      <c r="ABL46" s="105"/>
      <c r="ABM46" s="105"/>
      <c r="ABN46" s="105"/>
      <c r="ABO46" s="105"/>
      <c r="ABP46" s="105"/>
      <c r="ABQ46" s="105"/>
      <c r="ABR46" s="105"/>
      <c r="ABS46" s="105"/>
      <c r="ABT46" s="105"/>
      <c r="ABU46" s="105"/>
      <c r="ABV46" s="105"/>
      <c r="ABW46" s="105"/>
      <c r="ABX46" s="105"/>
      <c r="ABY46" s="105"/>
      <c r="ABZ46" s="105"/>
      <c r="ACA46" s="105"/>
      <c r="ACB46" s="105"/>
      <c r="ACC46" s="105"/>
      <c r="ACD46" s="105"/>
      <c r="ACE46" s="105"/>
      <c r="ACF46" s="105"/>
      <c r="ACG46" s="105"/>
      <c r="ACH46" s="105"/>
      <c r="ACI46" s="105"/>
      <c r="ACJ46" s="105"/>
      <c r="ACK46" s="105"/>
      <c r="ACL46" s="105"/>
      <c r="ACM46" s="105"/>
      <c r="ACN46" s="105"/>
      <c r="ACO46" s="105"/>
      <c r="ACP46" s="105"/>
      <c r="ACQ46" s="105"/>
      <c r="ACR46" s="105"/>
      <c r="ACS46" s="105"/>
      <c r="ACT46" s="105"/>
      <c r="ACU46" s="105"/>
      <c r="ACV46" s="105"/>
      <c r="ACW46" s="105"/>
      <c r="ACX46" s="105"/>
      <c r="ACY46" s="105"/>
      <c r="ACZ46" s="105"/>
      <c r="ADA46" s="105"/>
      <c r="ADB46" s="105"/>
      <c r="ADC46" s="105"/>
      <c r="ADD46" s="105"/>
      <c r="ADE46" s="105"/>
      <c r="ADF46" s="105"/>
      <c r="ADG46" s="105"/>
      <c r="ADH46" s="105"/>
      <c r="ADI46" s="105"/>
      <c r="ADJ46" s="105"/>
      <c r="ADK46" s="105"/>
      <c r="ADL46" s="105"/>
      <c r="ADM46" s="105"/>
      <c r="ADN46" s="105"/>
      <c r="ADO46" s="105"/>
      <c r="ADP46" s="105"/>
      <c r="ADQ46" s="105"/>
      <c r="ADR46" s="105"/>
      <c r="ADS46" s="105"/>
      <c r="ADT46" s="105"/>
      <c r="ADU46" s="105"/>
      <c r="ADV46" s="105"/>
      <c r="ADW46" s="105"/>
      <c r="ADX46" s="105"/>
      <c r="ADY46" s="105"/>
      <c r="ADZ46" s="105"/>
      <c r="AEA46" s="105"/>
      <c r="AEB46" s="105"/>
      <c r="AEC46" s="105"/>
      <c r="AED46" s="105"/>
      <c r="AEE46" s="105"/>
      <c r="AEF46" s="105"/>
      <c r="AEG46" s="105"/>
      <c r="AEH46" s="105"/>
      <c r="AEI46" s="105"/>
      <c r="AEJ46" s="105"/>
      <c r="AEK46" s="105"/>
      <c r="AEL46" s="105"/>
      <c r="AEM46" s="105"/>
      <c r="AEN46" s="105"/>
      <c r="AEO46" s="105"/>
      <c r="AEP46" s="105"/>
      <c r="AEQ46" s="105"/>
      <c r="AER46" s="105"/>
      <c r="AES46" s="105"/>
      <c r="AET46" s="105"/>
      <c r="AEU46" s="105"/>
      <c r="AEV46" s="105"/>
      <c r="AEW46" s="105"/>
      <c r="AEX46" s="105"/>
      <c r="AEY46" s="105"/>
      <c r="AEZ46" s="105"/>
      <c r="AFA46" s="105"/>
      <c r="AFB46" s="105"/>
      <c r="AFC46" s="105"/>
      <c r="AFD46" s="105"/>
      <c r="AFE46" s="105"/>
      <c r="AFF46" s="105"/>
      <c r="AFG46" s="105"/>
      <c r="AFH46" s="105"/>
      <c r="AFI46" s="105"/>
      <c r="AFJ46" s="105"/>
      <c r="AFK46" s="105"/>
      <c r="AFL46" s="105"/>
      <c r="AFM46" s="105"/>
      <c r="AFN46" s="105"/>
      <c r="AFO46" s="105"/>
      <c r="AFP46" s="105"/>
      <c r="AFQ46" s="105"/>
      <c r="AFR46" s="105"/>
      <c r="AFS46" s="105"/>
      <c r="AFT46" s="105"/>
      <c r="AFU46" s="105"/>
      <c r="AFV46" s="105"/>
      <c r="AFW46" s="105"/>
      <c r="AFX46" s="105"/>
      <c r="AFY46" s="105"/>
      <c r="AFZ46" s="105"/>
      <c r="AGA46" s="105"/>
      <c r="AGB46" s="105"/>
      <c r="AGC46" s="105"/>
      <c r="AGD46" s="105"/>
      <c r="AGE46" s="105"/>
      <c r="AGF46" s="105"/>
      <c r="AGG46" s="105"/>
      <c r="AGH46" s="105"/>
      <c r="AGI46" s="105"/>
      <c r="AGJ46" s="105"/>
      <c r="AGK46" s="105"/>
      <c r="AGL46" s="105"/>
      <c r="AGM46" s="105"/>
      <c r="AGN46" s="105"/>
      <c r="AGO46" s="105"/>
      <c r="AGP46" s="105"/>
      <c r="AGQ46" s="105"/>
      <c r="AGR46" s="105"/>
      <c r="AGS46" s="105"/>
      <c r="AGT46" s="105"/>
      <c r="AGU46" s="105"/>
      <c r="AGV46" s="105"/>
      <c r="AGW46" s="105"/>
      <c r="AGX46" s="105"/>
      <c r="AGY46" s="105"/>
      <c r="AGZ46" s="105"/>
      <c r="AHA46" s="105"/>
      <c r="AHB46" s="105"/>
      <c r="AHC46" s="105"/>
      <c r="AHD46" s="105"/>
      <c r="AHE46" s="105"/>
      <c r="AHF46" s="105"/>
      <c r="AHG46" s="105"/>
      <c r="AHH46" s="105"/>
      <c r="AHI46" s="105"/>
      <c r="AHJ46" s="105"/>
      <c r="AHK46" s="105"/>
      <c r="AHL46" s="105"/>
      <c r="AHM46" s="105"/>
      <c r="AHN46" s="105"/>
      <c r="AHO46" s="105"/>
      <c r="AHP46" s="105"/>
      <c r="AHQ46" s="105"/>
      <c r="AHR46" s="105"/>
      <c r="AHS46" s="105"/>
      <c r="AHT46" s="105"/>
      <c r="AHU46" s="105"/>
      <c r="AHV46" s="105"/>
      <c r="AHW46" s="105"/>
      <c r="AHX46" s="105"/>
      <c r="AHY46" s="105"/>
      <c r="AHZ46" s="105"/>
      <c r="AIA46" s="105"/>
      <c r="AIB46" s="105"/>
      <c r="AIC46" s="105"/>
      <c r="AID46" s="105"/>
      <c r="AIE46" s="105"/>
      <c r="AIF46" s="105"/>
      <c r="AIG46" s="105"/>
      <c r="AIH46" s="105"/>
      <c r="AII46" s="105"/>
      <c r="AIJ46" s="105"/>
      <c r="AIK46" s="105"/>
      <c r="AIL46" s="105"/>
      <c r="AIM46" s="105"/>
      <c r="AIN46" s="105"/>
      <c r="AIO46" s="105"/>
      <c r="AIP46" s="105"/>
      <c r="AIQ46" s="105"/>
      <c r="AIR46" s="105"/>
      <c r="AIS46" s="105"/>
      <c r="AIT46" s="105"/>
      <c r="AIU46" s="105"/>
      <c r="AIV46" s="105"/>
      <c r="AIW46" s="105"/>
      <c r="AIX46" s="105"/>
      <c r="AIY46" s="105"/>
      <c r="AIZ46" s="105"/>
      <c r="AJA46" s="105"/>
      <c r="AJB46" s="105"/>
      <c r="AJC46" s="105"/>
      <c r="AJD46" s="105"/>
      <c r="AJE46" s="105"/>
      <c r="AJF46" s="105"/>
      <c r="AJG46" s="105"/>
      <c r="AJH46" s="105"/>
      <c r="AJI46" s="105"/>
      <c r="AJJ46" s="105"/>
      <c r="AJK46" s="105"/>
      <c r="AJL46" s="105"/>
      <c r="AJM46" s="105"/>
      <c r="AJN46" s="105"/>
      <c r="AJO46" s="105"/>
      <c r="AJP46" s="105"/>
      <c r="AJQ46" s="105"/>
      <c r="AJR46" s="105"/>
      <c r="AJS46" s="105"/>
      <c r="AJT46" s="105"/>
      <c r="AJU46" s="105"/>
      <c r="AJV46" s="105"/>
      <c r="AJW46" s="105"/>
      <c r="AJX46" s="105"/>
      <c r="AJY46" s="105"/>
      <c r="AJZ46" s="105"/>
      <c r="AKA46" s="105"/>
      <c r="AKB46" s="105"/>
      <c r="AKC46" s="105"/>
      <c r="AKD46" s="105"/>
      <c r="AKE46" s="105"/>
      <c r="AKF46" s="105"/>
      <c r="AKG46" s="105"/>
      <c r="AKH46" s="105"/>
      <c r="AKI46" s="105"/>
      <c r="AKJ46" s="105"/>
      <c r="AKK46" s="105"/>
      <c r="AKL46" s="105"/>
      <c r="AKM46" s="105"/>
      <c r="AKN46" s="105"/>
      <c r="AKO46" s="105"/>
      <c r="AKP46" s="105"/>
      <c r="AKQ46" s="105"/>
      <c r="AKR46" s="105"/>
      <c r="AKS46" s="105"/>
      <c r="AKT46" s="105"/>
      <c r="AKU46" s="105"/>
      <c r="AKV46" s="105"/>
      <c r="AKW46" s="105"/>
      <c r="AKX46" s="105"/>
      <c r="AKY46" s="105"/>
      <c r="AKZ46" s="105"/>
      <c r="ALA46" s="105"/>
      <c r="ALB46" s="105"/>
      <c r="ALC46" s="105"/>
      <c r="ALD46" s="105"/>
      <c r="ALE46" s="105"/>
      <c r="ALF46" s="105"/>
      <c r="ALG46" s="105"/>
      <c r="ALH46" s="105"/>
      <c r="ALI46" s="105"/>
      <c r="ALJ46" s="105"/>
      <c r="ALK46" s="105"/>
      <c r="ALL46" s="105"/>
      <c r="ALM46" s="105"/>
      <c r="ALN46" s="105"/>
      <c r="ALO46" s="105"/>
      <c r="ALP46" s="105"/>
      <c r="ALQ46" s="105"/>
      <c r="ALR46" s="105"/>
      <c r="ALS46" s="105"/>
      <c r="ALT46" s="105"/>
      <c r="ALU46" s="105"/>
      <c r="ALV46" s="105"/>
      <c r="ALW46" s="105"/>
      <c r="ALX46" s="105"/>
      <c r="ALY46" s="105"/>
      <c r="ALZ46" s="105"/>
      <c r="AMA46" s="105"/>
      <c r="AMB46" s="105"/>
      <c r="AMC46" s="105"/>
      <c r="AMD46" s="105"/>
      <c r="AME46" s="105"/>
      <c r="AMF46" s="105"/>
      <c r="AMG46" s="105"/>
      <c r="AMH46" s="105"/>
      <c r="AMI46" s="105"/>
      <c r="AMJ46" s="105"/>
      <c r="AMK46" s="105"/>
      <c r="AML46" s="105"/>
      <c r="AMM46" s="105"/>
      <c r="AMN46" s="105"/>
      <c r="AMO46" s="105"/>
      <c r="AMP46" s="105"/>
      <c r="AMQ46" s="105"/>
      <c r="AMR46" s="105"/>
      <c r="AMS46" s="105"/>
      <c r="AMT46" s="105"/>
      <c r="AMU46" s="105"/>
      <c r="AMV46" s="105"/>
      <c r="AMW46" s="105"/>
      <c r="AMX46" s="105"/>
      <c r="AMY46" s="105"/>
      <c r="AMZ46" s="105"/>
      <c r="ANA46" s="105"/>
      <c r="ANB46" s="105"/>
      <c r="ANC46" s="105"/>
      <c r="AND46" s="105"/>
      <c r="ANE46" s="105"/>
      <c r="ANF46" s="105"/>
      <c r="ANG46" s="105"/>
      <c r="ANH46" s="105"/>
      <c r="ANI46" s="105"/>
      <c r="ANJ46" s="105"/>
      <c r="ANK46" s="105"/>
      <c r="ANL46" s="105"/>
      <c r="ANM46" s="105"/>
      <c r="ANN46" s="105"/>
      <c r="ANO46" s="105"/>
      <c r="ANP46" s="105"/>
      <c r="ANQ46" s="105"/>
      <c r="ANR46" s="105"/>
      <c r="ANS46" s="105"/>
      <c r="ANT46" s="105"/>
      <c r="ANU46" s="105"/>
      <c r="ANV46" s="105"/>
      <c r="ANW46" s="105"/>
      <c r="ANX46" s="105"/>
      <c r="ANY46" s="105"/>
      <c r="ANZ46" s="105"/>
      <c r="AOA46" s="105"/>
      <c r="AOB46" s="105"/>
      <c r="AOC46" s="105"/>
      <c r="AOD46" s="105"/>
      <c r="AOE46" s="105"/>
      <c r="AOF46" s="105"/>
      <c r="AOG46" s="105"/>
      <c r="AOH46" s="105"/>
      <c r="AOI46" s="105"/>
      <c r="AOJ46" s="105"/>
      <c r="AOK46" s="105"/>
      <c r="AOL46" s="105"/>
      <c r="AOM46" s="105"/>
      <c r="AON46" s="105"/>
      <c r="AOO46" s="105"/>
      <c r="AOP46" s="105"/>
      <c r="AOQ46" s="105"/>
      <c r="AOR46" s="105"/>
      <c r="AOS46" s="105"/>
      <c r="AOT46" s="105"/>
      <c r="AOU46" s="105"/>
      <c r="AOV46" s="105"/>
      <c r="AOW46" s="105"/>
      <c r="AOX46" s="105"/>
      <c r="AOY46" s="105"/>
      <c r="AOZ46" s="105"/>
      <c r="APA46" s="105"/>
      <c r="APB46" s="105"/>
      <c r="APC46" s="105"/>
      <c r="APD46" s="105"/>
      <c r="APE46" s="105"/>
      <c r="APF46" s="105"/>
      <c r="APG46" s="105"/>
      <c r="APH46" s="105"/>
      <c r="API46" s="105"/>
      <c r="APJ46" s="105"/>
      <c r="APK46" s="105"/>
      <c r="APL46" s="105"/>
      <c r="APM46" s="105"/>
      <c r="APN46" s="105"/>
      <c r="APO46" s="105"/>
      <c r="APP46" s="105"/>
      <c r="APQ46" s="105"/>
      <c r="APR46" s="105"/>
      <c r="APS46" s="105"/>
      <c r="APT46" s="105"/>
      <c r="APU46" s="105"/>
      <c r="APV46" s="105"/>
      <c r="APW46" s="105"/>
      <c r="APX46" s="105"/>
      <c r="APY46" s="105"/>
      <c r="APZ46" s="105"/>
      <c r="AQA46" s="105"/>
      <c r="AQB46" s="105"/>
      <c r="AQC46" s="105"/>
      <c r="AQD46" s="105"/>
      <c r="AQE46" s="105"/>
      <c r="AQF46" s="105"/>
      <c r="AQG46" s="105"/>
      <c r="AQH46" s="105"/>
      <c r="AQI46" s="105"/>
      <c r="AQJ46" s="105"/>
      <c r="AQK46" s="105"/>
      <c r="AQL46" s="105"/>
      <c r="AQM46" s="105"/>
      <c r="AQN46" s="105"/>
      <c r="AQO46" s="105"/>
      <c r="AQP46" s="105"/>
      <c r="AQQ46" s="105"/>
      <c r="AQR46" s="105"/>
      <c r="AQS46" s="105"/>
      <c r="AQT46" s="105"/>
      <c r="AQU46" s="105"/>
      <c r="AQV46" s="105"/>
      <c r="AQW46" s="105"/>
      <c r="AQX46" s="105"/>
      <c r="AQY46" s="105"/>
      <c r="AQZ46" s="105"/>
      <c r="ARA46" s="105"/>
      <c r="ARB46" s="105"/>
      <c r="ARC46" s="105"/>
      <c r="ARD46" s="105"/>
      <c r="ARE46" s="105"/>
      <c r="ARF46" s="105"/>
      <c r="ARG46" s="105"/>
      <c r="ARH46" s="105"/>
      <c r="ARI46" s="105"/>
      <c r="ARJ46" s="105"/>
      <c r="ARK46" s="105"/>
      <c r="ARL46" s="105"/>
      <c r="ARM46" s="105"/>
      <c r="ARN46" s="105"/>
      <c r="ARO46" s="105"/>
      <c r="ARP46" s="105"/>
      <c r="ARQ46" s="105"/>
      <c r="ARR46" s="105"/>
      <c r="ARS46" s="105"/>
      <c r="ART46" s="105"/>
      <c r="ARU46" s="105"/>
      <c r="ARV46" s="105"/>
      <c r="ARW46" s="105"/>
      <c r="ARX46" s="105"/>
      <c r="ARY46" s="105"/>
      <c r="ARZ46" s="105"/>
      <c r="ASA46" s="105"/>
      <c r="ASB46" s="105"/>
      <c r="ASC46" s="105"/>
      <c r="ASD46" s="105"/>
      <c r="ASE46" s="105"/>
      <c r="ASF46" s="105"/>
      <c r="ASG46" s="105"/>
      <c r="ASH46" s="105"/>
      <c r="ASI46" s="105"/>
      <c r="ASJ46" s="105"/>
      <c r="ASK46" s="105"/>
      <c r="ASL46" s="105"/>
      <c r="ASM46" s="105"/>
      <c r="ASN46" s="105"/>
      <c r="ASO46" s="105"/>
      <c r="ASP46" s="105"/>
      <c r="ASQ46" s="105"/>
      <c r="ASR46" s="105"/>
      <c r="ASS46" s="105"/>
      <c r="AST46" s="105"/>
      <c r="ASU46" s="105"/>
      <c r="ASV46" s="105"/>
      <c r="ASW46" s="105"/>
      <c r="ASX46" s="105"/>
      <c r="ASY46" s="105"/>
      <c r="ASZ46" s="105"/>
      <c r="ATA46" s="105"/>
      <c r="ATB46" s="105"/>
      <c r="ATC46" s="105"/>
      <c r="ATD46" s="105"/>
      <c r="ATE46" s="105"/>
      <c r="ATF46" s="105"/>
      <c r="ATG46" s="105"/>
      <c r="ATH46" s="105"/>
      <c r="ATI46" s="105"/>
      <c r="ATJ46" s="105"/>
      <c r="ATK46" s="105"/>
      <c r="ATL46" s="105"/>
      <c r="ATM46" s="105"/>
      <c r="ATN46" s="105"/>
      <c r="ATO46" s="105"/>
      <c r="ATP46" s="105"/>
      <c r="ATQ46" s="105"/>
      <c r="ATR46" s="105"/>
      <c r="ATS46" s="105"/>
      <c r="ATT46" s="105"/>
      <c r="ATU46" s="105"/>
      <c r="ATV46" s="105"/>
      <c r="ATW46" s="105"/>
      <c r="ATX46" s="105"/>
      <c r="ATY46" s="105"/>
      <c r="ATZ46" s="105"/>
      <c r="AUA46" s="105"/>
      <c r="AUB46" s="105"/>
      <c r="AUC46" s="105"/>
      <c r="AUD46" s="105"/>
      <c r="AUE46" s="105"/>
      <c r="AUF46" s="105"/>
      <c r="AUG46" s="105"/>
      <c r="AUH46" s="105"/>
      <c r="AUI46" s="105"/>
      <c r="AUJ46" s="105"/>
      <c r="AUK46" s="105"/>
      <c r="AUL46" s="105"/>
      <c r="AUM46" s="105"/>
      <c r="AUN46" s="105"/>
      <c r="AUO46" s="105"/>
      <c r="AUP46" s="105"/>
      <c r="AUQ46" s="105"/>
      <c r="AUR46" s="105"/>
      <c r="AUS46" s="105"/>
      <c r="AUT46" s="105"/>
      <c r="AUU46" s="105"/>
      <c r="AUV46" s="105"/>
      <c r="AUW46" s="105"/>
      <c r="AUX46" s="105"/>
      <c r="AUY46" s="105"/>
      <c r="AUZ46" s="105"/>
      <c r="AVA46" s="105"/>
      <c r="AVB46" s="105"/>
      <c r="AVC46" s="105"/>
      <c r="AVD46" s="105"/>
      <c r="AVE46" s="105"/>
      <c r="AVF46" s="105"/>
      <c r="AVG46" s="105"/>
      <c r="AVH46" s="105"/>
      <c r="AVI46" s="105"/>
      <c r="AVJ46" s="105"/>
      <c r="AVK46" s="105"/>
      <c r="AVL46" s="105"/>
      <c r="AVM46" s="105"/>
      <c r="AVN46" s="105"/>
      <c r="AVO46" s="105"/>
      <c r="AVP46" s="105"/>
      <c r="AVQ46" s="105"/>
      <c r="AVR46" s="105"/>
      <c r="AVS46" s="105"/>
      <c r="AVT46" s="105"/>
      <c r="AVU46" s="105"/>
      <c r="AVV46" s="105"/>
      <c r="AVW46" s="105"/>
      <c r="AVX46" s="105"/>
      <c r="AVY46" s="105"/>
      <c r="AVZ46" s="105"/>
      <c r="AWA46" s="105"/>
      <c r="AWB46" s="105"/>
      <c r="AWC46" s="105"/>
      <c r="AWD46" s="105"/>
      <c r="AWE46" s="105"/>
      <c r="AWF46" s="105"/>
      <c r="AWG46" s="105"/>
      <c r="AWH46" s="105"/>
    </row>
    <row r="47" spans="1:1282" s="58" customFormat="1">
      <c r="A47" s="2578"/>
      <c r="B47" s="65"/>
      <c r="C47" s="7" t="s">
        <v>64</v>
      </c>
      <c r="D47" s="7"/>
      <c r="E47" s="7"/>
      <c r="F47" s="7"/>
      <c r="G47" s="7"/>
      <c r="H47" s="7"/>
      <c r="I47" s="7"/>
      <c r="J47" s="7"/>
      <c r="K47" s="7"/>
      <c r="L47" s="7"/>
      <c r="M47" s="7"/>
      <c r="N47" s="8"/>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c r="FA47" s="105"/>
      <c r="FB47" s="105"/>
      <c r="FC47" s="105"/>
      <c r="FD47" s="105"/>
      <c r="FE47" s="105"/>
      <c r="FF47" s="105"/>
      <c r="FG47" s="105"/>
      <c r="FH47" s="105"/>
      <c r="FI47" s="105"/>
      <c r="FJ47" s="105"/>
      <c r="FK47" s="105"/>
      <c r="FL47" s="105"/>
      <c r="FM47" s="105"/>
      <c r="FN47" s="105"/>
      <c r="FO47" s="105"/>
      <c r="FP47" s="105"/>
      <c r="FQ47" s="105"/>
      <c r="FR47" s="105"/>
      <c r="FS47" s="105"/>
      <c r="FT47" s="105"/>
      <c r="FU47" s="105"/>
      <c r="FV47" s="105"/>
      <c r="FW47" s="105"/>
      <c r="FX47" s="105"/>
      <c r="FY47" s="105"/>
      <c r="FZ47" s="105"/>
      <c r="GA47" s="105"/>
      <c r="GB47" s="105"/>
      <c r="GC47" s="105"/>
      <c r="GD47" s="105"/>
      <c r="GE47" s="105"/>
      <c r="GF47" s="105"/>
      <c r="GG47" s="105"/>
      <c r="GH47" s="105"/>
      <c r="GI47" s="105"/>
      <c r="GJ47" s="105"/>
      <c r="GK47" s="105"/>
      <c r="GL47" s="105"/>
      <c r="GM47" s="105"/>
      <c r="GN47" s="105"/>
      <c r="GO47" s="105"/>
      <c r="GP47" s="105"/>
      <c r="GQ47" s="105"/>
      <c r="GR47" s="105"/>
      <c r="GS47" s="105"/>
      <c r="GT47" s="105"/>
      <c r="GU47" s="105"/>
      <c r="GV47" s="105"/>
      <c r="GW47" s="105"/>
      <c r="GX47" s="105"/>
      <c r="GY47" s="105"/>
      <c r="GZ47" s="105"/>
      <c r="HA47" s="105"/>
      <c r="HB47" s="105"/>
      <c r="HC47" s="105"/>
      <c r="HD47" s="105"/>
      <c r="HE47" s="105"/>
      <c r="HF47" s="105"/>
      <c r="HG47" s="105"/>
      <c r="HH47" s="105"/>
      <c r="HI47" s="105"/>
      <c r="HJ47" s="105"/>
      <c r="HK47" s="105"/>
      <c r="HL47" s="105"/>
      <c r="HM47" s="105"/>
      <c r="HN47" s="105"/>
      <c r="HO47" s="105"/>
      <c r="HP47" s="105"/>
      <c r="HQ47" s="105"/>
      <c r="HR47" s="105"/>
      <c r="HS47" s="105"/>
      <c r="HT47" s="105"/>
      <c r="HU47" s="105"/>
      <c r="HV47" s="105"/>
      <c r="HW47" s="105"/>
      <c r="HX47" s="105"/>
      <c r="HY47" s="105"/>
      <c r="HZ47" s="105"/>
      <c r="IA47" s="105"/>
      <c r="IB47" s="105"/>
      <c r="IC47" s="105"/>
      <c r="ID47" s="105"/>
      <c r="IE47" s="105"/>
      <c r="IF47" s="105"/>
      <c r="IG47" s="105"/>
      <c r="IH47" s="105"/>
      <c r="II47" s="105"/>
      <c r="IJ47" s="105"/>
      <c r="IK47" s="105"/>
      <c r="IL47" s="105"/>
      <c r="IM47" s="105"/>
      <c r="IN47" s="105"/>
      <c r="IO47" s="105"/>
      <c r="IP47" s="105"/>
      <c r="IQ47" s="105"/>
      <c r="IR47" s="105"/>
      <c r="IS47" s="105"/>
      <c r="IT47" s="105"/>
      <c r="IU47" s="105"/>
      <c r="IV47" s="105"/>
      <c r="IW47" s="105"/>
      <c r="IX47" s="105"/>
      <c r="IY47" s="105"/>
      <c r="IZ47" s="105"/>
      <c r="JA47" s="105"/>
      <c r="JB47" s="105"/>
      <c r="JC47" s="105"/>
      <c r="JD47" s="105"/>
      <c r="JE47" s="105"/>
      <c r="JF47" s="105"/>
      <c r="JG47" s="105"/>
      <c r="JH47" s="105"/>
      <c r="JI47" s="105"/>
      <c r="JJ47" s="105"/>
      <c r="JK47" s="105"/>
      <c r="JL47" s="105"/>
      <c r="JM47" s="105"/>
      <c r="JN47" s="105"/>
      <c r="JO47" s="105"/>
      <c r="JP47" s="105"/>
      <c r="JQ47" s="105"/>
      <c r="JR47" s="105"/>
      <c r="JS47" s="105"/>
      <c r="JT47" s="105"/>
      <c r="JU47" s="105"/>
      <c r="JV47" s="105"/>
      <c r="JW47" s="105"/>
      <c r="JX47" s="105"/>
      <c r="JY47" s="105"/>
      <c r="JZ47" s="105"/>
      <c r="KA47" s="105"/>
      <c r="KB47" s="105"/>
      <c r="KC47" s="105"/>
      <c r="KD47" s="105"/>
      <c r="KE47" s="105"/>
      <c r="KF47" s="105"/>
      <c r="KG47" s="105"/>
      <c r="KH47" s="105"/>
      <c r="KI47" s="105"/>
      <c r="KJ47" s="105"/>
      <c r="KK47" s="105"/>
      <c r="KL47" s="105"/>
      <c r="KM47" s="105"/>
      <c r="KN47" s="105"/>
      <c r="KO47" s="105"/>
      <c r="KP47" s="105"/>
      <c r="KQ47" s="105"/>
      <c r="KR47" s="105"/>
      <c r="KS47" s="105"/>
      <c r="KT47" s="105"/>
      <c r="KU47" s="105"/>
      <c r="KV47" s="105"/>
      <c r="KW47" s="105"/>
      <c r="KX47" s="105"/>
      <c r="KY47" s="105"/>
      <c r="KZ47" s="105"/>
      <c r="LA47" s="105"/>
      <c r="LB47" s="105"/>
      <c r="LC47" s="105"/>
      <c r="LD47" s="105"/>
      <c r="LE47" s="105"/>
      <c r="LF47" s="105"/>
      <c r="LG47" s="105"/>
      <c r="LH47" s="105"/>
      <c r="LI47" s="105"/>
      <c r="LJ47" s="105"/>
      <c r="LK47" s="105"/>
      <c r="LL47" s="105"/>
      <c r="LM47" s="105"/>
      <c r="LN47" s="105"/>
      <c r="LO47" s="105"/>
      <c r="LP47" s="105"/>
      <c r="LQ47" s="105"/>
      <c r="LR47" s="105"/>
      <c r="LS47" s="105"/>
      <c r="LT47" s="105"/>
      <c r="LU47" s="105"/>
      <c r="LV47" s="105"/>
      <c r="LW47" s="105"/>
      <c r="LX47" s="105"/>
      <c r="LY47" s="105"/>
      <c r="LZ47" s="105"/>
      <c r="MA47" s="105"/>
      <c r="MB47" s="105"/>
      <c r="MC47" s="105"/>
      <c r="MD47" s="105"/>
      <c r="ME47" s="105"/>
      <c r="MF47" s="105"/>
      <c r="MG47" s="105"/>
      <c r="MH47" s="105"/>
      <c r="MI47" s="105"/>
      <c r="MJ47" s="105"/>
      <c r="MK47" s="105"/>
      <c r="ML47" s="105"/>
      <c r="MM47" s="105"/>
      <c r="MN47" s="105"/>
      <c r="MO47" s="105"/>
      <c r="MP47" s="105"/>
      <c r="MQ47" s="105"/>
      <c r="MR47" s="105"/>
      <c r="MS47" s="105"/>
      <c r="MT47" s="105"/>
      <c r="MU47" s="105"/>
      <c r="MV47" s="105"/>
      <c r="MW47" s="105"/>
      <c r="MX47" s="105"/>
      <c r="MY47" s="105"/>
      <c r="MZ47" s="105"/>
      <c r="NA47" s="105"/>
      <c r="NB47" s="105"/>
      <c r="NC47" s="105"/>
      <c r="ND47" s="105"/>
      <c r="NE47" s="105"/>
      <c r="NF47" s="105"/>
      <c r="NG47" s="105"/>
      <c r="NH47" s="105"/>
      <c r="NI47" s="105"/>
      <c r="NJ47" s="105"/>
      <c r="NK47" s="105"/>
      <c r="NL47" s="105"/>
      <c r="NM47" s="105"/>
      <c r="NN47" s="105"/>
      <c r="NO47" s="105"/>
      <c r="NP47" s="105"/>
      <c r="NQ47" s="105"/>
      <c r="NR47" s="105"/>
      <c r="NS47" s="105"/>
      <c r="NT47" s="105"/>
      <c r="NU47" s="105"/>
      <c r="NV47" s="105"/>
      <c r="NW47" s="105"/>
      <c r="NX47" s="105"/>
      <c r="NY47" s="105"/>
      <c r="NZ47" s="105"/>
      <c r="OA47" s="105"/>
      <c r="OB47" s="105"/>
      <c r="OC47" s="105"/>
      <c r="OD47" s="105"/>
      <c r="OE47" s="105"/>
      <c r="OF47" s="105"/>
      <c r="OG47" s="105"/>
      <c r="OH47" s="105"/>
      <c r="OI47" s="105"/>
      <c r="OJ47" s="105"/>
      <c r="OK47" s="105"/>
      <c r="OL47" s="105"/>
      <c r="OM47" s="105"/>
      <c r="ON47" s="105"/>
      <c r="OO47" s="105"/>
      <c r="OP47" s="105"/>
      <c r="OQ47" s="105"/>
      <c r="OR47" s="105"/>
      <c r="OS47" s="105"/>
      <c r="OT47" s="105"/>
      <c r="OU47" s="105"/>
      <c r="OV47" s="105"/>
      <c r="OW47" s="105"/>
      <c r="OX47" s="105"/>
      <c r="OY47" s="105"/>
      <c r="OZ47" s="105"/>
      <c r="PA47" s="105"/>
      <c r="PB47" s="105"/>
      <c r="PC47" s="105"/>
      <c r="PD47" s="105"/>
      <c r="PE47" s="105"/>
      <c r="PF47" s="105"/>
      <c r="PG47" s="105"/>
      <c r="PH47" s="105"/>
      <c r="PI47" s="105"/>
      <c r="PJ47" s="105"/>
      <c r="PK47" s="105"/>
      <c r="PL47" s="105"/>
      <c r="PM47" s="105"/>
      <c r="PN47" s="105"/>
      <c r="PO47" s="105"/>
      <c r="PP47" s="105"/>
      <c r="PQ47" s="105"/>
      <c r="PR47" s="105"/>
      <c r="PS47" s="105"/>
      <c r="PT47" s="105"/>
      <c r="PU47" s="105"/>
      <c r="PV47" s="105"/>
      <c r="PW47" s="105"/>
      <c r="PX47" s="105"/>
      <c r="PY47" s="105"/>
      <c r="PZ47" s="105"/>
      <c r="QA47" s="105"/>
      <c r="QB47" s="105"/>
      <c r="QC47" s="105"/>
      <c r="QD47" s="105"/>
      <c r="QE47" s="105"/>
      <c r="QF47" s="105"/>
      <c r="QG47" s="105"/>
      <c r="QH47" s="105"/>
      <c r="QI47" s="105"/>
      <c r="QJ47" s="105"/>
      <c r="QK47" s="105"/>
      <c r="QL47" s="105"/>
      <c r="QM47" s="105"/>
      <c r="QN47" s="105"/>
      <c r="QO47" s="105"/>
      <c r="QP47" s="105"/>
      <c r="QQ47" s="105"/>
      <c r="QR47" s="105"/>
      <c r="QS47" s="105"/>
      <c r="QT47" s="105"/>
      <c r="QU47" s="105"/>
      <c r="QV47" s="105"/>
      <c r="QW47" s="105"/>
      <c r="QX47" s="105"/>
      <c r="QY47" s="105"/>
      <c r="QZ47" s="105"/>
      <c r="RA47" s="105"/>
      <c r="RB47" s="105"/>
      <c r="RC47" s="105"/>
      <c r="RD47" s="105"/>
      <c r="RE47" s="105"/>
      <c r="RF47" s="105"/>
      <c r="RG47" s="105"/>
      <c r="RH47" s="105"/>
      <c r="RI47" s="105"/>
      <c r="RJ47" s="105"/>
      <c r="RK47" s="105"/>
      <c r="RL47" s="105"/>
      <c r="RM47" s="105"/>
      <c r="RN47" s="105"/>
      <c r="RO47" s="105"/>
      <c r="RP47" s="105"/>
      <c r="RQ47" s="105"/>
      <c r="RR47" s="105"/>
      <c r="RS47" s="105"/>
      <c r="RT47" s="105"/>
      <c r="RU47" s="105"/>
      <c r="RV47" s="105"/>
      <c r="RW47" s="105"/>
      <c r="RX47" s="105"/>
      <c r="RY47" s="105"/>
      <c r="RZ47" s="105"/>
      <c r="SA47" s="105"/>
      <c r="SB47" s="105"/>
      <c r="SC47" s="105"/>
      <c r="SD47" s="105"/>
      <c r="SE47" s="105"/>
      <c r="SF47" s="105"/>
      <c r="SG47" s="105"/>
      <c r="SH47" s="105"/>
      <c r="SI47" s="105"/>
      <c r="SJ47" s="105"/>
      <c r="SK47" s="105"/>
      <c r="SL47" s="105"/>
      <c r="SM47" s="105"/>
      <c r="SN47" s="105"/>
      <c r="SO47" s="105"/>
      <c r="SP47" s="105"/>
      <c r="SQ47" s="105"/>
      <c r="SR47" s="105"/>
      <c r="SS47" s="105"/>
      <c r="ST47" s="105"/>
      <c r="SU47" s="105"/>
      <c r="SV47" s="105"/>
      <c r="SW47" s="105"/>
      <c r="SX47" s="105"/>
      <c r="SY47" s="105"/>
      <c r="SZ47" s="105"/>
      <c r="TA47" s="105"/>
      <c r="TB47" s="105"/>
      <c r="TC47" s="105"/>
      <c r="TD47" s="105"/>
      <c r="TE47" s="105"/>
      <c r="TF47" s="105"/>
      <c r="TG47" s="105"/>
      <c r="TH47" s="105"/>
      <c r="TI47" s="105"/>
      <c r="TJ47" s="105"/>
      <c r="TK47" s="105"/>
      <c r="TL47" s="105"/>
      <c r="TM47" s="105"/>
      <c r="TN47" s="105"/>
      <c r="TO47" s="105"/>
      <c r="TP47" s="105"/>
      <c r="TQ47" s="105"/>
      <c r="TR47" s="105"/>
      <c r="TS47" s="105"/>
      <c r="TT47" s="105"/>
      <c r="TU47" s="105"/>
      <c r="TV47" s="105"/>
      <c r="TW47" s="105"/>
      <c r="TX47" s="105"/>
      <c r="TY47" s="105"/>
      <c r="TZ47" s="105"/>
      <c r="UA47" s="105"/>
      <c r="UB47" s="105"/>
      <c r="UC47" s="105"/>
      <c r="UD47" s="105"/>
      <c r="UE47" s="105"/>
      <c r="UF47" s="105"/>
      <c r="UG47" s="105"/>
      <c r="UH47" s="105"/>
      <c r="UI47" s="105"/>
      <c r="UJ47" s="105"/>
      <c r="UK47" s="105"/>
      <c r="UL47" s="105"/>
      <c r="UM47" s="105"/>
      <c r="UN47" s="105"/>
      <c r="UO47" s="105"/>
      <c r="UP47" s="105"/>
      <c r="UQ47" s="105"/>
      <c r="UR47" s="105"/>
      <c r="US47" s="105"/>
      <c r="UT47" s="105"/>
      <c r="UU47" s="105"/>
      <c r="UV47" s="105"/>
      <c r="UW47" s="105"/>
      <c r="UX47" s="105"/>
      <c r="UY47" s="105"/>
      <c r="UZ47" s="105"/>
      <c r="VA47" s="105"/>
      <c r="VB47" s="105"/>
      <c r="VC47" s="105"/>
      <c r="VD47" s="105"/>
      <c r="VE47" s="105"/>
      <c r="VF47" s="105"/>
      <c r="VG47" s="105"/>
      <c r="VH47" s="105"/>
      <c r="VI47" s="105"/>
      <c r="VJ47" s="105"/>
      <c r="VK47" s="105"/>
      <c r="VL47" s="105"/>
      <c r="VM47" s="105"/>
      <c r="VN47" s="105"/>
      <c r="VO47" s="105"/>
      <c r="VP47" s="105"/>
      <c r="VQ47" s="105"/>
      <c r="VR47" s="105"/>
      <c r="VS47" s="105"/>
      <c r="VT47" s="105"/>
      <c r="VU47" s="105"/>
      <c r="VV47" s="105"/>
      <c r="VW47" s="105"/>
      <c r="VX47" s="105"/>
      <c r="VY47" s="105"/>
      <c r="VZ47" s="105"/>
      <c r="WA47" s="105"/>
      <c r="WB47" s="105"/>
      <c r="WC47" s="105"/>
      <c r="WD47" s="105"/>
      <c r="WE47" s="105"/>
      <c r="WF47" s="105"/>
      <c r="WG47" s="105"/>
      <c r="WH47" s="105"/>
      <c r="WI47" s="105"/>
      <c r="WJ47" s="105"/>
      <c r="WK47" s="105"/>
      <c r="WL47" s="105"/>
      <c r="WM47" s="105"/>
      <c r="WN47" s="105"/>
      <c r="WO47" s="105"/>
      <c r="WP47" s="105"/>
      <c r="WQ47" s="105"/>
      <c r="WR47" s="105"/>
      <c r="WS47" s="105"/>
      <c r="WT47" s="105"/>
      <c r="WU47" s="105"/>
      <c r="WV47" s="105"/>
      <c r="WW47" s="105"/>
      <c r="WX47" s="105"/>
      <c r="WY47" s="105"/>
      <c r="WZ47" s="105"/>
      <c r="XA47" s="105"/>
      <c r="XB47" s="105"/>
      <c r="XC47" s="105"/>
      <c r="XD47" s="105"/>
      <c r="XE47" s="105"/>
      <c r="XF47" s="105"/>
      <c r="XG47" s="105"/>
      <c r="XH47" s="105"/>
      <c r="XI47" s="105"/>
      <c r="XJ47" s="105"/>
      <c r="XK47" s="105"/>
      <c r="XL47" s="105"/>
      <c r="XM47" s="105"/>
      <c r="XN47" s="105"/>
      <c r="XO47" s="105"/>
      <c r="XP47" s="105"/>
      <c r="XQ47" s="105"/>
      <c r="XR47" s="105"/>
      <c r="XS47" s="105"/>
      <c r="XT47" s="105"/>
      <c r="XU47" s="105"/>
      <c r="XV47" s="105"/>
      <c r="XW47" s="105"/>
      <c r="XX47" s="105"/>
      <c r="XY47" s="105"/>
      <c r="XZ47" s="105"/>
      <c r="YA47" s="105"/>
      <c r="YB47" s="105"/>
      <c r="YC47" s="105"/>
      <c r="YD47" s="105"/>
      <c r="YE47" s="105"/>
      <c r="YF47" s="105"/>
      <c r="YG47" s="105"/>
      <c r="YH47" s="105"/>
      <c r="YI47" s="105"/>
      <c r="YJ47" s="105"/>
      <c r="YK47" s="105"/>
      <c r="YL47" s="105"/>
      <c r="YM47" s="105"/>
      <c r="YN47" s="105"/>
      <c r="YO47" s="105"/>
      <c r="YP47" s="105"/>
      <c r="YQ47" s="105"/>
      <c r="YR47" s="105"/>
      <c r="YS47" s="105"/>
      <c r="YT47" s="105"/>
      <c r="YU47" s="105"/>
      <c r="YV47" s="105"/>
      <c r="YW47" s="105"/>
      <c r="YX47" s="105"/>
      <c r="YY47" s="105"/>
      <c r="YZ47" s="105"/>
      <c r="ZA47" s="105"/>
      <c r="ZB47" s="105"/>
      <c r="ZC47" s="105"/>
      <c r="ZD47" s="105"/>
      <c r="ZE47" s="105"/>
      <c r="ZF47" s="105"/>
      <c r="ZG47" s="105"/>
      <c r="ZH47" s="105"/>
      <c r="ZI47" s="105"/>
      <c r="ZJ47" s="105"/>
      <c r="ZK47" s="105"/>
      <c r="ZL47" s="105"/>
      <c r="ZM47" s="105"/>
      <c r="ZN47" s="105"/>
      <c r="ZO47" s="105"/>
      <c r="ZP47" s="105"/>
      <c r="ZQ47" s="105"/>
      <c r="ZR47" s="105"/>
      <c r="ZS47" s="105"/>
      <c r="ZT47" s="105"/>
      <c r="ZU47" s="105"/>
      <c r="ZV47" s="105"/>
      <c r="ZW47" s="105"/>
      <c r="ZX47" s="105"/>
      <c r="ZY47" s="105"/>
      <c r="ZZ47" s="105"/>
      <c r="AAA47" s="105"/>
      <c r="AAB47" s="105"/>
      <c r="AAC47" s="105"/>
      <c r="AAD47" s="105"/>
      <c r="AAE47" s="105"/>
      <c r="AAF47" s="105"/>
      <c r="AAG47" s="105"/>
      <c r="AAH47" s="105"/>
      <c r="AAI47" s="105"/>
      <c r="AAJ47" s="105"/>
      <c r="AAK47" s="105"/>
      <c r="AAL47" s="105"/>
      <c r="AAM47" s="105"/>
      <c r="AAN47" s="105"/>
      <c r="AAO47" s="105"/>
      <c r="AAP47" s="105"/>
      <c r="AAQ47" s="105"/>
      <c r="AAR47" s="105"/>
      <c r="AAS47" s="105"/>
      <c r="AAT47" s="105"/>
      <c r="AAU47" s="105"/>
      <c r="AAV47" s="105"/>
      <c r="AAW47" s="105"/>
      <c r="AAX47" s="105"/>
      <c r="AAY47" s="105"/>
      <c r="AAZ47" s="105"/>
      <c r="ABA47" s="105"/>
      <c r="ABB47" s="105"/>
      <c r="ABC47" s="105"/>
      <c r="ABD47" s="105"/>
      <c r="ABE47" s="105"/>
      <c r="ABF47" s="105"/>
      <c r="ABG47" s="105"/>
      <c r="ABH47" s="105"/>
      <c r="ABI47" s="105"/>
      <c r="ABJ47" s="105"/>
      <c r="ABK47" s="105"/>
      <c r="ABL47" s="105"/>
      <c r="ABM47" s="105"/>
      <c r="ABN47" s="105"/>
      <c r="ABO47" s="105"/>
      <c r="ABP47" s="105"/>
      <c r="ABQ47" s="105"/>
      <c r="ABR47" s="105"/>
      <c r="ABS47" s="105"/>
      <c r="ABT47" s="105"/>
      <c r="ABU47" s="105"/>
      <c r="ABV47" s="105"/>
      <c r="ABW47" s="105"/>
      <c r="ABX47" s="105"/>
      <c r="ABY47" s="105"/>
      <c r="ABZ47" s="105"/>
      <c r="ACA47" s="105"/>
      <c r="ACB47" s="105"/>
      <c r="ACC47" s="105"/>
      <c r="ACD47" s="105"/>
      <c r="ACE47" s="105"/>
      <c r="ACF47" s="105"/>
      <c r="ACG47" s="105"/>
      <c r="ACH47" s="105"/>
      <c r="ACI47" s="105"/>
      <c r="ACJ47" s="105"/>
      <c r="ACK47" s="105"/>
      <c r="ACL47" s="105"/>
      <c r="ACM47" s="105"/>
      <c r="ACN47" s="105"/>
      <c r="ACO47" s="105"/>
      <c r="ACP47" s="105"/>
      <c r="ACQ47" s="105"/>
      <c r="ACR47" s="105"/>
      <c r="ACS47" s="105"/>
      <c r="ACT47" s="105"/>
      <c r="ACU47" s="105"/>
      <c r="ACV47" s="105"/>
      <c r="ACW47" s="105"/>
      <c r="ACX47" s="105"/>
      <c r="ACY47" s="105"/>
      <c r="ACZ47" s="105"/>
      <c r="ADA47" s="105"/>
      <c r="ADB47" s="105"/>
      <c r="ADC47" s="105"/>
      <c r="ADD47" s="105"/>
      <c r="ADE47" s="105"/>
      <c r="ADF47" s="105"/>
      <c r="ADG47" s="105"/>
      <c r="ADH47" s="105"/>
      <c r="ADI47" s="105"/>
      <c r="ADJ47" s="105"/>
      <c r="ADK47" s="105"/>
      <c r="ADL47" s="105"/>
      <c r="ADM47" s="105"/>
      <c r="ADN47" s="105"/>
      <c r="ADO47" s="105"/>
      <c r="ADP47" s="105"/>
      <c r="ADQ47" s="105"/>
      <c r="ADR47" s="105"/>
      <c r="ADS47" s="105"/>
      <c r="ADT47" s="105"/>
      <c r="ADU47" s="105"/>
      <c r="ADV47" s="105"/>
      <c r="ADW47" s="105"/>
      <c r="ADX47" s="105"/>
      <c r="ADY47" s="105"/>
      <c r="ADZ47" s="105"/>
      <c r="AEA47" s="105"/>
      <c r="AEB47" s="105"/>
      <c r="AEC47" s="105"/>
      <c r="AED47" s="105"/>
      <c r="AEE47" s="105"/>
      <c r="AEF47" s="105"/>
      <c r="AEG47" s="105"/>
      <c r="AEH47" s="105"/>
      <c r="AEI47" s="105"/>
      <c r="AEJ47" s="105"/>
      <c r="AEK47" s="105"/>
      <c r="AEL47" s="105"/>
      <c r="AEM47" s="105"/>
      <c r="AEN47" s="105"/>
      <c r="AEO47" s="105"/>
      <c r="AEP47" s="105"/>
      <c r="AEQ47" s="105"/>
      <c r="AER47" s="105"/>
      <c r="AES47" s="105"/>
      <c r="AET47" s="105"/>
      <c r="AEU47" s="105"/>
      <c r="AEV47" s="105"/>
      <c r="AEW47" s="105"/>
      <c r="AEX47" s="105"/>
      <c r="AEY47" s="105"/>
      <c r="AEZ47" s="105"/>
      <c r="AFA47" s="105"/>
      <c r="AFB47" s="105"/>
      <c r="AFC47" s="105"/>
      <c r="AFD47" s="105"/>
      <c r="AFE47" s="105"/>
      <c r="AFF47" s="105"/>
      <c r="AFG47" s="105"/>
      <c r="AFH47" s="105"/>
      <c r="AFI47" s="105"/>
      <c r="AFJ47" s="105"/>
      <c r="AFK47" s="105"/>
      <c r="AFL47" s="105"/>
      <c r="AFM47" s="105"/>
      <c r="AFN47" s="105"/>
      <c r="AFO47" s="105"/>
      <c r="AFP47" s="105"/>
      <c r="AFQ47" s="105"/>
      <c r="AFR47" s="105"/>
      <c r="AFS47" s="105"/>
      <c r="AFT47" s="105"/>
      <c r="AFU47" s="105"/>
      <c r="AFV47" s="105"/>
      <c r="AFW47" s="105"/>
      <c r="AFX47" s="105"/>
      <c r="AFY47" s="105"/>
      <c r="AFZ47" s="105"/>
      <c r="AGA47" s="105"/>
      <c r="AGB47" s="105"/>
      <c r="AGC47" s="105"/>
      <c r="AGD47" s="105"/>
      <c r="AGE47" s="105"/>
      <c r="AGF47" s="105"/>
      <c r="AGG47" s="105"/>
      <c r="AGH47" s="105"/>
      <c r="AGI47" s="105"/>
      <c r="AGJ47" s="105"/>
      <c r="AGK47" s="105"/>
      <c r="AGL47" s="105"/>
      <c r="AGM47" s="105"/>
      <c r="AGN47" s="105"/>
      <c r="AGO47" s="105"/>
      <c r="AGP47" s="105"/>
      <c r="AGQ47" s="105"/>
      <c r="AGR47" s="105"/>
      <c r="AGS47" s="105"/>
      <c r="AGT47" s="105"/>
      <c r="AGU47" s="105"/>
      <c r="AGV47" s="105"/>
      <c r="AGW47" s="105"/>
      <c r="AGX47" s="105"/>
      <c r="AGY47" s="105"/>
      <c r="AGZ47" s="105"/>
      <c r="AHA47" s="105"/>
      <c r="AHB47" s="105"/>
      <c r="AHC47" s="105"/>
      <c r="AHD47" s="105"/>
      <c r="AHE47" s="105"/>
      <c r="AHF47" s="105"/>
      <c r="AHG47" s="105"/>
      <c r="AHH47" s="105"/>
      <c r="AHI47" s="105"/>
      <c r="AHJ47" s="105"/>
      <c r="AHK47" s="105"/>
      <c r="AHL47" s="105"/>
      <c r="AHM47" s="105"/>
      <c r="AHN47" s="105"/>
      <c r="AHO47" s="105"/>
      <c r="AHP47" s="105"/>
      <c r="AHQ47" s="105"/>
      <c r="AHR47" s="105"/>
      <c r="AHS47" s="105"/>
      <c r="AHT47" s="105"/>
      <c r="AHU47" s="105"/>
      <c r="AHV47" s="105"/>
      <c r="AHW47" s="105"/>
      <c r="AHX47" s="105"/>
      <c r="AHY47" s="105"/>
      <c r="AHZ47" s="105"/>
      <c r="AIA47" s="105"/>
      <c r="AIB47" s="105"/>
      <c r="AIC47" s="105"/>
      <c r="AID47" s="105"/>
      <c r="AIE47" s="105"/>
      <c r="AIF47" s="105"/>
      <c r="AIG47" s="105"/>
      <c r="AIH47" s="105"/>
      <c r="AII47" s="105"/>
      <c r="AIJ47" s="105"/>
      <c r="AIK47" s="105"/>
      <c r="AIL47" s="105"/>
      <c r="AIM47" s="105"/>
      <c r="AIN47" s="105"/>
      <c r="AIO47" s="105"/>
      <c r="AIP47" s="105"/>
      <c r="AIQ47" s="105"/>
      <c r="AIR47" s="105"/>
      <c r="AIS47" s="105"/>
      <c r="AIT47" s="105"/>
      <c r="AIU47" s="105"/>
      <c r="AIV47" s="105"/>
      <c r="AIW47" s="105"/>
      <c r="AIX47" s="105"/>
      <c r="AIY47" s="105"/>
      <c r="AIZ47" s="105"/>
      <c r="AJA47" s="105"/>
      <c r="AJB47" s="105"/>
      <c r="AJC47" s="105"/>
      <c r="AJD47" s="105"/>
      <c r="AJE47" s="105"/>
      <c r="AJF47" s="105"/>
      <c r="AJG47" s="105"/>
      <c r="AJH47" s="105"/>
      <c r="AJI47" s="105"/>
      <c r="AJJ47" s="105"/>
      <c r="AJK47" s="105"/>
      <c r="AJL47" s="105"/>
      <c r="AJM47" s="105"/>
      <c r="AJN47" s="105"/>
      <c r="AJO47" s="105"/>
      <c r="AJP47" s="105"/>
      <c r="AJQ47" s="105"/>
      <c r="AJR47" s="105"/>
      <c r="AJS47" s="105"/>
      <c r="AJT47" s="105"/>
      <c r="AJU47" s="105"/>
      <c r="AJV47" s="105"/>
      <c r="AJW47" s="105"/>
      <c r="AJX47" s="105"/>
      <c r="AJY47" s="105"/>
      <c r="AJZ47" s="105"/>
      <c r="AKA47" s="105"/>
      <c r="AKB47" s="105"/>
      <c r="AKC47" s="105"/>
      <c r="AKD47" s="105"/>
      <c r="AKE47" s="105"/>
      <c r="AKF47" s="105"/>
      <c r="AKG47" s="105"/>
      <c r="AKH47" s="105"/>
      <c r="AKI47" s="105"/>
      <c r="AKJ47" s="105"/>
      <c r="AKK47" s="105"/>
      <c r="AKL47" s="105"/>
      <c r="AKM47" s="105"/>
      <c r="AKN47" s="105"/>
      <c r="AKO47" s="105"/>
      <c r="AKP47" s="105"/>
      <c r="AKQ47" s="105"/>
      <c r="AKR47" s="105"/>
      <c r="AKS47" s="105"/>
      <c r="AKT47" s="105"/>
      <c r="AKU47" s="105"/>
      <c r="AKV47" s="105"/>
      <c r="AKW47" s="105"/>
      <c r="AKX47" s="105"/>
      <c r="AKY47" s="105"/>
      <c r="AKZ47" s="105"/>
      <c r="ALA47" s="105"/>
      <c r="ALB47" s="105"/>
      <c r="ALC47" s="105"/>
      <c r="ALD47" s="105"/>
      <c r="ALE47" s="105"/>
      <c r="ALF47" s="105"/>
      <c r="ALG47" s="105"/>
      <c r="ALH47" s="105"/>
      <c r="ALI47" s="105"/>
      <c r="ALJ47" s="105"/>
      <c r="ALK47" s="105"/>
      <c r="ALL47" s="105"/>
      <c r="ALM47" s="105"/>
      <c r="ALN47" s="105"/>
      <c r="ALO47" s="105"/>
      <c r="ALP47" s="105"/>
      <c r="ALQ47" s="105"/>
      <c r="ALR47" s="105"/>
      <c r="ALS47" s="105"/>
      <c r="ALT47" s="105"/>
      <c r="ALU47" s="105"/>
      <c r="ALV47" s="105"/>
      <c r="ALW47" s="105"/>
      <c r="ALX47" s="105"/>
      <c r="ALY47" s="105"/>
      <c r="ALZ47" s="105"/>
      <c r="AMA47" s="105"/>
      <c r="AMB47" s="105"/>
      <c r="AMC47" s="105"/>
      <c r="AMD47" s="105"/>
      <c r="AME47" s="105"/>
      <c r="AMF47" s="105"/>
      <c r="AMG47" s="105"/>
      <c r="AMH47" s="105"/>
      <c r="AMI47" s="105"/>
      <c r="AMJ47" s="105"/>
      <c r="AMK47" s="105"/>
      <c r="AML47" s="105"/>
      <c r="AMM47" s="105"/>
      <c r="AMN47" s="105"/>
      <c r="AMO47" s="105"/>
      <c r="AMP47" s="105"/>
      <c r="AMQ47" s="105"/>
      <c r="AMR47" s="105"/>
      <c r="AMS47" s="105"/>
      <c r="AMT47" s="105"/>
      <c r="AMU47" s="105"/>
      <c r="AMV47" s="105"/>
      <c r="AMW47" s="105"/>
      <c r="AMX47" s="105"/>
      <c r="AMY47" s="105"/>
      <c r="AMZ47" s="105"/>
      <c r="ANA47" s="105"/>
      <c r="ANB47" s="105"/>
      <c r="ANC47" s="105"/>
      <c r="AND47" s="105"/>
      <c r="ANE47" s="105"/>
      <c r="ANF47" s="105"/>
      <c r="ANG47" s="105"/>
      <c r="ANH47" s="105"/>
      <c r="ANI47" s="105"/>
      <c r="ANJ47" s="105"/>
      <c r="ANK47" s="105"/>
      <c r="ANL47" s="105"/>
      <c r="ANM47" s="105"/>
      <c r="ANN47" s="105"/>
      <c r="ANO47" s="105"/>
      <c r="ANP47" s="105"/>
      <c r="ANQ47" s="105"/>
      <c r="ANR47" s="105"/>
      <c r="ANS47" s="105"/>
      <c r="ANT47" s="105"/>
      <c r="ANU47" s="105"/>
      <c r="ANV47" s="105"/>
      <c r="ANW47" s="105"/>
      <c r="ANX47" s="105"/>
      <c r="ANY47" s="105"/>
      <c r="ANZ47" s="105"/>
      <c r="AOA47" s="105"/>
      <c r="AOB47" s="105"/>
      <c r="AOC47" s="105"/>
      <c r="AOD47" s="105"/>
      <c r="AOE47" s="105"/>
      <c r="AOF47" s="105"/>
      <c r="AOG47" s="105"/>
      <c r="AOH47" s="105"/>
      <c r="AOI47" s="105"/>
      <c r="AOJ47" s="105"/>
      <c r="AOK47" s="105"/>
      <c r="AOL47" s="105"/>
      <c r="AOM47" s="105"/>
      <c r="AON47" s="105"/>
      <c r="AOO47" s="105"/>
      <c r="AOP47" s="105"/>
      <c r="AOQ47" s="105"/>
      <c r="AOR47" s="105"/>
      <c r="AOS47" s="105"/>
      <c r="AOT47" s="105"/>
      <c r="AOU47" s="105"/>
      <c r="AOV47" s="105"/>
      <c r="AOW47" s="105"/>
      <c r="AOX47" s="105"/>
      <c r="AOY47" s="105"/>
      <c r="AOZ47" s="105"/>
      <c r="APA47" s="105"/>
      <c r="APB47" s="105"/>
      <c r="APC47" s="105"/>
      <c r="APD47" s="105"/>
      <c r="APE47" s="105"/>
      <c r="APF47" s="105"/>
      <c r="APG47" s="105"/>
      <c r="APH47" s="105"/>
      <c r="API47" s="105"/>
      <c r="APJ47" s="105"/>
      <c r="APK47" s="105"/>
      <c r="APL47" s="105"/>
      <c r="APM47" s="105"/>
      <c r="APN47" s="105"/>
      <c r="APO47" s="105"/>
      <c r="APP47" s="105"/>
      <c r="APQ47" s="105"/>
      <c r="APR47" s="105"/>
      <c r="APS47" s="105"/>
      <c r="APT47" s="105"/>
      <c r="APU47" s="105"/>
      <c r="APV47" s="105"/>
      <c r="APW47" s="105"/>
      <c r="APX47" s="105"/>
      <c r="APY47" s="105"/>
      <c r="APZ47" s="105"/>
      <c r="AQA47" s="105"/>
      <c r="AQB47" s="105"/>
      <c r="AQC47" s="105"/>
      <c r="AQD47" s="105"/>
      <c r="AQE47" s="105"/>
      <c r="AQF47" s="105"/>
      <c r="AQG47" s="105"/>
      <c r="AQH47" s="105"/>
      <c r="AQI47" s="105"/>
      <c r="AQJ47" s="105"/>
      <c r="AQK47" s="105"/>
      <c r="AQL47" s="105"/>
      <c r="AQM47" s="105"/>
      <c r="AQN47" s="105"/>
      <c r="AQO47" s="105"/>
      <c r="AQP47" s="105"/>
      <c r="AQQ47" s="105"/>
      <c r="AQR47" s="105"/>
      <c r="AQS47" s="105"/>
      <c r="AQT47" s="105"/>
      <c r="AQU47" s="105"/>
      <c r="AQV47" s="105"/>
      <c r="AQW47" s="105"/>
      <c r="AQX47" s="105"/>
      <c r="AQY47" s="105"/>
      <c r="AQZ47" s="105"/>
      <c r="ARA47" s="105"/>
      <c r="ARB47" s="105"/>
      <c r="ARC47" s="105"/>
      <c r="ARD47" s="105"/>
      <c r="ARE47" s="105"/>
      <c r="ARF47" s="105"/>
      <c r="ARG47" s="105"/>
      <c r="ARH47" s="105"/>
      <c r="ARI47" s="105"/>
      <c r="ARJ47" s="105"/>
      <c r="ARK47" s="105"/>
      <c r="ARL47" s="105"/>
      <c r="ARM47" s="105"/>
      <c r="ARN47" s="105"/>
      <c r="ARO47" s="105"/>
      <c r="ARP47" s="105"/>
      <c r="ARQ47" s="105"/>
      <c r="ARR47" s="105"/>
      <c r="ARS47" s="105"/>
      <c r="ART47" s="105"/>
      <c r="ARU47" s="105"/>
      <c r="ARV47" s="105"/>
      <c r="ARW47" s="105"/>
      <c r="ARX47" s="105"/>
      <c r="ARY47" s="105"/>
      <c r="ARZ47" s="105"/>
      <c r="ASA47" s="105"/>
      <c r="ASB47" s="105"/>
      <c r="ASC47" s="105"/>
      <c r="ASD47" s="105"/>
      <c r="ASE47" s="105"/>
      <c r="ASF47" s="105"/>
      <c r="ASG47" s="105"/>
      <c r="ASH47" s="105"/>
      <c r="ASI47" s="105"/>
      <c r="ASJ47" s="105"/>
      <c r="ASK47" s="105"/>
      <c r="ASL47" s="105"/>
      <c r="ASM47" s="105"/>
      <c r="ASN47" s="105"/>
      <c r="ASO47" s="105"/>
      <c r="ASP47" s="105"/>
      <c r="ASQ47" s="105"/>
      <c r="ASR47" s="105"/>
      <c r="ASS47" s="105"/>
      <c r="AST47" s="105"/>
      <c r="ASU47" s="105"/>
      <c r="ASV47" s="105"/>
      <c r="ASW47" s="105"/>
      <c r="ASX47" s="105"/>
      <c r="ASY47" s="105"/>
      <c r="ASZ47" s="105"/>
      <c r="ATA47" s="105"/>
      <c r="ATB47" s="105"/>
      <c r="ATC47" s="105"/>
      <c r="ATD47" s="105"/>
      <c r="ATE47" s="105"/>
      <c r="ATF47" s="105"/>
      <c r="ATG47" s="105"/>
      <c r="ATH47" s="105"/>
      <c r="ATI47" s="105"/>
      <c r="ATJ47" s="105"/>
      <c r="ATK47" s="105"/>
      <c r="ATL47" s="105"/>
      <c r="ATM47" s="105"/>
      <c r="ATN47" s="105"/>
      <c r="ATO47" s="105"/>
      <c r="ATP47" s="105"/>
      <c r="ATQ47" s="105"/>
      <c r="ATR47" s="105"/>
      <c r="ATS47" s="105"/>
      <c r="ATT47" s="105"/>
      <c r="ATU47" s="105"/>
      <c r="ATV47" s="105"/>
      <c r="ATW47" s="105"/>
      <c r="ATX47" s="105"/>
      <c r="ATY47" s="105"/>
      <c r="ATZ47" s="105"/>
      <c r="AUA47" s="105"/>
      <c r="AUB47" s="105"/>
      <c r="AUC47" s="105"/>
      <c r="AUD47" s="105"/>
      <c r="AUE47" s="105"/>
      <c r="AUF47" s="105"/>
      <c r="AUG47" s="105"/>
      <c r="AUH47" s="105"/>
      <c r="AUI47" s="105"/>
      <c r="AUJ47" s="105"/>
      <c r="AUK47" s="105"/>
      <c r="AUL47" s="105"/>
      <c r="AUM47" s="105"/>
      <c r="AUN47" s="105"/>
      <c r="AUO47" s="105"/>
      <c r="AUP47" s="105"/>
      <c r="AUQ47" s="105"/>
      <c r="AUR47" s="105"/>
      <c r="AUS47" s="105"/>
      <c r="AUT47" s="105"/>
      <c r="AUU47" s="105"/>
      <c r="AUV47" s="105"/>
      <c r="AUW47" s="105"/>
      <c r="AUX47" s="105"/>
      <c r="AUY47" s="105"/>
      <c r="AUZ47" s="105"/>
      <c r="AVA47" s="105"/>
      <c r="AVB47" s="105"/>
      <c r="AVC47" s="105"/>
      <c r="AVD47" s="105"/>
      <c r="AVE47" s="105"/>
      <c r="AVF47" s="105"/>
      <c r="AVG47" s="105"/>
      <c r="AVH47" s="105"/>
      <c r="AVI47" s="105"/>
      <c r="AVJ47" s="105"/>
      <c r="AVK47" s="105"/>
      <c r="AVL47" s="105"/>
      <c r="AVM47" s="105"/>
      <c r="AVN47" s="105"/>
      <c r="AVO47" s="105"/>
      <c r="AVP47" s="105"/>
      <c r="AVQ47" s="105"/>
      <c r="AVR47" s="105"/>
      <c r="AVS47" s="105"/>
      <c r="AVT47" s="105"/>
      <c r="AVU47" s="105"/>
      <c r="AVV47" s="105"/>
      <c r="AVW47" s="105"/>
      <c r="AVX47" s="105"/>
      <c r="AVY47" s="105"/>
      <c r="AVZ47" s="105"/>
      <c r="AWA47" s="105"/>
      <c r="AWB47" s="105"/>
      <c r="AWC47" s="105"/>
      <c r="AWD47" s="105"/>
      <c r="AWE47" s="105"/>
      <c r="AWF47" s="105"/>
      <c r="AWG47" s="105"/>
      <c r="AWH47" s="105"/>
    </row>
    <row r="48" spans="1:1282" s="58" customFormat="1">
      <c r="A48" s="2578"/>
      <c r="B48" s="65"/>
      <c r="C48" s="7" t="s">
        <v>66</v>
      </c>
      <c r="D48" s="7"/>
      <c r="E48" s="7"/>
      <c r="F48" s="7"/>
      <c r="G48" s="7"/>
      <c r="H48" s="7"/>
      <c r="I48" s="7"/>
      <c r="J48" s="7"/>
      <c r="K48" s="7"/>
      <c r="L48" s="7"/>
      <c r="M48" s="7"/>
      <c r="N48" s="8"/>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c r="FA48" s="105"/>
      <c r="FB48" s="105"/>
      <c r="FC48" s="105"/>
      <c r="FD48" s="105"/>
      <c r="FE48" s="105"/>
      <c r="FF48" s="105"/>
      <c r="FG48" s="105"/>
      <c r="FH48" s="105"/>
      <c r="FI48" s="105"/>
      <c r="FJ48" s="105"/>
      <c r="FK48" s="105"/>
      <c r="FL48" s="105"/>
      <c r="FM48" s="105"/>
      <c r="FN48" s="105"/>
      <c r="FO48" s="105"/>
      <c r="FP48" s="105"/>
      <c r="FQ48" s="105"/>
      <c r="FR48" s="105"/>
      <c r="FS48" s="105"/>
      <c r="FT48" s="105"/>
      <c r="FU48" s="105"/>
      <c r="FV48" s="105"/>
      <c r="FW48" s="105"/>
      <c r="FX48" s="105"/>
      <c r="FY48" s="105"/>
      <c r="FZ48" s="105"/>
      <c r="GA48" s="105"/>
      <c r="GB48" s="105"/>
      <c r="GC48" s="105"/>
      <c r="GD48" s="105"/>
      <c r="GE48" s="105"/>
      <c r="GF48" s="105"/>
      <c r="GG48" s="105"/>
      <c r="GH48" s="105"/>
      <c r="GI48" s="105"/>
      <c r="GJ48" s="105"/>
      <c r="GK48" s="105"/>
      <c r="GL48" s="105"/>
      <c r="GM48" s="105"/>
      <c r="GN48" s="105"/>
      <c r="GO48" s="105"/>
      <c r="GP48" s="105"/>
      <c r="GQ48" s="105"/>
      <c r="GR48" s="105"/>
      <c r="GS48" s="105"/>
      <c r="GT48" s="105"/>
      <c r="GU48" s="105"/>
      <c r="GV48" s="105"/>
      <c r="GW48" s="105"/>
      <c r="GX48" s="105"/>
      <c r="GY48" s="105"/>
      <c r="GZ48" s="105"/>
      <c r="HA48" s="105"/>
      <c r="HB48" s="105"/>
      <c r="HC48" s="105"/>
      <c r="HD48" s="105"/>
      <c r="HE48" s="105"/>
      <c r="HF48" s="105"/>
      <c r="HG48" s="105"/>
      <c r="HH48" s="105"/>
      <c r="HI48" s="105"/>
      <c r="HJ48" s="105"/>
      <c r="HK48" s="105"/>
      <c r="HL48" s="105"/>
      <c r="HM48" s="105"/>
      <c r="HN48" s="105"/>
      <c r="HO48" s="105"/>
      <c r="HP48" s="105"/>
      <c r="HQ48" s="105"/>
      <c r="HR48" s="105"/>
      <c r="HS48" s="105"/>
      <c r="HT48" s="105"/>
      <c r="HU48" s="105"/>
      <c r="HV48" s="105"/>
      <c r="HW48" s="105"/>
      <c r="HX48" s="105"/>
      <c r="HY48" s="105"/>
      <c r="HZ48" s="105"/>
      <c r="IA48" s="105"/>
      <c r="IB48" s="105"/>
      <c r="IC48" s="105"/>
      <c r="ID48" s="105"/>
      <c r="IE48" s="105"/>
      <c r="IF48" s="105"/>
      <c r="IG48" s="105"/>
      <c r="IH48" s="105"/>
      <c r="II48" s="105"/>
      <c r="IJ48" s="105"/>
      <c r="IK48" s="105"/>
      <c r="IL48" s="105"/>
      <c r="IM48" s="105"/>
      <c r="IN48" s="105"/>
      <c r="IO48" s="105"/>
      <c r="IP48" s="105"/>
      <c r="IQ48" s="105"/>
      <c r="IR48" s="105"/>
      <c r="IS48" s="105"/>
      <c r="IT48" s="105"/>
      <c r="IU48" s="105"/>
      <c r="IV48" s="105"/>
      <c r="IW48" s="105"/>
      <c r="IX48" s="105"/>
      <c r="IY48" s="105"/>
      <c r="IZ48" s="105"/>
      <c r="JA48" s="105"/>
      <c r="JB48" s="105"/>
      <c r="JC48" s="105"/>
      <c r="JD48" s="105"/>
      <c r="JE48" s="105"/>
      <c r="JF48" s="105"/>
      <c r="JG48" s="105"/>
      <c r="JH48" s="105"/>
      <c r="JI48" s="105"/>
      <c r="JJ48" s="105"/>
      <c r="JK48" s="105"/>
      <c r="JL48" s="105"/>
      <c r="JM48" s="105"/>
      <c r="JN48" s="105"/>
      <c r="JO48" s="105"/>
      <c r="JP48" s="105"/>
      <c r="JQ48" s="105"/>
      <c r="JR48" s="105"/>
      <c r="JS48" s="105"/>
      <c r="JT48" s="105"/>
      <c r="JU48" s="105"/>
      <c r="JV48" s="105"/>
      <c r="JW48" s="105"/>
      <c r="JX48" s="105"/>
      <c r="JY48" s="105"/>
      <c r="JZ48" s="105"/>
      <c r="KA48" s="105"/>
      <c r="KB48" s="105"/>
      <c r="KC48" s="105"/>
      <c r="KD48" s="105"/>
      <c r="KE48" s="105"/>
      <c r="KF48" s="105"/>
      <c r="KG48" s="105"/>
      <c r="KH48" s="105"/>
      <c r="KI48" s="105"/>
      <c r="KJ48" s="105"/>
      <c r="KK48" s="105"/>
      <c r="KL48" s="105"/>
      <c r="KM48" s="105"/>
      <c r="KN48" s="105"/>
      <c r="KO48" s="105"/>
      <c r="KP48" s="105"/>
      <c r="KQ48" s="105"/>
      <c r="KR48" s="105"/>
      <c r="KS48" s="105"/>
      <c r="KT48" s="105"/>
      <c r="KU48" s="105"/>
      <c r="KV48" s="105"/>
      <c r="KW48" s="105"/>
      <c r="KX48" s="105"/>
      <c r="KY48" s="105"/>
      <c r="KZ48" s="105"/>
      <c r="LA48" s="105"/>
      <c r="LB48" s="105"/>
      <c r="LC48" s="105"/>
      <c r="LD48" s="105"/>
      <c r="LE48" s="105"/>
      <c r="LF48" s="105"/>
      <c r="LG48" s="105"/>
      <c r="LH48" s="105"/>
      <c r="LI48" s="105"/>
      <c r="LJ48" s="105"/>
      <c r="LK48" s="105"/>
      <c r="LL48" s="105"/>
      <c r="LM48" s="105"/>
      <c r="LN48" s="105"/>
      <c r="LO48" s="105"/>
      <c r="LP48" s="105"/>
      <c r="LQ48" s="105"/>
      <c r="LR48" s="105"/>
      <c r="LS48" s="105"/>
      <c r="LT48" s="105"/>
      <c r="LU48" s="105"/>
      <c r="LV48" s="105"/>
      <c r="LW48" s="105"/>
      <c r="LX48" s="105"/>
      <c r="LY48" s="105"/>
      <c r="LZ48" s="105"/>
      <c r="MA48" s="105"/>
      <c r="MB48" s="105"/>
      <c r="MC48" s="105"/>
      <c r="MD48" s="105"/>
      <c r="ME48" s="105"/>
      <c r="MF48" s="105"/>
      <c r="MG48" s="105"/>
      <c r="MH48" s="105"/>
      <c r="MI48" s="105"/>
      <c r="MJ48" s="105"/>
      <c r="MK48" s="105"/>
      <c r="ML48" s="105"/>
      <c r="MM48" s="105"/>
      <c r="MN48" s="105"/>
      <c r="MO48" s="105"/>
      <c r="MP48" s="105"/>
      <c r="MQ48" s="105"/>
      <c r="MR48" s="105"/>
      <c r="MS48" s="105"/>
      <c r="MT48" s="105"/>
      <c r="MU48" s="105"/>
      <c r="MV48" s="105"/>
      <c r="MW48" s="105"/>
      <c r="MX48" s="105"/>
      <c r="MY48" s="105"/>
      <c r="MZ48" s="105"/>
      <c r="NA48" s="105"/>
      <c r="NB48" s="105"/>
      <c r="NC48" s="105"/>
      <c r="ND48" s="105"/>
      <c r="NE48" s="105"/>
      <c r="NF48" s="105"/>
      <c r="NG48" s="105"/>
      <c r="NH48" s="105"/>
      <c r="NI48" s="105"/>
      <c r="NJ48" s="105"/>
      <c r="NK48" s="105"/>
      <c r="NL48" s="105"/>
      <c r="NM48" s="105"/>
      <c r="NN48" s="105"/>
      <c r="NO48" s="105"/>
      <c r="NP48" s="105"/>
      <c r="NQ48" s="105"/>
      <c r="NR48" s="105"/>
      <c r="NS48" s="105"/>
      <c r="NT48" s="105"/>
      <c r="NU48" s="105"/>
      <c r="NV48" s="105"/>
      <c r="NW48" s="105"/>
      <c r="NX48" s="105"/>
      <c r="NY48" s="105"/>
      <c r="NZ48" s="105"/>
      <c r="OA48" s="105"/>
      <c r="OB48" s="105"/>
      <c r="OC48" s="105"/>
      <c r="OD48" s="105"/>
      <c r="OE48" s="105"/>
      <c r="OF48" s="105"/>
      <c r="OG48" s="105"/>
      <c r="OH48" s="105"/>
      <c r="OI48" s="105"/>
      <c r="OJ48" s="105"/>
      <c r="OK48" s="105"/>
      <c r="OL48" s="105"/>
      <c r="OM48" s="105"/>
      <c r="ON48" s="105"/>
      <c r="OO48" s="105"/>
      <c r="OP48" s="105"/>
      <c r="OQ48" s="105"/>
      <c r="OR48" s="105"/>
      <c r="OS48" s="105"/>
      <c r="OT48" s="105"/>
      <c r="OU48" s="105"/>
      <c r="OV48" s="105"/>
      <c r="OW48" s="105"/>
      <c r="OX48" s="105"/>
      <c r="OY48" s="105"/>
      <c r="OZ48" s="105"/>
      <c r="PA48" s="105"/>
      <c r="PB48" s="105"/>
      <c r="PC48" s="105"/>
      <c r="PD48" s="105"/>
      <c r="PE48" s="105"/>
      <c r="PF48" s="105"/>
      <c r="PG48" s="105"/>
      <c r="PH48" s="105"/>
      <c r="PI48" s="105"/>
      <c r="PJ48" s="105"/>
      <c r="PK48" s="105"/>
      <c r="PL48" s="105"/>
      <c r="PM48" s="105"/>
      <c r="PN48" s="105"/>
      <c r="PO48" s="105"/>
      <c r="PP48" s="105"/>
      <c r="PQ48" s="105"/>
      <c r="PR48" s="105"/>
      <c r="PS48" s="105"/>
      <c r="PT48" s="105"/>
      <c r="PU48" s="105"/>
      <c r="PV48" s="105"/>
      <c r="PW48" s="105"/>
      <c r="PX48" s="105"/>
      <c r="PY48" s="105"/>
      <c r="PZ48" s="105"/>
      <c r="QA48" s="105"/>
      <c r="QB48" s="105"/>
      <c r="QC48" s="105"/>
      <c r="QD48" s="105"/>
      <c r="QE48" s="105"/>
      <c r="QF48" s="105"/>
      <c r="QG48" s="105"/>
      <c r="QH48" s="105"/>
      <c r="QI48" s="105"/>
      <c r="QJ48" s="105"/>
      <c r="QK48" s="105"/>
      <c r="QL48" s="105"/>
      <c r="QM48" s="105"/>
      <c r="QN48" s="105"/>
      <c r="QO48" s="105"/>
      <c r="QP48" s="105"/>
      <c r="QQ48" s="105"/>
      <c r="QR48" s="105"/>
      <c r="QS48" s="105"/>
      <c r="QT48" s="105"/>
      <c r="QU48" s="105"/>
      <c r="QV48" s="105"/>
      <c r="QW48" s="105"/>
      <c r="QX48" s="105"/>
      <c r="QY48" s="105"/>
      <c r="QZ48" s="105"/>
      <c r="RA48" s="105"/>
      <c r="RB48" s="105"/>
      <c r="RC48" s="105"/>
      <c r="RD48" s="105"/>
      <c r="RE48" s="105"/>
      <c r="RF48" s="105"/>
      <c r="RG48" s="105"/>
      <c r="RH48" s="105"/>
      <c r="RI48" s="105"/>
      <c r="RJ48" s="105"/>
      <c r="RK48" s="105"/>
      <c r="RL48" s="105"/>
      <c r="RM48" s="105"/>
      <c r="RN48" s="105"/>
      <c r="RO48" s="105"/>
      <c r="RP48" s="105"/>
      <c r="RQ48" s="105"/>
      <c r="RR48" s="105"/>
      <c r="RS48" s="105"/>
      <c r="RT48" s="105"/>
      <c r="RU48" s="105"/>
      <c r="RV48" s="105"/>
      <c r="RW48" s="105"/>
      <c r="RX48" s="105"/>
      <c r="RY48" s="105"/>
      <c r="RZ48" s="105"/>
      <c r="SA48" s="105"/>
      <c r="SB48" s="105"/>
      <c r="SC48" s="105"/>
      <c r="SD48" s="105"/>
      <c r="SE48" s="105"/>
      <c r="SF48" s="105"/>
      <c r="SG48" s="105"/>
      <c r="SH48" s="105"/>
      <c r="SI48" s="105"/>
      <c r="SJ48" s="105"/>
      <c r="SK48" s="105"/>
      <c r="SL48" s="105"/>
      <c r="SM48" s="105"/>
      <c r="SN48" s="105"/>
      <c r="SO48" s="105"/>
      <c r="SP48" s="105"/>
      <c r="SQ48" s="105"/>
      <c r="SR48" s="105"/>
      <c r="SS48" s="105"/>
      <c r="ST48" s="105"/>
      <c r="SU48" s="105"/>
      <c r="SV48" s="105"/>
      <c r="SW48" s="105"/>
      <c r="SX48" s="105"/>
      <c r="SY48" s="105"/>
      <c r="SZ48" s="105"/>
      <c r="TA48" s="105"/>
      <c r="TB48" s="105"/>
      <c r="TC48" s="105"/>
      <c r="TD48" s="105"/>
      <c r="TE48" s="105"/>
      <c r="TF48" s="105"/>
      <c r="TG48" s="105"/>
      <c r="TH48" s="105"/>
      <c r="TI48" s="105"/>
      <c r="TJ48" s="105"/>
      <c r="TK48" s="105"/>
      <c r="TL48" s="105"/>
      <c r="TM48" s="105"/>
      <c r="TN48" s="105"/>
      <c r="TO48" s="105"/>
      <c r="TP48" s="105"/>
      <c r="TQ48" s="105"/>
      <c r="TR48" s="105"/>
      <c r="TS48" s="105"/>
      <c r="TT48" s="105"/>
      <c r="TU48" s="105"/>
      <c r="TV48" s="105"/>
      <c r="TW48" s="105"/>
      <c r="TX48" s="105"/>
      <c r="TY48" s="105"/>
      <c r="TZ48" s="105"/>
      <c r="UA48" s="105"/>
      <c r="UB48" s="105"/>
      <c r="UC48" s="105"/>
      <c r="UD48" s="105"/>
      <c r="UE48" s="105"/>
      <c r="UF48" s="105"/>
      <c r="UG48" s="105"/>
      <c r="UH48" s="105"/>
      <c r="UI48" s="105"/>
      <c r="UJ48" s="105"/>
      <c r="UK48" s="105"/>
      <c r="UL48" s="105"/>
      <c r="UM48" s="105"/>
      <c r="UN48" s="105"/>
      <c r="UO48" s="105"/>
      <c r="UP48" s="105"/>
      <c r="UQ48" s="105"/>
      <c r="UR48" s="105"/>
      <c r="US48" s="105"/>
      <c r="UT48" s="105"/>
      <c r="UU48" s="105"/>
      <c r="UV48" s="105"/>
      <c r="UW48" s="105"/>
      <c r="UX48" s="105"/>
      <c r="UY48" s="105"/>
      <c r="UZ48" s="105"/>
      <c r="VA48" s="105"/>
      <c r="VB48" s="105"/>
      <c r="VC48" s="105"/>
      <c r="VD48" s="105"/>
      <c r="VE48" s="105"/>
      <c r="VF48" s="105"/>
      <c r="VG48" s="105"/>
      <c r="VH48" s="105"/>
      <c r="VI48" s="105"/>
      <c r="VJ48" s="105"/>
      <c r="VK48" s="105"/>
      <c r="VL48" s="105"/>
      <c r="VM48" s="105"/>
      <c r="VN48" s="105"/>
      <c r="VO48" s="105"/>
      <c r="VP48" s="105"/>
      <c r="VQ48" s="105"/>
      <c r="VR48" s="105"/>
      <c r="VS48" s="105"/>
      <c r="VT48" s="105"/>
      <c r="VU48" s="105"/>
      <c r="VV48" s="105"/>
      <c r="VW48" s="105"/>
      <c r="VX48" s="105"/>
      <c r="VY48" s="105"/>
      <c r="VZ48" s="105"/>
      <c r="WA48" s="105"/>
      <c r="WB48" s="105"/>
      <c r="WC48" s="105"/>
      <c r="WD48" s="105"/>
      <c r="WE48" s="105"/>
      <c r="WF48" s="105"/>
      <c r="WG48" s="105"/>
      <c r="WH48" s="105"/>
      <c r="WI48" s="105"/>
      <c r="WJ48" s="105"/>
      <c r="WK48" s="105"/>
      <c r="WL48" s="105"/>
      <c r="WM48" s="105"/>
      <c r="WN48" s="105"/>
      <c r="WO48" s="105"/>
      <c r="WP48" s="105"/>
      <c r="WQ48" s="105"/>
      <c r="WR48" s="105"/>
      <c r="WS48" s="105"/>
      <c r="WT48" s="105"/>
      <c r="WU48" s="105"/>
      <c r="WV48" s="105"/>
      <c r="WW48" s="105"/>
      <c r="WX48" s="105"/>
      <c r="WY48" s="105"/>
      <c r="WZ48" s="105"/>
      <c r="XA48" s="105"/>
      <c r="XB48" s="105"/>
      <c r="XC48" s="105"/>
      <c r="XD48" s="105"/>
      <c r="XE48" s="105"/>
      <c r="XF48" s="105"/>
      <c r="XG48" s="105"/>
      <c r="XH48" s="105"/>
      <c r="XI48" s="105"/>
      <c r="XJ48" s="105"/>
      <c r="XK48" s="105"/>
      <c r="XL48" s="105"/>
      <c r="XM48" s="105"/>
      <c r="XN48" s="105"/>
      <c r="XO48" s="105"/>
      <c r="XP48" s="105"/>
      <c r="XQ48" s="105"/>
      <c r="XR48" s="105"/>
      <c r="XS48" s="105"/>
      <c r="XT48" s="105"/>
      <c r="XU48" s="105"/>
      <c r="XV48" s="105"/>
      <c r="XW48" s="105"/>
      <c r="XX48" s="105"/>
      <c r="XY48" s="105"/>
      <c r="XZ48" s="105"/>
      <c r="YA48" s="105"/>
      <c r="YB48" s="105"/>
      <c r="YC48" s="105"/>
      <c r="YD48" s="105"/>
      <c r="YE48" s="105"/>
      <c r="YF48" s="105"/>
      <c r="YG48" s="105"/>
      <c r="YH48" s="105"/>
      <c r="YI48" s="105"/>
      <c r="YJ48" s="105"/>
      <c r="YK48" s="105"/>
      <c r="YL48" s="105"/>
      <c r="YM48" s="105"/>
      <c r="YN48" s="105"/>
      <c r="YO48" s="105"/>
      <c r="YP48" s="105"/>
      <c r="YQ48" s="105"/>
      <c r="YR48" s="105"/>
      <c r="YS48" s="105"/>
      <c r="YT48" s="105"/>
      <c r="YU48" s="105"/>
      <c r="YV48" s="105"/>
      <c r="YW48" s="105"/>
      <c r="YX48" s="105"/>
      <c r="YY48" s="105"/>
      <c r="YZ48" s="105"/>
      <c r="ZA48" s="105"/>
      <c r="ZB48" s="105"/>
      <c r="ZC48" s="105"/>
      <c r="ZD48" s="105"/>
      <c r="ZE48" s="105"/>
      <c r="ZF48" s="105"/>
      <c r="ZG48" s="105"/>
      <c r="ZH48" s="105"/>
      <c r="ZI48" s="105"/>
      <c r="ZJ48" s="105"/>
      <c r="ZK48" s="105"/>
      <c r="ZL48" s="105"/>
      <c r="ZM48" s="105"/>
      <c r="ZN48" s="105"/>
      <c r="ZO48" s="105"/>
      <c r="ZP48" s="105"/>
      <c r="ZQ48" s="105"/>
      <c r="ZR48" s="105"/>
      <c r="ZS48" s="105"/>
      <c r="ZT48" s="105"/>
      <c r="ZU48" s="105"/>
      <c r="ZV48" s="105"/>
      <c r="ZW48" s="105"/>
      <c r="ZX48" s="105"/>
      <c r="ZY48" s="105"/>
      <c r="ZZ48" s="105"/>
      <c r="AAA48" s="105"/>
      <c r="AAB48" s="105"/>
      <c r="AAC48" s="105"/>
      <c r="AAD48" s="105"/>
      <c r="AAE48" s="105"/>
      <c r="AAF48" s="105"/>
      <c r="AAG48" s="105"/>
      <c r="AAH48" s="105"/>
      <c r="AAI48" s="105"/>
      <c r="AAJ48" s="105"/>
      <c r="AAK48" s="105"/>
      <c r="AAL48" s="105"/>
      <c r="AAM48" s="105"/>
      <c r="AAN48" s="105"/>
      <c r="AAO48" s="105"/>
      <c r="AAP48" s="105"/>
      <c r="AAQ48" s="105"/>
      <c r="AAR48" s="105"/>
      <c r="AAS48" s="105"/>
      <c r="AAT48" s="105"/>
      <c r="AAU48" s="105"/>
      <c r="AAV48" s="105"/>
      <c r="AAW48" s="105"/>
      <c r="AAX48" s="105"/>
      <c r="AAY48" s="105"/>
      <c r="AAZ48" s="105"/>
      <c r="ABA48" s="105"/>
      <c r="ABB48" s="105"/>
      <c r="ABC48" s="105"/>
      <c r="ABD48" s="105"/>
      <c r="ABE48" s="105"/>
      <c r="ABF48" s="105"/>
      <c r="ABG48" s="105"/>
      <c r="ABH48" s="105"/>
      <c r="ABI48" s="105"/>
      <c r="ABJ48" s="105"/>
      <c r="ABK48" s="105"/>
      <c r="ABL48" s="105"/>
      <c r="ABM48" s="105"/>
      <c r="ABN48" s="105"/>
      <c r="ABO48" s="105"/>
      <c r="ABP48" s="105"/>
      <c r="ABQ48" s="105"/>
      <c r="ABR48" s="105"/>
      <c r="ABS48" s="105"/>
      <c r="ABT48" s="105"/>
      <c r="ABU48" s="105"/>
      <c r="ABV48" s="105"/>
      <c r="ABW48" s="105"/>
      <c r="ABX48" s="105"/>
      <c r="ABY48" s="105"/>
      <c r="ABZ48" s="105"/>
      <c r="ACA48" s="105"/>
      <c r="ACB48" s="105"/>
      <c r="ACC48" s="105"/>
      <c r="ACD48" s="105"/>
      <c r="ACE48" s="105"/>
      <c r="ACF48" s="105"/>
      <c r="ACG48" s="105"/>
      <c r="ACH48" s="105"/>
      <c r="ACI48" s="105"/>
      <c r="ACJ48" s="105"/>
      <c r="ACK48" s="105"/>
      <c r="ACL48" s="105"/>
      <c r="ACM48" s="105"/>
      <c r="ACN48" s="105"/>
      <c r="ACO48" s="105"/>
      <c r="ACP48" s="105"/>
      <c r="ACQ48" s="105"/>
      <c r="ACR48" s="105"/>
      <c r="ACS48" s="105"/>
      <c r="ACT48" s="105"/>
      <c r="ACU48" s="105"/>
      <c r="ACV48" s="105"/>
      <c r="ACW48" s="105"/>
      <c r="ACX48" s="105"/>
      <c r="ACY48" s="105"/>
      <c r="ACZ48" s="105"/>
      <c r="ADA48" s="105"/>
      <c r="ADB48" s="105"/>
      <c r="ADC48" s="105"/>
      <c r="ADD48" s="105"/>
      <c r="ADE48" s="105"/>
      <c r="ADF48" s="105"/>
      <c r="ADG48" s="105"/>
      <c r="ADH48" s="105"/>
      <c r="ADI48" s="105"/>
      <c r="ADJ48" s="105"/>
      <c r="ADK48" s="105"/>
      <c r="ADL48" s="105"/>
      <c r="ADM48" s="105"/>
      <c r="ADN48" s="105"/>
      <c r="ADO48" s="105"/>
      <c r="ADP48" s="105"/>
      <c r="ADQ48" s="105"/>
      <c r="ADR48" s="105"/>
      <c r="ADS48" s="105"/>
      <c r="ADT48" s="105"/>
      <c r="ADU48" s="105"/>
      <c r="ADV48" s="105"/>
      <c r="ADW48" s="105"/>
      <c r="ADX48" s="105"/>
      <c r="ADY48" s="105"/>
      <c r="ADZ48" s="105"/>
      <c r="AEA48" s="105"/>
      <c r="AEB48" s="105"/>
      <c r="AEC48" s="105"/>
      <c r="AED48" s="105"/>
      <c r="AEE48" s="105"/>
      <c r="AEF48" s="105"/>
      <c r="AEG48" s="105"/>
      <c r="AEH48" s="105"/>
      <c r="AEI48" s="105"/>
      <c r="AEJ48" s="105"/>
      <c r="AEK48" s="105"/>
      <c r="AEL48" s="105"/>
      <c r="AEM48" s="105"/>
      <c r="AEN48" s="105"/>
      <c r="AEO48" s="105"/>
      <c r="AEP48" s="105"/>
      <c r="AEQ48" s="105"/>
      <c r="AER48" s="105"/>
      <c r="AES48" s="105"/>
      <c r="AET48" s="105"/>
      <c r="AEU48" s="105"/>
      <c r="AEV48" s="105"/>
      <c r="AEW48" s="105"/>
      <c r="AEX48" s="105"/>
      <c r="AEY48" s="105"/>
      <c r="AEZ48" s="105"/>
      <c r="AFA48" s="105"/>
      <c r="AFB48" s="105"/>
      <c r="AFC48" s="105"/>
      <c r="AFD48" s="105"/>
      <c r="AFE48" s="105"/>
      <c r="AFF48" s="105"/>
      <c r="AFG48" s="105"/>
      <c r="AFH48" s="105"/>
      <c r="AFI48" s="105"/>
      <c r="AFJ48" s="105"/>
      <c r="AFK48" s="105"/>
      <c r="AFL48" s="105"/>
      <c r="AFM48" s="105"/>
      <c r="AFN48" s="105"/>
      <c r="AFO48" s="105"/>
      <c r="AFP48" s="105"/>
      <c r="AFQ48" s="105"/>
      <c r="AFR48" s="105"/>
      <c r="AFS48" s="105"/>
      <c r="AFT48" s="105"/>
      <c r="AFU48" s="105"/>
      <c r="AFV48" s="105"/>
      <c r="AFW48" s="105"/>
      <c r="AFX48" s="105"/>
      <c r="AFY48" s="105"/>
      <c r="AFZ48" s="105"/>
      <c r="AGA48" s="105"/>
      <c r="AGB48" s="105"/>
      <c r="AGC48" s="105"/>
      <c r="AGD48" s="105"/>
      <c r="AGE48" s="105"/>
      <c r="AGF48" s="105"/>
      <c r="AGG48" s="105"/>
      <c r="AGH48" s="105"/>
      <c r="AGI48" s="105"/>
      <c r="AGJ48" s="105"/>
      <c r="AGK48" s="105"/>
      <c r="AGL48" s="105"/>
      <c r="AGM48" s="105"/>
      <c r="AGN48" s="105"/>
      <c r="AGO48" s="105"/>
      <c r="AGP48" s="105"/>
      <c r="AGQ48" s="105"/>
      <c r="AGR48" s="105"/>
      <c r="AGS48" s="105"/>
      <c r="AGT48" s="105"/>
      <c r="AGU48" s="105"/>
      <c r="AGV48" s="105"/>
      <c r="AGW48" s="105"/>
      <c r="AGX48" s="105"/>
      <c r="AGY48" s="105"/>
      <c r="AGZ48" s="105"/>
      <c r="AHA48" s="105"/>
      <c r="AHB48" s="105"/>
      <c r="AHC48" s="105"/>
      <c r="AHD48" s="105"/>
      <c r="AHE48" s="105"/>
      <c r="AHF48" s="105"/>
      <c r="AHG48" s="105"/>
      <c r="AHH48" s="105"/>
      <c r="AHI48" s="105"/>
      <c r="AHJ48" s="105"/>
      <c r="AHK48" s="105"/>
      <c r="AHL48" s="105"/>
      <c r="AHM48" s="105"/>
      <c r="AHN48" s="105"/>
      <c r="AHO48" s="105"/>
      <c r="AHP48" s="105"/>
      <c r="AHQ48" s="105"/>
      <c r="AHR48" s="105"/>
      <c r="AHS48" s="105"/>
      <c r="AHT48" s="105"/>
      <c r="AHU48" s="105"/>
      <c r="AHV48" s="105"/>
      <c r="AHW48" s="105"/>
      <c r="AHX48" s="105"/>
      <c r="AHY48" s="105"/>
      <c r="AHZ48" s="105"/>
      <c r="AIA48" s="105"/>
      <c r="AIB48" s="105"/>
      <c r="AIC48" s="105"/>
      <c r="AID48" s="105"/>
      <c r="AIE48" s="105"/>
      <c r="AIF48" s="105"/>
      <c r="AIG48" s="105"/>
      <c r="AIH48" s="105"/>
      <c r="AII48" s="105"/>
      <c r="AIJ48" s="105"/>
      <c r="AIK48" s="105"/>
      <c r="AIL48" s="105"/>
      <c r="AIM48" s="105"/>
      <c r="AIN48" s="105"/>
      <c r="AIO48" s="105"/>
      <c r="AIP48" s="105"/>
      <c r="AIQ48" s="105"/>
      <c r="AIR48" s="105"/>
      <c r="AIS48" s="105"/>
      <c r="AIT48" s="105"/>
      <c r="AIU48" s="105"/>
      <c r="AIV48" s="105"/>
      <c r="AIW48" s="105"/>
      <c r="AIX48" s="105"/>
      <c r="AIY48" s="105"/>
      <c r="AIZ48" s="105"/>
      <c r="AJA48" s="105"/>
      <c r="AJB48" s="105"/>
      <c r="AJC48" s="105"/>
      <c r="AJD48" s="105"/>
      <c r="AJE48" s="105"/>
      <c r="AJF48" s="105"/>
      <c r="AJG48" s="105"/>
      <c r="AJH48" s="105"/>
      <c r="AJI48" s="105"/>
      <c r="AJJ48" s="105"/>
      <c r="AJK48" s="105"/>
      <c r="AJL48" s="105"/>
      <c r="AJM48" s="105"/>
      <c r="AJN48" s="105"/>
      <c r="AJO48" s="105"/>
      <c r="AJP48" s="105"/>
      <c r="AJQ48" s="105"/>
      <c r="AJR48" s="105"/>
      <c r="AJS48" s="105"/>
      <c r="AJT48" s="105"/>
      <c r="AJU48" s="105"/>
      <c r="AJV48" s="105"/>
      <c r="AJW48" s="105"/>
      <c r="AJX48" s="105"/>
      <c r="AJY48" s="105"/>
      <c r="AJZ48" s="105"/>
      <c r="AKA48" s="105"/>
      <c r="AKB48" s="105"/>
      <c r="AKC48" s="105"/>
      <c r="AKD48" s="105"/>
      <c r="AKE48" s="105"/>
      <c r="AKF48" s="105"/>
      <c r="AKG48" s="105"/>
      <c r="AKH48" s="105"/>
      <c r="AKI48" s="105"/>
      <c r="AKJ48" s="105"/>
      <c r="AKK48" s="105"/>
      <c r="AKL48" s="105"/>
      <c r="AKM48" s="105"/>
      <c r="AKN48" s="105"/>
      <c r="AKO48" s="105"/>
      <c r="AKP48" s="105"/>
      <c r="AKQ48" s="105"/>
      <c r="AKR48" s="105"/>
      <c r="AKS48" s="105"/>
      <c r="AKT48" s="105"/>
      <c r="AKU48" s="105"/>
      <c r="AKV48" s="105"/>
      <c r="AKW48" s="105"/>
      <c r="AKX48" s="105"/>
      <c r="AKY48" s="105"/>
      <c r="AKZ48" s="105"/>
      <c r="ALA48" s="105"/>
      <c r="ALB48" s="105"/>
      <c r="ALC48" s="105"/>
      <c r="ALD48" s="105"/>
      <c r="ALE48" s="105"/>
      <c r="ALF48" s="105"/>
      <c r="ALG48" s="105"/>
      <c r="ALH48" s="105"/>
      <c r="ALI48" s="105"/>
      <c r="ALJ48" s="105"/>
      <c r="ALK48" s="105"/>
      <c r="ALL48" s="105"/>
      <c r="ALM48" s="105"/>
      <c r="ALN48" s="105"/>
      <c r="ALO48" s="105"/>
      <c r="ALP48" s="105"/>
      <c r="ALQ48" s="105"/>
      <c r="ALR48" s="105"/>
      <c r="ALS48" s="105"/>
      <c r="ALT48" s="105"/>
      <c r="ALU48" s="105"/>
      <c r="ALV48" s="105"/>
      <c r="ALW48" s="105"/>
      <c r="ALX48" s="105"/>
      <c r="ALY48" s="105"/>
      <c r="ALZ48" s="105"/>
      <c r="AMA48" s="105"/>
      <c r="AMB48" s="105"/>
      <c r="AMC48" s="105"/>
      <c r="AMD48" s="105"/>
      <c r="AME48" s="105"/>
      <c r="AMF48" s="105"/>
      <c r="AMG48" s="105"/>
      <c r="AMH48" s="105"/>
      <c r="AMI48" s="105"/>
      <c r="AMJ48" s="105"/>
      <c r="AMK48" s="105"/>
      <c r="AML48" s="105"/>
      <c r="AMM48" s="105"/>
      <c r="AMN48" s="105"/>
      <c r="AMO48" s="105"/>
      <c r="AMP48" s="105"/>
      <c r="AMQ48" s="105"/>
      <c r="AMR48" s="105"/>
      <c r="AMS48" s="105"/>
      <c r="AMT48" s="105"/>
      <c r="AMU48" s="105"/>
      <c r="AMV48" s="105"/>
      <c r="AMW48" s="105"/>
      <c r="AMX48" s="105"/>
      <c r="AMY48" s="105"/>
      <c r="AMZ48" s="105"/>
      <c r="ANA48" s="105"/>
      <c r="ANB48" s="105"/>
      <c r="ANC48" s="105"/>
      <c r="AND48" s="105"/>
      <c r="ANE48" s="105"/>
      <c r="ANF48" s="105"/>
      <c r="ANG48" s="105"/>
      <c r="ANH48" s="105"/>
      <c r="ANI48" s="105"/>
      <c r="ANJ48" s="105"/>
      <c r="ANK48" s="105"/>
      <c r="ANL48" s="105"/>
      <c r="ANM48" s="105"/>
      <c r="ANN48" s="105"/>
      <c r="ANO48" s="105"/>
      <c r="ANP48" s="105"/>
      <c r="ANQ48" s="105"/>
      <c r="ANR48" s="105"/>
      <c r="ANS48" s="105"/>
      <c r="ANT48" s="105"/>
      <c r="ANU48" s="105"/>
      <c r="ANV48" s="105"/>
      <c r="ANW48" s="105"/>
      <c r="ANX48" s="105"/>
      <c r="ANY48" s="105"/>
      <c r="ANZ48" s="105"/>
      <c r="AOA48" s="105"/>
      <c r="AOB48" s="105"/>
      <c r="AOC48" s="105"/>
      <c r="AOD48" s="105"/>
      <c r="AOE48" s="105"/>
      <c r="AOF48" s="105"/>
      <c r="AOG48" s="105"/>
      <c r="AOH48" s="105"/>
      <c r="AOI48" s="105"/>
      <c r="AOJ48" s="105"/>
      <c r="AOK48" s="105"/>
      <c r="AOL48" s="105"/>
      <c r="AOM48" s="105"/>
      <c r="AON48" s="105"/>
      <c r="AOO48" s="105"/>
      <c r="AOP48" s="105"/>
      <c r="AOQ48" s="105"/>
      <c r="AOR48" s="105"/>
      <c r="AOS48" s="105"/>
      <c r="AOT48" s="105"/>
      <c r="AOU48" s="105"/>
      <c r="AOV48" s="105"/>
      <c r="AOW48" s="105"/>
      <c r="AOX48" s="105"/>
      <c r="AOY48" s="105"/>
      <c r="AOZ48" s="105"/>
      <c r="APA48" s="105"/>
      <c r="APB48" s="105"/>
      <c r="APC48" s="105"/>
      <c r="APD48" s="105"/>
      <c r="APE48" s="105"/>
      <c r="APF48" s="105"/>
      <c r="APG48" s="105"/>
      <c r="APH48" s="105"/>
      <c r="API48" s="105"/>
      <c r="APJ48" s="105"/>
      <c r="APK48" s="105"/>
      <c r="APL48" s="105"/>
      <c r="APM48" s="105"/>
      <c r="APN48" s="105"/>
      <c r="APO48" s="105"/>
      <c r="APP48" s="105"/>
      <c r="APQ48" s="105"/>
      <c r="APR48" s="105"/>
      <c r="APS48" s="105"/>
      <c r="APT48" s="105"/>
      <c r="APU48" s="105"/>
      <c r="APV48" s="105"/>
      <c r="APW48" s="105"/>
      <c r="APX48" s="105"/>
      <c r="APY48" s="105"/>
      <c r="APZ48" s="105"/>
      <c r="AQA48" s="105"/>
      <c r="AQB48" s="105"/>
      <c r="AQC48" s="105"/>
      <c r="AQD48" s="105"/>
      <c r="AQE48" s="105"/>
      <c r="AQF48" s="105"/>
      <c r="AQG48" s="105"/>
      <c r="AQH48" s="105"/>
      <c r="AQI48" s="105"/>
      <c r="AQJ48" s="105"/>
      <c r="AQK48" s="105"/>
      <c r="AQL48" s="105"/>
      <c r="AQM48" s="105"/>
      <c r="AQN48" s="105"/>
      <c r="AQO48" s="105"/>
      <c r="AQP48" s="105"/>
      <c r="AQQ48" s="105"/>
      <c r="AQR48" s="105"/>
      <c r="AQS48" s="105"/>
      <c r="AQT48" s="105"/>
      <c r="AQU48" s="105"/>
      <c r="AQV48" s="105"/>
      <c r="AQW48" s="105"/>
      <c r="AQX48" s="105"/>
      <c r="AQY48" s="105"/>
      <c r="AQZ48" s="105"/>
      <c r="ARA48" s="105"/>
      <c r="ARB48" s="105"/>
      <c r="ARC48" s="105"/>
      <c r="ARD48" s="105"/>
      <c r="ARE48" s="105"/>
      <c r="ARF48" s="105"/>
      <c r="ARG48" s="105"/>
      <c r="ARH48" s="105"/>
      <c r="ARI48" s="105"/>
      <c r="ARJ48" s="105"/>
      <c r="ARK48" s="105"/>
      <c r="ARL48" s="105"/>
      <c r="ARM48" s="105"/>
      <c r="ARN48" s="105"/>
      <c r="ARO48" s="105"/>
      <c r="ARP48" s="105"/>
      <c r="ARQ48" s="105"/>
      <c r="ARR48" s="105"/>
      <c r="ARS48" s="105"/>
      <c r="ART48" s="105"/>
      <c r="ARU48" s="105"/>
      <c r="ARV48" s="105"/>
      <c r="ARW48" s="105"/>
      <c r="ARX48" s="105"/>
      <c r="ARY48" s="105"/>
      <c r="ARZ48" s="105"/>
      <c r="ASA48" s="105"/>
      <c r="ASB48" s="105"/>
      <c r="ASC48" s="105"/>
      <c r="ASD48" s="105"/>
      <c r="ASE48" s="105"/>
      <c r="ASF48" s="105"/>
      <c r="ASG48" s="105"/>
      <c r="ASH48" s="105"/>
      <c r="ASI48" s="105"/>
      <c r="ASJ48" s="105"/>
      <c r="ASK48" s="105"/>
      <c r="ASL48" s="105"/>
      <c r="ASM48" s="105"/>
      <c r="ASN48" s="105"/>
      <c r="ASO48" s="105"/>
      <c r="ASP48" s="105"/>
      <c r="ASQ48" s="105"/>
      <c r="ASR48" s="105"/>
      <c r="ASS48" s="105"/>
      <c r="AST48" s="105"/>
      <c r="ASU48" s="105"/>
      <c r="ASV48" s="105"/>
      <c r="ASW48" s="105"/>
      <c r="ASX48" s="105"/>
      <c r="ASY48" s="105"/>
      <c r="ASZ48" s="105"/>
      <c r="ATA48" s="105"/>
      <c r="ATB48" s="105"/>
      <c r="ATC48" s="105"/>
      <c r="ATD48" s="105"/>
      <c r="ATE48" s="105"/>
      <c r="ATF48" s="105"/>
      <c r="ATG48" s="105"/>
      <c r="ATH48" s="105"/>
      <c r="ATI48" s="105"/>
      <c r="ATJ48" s="105"/>
      <c r="ATK48" s="105"/>
      <c r="ATL48" s="105"/>
      <c r="ATM48" s="105"/>
      <c r="ATN48" s="105"/>
      <c r="ATO48" s="105"/>
      <c r="ATP48" s="105"/>
      <c r="ATQ48" s="105"/>
      <c r="ATR48" s="105"/>
      <c r="ATS48" s="105"/>
      <c r="ATT48" s="105"/>
      <c r="ATU48" s="105"/>
      <c r="ATV48" s="105"/>
      <c r="ATW48" s="105"/>
      <c r="ATX48" s="105"/>
      <c r="ATY48" s="105"/>
      <c r="ATZ48" s="105"/>
      <c r="AUA48" s="105"/>
      <c r="AUB48" s="105"/>
      <c r="AUC48" s="105"/>
      <c r="AUD48" s="105"/>
      <c r="AUE48" s="105"/>
      <c r="AUF48" s="105"/>
      <c r="AUG48" s="105"/>
      <c r="AUH48" s="105"/>
      <c r="AUI48" s="105"/>
      <c r="AUJ48" s="105"/>
      <c r="AUK48" s="105"/>
      <c r="AUL48" s="105"/>
      <c r="AUM48" s="105"/>
      <c r="AUN48" s="105"/>
      <c r="AUO48" s="105"/>
      <c r="AUP48" s="105"/>
      <c r="AUQ48" s="105"/>
      <c r="AUR48" s="105"/>
      <c r="AUS48" s="105"/>
      <c r="AUT48" s="105"/>
      <c r="AUU48" s="105"/>
      <c r="AUV48" s="105"/>
      <c r="AUW48" s="105"/>
      <c r="AUX48" s="105"/>
      <c r="AUY48" s="105"/>
      <c r="AUZ48" s="105"/>
      <c r="AVA48" s="105"/>
      <c r="AVB48" s="105"/>
      <c r="AVC48" s="105"/>
      <c r="AVD48" s="105"/>
      <c r="AVE48" s="105"/>
      <c r="AVF48" s="105"/>
      <c r="AVG48" s="105"/>
      <c r="AVH48" s="105"/>
      <c r="AVI48" s="105"/>
      <c r="AVJ48" s="105"/>
      <c r="AVK48" s="105"/>
      <c r="AVL48" s="105"/>
      <c r="AVM48" s="105"/>
      <c r="AVN48" s="105"/>
      <c r="AVO48" s="105"/>
      <c r="AVP48" s="105"/>
      <c r="AVQ48" s="105"/>
      <c r="AVR48" s="105"/>
      <c r="AVS48" s="105"/>
      <c r="AVT48" s="105"/>
      <c r="AVU48" s="105"/>
      <c r="AVV48" s="105"/>
      <c r="AVW48" s="105"/>
      <c r="AVX48" s="105"/>
      <c r="AVY48" s="105"/>
      <c r="AVZ48" s="105"/>
      <c r="AWA48" s="105"/>
      <c r="AWB48" s="105"/>
      <c r="AWC48" s="105"/>
      <c r="AWD48" s="105"/>
      <c r="AWE48" s="105"/>
      <c r="AWF48" s="105"/>
      <c r="AWG48" s="105"/>
      <c r="AWH48" s="105"/>
    </row>
    <row r="49" spans="1:1282" s="58" customFormat="1">
      <c r="A49" s="2578"/>
      <c r="B49" s="65"/>
      <c r="C49" s="7" t="s">
        <v>68</v>
      </c>
      <c r="D49" s="7"/>
      <c r="E49" s="7"/>
      <c r="F49" s="7"/>
      <c r="G49" s="7"/>
      <c r="H49" s="7"/>
      <c r="I49" s="7"/>
      <c r="J49" s="7"/>
      <c r="K49" s="7"/>
      <c r="L49" s="7"/>
      <c r="M49" s="7"/>
      <c r="N49" s="8"/>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c r="FA49" s="105"/>
      <c r="FB49" s="105"/>
      <c r="FC49" s="105"/>
      <c r="FD49" s="105"/>
      <c r="FE49" s="105"/>
      <c r="FF49" s="105"/>
      <c r="FG49" s="105"/>
      <c r="FH49" s="105"/>
      <c r="FI49" s="105"/>
      <c r="FJ49" s="105"/>
      <c r="FK49" s="105"/>
      <c r="FL49" s="105"/>
      <c r="FM49" s="105"/>
      <c r="FN49" s="105"/>
      <c r="FO49" s="105"/>
      <c r="FP49" s="105"/>
      <c r="FQ49" s="105"/>
      <c r="FR49" s="105"/>
      <c r="FS49" s="105"/>
      <c r="FT49" s="105"/>
      <c r="FU49" s="105"/>
      <c r="FV49" s="105"/>
      <c r="FW49" s="105"/>
      <c r="FX49" s="105"/>
      <c r="FY49" s="105"/>
      <c r="FZ49" s="105"/>
      <c r="GA49" s="105"/>
      <c r="GB49" s="105"/>
      <c r="GC49" s="105"/>
      <c r="GD49" s="105"/>
      <c r="GE49" s="105"/>
      <c r="GF49" s="105"/>
      <c r="GG49" s="105"/>
      <c r="GH49" s="105"/>
      <c r="GI49" s="105"/>
      <c r="GJ49" s="105"/>
      <c r="GK49" s="105"/>
      <c r="GL49" s="105"/>
      <c r="GM49" s="105"/>
      <c r="GN49" s="105"/>
      <c r="GO49" s="105"/>
      <c r="GP49" s="105"/>
      <c r="GQ49" s="105"/>
      <c r="GR49" s="105"/>
      <c r="GS49" s="105"/>
      <c r="GT49" s="105"/>
      <c r="GU49" s="105"/>
      <c r="GV49" s="105"/>
      <c r="GW49" s="105"/>
      <c r="GX49" s="105"/>
      <c r="GY49" s="105"/>
      <c r="GZ49" s="105"/>
      <c r="HA49" s="105"/>
      <c r="HB49" s="105"/>
      <c r="HC49" s="105"/>
      <c r="HD49" s="105"/>
      <c r="HE49" s="105"/>
      <c r="HF49" s="105"/>
      <c r="HG49" s="105"/>
      <c r="HH49" s="105"/>
      <c r="HI49" s="105"/>
      <c r="HJ49" s="105"/>
      <c r="HK49" s="105"/>
      <c r="HL49" s="105"/>
      <c r="HM49" s="105"/>
      <c r="HN49" s="105"/>
      <c r="HO49" s="105"/>
      <c r="HP49" s="105"/>
      <c r="HQ49" s="105"/>
      <c r="HR49" s="105"/>
      <c r="HS49" s="105"/>
      <c r="HT49" s="105"/>
      <c r="HU49" s="105"/>
      <c r="HV49" s="105"/>
      <c r="HW49" s="105"/>
      <c r="HX49" s="105"/>
      <c r="HY49" s="105"/>
      <c r="HZ49" s="105"/>
      <c r="IA49" s="105"/>
      <c r="IB49" s="105"/>
      <c r="IC49" s="105"/>
      <c r="ID49" s="105"/>
      <c r="IE49" s="105"/>
      <c r="IF49" s="105"/>
      <c r="IG49" s="105"/>
      <c r="IH49" s="105"/>
      <c r="II49" s="105"/>
      <c r="IJ49" s="105"/>
      <c r="IK49" s="105"/>
      <c r="IL49" s="105"/>
      <c r="IM49" s="105"/>
      <c r="IN49" s="105"/>
      <c r="IO49" s="105"/>
      <c r="IP49" s="105"/>
      <c r="IQ49" s="105"/>
      <c r="IR49" s="105"/>
      <c r="IS49" s="105"/>
      <c r="IT49" s="105"/>
      <c r="IU49" s="105"/>
      <c r="IV49" s="105"/>
      <c r="IW49" s="105"/>
      <c r="IX49" s="105"/>
      <c r="IY49" s="105"/>
      <c r="IZ49" s="105"/>
      <c r="JA49" s="105"/>
      <c r="JB49" s="105"/>
      <c r="JC49" s="105"/>
      <c r="JD49" s="105"/>
      <c r="JE49" s="105"/>
      <c r="JF49" s="105"/>
      <c r="JG49" s="105"/>
      <c r="JH49" s="105"/>
      <c r="JI49" s="105"/>
      <c r="JJ49" s="105"/>
      <c r="JK49" s="105"/>
      <c r="JL49" s="105"/>
      <c r="JM49" s="105"/>
      <c r="JN49" s="105"/>
      <c r="JO49" s="105"/>
      <c r="JP49" s="105"/>
      <c r="JQ49" s="105"/>
      <c r="JR49" s="105"/>
      <c r="JS49" s="105"/>
      <c r="JT49" s="105"/>
      <c r="JU49" s="105"/>
      <c r="JV49" s="105"/>
      <c r="JW49" s="105"/>
      <c r="JX49" s="105"/>
      <c r="JY49" s="105"/>
      <c r="JZ49" s="105"/>
      <c r="KA49" s="105"/>
      <c r="KB49" s="105"/>
      <c r="KC49" s="105"/>
      <c r="KD49" s="105"/>
      <c r="KE49" s="105"/>
      <c r="KF49" s="105"/>
      <c r="KG49" s="105"/>
      <c r="KH49" s="105"/>
      <c r="KI49" s="105"/>
      <c r="KJ49" s="105"/>
      <c r="KK49" s="105"/>
      <c r="KL49" s="105"/>
      <c r="KM49" s="105"/>
      <c r="KN49" s="105"/>
      <c r="KO49" s="105"/>
      <c r="KP49" s="105"/>
      <c r="KQ49" s="105"/>
      <c r="KR49" s="105"/>
      <c r="KS49" s="105"/>
      <c r="KT49" s="105"/>
      <c r="KU49" s="105"/>
      <c r="KV49" s="105"/>
      <c r="KW49" s="105"/>
      <c r="KX49" s="105"/>
      <c r="KY49" s="105"/>
      <c r="KZ49" s="105"/>
      <c r="LA49" s="105"/>
      <c r="LB49" s="105"/>
      <c r="LC49" s="105"/>
      <c r="LD49" s="105"/>
      <c r="LE49" s="105"/>
      <c r="LF49" s="105"/>
      <c r="LG49" s="105"/>
      <c r="LH49" s="105"/>
      <c r="LI49" s="105"/>
      <c r="LJ49" s="105"/>
      <c r="LK49" s="105"/>
      <c r="LL49" s="105"/>
      <c r="LM49" s="105"/>
      <c r="LN49" s="105"/>
      <c r="LO49" s="105"/>
      <c r="LP49" s="105"/>
      <c r="LQ49" s="105"/>
      <c r="LR49" s="105"/>
      <c r="LS49" s="105"/>
      <c r="LT49" s="105"/>
      <c r="LU49" s="105"/>
      <c r="LV49" s="105"/>
      <c r="LW49" s="105"/>
      <c r="LX49" s="105"/>
      <c r="LY49" s="105"/>
      <c r="LZ49" s="105"/>
      <c r="MA49" s="105"/>
      <c r="MB49" s="105"/>
      <c r="MC49" s="105"/>
      <c r="MD49" s="105"/>
      <c r="ME49" s="105"/>
      <c r="MF49" s="105"/>
      <c r="MG49" s="105"/>
      <c r="MH49" s="105"/>
      <c r="MI49" s="105"/>
      <c r="MJ49" s="105"/>
      <c r="MK49" s="105"/>
      <c r="ML49" s="105"/>
      <c r="MM49" s="105"/>
      <c r="MN49" s="105"/>
      <c r="MO49" s="105"/>
      <c r="MP49" s="105"/>
      <c r="MQ49" s="105"/>
      <c r="MR49" s="105"/>
      <c r="MS49" s="105"/>
      <c r="MT49" s="105"/>
      <c r="MU49" s="105"/>
      <c r="MV49" s="105"/>
      <c r="MW49" s="105"/>
      <c r="MX49" s="105"/>
      <c r="MY49" s="105"/>
      <c r="MZ49" s="105"/>
      <c r="NA49" s="105"/>
      <c r="NB49" s="105"/>
      <c r="NC49" s="105"/>
      <c r="ND49" s="105"/>
      <c r="NE49" s="105"/>
      <c r="NF49" s="105"/>
      <c r="NG49" s="105"/>
      <c r="NH49" s="105"/>
      <c r="NI49" s="105"/>
      <c r="NJ49" s="105"/>
      <c r="NK49" s="105"/>
      <c r="NL49" s="105"/>
      <c r="NM49" s="105"/>
      <c r="NN49" s="105"/>
      <c r="NO49" s="105"/>
      <c r="NP49" s="105"/>
      <c r="NQ49" s="105"/>
      <c r="NR49" s="105"/>
      <c r="NS49" s="105"/>
      <c r="NT49" s="105"/>
      <c r="NU49" s="105"/>
      <c r="NV49" s="105"/>
      <c r="NW49" s="105"/>
      <c r="NX49" s="105"/>
      <c r="NY49" s="105"/>
      <c r="NZ49" s="105"/>
      <c r="OA49" s="105"/>
      <c r="OB49" s="105"/>
      <c r="OC49" s="105"/>
      <c r="OD49" s="105"/>
      <c r="OE49" s="105"/>
      <c r="OF49" s="105"/>
      <c r="OG49" s="105"/>
      <c r="OH49" s="105"/>
      <c r="OI49" s="105"/>
      <c r="OJ49" s="105"/>
      <c r="OK49" s="105"/>
      <c r="OL49" s="105"/>
      <c r="OM49" s="105"/>
      <c r="ON49" s="105"/>
      <c r="OO49" s="105"/>
      <c r="OP49" s="105"/>
      <c r="OQ49" s="105"/>
      <c r="OR49" s="105"/>
      <c r="OS49" s="105"/>
      <c r="OT49" s="105"/>
      <c r="OU49" s="105"/>
      <c r="OV49" s="105"/>
      <c r="OW49" s="105"/>
      <c r="OX49" s="105"/>
      <c r="OY49" s="105"/>
      <c r="OZ49" s="105"/>
      <c r="PA49" s="105"/>
      <c r="PB49" s="105"/>
      <c r="PC49" s="105"/>
      <c r="PD49" s="105"/>
      <c r="PE49" s="105"/>
      <c r="PF49" s="105"/>
      <c r="PG49" s="105"/>
      <c r="PH49" s="105"/>
      <c r="PI49" s="105"/>
      <c r="PJ49" s="105"/>
      <c r="PK49" s="105"/>
      <c r="PL49" s="105"/>
      <c r="PM49" s="105"/>
      <c r="PN49" s="105"/>
      <c r="PO49" s="105"/>
      <c r="PP49" s="105"/>
      <c r="PQ49" s="105"/>
      <c r="PR49" s="105"/>
      <c r="PS49" s="105"/>
      <c r="PT49" s="105"/>
      <c r="PU49" s="105"/>
      <c r="PV49" s="105"/>
      <c r="PW49" s="105"/>
      <c r="PX49" s="105"/>
      <c r="PY49" s="105"/>
      <c r="PZ49" s="105"/>
      <c r="QA49" s="105"/>
      <c r="QB49" s="105"/>
      <c r="QC49" s="105"/>
      <c r="QD49" s="105"/>
      <c r="QE49" s="105"/>
      <c r="QF49" s="105"/>
      <c r="QG49" s="105"/>
      <c r="QH49" s="105"/>
      <c r="QI49" s="105"/>
      <c r="QJ49" s="105"/>
      <c r="QK49" s="105"/>
      <c r="QL49" s="105"/>
      <c r="QM49" s="105"/>
      <c r="QN49" s="105"/>
      <c r="QO49" s="105"/>
      <c r="QP49" s="105"/>
      <c r="QQ49" s="105"/>
      <c r="QR49" s="105"/>
      <c r="QS49" s="105"/>
      <c r="QT49" s="105"/>
      <c r="QU49" s="105"/>
      <c r="QV49" s="105"/>
      <c r="QW49" s="105"/>
      <c r="QX49" s="105"/>
      <c r="QY49" s="105"/>
      <c r="QZ49" s="105"/>
      <c r="RA49" s="105"/>
      <c r="RB49" s="105"/>
      <c r="RC49" s="105"/>
      <c r="RD49" s="105"/>
      <c r="RE49" s="105"/>
      <c r="RF49" s="105"/>
      <c r="RG49" s="105"/>
      <c r="RH49" s="105"/>
      <c r="RI49" s="105"/>
      <c r="RJ49" s="105"/>
      <c r="RK49" s="105"/>
      <c r="RL49" s="105"/>
      <c r="RM49" s="105"/>
      <c r="RN49" s="105"/>
      <c r="RO49" s="105"/>
      <c r="RP49" s="105"/>
      <c r="RQ49" s="105"/>
      <c r="RR49" s="105"/>
      <c r="RS49" s="105"/>
      <c r="RT49" s="105"/>
      <c r="RU49" s="105"/>
      <c r="RV49" s="105"/>
      <c r="RW49" s="105"/>
      <c r="RX49" s="105"/>
      <c r="RY49" s="105"/>
      <c r="RZ49" s="105"/>
      <c r="SA49" s="105"/>
      <c r="SB49" s="105"/>
      <c r="SC49" s="105"/>
      <c r="SD49" s="105"/>
      <c r="SE49" s="105"/>
      <c r="SF49" s="105"/>
      <c r="SG49" s="105"/>
      <c r="SH49" s="105"/>
      <c r="SI49" s="105"/>
      <c r="SJ49" s="105"/>
      <c r="SK49" s="105"/>
      <c r="SL49" s="105"/>
      <c r="SM49" s="105"/>
      <c r="SN49" s="105"/>
      <c r="SO49" s="105"/>
      <c r="SP49" s="105"/>
      <c r="SQ49" s="105"/>
      <c r="SR49" s="105"/>
      <c r="SS49" s="105"/>
      <c r="ST49" s="105"/>
      <c r="SU49" s="105"/>
      <c r="SV49" s="105"/>
      <c r="SW49" s="105"/>
      <c r="SX49" s="105"/>
      <c r="SY49" s="105"/>
      <c r="SZ49" s="105"/>
      <c r="TA49" s="105"/>
      <c r="TB49" s="105"/>
      <c r="TC49" s="105"/>
      <c r="TD49" s="105"/>
      <c r="TE49" s="105"/>
      <c r="TF49" s="105"/>
      <c r="TG49" s="105"/>
      <c r="TH49" s="105"/>
      <c r="TI49" s="105"/>
      <c r="TJ49" s="105"/>
      <c r="TK49" s="105"/>
      <c r="TL49" s="105"/>
      <c r="TM49" s="105"/>
      <c r="TN49" s="105"/>
      <c r="TO49" s="105"/>
      <c r="TP49" s="105"/>
      <c r="TQ49" s="105"/>
      <c r="TR49" s="105"/>
      <c r="TS49" s="105"/>
      <c r="TT49" s="105"/>
      <c r="TU49" s="105"/>
      <c r="TV49" s="105"/>
      <c r="TW49" s="105"/>
      <c r="TX49" s="105"/>
      <c r="TY49" s="105"/>
      <c r="TZ49" s="105"/>
      <c r="UA49" s="105"/>
      <c r="UB49" s="105"/>
      <c r="UC49" s="105"/>
      <c r="UD49" s="105"/>
      <c r="UE49" s="105"/>
      <c r="UF49" s="105"/>
      <c r="UG49" s="105"/>
      <c r="UH49" s="105"/>
      <c r="UI49" s="105"/>
      <c r="UJ49" s="105"/>
      <c r="UK49" s="105"/>
      <c r="UL49" s="105"/>
      <c r="UM49" s="105"/>
      <c r="UN49" s="105"/>
      <c r="UO49" s="105"/>
      <c r="UP49" s="105"/>
      <c r="UQ49" s="105"/>
      <c r="UR49" s="105"/>
      <c r="US49" s="105"/>
      <c r="UT49" s="105"/>
      <c r="UU49" s="105"/>
      <c r="UV49" s="105"/>
      <c r="UW49" s="105"/>
      <c r="UX49" s="105"/>
      <c r="UY49" s="105"/>
      <c r="UZ49" s="105"/>
      <c r="VA49" s="105"/>
      <c r="VB49" s="105"/>
      <c r="VC49" s="105"/>
      <c r="VD49" s="105"/>
      <c r="VE49" s="105"/>
      <c r="VF49" s="105"/>
      <c r="VG49" s="105"/>
      <c r="VH49" s="105"/>
      <c r="VI49" s="105"/>
      <c r="VJ49" s="105"/>
      <c r="VK49" s="105"/>
      <c r="VL49" s="105"/>
      <c r="VM49" s="105"/>
      <c r="VN49" s="105"/>
      <c r="VO49" s="105"/>
      <c r="VP49" s="105"/>
      <c r="VQ49" s="105"/>
      <c r="VR49" s="105"/>
      <c r="VS49" s="105"/>
      <c r="VT49" s="105"/>
      <c r="VU49" s="105"/>
      <c r="VV49" s="105"/>
      <c r="VW49" s="105"/>
      <c r="VX49" s="105"/>
      <c r="VY49" s="105"/>
      <c r="VZ49" s="105"/>
      <c r="WA49" s="105"/>
      <c r="WB49" s="105"/>
      <c r="WC49" s="105"/>
      <c r="WD49" s="105"/>
      <c r="WE49" s="105"/>
      <c r="WF49" s="105"/>
      <c r="WG49" s="105"/>
      <c r="WH49" s="105"/>
      <c r="WI49" s="105"/>
      <c r="WJ49" s="105"/>
      <c r="WK49" s="105"/>
      <c r="WL49" s="105"/>
      <c r="WM49" s="105"/>
      <c r="WN49" s="105"/>
      <c r="WO49" s="105"/>
      <c r="WP49" s="105"/>
      <c r="WQ49" s="105"/>
      <c r="WR49" s="105"/>
      <c r="WS49" s="105"/>
      <c r="WT49" s="105"/>
      <c r="WU49" s="105"/>
      <c r="WV49" s="105"/>
      <c r="WW49" s="105"/>
      <c r="WX49" s="105"/>
      <c r="WY49" s="105"/>
      <c r="WZ49" s="105"/>
      <c r="XA49" s="105"/>
      <c r="XB49" s="105"/>
      <c r="XC49" s="105"/>
      <c r="XD49" s="105"/>
      <c r="XE49" s="105"/>
      <c r="XF49" s="105"/>
      <c r="XG49" s="105"/>
      <c r="XH49" s="105"/>
      <c r="XI49" s="105"/>
      <c r="XJ49" s="105"/>
      <c r="XK49" s="105"/>
      <c r="XL49" s="105"/>
      <c r="XM49" s="105"/>
      <c r="XN49" s="105"/>
      <c r="XO49" s="105"/>
      <c r="XP49" s="105"/>
      <c r="XQ49" s="105"/>
      <c r="XR49" s="105"/>
      <c r="XS49" s="105"/>
      <c r="XT49" s="105"/>
      <c r="XU49" s="105"/>
      <c r="XV49" s="105"/>
      <c r="XW49" s="105"/>
      <c r="XX49" s="105"/>
      <c r="XY49" s="105"/>
      <c r="XZ49" s="105"/>
      <c r="YA49" s="105"/>
      <c r="YB49" s="105"/>
      <c r="YC49" s="105"/>
      <c r="YD49" s="105"/>
      <c r="YE49" s="105"/>
      <c r="YF49" s="105"/>
      <c r="YG49" s="105"/>
      <c r="YH49" s="105"/>
      <c r="YI49" s="105"/>
      <c r="YJ49" s="105"/>
      <c r="YK49" s="105"/>
      <c r="YL49" s="105"/>
      <c r="YM49" s="105"/>
      <c r="YN49" s="105"/>
      <c r="YO49" s="105"/>
      <c r="YP49" s="105"/>
      <c r="YQ49" s="105"/>
      <c r="YR49" s="105"/>
      <c r="YS49" s="105"/>
      <c r="YT49" s="105"/>
      <c r="YU49" s="105"/>
      <c r="YV49" s="105"/>
      <c r="YW49" s="105"/>
      <c r="YX49" s="105"/>
      <c r="YY49" s="105"/>
      <c r="YZ49" s="105"/>
      <c r="ZA49" s="105"/>
      <c r="ZB49" s="105"/>
      <c r="ZC49" s="105"/>
      <c r="ZD49" s="105"/>
      <c r="ZE49" s="105"/>
      <c r="ZF49" s="105"/>
      <c r="ZG49" s="105"/>
      <c r="ZH49" s="105"/>
      <c r="ZI49" s="105"/>
      <c r="ZJ49" s="105"/>
      <c r="ZK49" s="105"/>
      <c r="ZL49" s="105"/>
      <c r="ZM49" s="105"/>
      <c r="ZN49" s="105"/>
      <c r="ZO49" s="105"/>
      <c r="ZP49" s="105"/>
      <c r="ZQ49" s="105"/>
      <c r="ZR49" s="105"/>
      <c r="ZS49" s="105"/>
      <c r="ZT49" s="105"/>
      <c r="ZU49" s="105"/>
      <c r="ZV49" s="105"/>
      <c r="ZW49" s="105"/>
      <c r="ZX49" s="105"/>
      <c r="ZY49" s="105"/>
      <c r="ZZ49" s="105"/>
      <c r="AAA49" s="105"/>
      <c r="AAB49" s="105"/>
      <c r="AAC49" s="105"/>
      <c r="AAD49" s="105"/>
      <c r="AAE49" s="105"/>
      <c r="AAF49" s="105"/>
      <c r="AAG49" s="105"/>
      <c r="AAH49" s="105"/>
      <c r="AAI49" s="105"/>
      <c r="AAJ49" s="105"/>
      <c r="AAK49" s="105"/>
      <c r="AAL49" s="105"/>
      <c r="AAM49" s="105"/>
      <c r="AAN49" s="105"/>
      <c r="AAO49" s="105"/>
      <c r="AAP49" s="105"/>
      <c r="AAQ49" s="105"/>
      <c r="AAR49" s="105"/>
      <c r="AAS49" s="105"/>
      <c r="AAT49" s="105"/>
      <c r="AAU49" s="105"/>
      <c r="AAV49" s="105"/>
      <c r="AAW49" s="105"/>
      <c r="AAX49" s="105"/>
      <c r="AAY49" s="105"/>
      <c r="AAZ49" s="105"/>
      <c r="ABA49" s="105"/>
      <c r="ABB49" s="105"/>
      <c r="ABC49" s="105"/>
      <c r="ABD49" s="105"/>
      <c r="ABE49" s="105"/>
      <c r="ABF49" s="105"/>
      <c r="ABG49" s="105"/>
      <c r="ABH49" s="105"/>
      <c r="ABI49" s="105"/>
      <c r="ABJ49" s="105"/>
      <c r="ABK49" s="105"/>
      <c r="ABL49" s="105"/>
      <c r="ABM49" s="105"/>
      <c r="ABN49" s="105"/>
      <c r="ABO49" s="105"/>
      <c r="ABP49" s="105"/>
      <c r="ABQ49" s="105"/>
      <c r="ABR49" s="105"/>
      <c r="ABS49" s="105"/>
      <c r="ABT49" s="105"/>
      <c r="ABU49" s="105"/>
      <c r="ABV49" s="105"/>
      <c r="ABW49" s="105"/>
      <c r="ABX49" s="105"/>
      <c r="ABY49" s="105"/>
      <c r="ABZ49" s="105"/>
      <c r="ACA49" s="105"/>
      <c r="ACB49" s="105"/>
      <c r="ACC49" s="105"/>
      <c r="ACD49" s="105"/>
      <c r="ACE49" s="105"/>
      <c r="ACF49" s="105"/>
      <c r="ACG49" s="105"/>
      <c r="ACH49" s="105"/>
      <c r="ACI49" s="105"/>
      <c r="ACJ49" s="105"/>
      <c r="ACK49" s="105"/>
      <c r="ACL49" s="105"/>
      <c r="ACM49" s="105"/>
      <c r="ACN49" s="105"/>
      <c r="ACO49" s="105"/>
      <c r="ACP49" s="105"/>
      <c r="ACQ49" s="105"/>
      <c r="ACR49" s="105"/>
      <c r="ACS49" s="105"/>
      <c r="ACT49" s="105"/>
      <c r="ACU49" s="105"/>
      <c r="ACV49" s="105"/>
      <c r="ACW49" s="105"/>
      <c r="ACX49" s="105"/>
      <c r="ACY49" s="105"/>
      <c r="ACZ49" s="105"/>
      <c r="ADA49" s="105"/>
      <c r="ADB49" s="105"/>
      <c r="ADC49" s="105"/>
      <c r="ADD49" s="105"/>
      <c r="ADE49" s="105"/>
      <c r="ADF49" s="105"/>
      <c r="ADG49" s="105"/>
      <c r="ADH49" s="105"/>
      <c r="ADI49" s="105"/>
      <c r="ADJ49" s="105"/>
      <c r="ADK49" s="105"/>
      <c r="ADL49" s="105"/>
      <c r="ADM49" s="105"/>
      <c r="ADN49" s="105"/>
      <c r="ADO49" s="105"/>
      <c r="ADP49" s="105"/>
      <c r="ADQ49" s="105"/>
      <c r="ADR49" s="105"/>
      <c r="ADS49" s="105"/>
      <c r="ADT49" s="105"/>
      <c r="ADU49" s="105"/>
      <c r="ADV49" s="105"/>
      <c r="ADW49" s="105"/>
      <c r="ADX49" s="105"/>
      <c r="ADY49" s="105"/>
      <c r="ADZ49" s="105"/>
      <c r="AEA49" s="105"/>
      <c r="AEB49" s="105"/>
      <c r="AEC49" s="105"/>
      <c r="AED49" s="105"/>
      <c r="AEE49" s="105"/>
      <c r="AEF49" s="105"/>
      <c r="AEG49" s="105"/>
      <c r="AEH49" s="105"/>
      <c r="AEI49" s="105"/>
      <c r="AEJ49" s="105"/>
      <c r="AEK49" s="105"/>
      <c r="AEL49" s="105"/>
      <c r="AEM49" s="105"/>
      <c r="AEN49" s="105"/>
      <c r="AEO49" s="105"/>
      <c r="AEP49" s="105"/>
      <c r="AEQ49" s="105"/>
      <c r="AER49" s="105"/>
      <c r="AES49" s="105"/>
      <c r="AET49" s="105"/>
      <c r="AEU49" s="105"/>
      <c r="AEV49" s="105"/>
      <c r="AEW49" s="105"/>
      <c r="AEX49" s="105"/>
      <c r="AEY49" s="105"/>
      <c r="AEZ49" s="105"/>
      <c r="AFA49" s="105"/>
      <c r="AFB49" s="105"/>
      <c r="AFC49" s="105"/>
      <c r="AFD49" s="105"/>
      <c r="AFE49" s="105"/>
      <c r="AFF49" s="105"/>
      <c r="AFG49" s="105"/>
      <c r="AFH49" s="105"/>
      <c r="AFI49" s="105"/>
      <c r="AFJ49" s="105"/>
      <c r="AFK49" s="105"/>
      <c r="AFL49" s="105"/>
      <c r="AFM49" s="105"/>
      <c r="AFN49" s="105"/>
      <c r="AFO49" s="105"/>
      <c r="AFP49" s="105"/>
      <c r="AFQ49" s="105"/>
      <c r="AFR49" s="105"/>
      <c r="AFS49" s="105"/>
      <c r="AFT49" s="105"/>
      <c r="AFU49" s="105"/>
      <c r="AFV49" s="105"/>
      <c r="AFW49" s="105"/>
      <c r="AFX49" s="105"/>
      <c r="AFY49" s="105"/>
      <c r="AFZ49" s="105"/>
      <c r="AGA49" s="105"/>
      <c r="AGB49" s="105"/>
      <c r="AGC49" s="105"/>
      <c r="AGD49" s="105"/>
      <c r="AGE49" s="105"/>
      <c r="AGF49" s="105"/>
      <c r="AGG49" s="105"/>
      <c r="AGH49" s="105"/>
      <c r="AGI49" s="105"/>
      <c r="AGJ49" s="105"/>
      <c r="AGK49" s="105"/>
      <c r="AGL49" s="105"/>
      <c r="AGM49" s="105"/>
      <c r="AGN49" s="105"/>
      <c r="AGO49" s="105"/>
      <c r="AGP49" s="105"/>
      <c r="AGQ49" s="105"/>
      <c r="AGR49" s="105"/>
      <c r="AGS49" s="105"/>
      <c r="AGT49" s="105"/>
      <c r="AGU49" s="105"/>
      <c r="AGV49" s="105"/>
      <c r="AGW49" s="105"/>
      <c r="AGX49" s="105"/>
      <c r="AGY49" s="105"/>
      <c r="AGZ49" s="105"/>
      <c r="AHA49" s="105"/>
      <c r="AHB49" s="105"/>
      <c r="AHC49" s="105"/>
      <c r="AHD49" s="105"/>
      <c r="AHE49" s="105"/>
      <c r="AHF49" s="105"/>
      <c r="AHG49" s="105"/>
      <c r="AHH49" s="105"/>
      <c r="AHI49" s="105"/>
      <c r="AHJ49" s="105"/>
      <c r="AHK49" s="105"/>
      <c r="AHL49" s="105"/>
      <c r="AHM49" s="105"/>
      <c r="AHN49" s="105"/>
      <c r="AHO49" s="105"/>
      <c r="AHP49" s="105"/>
      <c r="AHQ49" s="105"/>
      <c r="AHR49" s="105"/>
      <c r="AHS49" s="105"/>
      <c r="AHT49" s="105"/>
      <c r="AHU49" s="105"/>
      <c r="AHV49" s="105"/>
      <c r="AHW49" s="105"/>
      <c r="AHX49" s="105"/>
      <c r="AHY49" s="105"/>
      <c r="AHZ49" s="105"/>
      <c r="AIA49" s="105"/>
      <c r="AIB49" s="105"/>
      <c r="AIC49" s="105"/>
      <c r="AID49" s="105"/>
      <c r="AIE49" s="105"/>
      <c r="AIF49" s="105"/>
      <c r="AIG49" s="105"/>
      <c r="AIH49" s="105"/>
      <c r="AII49" s="105"/>
      <c r="AIJ49" s="105"/>
      <c r="AIK49" s="105"/>
      <c r="AIL49" s="105"/>
      <c r="AIM49" s="105"/>
      <c r="AIN49" s="105"/>
      <c r="AIO49" s="105"/>
      <c r="AIP49" s="105"/>
      <c r="AIQ49" s="105"/>
      <c r="AIR49" s="105"/>
      <c r="AIS49" s="105"/>
      <c r="AIT49" s="105"/>
      <c r="AIU49" s="105"/>
      <c r="AIV49" s="105"/>
      <c r="AIW49" s="105"/>
      <c r="AIX49" s="105"/>
      <c r="AIY49" s="105"/>
      <c r="AIZ49" s="105"/>
      <c r="AJA49" s="105"/>
      <c r="AJB49" s="105"/>
      <c r="AJC49" s="105"/>
      <c r="AJD49" s="105"/>
      <c r="AJE49" s="105"/>
      <c r="AJF49" s="105"/>
      <c r="AJG49" s="105"/>
      <c r="AJH49" s="105"/>
      <c r="AJI49" s="105"/>
      <c r="AJJ49" s="105"/>
      <c r="AJK49" s="105"/>
      <c r="AJL49" s="105"/>
      <c r="AJM49" s="105"/>
      <c r="AJN49" s="105"/>
      <c r="AJO49" s="105"/>
      <c r="AJP49" s="105"/>
      <c r="AJQ49" s="105"/>
      <c r="AJR49" s="105"/>
      <c r="AJS49" s="105"/>
      <c r="AJT49" s="105"/>
      <c r="AJU49" s="105"/>
      <c r="AJV49" s="105"/>
      <c r="AJW49" s="105"/>
      <c r="AJX49" s="105"/>
      <c r="AJY49" s="105"/>
      <c r="AJZ49" s="105"/>
      <c r="AKA49" s="105"/>
      <c r="AKB49" s="105"/>
      <c r="AKC49" s="105"/>
      <c r="AKD49" s="105"/>
      <c r="AKE49" s="105"/>
      <c r="AKF49" s="105"/>
      <c r="AKG49" s="105"/>
      <c r="AKH49" s="105"/>
      <c r="AKI49" s="105"/>
      <c r="AKJ49" s="105"/>
      <c r="AKK49" s="105"/>
      <c r="AKL49" s="105"/>
      <c r="AKM49" s="105"/>
      <c r="AKN49" s="105"/>
      <c r="AKO49" s="105"/>
      <c r="AKP49" s="105"/>
      <c r="AKQ49" s="105"/>
      <c r="AKR49" s="105"/>
      <c r="AKS49" s="105"/>
      <c r="AKT49" s="105"/>
      <c r="AKU49" s="105"/>
      <c r="AKV49" s="105"/>
      <c r="AKW49" s="105"/>
      <c r="AKX49" s="105"/>
      <c r="AKY49" s="105"/>
      <c r="AKZ49" s="105"/>
      <c r="ALA49" s="105"/>
      <c r="ALB49" s="105"/>
      <c r="ALC49" s="105"/>
      <c r="ALD49" s="105"/>
      <c r="ALE49" s="105"/>
      <c r="ALF49" s="105"/>
      <c r="ALG49" s="105"/>
      <c r="ALH49" s="105"/>
      <c r="ALI49" s="105"/>
      <c r="ALJ49" s="105"/>
      <c r="ALK49" s="105"/>
      <c r="ALL49" s="105"/>
      <c r="ALM49" s="105"/>
      <c r="ALN49" s="105"/>
      <c r="ALO49" s="105"/>
      <c r="ALP49" s="105"/>
      <c r="ALQ49" s="105"/>
      <c r="ALR49" s="105"/>
      <c r="ALS49" s="105"/>
      <c r="ALT49" s="105"/>
      <c r="ALU49" s="105"/>
      <c r="ALV49" s="105"/>
      <c r="ALW49" s="105"/>
      <c r="ALX49" s="105"/>
      <c r="ALY49" s="105"/>
      <c r="ALZ49" s="105"/>
      <c r="AMA49" s="105"/>
      <c r="AMB49" s="105"/>
      <c r="AMC49" s="105"/>
      <c r="AMD49" s="105"/>
      <c r="AME49" s="105"/>
      <c r="AMF49" s="105"/>
      <c r="AMG49" s="105"/>
      <c r="AMH49" s="105"/>
      <c r="AMI49" s="105"/>
      <c r="AMJ49" s="105"/>
      <c r="AMK49" s="105"/>
      <c r="AML49" s="105"/>
      <c r="AMM49" s="105"/>
      <c r="AMN49" s="105"/>
      <c r="AMO49" s="105"/>
      <c r="AMP49" s="105"/>
      <c r="AMQ49" s="105"/>
      <c r="AMR49" s="105"/>
      <c r="AMS49" s="105"/>
      <c r="AMT49" s="105"/>
      <c r="AMU49" s="105"/>
      <c r="AMV49" s="105"/>
      <c r="AMW49" s="105"/>
      <c r="AMX49" s="105"/>
      <c r="AMY49" s="105"/>
      <c r="AMZ49" s="105"/>
      <c r="ANA49" s="105"/>
      <c r="ANB49" s="105"/>
      <c r="ANC49" s="105"/>
      <c r="AND49" s="105"/>
      <c r="ANE49" s="105"/>
      <c r="ANF49" s="105"/>
      <c r="ANG49" s="105"/>
      <c r="ANH49" s="105"/>
      <c r="ANI49" s="105"/>
      <c r="ANJ49" s="105"/>
      <c r="ANK49" s="105"/>
      <c r="ANL49" s="105"/>
      <c r="ANM49" s="105"/>
      <c r="ANN49" s="105"/>
      <c r="ANO49" s="105"/>
      <c r="ANP49" s="105"/>
      <c r="ANQ49" s="105"/>
      <c r="ANR49" s="105"/>
      <c r="ANS49" s="105"/>
      <c r="ANT49" s="105"/>
      <c r="ANU49" s="105"/>
      <c r="ANV49" s="105"/>
      <c r="ANW49" s="105"/>
      <c r="ANX49" s="105"/>
      <c r="ANY49" s="105"/>
      <c r="ANZ49" s="105"/>
      <c r="AOA49" s="105"/>
      <c r="AOB49" s="105"/>
      <c r="AOC49" s="105"/>
      <c r="AOD49" s="105"/>
      <c r="AOE49" s="105"/>
      <c r="AOF49" s="105"/>
      <c r="AOG49" s="105"/>
      <c r="AOH49" s="105"/>
      <c r="AOI49" s="105"/>
      <c r="AOJ49" s="105"/>
      <c r="AOK49" s="105"/>
      <c r="AOL49" s="105"/>
      <c r="AOM49" s="105"/>
      <c r="AON49" s="105"/>
      <c r="AOO49" s="105"/>
      <c r="AOP49" s="105"/>
      <c r="AOQ49" s="105"/>
      <c r="AOR49" s="105"/>
      <c r="AOS49" s="105"/>
      <c r="AOT49" s="105"/>
      <c r="AOU49" s="105"/>
      <c r="AOV49" s="105"/>
      <c r="AOW49" s="105"/>
      <c r="AOX49" s="105"/>
      <c r="AOY49" s="105"/>
      <c r="AOZ49" s="105"/>
      <c r="APA49" s="105"/>
      <c r="APB49" s="105"/>
      <c r="APC49" s="105"/>
      <c r="APD49" s="105"/>
      <c r="APE49" s="105"/>
      <c r="APF49" s="105"/>
      <c r="APG49" s="105"/>
      <c r="APH49" s="105"/>
      <c r="API49" s="105"/>
      <c r="APJ49" s="105"/>
      <c r="APK49" s="105"/>
      <c r="APL49" s="105"/>
      <c r="APM49" s="105"/>
      <c r="APN49" s="105"/>
      <c r="APO49" s="105"/>
      <c r="APP49" s="105"/>
      <c r="APQ49" s="105"/>
      <c r="APR49" s="105"/>
      <c r="APS49" s="105"/>
      <c r="APT49" s="105"/>
      <c r="APU49" s="105"/>
      <c r="APV49" s="105"/>
      <c r="APW49" s="105"/>
      <c r="APX49" s="105"/>
      <c r="APY49" s="105"/>
      <c r="APZ49" s="105"/>
      <c r="AQA49" s="105"/>
      <c r="AQB49" s="105"/>
      <c r="AQC49" s="105"/>
      <c r="AQD49" s="105"/>
      <c r="AQE49" s="105"/>
      <c r="AQF49" s="105"/>
      <c r="AQG49" s="105"/>
      <c r="AQH49" s="105"/>
      <c r="AQI49" s="105"/>
      <c r="AQJ49" s="105"/>
      <c r="AQK49" s="105"/>
      <c r="AQL49" s="105"/>
      <c r="AQM49" s="105"/>
      <c r="AQN49" s="105"/>
      <c r="AQO49" s="105"/>
      <c r="AQP49" s="105"/>
      <c r="AQQ49" s="105"/>
      <c r="AQR49" s="105"/>
      <c r="AQS49" s="105"/>
      <c r="AQT49" s="105"/>
      <c r="AQU49" s="105"/>
      <c r="AQV49" s="105"/>
      <c r="AQW49" s="105"/>
      <c r="AQX49" s="105"/>
      <c r="AQY49" s="105"/>
      <c r="AQZ49" s="105"/>
      <c r="ARA49" s="105"/>
      <c r="ARB49" s="105"/>
      <c r="ARC49" s="105"/>
      <c r="ARD49" s="105"/>
      <c r="ARE49" s="105"/>
      <c r="ARF49" s="105"/>
      <c r="ARG49" s="105"/>
      <c r="ARH49" s="105"/>
      <c r="ARI49" s="105"/>
      <c r="ARJ49" s="105"/>
      <c r="ARK49" s="105"/>
      <c r="ARL49" s="105"/>
      <c r="ARM49" s="105"/>
      <c r="ARN49" s="105"/>
      <c r="ARO49" s="105"/>
      <c r="ARP49" s="105"/>
      <c r="ARQ49" s="105"/>
      <c r="ARR49" s="105"/>
      <c r="ARS49" s="105"/>
      <c r="ART49" s="105"/>
      <c r="ARU49" s="105"/>
      <c r="ARV49" s="105"/>
      <c r="ARW49" s="105"/>
      <c r="ARX49" s="105"/>
      <c r="ARY49" s="105"/>
      <c r="ARZ49" s="105"/>
      <c r="ASA49" s="105"/>
      <c r="ASB49" s="105"/>
      <c r="ASC49" s="105"/>
      <c r="ASD49" s="105"/>
      <c r="ASE49" s="105"/>
      <c r="ASF49" s="105"/>
      <c r="ASG49" s="105"/>
      <c r="ASH49" s="105"/>
      <c r="ASI49" s="105"/>
      <c r="ASJ49" s="105"/>
      <c r="ASK49" s="105"/>
      <c r="ASL49" s="105"/>
      <c r="ASM49" s="105"/>
      <c r="ASN49" s="105"/>
      <c r="ASO49" s="105"/>
      <c r="ASP49" s="105"/>
      <c r="ASQ49" s="105"/>
      <c r="ASR49" s="105"/>
      <c r="ASS49" s="105"/>
      <c r="AST49" s="105"/>
      <c r="ASU49" s="105"/>
      <c r="ASV49" s="105"/>
      <c r="ASW49" s="105"/>
      <c r="ASX49" s="105"/>
      <c r="ASY49" s="105"/>
      <c r="ASZ49" s="105"/>
      <c r="ATA49" s="105"/>
      <c r="ATB49" s="105"/>
      <c r="ATC49" s="105"/>
      <c r="ATD49" s="105"/>
      <c r="ATE49" s="105"/>
      <c r="ATF49" s="105"/>
      <c r="ATG49" s="105"/>
      <c r="ATH49" s="105"/>
      <c r="ATI49" s="105"/>
      <c r="ATJ49" s="105"/>
      <c r="ATK49" s="105"/>
      <c r="ATL49" s="105"/>
      <c r="ATM49" s="105"/>
      <c r="ATN49" s="105"/>
      <c r="ATO49" s="105"/>
      <c r="ATP49" s="105"/>
      <c r="ATQ49" s="105"/>
      <c r="ATR49" s="105"/>
      <c r="ATS49" s="105"/>
      <c r="ATT49" s="105"/>
      <c r="ATU49" s="105"/>
      <c r="ATV49" s="105"/>
      <c r="ATW49" s="105"/>
      <c r="ATX49" s="105"/>
      <c r="ATY49" s="105"/>
      <c r="ATZ49" s="105"/>
      <c r="AUA49" s="105"/>
      <c r="AUB49" s="105"/>
      <c r="AUC49" s="105"/>
      <c r="AUD49" s="105"/>
      <c r="AUE49" s="105"/>
      <c r="AUF49" s="105"/>
      <c r="AUG49" s="105"/>
      <c r="AUH49" s="105"/>
      <c r="AUI49" s="105"/>
      <c r="AUJ49" s="105"/>
      <c r="AUK49" s="105"/>
      <c r="AUL49" s="105"/>
      <c r="AUM49" s="105"/>
      <c r="AUN49" s="105"/>
      <c r="AUO49" s="105"/>
      <c r="AUP49" s="105"/>
      <c r="AUQ49" s="105"/>
      <c r="AUR49" s="105"/>
      <c r="AUS49" s="105"/>
      <c r="AUT49" s="105"/>
      <c r="AUU49" s="105"/>
      <c r="AUV49" s="105"/>
      <c r="AUW49" s="105"/>
      <c r="AUX49" s="105"/>
      <c r="AUY49" s="105"/>
      <c r="AUZ49" s="105"/>
      <c r="AVA49" s="105"/>
      <c r="AVB49" s="105"/>
      <c r="AVC49" s="105"/>
      <c r="AVD49" s="105"/>
      <c r="AVE49" s="105"/>
      <c r="AVF49" s="105"/>
      <c r="AVG49" s="105"/>
      <c r="AVH49" s="105"/>
      <c r="AVI49" s="105"/>
      <c r="AVJ49" s="105"/>
      <c r="AVK49" s="105"/>
      <c r="AVL49" s="105"/>
      <c r="AVM49" s="105"/>
      <c r="AVN49" s="105"/>
      <c r="AVO49" s="105"/>
      <c r="AVP49" s="105"/>
      <c r="AVQ49" s="105"/>
      <c r="AVR49" s="105"/>
      <c r="AVS49" s="105"/>
      <c r="AVT49" s="105"/>
      <c r="AVU49" s="105"/>
      <c r="AVV49" s="105"/>
      <c r="AVW49" s="105"/>
      <c r="AVX49" s="105"/>
      <c r="AVY49" s="105"/>
      <c r="AVZ49" s="105"/>
      <c r="AWA49" s="105"/>
      <c r="AWB49" s="105"/>
      <c r="AWC49" s="105"/>
      <c r="AWD49" s="105"/>
      <c r="AWE49" s="105"/>
      <c r="AWF49" s="105"/>
      <c r="AWG49" s="105"/>
      <c r="AWH49" s="105"/>
    </row>
    <row r="50" spans="1:1282" s="58" customFormat="1">
      <c r="A50" s="2578"/>
      <c r="B50" s="65"/>
      <c r="C50" s="7" t="s">
        <v>70</v>
      </c>
      <c r="D50" s="7"/>
      <c r="E50" s="7"/>
      <c r="F50" s="7"/>
      <c r="G50" s="7"/>
      <c r="H50" s="7"/>
      <c r="I50" s="7"/>
      <c r="J50" s="7"/>
      <c r="K50" s="7"/>
      <c r="L50" s="7"/>
      <c r="M50" s="7"/>
      <c r="N50" s="8"/>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c r="BM50" s="105"/>
      <c r="BN50" s="105"/>
      <c r="BO50" s="105"/>
      <c r="BP50" s="105"/>
      <c r="BQ50" s="105"/>
      <c r="BR50" s="105"/>
      <c r="BS50" s="105"/>
      <c r="BT50" s="105"/>
      <c r="BU50" s="105"/>
      <c r="BV50" s="105"/>
      <c r="BW50" s="105"/>
      <c r="BX50" s="105"/>
      <c r="BY50" s="105"/>
      <c r="BZ50" s="105"/>
      <c r="CA50" s="105"/>
      <c r="CB50" s="105"/>
      <c r="CC50" s="105"/>
      <c r="CD50" s="105"/>
      <c r="CE50" s="105"/>
      <c r="CF50" s="105"/>
      <c r="CG50" s="105"/>
      <c r="CH50" s="105"/>
      <c r="CI50" s="105"/>
      <c r="CJ50" s="105"/>
      <c r="CK50" s="105"/>
      <c r="CL50" s="105"/>
      <c r="CM50" s="105"/>
      <c r="CN50" s="105"/>
      <c r="CO50" s="105"/>
      <c r="CP50" s="105"/>
      <c r="CQ50" s="105"/>
      <c r="CR50" s="105"/>
      <c r="CS50" s="105"/>
      <c r="CT50" s="105"/>
      <c r="CU50" s="105"/>
      <c r="CV50" s="105"/>
      <c r="CW50" s="105"/>
      <c r="CX50" s="105"/>
      <c r="CY50" s="105"/>
      <c r="CZ50" s="105"/>
      <c r="DA50" s="105"/>
      <c r="DB50" s="105"/>
      <c r="DC50" s="105"/>
      <c r="DD50" s="105"/>
      <c r="DE50" s="105"/>
      <c r="DF50" s="105"/>
      <c r="DG50" s="105"/>
      <c r="DH50" s="105"/>
      <c r="DI50" s="105"/>
      <c r="DJ50" s="105"/>
      <c r="DK50" s="105"/>
      <c r="DL50" s="105"/>
      <c r="DM50" s="105"/>
      <c r="DN50" s="105"/>
      <c r="DO50" s="105"/>
      <c r="DP50" s="105"/>
      <c r="DQ50" s="105"/>
      <c r="DR50" s="105"/>
      <c r="DS50" s="105"/>
      <c r="DT50" s="105"/>
      <c r="DU50" s="105"/>
      <c r="DV50" s="105"/>
      <c r="DW50" s="105"/>
      <c r="DX50" s="105"/>
      <c r="DY50" s="105"/>
      <c r="DZ50" s="105"/>
      <c r="EA50" s="105"/>
      <c r="EB50" s="105"/>
      <c r="EC50" s="105"/>
      <c r="ED50" s="105"/>
      <c r="EE50" s="105"/>
      <c r="EF50" s="105"/>
      <c r="EG50" s="105"/>
      <c r="EH50" s="105"/>
      <c r="EI50" s="105"/>
      <c r="EJ50" s="105"/>
      <c r="EK50" s="105"/>
      <c r="EL50" s="105"/>
      <c r="EM50" s="105"/>
      <c r="EN50" s="105"/>
      <c r="EO50" s="105"/>
      <c r="EP50" s="105"/>
      <c r="EQ50" s="105"/>
      <c r="ER50" s="105"/>
      <c r="ES50" s="105"/>
      <c r="ET50" s="105"/>
      <c r="EU50" s="105"/>
      <c r="EV50" s="105"/>
      <c r="EW50" s="105"/>
      <c r="EX50" s="105"/>
      <c r="EY50" s="105"/>
      <c r="EZ50" s="105"/>
      <c r="FA50" s="105"/>
      <c r="FB50" s="105"/>
      <c r="FC50" s="105"/>
      <c r="FD50" s="105"/>
      <c r="FE50" s="105"/>
      <c r="FF50" s="105"/>
      <c r="FG50" s="105"/>
      <c r="FH50" s="105"/>
      <c r="FI50" s="105"/>
      <c r="FJ50" s="105"/>
      <c r="FK50" s="105"/>
      <c r="FL50" s="105"/>
      <c r="FM50" s="105"/>
      <c r="FN50" s="105"/>
      <c r="FO50" s="105"/>
      <c r="FP50" s="105"/>
      <c r="FQ50" s="105"/>
      <c r="FR50" s="105"/>
      <c r="FS50" s="105"/>
      <c r="FT50" s="105"/>
      <c r="FU50" s="105"/>
      <c r="FV50" s="105"/>
      <c r="FW50" s="105"/>
      <c r="FX50" s="105"/>
      <c r="FY50" s="105"/>
      <c r="FZ50" s="105"/>
      <c r="GA50" s="105"/>
      <c r="GB50" s="105"/>
      <c r="GC50" s="105"/>
      <c r="GD50" s="105"/>
      <c r="GE50" s="105"/>
      <c r="GF50" s="105"/>
      <c r="GG50" s="105"/>
      <c r="GH50" s="105"/>
      <c r="GI50" s="105"/>
      <c r="GJ50" s="105"/>
      <c r="GK50" s="105"/>
      <c r="GL50" s="105"/>
      <c r="GM50" s="105"/>
      <c r="GN50" s="105"/>
      <c r="GO50" s="105"/>
      <c r="GP50" s="105"/>
      <c r="GQ50" s="105"/>
      <c r="GR50" s="105"/>
      <c r="GS50" s="105"/>
      <c r="GT50" s="105"/>
      <c r="GU50" s="105"/>
      <c r="GV50" s="105"/>
      <c r="GW50" s="105"/>
      <c r="GX50" s="105"/>
      <c r="GY50" s="105"/>
      <c r="GZ50" s="105"/>
      <c r="HA50" s="105"/>
      <c r="HB50" s="105"/>
      <c r="HC50" s="105"/>
      <c r="HD50" s="105"/>
      <c r="HE50" s="105"/>
      <c r="HF50" s="105"/>
      <c r="HG50" s="105"/>
      <c r="HH50" s="105"/>
      <c r="HI50" s="105"/>
      <c r="HJ50" s="105"/>
      <c r="HK50" s="105"/>
      <c r="HL50" s="105"/>
      <c r="HM50" s="105"/>
      <c r="HN50" s="105"/>
      <c r="HO50" s="105"/>
      <c r="HP50" s="105"/>
      <c r="HQ50" s="105"/>
      <c r="HR50" s="105"/>
      <c r="HS50" s="105"/>
      <c r="HT50" s="105"/>
      <c r="HU50" s="105"/>
      <c r="HV50" s="105"/>
      <c r="HW50" s="105"/>
      <c r="HX50" s="105"/>
      <c r="HY50" s="105"/>
      <c r="HZ50" s="105"/>
      <c r="IA50" s="105"/>
      <c r="IB50" s="105"/>
      <c r="IC50" s="105"/>
      <c r="ID50" s="105"/>
      <c r="IE50" s="105"/>
      <c r="IF50" s="105"/>
      <c r="IG50" s="105"/>
      <c r="IH50" s="105"/>
      <c r="II50" s="105"/>
      <c r="IJ50" s="105"/>
      <c r="IK50" s="105"/>
      <c r="IL50" s="105"/>
      <c r="IM50" s="105"/>
      <c r="IN50" s="105"/>
      <c r="IO50" s="105"/>
      <c r="IP50" s="105"/>
      <c r="IQ50" s="105"/>
      <c r="IR50" s="105"/>
      <c r="IS50" s="105"/>
      <c r="IT50" s="105"/>
      <c r="IU50" s="105"/>
      <c r="IV50" s="105"/>
      <c r="IW50" s="105"/>
      <c r="IX50" s="105"/>
      <c r="IY50" s="105"/>
      <c r="IZ50" s="105"/>
      <c r="JA50" s="105"/>
      <c r="JB50" s="105"/>
      <c r="JC50" s="105"/>
      <c r="JD50" s="105"/>
      <c r="JE50" s="105"/>
      <c r="JF50" s="105"/>
      <c r="JG50" s="105"/>
      <c r="JH50" s="105"/>
      <c r="JI50" s="105"/>
      <c r="JJ50" s="105"/>
      <c r="JK50" s="105"/>
      <c r="JL50" s="105"/>
      <c r="JM50" s="105"/>
      <c r="JN50" s="105"/>
      <c r="JO50" s="105"/>
      <c r="JP50" s="105"/>
      <c r="JQ50" s="105"/>
      <c r="JR50" s="105"/>
      <c r="JS50" s="105"/>
      <c r="JT50" s="105"/>
      <c r="JU50" s="105"/>
      <c r="JV50" s="105"/>
      <c r="JW50" s="105"/>
      <c r="JX50" s="105"/>
      <c r="JY50" s="105"/>
      <c r="JZ50" s="105"/>
      <c r="KA50" s="105"/>
      <c r="KB50" s="105"/>
      <c r="KC50" s="105"/>
      <c r="KD50" s="105"/>
      <c r="KE50" s="105"/>
      <c r="KF50" s="105"/>
      <c r="KG50" s="105"/>
      <c r="KH50" s="105"/>
      <c r="KI50" s="105"/>
      <c r="KJ50" s="105"/>
      <c r="KK50" s="105"/>
      <c r="KL50" s="105"/>
      <c r="KM50" s="105"/>
      <c r="KN50" s="105"/>
      <c r="KO50" s="105"/>
      <c r="KP50" s="105"/>
      <c r="KQ50" s="105"/>
      <c r="KR50" s="105"/>
      <c r="KS50" s="105"/>
      <c r="KT50" s="105"/>
      <c r="KU50" s="105"/>
      <c r="KV50" s="105"/>
      <c r="KW50" s="105"/>
      <c r="KX50" s="105"/>
      <c r="KY50" s="105"/>
      <c r="KZ50" s="105"/>
      <c r="LA50" s="105"/>
      <c r="LB50" s="105"/>
      <c r="LC50" s="105"/>
      <c r="LD50" s="105"/>
      <c r="LE50" s="105"/>
      <c r="LF50" s="105"/>
      <c r="LG50" s="105"/>
      <c r="LH50" s="105"/>
      <c r="LI50" s="105"/>
      <c r="LJ50" s="105"/>
      <c r="LK50" s="105"/>
      <c r="LL50" s="105"/>
      <c r="LM50" s="105"/>
      <c r="LN50" s="105"/>
      <c r="LO50" s="105"/>
      <c r="LP50" s="105"/>
      <c r="LQ50" s="105"/>
      <c r="LR50" s="105"/>
      <c r="LS50" s="105"/>
      <c r="LT50" s="105"/>
      <c r="LU50" s="105"/>
      <c r="LV50" s="105"/>
      <c r="LW50" s="105"/>
      <c r="LX50" s="105"/>
      <c r="LY50" s="105"/>
      <c r="LZ50" s="105"/>
      <c r="MA50" s="105"/>
      <c r="MB50" s="105"/>
      <c r="MC50" s="105"/>
      <c r="MD50" s="105"/>
      <c r="ME50" s="105"/>
      <c r="MF50" s="105"/>
      <c r="MG50" s="105"/>
      <c r="MH50" s="105"/>
      <c r="MI50" s="105"/>
      <c r="MJ50" s="105"/>
      <c r="MK50" s="105"/>
      <c r="ML50" s="105"/>
      <c r="MM50" s="105"/>
      <c r="MN50" s="105"/>
      <c r="MO50" s="105"/>
      <c r="MP50" s="105"/>
      <c r="MQ50" s="105"/>
      <c r="MR50" s="105"/>
      <c r="MS50" s="105"/>
      <c r="MT50" s="105"/>
      <c r="MU50" s="105"/>
      <c r="MV50" s="105"/>
      <c r="MW50" s="105"/>
      <c r="MX50" s="105"/>
      <c r="MY50" s="105"/>
      <c r="MZ50" s="105"/>
      <c r="NA50" s="105"/>
      <c r="NB50" s="105"/>
      <c r="NC50" s="105"/>
      <c r="ND50" s="105"/>
      <c r="NE50" s="105"/>
      <c r="NF50" s="105"/>
      <c r="NG50" s="105"/>
      <c r="NH50" s="105"/>
      <c r="NI50" s="105"/>
      <c r="NJ50" s="105"/>
      <c r="NK50" s="105"/>
      <c r="NL50" s="105"/>
      <c r="NM50" s="105"/>
      <c r="NN50" s="105"/>
      <c r="NO50" s="105"/>
      <c r="NP50" s="105"/>
      <c r="NQ50" s="105"/>
      <c r="NR50" s="105"/>
      <c r="NS50" s="105"/>
      <c r="NT50" s="105"/>
      <c r="NU50" s="105"/>
      <c r="NV50" s="105"/>
      <c r="NW50" s="105"/>
      <c r="NX50" s="105"/>
      <c r="NY50" s="105"/>
      <c r="NZ50" s="105"/>
      <c r="OA50" s="105"/>
      <c r="OB50" s="105"/>
      <c r="OC50" s="105"/>
      <c r="OD50" s="105"/>
      <c r="OE50" s="105"/>
      <c r="OF50" s="105"/>
      <c r="OG50" s="105"/>
      <c r="OH50" s="105"/>
      <c r="OI50" s="105"/>
      <c r="OJ50" s="105"/>
      <c r="OK50" s="105"/>
      <c r="OL50" s="105"/>
      <c r="OM50" s="105"/>
      <c r="ON50" s="105"/>
      <c r="OO50" s="105"/>
      <c r="OP50" s="105"/>
      <c r="OQ50" s="105"/>
      <c r="OR50" s="105"/>
      <c r="OS50" s="105"/>
      <c r="OT50" s="105"/>
      <c r="OU50" s="105"/>
      <c r="OV50" s="105"/>
      <c r="OW50" s="105"/>
      <c r="OX50" s="105"/>
      <c r="OY50" s="105"/>
      <c r="OZ50" s="105"/>
      <c r="PA50" s="105"/>
      <c r="PB50" s="105"/>
      <c r="PC50" s="105"/>
      <c r="PD50" s="105"/>
      <c r="PE50" s="105"/>
      <c r="PF50" s="105"/>
      <c r="PG50" s="105"/>
      <c r="PH50" s="105"/>
      <c r="PI50" s="105"/>
      <c r="PJ50" s="105"/>
      <c r="PK50" s="105"/>
      <c r="PL50" s="105"/>
      <c r="PM50" s="105"/>
      <c r="PN50" s="105"/>
      <c r="PO50" s="105"/>
      <c r="PP50" s="105"/>
      <c r="PQ50" s="105"/>
      <c r="PR50" s="105"/>
      <c r="PS50" s="105"/>
      <c r="PT50" s="105"/>
      <c r="PU50" s="105"/>
      <c r="PV50" s="105"/>
      <c r="PW50" s="105"/>
      <c r="PX50" s="105"/>
      <c r="PY50" s="105"/>
      <c r="PZ50" s="105"/>
      <c r="QA50" s="105"/>
      <c r="QB50" s="105"/>
      <c r="QC50" s="105"/>
      <c r="QD50" s="105"/>
      <c r="QE50" s="105"/>
      <c r="QF50" s="105"/>
      <c r="QG50" s="105"/>
      <c r="QH50" s="105"/>
      <c r="QI50" s="105"/>
      <c r="QJ50" s="105"/>
      <c r="QK50" s="105"/>
      <c r="QL50" s="105"/>
      <c r="QM50" s="105"/>
      <c r="QN50" s="105"/>
      <c r="QO50" s="105"/>
      <c r="QP50" s="105"/>
      <c r="QQ50" s="105"/>
      <c r="QR50" s="105"/>
      <c r="QS50" s="105"/>
      <c r="QT50" s="105"/>
      <c r="QU50" s="105"/>
      <c r="QV50" s="105"/>
      <c r="QW50" s="105"/>
      <c r="QX50" s="105"/>
      <c r="QY50" s="105"/>
      <c r="QZ50" s="105"/>
      <c r="RA50" s="105"/>
      <c r="RB50" s="105"/>
      <c r="RC50" s="105"/>
      <c r="RD50" s="105"/>
      <c r="RE50" s="105"/>
      <c r="RF50" s="105"/>
      <c r="RG50" s="105"/>
      <c r="RH50" s="105"/>
      <c r="RI50" s="105"/>
      <c r="RJ50" s="105"/>
      <c r="RK50" s="105"/>
      <c r="RL50" s="105"/>
      <c r="RM50" s="105"/>
      <c r="RN50" s="105"/>
      <c r="RO50" s="105"/>
      <c r="RP50" s="105"/>
      <c r="RQ50" s="105"/>
      <c r="RR50" s="105"/>
      <c r="RS50" s="105"/>
      <c r="RT50" s="105"/>
      <c r="RU50" s="105"/>
      <c r="RV50" s="105"/>
      <c r="RW50" s="105"/>
      <c r="RX50" s="105"/>
      <c r="RY50" s="105"/>
      <c r="RZ50" s="105"/>
      <c r="SA50" s="105"/>
      <c r="SB50" s="105"/>
      <c r="SC50" s="105"/>
      <c r="SD50" s="105"/>
      <c r="SE50" s="105"/>
      <c r="SF50" s="105"/>
      <c r="SG50" s="105"/>
      <c r="SH50" s="105"/>
      <c r="SI50" s="105"/>
      <c r="SJ50" s="105"/>
      <c r="SK50" s="105"/>
      <c r="SL50" s="105"/>
      <c r="SM50" s="105"/>
      <c r="SN50" s="105"/>
      <c r="SO50" s="105"/>
      <c r="SP50" s="105"/>
      <c r="SQ50" s="105"/>
      <c r="SR50" s="105"/>
      <c r="SS50" s="105"/>
      <c r="ST50" s="105"/>
      <c r="SU50" s="105"/>
      <c r="SV50" s="105"/>
      <c r="SW50" s="105"/>
      <c r="SX50" s="105"/>
      <c r="SY50" s="105"/>
      <c r="SZ50" s="105"/>
      <c r="TA50" s="105"/>
      <c r="TB50" s="105"/>
      <c r="TC50" s="105"/>
      <c r="TD50" s="105"/>
      <c r="TE50" s="105"/>
      <c r="TF50" s="105"/>
      <c r="TG50" s="105"/>
      <c r="TH50" s="105"/>
      <c r="TI50" s="105"/>
      <c r="TJ50" s="105"/>
      <c r="TK50" s="105"/>
      <c r="TL50" s="105"/>
      <c r="TM50" s="105"/>
      <c r="TN50" s="105"/>
      <c r="TO50" s="105"/>
      <c r="TP50" s="105"/>
      <c r="TQ50" s="105"/>
      <c r="TR50" s="105"/>
      <c r="TS50" s="105"/>
      <c r="TT50" s="105"/>
      <c r="TU50" s="105"/>
      <c r="TV50" s="105"/>
      <c r="TW50" s="105"/>
      <c r="TX50" s="105"/>
      <c r="TY50" s="105"/>
      <c r="TZ50" s="105"/>
      <c r="UA50" s="105"/>
      <c r="UB50" s="105"/>
      <c r="UC50" s="105"/>
      <c r="UD50" s="105"/>
      <c r="UE50" s="105"/>
      <c r="UF50" s="105"/>
      <c r="UG50" s="105"/>
      <c r="UH50" s="105"/>
      <c r="UI50" s="105"/>
      <c r="UJ50" s="105"/>
      <c r="UK50" s="105"/>
      <c r="UL50" s="105"/>
      <c r="UM50" s="105"/>
      <c r="UN50" s="105"/>
      <c r="UO50" s="105"/>
      <c r="UP50" s="105"/>
      <c r="UQ50" s="105"/>
      <c r="UR50" s="105"/>
      <c r="US50" s="105"/>
      <c r="UT50" s="105"/>
      <c r="UU50" s="105"/>
      <c r="UV50" s="105"/>
      <c r="UW50" s="105"/>
      <c r="UX50" s="105"/>
      <c r="UY50" s="105"/>
      <c r="UZ50" s="105"/>
      <c r="VA50" s="105"/>
      <c r="VB50" s="105"/>
      <c r="VC50" s="105"/>
      <c r="VD50" s="105"/>
      <c r="VE50" s="105"/>
      <c r="VF50" s="105"/>
      <c r="VG50" s="105"/>
      <c r="VH50" s="105"/>
      <c r="VI50" s="105"/>
      <c r="VJ50" s="105"/>
      <c r="VK50" s="105"/>
      <c r="VL50" s="105"/>
      <c r="VM50" s="105"/>
      <c r="VN50" s="105"/>
      <c r="VO50" s="105"/>
      <c r="VP50" s="105"/>
      <c r="VQ50" s="105"/>
      <c r="VR50" s="105"/>
      <c r="VS50" s="105"/>
      <c r="VT50" s="105"/>
      <c r="VU50" s="105"/>
      <c r="VV50" s="105"/>
      <c r="VW50" s="105"/>
      <c r="VX50" s="105"/>
      <c r="VY50" s="105"/>
      <c r="VZ50" s="105"/>
      <c r="WA50" s="105"/>
      <c r="WB50" s="105"/>
      <c r="WC50" s="105"/>
      <c r="WD50" s="105"/>
      <c r="WE50" s="105"/>
      <c r="WF50" s="105"/>
      <c r="WG50" s="105"/>
      <c r="WH50" s="105"/>
      <c r="WI50" s="105"/>
      <c r="WJ50" s="105"/>
      <c r="WK50" s="105"/>
      <c r="WL50" s="105"/>
      <c r="WM50" s="105"/>
      <c r="WN50" s="105"/>
      <c r="WO50" s="105"/>
      <c r="WP50" s="105"/>
      <c r="WQ50" s="105"/>
      <c r="WR50" s="105"/>
      <c r="WS50" s="105"/>
      <c r="WT50" s="105"/>
      <c r="WU50" s="105"/>
      <c r="WV50" s="105"/>
      <c r="WW50" s="105"/>
      <c r="WX50" s="105"/>
      <c r="WY50" s="105"/>
      <c r="WZ50" s="105"/>
      <c r="XA50" s="105"/>
      <c r="XB50" s="105"/>
      <c r="XC50" s="105"/>
      <c r="XD50" s="105"/>
      <c r="XE50" s="105"/>
      <c r="XF50" s="105"/>
      <c r="XG50" s="105"/>
      <c r="XH50" s="105"/>
      <c r="XI50" s="105"/>
      <c r="XJ50" s="105"/>
      <c r="XK50" s="105"/>
      <c r="XL50" s="105"/>
      <c r="XM50" s="105"/>
      <c r="XN50" s="105"/>
      <c r="XO50" s="105"/>
      <c r="XP50" s="105"/>
      <c r="XQ50" s="105"/>
      <c r="XR50" s="105"/>
      <c r="XS50" s="105"/>
      <c r="XT50" s="105"/>
      <c r="XU50" s="105"/>
      <c r="XV50" s="105"/>
      <c r="XW50" s="105"/>
      <c r="XX50" s="105"/>
      <c r="XY50" s="105"/>
      <c r="XZ50" s="105"/>
      <c r="YA50" s="105"/>
      <c r="YB50" s="105"/>
      <c r="YC50" s="105"/>
      <c r="YD50" s="105"/>
      <c r="YE50" s="105"/>
      <c r="YF50" s="105"/>
      <c r="YG50" s="105"/>
      <c r="YH50" s="105"/>
      <c r="YI50" s="105"/>
      <c r="YJ50" s="105"/>
      <c r="YK50" s="105"/>
      <c r="YL50" s="105"/>
      <c r="YM50" s="105"/>
      <c r="YN50" s="105"/>
      <c r="YO50" s="105"/>
      <c r="YP50" s="105"/>
      <c r="YQ50" s="105"/>
      <c r="YR50" s="105"/>
      <c r="YS50" s="105"/>
      <c r="YT50" s="105"/>
      <c r="YU50" s="105"/>
      <c r="YV50" s="105"/>
      <c r="YW50" s="105"/>
      <c r="YX50" s="105"/>
      <c r="YY50" s="105"/>
      <c r="YZ50" s="105"/>
      <c r="ZA50" s="105"/>
      <c r="ZB50" s="105"/>
      <c r="ZC50" s="105"/>
      <c r="ZD50" s="105"/>
      <c r="ZE50" s="105"/>
      <c r="ZF50" s="105"/>
      <c r="ZG50" s="105"/>
      <c r="ZH50" s="105"/>
      <c r="ZI50" s="105"/>
      <c r="ZJ50" s="105"/>
      <c r="ZK50" s="105"/>
      <c r="ZL50" s="105"/>
      <c r="ZM50" s="105"/>
      <c r="ZN50" s="105"/>
      <c r="ZO50" s="105"/>
      <c r="ZP50" s="105"/>
      <c r="ZQ50" s="105"/>
      <c r="ZR50" s="105"/>
      <c r="ZS50" s="105"/>
      <c r="ZT50" s="105"/>
      <c r="ZU50" s="105"/>
      <c r="ZV50" s="105"/>
      <c r="ZW50" s="105"/>
      <c r="ZX50" s="105"/>
      <c r="ZY50" s="105"/>
      <c r="ZZ50" s="105"/>
      <c r="AAA50" s="105"/>
      <c r="AAB50" s="105"/>
      <c r="AAC50" s="105"/>
      <c r="AAD50" s="105"/>
      <c r="AAE50" s="105"/>
      <c r="AAF50" s="105"/>
      <c r="AAG50" s="105"/>
      <c r="AAH50" s="105"/>
      <c r="AAI50" s="105"/>
      <c r="AAJ50" s="105"/>
      <c r="AAK50" s="105"/>
      <c r="AAL50" s="105"/>
      <c r="AAM50" s="105"/>
      <c r="AAN50" s="105"/>
      <c r="AAO50" s="105"/>
      <c r="AAP50" s="105"/>
      <c r="AAQ50" s="105"/>
      <c r="AAR50" s="105"/>
      <c r="AAS50" s="105"/>
      <c r="AAT50" s="105"/>
      <c r="AAU50" s="105"/>
      <c r="AAV50" s="105"/>
      <c r="AAW50" s="105"/>
      <c r="AAX50" s="105"/>
      <c r="AAY50" s="105"/>
      <c r="AAZ50" s="105"/>
      <c r="ABA50" s="105"/>
      <c r="ABB50" s="105"/>
      <c r="ABC50" s="105"/>
      <c r="ABD50" s="105"/>
      <c r="ABE50" s="105"/>
      <c r="ABF50" s="105"/>
      <c r="ABG50" s="105"/>
      <c r="ABH50" s="105"/>
      <c r="ABI50" s="105"/>
      <c r="ABJ50" s="105"/>
      <c r="ABK50" s="105"/>
      <c r="ABL50" s="105"/>
      <c r="ABM50" s="105"/>
      <c r="ABN50" s="105"/>
      <c r="ABO50" s="105"/>
      <c r="ABP50" s="105"/>
      <c r="ABQ50" s="105"/>
      <c r="ABR50" s="105"/>
      <c r="ABS50" s="105"/>
      <c r="ABT50" s="105"/>
      <c r="ABU50" s="105"/>
      <c r="ABV50" s="105"/>
      <c r="ABW50" s="105"/>
      <c r="ABX50" s="105"/>
      <c r="ABY50" s="105"/>
      <c r="ABZ50" s="105"/>
      <c r="ACA50" s="105"/>
      <c r="ACB50" s="105"/>
      <c r="ACC50" s="105"/>
      <c r="ACD50" s="105"/>
      <c r="ACE50" s="105"/>
      <c r="ACF50" s="105"/>
      <c r="ACG50" s="105"/>
      <c r="ACH50" s="105"/>
      <c r="ACI50" s="105"/>
      <c r="ACJ50" s="105"/>
      <c r="ACK50" s="105"/>
      <c r="ACL50" s="105"/>
      <c r="ACM50" s="105"/>
      <c r="ACN50" s="105"/>
      <c r="ACO50" s="105"/>
      <c r="ACP50" s="105"/>
      <c r="ACQ50" s="105"/>
      <c r="ACR50" s="105"/>
      <c r="ACS50" s="105"/>
      <c r="ACT50" s="105"/>
      <c r="ACU50" s="105"/>
      <c r="ACV50" s="105"/>
      <c r="ACW50" s="105"/>
      <c r="ACX50" s="105"/>
      <c r="ACY50" s="105"/>
      <c r="ACZ50" s="105"/>
      <c r="ADA50" s="105"/>
      <c r="ADB50" s="105"/>
      <c r="ADC50" s="105"/>
      <c r="ADD50" s="105"/>
      <c r="ADE50" s="105"/>
      <c r="ADF50" s="105"/>
      <c r="ADG50" s="105"/>
      <c r="ADH50" s="105"/>
      <c r="ADI50" s="105"/>
      <c r="ADJ50" s="105"/>
      <c r="ADK50" s="105"/>
      <c r="ADL50" s="105"/>
      <c r="ADM50" s="105"/>
      <c r="ADN50" s="105"/>
      <c r="ADO50" s="105"/>
      <c r="ADP50" s="105"/>
      <c r="ADQ50" s="105"/>
      <c r="ADR50" s="105"/>
      <c r="ADS50" s="105"/>
      <c r="ADT50" s="105"/>
      <c r="ADU50" s="105"/>
      <c r="ADV50" s="105"/>
      <c r="ADW50" s="105"/>
      <c r="ADX50" s="105"/>
      <c r="ADY50" s="105"/>
      <c r="ADZ50" s="105"/>
      <c r="AEA50" s="105"/>
      <c r="AEB50" s="105"/>
      <c r="AEC50" s="105"/>
      <c r="AED50" s="105"/>
      <c r="AEE50" s="105"/>
      <c r="AEF50" s="105"/>
      <c r="AEG50" s="105"/>
      <c r="AEH50" s="105"/>
      <c r="AEI50" s="105"/>
      <c r="AEJ50" s="105"/>
      <c r="AEK50" s="105"/>
      <c r="AEL50" s="105"/>
      <c r="AEM50" s="105"/>
      <c r="AEN50" s="105"/>
      <c r="AEO50" s="105"/>
      <c r="AEP50" s="105"/>
      <c r="AEQ50" s="105"/>
      <c r="AER50" s="105"/>
      <c r="AES50" s="105"/>
      <c r="AET50" s="105"/>
      <c r="AEU50" s="105"/>
      <c r="AEV50" s="105"/>
      <c r="AEW50" s="105"/>
      <c r="AEX50" s="105"/>
      <c r="AEY50" s="105"/>
      <c r="AEZ50" s="105"/>
      <c r="AFA50" s="105"/>
      <c r="AFB50" s="105"/>
      <c r="AFC50" s="105"/>
      <c r="AFD50" s="105"/>
      <c r="AFE50" s="105"/>
      <c r="AFF50" s="105"/>
      <c r="AFG50" s="105"/>
      <c r="AFH50" s="105"/>
      <c r="AFI50" s="105"/>
      <c r="AFJ50" s="105"/>
      <c r="AFK50" s="105"/>
      <c r="AFL50" s="105"/>
      <c r="AFM50" s="105"/>
      <c r="AFN50" s="105"/>
      <c r="AFO50" s="105"/>
      <c r="AFP50" s="105"/>
      <c r="AFQ50" s="105"/>
      <c r="AFR50" s="105"/>
      <c r="AFS50" s="105"/>
      <c r="AFT50" s="105"/>
      <c r="AFU50" s="105"/>
      <c r="AFV50" s="105"/>
      <c r="AFW50" s="105"/>
      <c r="AFX50" s="105"/>
      <c r="AFY50" s="105"/>
      <c r="AFZ50" s="105"/>
      <c r="AGA50" s="105"/>
      <c r="AGB50" s="105"/>
      <c r="AGC50" s="105"/>
      <c r="AGD50" s="105"/>
      <c r="AGE50" s="105"/>
      <c r="AGF50" s="105"/>
      <c r="AGG50" s="105"/>
      <c r="AGH50" s="105"/>
      <c r="AGI50" s="105"/>
      <c r="AGJ50" s="105"/>
      <c r="AGK50" s="105"/>
      <c r="AGL50" s="105"/>
      <c r="AGM50" s="105"/>
      <c r="AGN50" s="105"/>
      <c r="AGO50" s="105"/>
      <c r="AGP50" s="105"/>
      <c r="AGQ50" s="105"/>
      <c r="AGR50" s="105"/>
      <c r="AGS50" s="105"/>
      <c r="AGT50" s="105"/>
      <c r="AGU50" s="105"/>
      <c r="AGV50" s="105"/>
      <c r="AGW50" s="105"/>
      <c r="AGX50" s="105"/>
      <c r="AGY50" s="105"/>
      <c r="AGZ50" s="105"/>
      <c r="AHA50" s="105"/>
      <c r="AHB50" s="105"/>
      <c r="AHC50" s="105"/>
      <c r="AHD50" s="105"/>
      <c r="AHE50" s="105"/>
      <c r="AHF50" s="105"/>
      <c r="AHG50" s="105"/>
      <c r="AHH50" s="105"/>
      <c r="AHI50" s="105"/>
      <c r="AHJ50" s="105"/>
      <c r="AHK50" s="105"/>
      <c r="AHL50" s="105"/>
      <c r="AHM50" s="105"/>
      <c r="AHN50" s="105"/>
      <c r="AHO50" s="105"/>
      <c r="AHP50" s="105"/>
      <c r="AHQ50" s="105"/>
      <c r="AHR50" s="105"/>
      <c r="AHS50" s="105"/>
      <c r="AHT50" s="105"/>
      <c r="AHU50" s="105"/>
      <c r="AHV50" s="105"/>
      <c r="AHW50" s="105"/>
      <c r="AHX50" s="105"/>
      <c r="AHY50" s="105"/>
      <c r="AHZ50" s="105"/>
      <c r="AIA50" s="105"/>
      <c r="AIB50" s="105"/>
      <c r="AIC50" s="105"/>
      <c r="AID50" s="105"/>
      <c r="AIE50" s="105"/>
      <c r="AIF50" s="105"/>
      <c r="AIG50" s="105"/>
      <c r="AIH50" s="105"/>
      <c r="AII50" s="105"/>
      <c r="AIJ50" s="105"/>
      <c r="AIK50" s="105"/>
      <c r="AIL50" s="105"/>
      <c r="AIM50" s="105"/>
      <c r="AIN50" s="105"/>
      <c r="AIO50" s="105"/>
      <c r="AIP50" s="105"/>
      <c r="AIQ50" s="105"/>
      <c r="AIR50" s="105"/>
      <c r="AIS50" s="105"/>
      <c r="AIT50" s="105"/>
      <c r="AIU50" s="105"/>
      <c r="AIV50" s="105"/>
      <c r="AIW50" s="105"/>
      <c r="AIX50" s="105"/>
      <c r="AIY50" s="105"/>
      <c r="AIZ50" s="105"/>
      <c r="AJA50" s="105"/>
      <c r="AJB50" s="105"/>
      <c r="AJC50" s="105"/>
      <c r="AJD50" s="105"/>
      <c r="AJE50" s="105"/>
      <c r="AJF50" s="105"/>
      <c r="AJG50" s="105"/>
      <c r="AJH50" s="105"/>
      <c r="AJI50" s="105"/>
      <c r="AJJ50" s="105"/>
      <c r="AJK50" s="105"/>
      <c r="AJL50" s="105"/>
      <c r="AJM50" s="105"/>
      <c r="AJN50" s="105"/>
      <c r="AJO50" s="105"/>
      <c r="AJP50" s="105"/>
      <c r="AJQ50" s="105"/>
      <c r="AJR50" s="105"/>
      <c r="AJS50" s="105"/>
      <c r="AJT50" s="105"/>
      <c r="AJU50" s="105"/>
      <c r="AJV50" s="105"/>
      <c r="AJW50" s="105"/>
      <c r="AJX50" s="105"/>
      <c r="AJY50" s="105"/>
      <c r="AJZ50" s="105"/>
      <c r="AKA50" s="105"/>
      <c r="AKB50" s="105"/>
      <c r="AKC50" s="105"/>
      <c r="AKD50" s="105"/>
      <c r="AKE50" s="105"/>
      <c r="AKF50" s="105"/>
      <c r="AKG50" s="105"/>
      <c r="AKH50" s="105"/>
      <c r="AKI50" s="105"/>
      <c r="AKJ50" s="105"/>
      <c r="AKK50" s="105"/>
      <c r="AKL50" s="105"/>
      <c r="AKM50" s="105"/>
      <c r="AKN50" s="105"/>
      <c r="AKO50" s="105"/>
      <c r="AKP50" s="105"/>
      <c r="AKQ50" s="105"/>
      <c r="AKR50" s="105"/>
      <c r="AKS50" s="105"/>
      <c r="AKT50" s="105"/>
      <c r="AKU50" s="105"/>
      <c r="AKV50" s="105"/>
      <c r="AKW50" s="105"/>
      <c r="AKX50" s="105"/>
      <c r="AKY50" s="105"/>
      <c r="AKZ50" s="105"/>
      <c r="ALA50" s="105"/>
      <c r="ALB50" s="105"/>
      <c r="ALC50" s="105"/>
      <c r="ALD50" s="105"/>
      <c r="ALE50" s="105"/>
      <c r="ALF50" s="105"/>
      <c r="ALG50" s="105"/>
      <c r="ALH50" s="105"/>
      <c r="ALI50" s="105"/>
      <c r="ALJ50" s="105"/>
      <c r="ALK50" s="105"/>
      <c r="ALL50" s="105"/>
      <c r="ALM50" s="105"/>
      <c r="ALN50" s="105"/>
      <c r="ALO50" s="105"/>
      <c r="ALP50" s="105"/>
      <c r="ALQ50" s="105"/>
      <c r="ALR50" s="105"/>
      <c r="ALS50" s="105"/>
      <c r="ALT50" s="105"/>
      <c r="ALU50" s="105"/>
      <c r="ALV50" s="105"/>
      <c r="ALW50" s="105"/>
      <c r="ALX50" s="105"/>
      <c r="ALY50" s="105"/>
      <c r="ALZ50" s="105"/>
      <c r="AMA50" s="105"/>
      <c r="AMB50" s="105"/>
      <c r="AMC50" s="105"/>
      <c r="AMD50" s="105"/>
      <c r="AME50" s="105"/>
      <c r="AMF50" s="105"/>
      <c r="AMG50" s="105"/>
      <c r="AMH50" s="105"/>
      <c r="AMI50" s="105"/>
      <c r="AMJ50" s="105"/>
      <c r="AMK50" s="105"/>
      <c r="AML50" s="105"/>
      <c r="AMM50" s="105"/>
      <c r="AMN50" s="105"/>
      <c r="AMO50" s="105"/>
      <c r="AMP50" s="105"/>
      <c r="AMQ50" s="105"/>
      <c r="AMR50" s="105"/>
      <c r="AMS50" s="105"/>
      <c r="AMT50" s="105"/>
      <c r="AMU50" s="105"/>
      <c r="AMV50" s="105"/>
      <c r="AMW50" s="105"/>
      <c r="AMX50" s="105"/>
      <c r="AMY50" s="105"/>
      <c r="AMZ50" s="105"/>
      <c r="ANA50" s="105"/>
      <c r="ANB50" s="105"/>
      <c r="ANC50" s="105"/>
      <c r="AND50" s="105"/>
      <c r="ANE50" s="105"/>
      <c r="ANF50" s="105"/>
      <c r="ANG50" s="105"/>
      <c r="ANH50" s="105"/>
      <c r="ANI50" s="105"/>
      <c r="ANJ50" s="105"/>
      <c r="ANK50" s="105"/>
      <c r="ANL50" s="105"/>
      <c r="ANM50" s="105"/>
      <c r="ANN50" s="105"/>
      <c r="ANO50" s="105"/>
      <c r="ANP50" s="105"/>
      <c r="ANQ50" s="105"/>
      <c r="ANR50" s="105"/>
      <c r="ANS50" s="105"/>
      <c r="ANT50" s="105"/>
      <c r="ANU50" s="105"/>
      <c r="ANV50" s="105"/>
      <c r="ANW50" s="105"/>
      <c r="ANX50" s="105"/>
      <c r="ANY50" s="105"/>
      <c r="ANZ50" s="105"/>
      <c r="AOA50" s="105"/>
      <c r="AOB50" s="105"/>
      <c r="AOC50" s="105"/>
      <c r="AOD50" s="105"/>
      <c r="AOE50" s="105"/>
      <c r="AOF50" s="105"/>
      <c r="AOG50" s="105"/>
      <c r="AOH50" s="105"/>
      <c r="AOI50" s="105"/>
      <c r="AOJ50" s="105"/>
      <c r="AOK50" s="105"/>
      <c r="AOL50" s="105"/>
      <c r="AOM50" s="105"/>
      <c r="AON50" s="105"/>
      <c r="AOO50" s="105"/>
      <c r="AOP50" s="105"/>
      <c r="AOQ50" s="105"/>
      <c r="AOR50" s="105"/>
      <c r="AOS50" s="105"/>
      <c r="AOT50" s="105"/>
      <c r="AOU50" s="105"/>
      <c r="AOV50" s="105"/>
      <c r="AOW50" s="105"/>
      <c r="AOX50" s="105"/>
      <c r="AOY50" s="105"/>
      <c r="AOZ50" s="105"/>
      <c r="APA50" s="105"/>
      <c r="APB50" s="105"/>
      <c r="APC50" s="105"/>
      <c r="APD50" s="105"/>
      <c r="APE50" s="105"/>
      <c r="APF50" s="105"/>
      <c r="APG50" s="105"/>
      <c r="APH50" s="105"/>
      <c r="API50" s="105"/>
      <c r="APJ50" s="105"/>
      <c r="APK50" s="105"/>
      <c r="APL50" s="105"/>
      <c r="APM50" s="105"/>
      <c r="APN50" s="105"/>
      <c r="APO50" s="105"/>
      <c r="APP50" s="105"/>
      <c r="APQ50" s="105"/>
      <c r="APR50" s="105"/>
      <c r="APS50" s="105"/>
      <c r="APT50" s="105"/>
      <c r="APU50" s="105"/>
      <c r="APV50" s="105"/>
      <c r="APW50" s="105"/>
      <c r="APX50" s="105"/>
      <c r="APY50" s="105"/>
      <c r="APZ50" s="105"/>
      <c r="AQA50" s="105"/>
      <c r="AQB50" s="105"/>
      <c r="AQC50" s="105"/>
      <c r="AQD50" s="105"/>
      <c r="AQE50" s="105"/>
      <c r="AQF50" s="105"/>
      <c r="AQG50" s="105"/>
      <c r="AQH50" s="105"/>
      <c r="AQI50" s="105"/>
      <c r="AQJ50" s="105"/>
      <c r="AQK50" s="105"/>
      <c r="AQL50" s="105"/>
      <c r="AQM50" s="105"/>
      <c r="AQN50" s="105"/>
      <c r="AQO50" s="105"/>
      <c r="AQP50" s="105"/>
      <c r="AQQ50" s="105"/>
      <c r="AQR50" s="105"/>
      <c r="AQS50" s="105"/>
      <c r="AQT50" s="105"/>
      <c r="AQU50" s="105"/>
      <c r="AQV50" s="105"/>
      <c r="AQW50" s="105"/>
      <c r="AQX50" s="105"/>
      <c r="AQY50" s="105"/>
      <c r="AQZ50" s="105"/>
      <c r="ARA50" s="105"/>
      <c r="ARB50" s="105"/>
      <c r="ARC50" s="105"/>
      <c r="ARD50" s="105"/>
      <c r="ARE50" s="105"/>
      <c r="ARF50" s="105"/>
      <c r="ARG50" s="105"/>
      <c r="ARH50" s="105"/>
      <c r="ARI50" s="105"/>
      <c r="ARJ50" s="105"/>
      <c r="ARK50" s="105"/>
      <c r="ARL50" s="105"/>
      <c r="ARM50" s="105"/>
      <c r="ARN50" s="105"/>
      <c r="ARO50" s="105"/>
      <c r="ARP50" s="105"/>
      <c r="ARQ50" s="105"/>
      <c r="ARR50" s="105"/>
      <c r="ARS50" s="105"/>
      <c r="ART50" s="105"/>
      <c r="ARU50" s="105"/>
      <c r="ARV50" s="105"/>
      <c r="ARW50" s="105"/>
      <c r="ARX50" s="105"/>
      <c r="ARY50" s="105"/>
      <c r="ARZ50" s="105"/>
      <c r="ASA50" s="105"/>
      <c r="ASB50" s="105"/>
      <c r="ASC50" s="105"/>
      <c r="ASD50" s="105"/>
      <c r="ASE50" s="105"/>
      <c r="ASF50" s="105"/>
      <c r="ASG50" s="105"/>
      <c r="ASH50" s="105"/>
      <c r="ASI50" s="105"/>
      <c r="ASJ50" s="105"/>
      <c r="ASK50" s="105"/>
      <c r="ASL50" s="105"/>
      <c r="ASM50" s="105"/>
      <c r="ASN50" s="105"/>
      <c r="ASO50" s="105"/>
      <c r="ASP50" s="105"/>
      <c r="ASQ50" s="105"/>
      <c r="ASR50" s="105"/>
      <c r="ASS50" s="105"/>
      <c r="AST50" s="105"/>
      <c r="ASU50" s="105"/>
      <c r="ASV50" s="105"/>
      <c r="ASW50" s="105"/>
      <c r="ASX50" s="105"/>
      <c r="ASY50" s="105"/>
      <c r="ASZ50" s="105"/>
      <c r="ATA50" s="105"/>
      <c r="ATB50" s="105"/>
      <c r="ATC50" s="105"/>
      <c r="ATD50" s="105"/>
      <c r="ATE50" s="105"/>
      <c r="ATF50" s="105"/>
      <c r="ATG50" s="105"/>
      <c r="ATH50" s="105"/>
      <c r="ATI50" s="105"/>
      <c r="ATJ50" s="105"/>
      <c r="ATK50" s="105"/>
      <c r="ATL50" s="105"/>
      <c r="ATM50" s="105"/>
      <c r="ATN50" s="105"/>
      <c r="ATO50" s="105"/>
      <c r="ATP50" s="105"/>
      <c r="ATQ50" s="105"/>
      <c r="ATR50" s="105"/>
      <c r="ATS50" s="105"/>
      <c r="ATT50" s="105"/>
      <c r="ATU50" s="105"/>
      <c r="ATV50" s="105"/>
      <c r="ATW50" s="105"/>
      <c r="ATX50" s="105"/>
      <c r="ATY50" s="105"/>
      <c r="ATZ50" s="105"/>
      <c r="AUA50" s="105"/>
      <c r="AUB50" s="105"/>
      <c r="AUC50" s="105"/>
      <c r="AUD50" s="105"/>
      <c r="AUE50" s="105"/>
      <c r="AUF50" s="105"/>
      <c r="AUG50" s="105"/>
      <c r="AUH50" s="105"/>
      <c r="AUI50" s="105"/>
      <c r="AUJ50" s="105"/>
      <c r="AUK50" s="105"/>
      <c r="AUL50" s="105"/>
      <c r="AUM50" s="105"/>
      <c r="AUN50" s="105"/>
      <c r="AUO50" s="105"/>
      <c r="AUP50" s="105"/>
      <c r="AUQ50" s="105"/>
      <c r="AUR50" s="105"/>
      <c r="AUS50" s="105"/>
      <c r="AUT50" s="105"/>
      <c r="AUU50" s="105"/>
      <c r="AUV50" s="105"/>
      <c r="AUW50" s="105"/>
      <c r="AUX50" s="105"/>
      <c r="AUY50" s="105"/>
      <c r="AUZ50" s="105"/>
      <c r="AVA50" s="105"/>
      <c r="AVB50" s="105"/>
      <c r="AVC50" s="105"/>
      <c r="AVD50" s="105"/>
      <c r="AVE50" s="105"/>
      <c r="AVF50" s="105"/>
      <c r="AVG50" s="105"/>
      <c r="AVH50" s="105"/>
      <c r="AVI50" s="105"/>
      <c r="AVJ50" s="105"/>
      <c r="AVK50" s="105"/>
      <c r="AVL50" s="105"/>
      <c r="AVM50" s="105"/>
      <c r="AVN50" s="105"/>
      <c r="AVO50" s="105"/>
      <c r="AVP50" s="105"/>
      <c r="AVQ50" s="105"/>
      <c r="AVR50" s="105"/>
      <c r="AVS50" s="105"/>
      <c r="AVT50" s="105"/>
      <c r="AVU50" s="105"/>
      <c r="AVV50" s="105"/>
      <c r="AVW50" s="105"/>
      <c r="AVX50" s="105"/>
      <c r="AVY50" s="105"/>
      <c r="AVZ50" s="105"/>
      <c r="AWA50" s="105"/>
      <c r="AWB50" s="105"/>
      <c r="AWC50" s="105"/>
      <c r="AWD50" s="105"/>
      <c r="AWE50" s="105"/>
      <c r="AWF50" s="105"/>
      <c r="AWG50" s="105"/>
      <c r="AWH50" s="105"/>
    </row>
    <row r="51" spans="1:1282" s="58" customFormat="1">
      <c r="A51" s="2578"/>
      <c r="B51" s="65"/>
      <c r="C51" s="7"/>
      <c r="D51" s="7"/>
      <c r="E51" s="7"/>
      <c r="F51" s="7"/>
      <c r="G51" s="7"/>
      <c r="H51" s="7"/>
      <c r="I51" s="7"/>
      <c r="J51" s="7"/>
      <c r="K51" s="7"/>
      <c r="L51" s="7"/>
      <c r="M51" s="7"/>
      <c r="N51" s="8"/>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c r="BF51" s="105"/>
      <c r="BG51" s="105"/>
      <c r="BH51" s="105"/>
      <c r="BI51" s="105"/>
      <c r="BJ51" s="105"/>
      <c r="BK51" s="105"/>
      <c r="BL51" s="105"/>
      <c r="BM51" s="105"/>
      <c r="BN51" s="105"/>
      <c r="BO51" s="105"/>
      <c r="BP51" s="105"/>
      <c r="BQ51" s="105"/>
      <c r="BR51" s="105"/>
      <c r="BS51" s="105"/>
      <c r="BT51" s="105"/>
      <c r="BU51" s="105"/>
      <c r="BV51" s="105"/>
      <c r="BW51" s="105"/>
      <c r="BX51" s="105"/>
      <c r="BY51" s="105"/>
      <c r="BZ51" s="105"/>
      <c r="CA51" s="105"/>
      <c r="CB51" s="105"/>
      <c r="CC51" s="105"/>
      <c r="CD51" s="105"/>
      <c r="CE51" s="105"/>
      <c r="CF51" s="105"/>
      <c r="CG51" s="105"/>
      <c r="CH51" s="105"/>
      <c r="CI51" s="105"/>
      <c r="CJ51" s="105"/>
      <c r="CK51" s="105"/>
      <c r="CL51" s="105"/>
      <c r="CM51" s="105"/>
      <c r="CN51" s="105"/>
      <c r="CO51" s="105"/>
      <c r="CP51" s="105"/>
      <c r="CQ51" s="105"/>
      <c r="CR51" s="105"/>
      <c r="CS51" s="105"/>
      <c r="CT51" s="105"/>
      <c r="CU51" s="105"/>
      <c r="CV51" s="105"/>
      <c r="CW51" s="105"/>
      <c r="CX51" s="105"/>
      <c r="CY51" s="105"/>
      <c r="CZ51" s="105"/>
      <c r="DA51" s="105"/>
      <c r="DB51" s="105"/>
      <c r="DC51" s="105"/>
      <c r="DD51" s="105"/>
      <c r="DE51" s="105"/>
      <c r="DF51" s="105"/>
      <c r="DG51" s="105"/>
      <c r="DH51" s="105"/>
      <c r="DI51" s="105"/>
      <c r="DJ51" s="105"/>
      <c r="DK51" s="105"/>
      <c r="DL51" s="105"/>
      <c r="DM51" s="105"/>
      <c r="DN51" s="105"/>
      <c r="DO51" s="105"/>
      <c r="DP51" s="105"/>
      <c r="DQ51" s="105"/>
      <c r="DR51" s="105"/>
      <c r="DS51" s="105"/>
      <c r="DT51" s="105"/>
      <c r="DU51" s="105"/>
      <c r="DV51" s="105"/>
      <c r="DW51" s="105"/>
      <c r="DX51" s="105"/>
      <c r="DY51" s="105"/>
      <c r="DZ51" s="105"/>
      <c r="EA51" s="105"/>
      <c r="EB51" s="105"/>
      <c r="EC51" s="105"/>
      <c r="ED51" s="105"/>
      <c r="EE51" s="105"/>
      <c r="EF51" s="105"/>
      <c r="EG51" s="105"/>
      <c r="EH51" s="105"/>
      <c r="EI51" s="105"/>
      <c r="EJ51" s="105"/>
      <c r="EK51" s="105"/>
      <c r="EL51" s="105"/>
      <c r="EM51" s="105"/>
      <c r="EN51" s="105"/>
      <c r="EO51" s="105"/>
      <c r="EP51" s="105"/>
      <c r="EQ51" s="105"/>
      <c r="ER51" s="105"/>
      <c r="ES51" s="105"/>
      <c r="ET51" s="105"/>
      <c r="EU51" s="105"/>
      <c r="EV51" s="105"/>
      <c r="EW51" s="105"/>
      <c r="EX51" s="105"/>
      <c r="EY51" s="105"/>
      <c r="EZ51" s="105"/>
      <c r="FA51" s="105"/>
      <c r="FB51" s="105"/>
      <c r="FC51" s="105"/>
      <c r="FD51" s="105"/>
      <c r="FE51" s="105"/>
      <c r="FF51" s="105"/>
      <c r="FG51" s="105"/>
      <c r="FH51" s="105"/>
      <c r="FI51" s="105"/>
      <c r="FJ51" s="105"/>
      <c r="FK51" s="105"/>
      <c r="FL51" s="105"/>
      <c r="FM51" s="105"/>
      <c r="FN51" s="105"/>
      <c r="FO51" s="105"/>
      <c r="FP51" s="105"/>
      <c r="FQ51" s="105"/>
      <c r="FR51" s="105"/>
      <c r="FS51" s="105"/>
      <c r="FT51" s="105"/>
      <c r="FU51" s="105"/>
      <c r="FV51" s="105"/>
      <c r="FW51" s="105"/>
      <c r="FX51" s="105"/>
      <c r="FY51" s="105"/>
      <c r="FZ51" s="105"/>
      <c r="GA51" s="105"/>
      <c r="GB51" s="105"/>
      <c r="GC51" s="105"/>
      <c r="GD51" s="105"/>
      <c r="GE51" s="105"/>
      <c r="GF51" s="105"/>
      <c r="GG51" s="105"/>
      <c r="GH51" s="105"/>
      <c r="GI51" s="105"/>
      <c r="GJ51" s="105"/>
      <c r="GK51" s="105"/>
      <c r="GL51" s="105"/>
      <c r="GM51" s="105"/>
      <c r="GN51" s="105"/>
      <c r="GO51" s="105"/>
      <c r="GP51" s="105"/>
      <c r="GQ51" s="105"/>
      <c r="GR51" s="105"/>
      <c r="GS51" s="105"/>
      <c r="GT51" s="105"/>
      <c r="GU51" s="105"/>
      <c r="GV51" s="105"/>
      <c r="GW51" s="105"/>
      <c r="GX51" s="105"/>
      <c r="GY51" s="105"/>
      <c r="GZ51" s="105"/>
      <c r="HA51" s="105"/>
      <c r="HB51" s="105"/>
      <c r="HC51" s="105"/>
      <c r="HD51" s="105"/>
      <c r="HE51" s="105"/>
      <c r="HF51" s="105"/>
      <c r="HG51" s="105"/>
      <c r="HH51" s="105"/>
      <c r="HI51" s="105"/>
      <c r="HJ51" s="105"/>
      <c r="HK51" s="105"/>
      <c r="HL51" s="105"/>
      <c r="HM51" s="105"/>
      <c r="HN51" s="105"/>
      <c r="HO51" s="105"/>
      <c r="HP51" s="105"/>
      <c r="HQ51" s="105"/>
      <c r="HR51" s="105"/>
      <c r="HS51" s="105"/>
      <c r="HT51" s="105"/>
      <c r="HU51" s="105"/>
      <c r="HV51" s="105"/>
      <c r="HW51" s="105"/>
      <c r="HX51" s="105"/>
      <c r="HY51" s="105"/>
      <c r="HZ51" s="105"/>
      <c r="IA51" s="105"/>
      <c r="IB51" s="105"/>
      <c r="IC51" s="105"/>
      <c r="ID51" s="105"/>
      <c r="IE51" s="105"/>
      <c r="IF51" s="105"/>
      <c r="IG51" s="105"/>
      <c r="IH51" s="105"/>
      <c r="II51" s="105"/>
      <c r="IJ51" s="105"/>
      <c r="IK51" s="105"/>
      <c r="IL51" s="105"/>
      <c r="IM51" s="105"/>
      <c r="IN51" s="105"/>
      <c r="IO51" s="105"/>
      <c r="IP51" s="105"/>
      <c r="IQ51" s="105"/>
      <c r="IR51" s="105"/>
      <c r="IS51" s="105"/>
      <c r="IT51" s="105"/>
      <c r="IU51" s="105"/>
      <c r="IV51" s="105"/>
      <c r="IW51" s="105"/>
      <c r="IX51" s="105"/>
      <c r="IY51" s="105"/>
      <c r="IZ51" s="105"/>
      <c r="JA51" s="105"/>
      <c r="JB51" s="105"/>
      <c r="JC51" s="105"/>
      <c r="JD51" s="105"/>
      <c r="JE51" s="105"/>
      <c r="JF51" s="105"/>
      <c r="JG51" s="105"/>
      <c r="JH51" s="105"/>
      <c r="JI51" s="105"/>
      <c r="JJ51" s="105"/>
      <c r="JK51" s="105"/>
      <c r="JL51" s="105"/>
      <c r="JM51" s="105"/>
      <c r="JN51" s="105"/>
      <c r="JO51" s="105"/>
      <c r="JP51" s="105"/>
      <c r="JQ51" s="105"/>
      <c r="JR51" s="105"/>
      <c r="JS51" s="105"/>
      <c r="JT51" s="105"/>
      <c r="JU51" s="105"/>
      <c r="JV51" s="105"/>
      <c r="JW51" s="105"/>
      <c r="JX51" s="105"/>
      <c r="JY51" s="105"/>
      <c r="JZ51" s="105"/>
      <c r="KA51" s="105"/>
      <c r="KB51" s="105"/>
      <c r="KC51" s="105"/>
      <c r="KD51" s="105"/>
      <c r="KE51" s="105"/>
      <c r="KF51" s="105"/>
      <c r="KG51" s="105"/>
      <c r="KH51" s="105"/>
      <c r="KI51" s="105"/>
      <c r="KJ51" s="105"/>
      <c r="KK51" s="105"/>
      <c r="KL51" s="105"/>
      <c r="KM51" s="105"/>
      <c r="KN51" s="105"/>
      <c r="KO51" s="105"/>
      <c r="KP51" s="105"/>
      <c r="KQ51" s="105"/>
      <c r="KR51" s="105"/>
      <c r="KS51" s="105"/>
      <c r="KT51" s="105"/>
      <c r="KU51" s="105"/>
      <c r="KV51" s="105"/>
      <c r="KW51" s="105"/>
      <c r="KX51" s="105"/>
      <c r="KY51" s="105"/>
      <c r="KZ51" s="105"/>
      <c r="LA51" s="105"/>
      <c r="LB51" s="105"/>
      <c r="LC51" s="105"/>
      <c r="LD51" s="105"/>
      <c r="LE51" s="105"/>
      <c r="LF51" s="105"/>
      <c r="LG51" s="105"/>
      <c r="LH51" s="105"/>
      <c r="LI51" s="105"/>
      <c r="LJ51" s="105"/>
      <c r="LK51" s="105"/>
      <c r="LL51" s="105"/>
      <c r="LM51" s="105"/>
      <c r="LN51" s="105"/>
      <c r="LO51" s="105"/>
      <c r="LP51" s="105"/>
      <c r="LQ51" s="105"/>
      <c r="LR51" s="105"/>
      <c r="LS51" s="105"/>
      <c r="LT51" s="105"/>
      <c r="LU51" s="105"/>
      <c r="LV51" s="105"/>
      <c r="LW51" s="105"/>
      <c r="LX51" s="105"/>
      <c r="LY51" s="105"/>
      <c r="LZ51" s="105"/>
      <c r="MA51" s="105"/>
      <c r="MB51" s="105"/>
      <c r="MC51" s="105"/>
      <c r="MD51" s="105"/>
      <c r="ME51" s="105"/>
      <c r="MF51" s="105"/>
      <c r="MG51" s="105"/>
      <c r="MH51" s="105"/>
      <c r="MI51" s="105"/>
      <c r="MJ51" s="105"/>
      <c r="MK51" s="105"/>
      <c r="ML51" s="105"/>
      <c r="MM51" s="105"/>
      <c r="MN51" s="105"/>
      <c r="MO51" s="105"/>
      <c r="MP51" s="105"/>
      <c r="MQ51" s="105"/>
      <c r="MR51" s="105"/>
      <c r="MS51" s="105"/>
      <c r="MT51" s="105"/>
      <c r="MU51" s="105"/>
      <c r="MV51" s="105"/>
      <c r="MW51" s="105"/>
      <c r="MX51" s="105"/>
      <c r="MY51" s="105"/>
      <c r="MZ51" s="105"/>
      <c r="NA51" s="105"/>
      <c r="NB51" s="105"/>
      <c r="NC51" s="105"/>
      <c r="ND51" s="105"/>
      <c r="NE51" s="105"/>
      <c r="NF51" s="105"/>
      <c r="NG51" s="105"/>
      <c r="NH51" s="105"/>
      <c r="NI51" s="105"/>
      <c r="NJ51" s="105"/>
      <c r="NK51" s="105"/>
      <c r="NL51" s="105"/>
      <c r="NM51" s="105"/>
      <c r="NN51" s="105"/>
      <c r="NO51" s="105"/>
      <c r="NP51" s="105"/>
      <c r="NQ51" s="105"/>
      <c r="NR51" s="105"/>
      <c r="NS51" s="105"/>
      <c r="NT51" s="105"/>
      <c r="NU51" s="105"/>
      <c r="NV51" s="105"/>
      <c r="NW51" s="105"/>
      <c r="NX51" s="105"/>
      <c r="NY51" s="105"/>
      <c r="NZ51" s="105"/>
      <c r="OA51" s="105"/>
      <c r="OB51" s="105"/>
      <c r="OC51" s="105"/>
      <c r="OD51" s="105"/>
      <c r="OE51" s="105"/>
      <c r="OF51" s="105"/>
      <c r="OG51" s="105"/>
      <c r="OH51" s="105"/>
      <c r="OI51" s="105"/>
      <c r="OJ51" s="105"/>
      <c r="OK51" s="105"/>
      <c r="OL51" s="105"/>
      <c r="OM51" s="105"/>
      <c r="ON51" s="105"/>
      <c r="OO51" s="105"/>
      <c r="OP51" s="105"/>
      <c r="OQ51" s="105"/>
      <c r="OR51" s="105"/>
      <c r="OS51" s="105"/>
      <c r="OT51" s="105"/>
      <c r="OU51" s="105"/>
      <c r="OV51" s="105"/>
      <c r="OW51" s="105"/>
      <c r="OX51" s="105"/>
      <c r="OY51" s="105"/>
      <c r="OZ51" s="105"/>
      <c r="PA51" s="105"/>
      <c r="PB51" s="105"/>
      <c r="PC51" s="105"/>
      <c r="PD51" s="105"/>
      <c r="PE51" s="105"/>
      <c r="PF51" s="105"/>
      <c r="PG51" s="105"/>
      <c r="PH51" s="105"/>
      <c r="PI51" s="105"/>
      <c r="PJ51" s="105"/>
      <c r="PK51" s="105"/>
      <c r="PL51" s="105"/>
      <c r="PM51" s="105"/>
      <c r="PN51" s="105"/>
      <c r="PO51" s="105"/>
      <c r="PP51" s="105"/>
      <c r="PQ51" s="105"/>
      <c r="PR51" s="105"/>
      <c r="PS51" s="105"/>
      <c r="PT51" s="105"/>
      <c r="PU51" s="105"/>
      <c r="PV51" s="105"/>
      <c r="PW51" s="105"/>
      <c r="PX51" s="105"/>
      <c r="PY51" s="105"/>
      <c r="PZ51" s="105"/>
      <c r="QA51" s="105"/>
      <c r="QB51" s="105"/>
      <c r="QC51" s="105"/>
      <c r="QD51" s="105"/>
      <c r="QE51" s="105"/>
      <c r="QF51" s="105"/>
      <c r="QG51" s="105"/>
      <c r="QH51" s="105"/>
      <c r="QI51" s="105"/>
      <c r="QJ51" s="105"/>
      <c r="QK51" s="105"/>
      <c r="QL51" s="105"/>
      <c r="QM51" s="105"/>
      <c r="QN51" s="105"/>
      <c r="QO51" s="105"/>
      <c r="QP51" s="105"/>
      <c r="QQ51" s="105"/>
      <c r="QR51" s="105"/>
      <c r="QS51" s="105"/>
      <c r="QT51" s="105"/>
      <c r="QU51" s="105"/>
      <c r="QV51" s="105"/>
      <c r="QW51" s="105"/>
      <c r="QX51" s="105"/>
      <c r="QY51" s="105"/>
      <c r="QZ51" s="105"/>
      <c r="RA51" s="105"/>
      <c r="RB51" s="105"/>
      <c r="RC51" s="105"/>
      <c r="RD51" s="105"/>
      <c r="RE51" s="105"/>
      <c r="RF51" s="105"/>
      <c r="RG51" s="105"/>
      <c r="RH51" s="105"/>
      <c r="RI51" s="105"/>
      <c r="RJ51" s="105"/>
      <c r="RK51" s="105"/>
      <c r="RL51" s="105"/>
      <c r="RM51" s="105"/>
      <c r="RN51" s="105"/>
      <c r="RO51" s="105"/>
      <c r="RP51" s="105"/>
      <c r="RQ51" s="105"/>
      <c r="RR51" s="105"/>
      <c r="RS51" s="105"/>
      <c r="RT51" s="105"/>
      <c r="RU51" s="105"/>
      <c r="RV51" s="105"/>
      <c r="RW51" s="105"/>
      <c r="RX51" s="105"/>
      <c r="RY51" s="105"/>
      <c r="RZ51" s="105"/>
      <c r="SA51" s="105"/>
      <c r="SB51" s="105"/>
      <c r="SC51" s="105"/>
      <c r="SD51" s="105"/>
      <c r="SE51" s="105"/>
      <c r="SF51" s="105"/>
      <c r="SG51" s="105"/>
      <c r="SH51" s="105"/>
      <c r="SI51" s="105"/>
      <c r="SJ51" s="105"/>
      <c r="SK51" s="105"/>
      <c r="SL51" s="105"/>
      <c r="SM51" s="105"/>
      <c r="SN51" s="105"/>
      <c r="SO51" s="105"/>
      <c r="SP51" s="105"/>
      <c r="SQ51" s="105"/>
      <c r="SR51" s="105"/>
      <c r="SS51" s="105"/>
      <c r="ST51" s="105"/>
      <c r="SU51" s="105"/>
      <c r="SV51" s="105"/>
      <c r="SW51" s="105"/>
      <c r="SX51" s="105"/>
      <c r="SY51" s="105"/>
      <c r="SZ51" s="105"/>
      <c r="TA51" s="105"/>
      <c r="TB51" s="105"/>
      <c r="TC51" s="105"/>
      <c r="TD51" s="105"/>
      <c r="TE51" s="105"/>
      <c r="TF51" s="105"/>
      <c r="TG51" s="105"/>
      <c r="TH51" s="105"/>
      <c r="TI51" s="105"/>
      <c r="TJ51" s="105"/>
      <c r="TK51" s="105"/>
      <c r="TL51" s="105"/>
      <c r="TM51" s="105"/>
      <c r="TN51" s="105"/>
      <c r="TO51" s="105"/>
      <c r="TP51" s="105"/>
      <c r="TQ51" s="105"/>
      <c r="TR51" s="105"/>
      <c r="TS51" s="105"/>
      <c r="TT51" s="105"/>
      <c r="TU51" s="105"/>
      <c r="TV51" s="105"/>
      <c r="TW51" s="105"/>
      <c r="TX51" s="105"/>
      <c r="TY51" s="105"/>
      <c r="TZ51" s="105"/>
      <c r="UA51" s="105"/>
      <c r="UB51" s="105"/>
      <c r="UC51" s="105"/>
      <c r="UD51" s="105"/>
      <c r="UE51" s="105"/>
      <c r="UF51" s="105"/>
      <c r="UG51" s="105"/>
      <c r="UH51" s="105"/>
      <c r="UI51" s="105"/>
      <c r="UJ51" s="105"/>
      <c r="UK51" s="105"/>
      <c r="UL51" s="105"/>
      <c r="UM51" s="105"/>
      <c r="UN51" s="105"/>
      <c r="UO51" s="105"/>
      <c r="UP51" s="105"/>
      <c r="UQ51" s="105"/>
      <c r="UR51" s="105"/>
      <c r="US51" s="105"/>
      <c r="UT51" s="105"/>
      <c r="UU51" s="105"/>
      <c r="UV51" s="105"/>
      <c r="UW51" s="105"/>
      <c r="UX51" s="105"/>
      <c r="UY51" s="105"/>
      <c r="UZ51" s="105"/>
      <c r="VA51" s="105"/>
      <c r="VB51" s="105"/>
      <c r="VC51" s="105"/>
      <c r="VD51" s="105"/>
      <c r="VE51" s="105"/>
      <c r="VF51" s="105"/>
      <c r="VG51" s="105"/>
      <c r="VH51" s="105"/>
      <c r="VI51" s="105"/>
      <c r="VJ51" s="105"/>
      <c r="VK51" s="105"/>
      <c r="VL51" s="105"/>
      <c r="VM51" s="105"/>
      <c r="VN51" s="105"/>
      <c r="VO51" s="105"/>
      <c r="VP51" s="105"/>
      <c r="VQ51" s="105"/>
      <c r="VR51" s="105"/>
      <c r="VS51" s="105"/>
      <c r="VT51" s="105"/>
      <c r="VU51" s="105"/>
      <c r="VV51" s="105"/>
      <c r="VW51" s="105"/>
      <c r="VX51" s="105"/>
      <c r="VY51" s="105"/>
      <c r="VZ51" s="105"/>
      <c r="WA51" s="105"/>
      <c r="WB51" s="105"/>
      <c r="WC51" s="105"/>
      <c r="WD51" s="105"/>
      <c r="WE51" s="105"/>
      <c r="WF51" s="105"/>
      <c r="WG51" s="105"/>
      <c r="WH51" s="105"/>
      <c r="WI51" s="105"/>
      <c r="WJ51" s="105"/>
      <c r="WK51" s="105"/>
      <c r="WL51" s="105"/>
      <c r="WM51" s="105"/>
      <c r="WN51" s="105"/>
      <c r="WO51" s="105"/>
      <c r="WP51" s="105"/>
      <c r="WQ51" s="105"/>
      <c r="WR51" s="105"/>
      <c r="WS51" s="105"/>
      <c r="WT51" s="105"/>
      <c r="WU51" s="105"/>
      <c r="WV51" s="105"/>
      <c r="WW51" s="105"/>
      <c r="WX51" s="105"/>
      <c r="WY51" s="105"/>
      <c r="WZ51" s="105"/>
      <c r="XA51" s="105"/>
      <c r="XB51" s="105"/>
      <c r="XC51" s="105"/>
      <c r="XD51" s="105"/>
      <c r="XE51" s="105"/>
      <c r="XF51" s="105"/>
      <c r="XG51" s="105"/>
      <c r="XH51" s="105"/>
      <c r="XI51" s="105"/>
      <c r="XJ51" s="105"/>
      <c r="XK51" s="105"/>
      <c r="XL51" s="105"/>
      <c r="XM51" s="105"/>
      <c r="XN51" s="105"/>
      <c r="XO51" s="105"/>
      <c r="XP51" s="105"/>
      <c r="XQ51" s="105"/>
      <c r="XR51" s="105"/>
      <c r="XS51" s="105"/>
      <c r="XT51" s="105"/>
      <c r="XU51" s="105"/>
      <c r="XV51" s="105"/>
      <c r="XW51" s="105"/>
      <c r="XX51" s="105"/>
      <c r="XY51" s="105"/>
      <c r="XZ51" s="105"/>
      <c r="YA51" s="105"/>
      <c r="YB51" s="105"/>
      <c r="YC51" s="105"/>
      <c r="YD51" s="105"/>
      <c r="YE51" s="105"/>
      <c r="YF51" s="105"/>
      <c r="YG51" s="105"/>
      <c r="YH51" s="105"/>
      <c r="YI51" s="105"/>
      <c r="YJ51" s="105"/>
      <c r="YK51" s="105"/>
      <c r="YL51" s="105"/>
      <c r="YM51" s="105"/>
      <c r="YN51" s="105"/>
      <c r="YO51" s="105"/>
      <c r="YP51" s="105"/>
      <c r="YQ51" s="105"/>
      <c r="YR51" s="105"/>
      <c r="YS51" s="105"/>
      <c r="YT51" s="105"/>
      <c r="YU51" s="105"/>
      <c r="YV51" s="105"/>
      <c r="YW51" s="105"/>
      <c r="YX51" s="105"/>
      <c r="YY51" s="105"/>
      <c r="YZ51" s="105"/>
      <c r="ZA51" s="105"/>
      <c r="ZB51" s="105"/>
      <c r="ZC51" s="105"/>
      <c r="ZD51" s="105"/>
      <c r="ZE51" s="105"/>
      <c r="ZF51" s="105"/>
      <c r="ZG51" s="105"/>
      <c r="ZH51" s="105"/>
      <c r="ZI51" s="105"/>
      <c r="ZJ51" s="105"/>
      <c r="ZK51" s="105"/>
      <c r="ZL51" s="105"/>
      <c r="ZM51" s="105"/>
      <c r="ZN51" s="105"/>
      <c r="ZO51" s="105"/>
      <c r="ZP51" s="105"/>
      <c r="ZQ51" s="105"/>
      <c r="ZR51" s="105"/>
      <c r="ZS51" s="105"/>
      <c r="ZT51" s="105"/>
      <c r="ZU51" s="105"/>
      <c r="ZV51" s="105"/>
      <c r="ZW51" s="105"/>
      <c r="ZX51" s="105"/>
      <c r="ZY51" s="105"/>
      <c r="ZZ51" s="105"/>
      <c r="AAA51" s="105"/>
      <c r="AAB51" s="105"/>
      <c r="AAC51" s="105"/>
      <c r="AAD51" s="105"/>
      <c r="AAE51" s="105"/>
      <c r="AAF51" s="105"/>
      <c r="AAG51" s="105"/>
      <c r="AAH51" s="105"/>
      <c r="AAI51" s="105"/>
      <c r="AAJ51" s="105"/>
      <c r="AAK51" s="105"/>
      <c r="AAL51" s="105"/>
      <c r="AAM51" s="105"/>
      <c r="AAN51" s="105"/>
      <c r="AAO51" s="105"/>
      <c r="AAP51" s="105"/>
      <c r="AAQ51" s="105"/>
      <c r="AAR51" s="105"/>
      <c r="AAS51" s="105"/>
      <c r="AAT51" s="105"/>
      <c r="AAU51" s="105"/>
      <c r="AAV51" s="105"/>
      <c r="AAW51" s="105"/>
      <c r="AAX51" s="105"/>
      <c r="AAY51" s="105"/>
      <c r="AAZ51" s="105"/>
      <c r="ABA51" s="105"/>
      <c r="ABB51" s="105"/>
      <c r="ABC51" s="105"/>
      <c r="ABD51" s="105"/>
      <c r="ABE51" s="105"/>
      <c r="ABF51" s="105"/>
      <c r="ABG51" s="105"/>
      <c r="ABH51" s="105"/>
      <c r="ABI51" s="105"/>
      <c r="ABJ51" s="105"/>
      <c r="ABK51" s="105"/>
      <c r="ABL51" s="105"/>
      <c r="ABM51" s="105"/>
      <c r="ABN51" s="105"/>
      <c r="ABO51" s="105"/>
      <c r="ABP51" s="105"/>
      <c r="ABQ51" s="105"/>
      <c r="ABR51" s="105"/>
      <c r="ABS51" s="105"/>
      <c r="ABT51" s="105"/>
      <c r="ABU51" s="105"/>
      <c r="ABV51" s="105"/>
      <c r="ABW51" s="105"/>
      <c r="ABX51" s="105"/>
      <c r="ABY51" s="105"/>
      <c r="ABZ51" s="105"/>
      <c r="ACA51" s="105"/>
      <c r="ACB51" s="105"/>
      <c r="ACC51" s="105"/>
      <c r="ACD51" s="105"/>
      <c r="ACE51" s="105"/>
      <c r="ACF51" s="105"/>
      <c r="ACG51" s="105"/>
      <c r="ACH51" s="105"/>
      <c r="ACI51" s="105"/>
      <c r="ACJ51" s="105"/>
      <c r="ACK51" s="105"/>
      <c r="ACL51" s="105"/>
      <c r="ACM51" s="105"/>
      <c r="ACN51" s="105"/>
      <c r="ACO51" s="105"/>
      <c r="ACP51" s="105"/>
      <c r="ACQ51" s="105"/>
      <c r="ACR51" s="105"/>
      <c r="ACS51" s="105"/>
      <c r="ACT51" s="105"/>
      <c r="ACU51" s="105"/>
      <c r="ACV51" s="105"/>
      <c r="ACW51" s="105"/>
      <c r="ACX51" s="105"/>
      <c r="ACY51" s="105"/>
      <c r="ACZ51" s="105"/>
      <c r="ADA51" s="105"/>
      <c r="ADB51" s="105"/>
      <c r="ADC51" s="105"/>
      <c r="ADD51" s="105"/>
      <c r="ADE51" s="105"/>
      <c r="ADF51" s="105"/>
      <c r="ADG51" s="105"/>
      <c r="ADH51" s="105"/>
      <c r="ADI51" s="105"/>
      <c r="ADJ51" s="105"/>
      <c r="ADK51" s="105"/>
      <c r="ADL51" s="105"/>
      <c r="ADM51" s="105"/>
      <c r="ADN51" s="105"/>
      <c r="ADO51" s="105"/>
      <c r="ADP51" s="105"/>
      <c r="ADQ51" s="105"/>
      <c r="ADR51" s="105"/>
      <c r="ADS51" s="105"/>
      <c r="ADT51" s="105"/>
      <c r="ADU51" s="105"/>
      <c r="ADV51" s="105"/>
      <c r="ADW51" s="105"/>
      <c r="ADX51" s="105"/>
      <c r="ADY51" s="105"/>
      <c r="ADZ51" s="105"/>
      <c r="AEA51" s="105"/>
      <c r="AEB51" s="105"/>
      <c r="AEC51" s="105"/>
      <c r="AED51" s="105"/>
      <c r="AEE51" s="105"/>
      <c r="AEF51" s="105"/>
      <c r="AEG51" s="105"/>
      <c r="AEH51" s="105"/>
      <c r="AEI51" s="105"/>
      <c r="AEJ51" s="105"/>
      <c r="AEK51" s="105"/>
      <c r="AEL51" s="105"/>
      <c r="AEM51" s="105"/>
      <c r="AEN51" s="105"/>
      <c r="AEO51" s="105"/>
      <c r="AEP51" s="105"/>
      <c r="AEQ51" s="105"/>
      <c r="AER51" s="105"/>
      <c r="AES51" s="105"/>
      <c r="AET51" s="105"/>
      <c r="AEU51" s="105"/>
      <c r="AEV51" s="105"/>
      <c r="AEW51" s="105"/>
      <c r="AEX51" s="105"/>
      <c r="AEY51" s="105"/>
      <c r="AEZ51" s="105"/>
      <c r="AFA51" s="105"/>
      <c r="AFB51" s="105"/>
      <c r="AFC51" s="105"/>
      <c r="AFD51" s="105"/>
      <c r="AFE51" s="105"/>
      <c r="AFF51" s="105"/>
      <c r="AFG51" s="105"/>
      <c r="AFH51" s="105"/>
      <c r="AFI51" s="105"/>
      <c r="AFJ51" s="105"/>
      <c r="AFK51" s="105"/>
      <c r="AFL51" s="105"/>
      <c r="AFM51" s="105"/>
      <c r="AFN51" s="105"/>
      <c r="AFO51" s="105"/>
      <c r="AFP51" s="105"/>
      <c r="AFQ51" s="105"/>
      <c r="AFR51" s="105"/>
      <c r="AFS51" s="105"/>
      <c r="AFT51" s="105"/>
      <c r="AFU51" s="105"/>
      <c r="AFV51" s="105"/>
      <c r="AFW51" s="105"/>
      <c r="AFX51" s="105"/>
      <c r="AFY51" s="105"/>
      <c r="AFZ51" s="105"/>
      <c r="AGA51" s="105"/>
      <c r="AGB51" s="105"/>
      <c r="AGC51" s="105"/>
      <c r="AGD51" s="105"/>
      <c r="AGE51" s="105"/>
      <c r="AGF51" s="105"/>
      <c r="AGG51" s="105"/>
      <c r="AGH51" s="105"/>
      <c r="AGI51" s="105"/>
      <c r="AGJ51" s="105"/>
      <c r="AGK51" s="105"/>
      <c r="AGL51" s="105"/>
      <c r="AGM51" s="105"/>
      <c r="AGN51" s="105"/>
      <c r="AGO51" s="105"/>
      <c r="AGP51" s="105"/>
      <c r="AGQ51" s="105"/>
      <c r="AGR51" s="105"/>
      <c r="AGS51" s="105"/>
      <c r="AGT51" s="105"/>
      <c r="AGU51" s="105"/>
      <c r="AGV51" s="105"/>
      <c r="AGW51" s="105"/>
      <c r="AGX51" s="105"/>
      <c r="AGY51" s="105"/>
      <c r="AGZ51" s="105"/>
      <c r="AHA51" s="105"/>
      <c r="AHB51" s="105"/>
      <c r="AHC51" s="105"/>
      <c r="AHD51" s="105"/>
      <c r="AHE51" s="105"/>
      <c r="AHF51" s="105"/>
      <c r="AHG51" s="105"/>
      <c r="AHH51" s="105"/>
      <c r="AHI51" s="105"/>
      <c r="AHJ51" s="105"/>
      <c r="AHK51" s="105"/>
      <c r="AHL51" s="105"/>
      <c r="AHM51" s="105"/>
      <c r="AHN51" s="105"/>
      <c r="AHO51" s="105"/>
      <c r="AHP51" s="105"/>
      <c r="AHQ51" s="105"/>
      <c r="AHR51" s="105"/>
      <c r="AHS51" s="105"/>
      <c r="AHT51" s="105"/>
      <c r="AHU51" s="105"/>
      <c r="AHV51" s="105"/>
      <c r="AHW51" s="105"/>
      <c r="AHX51" s="105"/>
      <c r="AHY51" s="105"/>
      <c r="AHZ51" s="105"/>
      <c r="AIA51" s="105"/>
      <c r="AIB51" s="105"/>
      <c r="AIC51" s="105"/>
      <c r="AID51" s="105"/>
      <c r="AIE51" s="105"/>
      <c r="AIF51" s="105"/>
      <c r="AIG51" s="105"/>
      <c r="AIH51" s="105"/>
      <c r="AII51" s="105"/>
      <c r="AIJ51" s="105"/>
      <c r="AIK51" s="105"/>
      <c r="AIL51" s="105"/>
      <c r="AIM51" s="105"/>
      <c r="AIN51" s="105"/>
      <c r="AIO51" s="105"/>
      <c r="AIP51" s="105"/>
      <c r="AIQ51" s="105"/>
      <c r="AIR51" s="105"/>
      <c r="AIS51" s="105"/>
      <c r="AIT51" s="105"/>
      <c r="AIU51" s="105"/>
      <c r="AIV51" s="105"/>
      <c r="AIW51" s="105"/>
      <c r="AIX51" s="105"/>
      <c r="AIY51" s="105"/>
      <c r="AIZ51" s="105"/>
      <c r="AJA51" s="105"/>
      <c r="AJB51" s="105"/>
      <c r="AJC51" s="105"/>
      <c r="AJD51" s="105"/>
      <c r="AJE51" s="105"/>
      <c r="AJF51" s="105"/>
      <c r="AJG51" s="105"/>
      <c r="AJH51" s="105"/>
      <c r="AJI51" s="105"/>
      <c r="AJJ51" s="105"/>
      <c r="AJK51" s="105"/>
      <c r="AJL51" s="105"/>
      <c r="AJM51" s="105"/>
      <c r="AJN51" s="105"/>
      <c r="AJO51" s="105"/>
      <c r="AJP51" s="105"/>
      <c r="AJQ51" s="105"/>
      <c r="AJR51" s="105"/>
      <c r="AJS51" s="105"/>
      <c r="AJT51" s="105"/>
      <c r="AJU51" s="105"/>
      <c r="AJV51" s="105"/>
      <c r="AJW51" s="105"/>
      <c r="AJX51" s="105"/>
      <c r="AJY51" s="105"/>
      <c r="AJZ51" s="105"/>
      <c r="AKA51" s="105"/>
      <c r="AKB51" s="105"/>
      <c r="AKC51" s="105"/>
      <c r="AKD51" s="105"/>
      <c r="AKE51" s="105"/>
      <c r="AKF51" s="105"/>
      <c r="AKG51" s="105"/>
      <c r="AKH51" s="105"/>
      <c r="AKI51" s="105"/>
      <c r="AKJ51" s="105"/>
      <c r="AKK51" s="105"/>
      <c r="AKL51" s="105"/>
      <c r="AKM51" s="105"/>
      <c r="AKN51" s="105"/>
      <c r="AKO51" s="105"/>
      <c r="AKP51" s="105"/>
      <c r="AKQ51" s="105"/>
      <c r="AKR51" s="105"/>
      <c r="AKS51" s="105"/>
      <c r="AKT51" s="105"/>
      <c r="AKU51" s="105"/>
      <c r="AKV51" s="105"/>
      <c r="AKW51" s="105"/>
      <c r="AKX51" s="105"/>
      <c r="AKY51" s="105"/>
      <c r="AKZ51" s="105"/>
      <c r="ALA51" s="105"/>
      <c r="ALB51" s="105"/>
      <c r="ALC51" s="105"/>
      <c r="ALD51" s="105"/>
      <c r="ALE51" s="105"/>
      <c r="ALF51" s="105"/>
      <c r="ALG51" s="105"/>
      <c r="ALH51" s="105"/>
      <c r="ALI51" s="105"/>
      <c r="ALJ51" s="105"/>
      <c r="ALK51" s="105"/>
      <c r="ALL51" s="105"/>
      <c r="ALM51" s="105"/>
      <c r="ALN51" s="105"/>
      <c r="ALO51" s="105"/>
      <c r="ALP51" s="105"/>
      <c r="ALQ51" s="105"/>
      <c r="ALR51" s="105"/>
      <c r="ALS51" s="105"/>
      <c r="ALT51" s="105"/>
      <c r="ALU51" s="105"/>
      <c r="ALV51" s="105"/>
      <c r="ALW51" s="105"/>
      <c r="ALX51" s="105"/>
      <c r="ALY51" s="105"/>
      <c r="ALZ51" s="105"/>
      <c r="AMA51" s="105"/>
      <c r="AMB51" s="105"/>
      <c r="AMC51" s="105"/>
      <c r="AMD51" s="105"/>
      <c r="AME51" s="105"/>
      <c r="AMF51" s="105"/>
      <c r="AMG51" s="105"/>
      <c r="AMH51" s="105"/>
      <c r="AMI51" s="105"/>
      <c r="AMJ51" s="105"/>
      <c r="AMK51" s="105"/>
      <c r="AML51" s="105"/>
      <c r="AMM51" s="105"/>
      <c r="AMN51" s="105"/>
      <c r="AMO51" s="105"/>
      <c r="AMP51" s="105"/>
      <c r="AMQ51" s="105"/>
      <c r="AMR51" s="105"/>
      <c r="AMS51" s="105"/>
      <c r="AMT51" s="105"/>
      <c r="AMU51" s="105"/>
      <c r="AMV51" s="105"/>
      <c r="AMW51" s="105"/>
      <c r="AMX51" s="105"/>
      <c r="AMY51" s="105"/>
      <c r="AMZ51" s="105"/>
      <c r="ANA51" s="105"/>
      <c r="ANB51" s="105"/>
      <c r="ANC51" s="105"/>
      <c r="AND51" s="105"/>
      <c r="ANE51" s="105"/>
      <c r="ANF51" s="105"/>
      <c r="ANG51" s="105"/>
      <c r="ANH51" s="105"/>
      <c r="ANI51" s="105"/>
      <c r="ANJ51" s="105"/>
      <c r="ANK51" s="105"/>
      <c r="ANL51" s="105"/>
      <c r="ANM51" s="105"/>
      <c r="ANN51" s="105"/>
      <c r="ANO51" s="105"/>
      <c r="ANP51" s="105"/>
      <c r="ANQ51" s="105"/>
      <c r="ANR51" s="105"/>
      <c r="ANS51" s="105"/>
      <c r="ANT51" s="105"/>
      <c r="ANU51" s="105"/>
      <c r="ANV51" s="105"/>
      <c r="ANW51" s="105"/>
      <c r="ANX51" s="105"/>
      <c r="ANY51" s="105"/>
      <c r="ANZ51" s="105"/>
      <c r="AOA51" s="105"/>
      <c r="AOB51" s="105"/>
      <c r="AOC51" s="105"/>
      <c r="AOD51" s="105"/>
      <c r="AOE51" s="105"/>
      <c r="AOF51" s="105"/>
      <c r="AOG51" s="105"/>
      <c r="AOH51" s="105"/>
      <c r="AOI51" s="105"/>
      <c r="AOJ51" s="105"/>
      <c r="AOK51" s="105"/>
      <c r="AOL51" s="105"/>
      <c r="AOM51" s="105"/>
      <c r="AON51" s="105"/>
      <c r="AOO51" s="105"/>
      <c r="AOP51" s="105"/>
      <c r="AOQ51" s="105"/>
      <c r="AOR51" s="105"/>
      <c r="AOS51" s="105"/>
      <c r="AOT51" s="105"/>
      <c r="AOU51" s="105"/>
      <c r="AOV51" s="105"/>
      <c r="AOW51" s="105"/>
      <c r="AOX51" s="105"/>
      <c r="AOY51" s="105"/>
      <c r="AOZ51" s="105"/>
      <c r="APA51" s="105"/>
      <c r="APB51" s="105"/>
      <c r="APC51" s="105"/>
      <c r="APD51" s="105"/>
      <c r="APE51" s="105"/>
      <c r="APF51" s="105"/>
      <c r="APG51" s="105"/>
      <c r="APH51" s="105"/>
      <c r="API51" s="105"/>
      <c r="APJ51" s="105"/>
      <c r="APK51" s="105"/>
      <c r="APL51" s="105"/>
      <c r="APM51" s="105"/>
      <c r="APN51" s="105"/>
      <c r="APO51" s="105"/>
      <c r="APP51" s="105"/>
      <c r="APQ51" s="105"/>
      <c r="APR51" s="105"/>
      <c r="APS51" s="105"/>
      <c r="APT51" s="105"/>
      <c r="APU51" s="105"/>
      <c r="APV51" s="105"/>
      <c r="APW51" s="105"/>
      <c r="APX51" s="105"/>
      <c r="APY51" s="105"/>
      <c r="APZ51" s="105"/>
      <c r="AQA51" s="105"/>
      <c r="AQB51" s="105"/>
      <c r="AQC51" s="105"/>
      <c r="AQD51" s="105"/>
      <c r="AQE51" s="105"/>
      <c r="AQF51" s="105"/>
      <c r="AQG51" s="105"/>
      <c r="AQH51" s="105"/>
      <c r="AQI51" s="105"/>
      <c r="AQJ51" s="105"/>
      <c r="AQK51" s="105"/>
      <c r="AQL51" s="105"/>
      <c r="AQM51" s="105"/>
      <c r="AQN51" s="105"/>
      <c r="AQO51" s="105"/>
      <c r="AQP51" s="105"/>
      <c r="AQQ51" s="105"/>
      <c r="AQR51" s="105"/>
      <c r="AQS51" s="105"/>
      <c r="AQT51" s="105"/>
      <c r="AQU51" s="105"/>
      <c r="AQV51" s="105"/>
      <c r="AQW51" s="105"/>
      <c r="AQX51" s="105"/>
      <c r="AQY51" s="105"/>
      <c r="AQZ51" s="105"/>
      <c r="ARA51" s="105"/>
      <c r="ARB51" s="105"/>
      <c r="ARC51" s="105"/>
      <c r="ARD51" s="105"/>
      <c r="ARE51" s="105"/>
      <c r="ARF51" s="105"/>
      <c r="ARG51" s="105"/>
      <c r="ARH51" s="105"/>
      <c r="ARI51" s="105"/>
      <c r="ARJ51" s="105"/>
      <c r="ARK51" s="105"/>
      <c r="ARL51" s="105"/>
      <c r="ARM51" s="105"/>
      <c r="ARN51" s="105"/>
      <c r="ARO51" s="105"/>
      <c r="ARP51" s="105"/>
      <c r="ARQ51" s="105"/>
      <c r="ARR51" s="105"/>
      <c r="ARS51" s="105"/>
      <c r="ART51" s="105"/>
      <c r="ARU51" s="105"/>
      <c r="ARV51" s="105"/>
      <c r="ARW51" s="105"/>
      <c r="ARX51" s="105"/>
      <c r="ARY51" s="105"/>
      <c r="ARZ51" s="105"/>
      <c r="ASA51" s="105"/>
      <c r="ASB51" s="105"/>
      <c r="ASC51" s="105"/>
      <c r="ASD51" s="105"/>
      <c r="ASE51" s="105"/>
      <c r="ASF51" s="105"/>
      <c r="ASG51" s="105"/>
      <c r="ASH51" s="105"/>
      <c r="ASI51" s="105"/>
      <c r="ASJ51" s="105"/>
      <c r="ASK51" s="105"/>
      <c r="ASL51" s="105"/>
      <c r="ASM51" s="105"/>
      <c r="ASN51" s="105"/>
      <c r="ASO51" s="105"/>
      <c r="ASP51" s="105"/>
      <c r="ASQ51" s="105"/>
      <c r="ASR51" s="105"/>
      <c r="ASS51" s="105"/>
      <c r="AST51" s="105"/>
      <c r="ASU51" s="105"/>
      <c r="ASV51" s="105"/>
      <c r="ASW51" s="105"/>
      <c r="ASX51" s="105"/>
      <c r="ASY51" s="105"/>
      <c r="ASZ51" s="105"/>
      <c r="ATA51" s="105"/>
      <c r="ATB51" s="105"/>
      <c r="ATC51" s="105"/>
      <c r="ATD51" s="105"/>
      <c r="ATE51" s="105"/>
      <c r="ATF51" s="105"/>
      <c r="ATG51" s="105"/>
      <c r="ATH51" s="105"/>
      <c r="ATI51" s="105"/>
      <c r="ATJ51" s="105"/>
      <c r="ATK51" s="105"/>
      <c r="ATL51" s="105"/>
      <c r="ATM51" s="105"/>
      <c r="ATN51" s="105"/>
      <c r="ATO51" s="105"/>
      <c r="ATP51" s="105"/>
      <c r="ATQ51" s="105"/>
      <c r="ATR51" s="105"/>
      <c r="ATS51" s="105"/>
      <c r="ATT51" s="105"/>
      <c r="ATU51" s="105"/>
      <c r="ATV51" s="105"/>
      <c r="ATW51" s="105"/>
      <c r="ATX51" s="105"/>
      <c r="ATY51" s="105"/>
      <c r="ATZ51" s="105"/>
      <c r="AUA51" s="105"/>
      <c r="AUB51" s="105"/>
      <c r="AUC51" s="105"/>
      <c r="AUD51" s="105"/>
      <c r="AUE51" s="105"/>
      <c r="AUF51" s="105"/>
      <c r="AUG51" s="105"/>
      <c r="AUH51" s="105"/>
      <c r="AUI51" s="105"/>
      <c r="AUJ51" s="105"/>
      <c r="AUK51" s="105"/>
      <c r="AUL51" s="105"/>
      <c r="AUM51" s="105"/>
      <c r="AUN51" s="105"/>
      <c r="AUO51" s="105"/>
      <c r="AUP51" s="105"/>
      <c r="AUQ51" s="105"/>
      <c r="AUR51" s="105"/>
      <c r="AUS51" s="105"/>
      <c r="AUT51" s="105"/>
      <c r="AUU51" s="105"/>
      <c r="AUV51" s="105"/>
      <c r="AUW51" s="105"/>
      <c r="AUX51" s="105"/>
      <c r="AUY51" s="105"/>
      <c r="AUZ51" s="105"/>
      <c r="AVA51" s="105"/>
      <c r="AVB51" s="105"/>
      <c r="AVC51" s="105"/>
      <c r="AVD51" s="105"/>
      <c r="AVE51" s="105"/>
      <c r="AVF51" s="105"/>
      <c r="AVG51" s="105"/>
      <c r="AVH51" s="105"/>
      <c r="AVI51" s="105"/>
      <c r="AVJ51" s="105"/>
      <c r="AVK51" s="105"/>
      <c r="AVL51" s="105"/>
      <c r="AVM51" s="105"/>
      <c r="AVN51" s="105"/>
      <c r="AVO51" s="105"/>
      <c r="AVP51" s="105"/>
      <c r="AVQ51" s="105"/>
      <c r="AVR51" s="105"/>
      <c r="AVS51" s="105"/>
      <c r="AVT51" s="105"/>
      <c r="AVU51" s="105"/>
      <c r="AVV51" s="105"/>
      <c r="AVW51" s="105"/>
      <c r="AVX51" s="105"/>
      <c r="AVY51" s="105"/>
      <c r="AVZ51" s="105"/>
      <c r="AWA51" s="105"/>
      <c r="AWB51" s="105"/>
      <c r="AWC51" s="105"/>
      <c r="AWD51" s="105"/>
      <c r="AWE51" s="105"/>
      <c r="AWF51" s="105"/>
      <c r="AWG51" s="105"/>
      <c r="AWH51" s="105"/>
    </row>
    <row r="52" spans="1:1282" s="58" customFormat="1" ht="15.75">
      <c r="A52" s="2578"/>
      <c r="B52" s="108" t="s">
        <v>6</v>
      </c>
      <c r="C52" s="88" t="s">
        <v>237</v>
      </c>
      <c r="D52" s="7"/>
      <c r="E52" s="7"/>
      <c r="F52" s="7"/>
      <c r="G52" s="7"/>
      <c r="H52" s="7"/>
      <c r="I52" s="7"/>
      <c r="J52" s="7"/>
      <c r="K52" s="7"/>
      <c r="L52" s="7"/>
      <c r="M52" s="7"/>
      <c r="N52" s="8"/>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c r="BM52" s="105"/>
      <c r="BN52" s="105"/>
      <c r="BO52" s="105"/>
      <c r="BP52" s="105"/>
      <c r="BQ52" s="105"/>
      <c r="BR52" s="105"/>
      <c r="BS52" s="105"/>
      <c r="BT52" s="105"/>
      <c r="BU52" s="105"/>
      <c r="BV52" s="105"/>
      <c r="BW52" s="105"/>
      <c r="BX52" s="105"/>
      <c r="BY52" s="105"/>
      <c r="BZ52" s="105"/>
      <c r="CA52" s="105"/>
      <c r="CB52" s="105"/>
      <c r="CC52" s="105"/>
      <c r="CD52" s="105"/>
      <c r="CE52" s="105"/>
      <c r="CF52" s="105"/>
      <c r="CG52" s="105"/>
      <c r="CH52" s="105"/>
      <c r="CI52" s="105"/>
      <c r="CJ52" s="105"/>
      <c r="CK52" s="105"/>
      <c r="CL52" s="105"/>
      <c r="CM52" s="105"/>
      <c r="CN52" s="105"/>
      <c r="CO52" s="105"/>
      <c r="CP52" s="105"/>
      <c r="CQ52" s="105"/>
      <c r="CR52" s="105"/>
      <c r="CS52" s="105"/>
      <c r="CT52" s="105"/>
      <c r="CU52" s="105"/>
      <c r="CV52" s="105"/>
      <c r="CW52" s="105"/>
      <c r="CX52" s="105"/>
      <c r="CY52" s="105"/>
      <c r="CZ52" s="105"/>
      <c r="DA52" s="105"/>
      <c r="DB52" s="105"/>
      <c r="DC52" s="105"/>
      <c r="DD52" s="105"/>
      <c r="DE52" s="105"/>
      <c r="DF52" s="105"/>
      <c r="DG52" s="105"/>
      <c r="DH52" s="105"/>
      <c r="DI52" s="105"/>
      <c r="DJ52" s="105"/>
      <c r="DK52" s="105"/>
      <c r="DL52" s="105"/>
      <c r="DM52" s="105"/>
      <c r="DN52" s="105"/>
      <c r="DO52" s="105"/>
      <c r="DP52" s="105"/>
      <c r="DQ52" s="105"/>
      <c r="DR52" s="105"/>
      <c r="DS52" s="105"/>
      <c r="DT52" s="105"/>
      <c r="DU52" s="105"/>
      <c r="DV52" s="105"/>
      <c r="DW52" s="105"/>
      <c r="DX52" s="105"/>
      <c r="DY52" s="105"/>
      <c r="DZ52" s="105"/>
      <c r="EA52" s="105"/>
      <c r="EB52" s="105"/>
      <c r="EC52" s="105"/>
      <c r="ED52" s="105"/>
      <c r="EE52" s="105"/>
      <c r="EF52" s="105"/>
      <c r="EG52" s="105"/>
      <c r="EH52" s="105"/>
      <c r="EI52" s="105"/>
      <c r="EJ52" s="105"/>
      <c r="EK52" s="105"/>
      <c r="EL52" s="105"/>
      <c r="EM52" s="105"/>
      <c r="EN52" s="105"/>
      <c r="EO52" s="105"/>
      <c r="EP52" s="105"/>
      <c r="EQ52" s="105"/>
      <c r="ER52" s="105"/>
      <c r="ES52" s="105"/>
      <c r="ET52" s="105"/>
      <c r="EU52" s="105"/>
      <c r="EV52" s="105"/>
      <c r="EW52" s="105"/>
      <c r="EX52" s="105"/>
      <c r="EY52" s="105"/>
      <c r="EZ52" s="105"/>
      <c r="FA52" s="105"/>
      <c r="FB52" s="105"/>
      <c r="FC52" s="105"/>
      <c r="FD52" s="105"/>
      <c r="FE52" s="105"/>
      <c r="FF52" s="105"/>
      <c r="FG52" s="105"/>
      <c r="FH52" s="105"/>
      <c r="FI52" s="105"/>
      <c r="FJ52" s="105"/>
      <c r="FK52" s="105"/>
      <c r="FL52" s="105"/>
      <c r="FM52" s="105"/>
      <c r="FN52" s="105"/>
      <c r="FO52" s="105"/>
      <c r="FP52" s="105"/>
      <c r="FQ52" s="105"/>
      <c r="FR52" s="105"/>
      <c r="FS52" s="105"/>
      <c r="FT52" s="105"/>
      <c r="FU52" s="105"/>
      <c r="FV52" s="105"/>
      <c r="FW52" s="105"/>
      <c r="FX52" s="105"/>
      <c r="FY52" s="105"/>
      <c r="FZ52" s="105"/>
      <c r="GA52" s="105"/>
      <c r="GB52" s="105"/>
      <c r="GC52" s="105"/>
      <c r="GD52" s="105"/>
      <c r="GE52" s="105"/>
      <c r="GF52" s="105"/>
      <c r="GG52" s="105"/>
      <c r="GH52" s="105"/>
      <c r="GI52" s="105"/>
      <c r="GJ52" s="105"/>
      <c r="GK52" s="105"/>
      <c r="GL52" s="105"/>
      <c r="GM52" s="105"/>
      <c r="GN52" s="105"/>
      <c r="GO52" s="105"/>
      <c r="GP52" s="105"/>
      <c r="GQ52" s="105"/>
      <c r="GR52" s="105"/>
      <c r="GS52" s="105"/>
      <c r="GT52" s="105"/>
      <c r="GU52" s="105"/>
      <c r="GV52" s="105"/>
      <c r="GW52" s="105"/>
      <c r="GX52" s="105"/>
      <c r="GY52" s="105"/>
      <c r="GZ52" s="105"/>
      <c r="HA52" s="105"/>
      <c r="HB52" s="105"/>
      <c r="HC52" s="105"/>
      <c r="HD52" s="105"/>
      <c r="HE52" s="105"/>
      <c r="HF52" s="105"/>
      <c r="HG52" s="105"/>
      <c r="HH52" s="105"/>
      <c r="HI52" s="105"/>
      <c r="HJ52" s="105"/>
      <c r="HK52" s="105"/>
      <c r="HL52" s="105"/>
      <c r="HM52" s="105"/>
      <c r="HN52" s="105"/>
      <c r="HO52" s="105"/>
      <c r="HP52" s="105"/>
      <c r="HQ52" s="105"/>
      <c r="HR52" s="105"/>
      <c r="HS52" s="105"/>
      <c r="HT52" s="105"/>
      <c r="HU52" s="105"/>
      <c r="HV52" s="105"/>
      <c r="HW52" s="105"/>
      <c r="HX52" s="105"/>
      <c r="HY52" s="105"/>
      <c r="HZ52" s="105"/>
      <c r="IA52" s="105"/>
      <c r="IB52" s="105"/>
      <c r="IC52" s="105"/>
      <c r="ID52" s="105"/>
      <c r="IE52" s="105"/>
      <c r="IF52" s="105"/>
      <c r="IG52" s="105"/>
      <c r="IH52" s="105"/>
      <c r="II52" s="105"/>
      <c r="IJ52" s="105"/>
      <c r="IK52" s="105"/>
      <c r="IL52" s="105"/>
      <c r="IM52" s="105"/>
      <c r="IN52" s="105"/>
      <c r="IO52" s="105"/>
      <c r="IP52" s="105"/>
      <c r="IQ52" s="105"/>
      <c r="IR52" s="105"/>
      <c r="IS52" s="105"/>
      <c r="IT52" s="105"/>
      <c r="IU52" s="105"/>
      <c r="IV52" s="105"/>
      <c r="IW52" s="105"/>
      <c r="IX52" s="105"/>
      <c r="IY52" s="105"/>
      <c r="IZ52" s="105"/>
      <c r="JA52" s="105"/>
      <c r="JB52" s="105"/>
      <c r="JC52" s="105"/>
      <c r="JD52" s="105"/>
      <c r="JE52" s="105"/>
      <c r="JF52" s="105"/>
      <c r="JG52" s="105"/>
      <c r="JH52" s="105"/>
      <c r="JI52" s="105"/>
      <c r="JJ52" s="105"/>
      <c r="JK52" s="105"/>
      <c r="JL52" s="105"/>
      <c r="JM52" s="105"/>
      <c r="JN52" s="105"/>
      <c r="JO52" s="105"/>
      <c r="JP52" s="105"/>
      <c r="JQ52" s="105"/>
      <c r="JR52" s="105"/>
      <c r="JS52" s="105"/>
      <c r="JT52" s="105"/>
      <c r="JU52" s="105"/>
      <c r="JV52" s="105"/>
      <c r="JW52" s="105"/>
      <c r="JX52" s="105"/>
      <c r="JY52" s="105"/>
      <c r="JZ52" s="105"/>
      <c r="KA52" s="105"/>
      <c r="KB52" s="105"/>
      <c r="KC52" s="105"/>
      <c r="KD52" s="105"/>
      <c r="KE52" s="105"/>
      <c r="KF52" s="105"/>
      <c r="KG52" s="105"/>
      <c r="KH52" s="105"/>
      <c r="KI52" s="105"/>
      <c r="KJ52" s="105"/>
      <c r="KK52" s="105"/>
      <c r="KL52" s="105"/>
      <c r="KM52" s="105"/>
      <c r="KN52" s="105"/>
      <c r="KO52" s="105"/>
      <c r="KP52" s="105"/>
      <c r="KQ52" s="105"/>
      <c r="KR52" s="105"/>
      <c r="KS52" s="105"/>
      <c r="KT52" s="105"/>
      <c r="KU52" s="105"/>
      <c r="KV52" s="105"/>
      <c r="KW52" s="105"/>
      <c r="KX52" s="105"/>
      <c r="KY52" s="105"/>
      <c r="KZ52" s="105"/>
      <c r="LA52" s="105"/>
      <c r="LB52" s="105"/>
      <c r="LC52" s="105"/>
      <c r="LD52" s="105"/>
      <c r="LE52" s="105"/>
      <c r="LF52" s="105"/>
      <c r="LG52" s="105"/>
      <c r="LH52" s="105"/>
      <c r="LI52" s="105"/>
      <c r="LJ52" s="105"/>
      <c r="LK52" s="105"/>
      <c r="LL52" s="105"/>
      <c r="LM52" s="105"/>
      <c r="LN52" s="105"/>
      <c r="LO52" s="105"/>
      <c r="LP52" s="105"/>
      <c r="LQ52" s="105"/>
      <c r="LR52" s="105"/>
      <c r="LS52" s="105"/>
      <c r="LT52" s="105"/>
      <c r="LU52" s="105"/>
      <c r="LV52" s="105"/>
      <c r="LW52" s="105"/>
      <c r="LX52" s="105"/>
      <c r="LY52" s="105"/>
      <c r="LZ52" s="105"/>
      <c r="MA52" s="105"/>
      <c r="MB52" s="105"/>
      <c r="MC52" s="105"/>
      <c r="MD52" s="105"/>
      <c r="ME52" s="105"/>
      <c r="MF52" s="105"/>
      <c r="MG52" s="105"/>
      <c r="MH52" s="105"/>
      <c r="MI52" s="105"/>
      <c r="MJ52" s="105"/>
      <c r="MK52" s="105"/>
      <c r="ML52" s="105"/>
      <c r="MM52" s="105"/>
      <c r="MN52" s="105"/>
      <c r="MO52" s="105"/>
      <c r="MP52" s="105"/>
      <c r="MQ52" s="105"/>
      <c r="MR52" s="105"/>
      <c r="MS52" s="105"/>
      <c r="MT52" s="105"/>
      <c r="MU52" s="105"/>
      <c r="MV52" s="105"/>
      <c r="MW52" s="105"/>
      <c r="MX52" s="105"/>
      <c r="MY52" s="105"/>
      <c r="MZ52" s="105"/>
      <c r="NA52" s="105"/>
      <c r="NB52" s="105"/>
      <c r="NC52" s="105"/>
      <c r="ND52" s="105"/>
      <c r="NE52" s="105"/>
      <c r="NF52" s="105"/>
      <c r="NG52" s="105"/>
      <c r="NH52" s="105"/>
      <c r="NI52" s="105"/>
      <c r="NJ52" s="105"/>
      <c r="NK52" s="105"/>
      <c r="NL52" s="105"/>
      <c r="NM52" s="105"/>
      <c r="NN52" s="105"/>
      <c r="NO52" s="105"/>
      <c r="NP52" s="105"/>
      <c r="NQ52" s="105"/>
      <c r="NR52" s="105"/>
      <c r="NS52" s="105"/>
      <c r="NT52" s="105"/>
      <c r="NU52" s="105"/>
      <c r="NV52" s="105"/>
      <c r="NW52" s="105"/>
      <c r="NX52" s="105"/>
      <c r="NY52" s="105"/>
      <c r="NZ52" s="105"/>
      <c r="OA52" s="105"/>
      <c r="OB52" s="105"/>
      <c r="OC52" s="105"/>
      <c r="OD52" s="105"/>
      <c r="OE52" s="105"/>
      <c r="OF52" s="105"/>
      <c r="OG52" s="105"/>
      <c r="OH52" s="105"/>
      <c r="OI52" s="105"/>
      <c r="OJ52" s="105"/>
      <c r="OK52" s="105"/>
      <c r="OL52" s="105"/>
      <c r="OM52" s="105"/>
      <c r="ON52" s="105"/>
      <c r="OO52" s="105"/>
      <c r="OP52" s="105"/>
      <c r="OQ52" s="105"/>
      <c r="OR52" s="105"/>
      <c r="OS52" s="105"/>
      <c r="OT52" s="105"/>
      <c r="OU52" s="105"/>
      <c r="OV52" s="105"/>
      <c r="OW52" s="105"/>
      <c r="OX52" s="105"/>
      <c r="OY52" s="105"/>
      <c r="OZ52" s="105"/>
      <c r="PA52" s="105"/>
      <c r="PB52" s="105"/>
      <c r="PC52" s="105"/>
      <c r="PD52" s="105"/>
      <c r="PE52" s="105"/>
      <c r="PF52" s="105"/>
      <c r="PG52" s="105"/>
      <c r="PH52" s="105"/>
      <c r="PI52" s="105"/>
      <c r="PJ52" s="105"/>
      <c r="PK52" s="105"/>
      <c r="PL52" s="105"/>
      <c r="PM52" s="105"/>
      <c r="PN52" s="105"/>
      <c r="PO52" s="105"/>
      <c r="PP52" s="105"/>
      <c r="PQ52" s="105"/>
      <c r="PR52" s="105"/>
      <c r="PS52" s="105"/>
      <c r="PT52" s="105"/>
      <c r="PU52" s="105"/>
      <c r="PV52" s="105"/>
      <c r="PW52" s="105"/>
      <c r="PX52" s="105"/>
      <c r="PY52" s="105"/>
      <c r="PZ52" s="105"/>
      <c r="QA52" s="105"/>
      <c r="QB52" s="105"/>
      <c r="QC52" s="105"/>
      <c r="QD52" s="105"/>
      <c r="QE52" s="105"/>
      <c r="QF52" s="105"/>
      <c r="QG52" s="105"/>
      <c r="QH52" s="105"/>
      <c r="QI52" s="105"/>
      <c r="QJ52" s="105"/>
      <c r="QK52" s="105"/>
      <c r="QL52" s="105"/>
      <c r="QM52" s="105"/>
      <c r="QN52" s="105"/>
      <c r="QO52" s="105"/>
      <c r="QP52" s="105"/>
      <c r="QQ52" s="105"/>
      <c r="QR52" s="105"/>
      <c r="QS52" s="105"/>
      <c r="QT52" s="105"/>
      <c r="QU52" s="105"/>
      <c r="QV52" s="105"/>
      <c r="QW52" s="105"/>
      <c r="QX52" s="105"/>
      <c r="QY52" s="105"/>
      <c r="QZ52" s="105"/>
      <c r="RA52" s="105"/>
      <c r="RB52" s="105"/>
      <c r="RC52" s="105"/>
      <c r="RD52" s="105"/>
      <c r="RE52" s="105"/>
      <c r="RF52" s="105"/>
      <c r="RG52" s="105"/>
      <c r="RH52" s="105"/>
      <c r="RI52" s="105"/>
      <c r="RJ52" s="105"/>
      <c r="RK52" s="105"/>
      <c r="RL52" s="105"/>
      <c r="RM52" s="105"/>
      <c r="RN52" s="105"/>
      <c r="RO52" s="105"/>
      <c r="RP52" s="105"/>
      <c r="RQ52" s="105"/>
      <c r="RR52" s="105"/>
      <c r="RS52" s="105"/>
      <c r="RT52" s="105"/>
      <c r="RU52" s="105"/>
      <c r="RV52" s="105"/>
      <c r="RW52" s="105"/>
      <c r="RX52" s="105"/>
      <c r="RY52" s="105"/>
      <c r="RZ52" s="105"/>
      <c r="SA52" s="105"/>
      <c r="SB52" s="105"/>
      <c r="SC52" s="105"/>
      <c r="SD52" s="105"/>
      <c r="SE52" s="105"/>
      <c r="SF52" s="105"/>
      <c r="SG52" s="105"/>
      <c r="SH52" s="105"/>
      <c r="SI52" s="105"/>
      <c r="SJ52" s="105"/>
      <c r="SK52" s="105"/>
      <c r="SL52" s="105"/>
      <c r="SM52" s="105"/>
      <c r="SN52" s="105"/>
      <c r="SO52" s="105"/>
      <c r="SP52" s="105"/>
      <c r="SQ52" s="105"/>
      <c r="SR52" s="105"/>
      <c r="SS52" s="105"/>
      <c r="ST52" s="105"/>
      <c r="SU52" s="105"/>
      <c r="SV52" s="105"/>
      <c r="SW52" s="105"/>
      <c r="SX52" s="105"/>
      <c r="SY52" s="105"/>
      <c r="SZ52" s="105"/>
      <c r="TA52" s="105"/>
      <c r="TB52" s="105"/>
      <c r="TC52" s="105"/>
      <c r="TD52" s="105"/>
      <c r="TE52" s="105"/>
      <c r="TF52" s="105"/>
      <c r="TG52" s="105"/>
      <c r="TH52" s="105"/>
      <c r="TI52" s="105"/>
      <c r="TJ52" s="105"/>
      <c r="TK52" s="105"/>
      <c r="TL52" s="105"/>
      <c r="TM52" s="105"/>
      <c r="TN52" s="105"/>
      <c r="TO52" s="105"/>
      <c r="TP52" s="105"/>
      <c r="TQ52" s="105"/>
      <c r="TR52" s="105"/>
      <c r="TS52" s="105"/>
      <c r="TT52" s="105"/>
      <c r="TU52" s="105"/>
      <c r="TV52" s="105"/>
      <c r="TW52" s="105"/>
      <c r="TX52" s="105"/>
      <c r="TY52" s="105"/>
      <c r="TZ52" s="105"/>
      <c r="UA52" s="105"/>
      <c r="UB52" s="105"/>
      <c r="UC52" s="105"/>
      <c r="UD52" s="105"/>
      <c r="UE52" s="105"/>
      <c r="UF52" s="105"/>
      <c r="UG52" s="105"/>
      <c r="UH52" s="105"/>
      <c r="UI52" s="105"/>
      <c r="UJ52" s="105"/>
      <c r="UK52" s="105"/>
      <c r="UL52" s="105"/>
      <c r="UM52" s="105"/>
      <c r="UN52" s="105"/>
      <c r="UO52" s="105"/>
      <c r="UP52" s="105"/>
      <c r="UQ52" s="105"/>
      <c r="UR52" s="105"/>
      <c r="US52" s="105"/>
      <c r="UT52" s="105"/>
      <c r="UU52" s="105"/>
      <c r="UV52" s="105"/>
      <c r="UW52" s="105"/>
      <c r="UX52" s="105"/>
      <c r="UY52" s="105"/>
      <c r="UZ52" s="105"/>
      <c r="VA52" s="105"/>
      <c r="VB52" s="105"/>
      <c r="VC52" s="105"/>
      <c r="VD52" s="105"/>
      <c r="VE52" s="105"/>
      <c r="VF52" s="105"/>
      <c r="VG52" s="105"/>
      <c r="VH52" s="105"/>
      <c r="VI52" s="105"/>
      <c r="VJ52" s="105"/>
      <c r="VK52" s="105"/>
      <c r="VL52" s="105"/>
      <c r="VM52" s="105"/>
      <c r="VN52" s="105"/>
      <c r="VO52" s="105"/>
      <c r="VP52" s="105"/>
      <c r="VQ52" s="105"/>
      <c r="VR52" s="105"/>
      <c r="VS52" s="105"/>
      <c r="VT52" s="105"/>
      <c r="VU52" s="105"/>
      <c r="VV52" s="105"/>
      <c r="VW52" s="105"/>
      <c r="VX52" s="105"/>
      <c r="VY52" s="105"/>
      <c r="VZ52" s="105"/>
      <c r="WA52" s="105"/>
      <c r="WB52" s="105"/>
      <c r="WC52" s="105"/>
      <c r="WD52" s="105"/>
      <c r="WE52" s="105"/>
      <c r="WF52" s="105"/>
      <c r="WG52" s="105"/>
      <c r="WH52" s="105"/>
      <c r="WI52" s="105"/>
      <c r="WJ52" s="105"/>
      <c r="WK52" s="105"/>
      <c r="WL52" s="105"/>
      <c r="WM52" s="105"/>
      <c r="WN52" s="105"/>
      <c r="WO52" s="105"/>
      <c r="WP52" s="105"/>
      <c r="WQ52" s="105"/>
      <c r="WR52" s="105"/>
      <c r="WS52" s="105"/>
      <c r="WT52" s="105"/>
      <c r="WU52" s="105"/>
      <c r="WV52" s="105"/>
      <c r="WW52" s="105"/>
      <c r="WX52" s="105"/>
      <c r="WY52" s="105"/>
      <c r="WZ52" s="105"/>
      <c r="XA52" s="105"/>
      <c r="XB52" s="105"/>
      <c r="XC52" s="105"/>
      <c r="XD52" s="105"/>
      <c r="XE52" s="105"/>
      <c r="XF52" s="105"/>
      <c r="XG52" s="105"/>
      <c r="XH52" s="105"/>
      <c r="XI52" s="105"/>
      <c r="XJ52" s="105"/>
      <c r="XK52" s="105"/>
      <c r="XL52" s="105"/>
      <c r="XM52" s="105"/>
      <c r="XN52" s="105"/>
      <c r="XO52" s="105"/>
      <c r="XP52" s="105"/>
      <c r="XQ52" s="105"/>
      <c r="XR52" s="105"/>
      <c r="XS52" s="105"/>
      <c r="XT52" s="105"/>
      <c r="XU52" s="105"/>
      <c r="XV52" s="105"/>
      <c r="XW52" s="105"/>
      <c r="XX52" s="105"/>
      <c r="XY52" s="105"/>
      <c r="XZ52" s="105"/>
      <c r="YA52" s="105"/>
      <c r="YB52" s="105"/>
      <c r="YC52" s="105"/>
      <c r="YD52" s="105"/>
      <c r="YE52" s="105"/>
      <c r="YF52" s="105"/>
      <c r="YG52" s="105"/>
      <c r="YH52" s="105"/>
      <c r="YI52" s="105"/>
      <c r="YJ52" s="105"/>
      <c r="YK52" s="105"/>
      <c r="YL52" s="105"/>
      <c r="YM52" s="105"/>
      <c r="YN52" s="105"/>
      <c r="YO52" s="105"/>
      <c r="YP52" s="105"/>
      <c r="YQ52" s="105"/>
      <c r="YR52" s="105"/>
      <c r="YS52" s="105"/>
      <c r="YT52" s="105"/>
      <c r="YU52" s="105"/>
      <c r="YV52" s="105"/>
      <c r="YW52" s="105"/>
      <c r="YX52" s="105"/>
      <c r="YY52" s="105"/>
      <c r="YZ52" s="105"/>
      <c r="ZA52" s="105"/>
      <c r="ZB52" s="105"/>
      <c r="ZC52" s="105"/>
      <c r="ZD52" s="105"/>
      <c r="ZE52" s="105"/>
      <c r="ZF52" s="105"/>
      <c r="ZG52" s="105"/>
      <c r="ZH52" s="105"/>
      <c r="ZI52" s="105"/>
      <c r="ZJ52" s="105"/>
      <c r="ZK52" s="105"/>
      <c r="ZL52" s="105"/>
      <c r="ZM52" s="105"/>
      <c r="ZN52" s="105"/>
      <c r="ZO52" s="105"/>
      <c r="ZP52" s="105"/>
      <c r="ZQ52" s="105"/>
      <c r="ZR52" s="105"/>
      <c r="ZS52" s="105"/>
      <c r="ZT52" s="105"/>
      <c r="ZU52" s="105"/>
      <c r="ZV52" s="105"/>
      <c r="ZW52" s="105"/>
      <c r="ZX52" s="105"/>
      <c r="ZY52" s="105"/>
      <c r="ZZ52" s="105"/>
      <c r="AAA52" s="105"/>
      <c r="AAB52" s="105"/>
      <c r="AAC52" s="105"/>
      <c r="AAD52" s="105"/>
      <c r="AAE52" s="105"/>
      <c r="AAF52" s="105"/>
      <c r="AAG52" s="105"/>
      <c r="AAH52" s="105"/>
      <c r="AAI52" s="105"/>
      <c r="AAJ52" s="105"/>
      <c r="AAK52" s="105"/>
      <c r="AAL52" s="105"/>
      <c r="AAM52" s="105"/>
      <c r="AAN52" s="105"/>
      <c r="AAO52" s="105"/>
      <c r="AAP52" s="105"/>
      <c r="AAQ52" s="105"/>
      <c r="AAR52" s="105"/>
      <c r="AAS52" s="105"/>
      <c r="AAT52" s="105"/>
      <c r="AAU52" s="105"/>
      <c r="AAV52" s="105"/>
      <c r="AAW52" s="105"/>
      <c r="AAX52" s="105"/>
      <c r="AAY52" s="105"/>
      <c r="AAZ52" s="105"/>
      <c r="ABA52" s="105"/>
      <c r="ABB52" s="105"/>
      <c r="ABC52" s="105"/>
      <c r="ABD52" s="105"/>
      <c r="ABE52" s="105"/>
      <c r="ABF52" s="105"/>
      <c r="ABG52" s="105"/>
      <c r="ABH52" s="105"/>
      <c r="ABI52" s="105"/>
      <c r="ABJ52" s="105"/>
      <c r="ABK52" s="105"/>
      <c r="ABL52" s="105"/>
      <c r="ABM52" s="105"/>
      <c r="ABN52" s="105"/>
      <c r="ABO52" s="105"/>
      <c r="ABP52" s="105"/>
      <c r="ABQ52" s="105"/>
      <c r="ABR52" s="105"/>
      <c r="ABS52" s="105"/>
      <c r="ABT52" s="105"/>
      <c r="ABU52" s="105"/>
      <c r="ABV52" s="105"/>
      <c r="ABW52" s="105"/>
      <c r="ABX52" s="105"/>
      <c r="ABY52" s="105"/>
      <c r="ABZ52" s="105"/>
      <c r="ACA52" s="105"/>
      <c r="ACB52" s="105"/>
      <c r="ACC52" s="105"/>
      <c r="ACD52" s="105"/>
      <c r="ACE52" s="105"/>
      <c r="ACF52" s="105"/>
      <c r="ACG52" s="105"/>
      <c r="ACH52" s="105"/>
      <c r="ACI52" s="105"/>
      <c r="ACJ52" s="105"/>
      <c r="ACK52" s="105"/>
      <c r="ACL52" s="105"/>
      <c r="ACM52" s="105"/>
      <c r="ACN52" s="105"/>
      <c r="ACO52" s="105"/>
      <c r="ACP52" s="105"/>
      <c r="ACQ52" s="105"/>
      <c r="ACR52" s="105"/>
      <c r="ACS52" s="105"/>
      <c r="ACT52" s="105"/>
      <c r="ACU52" s="105"/>
      <c r="ACV52" s="105"/>
      <c r="ACW52" s="105"/>
      <c r="ACX52" s="105"/>
      <c r="ACY52" s="105"/>
      <c r="ACZ52" s="105"/>
      <c r="ADA52" s="105"/>
      <c r="ADB52" s="105"/>
      <c r="ADC52" s="105"/>
      <c r="ADD52" s="105"/>
      <c r="ADE52" s="105"/>
      <c r="ADF52" s="105"/>
      <c r="ADG52" s="105"/>
      <c r="ADH52" s="105"/>
      <c r="ADI52" s="105"/>
      <c r="ADJ52" s="105"/>
      <c r="ADK52" s="105"/>
      <c r="ADL52" s="105"/>
      <c r="ADM52" s="105"/>
      <c r="ADN52" s="105"/>
      <c r="ADO52" s="105"/>
      <c r="ADP52" s="105"/>
      <c r="ADQ52" s="105"/>
      <c r="ADR52" s="105"/>
      <c r="ADS52" s="105"/>
      <c r="ADT52" s="105"/>
      <c r="ADU52" s="105"/>
      <c r="ADV52" s="105"/>
      <c r="ADW52" s="105"/>
      <c r="ADX52" s="105"/>
      <c r="ADY52" s="105"/>
      <c r="ADZ52" s="105"/>
      <c r="AEA52" s="105"/>
      <c r="AEB52" s="105"/>
      <c r="AEC52" s="105"/>
      <c r="AED52" s="105"/>
      <c r="AEE52" s="105"/>
      <c r="AEF52" s="105"/>
      <c r="AEG52" s="105"/>
      <c r="AEH52" s="105"/>
      <c r="AEI52" s="105"/>
      <c r="AEJ52" s="105"/>
      <c r="AEK52" s="105"/>
      <c r="AEL52" s="105"/>
      <c r="AEM52" s="105"/>
      <c r="AEN52" s="105"/>
      <c r="AEO52" s="105"/>
      <c r="AEP52" s="105"/>
      <c r="AEQ52" s="105"/>
      <c r="AER52" s="105"/>
      <c r="AES52" s="105"/>
      <c r="AET52" s="105"/>
      <c r="AEU52" s="105"/>
      <c r="AEV52" s="105"/>
      <c r="AEW52" s="105"/>
      <c r="AEX52" s="105"/>
      <c r="AEY52" s="105"/>
      <c r="AEZ52" s="105"/>
      <c r="AFA52" s="105"/>
      <c r="AFB52" s="105"/>
      <c r="AFC52" s="105"/>
      <c r="AFD52" s="105"/>
      <c r="AFE52" s="105"/>
      <c r="AFF52" s="105"/>
      <c r="AFG52" s="105"/>
      <c r="AFH52" s="105"/>
      <c r="AFI52" s="105"/>
      <c r="AFJ52" s="105"/>
      <c r="AFK52" s="105"/>
      <c r="AFL52" s="105"/>
      <c r="AFM52" s="105"/>
      <c r="AFN52" s="105"/>
      <c r="AFO52" s="105"/>
      <c r="AFP52" s="105"/>
      <c r="AFQ52" s="105"/>
      <c r="AFR52" s="105"/>
      <c r="AFS52" s="105"/>
      <c r="AFT52" s="105"/>
      <c r="AFU52" s="105"/>
      <c r="AFV52" s="105"/>
      <c r="AFW52" s="105"/>
      <c r="AFX52" s="105"/>
      <c r="AFY52" s="105"/>
      <c r="AFZ52" s="105"/>
      <c r="AGA52" s="105"/>
      <c r="AGB52" s="105"/>
      <c r="AGC52" s="105"/>
      <c r="AGD52" s="105"/>
      <c r="AGE52" s="105"/>
      <c r="AGF52" s="105"/>
      <c r="AGG52" s="105"/>
      <c r="AGH52" s="105"/>
      <c r="AGI52" s="105"/>
      <c r="AGJ52" s="105"/>
      <c r="AGK52" s="105"/>
      <c r="AGL52" s="105"/>
      <c r="AGM52" s="105"/>
      <c r="AGN52" s="105"/>
      <c r="AGO52" s="105"/>
      <c r="AGP52" s="105"/>
      <c r="AGQ52" s="105"/>
      <c r="AGR52" s="105"/>
      <c r="AGS52" s="105"/>
      <c r="AGT52" s="105"/>
      <c r="AGU52" s="105"/>
      <c r="AGV52" s="105"/>
      <c r="AGW52" s="105"/>
      <c r="AGX52" s="105"/>
      <c r="AGY52" s="105"/>
      <c r="AGZ52" s="105"/>
      <c r="AHA52" s="105"/>
      <c r="AHB52" s="105"/>
      <c r="AHC52" s="105"/>
      <c r="AHD52" s="105"/>
      <c r="AHE52" s="105"/>
      <c r="AHF52" s="105"/>
      <c r="AHG52" s="105"/>
      <c r="AHH52" s="105"/>
      <c r="AHI52" s="105"/>
      <c r="AHJ52" s="105"/>
      <c r="AHK52" s="105"/>
      <c r="AHL52" s="105"/>
      <c r="AHM52" s="105"/>
      <c r="AHN52" s="105"/>
      <c r="AHO52" s="105"/>
      <c r="AHP52" s="105"/>
      <c r="AHQ52" s="105"/>
      <c r="AHR52" s="105"/>
      <c r="AHS52" s="105"/>
      <c r="AHT52" s="105"/>
      <c r="AHU52" s="105"/>
      <c r="AHV52" s="105"/>
      <c r="AHW52" s="105"/>
      <c r="AHX52" s="105"/>
      <c r="AHY52" s="105"/>
      <c r="AHZ52" s="105"/>
      <c r="AIA52" s="105"/>
      <c r="AIB52" s="105"/>
      <c r="AIC52" s="105"/>
      <c r="AID52" s="105"/>
      <c r="AIE52" s="105"/>
      <c r="AIF52" s="105"/>
      <c r="AIG52" s="105"/>
      <c r="AIH52" s="105"/>
      <c r="AII52" s="105"/>
      <c r="AIJ52" s="105"/>
      <c r="AIK52" s="105"/>
      <c r="AIL52" s="105"/>
      <c r="AIM52" s="105"/>
      <c r="AIN52" s="105"/>
      <c r="AIO52" s="105"/>
      <c r="AIP52" s="105"/>
      <c r="AIQ52" s="105"/>
      <c r="AIR52" s="105"/>
      <c r="AIS52" s="105"/>
      <c r="AIT52" s="105"/>
      <c r="AIU52" s="105"/>
      <c r="AIV52" s="105"/>
      <c r="AIW52" s="105"/>
      <c r="AIX52" s="105"/>
      <c r="AIY52" s="105"/>
      <c r="AIZ52" s="105"/>
      <c r="AJA52" s="105"/>
      <c r="AJB52" s="105"/>
      <c r="AJC52" s="105"/>
      <c r="AJD52" s="105"/>
      <c r="AJE52" s="105"/>
      <c r="AJF52" s="105"/>
      <c r="AJG52" s="105"/>
      <c r="AJH52" s="105"/>
      <c r="AJI52" s="105"/>
      <c r="AJJ52" s="105"/>
      <c r="AJK52" s="105"/>
      <c r="AJL52" s="105"/>
      <c r="AJM52" s="105"/>
      <c r="AJN52" s="105"/>
      <c r="AJO52" s="105"/>
      <c r="AJP52" s="105"/>
      <c r="AJQ52" s="105"/>
      <c r="AJR52" s="105"/>
      <c r="AJS52" s="105"/>
      <c r="AJT52" s="105"/>
      <c r="AJU52" s="105"/>
      <c r="AJV52" s="105"/>
      <c r="AJW52" s="105"/>
      <c r="AJX52" s="105"/>
      <c r="AJY52" s="105"/>
      <c r="AJZ52" s="105"/>
      <c r="AKA52" s="105"/>
      <c r="AKB52" s="105"/>
      <c r="AKC52" s="105"/>
      <c r="AKD52" s="105"/>
      <c r="AKE52" s="105"/>
      <c r="AKF52" s="105"/>
      <c r="AKG52" s="105"/>
      <c r="AKH52" s="105"/>
      <c r="AKI52" s="105"/>
      <c r="AKJ52" s="105"/>
      <c r="AKK52" s="105"/>
      <c r="AKL52" s="105"/>
      <c r="AKM52" s="105"/>
      <c r="AKN52" s="105"/>
      <c r="AKO52" s="105"/>
      <c r="AKP52" s="105"/>
      <c r="AKQ52" s="105"/>
      <c r="AKR52" s="105"/>
      <c r="AKS52" s="105"/>
      <c r="AKT52" s="105"/>
      <c r="AKU52" s="105"/>
      <c r="AKV52" s="105"/>
      <c r="AKW52" s="105"/>
      <c r="AKX52" s="105"/>
      <c r="AKY52" s="105"/>
      <c r="AKZ52" s="105"/>
      <c r="ALA52" s="105"/>
      <c r="ALB52" s="105"/>
      <c r="ALC52" s="105"/>
      <c r="ALD52" s="105"/>
      <c r="ALE52" s="105"/>
      <c r="ALF52" s="105"/>
      <c r="ALG52" s="105"/>
      <c r="ALH52" s="105"/>
      <c r="ALI52" s="105"/>
      <c r="ALJ52" s="105"/>
      <c r="ALK52" s="105"/>
      <c r="ALL52" s="105"/>
      <c r="ALM52" s="105"/>
      <c r="ALN52" s="105"/>
      <c r="ALO52" s="105"/>
      <c r="ALP52" s="105"/>
      <c r="ALQ52" s="105"/>
      <c r="ALR52" s="105"/>
      <c r="ALS52" s="105"/>
      <c r="ALT52" s="105"/>
      <c r="ALU52" s="105"/>
      <c r="ALV52" s="105"/>
      <c r="ALW52" s="105"/>
      <c r="ALX52" s="105"/>
      <c r="ALY52" s="105"/>
      <c r="ALZ52" s="105"/>
      <c r="AMA52" s="105"/>
      <c r="AMB52" s="105"/>
      <c r="AMC52" s="105"/>
      <c r="AMD52" s="105"/>
      <c r="AME52" s="105"/>
      <c r="AMF52" s="105"/>
      <c r="AMG52" s="105"/>
      <c r="AMH52" s="105"/>
      <c r="AMI52" s="105"/>
      <c r="AMJ52" s="105"/>
      <c r="AMK52" s="105"/>
      <c r="AML52" s="105"/>
      <c r="AMM52" s="105"/>
      <c r="AMN52" s="105"/>
      <c r="AMO52" s="105"/>
      <c r="AMP52" s="105"/>
      <c r="AMQ52" s="105"/>
      <c r="AMR52" s="105"/>
      <c r="AMS52" s="105"/>
      <c r="AMT52" s="105"/>
      <c r="AMU52" s="105"/>
      <c r="AMV52" s="105"/>
      <c r="AMW52" s="105"/>
      <c r="AMX52" s="105"/>
      <c r="AMY52" s="105"/>
      <c r="AMZ52" s="105"/>
      <c r="ANA52" s="105"/>
      <c r="ANB52" s="105"/>
      <c r="ANC52" s="105"/>
      <c r="AND52" s="105"/>
      <c r="ANE52" s="105"/>
      <c r="ANF52" s="105"/>
      <c r="ANG52" s="105"/>
      <c r="ANH52" s="105"/>
      <c r="ANI52" s="105"/>
      <c r="ANJ52" s="105"/>
      <c r="ANK52" s="105"/>
      <c r="ANL52" s="105"/>
      <c r="ANM52" s="105"/>
      <c r="ANN52" s="105"/>
      <c r="ANO52" s="105"/>
      <c r="ANP52" s="105"/>
      <c r="ANQ52" s="105"/>
      <c r="ANR52" s="105"/>
      <c r="ANS52" s="105"/>
      <c r="ANT52" s="105"/>
      <c r="ANU52" s="105"/>
      <c r="ANV52" s="105"/>
      <c r="ANW52" s="105"/>
      <c r="ANX52" s="105"/>
      <c r="ANY52" s="105"/>
      <c r="ANZ52" s="105"/>
      <c r="AOA52" s="105"/>
      <c r="AOB52" s="105"/>
      <c r="AOC52" s="105"/>
      <c r="AOD52" s="105"/>
      <c r="AOE52" s="105"/>
      <c r="AOF52" s="105"/>
      <c r="AOG52" s="105"/>
      <c r="AOH52" s="105"/>
      <c r="AOI52" s="105"/>
      <c r="AOJ52" s="105"/>
      <c r="AOK52" s="105"/>
      <c r="AOL52" s="105"/>
      <c r="AOM52" s="105"/>
      <c r="AON52" s="105"/>
      <c r="AOO52" s="105"/>
      <c r="AOP52" s="105"/>
      <c r="AOQ52" s="105"/>
      <c r="AOR52" s="105"/>
      <c r="AOS52" s="105"/>
      <c r="AOT52" s="105"/>
      <c r="AOU52" s="105"/>
      <c r="AOV52" s="105"/>
      <c r="AOW52" s="105"/>
      <c r="AOX52" s="105"/>
      <c r="AOY52" s="105"/>
      <c r="AOZ52" s="105"/>
      <c r="APA52" s="105"/>
      <c r="APB52" s="105"/>
      <c r="APC52" s="105"/>
      <c r="APD52" s="105"/>
      <c r="APE52" s="105"/>
      <c r="APF52" s="105"/>
      <c r="APG52" s="105"/>
      <c r="APH52" s="105"/>
      <c r="API52" s="105"/>
      <c r="APJ52" s="105"/>
      <c r="APK52" s="105"/>
      <c r="APL52" s="105"/>
      <c r="APM52" s="105"/>
      <c r="APN52" s="105"/>
      <c r="APO52" s="105"/>
      <c r="APP52" s="105"/>
      <c r="APQ52" s="105"/>
      <c r="APR52" s="105"/>
      <c r="APS52" s="105"/>
      <c r="APT52" s="105"/>
      <c r="APU52" s="105"/>
      <c r="APV52" s="105"/>
      <c r="APW52" s="105"/>
      <c r="APX52" s="105"/>
      <c r="APY52" s="105"/>
      <c r="APZ52" s="105"/>
      <c r="AQA52" s="105"/>
      <c r="AQB52" s="105"/>
      <c r="AQC52" s="105"/>
      <c r="AQD52" s="105"/>
      <c r="AQE52" s="105"/>
      <c r="AQF52" s="105"/>
      <c r="AQG52" s="105"/>
      <c r="AQH52" s="105"/>
      <c r="AQI52" s="105"/>
      <c r="AQJ52" s="105"/>
      <c r="AQK52" s="105"/>
      <c r="AQL52" s="105"/>
      <c r="AQM52" s="105"/>
      <c r="AQN52" s="105"/>
      <c r="AQO52" s="105"/>
      <c r="AQP52" s="105"/>
      <c r="AQQ52" s="105"/>
      <c r="AQR52" s="105"/>
      <c r="AQS52" s="105"/>
      <c r="AQT52" s="105"/>
      <c r="AQU52" s="105"/>
      <c r="AQV52" s="105"/>
      <c r="AQW52" s="105"/>
      <c r="AQX52" s="105"/>
      <c r="AQY52" s="105"/>
      <c r="AQZ52" s="105"/>
      <c r="ARA52" s="105"/>
      <c r="ARB52" s="105"/>
      <c r="ARC52" s="105"/>
      <c r="ARD52" s="105"/>
      <c r="ARE52" s="105"/>
      <c r="ARF52" s="105"/>
      <c r="ARG52" s="105"/>
      <c r="ARH52" s="105"/>
      <c r="ARI52" s="105"/>
      <c r="ARJ52" s="105"/>
      <c r="ARK52" s="105"/>
      <c r="ARL52" s="105"/>
      <c r="ARM52" s="105"/>
      <c r="ARN52" s="105"/>
      <c r="ARO52" s="105"/>
      <c r="ARP52" s="105"/>
      <c r="ARQ52" s="105"/>
      <c r="ARR52" s="105"/>
      <c r="ARS52" s="105"/>
      <c r="ART52" s="105"/>
      <c r="ARU52" s="105"/>
      <c r="ARV52" s="105"/>
      <c r="ARW52" s="105"/>
      <c r="ARX52" s="105"/>
      <c r="ARY52" s="105"/>
      <c r="ARZ52" s="105"/>
      <c r="ASA52" s="105"/>
      <c r="ASB52" s="105"/>
      <c r="ASC52" s="105"/>
      <c r="ASD52" s="105"/>
      <c r="ASE52" s="105"/>
      <c r="ASF52" s="105"/>
      <c r="ASG52" s="105"/>
      <c r="ASH52" s="105"/>
      <c r="ASI52" s="105"/>
      <c r="ASJ52" s="105"/>
      <c r="ASK52" s="105"/>
      <c r="ASL52" s="105"/>
      <c r="ASM52" s="105"/>
      <c r="ASN52" s="105"/>
      <c r="ASO52" s="105"/>
      <c r="ASP52" s="105"/>
      <c r="ASQ52" s="105"/>
      <c r="ASR52" s="105"/>
      <c r="ASS52" s="105"/>
      <c r="AST52" s="105"/>
      <c r="ASU52" s="105"/>
      <c r="ASV52" s="105"/>
      <c r="ASW52" s="105"/>
      <c r="ASX52" s="105"/>
      <c r="ASY52" s="105"/>
      <c r="ASZ52" s="105"/>
      <c r="ATA52" s="105"/>
      <c r="ATB52" s="105"/>
      <c r="ATC52" s="105"/>
      <c r="ATD52" s="105"/>
      <c r="ATE52" s="105"/>
      <c r="ATF52" s="105"/>
      <c r="ATG52" s="105"/>
      <c r="ATH52" s="105"/>
      <c r="ATI52" s="105"/>
      <c r="ATJ52" s="105"/>
      <c r="ATK52" s="105"/>
      <c r="ATL52" s="105"/>
      <c r="ATM52" s="105"/>
      <c r="ATN52" s="105"/>
      <c r="ATO52" s="105"/>
      <c r="ATP52" s="105"/>
      <c r="ATQ52" s="105"/>
      <c r="ATR52" s="105"/>
      <c r="ATS52" s="105"/>
      <c r="ATT52" s="105"/>
      <c r="ATU52" s="105"/>
      <c r="ATV52" s="105"/>
      <c r="ATW52" s="105"/>
      <c r="ATX52" s="105"/>
      <c r="ATY52" s="105"/>
      <c r="ATZ52" s="105"/>
      <c r="AUA52" s="105"/>
      <c r="AUB52" s="105"/>
      <c r="AUC52" s="105"/>
      <c r="AUD52" s="105"/>
      <c r="AUE52" s="105"/>
      <c r="AUF52" s="105"/>
      <c r="AUG52" s="105"/>
      <c r="AUH52" s="105"/>
      <c r="AUI52" s="105"/>
      <c r="AUJ52" s="105"/>
      <c r="AUK52" s="105"/>
      <c r="AUL52" s="105"/>
      <c r="AUM52" s="105"/>
      <c r="AUN52" s="105"/>
      <c r="AUO52" s="105"/>
      <c r="AUP52" s="105"/>
      <c r="AUQ52" s="105"/>
      <c r="AUR52" s="105"/>
      <c r="AUS52" s="105"/>
      <c r="AUT52" s="105"/>
      <c r="AUU52" s="105"/>
      <c r="AUV52" s="105"/>
      <c r="AUW52" s="105"/>
      <c r="AUX52" s="105"/>
      <c r="AUY52" s="105"/>
      <c r="AUZ52" s="105"/>
      <c r="AVA52" s="105"/>
      <c r="AVB52" s="105"/>
      <c r="AVC52" s="105"/>
      <c r="AVD52" s="105"/>
      <c r="AVE52" s="105"/>
      <c r="AVF52" s="105"/>
      <c r="AVG52" s="105"/>
      <c r="AVH52" s="105"/>
      <c r="AVI52" s="105"/>
      <c r="AVJ52" s="105"/>
      <c r="AVK52" s="105"/>
      <c r="AVL52" s="105"/>
      <c r="AVM52" s="105"/>
      <c r="AVN52" s="105"/>
      <c r="AVO52" s="105"/>
      <c r="AVP52" s="105"/>
      <c r="AVQ52" s="105"/>
      <c r="AVR52" s="105"/>
      <c r="AVS52" s="105"/>
      <c r="AVT52" s="105"/>
      <c r="AVU52" s="105"/>
      <c r="AVV52" s="105"/>
      <c r="AVW52" s="105"/>
      <c r="AVX52" s="105"/>
      <c r="AVY52" s="105"/>
      <c r="AVZ52" s="105"/>
      <c r="AWA52" s="105"/>
      <c r="AWB52" s="105"/>
      <c r="AWC52" s="105"/>
      <c r="AWD52" s="105"/>
      <c r="AWE52" s="105"/>
      <c r="AWF52" s="105"/>
      <c r="AWG52" s="105"/>
      <c r="AWH52" s="105"/>
    </row>
    <row r="53" spans="1:1282" s="58" customFormat="1">
      <c r="A53" s="2578"/>
      <c r="B53" s="65"/>
      <c r="C53" s="2" t="s">
        <v>73</v>
      </c>
      <c r="D53" s="7"/>
      <c r="E53" s="7"/>
      <c r="F53" s="7"/>
      <c r="G53" s="7"/>
      <c r="H53" s="7"/>
      <c r="I53" s="7"/>
      <c r="J53" s="7"/>
      <c r="K53" s="7"/>
      <c r="L53" s="7"/>
      <c r="M53" s="7"/>
      <c r="N53" s="8"/>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c r="BM53" s="105"/>
      <c r="BN53" s="105"/>
      <c r="BO53" s="105"/>
      <c r="BP53" s="105"/>
      <c r="BQ53" s="105"/>
      <c r="BR53" s="105"/>
      <c r="BS53" s="105"/>
      <c r="BT53" s="105"/>
      <c r="BU53" s="105"/>
      <c r="BV53" s="105"/>
      <c r="BW53" s="105"/>
      <c r="BX53" s="105"/>
      <c r="BY53" s="105"/>
      <c r="BZ53" s="105"/>
      <c r="CA53" s="105"/>
      <c r="CB53" s="105"/>
      <c r="CC53" s="105"/>
      <c r="CD53" s="105"/>
      <c r="CE53" s="105"/>
      <c r="CF53" s="105"/>
      <c r="CG53" s="105"/>
      <c r="CH53" s="105"/>
      <c r="CI53" s="105"/>
      <c r="CJ53" s="105"/>
      <c r="CK53" s="105"/>
      <c r="CL53" s="105"/>
      <c r="CM53" s="105"/>
      <c r="CN53" s="105"/>
      <c r="CO53" s="105"/>
      <c r="CP53" s="105"/>
      <c r="CQ53" s="105"/>
      <c r="CR53" s="105"/>
      <c r="CS53" s="105"/>
      <c r="CT53" s="105"/>
      <c r="CU53" s="105"/>
      <c r="CV53" s="105"/>
      <c r="CW53" s="105"/>
      <c r="CX53" s="105"/>
      <c r="CY53" s="105"/>
      <c r="CZ53" s="105"/>
      <c r="DA53" s="105"/>
      <c r="DB53" s="105"/>
      <c r="DC53" s="105"/>
      <c r="DD53" s="105"/>
      <c r="DE53" s="105"/>
      <c r="DF53" s="105"/>
      <c r="DG53" s="105"/>
      <c r="DH53" s="105"/>
      <c r="DI53" s="105"/>
      <c r="DJ53" s="105"/>
      <c r="DK53" s="105"/>
      <c r="DL53" s="105"/>
      <c r="DM53" s="105"/>
      <c r="DN53" s="105"/>
      <c r="DO53" s="105"/>
      <c r="DP53" s="105"/>
      <c r="DQ53" s="105"/>
      <c r="DR53" s="105"/>
      <c r="DS53" s="105"/>
      <c r="DT53" s="105"/>
      <c r="DU53" s="105"/>
      <c r="DV53" s="105"/>
      <c r="DW53" s="105"/>
      <c r="DX53" s="105"/>
      <c r="DY53" s="105"/>
      <c r="DZ53" s="105"/>
      <c r="EA53" s="105"/>
      <c r="EB53" s="105"/>
      <c r="EC53" s="105"/>
      <c r="ED53" s="105"/>
      <c r="EE53" s="105"/>
      <c r="EF53" s="105"/>
      <c r="EG53" s="105"/>
      <c r="EH53" s="105"/>
      <c r="EI53" s="105"/>
      <c r="EJ53" s="105"/>
      <c r="EK53" s="105"/>
      <c r="EL53" s="105"/>
      <c r="EM53" s="105"/>
      <c r="EN53" s="105"/>
      <c r="EO53" s="105"/>
      <c r="EP53" s="105"/>
      <c r="EQ53" s="105"/>
      <c r="ER53" s="105"/>
      <c r="ES53" s="105"/>
      <c r="ET53" s="105"/>
      <c r="EU53" s="105"/>
      <c r="EV53" s="105"/>
      <c r="EW53" s="105"/>
      <c r="EX53" s="105"/>
      <c r="EY53" s="105"/>
      <c r="EZ53" s="105"/>
      <c r="FA53" s="105"/>
      <c r="FB53" s="105"/>
      <c r="FC53" s="105"/>
      <c r="FD53" s="105"/>
      <c r="FE53" s="105"/>
      <c r="FF53" s="105"/>
      <c r="FG53" s="105"/>
      <c r="FH53" s="105"/>
      <c r="FI53" s="105"/>
      <c r="FJ53" s="105"/>
      <c r="FK53" s="105"/>
      <c r="FL53" s="105"/>
      <c r="FM53" s="105"/>
      <c r="FN53" s="105"/>
      <c r="FO53" s="105"/>
      <c r="FP53" s="105"/>
      <c r="FQ53" s="105"/>
      <c r="FR53" s="105"/>
      <c r="FS53" s="105"/>
      <c r="FT53" s="105"/>
      <c r="FU53" s="105"/>
      <c r="FV53" s="105"/>
      <c r="FW53" s="105"/>
      <c r="FX53" s="105"/>
      <c r="FY53" s="105"/>
      <c r="FZ53" s="105"/>
      <c r="GA53" s="105"/>
      <c r="GB53" s="105"/>
      <c r="GC53" s="105"/>
      <c r="GD53" s="105"/>
      <c r="GE53" s="105"/>
      <c r="GF53" s="105"/>
      <c r="GG53" s="105"/>
      <c r="GH53" s="105"/>
      <c r="GI53" s="105"/>
      <c r="GJ53" s="105"/>
      <c r="GK53" s="105"/>
      <c r="GL53" s="105"/>
      <c r="GM53" s="105"/>
      <c r="GN53" s="105"/>
      <c r="GO53" s="105"/>
      <c r="GP53" s="105"/>
      <c r="GQ53" s="105"/>
      <c r="GR53" s="105"/>
      <c r="GS53" s="105"/>
      <c r="GT53" s="105"/>
      <c r="GU53" s="105"/>
      <c r="GV53" s="105"/>
      <c r="GW53" s="105"/>
      <c r="GX53" s="105"/>
      <c r="GY53" s="105"/>
      <c r="GZ53" s="105"/>
      <c r="HA53" s="105"/>
      <c r="HB53" s="105"/>
      <c r="HC53" s="105"/>
      <c r="HD53" s="105"/>
      <c r="HE53" s="105"/>
      <c r="HF53" s="105"/>
      <c r="HG53" s="105"/>
      <c r="HH53" s="105"/>
      <c r="HI53" s="105"/>
      <c r="HJ53" s="105"/>
      <c r="HK53" s="105"/>
      <c r="HL53" s="105"/>
      <c r="HM53" s="105"/>
      <c r="HN53" s="105"/>
      <c r="HO53" s="105"/>
      <c r="HP53" s="105"/>
      <c r="HQ53" s="105"/>
      <c r="HR53" s="105"/>
      <c r="HS53" s="105"/>
      <c r="HT53" s="105"/>
      <c r="HU53" s="105"/>
      <c r="HV53" s="105"/>
      <c r="HW53" s="105"/>
      <c r="HX53" s="105"/>
      <c r="HY53" s="105"/>
      <c r="HZ53" s="105"/>
      <c r="IA53" s="105"/>
      <c r="IB53" s="105"/>
      <c r="IC53" s="105"/>
      <c r="ID53" s="105"/>
      <c r="IE53" s="105"/>
      <c r="IF53" s="105"/>
      <c r="IG53" s="105"/>
      <c r="IH53" s="105"/>
      <c r="II53" s="105"/>
      <c r="IJ53" s="105"/>
      <c r="IK53" s="105"/>
      <c r="IL53" s="105"/>
      <c r="IM53" s="105"/>
      <c r="IN53" s="105"/>
      <c r="IO53" s="105"/>
      <c r="IP53" s="105"/>
      <c r="IQ53" s="105"/>
      <c r="IR53" s="105"/>
      <c r="IS53" s="105"/>
      <c r="IT53" s="105"/>
      <c r="IU53" s="105"/>
      <c r="IV53" s="105"/>
      <c r="IW53" s="105"/>
      <c r="IX53" s="105"/>
      <c r="IY53" s="105"/>
      <c r="IZ53" s="105"/>
      <c r="JA53" s="105"/>
      <c r="JB53" s="105"/>
      <c r="JC53" s="105"/>
      <c r="JD53" s="105"/>
      <c r="JE53" s="105"/>
      <c r="JF53" s="105"/>
      <c r="JG53" s="105"/>
      <c r="JH53" s="105"/>
      <c r="JI53" s="105"/>
      <c r="JJ53" s="105"/>
      <c r="JK53" s="105"/>
      <c r="JL53" s="105"/>
      <c r="JM53" s="105"/>
      <c r="JN53" s="105"/>
      <c r="JO53" s="105"/>
      <c r="JP53" s="105"/>
      <c r="JQ53" s="105"/>
      <c r="JR53" s="105"/>
      <c r="JS53" s="105"/>
      <c r="JT53" s="105"/>
      <c r="JU53" s="105"/>
      <c r="JV53" s="105"/>
      <c r="JW53" s="105"/>
      <c r="JX53" s="105"/>
      <c r="JY53" s="105"/>
      <c r="JZ53" s="105"/>
      <c r="KA53" s="105"/>
      <c r="KB53" s="105"/>
      <c r="KC53" s="105"/>
      <c r="KD53" s="105"/>
      <c r="KE53" s="105"/>
      <c r="KF53" s="105"/>
      <c r="KG53" s="105"/>
      <c r="KH53" s="105"/>
      <c r="KI53" s="105"/>
      <c r="KJ53" s="105"/>
      <c r="KK53" s="105"/>
      <c r="KL53" s="105"/>
      <c r="KM53" s="105"/>
      <c r="KN53" s="105"/>
      <c r="KO53" s="105"/>
      <c r="KP53" s="105"/>
      <c r="KQ53" s="105"/>
      <c r="KR53" s="105"/>
      <c r="KS53" s="105"/>
      <c r="KT53" s="105"/>
      <c r="KU53" s="105"/>
      <c r="KV53" s="105"/>
      <c r="KW53" s="105"/>
      <c r="KX53" s="105"/>
      <c r="KY53" s="105"/>
      <c r="KZ53" s="105"/>
      <c r="LA53" s="105"/>
      <c r="LB53" s="105"/>
      <c r="LC53" s="105"/>
      <c r="LD53" s="105"/>
      <c r="LE53" s="105"/>
      <c r="LF53" s="105"/>
      <c r="LG53" s="105"/>
      <c r="LH53" s="105"/>
      <c r="LI53" s="105"/>
      <c r="LJ53" s="105"/>
      <c r="LK53" s="105"/>
      <c r="LL53" s="105"/>
      <c r="LM53" s="105"/>
      <c r="LN53" s="105"/>
      <c r="LO53" s="105"/>
      <c r="LP53" s="105"/>
      <c r="LQ53" s="105"/>
      <c r="LR53" s="105"/>
      <c r="LS53" s="105"/>
      <c r="LT53" s="105"/>
      <c r="LU53" s="105"/>
      <c r="LV53" s="105"/>
      <c r="LW53" s="105"/>
      <c r="LX53" s="105"/>
      <c r="LY53" s="105"/>
      <c r="LZ53" s="105"/>
      <c r="MA53" s="105"/>
      <c r="MB53" s="105"/>
      <c r="MC53" s="105"/>
      <c r="MD53" s="105"/>
      <c r="ME53" s="105"/>
      <c r="MF53" s="105"/>
      <c r="MG53" s="105"/>
      <c r="MH53" s="105"/>
      <c r="MI53" s="105"/>
      <c r="MJ53" s="105"/>
      <c r="MK53" s="105"/>
      <c r="ML53" s="105"/>
      <c r="MM53" s="105"/>
      <c r="MN53" s="105"/>
      <c r="MO53" s="105"/>
      <c r="MP53" s="105"/>
      <c r="MQ53" s="105"/>
      <c r="MR53" s="105"/>
      <c r="MS53" s="105"/>
      <c r="MT53" s="105"/>
      <c r="MU53" s="105"/>
      <c r="MV53" s="105"/>
      <c r="MW53" s="105"/>
      <c r="MX53" s="105"/>
      <c r="MY53" s="105"/>
      <c r="MZ53" s="105"/>
      <c r="NA53" s="105"/>
      <c r="NB53" s="105"/>
      <c r="NC53" s="105"/>
      <c r="ND53" s="105"/>
      <c r="NE53" s="105"/>
      <c r="NF53" s="105"/>
      <c r="NG53" s="105"/>
      <c r="NH53" s="105"/>
      <c r="NI53" s="105"/>
      <c r="NJ53" s="105"/>
      <c r="NK53" s="105"/>
      <c r="NL53" s="105"/>
      <c r="NM53" s="105"/>
      <c r="NN53" s="105"/>
      <c r="NO53" s="105"/>
      <c r="NP53" s="105"/>
      <c r="NQ53" s="105"/>
      <c r="NR53" s="105"/>
      <c r="NS53" s="105"/>
      <c r="NT53" s="105"/>
      <c r="NU53" s="105"/>
      <c r="NV53" s="105"/>
      <c r="NW53" s="105"/>
      <c r="NX53" s="105"/>
      <c r="NY53" s="105"/>
      <c r="NZ53" s="105"/>
      <c r="OA53" s="105"/>
      <c r="OB53" s="105"/>
      <c r="OC53" s="105"/>
      <c r="OD53" s="105"/>
      <c r="OE53" s="105"/>
      <c r="OF53" s="105"/>
      <c r="OG53" s="105"/>
      <c r="OH53" s="105"/>
      <c r="OI53" s="105"/>
      <c r="OJ53" s="105"/>
      <c r="OK53" s="105"/>
      <c r="OL53" s="105"/>
      <c r="OM53" s="105"/>
      <c r="ON53" s="105"/>
      <c r="OO53" s="105"/>
      <c r="OP53" s="105"/>
      <c r="OQ53" s="105"/>
      <c r="OR53" s="105"/>
      <c r="OS53" s="105"/>
      <c r="OT53" s="105"/>
      <c r="OU53" s="105"/>
      <c r="OV53" s="105"/>
      <c r="OW53" s="105"/>
      <c r="OX53" s="105"/>
      <c r="OY53" s="105"/>
      <c r="OZ53" s="105"/>
      <c r="PA53" s="105"/>
      <c r="PB53" s="105"/>
      <c r="PC53" s="105"/>
      <c r="PD53" s="105"/>
      <c r="PE53" s="105"/>
      <c r="PF53" s="105"/>
      <c r="PG53" s="105"/>
      <c r="PH53" s="105"/>
      <c r="PI53" s="105"/>
      <c r="PJ53" s="105"/>
      <c r="PK53" s="105"/>
      <c r="PL53" s="105"/>
      <c r="PM53" s="105"/>
      <c r="PN53" s="105"/>
      <c r="PO53" s="105"/>
      <c r="PP53" s="105"/>
      <c r="PQ53" s="105"/>
      <c r="PR53" s="105"/>
      <c r="PS53" s="105"/>
      <c r="PT53" s="105"/>
      <c r="PU53" s="105"/>
      <c r="PV53" s="105"/>
      <c r="PW53" s="105"/>
      <c r="PX53" s="105"/>
      <c r="PY53" s="105"/>
      <c r="PZ53" s="105"/>
      <c r="QA53" s="105"/>
      <c r="QB53" s="105"/>
      <c r="QC53" s="105"/>
      <c r="QD53" s="105"/>
      <c r="QE53" s="105"/>
      <c r="QF53" s="105"/>
      <c r="QG53" s="105"/>
      <c r="QH53" s="105"/>
      <c r="QI53" s="105"/>
      <c r="QJ53" s="105"/>
      <c r="QK53" s="105"/>
      <c r="QL53" s="105"/>
      <c r="QM53" s="105"/>
      <c r="QN53" s="105"/>
      <c r="QO53" s="105"/>
      <c r="QP53" s="105"/>
      <c r="QQ53" s="105"/>
      <c r="QR53" s="105"/>
      <c r="QS53" s="105"/>
      <c r="QT53" s="105"/>
      <c r="QU53" s="105"/>
      <c r="QV53" s="105"/>
      <c r="QW53" s="105"/>
      <c r="QX53" s="105"/>
      <c r="QY53" s="105"/>
      <c r="QZ53" s="105"/>
      <c r="RA53" s="105"/>
      <c r="RB53" s="105"/>
      <c r="RC53" s="105"/>
      <c r="RD53" s="105"/>
      <c r="RE53" s="105"/>
      <c r="RF53" s="105"/>
      <c r="RG53" s="105"/>
      <c r="RH53" s="105"/>
      <c r="RI53" s="105"/>
      <c r="RJ53" s="105"/>
      <c r="RK53" s="105"/>
      <c r="RL53" s="105"/>
      <c r="RM53" s="105"/>
      <c r="RN53" s="105"/>
      <c r="RO53" s="105"/>
      <c r="RP53" s="105"/>
      <c r="RQ53" s="105"/>
      <c r="RR53" s="105"/>
      <c r="RS53" s="105"/>
      <c r="RT53" s="105"/>
      <c r="RU53" s="105"/>
      <c r="RV53" s="105"/>
      <c r="RW53" s="105"/>
      <c r="RX53" s="105"/>
      <c r="RY53" s="105"/>
      <c r="RZ53" s="105"/>
      <c r="SA53" s="105"/>
      <c r="SB53" s="105"/>
      <c r="SC53" s="105"/>
      <c r="SD53" s="105"/>
      <c r="SE53" s="105"/>
      <c r="SF53" s="105"/>
      <c r="SG53" s="105"/>
      <c r="SH53" s="105"/>
      <c r="SI53" s="105"/>
      <c r="SJ53" s="105"/>
      <c r="SK53" s="105"/>
      <c r="SL53" s="105"/>
      <c r="SM53" s="105"/>
      <c r="SN53" s="105"/>
      <c r="SO53" s="105"/>
      <c r="SP53" s="105"/>
      <c r="SQ53" s="105"/>
      <c r="SR53" s="105"/>
      <c r="SS53" s="105"/>
      <c r="ST53" s="105"/>
      <c r="SU53" s="105"/>
      <c r="SV53" s="105"/>
      <c r="SW53" s="105"/>
      <c r="SX53" s="105"/>
      <c r="SY53" s="105"/>
      <c r="SZ53" s="105"/>
      <c r="TA53" s="105"/>
      <c r="TB53" s="105"/>
      <c r="TC53" s="105"/>
      <c r="TD53" s="105"/>
      <c r="TE53" s="105"/>
      <c r="TF53" s="105"/>
      <c r="TG53" s="105"/>
      <c r="TH53" s="105"/>
      <c r="TI53" s="105"/>
      <c r="TJ53" s="105"/>
      <c r="TK53" s="105"/>
      <c r="TL53" s="105"/>
      <c r="TM53" s="105"/>
      <c r="TN53" s="105"/>
      <c r="TO53" s="105"/>
      <c r="TP53" s="105"/>
      <c r="TQ53" s="105"/>
      <c r="TR53" s="105"/>
      <c r="TS53" s="105"/>
      <c r="TT53" s="105"/>
      <c r="TU53" s="105"/>
      <c r="TV53" s="105"/>
      <c r="TW53" s="105"/>
      <c r="TX53" s="105"/>
      <c r="TY53" s="105"/>
      <c r="TZ53" s="105"/>
      <c r="UA53" s="105"/>
      <c r="UB53" s="105"/>
      <c r="UC53" s="105"/>
      <c r="UD53" s="105"/>
      <c r="UE53" s="105"/>
      <c r="UF53" s="105"/>
      <c r="UG53" s="105"/>
      <c r="UH53" s="105"/>
      <c r="UI53" s="105"/>
      <c r="UJ53" s="105"/>
      <c r="UK53" s="105"/>
      <c r="UL53" s="105"/>
      <c r="UM53" s="105"/>
      <c r="UN53" s="105"/>
      <c r="UO53" s="105"/>
      <c r="UP53" s="105"/>
      <c r="UQ53" s="105"/>
      <c r="UR53" s="105"/>
      <c r="US53" s="105"/>
      <c r="UT53" s="105"/>
      <c r="UU53" s="105"/>
      <c r="UV53" s="105"/>
      <c r="UW53" s="105"/>
      <c r="UX53" s="105"/>
      <c r="UY53" s="105"/>
      <c r="UZ53" s="105"/>
      <c r="VA53" s="105"/>
      <c r="VB53" s="105"/>
      <c r="VC53" s="105"/>
      <c r="VD53" s="105"/>
      <c r="VE53" s="105"/>
      <c r="VF53" s="105"/>
      <c r="VG53" s="105"/>
      <c r="VH53" s="105"/>
      <c r="VI53" s="105"/>
      <c r="VJ53" s="105"/>
      <c r="VK53" s="105"/>
      <c r="VL53" s="105"/>
      <c r="VM53" s="105"/>
      <c r="VN53" s="105"/>
      <c r="VO53" s="105"/>
      <c r="VP53" s="105"/>
      <c r="VQ53" s="105"/>
      <c r="VR53" s="105"/>
      <c r="VS53" s="105"/>
      <c r="VT53" s="105"/>
      <c r="VU53" s="105"/>
      <c r="VV53" s="105"/>
      <c r="VW53" s="105"/>
      <c r="VX53" s="105"/>
      <c r="VY53" s="105"/>
      <c r="VZ53" s="105"/>
      <c r="WA53" s="105"/>
      <c r="WB53" s="105"/>
      <c r="WC53" s="105"/>
      <c r="WD53" s="105"/>
      <c r="WE53" s="105"/>
      <c r="WF53" s="105"/>
      <c r="WG53" s="105"/>
      <c r="WH53" s="105"/>
      <c r="WI53" s="105"/>
      <c r="WJ53" s="105"/>
      <c r="WK53" s="105"/>
      <c r="WL53" s="105"/>
      <c r="WM53" s="105"/>
      <c r="WN53" s="105"/>
      <c r="WO53" s="105"/>
      <c r="WP53" s="105"/>
      <c r="WQ53" s="105"/>
      <c r="WR53" s="105"/>
      <c r="WS53" s="105"/>
      <c r="WT53" s="105"/>
      <c r="WU53" s="105"/>
      <c r="WV53" s="105"/>
      <c r="WW53" s="105"/>
      <c r="WX53" s="105"/>
      <c r="WY53" s="105"/>
      <c r="WZ53" s="105"/>
      <c r="XA53" s="105"/>
      <c r="XB53" s="105"/>
      <c r="XC53" s="105"/>
      <c r="XD53" s="105"/>
      <c r="XE53" s="105"/>
      <c r="XF53" s="105"/>
      <c r="XG53" s="105"/>
      <c r="XH53" s="105"/>
      <c r="XI53" s="105"/>
      <c r="XJ53" s="105"/>
      <c r="XK53" s="105"/>
      <c r="XL53" s="105"/>
      <c r="XM53" s="105"/>
      <c r="XN53" s="105"/>
      <c r="XO53" s="105"/>
      <c r="XP53" s="105"/>
      <c r="XQ53" s="105"/>
      <c r="XR53" s="105"/>
      <c r="XS53" s="105"/>
      <c r="XT53" s="105"/>
      <c r="XU53" s="105"/>
      <c r="XV53" s="105"/>
      <c r="XW53" s="105"/>
      <c r="XX53" s="105"/>
      <c r="XY53" s="105"/>
      <c r="XZ53" s="105"/>
      <c r="YA53" s="105"/>
      <c r="YB53" s="105"/>
      <c r="YC53" s="105"/>
      <c r="YD53" s="105"/>
      <c r="YE53" s="105"/>
      <c r="YF53" s="105"/>
      <c r="YG53" s="105"/>
      <c r="YH53" s="105"/>
      <c r="YI53" s="105"/>
      <c r="YJ53" s="105"/>
      <c r="YK53" s="105"/>
      <c r="YL53" s="105"/>
      <c r="YM53" s="105"/>
      <c r="YN53" s="105"/>
      <c r="YO53" s="105"/>
      <c r="YP53" s="105"/>
      <c r="YQ53" s="105"/>
      <c r="YR53" s="105"/>
      <c r="YS53" s="105"/>
      <c r="YT53" s="105"/>
      <c r="YU53" s="105"/>
      <c r="YV53" s="105"/>
      <c r="YW53" s="105"/>
      <c r="YX53" s="105"/>
      <c r="YY53" s="105"/>
      <c r="YZ53" s="105"/>
      <c r="ZA53" s="105"/>
      <c r="ZB53" s="105"/>
      <c r="ZC53" s="105"/>
      <c r="ZD53" s="105"/>
      <c r="ZE53" s="105"/>
      <c r="ZF53" s="105"/>
      <c r="ZG53" s="105"/>
      <c r="ZH53" s="105"/>
      <c r="ZI53" s="105"/>
      <c r="ZJ53" s="105"/>
      <c r="ZK53" s="105"/>
      <c r="ZL53" s="105"/>
      <c r="ZM53" s="105"/>
      <c r="ZN53" s="105"/>
      <c r="ZO53" s="105"/>
      <c r="ZP53" s="105"/>
      <c r="ZQ53" s="105"/>
      <c r="ZR53" s="105"/>
      <c r="ZS53" s="105"/>
      <c r="ZT53" s="105"/>
      <c r="ZU53" s="105"/>
      <c r="ZV53" s="105"/>
      <c r="ZW53" s="105"/>
      <c r="ZX53" s="105"/>
      <c r="ZY53" s="105"/>
      <c r="ZZ53" s="105"/>
      <c r="AAA53" s="105"/>
      <c r="AAB53" s="105"/>
      <c r="AAC53" s="105"/>
      <c r="AAD53" s="105"/>
      <c r="AAE53" s="105"/>
      <c r="AAF53" s="105"/>
      <c r="AAG53" s="105"/>
      <c r="AAH53" s="105"/>
      <c r="AAI53" s="105"/>
      <c r="AAJ53" s="105"/>
      <c r="AAK53" s="105"/>
      <c r="AAL53" s="105"/>
      <c r="AAM53" s="105"/>
      <c r="AAN53" s="105"/>
      <c r="AAO53" s="105"/>
      <c r="AAP53" s="105"/>
      <c r="AAQ53" s="105"/>
      <c r="AAR53" s="105"/>
      <c r="AAS53" s="105"/>
      <c r="AAT53" s="105"/>
      <c r="AAU53" s="105"/>
      <c r="AAV53" s="105"/>
      <c r="AAW53" s="105"/>
      <c r="AAX53" s="105"/>
      <c r="AAY53" s="105"/>
      <c r="AAZ53" s="105"/>
      <c r="ABA53" s="105"/>
      <c r="ABB53" s="105"/>
      <c r="ABC53" s="105"/>
      <c r="ABD53" s="105"/>
      <c r="ABE53" s="105"/>
      <c r="ABF53" s="105"/>
      <c r="ABG53" s="105"/>
      <c r="ABH53" s="105"/>
      <c r="ABI53" s="105"/>
      <c r="ABJ53" s="105"/>
      <c r="ABK53" s="105"/>
      <c r="ABL53" s="105"/>
      <c r="ABM53" s="105"/>
      <c r="ABN53" s="105"/>
      <c r="ABO53" s="105"/>
      <c r="ABP53" s="105"/>
      <c r="ABQ53" s="105"/>
      <c r="ABR53" s="105"/>
      <c r="ABS53" s="105"/>
      <c r="ABT53" s="105"/>
      <c r="ABU53" s="105"/>
      <c r="ABV53" s="105"/>
      <c r="ABW53" s="105"/>
      <c r="ABX53" s="105"/>
      <c r="ABY53" s="105"/>
      <c r="ABZ53" s="105"/>
      <c r="ACA53" s="105"/>
      <c r="ACB53" s="105"/>
      <c r="ACC53" s="105"/>
      <c r="ACD53" s="105"/>
      <c r="ACE53" s="105"/>
      <c r="ACF53" s="105"/>
      <c r="ACG53" s="105"/>
      <c r="ACH53" s="105"/>
      <c r="ACI53" s="105"/>
      <c r="ACJ53" s="105"/>
      <c r="ACK53" s="105"/>
      <c r="ACL53" s="105"/>
      <c r="ACM53" s="105"/>
      <c r="ACN53" s="105"/>
      <c r="ACO53" s="105"/>
      <c r="ACP53" s="105"/>
      <c r="ACQ53" s="105"/>
      <c r="ACR53" s="105"/>
      <c r="ACS53" s="105"/>
      <c r="ACT53" s="105"/>
      <c r="ACU53" s="105"/>
      <c r="ACV53" s="105"/>
      <c r="ACW53" s="105"/>
      <c r="ACX53" s="105"/>
      <c r="ACY53" s="105"/>
      <c r="ACZ53" s="105"/>
      <c r="ADA53" s="105"/>
      <c r="ADB53" s="105"/>
      <c r="ADC53" s="105"/>
      <c r="ADD53" s="105"/>
      <c r="ADE53" s="105"/>
      <c r="ADF53" s="105"/>
      <c r="ADG53" s="105"/>
      <c r="ADH53" s="105"/>
      <c r="ADI53" s="105"/>
      <c r="ADJ53" s="105"/>
      <c r="ADK53" s="105"/>
      <c r="ADL53" s="105"/>
      <c r="ADM53" s="105"/>
      <c r="ADN53" s="105"/>
      <c r="ADO53" s="105"/>
      <c r="ADP53" s="105"/>
      <c r="ADQ53" s="105"/>
      <c r="ADR53" s="105"/>
      <c r="ADS53" s="105"/>
      <c r="ADT53" s="105"/>
      <c r="ADU53" s="105"/>
      <c r="ADV53" s="105"/>
      <c r="ADW53" s="105"/>
      <c r="ADX53" s="105"/>
      <c r="ADY53" s="105"/>
      <c r="ADZ53" s="105"/>
      <c r="AEA53" s="105"/>
      <c r="AEB53" s="105"/>
      <c r="AEC53" s="105"/>
      <c r="AED53" s="105"/>
      <c r="AEE53" s="105"/>
      <c r="AEF53" s="105"/>
      <c r="AEG53" s="105"/>
      <c r="AEH53" s="105"/>
      <c r="AEI53" s="105"/>
      <c r="AEJ53" s="105"/>
      <c r="AEK53" s="105"/>
      <c r="AEL53" s="105"/>
      <c r="AEM53" s="105"/>
      <c r="AEN53" s="105"/>
      <c r="AEO53" s="105"/>
      <c r="AEP53" s="105"/>
      <c r="AEQ53" s="105"/>
      <c r="AER53" s="105"/>
      <c r="AES53" s="105"/>
      <c r="AET53" s="105"/>
      <c r="AEU53" s="105"/>
      <c r="AEV53" s="105"/>
      <c r="AEW53" s="105"/>
      <c r="AEX53" s="105"/>
      <c r="AEY53" s="105"/>
      <c r="AEZ53" s="105"/>
      <c r="AFA53" s="105"/>
      <c r="AFB53" s="105"/>
      <c r="AFC53" s="105"/>
      <c r="AFD53" s="105"/>
      <c r="AFE53" s="105"/>
      <c r="AFF53" s="105"/>
      <c r="AFG53" s="105"/>
      <c r="AFH53" s="105"/>
      <c r="AFI53" s="105"/>
      <c r="AFJ53" s="105"/>
      <c r="AFK53" s="105"/>
      <c r="AFL53" s="105"/>
      <c r="AFM53" s="105"/>
      <c r="AFN53" s="105"/>
      <c r="AFO53" s="105"/>
      <c r="AFP53" s="105"/>
      <c r="AFQ53" s="105"/>
      <c r="AFR53" s="105"/>
      <c r="AFS53" s="105"/>
      <c r="AFT53" s="105"/>
      <c r="AFU53" s="105"/>
      <c r="AFV53" s="105"/>
      <c r="AFW53" s="105"/>
      <c r="AFX53" s="105"/>
      <c r="AFY53" s="105"/>
      <c r="AFZ53" s="105"/>
      <c r="AGA53" s="105"/>
      <c r="AGB53" s="105"/>
      <c r="AGC53" s="105"/>
      <c r="AGD53" s="105"/>
      <c r="AGE53" s="105"/>
      <c r="AGF53" s="105"/>
      <c r="AGG53" s="105"/>
      <c r="AGH53" s="105"/>
      <c r="AGI53" s="105"/>
      <c r="AGJ53" s="105"/>
      <c r="AGK53" s="105"/>
      <c r="AGL53" s="105"/>
      <c r="AGM53" s="105"/>
      <c r="AGN53" s="105"/>
      <c r="AGO53" s="105"/>
      <c r="AGP53" s="105"/>
      <c r="AGQ53" s="105"/>
      <c r="AGR53" s="105"/>
      <c r="AGS53" s="105"/>
      <c r="AGT53" s="105"/>
      <c r="AGU53" s="105"/>
      <c r="AGV53" s="105"/>
      <c r="AGW53" s="105"/>
      <c r="AGX53" s="105"/>
      <c r="AGY53" s="105"/>
      <c r="AGZ53" s="105"/>
      <c r="AHA53" s="105"/>
      <c r="AHB53" s="105"/>
      <c r="AHC53" s="105"/>
      <c r="AHD53" s="105"/>
      <c r="AHE53" s="105"/>
      <c r="AHF53" s="105"/>
      <c r="AHG53" s="105"/>
      <c r="AHH53" s="105"/>
      <c r="AHI53" s="105"/>
      <c r="AHJ53" s="105"/>
      <c r="AHK53" s="105"/>
      <c r="AHL53" s="105"/>
      <c r="AHM53" s="105"/>
      <c r="AHN53" s="105"/>
      <c r="AHO53" s="105"/>
      <c r="AHP53" s="105"/>
      <c r="AHQ53" s="105"/>
      <c r="AHR53" s="105"/>
      <c r="AHS53" s="105"/>
      <c r="AHT53" s="105"/>
      <c r="AHU53" s="105"/>
      <c r="AHV53" s="105"/>
      <c r="AHW53" s="105"/>
      <c r="AHX53" s="105"/>
      <c r="AHY53" s="105"/>
      <c r="AHZ53" s="105"/>
      <c r="AIA53" s="105"/>
      <c r="AIB53" s="105"/>
      <c r="AIC53" s="105"/>
      <c r="AID53" s="105"/>
      <c r="AIE53" s="105"/>
      <c r="AIF53" s="105"/>
      <c r="AIG53" s="105"/>
      <c r="AIH53" s="105"/>
      <c r="AII53" s="105"/>
      <c r="AIJ53" s="105"/>
      <c r="AIK53" s="105"/>
      <c r="AIL53" s="105"/>
      <c r="AIM53" s="105"/>
      <c r="AIN53" s="105"/>
      <c r="AIO53" s="105"/>
      <c r="AIP53" s="105"/>
      <c r="AIQ53" s="105"/>
      <c r="AIR53" s="105"/>
      <c r="AIS53" s="105"/>
      <c r="AIT53" s="105"/>
      <c r="AIU53" s="105"/>
      <c r="AIV53" s="105"/>
      <c r="AIW53" s="105"/>
      <c r="AIX53" s="105"/>
      <c r="AIY53" s="105"/>
      <c r="AIZ53" s="105"/>
      <c r="AJA53" s="105"/>
      <c r="AJB53" s="105"/>
      <c r="AJC53" s="105"/>
      <c r="AJD53" s="105"/>
      <c r="AJE53" s="105"/>
      <c r="AJF53" s="105"/>
      <c r="AJG53" s="105"/>
      <c r="AJH53" s="105"/>
      <c r="AJI53" s="105"/>
      <c r="AJJ53" s="105"/>
      <c r="AJK53" s="105"/>
      <c r="AJL53" s="105"/>
      <c r="AJM53" s="105"/>
      <c r="AJN53" s="105"/>
      <c r="AJO53" s="105"/>
      <c r="AJP53" s="105"/>
      <c r="AJQ53" s="105"/>
      <c r="AJR53" s="105"/>
      <c r="AJS53" s="105"/>
      <c r="AJT53" s="105"/>
      <c r="AJU53" s="105"/>
      <c r="AJV53" s="105"/>
      <c r="AJW53" s="105"/>
      <c r="AJX53" s="105"/>
      <c r="AJY53" s="105"/>
      <c r="AJZ53" s="105"/>
      <c r="AKA53" s="105"/>
      <c r="AKB53" s="105"/>
      <c r="AKC53" s="105"/>
      <c r="AKD53" s="105"/>
      <c r="AKE53" s="105"/>
      <c r="AKF53" s="105"/>
      <c r="AKG53" s="105"/>
      <c r="AKH53" s="105"/>
      <c r="AKI53" s="105"/>
      <c r="AKJ53" s="105"/>
      <c r="AKK53" s="105"/>
      <c r="AKL53" s="105"/>
      <c r="AKM53" s="105"/>
      <c r="AKN53" s="105"/>
      <c r="AKO53" s="105"/>
      <c r="AKP53" s="105"/>
      <c r="AKQ53" s="105"/>
      <c r="AKR53" s="105"/>
      <c r="AKS53" s="105"/>
      <c r="AKT53" s="105"/>
      <c r="AKU53" s="105"/>
      <c r="AKV53" s="105"/>
      <c r="AKW53" s="105"/>
      <c r="AKX53" s="105"/>
      <c r="AKY53" s="105"/>
      <c r="AKZ53" s="105"/>
      <c r="ALA53" s="105"/>
      <c r="ALB53" s="105"/>
      <c r="ALC53" s="105"/>
      <c r="ALD53" s="105"/>
      <c r="ALE53" s="105"/>
      <c r="ALF53" s="105"/>
      <c r="ALG53" s="105"/>
      <c r="ALH53" s="105"/>
      <c r="ALI53" s="105"/>
      <c r="ALJ53" s="105"/>
      <c r="ALK53" s="105"/>
      <c r="ALL53" s="105"/>
      <c r="ALM53" s="105"/>
      <c r="ALN53" s="105"/>
      <c r="ALO53" s="105"/>
      <c r="ALP53" s="105"/>
      <c r="ALQ53" s="105"/>
      <c r="ALR53" s="105"/>
      <c r="ALS53" s="105"/>
      <c r="ALT53" s="105"/>
      <c r="ALU53" s="105"/>
      <c r="ALV53" s="105"/>
      <c r="ALW53" s="105"/>
      <c r="ALX53" s="105"/>
      <c r="ALY53" s="105"/>
      <c r="ALZ53" s="105"/>
      <c r="AMA53" s="105"/>
      <c r="AMB53" s="105"/>
      <c r="AMC53" s="105"/>
      <c r="AMD53" s="105"/>
      <c r="AME53" s="105"/>
      <c r="AMF53" s="105"/>
      <c r="AMG53" s="105"/>
      <c r="AMH53" s="105"/>
      <c r="AMI53" s="105"/>
      <c r="AMJ53" s="105"/>
      <c r="AMK53" s="105"/>
      <c r="AML53" s="105"/>
      <c r="AMM53" s="105"/>
      <c r="AMN53" s="105"/>
      <c r="AMO53" s="105"/>
      <c r="AMP53" s="105"/>
      <c r="AMQ53" s="105"/>
      <c r="AMR53" s="105"/>
      <c r="AMS53" s="105"/>
      <c r="AMT53" s="105"/>
      <c r="AMU53" s="105"/>
      <c r="AMV53" s="105"/>
      <c r="AMW53" s="105"/>
      <c r="AMX53" s="105"/>
      <c r="AMY53" s="105"/>
      <c r="AMZ53" s="105"/>
      <c r="ANA53" s="105"/>
      <c r="ANB53" s="105"/>
      <c r="ANC53" s="105"/>
      <c r="AND53" s="105"/>
      <c r="ANE53" s="105"/>
      <c r="ANF53" s="105"/>
      <c r="ANG53" s="105"/>
      <c r="ANH53" s="105"/>
      <c r="ANI53" s="105"/>
      <c r="ANJ53" s="105"/>
      <c r="ANK53" s="105"/>
      <c r="ANL53" s="105"/>
      <c r="ANM53" s="105"/>
      <c r="ANN53" s="105"/>
      <c r="ANO53" s="105"/>
      <c r="ANP53" s="105"/>
      <c r="ANQ53" s="105"/>
      <c r="ANR53" s="105"/>
      <c r="ANS53" s="105"/>
      <c r="ANT53" s="105"/>
      <c r="ANU53" s="105"/>
      <c r="ANV53" s="105"/>
      <c r="ANW53" s="105"/>
      <c r="ANX53" s="105"/>
      <c r="ANY53" s="105"/>
      <c r="ANZ53" s="105"/>
      <c r="AOA53" s="105"/>
      <c r="AOB53" s="105"/>
      <c r="AOC53" s="105"/>
      <c r="AOD53" s="105"/>
      <c r="AOE53" s="105"/>
      <c r="AOF53" s="105"/>
      <c r="AOG53" s="105"/>
      <c r="AOH53" s="105"/>
      <c r="AOI53" s="105"/>
      <c r="AOJ53" s="105"/>
      <c r="AOK53" s="105"/>
      <c r="AOL53" s="105"/>
      <c r="AOM53" s="105"/>
      <c r="AON53" s="105"/>
      <c r="AOO53" s="105"/>
      <c r="AOP53" s="105"/>
      <c r="AOQ53" s="105"/>
      <c r="AOR53" s="105"/>
      <c r="AOS53" s="105"/>
      <c r="AOT53" s="105"/>
      <c r="AOU53" s="105"/>
      <c r="AOV53" s="105"/>
      <c r="AOW53" s="105"/>
      <c r="AOX53" s="105"/>
      <c r="AOY53" s="105"/>
      <c r="AOZ53" s="105"/>
      <c r="APA53" s="105"/>
      <c r="APB53" s="105"/>
      <c r="APC53" s="105"/>
      <c r="APD53" s="105"/>
      <c r="APE53" s="105"/>
      <c r="APF53" s="105"/>
      <c r="APG53" s="105"/>
      <c r="APH53" s="105"/>
      <c r="API53" s="105"/>
      <c r="APJ53" s="105"/>
      <c r="APK53" s="105"/>
      <c r="APL53" s="105"/>
      <c r="APM53" s="105"/>
      <c r="APN53" s="105"/>
      <c r="APO53" s="105"/>
      <c r="APP53" s="105"/>
      <c r="APQ53" s="105"/>
      <c r="APR53" s="105"/>
      <c r="APS53" s="105"/>
      <c r="APT53" s="105"/>
      <c r="APU53" s="105"/>
      <c r="APV53" s="105"/>
      <c r="APW53" s="105"/>
      <c r="APX53" s="105"/>
      <c r="APY53" s="105"/>
      <c r="APZ53" s="105"/>
      <c r="AQA53" s="105"/>
      <c r="AQB53" s="105"/>
      <c r="AQC53" s="105"/>
      <c r="AQD53" s="105"/>
      <c r="AQE53" s="105"/>
      <c r="AQF53" s="105"/>
      <c r="AQG53" s="105"/>
      <c r="AQH53" s="105"/>
      <c r="AQI53" s="105"/>
      <c r="AQJ53" s="105"/>
      <c r="AQK53" s="105"/>
      <c r="AQL53" s="105"/>
      <c r="AQM53" s="105"/>
      <c r="AQN53" s="105"/>
      <c r="AQO53" s="105"/>
      <c r="AQP53" s="105"/>
      <c r="AQQ53" s="105"/>
      <c r="AQR53" s="105"/>
      <c r="AQS53" s="105"/>
      <c r="AQT53" s="105"/>
      <c r="AQU53" s="105"/>
      <c r="AQV53" s="105"/>
      <c r="AQW53" s="105"/>
      <c r="AQX53" s="105"/>
      <c r="AQY53" s="105"/>
      <c r="AQZ53" s="105"/>
      <c r="ARA53" s="105"/>
      <c r="ARB53" s="105"/>
      <c r="ARC53" s="105"/>
      <c r="ARD53" s="105"/>
      <c r="ARE53" s="105"/>
      <c r="ARF53" s="105"/>
      <c r="ARG53" s="105"/>
      <c r="ARH53" s="105"/>
      <c r="ARI53" s="105"/>
      <c r="ARJ53" s="105"/>
      <c r="ARK53" s="105"/>
      <c r="ARL53" s="105"/>
      <c r="ARM53" s="105"/>
      <c r="ARN53" s="105"/>
      <c r="ARO53" s="105"/>
      <c r="ARP53" s="105"/>
      <c r="ARQ53" s="105"/>
      <c r="ARR53" s="105"/>
      <c r="ARS53" s="105"/>
      <c r="ART53" s="105"/>
      <c r="ARU53" s="105"/>
      <c r="ARV53" s="105"/>
      <c r="ARW53" s="105"/>
      <c r="ARX53" s="105"/>
      <c r="ARY53" s="105"/>
      <c r="ARZ53" s="105"/>
      <c r="ASA53" s="105"/>
      <c r="ASB53" s="105"/>
      <c r="ASC53" s="105"/>
      <c r="ASD53" s="105"/>
      <c r="ASE53" s="105"/>
      <c r="ASF53" s="105"/>
      <c r="ASG53" s="105"/>
      <c r="ASH53" s="105"/>
      <c r="ASI53" s="105"/>
      <c r="ASJ53" s="105"/>
      <c r="ASK53" s="105"/>
      <c r="ASL53" s="105"/>
      <c r="ASM53" s="105"/>
      <c r="ASN53" s="105"/>
      <c r="ASO53" s="105"/>
      <c r="ASP53" s="105"/>
      <c r="ASQ53" s="105"/>
      <c r="ASR53" s="105"/>
      <c r="ASS53" s="105"/>
      <c r="AST53" s="105"/>
      <c r="ASU53" s="105"/>
      <c r="ASV53" s="105"/>
      <c r="ASW53" s="105"/>
      <c r="ASX53" s="105"/>
      <c r="ASY53" s="105"/>
      <c r="ASZ53" s="105"/>
      <c r="ATA53" s="105"/>
      <c r="ATB53" s="105"/>
      <c r="ATC53" s="105"/>
      <c r="ATD53" s="105"/>
      <c r="ATE53" s="105"/>
      <c r="ATF53" s="105"/>
      <c r="ATG53" s="105"/>
      <c r="ATH53" s="105"/>
      <c r="ATI53" s="105"/>
      <c r="ATJ53" s="105"/>
      <c r="ATK53" s="105"/>
      <c r="ATL53" s="105"/>
      <c r="ATM53" s="105"/>
      <c r="ATN53" s="105"/>
      <c r="ATO53" s="105"/>
      <c r="ATP53" s="105"/>
      <c r="ATQ53" s="105"/>
      <c r="ATR53" s="105"/>
      <c r="ATS53" s="105"/>
      <c r="ATT53" s="105"/>
      <c r="ATU53" s="105"/>
      <c r="ATV53" s="105"/>
      <c r="ATW53" s="105"/>
      <c r="ATX53" s="105"/>
      <c r="ATY53" s="105"/>
      <c r="ATZ53" s="105"/>
      <c r="AUA53" s="105"/>
      <c r="AUB53" s="105"/>
      <c r="AUC53" s="105"/>
      <c r="AUD53" s="105"/>
      <c r="AUE53" s="105"/>
      <c r="AUF53" s="105"/>
      <c r="AUG53" s="105"/>
      <c r="AUH53" s="105"/>
      <c r="AUI53" s="105"/>
      <c r="AUJ53" s="105"/>
      <c r="AUK53" s="105"/>
      <c r="AUL53" s="105"/>
      <c r="AUM53" s="105"/>
      <c r="AUN53" s="105"/>
      <c r="AUO53" s="105"/>
      <c r="AUP53" s="105"/>
      <c r="AUQ53" s="105"/>
      <c r="AUR53" s="105"/>
      <c r="AUS53" s="105"/>
      <c r="AUT53" s="105"/>
      <c r="AUU53" s="105"/>
      <c r="AUV53" s="105"/>
      <c r="AUW53" s="105"/>
      <c r="AUX53" s="105"/>
      <c r="AUY53" s="105"/>
      <c r="AUZ53" s="105"/>
      <c r="AVA53" s="105"/>
      <c r="AVB53" s="105"/>
      <c r="AVC53" s="105"/>
      <c r="AVD53" s="105"/>
      <c r="AVE53" s="105"/>
      <c r="AVF53" s="105"/>
      <c r="AVG53" s="105"/>
      <c r="AVH53" s="105"/>
      <c r="AVI53" s="105"/>
      <c r="AVJ53" s="105"/>
      <c r="AVK53" s="105"/>
      <c r="AVL53" s="105"/>
      <c r="AVM53" s="105"/>
      <c r="AVN53" s="105"/>
      <c r="AVO53" s="105"/>
      <c r="AVP53" s="105"/>
      <c r="AVQ53" s="105"/>
      <c r="AVR53" s="105"/>
      <c r="AVS53" s="105"/>
      <c r="AVT53" s="105"/>
      <c r="AVU53" s="105"/>
      <c r="AVV53" s="105"/>
      <c r="AVW53" s="105"/>
      <c r="AVX53" s="105"/>
      <c r="AVY53" s="105"/>
      <c r="AVZ53" s="105"/>
      <c r="AWA53" s="105"/>
      <c r="AWB53" s="105"/>
      <c r="AWC53" s="105"/>
      <c r="AWD53" s="105"/>
      <c r="AWE53" s="105"/>
      <c r="AWF53" s="105"/>
      <c r="AWG53" s="105"/>
      <c r="AWH53" s="105"/>
    </row>
    <row r="54" spans="1:1282" s="58" customFormat="1">
      <c r="A54" s="2578"/>
      <c r="B54" s="65"/>
      <c r="C54" s="2" t="s">
        <v>75</v>
      </c>
      <c r="D54" s="7"/>
      <c r="E54" s="7"/>
      <c r="F54" s="7"/>
      <c r="G54" s="7"/>
      <c r="H54" s="7"/>
      <c r="I54" s="7"/>
      <c r="J54" s="7"/>
      <c r="K54" s="7"/>
      <c r="L54" s="7"/>
      <c r="M54" s="7"/>
      <c r="N54" s="8"/>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c r="BM54" s="105"/>
      <c r="BN54" s="105"/>
      <c r="BO54" s="105"/>
      <c r="BP54" s="105"/>
      <c r="BQ54" s="105"/>
      <c r="BR54" s="105"/>
      <c r="BS54" s="105"/>
      <c r="BT54" s="105"/>
      <c r="BU54" s="105"/>
      <c r="BV54" s="105"/>
      <c r="BW54" s="105"/>
      <c r="BX54" s="105"/>
      <c r="BY54" s="105"/>
      <c r="BZ54" s="105"/>
      <c r="CA54" s="105"/>
      <c r="CB54" s="105"/>
      <c r="CC54" s="105"/>
      <c r="CD54" s="105"/>
      <c r="CE54" s="105"/>
      <c r="CF54" s="105"/>
      <c r="CG54" s="105"/>
      <c r="CH54" s="105"/>
      <c r="CI54" s="105"/>
      <c r="CJ54" s="105"/>
      <c r="CK54" s="105"/>
      <c r="CL54" s="105"/>
      <c r="CM54" s="105"/>
      <c r="CN54" s="105"/>
      <c r="CO54" s="105"/>
      <c r="CP54" s="105"/>
      <c r="CQ54" s="105"/>
      <c r="CR54" s="105"/>
      <c r="CS54" s="105"/>
      <c r="CT54" s="105"/>
      <c r="CU54" s="105"/>
      <c r="CV54" s="105"/>
      <c r="CW54" s="105"/>
      <c r="CX54" s="105"/>
      <c r="CY54" s="105"/>
      <c r="CZ54" s="105"/>
      <c r="DA54" s="105"/>
      <c r="DB54" s="105"/>
      <c r="DC54" s="105"/>
      <c r="DD54" s="105"/>
      <c r="DE54" s="105"/>
      <c r="DF54" s="105"/>
      <c r="DG54" s="105"/>
      <c r="DH54" s="105"/>
      <c r="DI54" s="105"/>
      <c r="DJ54" s="105"/>
      <c r="DK54" s="105"/>
      <c r="DL54" s="105"/>
      <c r="DM54" s="105"/>
      <c r="DN54" s="105"/>
      <c r="DO54" s="105"/>
      <c r="DP54" s="105"/>
      <c r="DQ54" s="105"/>
      <c r="DR54" s="105"/>
      <c r="DS54" s="105"/>
      <c r="DT54" s="105"/>
      <c r="DU54" s="105"/>
      <c r="DV54" s="105"/>
      <c r="DW54" s="105"/>
      <c r="DX54" s="105"/>
      <c r="DY54" s="105"/>
      <c r="DZ54" s="105"/>
      <c r="EA54" s="105"/>
      <c r="EB54" s="105"/>
      <c r="EC54" s="105"/>
      <c r="ED54" s="105"/>
      <c r="EE54" s="105"/>
      <c r="EF54" s="105"/>
      <c r="EG54" s="105"/>
      <c r="EH54" s="105"/>
      <c r="EI54" s="105"/>
      <c r="EJ54" s="105"/>
      <c r="EK54" s="105"/>
      <c r="EL54" s="105"/>
      <c r="EM54" s="105"/>
      <c r="EN54" s="105"/>
      <c r="EO54" s="105"/>
      <c r="EP54" s="105"/>
      <c r="EQ54" s="105"/>
      <c r="ER54" s="105"/>
      <c r="ES54" s="105"/>
      <c r="ET54" s="105"/>
      <c r="EU54" s="105"/>
      <c r="EV54" s="105"/>
      <c r="EW54" s="105"/>
      <c r="EX54" s="105"/>
      <c r="EY54" s="105"/>
      <c r="EZ54" s="105"/>
      <c r="FA54" s="105"/>
      <c r="FB54" s="105"/>
      <c r="FC54" s="105"/>
      <c r="FD54" s="105"/>
      <c r="FE54" s="105"/>
      <c r="FF54" s="105"/>
      <c r="FG54" s="105"/>
      <c r="FH54" s="105"/>
      <c r="FI54" s="105"/>
      <c r="FJ54" s="105"/>
      <c r="FK54" s="105"/>
      <c r="FL54" s="105"/>
      <c r="FM54" s="105"/>
      <c r="FN54" s="105"/>
      <c r="FO54" s="105"/>
      <c r="FP54" s="105"/>
      <c r="FQ54" s="105"/>
      <c r="FR54" s="105"/>
      <c r="FS54" s="105"/>
      <c r="FT54" s="105"/>
      <c r="FU54" s="105"/>
      <c r="FV54" s="105"/>
      <c r="FW54" s="105"/>
      <c r="FX54" s="105"/>
      <c r="FY54" s="105"/>
      <c r="FZ54" s="105"/>
      <c r="GA54" s="105"/>
      <c r="GB54" s="105"/>
      <c r="GC54" s="105"/>
      <c r="GD54" s="105"/>
      <c r="GE54" s="105"/>
      <c r="GF54" s="105"/>
      <c r="GG54" s="105"/>
      <c r="GH54" s="105"/>
      <c r="GI54" s="105"/>
      <c r="GJ54" s="105"/>
      <c r="GK54" s="105"/>
      <c r="GL54" s="105"/>
      <c r="GM54" s="105"/>
      <c r="GN54" s="105"/>
      <c r="GO54" s="105"/>
      <c r="GP54" s="105"/>
      <c r="GQ54" s="105"/>
      <c r="GR54" s="105"/>
      <c r="GS54" s="105"/>
      <c r="GT54" s="105"/>
      <c r="GU54" s="105"/>
      <c r="GV54" s="105"/>
      <c r="GW54" s="105"/>
      <c r="GX54" s="105"/>
      <c r="GY54" s="105"/>
      <c r="GZ54" s="105"/>
      <c r="HA54" s="105"/>
      <c r="HB54" s="105"/>
      <c r="HC54" s="105"/>
      <c r="HD54" s="105"/>
      <c r="HE54" s="105"/>
      <c r="HF54" s="105"/>
      <c r="HG54" s="105"/>
      <c r="HH54" s="105"/>
      <c r="HI54" s="105"/>
      <c r="HJ54" s="105"/>
      <c r="HK54" s="105"/>
      <c r="HL54" s="105"/>
      <c r="HM54" s="105"/>
      <c r="HN54" s="105"/>
      <c r="HO54" s="105"/>
      <c r="HP54" s="105"/>
      <c r="HQ54" s="105"/>
      <c r="HR54" s="105"/>
      <c r="HS54" s="105"/>
      <c r="HT54" s="105"/>
      <c r="HU54" s="105"/>
      <c r="HV54" s="105"/>
      <c r="HW54" s="105"/>
      <c r="HX54" s="105"/>
      <c r="HY54" s="105"/>
      <c r="HZ54" s="105"/>
      <c r="IA54" s="105"/>
      <c r="IB54" s="105"/>
      <c r="IC54" s="105"/>
      <c r="ID54" s="105"/>
      <c r="IE54" s="105"/>
      <c r="IF54" s="105"/>
      <c r="IG54" s="105"/>
      <c r="IH54" s="105"/>
      <c r="II54" s="105"/>
      <c r="IJ54" s="105"/>
      <c r="IK54" s="105"/>
      <c r="IL54" s="105"/>
      <c r="IM54" s="105"/>
      <c r="IN54" s="105"/>
      <c r="IO54" s="105"/>
      <c r="IP54" s="105"/>
      <c r="IQ54" s="105"/>
      <c r="IR54" s="105"/>
      <c r="IS54" s="105"/>
      <c r="IT54" s="105"/>
      <c r="IU54" s="105"/>
      <c r="IV54" s="105"/>
      <c r="IW54" s="105"/>
      <c r="IX54" s="105"/>
      <c r="IY54" s="105"/>
      <c r="IZ54" s="105"/>
      <c r="JA54" s="105"/>
      <c r="JB54" s="105"/>
      <c r="JC54" s="105"/>
      <c r="JD54" s="105"/>
      <c r="JE54" s="105"/>
      <c r="JF54" s="105"/>
      <c r="JG54" s="105"/>
      <c r="JH54" s="105"/>
      <c r="JI54" s="105"/>
      <c r="JJ54" s="105"/>
      <c r="JK54" s="105"/>
      <c r="JL54" s="105"/>
      <c r="JM54" s="105"/>
      <c r="JN54" s="105"/>
      <c r="JO54" s="105"/>
      <c r="JP54" s="105"/>
      <c r="JQ54" s="105"/>
      <c r="JR54" s="105"/>
      <c r="JS54" s="105"/>
      <c r="JT54" s="105"/>
      <c r="JU54" s="105"/>
      <c r="JV54" s="105"/>
      <c r="JW54" s="105"/>
      <c r="JX54" s="105"/>
      <c r="JY54" s="105"/>
      <c r="JZ54" s="105"/>
      <c r="KA54" s="105"/>
      <c r="KB54" s="105"/>
      <c r="KC54" s="105"/>
      <c r="KD54" s="105"/>
      <c r="KE54" s="105"/>
      <c r="KF54" s="105"/>
      <c r="KG54" s="105"/>
      <c r="KH54" s="105"/>
      <c r="KI54" s="105"/>
      <c r="KJ54" s="105"/>
      <c r="KK54" s="105"/>
      <c r="KL54" s="105"/>
      <c r="KM54" s="105"/>
      <c r="KN54" s="105"/>
      <c r="KO54" s="105"/>
      <c r="KP54" s="105"/>
      <c r="KQ54" s="105"/>
      <c r="KR54" s="105"/>
      <c r="KS54" s="105"/>
      <c r="KT54" s="105"/>
      <c r="KU54" s="105"/>
      <c r="KV54" s="105"/>
      <c r="KW54" s="105"/>
      <c r="KX54" s="105"/>
      <c r="KY54" s="105"/>
      <c r="KZ54" s="105"/>
      <c r="LA54" s="105"/>
      <c r="LB54" s="105"/>
      <c r="LC54" s="105"/>
      <c r="LD54" s="105"/>
      <c r="LE54" s="105"/>
      <c r="LF54" s="105"/>
      <c r="LG54" s="105"/>
      <c r="LH54" s="105"/>
      <c r="LI54" s="105"/>
      <c r="LJ54" s="105"/>
      <c r="LK54" s="105"/>
      <c r="LL54" s="105"/>
      <c r="LM54" s="105"/>
      <c r="LN54" s="105"/>
      <c r="LO54" s="105"/>
      <c r="LP54" s="105"/>
      <c r="LQ54" s="105"/>
      <c r="LR54" s="105"/>
      <c r="LS54" s="105"/>
      <c r="LT54" s="105"/>
      <c r="LU54" s="105"/>
      <c r="LV54" s="105"/>
      <c r="LW54" s="105"/>
      <c r="LX54" s="105"/>
      <c r="LY54" s="105"/>
      <c r="LZ54" s="105"/>
      <c r="MA54" s="105"/>
      <c r="MB54" s="105"/>
      <c r="MC54" s="105"/>
      <c r="MD54" s="105"/>
      <c r="ME54" s="105"/>
      <c r="MF54" s="105"/>
      <c r="MG54" s="105"/>
      <c r="MH54" s="105"/>
      <c r="MI54" s="105"/>
      <c r="MJ54" s="105"/>
      <c r="MK54" s="105"/>
      <c r="ML54" s="105"/>
      <c r="MM54" s="105"/>
      <c r="MN54" s="105"/>
      <c r="MO54" s="105"/>
      <c r="MP54" s="105"/>
      <c r="MQ54" s="105"/>
      <c r="MR54" s="105"/>
      <c r="MS54" s="105"/>
      <c r="MT54" s="105"/>
      <c r="MU54" s="105"/>
      <c r="MV54" s="105"/>
      <c r="MW54" s="105"/>
      <c r="MX54" s="105"/>
      <c r="MY54" s="105"/>
      <c r="MZ54" s="105"/>
      <c r="NA54" s="105"/>
      <c r="NB54" s="105"/>
      <c r="NC54" s="105"/>
      <c r="ND54" s="105"/>
      <c r="NE54" s="105"/>
      <c r="NF54" s="105"/>
      <c r="NG54" s="105"/>
      <c r="NH54" s="105"/>
      <c r="NI54" s="105"/>
      <c r="NJ54" s="105"/>
      <c r="NK54" s="105"/>
      <c r="NL54" s="105"/>
      <c r="NM54" s="105"/>
      <c r="NN54" s="105"/>
      <c r="NO54" s="105"/>
      <c r="NP54" s="105"/>
      <c r="NQ54" s="105"/>
      <c r="NR54" s="105"/>
      <c r="NS54" s="105"/>
      <c r="NT54" s="105"/>
      <c r="NU54" s="105"/>
      <c r="NV54" s="105"/>
      <c r="NW54" s="105"/>
      <c r="NX54" s="105"/>
      <c r="NY54" s="105"/>
      <c r="NZ54" s="105"/>
      <c r="OA54" s="105"/>
      <c r="OB54" s="105"/>
      <c r="OC54" s="105"/>
      <c r="OD54" s="105"/>
      <c r="OE54" s="105"/>
      <c r="OF54" s="105"/>
      <c r="OG54" s="105"/>
      <c r="OH54" s="105"/>
      <c r="OI54" s="105"/>
      <c r="OJ54" s="105"/>
      <c r="OK54" s="105"/>
      <c r="OL54" s="105"/>
      <c r="OM54" s="105"/>
      <c r="ON54" s="105"/>
      <c r="OO54" s="105"/>
      <c r="OP54" s="105"/>
      <c r="OQ54" s="105"/>
      <c r="OR54" s="105"/>
      <c r="OS54" s="105"/>
      <c r="OT54" s="105"/>
      <c r="OU54" s="105"/>
      <c r="OV54" s="105"/>
      <c r="OW54" s="105"/>
      <c r="OX54" s="105"/>
      <c r="OY54" s="105"/>
      <c r="OZ54" s="105"/>
      <c r="PA54" s="105"/>
      <c r="PB54" s="105"/>
      <c r="PC54" s="105"/>
      <c r="PD54" s="105"/>
      <c r="PE54" s="105"/>
      <c r="PF54" s="105"/>
      <c r="PG54" s="105"/>
      <c r="PH54" s="105"/>
      <c r="PI54" s="105"/>
      <c r="PJ54" s="105"/>
      <c r="PK54" s="105"/>
      <c r="PL54" s="105"/>
      <c r="PM54" s="105"/>
      <c r="PN54" s="105"/>
      <c r="PO54" s="105"/>
      <c r="PP54" s="105"/>
      <c r="PQ54" s="105"/>
      <c r="PR54" s="105"/>
      <c r="PS54" s="105"/>
      <c r="PT54" s="105"/>
      <c r="PU54" s="105"/>
      <c r="PV54" s="105"/>
      <c r="PW54" s="105"/>
      <c r="PX54" s="105"/>
      <c r="PY54" s="105"/>
      <c r="PZ54" s="105"/>
      <c r="QA54" s="105"/>
      <c r="QB54" s="105"/>
      <c r="QC54" s="105"/>
      <c r="QD54" s="105"/>
      <c r="QE54" s="105"/>
      <c r="QF54" s="105"/>
      <c r="QG54" s="105"/>
      <c r="QH54" s="105"/>
      <c r="QI54" s="105"/>
      <c r="QJ54" s="105"/>
      <c r="QK54" s="105"/>
      <c r="QL54" s="105"/>
      <c r="QM54" s="105"/>
      <c r="QN54" s="105"/>
      <c r="QO54" s="105"/>
      <c r="QP54" s="105"/>
      <c r="QQ54" s="105"/>
      <c r="QR54" s="105"/>
      <c r="QS54" s="105"/>
      <c r="QT54" s="105"/>
      <c r="QU54" s="105"/>
      <c r="QV54" s="105"/>
      <c r="QW54" s="105"/>
      <c r="QX54" s="105"/>
      <c r="QY54" s="105"/>
      <c r="QZ54" s="105"/>
      <c r="RA54" s="105"/>
      <c r="RB54" s="105"/>
      <c r="RC54" s="105"/>
      <c r="RD54" s="105"/>
      <c r="RE54" s="105"/>
      <c r="RF54" s="105"/>
      <c r="RG54" s="105"/>
      <c r="RH54" s="105"/>
      <c r="RI54" s="105"/>
      <c r="RJ54" s="105"/>
      <c r="RK54" s="105"/>
      <c r="RL54" s="105"/>
      <c r="RM54" s="105"/>
      <c r="RN54" s="105"/>
      <c r="RO54" s="105"/>
      <c r="RP54" s="105"/>
      <c r="RQ54" s="105"/>
      <c r="RR54" s="105"/>
      <c r="RS54" s="105"/>
      <c r="RT54" s="105"/>
      <c r="RU54" s="105"/>
      <c r="RV54" s="105"/>
      <c r="RW54" s="105"/>
      <c r="RX54" s="105"/>
      <c r="RY54" s="105"/>
      <c r="RZ54" s="105"/>
      <c r="SA54" s="105"/>
      <c r="SB54" s="105"/>
      <c r="SC54" s="105"/>
      <c r="SD54" s="105"/>
      <c r="SE54" s="105"/>
      <c r="SF54" s="105"/>
      <c r="SG54" s="105"/>
      <c r="SH54" s="105"/>
      <c r="SI54" s="105"/>
      <c r="SJ54" s="105"/>
      <c r="SK54" s="105"/>
      <c r="SL54" s="105"/>
      <c r="SM54" s="105"/>
      <c r="SN54" s="105"/>
      <c r="SO54" s="105"/>
      <c r="SP54" s="105"/>
      <c r="SQ54" s="105"/>
      <c r="SR54" s="105"/>
      <c r="SS54" s="105"/>
      <c r="ST54" s="105"/>
      <c r="SU54" s="105"/>
      <c r="SV54" s="105"/>
      <c r="SW54" s="105"/>
      <c r="SX54" s="105"/>
      <c r="SY54" s="105"/>
      <c r="SZ54" s="105"/>
      <c r="TA54" s="105"/>
      <c r="TB54" s="105"/>
      <c r="TC54" s="105"/>
      <c r="TD54" s="105"/>
      <c r="TE54" s="105"/>
      <c r="TF54" s="105"/>
      <c r="TG54" s="105"/>
      <c r="TH54" s="105"/>
      <c r="TI54" s="105"/>
      <c r="TJ54" s="105"/>
      <c r="TK54" s="105"/>
      <c r="TL54" s="105"/>
      <c r="TM54" s="105"/>
      <c r="TN54" s="105"/>
      <c r="TO54" s="105"/>
      <c r="TP54" s="105"/>
      <c r="TQ54" s="105"/>
      <c r="TR54" s="105"/>
      <c r="TS54" s="105"/>
      <c r="TT54" s="105"/>
      <c r="TU54" s="105"/>
      <c r="TV54" s="105"/>
      <c r="TW54" s="105"/>
      <c r="TX54" s="105"/>
      <c r="TY54" s="105"/>
      <c r="TZ54" s="105"/>
      <c r="UA54" s="105"/>
      <c r="UB54" s="105"/>
      <c r="UC54" s="105"/>
      <c r="UD54" s="105"/>
      <c r="UE54" s="105"/>
      <c r="UF54" s="105"/>
      <c r="UG54" s="105"/>
      <c r="UH54" s="105"/>
      <c r="UI54" s="105"/>
      <c r="UJ54" s="105"/>
      <c r="UK54" s="105"/>
      <c r="UL54" s="105"/>
      <c r="UM54" s="105"/>
      <c r="UN54" s="105"/>
      <c r="UO54" s="105"/>
      <c r="UP54" s="105"/>
      <c r="UQ54" s="105"/>
      <c r="UR54" s="105"/>
      <c r="US54" s="105"/>
      <c r="UT54" s="105"/>
      <c r="UU54" s="105"/>
      <c r="UV54" s="105"/>
      <c r="UW54" s="105"/>
      <c r="UX54" s="105"/>
      <c r="UY54" s="105"/>
      <c r="UZ54" s="105"/>
      <c r="VA54" s="105"/>
      <c r="VB54" s="105"/>
      <c r="VC54" s="105"/>
      <c r="VD54" s="105"/>
      <c r="VE54" s="105"/>
      <c r="VF54" s="105"/>
      <c r="VG54" s="105"/>
      <c r="VH54" s="105"/>
      <c r="VI54" s="105"/>
      <c r="VJ54" s="105"/>
      <c r="VK54" s="105"/>
      <c r="VL54" s="105"/>
      <c r="VM54" s="105"/>
      <c r="VN54" s="105"/>
      <c r="VO54" s="105"/>
      <c r="VP54" s="105"/>
      <c r="VQ54" s="105"/>
      <c r="VR54" s="105"/>
      <c r="VS54" s="105"/>
      <c r="VT54" s="105"/>
      <c r="VU54" s="105"/>
      <c r="VV54" s="105"/>
      <c r="VW54" s="105"/>
      <c r="VX54" s="105"/>
      <c r="VY54" s="105"/>
      <c r="VZ54" s="105"/>
      <c r="WA54" s="105"/>
      <c r="WB54" s="105"/>
      <c r="WC54" s="105"/>
      <c r="WD54" s="105"/>
      <c r="WE54" s="105"/>
      <c r="WF54" s="105"/>
      <c r="WG54" s="105"/>
      <c r="WH54" s="105"/>
      <c r="WI54" s="105"/>
      <c r="WJ54" s="105"/>
      <c r="WK54" s="105"/>
      <c r="WL54" s="105"/>
      <c r="WM54" s="105"/>
      <c r="WN54" s="105"/>
      <c r="WO54" s="105"/>
      <c r="WP54" s="105"/>
      <c r="WQ54" s="105"/>
      <c r="WR54" s="105"/>
      <c r="WS54" s="105"/>
      <c r="WT54" s="105"/>
      <c r="WU54" s="105"/>
      <c r="WV54" s="105"/>
      <c r="WW54" s="105"/>
      <c r="WX54" s="105"/>
      <c r="WY54" s="105"/>
      <c r="WZ54" s="105"/>
      <c r="XA54" s="105"/>
      <c r="XB54" s="105"/>
      <c r="XC54" s="105"/>
      <c r="XD54" s="105"/>
      <c r="XE54" s="105"/>
      <c r="XF54" s="105"/>
      <c r="XG54" s="105"/>
      <c r="XH54" s="105"/>
      <c r="XI54" s="105"/>
      <c r="XJ54" s="105"/>
      <c r="XK54" s="105"/>
      <c r="XL54" s="105"/>
      <c r="XM54" s="105"/>
      <c r="XN54" s="105"/>
      <c r="XO54" s="105"/>
      <c r="XP54" s="105"/>
      <c r="XQ54" s="105"/>
      <c r="XR54" s="105"/>
      <c r="XS54" s="105"/>
      <c r="XT54" s="105"/>
      <c r="XU54" s="105"/>
      <c r="XV54" s="105"/>
      <c r="XW54" s="105"/>
      <c r="XX54" s="105"/>
      <c r="XY54" s="105"/>
      <c r="XZ54" s="105"/>
      <c r="YA54" s="105"/>
      <c r="YB54" s="105"/>
      <c r="YC54" s="105"/>
      <c r="YD54" s="105"/>
      <c r="YE54" s="105"/>
      <c r="YF54" s="105"/>
      <c r="YG54" s="105"/>
      <c r="YH54" s="105"/>
      <c r="YI54" s="105"/>
      <c r="YJ54" s="105"/>
      <c r="YK54" s="105"/>
      <c r="YL54" s="105"/>
      <c r="YM54" s="105"/>
      <c r="YN54" s="105"/>
      <c r="YO54" s="105"/>
      <c r="YP54" s="105"/>
      <c r="YQ54" s="105"/>
      <c r="YR54" s="105"/>
      <c r="YS54" s="105"/>
      <c r="YT54" s="105"/>
      <c r="YU54" s="105"/>
      <c r="YV54" s="105"/>
      <c r="YW54" s="105"/>
      <c r="YX54" s="105"/>
      <c r="YY54" s="105"/>
      <c r="YZ54" s="105"/>
      <c r="ZA54" s="105"/>
      <c r="ZB54" s="105"/>
      <c r="ZC54" s="105"/>
      <c r="ZD54" s="105"/>
      <c r="ZE54" s="105"/>
      <c r="ZF54" s="105"/>
      <c r="ZG54" s="105"/>
      <c r="ZH54" s="105"/>
      <c r="ZI54" s="105"/>
      <c r="ZJ54" s="105"/>
      <c r="ZK54" s="105"/>
      <c r="ZL54" s="105"/>
      <c r="ZM54" s="105"/>
      <c r="ZN54" s="105"/>
      <c r="ZO54" s="105"/>
      <c r="ZP54" s="105"/>
      <c r="ZQ54" s="105"/>
      <c r="ZR54" s="105"/>
      <c r="ZS54" s="105"/>
      <c r="ZT54" s="105"/>
      <c r="ZU54" s="105"/>
      <c r="ZV54" s="105"/>
      <c r="ZW54" s="105"/>
      <c r="ZX54" s="105"/>
      <c r="ZY54" s="105"/>
      <c r="ZZ54" s="105"/>
      <c r="AAA54" s="105"/>
      <c r="AAB54" s="105"/>
      <c r="AAC54" s="105"/>
      <c r="AAD54" s="105"/>
      <c r="AAE54" s="105"/>
      <c r="AAF54" s="105"/>
      <c r="AAG54" s="105"/>
      <c r="AAH54" s="105"/>
      <c r="AAI54" s="105"/>
      <c r="AAJ54" s="105"/>
      <c r="AAK54" s="105"/>
      <c r="AAL54" s="105"/>
      <c r="AAM54" s="105"/>
      <c r="AAN54" s="105"/>
      <c r="AAO54" s="105"/>
      <c r="AAP54" s="105"/>
      <c r="AAQ54" s="105"/>
      <c r="AAR54" s="105"/>
      <c r="AAS54" s="105"/>
      <c r="AAT54" s="105"/>
      <c r="AAU54" s="105"/>
      <c r="AAV54" s="105"/>
      <c r="AAW54" s="105"/>
      <c r="AAX54" s="105"/>
      <c r="AAY54" s="105"/>
      <c r="AAZ54" s="105"/>
      <c r="ABA54" s="105"/>
      <c r="ABB54" s="105"/>
      <c r="ABC54" s="105"/>
      <c r="ABD54" s="105"/>
      <c r="ABE54" s="105"/>
      <c r="ABF54" s="105"/>
      <c r="ABG54" s="105"/>
      <c r="ABH54" s="105"/>
      <c r="ABI54" s="105"/>
      <c r="ABJ54" s="105"/>
      <c r="ABK54" s="105"/>
      <c r="ABL54" s="105"/>
      <c r="ABM54" s="105"/>
      <c r="ABN54" s="105"/>
      <c r="ABO54" s="105"/>
      <c r="ABP54" s="105"/>
      <c r="ABQ54" s="105"/>
      <c r="ABR54" s="105"/>
      <c r="ABS54" s="105"/>
      <c r="ABT54" s="105"/>
      <c r="ABU54" s="105"/>
      <c r="ABV54" s="105"/>
      <c r="ABW54" s="105"/>
      <c r="ABX54" s="105"/>
      <c r="ABY54" s="105"/>
      <c r="ABZ54" s="105"/>
      <c r="ACA54" s="105"/>
      <c r="ACB54" s="105"/>
      <c r="ACC54" s="105"/>
      <c r="ACD54" s="105"/>
      <c r="ACE54" s="105"/>
      <c r="ACF54" s="105"/>
      <c r="ACG54" s="105"/>
      <c r="ACH54" s="105"/>
      <c r="ACI54" s="105"/>
      <c r="ACJ54" s="105"/>
      <c r="ACK54" s="105"/>
      <c r="ACL54" s="105"/>
      <c r="ACM54" s="105"/>
      <c r="ACN54" s="105"/>
      <c r="ACO54" s="105"/>
      <c r="ACP54" s="105"/>
      <c r="ACQ54" s="105"/>
      <c r="ACR54" s="105"/>
      <c r="ACS54" s="105"/>
      <c r="ACT54" s="105"/>
      <c r="ACU54" s="105"/>
      <c r="ACV54" s="105"/>
      <c r="ACW54" s="105"/>
      <c r="ACX54" s="105"/>
      <c r="ACY54" s="105"/>
      <c r="ACZ54" s="105"/>
      <c r="ADA54" s="105"/>
      <c r="ADB54" s="105"/>
      <c r="ADC54" s="105"/>
      <c r="ADD54" s="105"/>
      <c r="ADE54" s="105"/>
      <c r="ADF54" s="105"/>
      <c r="ADG54" s="105"/>
      <c r="ADH54" s="105"/>
      <c r="ADI54" s="105"/>
      <c r="ADJ54" s="105"/>
      <c r="ADK54" s="105"/>
      <c r="ADL54" s="105"/>
      <c r="ADM54" s="105"/>
      <c r="ADN54" s="105"/>
      <c r="ADO54" s="105"/>
      <c r="ADP54" s="105"/>
      <c r="ADQ54" s="105"/>
      <c r="ADR54" s="105"/>
      <c r="ADS54" s="105"/>
      <c r="ADT54" s="105"/>
      <c r="ADU54" s="105"/>
      <c r="ADV54" s="105"/>
      <c r="ADW54" s="105"/>
      <c r="ADX54" s="105"/>
      <c r="ADY54" s="105"/>
      <c r="ADZ54" s="105"/>
      <c r="AEA54" s="105"/>
      <c r="AEB54" s="105"/>
      <c r="AEC54" s="105"/>
      <c r="AED54" s="105"/>
      <c r="AEE54" s="105"/>
      <c r="AEF54" s="105"/>
      <c r="AEG54" s="105"/>
      <c r="AEH54" s="105"/>
      <c r="AEI54" s="105"/>
      <c r="AEJ54" s="105"/>
      <c r="AEK54" s="105"/>
      <c r="AEL54" s="105"/>
      <c r="AEM54" s="105"/>
      <c r="AEN54" s="105"/>
      <c r="AEO54" s="105"/>
      <c r="AEP54" s="105"/>
      <c r="AEQ54" s="105"/>
      <c r="AER54" s="105"/>
      <c r="AES54" s="105"/>
      <c r="AET54" s="105"/>
      <c r="AEU54" s="105"/>
      <c r="AEV54" s="105"/>
      <c r="AEW54" s="105"/>
      <c r="AEX54" s="105"/>
      <c r="AEY54" s="105"/>
      <c r="AEZ54" s="105"/>
      <c r="AFA54" s="105"/>
      <c r="AFB54" s="105"/>
      <c r="AFC54" s="105"/>
      <c r="AFD54" s="105"/>
      <c r="AFE54" s="105"/>
      <c r="AFF54" s="105"/>
      <c r="AFG54" s="105"/>
      <c r="AFH54" s="105"/>
      <c r="AFI54" s="105"/>
      <c r="AFJ54" s="105"/>
      <c r="AFK54" s="105"/>
      <c r="AFL54" s="105"/>
      <c r="AFM54" s="105"/>
      <c r="AFN54" s="105"/>
      <c r="AFO54" s="105"/>
      <c r="AFP54" s="105"/>
      <c r="AFQ54" s="105"/>
      <c r="AFR54" s="105"/>
      <c r="AFS54" s="105"/>
      <c r="AFT54" s="105"/>
      <c r="AFU54" s="105"/>
      <c r="AFV54" s="105"/>
      <c r="AFW54" s="105"/>
      <c r="AFX54" s="105"/>
      <c r="AFY54" s="105"/>
      <c r="AFZ54" s="105"/>
      <c r="AGA54" s="105"/>
      <c r="AGB54" s="105"/>
      <c r="AGC54" s="105"/>
      <c r="AGD54" s="105"/>
      <c r="AGE54" s="105"/>
      <c r="AGF54" s="105"/>
      <c r="AGG54" s="105"/>
      <c r="AGH54" s="105"/>
      <c r="AGI54" s="105"/>
      <c r="AGJ54" s="105"/>
      <c r="AGK54" s="105"/>
      <c r="AGL54" s="105"/>
      <c r="AGM54" s="105"/>
      <c r="AGN54" s="105"/>
      <c r="AGO54" s="105"/>
      <c r="AGP54" s="105"/>
      <c r="AGQ54" s="105"/>
      <c r="AGR54" s="105"/>
      <c r="AGS54" s="105"/>
      <c r="AGT54" s="105"/>
      <c r="AGU54" s="105"/>
      <c r="AGV54" s="105"/>
      <c r="AGW54" s="105"/>
      <c r="AGX54" s="105"/>
      <c r="AGY54" s="105"/>
      <c r="AGZ54" s="105"/>
      <c r="AHA54" s="105"/>
      <c r="AHB54" s="105"/>
      <c r="AHC54" s="105"/>
      <c r="AHD54" s="105"/>
      <c r="AHE54" s="105"/>
      <c r="AHF54" s="105"/>
      <c r="AHG54" s="105"/>
      <c r="AHH54" s="105"/>
      <c r="AHI54" s="105"/>
      <c r="AHJ54" s="105"/>
      <c r="AHK54" s="105"/>
      <c r="AHL54" s="105"/>
      <c r="AHM54" s="105"/>
      <c r="AHN54" s="105"/>
      <c r="AHO54" s="105"/>
      <c r="AHP54" s="105"/>
      <c r="AHQ54" s="105"/>
      <c r="AHR54" s="105"/>
      <c r="AHS54" s="105"/>
      <c r="AHT54" s="105"/>
      <c r="AHU54" s="105"/>
      <c r="AHV54" s="105"/>
      <c r="AHW54" s="105"/>
      <c r="AHX54" s="105"/>
      <c r="AHY54" s="105"/>
      <c r="AHZ54" s="105"/>
      <c r="AIA54" s="105"/>
      <c r="AIB54" s="105"/>
      <c r="AIC54" s="105"/>
      <c r="AID54" s="105"/>
      <c r="AIE54" s="105"/>
      <c r="AIF54" s="105"/>
      <c r="AIG54" s="105"/>
      <c r="AIH54" s="105"/>
      <c r="AII54" s="105"/>
      <c r="AIJ54" s="105"/>
      <c r="AIK54" s="105"/>
      <c r="AIL54" s="105"/>
      <c r="AIM54" s="105"/>
      <c r="AIN54" s="105"/>
      <c r="AIO54" s="105"/>
      <c r="AIP54" s="105"/>
      <c r="AIQ54" s="105"/>
      <c r="AIR54" s="105"/>
      <c r="AIS54" s="105"/>
      <c r="AIT54" s="105"/>
      <c r="AIU54" s="105"/>
      <c r="AIV54" s="105"/>
      <c r="AIW54" s="105"/>
      <c r="AIX54" s="105"/>
      <c r="AIY54" s="105"/>
      <c r="AIZ54" s="105"/>
      <c r="AJA54" s="105"/>
      <c r="AJB54" s="105"/>
      <c r="AJC54" s="105"/>
      <c r="AJD54" s="105"/>
      <c r="AJE54" s="105"/>
      <c r="AJF54" s="105"/>
      <c r="AJG54" s="105"/>
      <c r="AJH54" s="105"/>
      <c r="AJI54" s="105"/>
      <c r="AJJ54" s="105"/>
      <c r="AJK54" s="105"/>
      <c r="AJL54" s="105"/>
      <c r="AJM54" s="105"/>
      <c r="AJN54" s="105"/>
      <c r="AJO54" s="105"/>
      <c r="AJP54" s="105"/>
      <c r="AJQ54" s="105"/>
      <c r="AJR54" s="105"/>
      <c r="AJS54" s="105"/>
      <c r="AJT54" s="105"/>
      <c r="AJU54" s="105"/>
      <c r="AJV54" s="105"/>
      <c r="AJW54" s="105"/>
      <c r="AJX54" s="105"/>
      <c r="AJY54" s="105"/>
      <c r="AJZ54" s="105"/>
      <c r="AKA54" s="105"/>
      <c r="AKB54" s="105"/>
      <c r="AKC54" s="105"/>
      <c r="AKD54" s="105"/>
      <c r="AKE54" s="105"/>
      <c r="AKF54" s="105"/>
      <c r="AKG54" s="105"/>
      <c r="AKH54" s="105"/>
      <c r="AKI54" s="105"/>
      <c r="AKJ54" s="105"/>
      <c r="AKK54" s="105"/>
      <c r="AKL54" s="105"/>
      <c r="AKM54" s="105"/>
      <c r="AKN54" s="105"/>
      <c r="AKO54" s="105"/>
      <c r="AKP54" s="105"/>
      <c r="AKQ54" s="105"/>
      <c r="AKR54" s="105"/>
      <c r="AKS54" s="105"/>
      <c r="AKT54" s="105"/>
      <c r="AKU54" s="105"/>
      <c r="AKV54" s="105"/>
      <c r="AKW54" s="105"/>
      <c r="AKX54" s="105"/>
      <c r="AKY54" s="105"/>
      <c r="AKZ54" s="105"/>
      <c r="ALA54" s="105"/>
      <c r="ALB54" s="105"/>
      <c r="ALC54" s="105"/>
      <c r="ALD54" s="105"/>
      <c r="ALE54" s="105"/>
      <c r="ALF54" s="105"/>
      <c r="ALG54" s="105"/>
      <c r="ALH54" s="105"/>
      <c r="ALI54" s="105"/>
      <c r="ALJ54" s="105"/>
      <c r="ALK54" s="105"/>
      <c r="ALL54" s="105"/>
      <c r="ALM54" s="105"/>
      <c r="ALN54" s="105"/>
      <c r="ALO54" s="105"/>
      <c r="ALP54" s="105"/>
      <c r="ALQ54" s="105"/>
      <c r="ALR54" s="105"/>
      <c r="ALS54" s="105"/>
      <c r="ALT54" s="105"/>
      <c r="ALU54" s="105"/>
      <c r="ALV54" s="105"/>
      <c r="ALW54" s="105"/>
      <c r="ALX54" s="105"/>
      <c r="ALY54" s="105"/>
      <c r="ALZ54" s="105"/>
      <c r="AMA54" s="105"/>
      <c r="AMB54" s="105"/>
      <c r="AMC54" s="105"/>
      <c r="AMD54" s="105"/>
      <c r="AME54" s="105"/>
      <c r="AMF54" s="105"/>
      <c r="AMG54" s="105"/>
      <c r="AMH54" s="105"/>
      <c r="AMI54" s="105"/>
      <c r="AMJ54" s="105"/>
      <c r="AMK54" s="105"/>
      <c r="AML54" s="105"/>
      <c r="AMM54" s="105"/>
      <c r="AMN54" s="105"/>
      <c r="AMO54" s="105"/>
      <c r="AMP54" s="105"/>
      <c r="AMQ54" s="105"/>
      <c r="AMR54" s="105"/>
      <c r="AMS54" s="105"/>
      <c r="AMT54" s="105"/>
      <c r="AMU54" s="105"/>
      <c r="AMV54" s="105"/>
      <c r="AMW54" s="105"/>
      <c r="AMX54" s="105"/>
      <c r="AMY54" s="105"/>
      <c r="AMZ54" s="105"/>
      <c r="ANA54" s="105"/>
      <c r="ANB54" s="105"/>
      <c r="ANC54" s="105"/>
      <c r="AND54" s="105"/>
      <c r="ANE54" s="105"/>
      <c r="ANF54" s="105"/>
      <c r="ANG54" s="105"/>
      <c r="ANH54" s="105"/>
      <c r="ANI54" s="105"/>
      <c r="ANJ54" s="105"/>
      <c r="ANK54" s="105"/>
      <c r="ANL54" s="105"/>
      <c r="ANM54" s="105"/>
      <c r="ANN54" s="105"/>
      <c r="ANO54" s="105"/>
      <c r="ANP54" s="105"/>
      <c r="ANQ54" s="105"/>
      <c r="ANR54" s="105"/>
      <c r="ANS54" s="105"/>
      <c r="ANT54" s="105"/>
      <c r="ANU54" s="105"/>
      <c r="ANV54" s="105"/>
      <c r="ANW54" s="105"/>
      <c r="ANX54" s="105"/>
      <c r="ANY54" s="105"/>
      <c r="ANZ54" s="105"/>
      <c r="AOA54" s="105"/>
      <c r="AOB54" s="105"/>
      <c r="AOC54" s="105"/>
      <c r="AOD54" s="105"/>
      <c r="AOE54" s="105"/>
      <c r="AOF54" s="105"/>
      <c r="AOG54" s="105"/>
      <c r="AOH54" s="105"/>
      <c r="AOI54" s="105"/>
      <c r="AOJ54" s="105"/>
      <c r="AOK54" s="105"/>
      <c r="AOL54" s="105"/>
      <c r="AOM54" s="105"/>
      <c r="AON54" s="105"/>
      <c r="AOO54" s="105"/>
      <c r="AOP54" s="105"/>
      <c r="AOQ54" s="105"/>
      <c r="AOR54" s="105"/>
      <c r="AOS54" s="105"/>
      <c r="AOT54" s="105"/>
      <c r="AOU54" s="105"/>
      <c r="AOV54" s="105"/>
      <c r="AOW54" s="105"/>
      <c r="AOX54" s="105"/>
      <c r="AOY54" s="105"/>
      <c r="AOZ54" s="105"/>
      <c r="APA54" s="105"/>
      <c r="APB54" s="105"/>
      <c r="APC54" s="105"/>
      <c r="APD54" s="105"/>
      <c r="APE54" s="105"/>
      <c r="APF54" s="105"/>
      <c r="APG54" s="105"/>
      <c r="APH54" s="105"/>
      <c r="API54" s="105"/>
      <c r="APJ54" s="105"/>
      <c r="APK54" s="105"/>
      <c r="APL54" s="105"/>
      <c r="APM54" s="105"/>
      <c r="APN54" s="105"/>
      <c r="APO54" s="105"/>
      <c r="APP54" s="105"/>
      <c r="APQ54" s="105"/>
      <c r="APR54" s="105"/>
      <c r="APS54" s="105"/>
      <c r="APT54" s="105"/>
      <c r="APU54" s="105"/>
      <c r="APV54" s="105"/>
      <c r="APW54" s="105"/>
      <c r="APX54" s="105"/>
      <c r="APY54" s="105"/>
      <c r="APZ54" s="105"/>
      <c r="AQA54" s="105"/>
      <c r="AQB54" s="105"/>
      <c r="AQC54" s="105"/>
      <c r="AQD54" s="105"/>
      <c r="AQE54" s="105"/>
      <c r="AQF54" s="105"/>
      <c r="AQG54" s="105"/>
      <c r="AQH54" s="105"/>
      <c r="AQI54" s="105"/>
      <c r="AQJ54" s="105"/>
      <c r="AQK54" s="105"/>
      <c r="AQL54" s="105"/>
      <c r="AQM54" s="105"/>
      <c r="AQN54" s="105"/>
      <c r="AQO54" s="105"/>
      <c r="AQP54" s="105"/>
      <c r="AQQ54" s="105"/>
      <c r="AQR54" s="105"/>
      <c r="AQS54" s="105"/>
      <c r="AQT54" s="105"/>
      <c r="AQU54" s="105"/>
      <c r="AQV54" s="105"/>
      <c r="AQW54" s="105"/>
      <c r="AQX54" s="105"/>
      <c r="AQY54" s="105"/>
      <c r="AQZ54" s="105"/>
      <c r="ARA54" s="105"/>
      <c r="ARB54" s="105"/>
      <c r="ARC54" s="105"/>
      <c r="ARD54" s="105"/>
      <c r="ARE54" s="105"/>
      <c r="ARF54" s="105"/>
      <c r="ARG54" s="105"/>
      <c r="ARH54" s="105"/>
      <c r="ARI54" s="105"/>
      <c r="ARJ54" s="105"/>
      <c r="ARK54" s="105"/>
      <c r="ARL54" s="105"/>
      <c r="ARM54" s="105"/>
      <c r="ARN54" s="105"/>
      <c r="ARO54" s="105"/>
      <c r="ARP54" s="105"/>
      <c r="ARQ54" s="105"/>
      <c r="ARR54" s="105"/>
      <c r="ARS54" s="105"/>
      <c r="ART54" s="105"/>
      <c r="ARU54" s="105"/>
      <c r="ARV54" s="105"/>
      <c r="ARW54" s="105"/>
      <c r="ARX54" s="105"/>
      <c r="ARY54" s="105"/>
      <c r="ARZ54" s="105"/>
      <c r="ASA54" s="105"/>
      <c r="ASB54" s="105"/>
      <c r="ASC54" s="105"/>
      <c r="ASD54" s="105"/>
      <c r="ASE54" s="105"/>
      <c r="ASF54" s="105"/>
      <c r="ASG54" s="105"/>
      <c r="ASH54" s="105"/>
      <c r="ASI54" s="105"/>
      <c r="ASJ54" s="105"/>
      <c r="ASK54" s="105"/>
      <c r="ASL54" s="105"/>
      <c r="ASM54" s="105"/>
      <c r="ASN54" s="105"/>
      <c r="ASO54" s="105"/>
      <c r="ASP54" s="105"/>
      <c r="ASQ54" s="105"/>
      <c r="ASR54" s="105"/>
      <c r="ASS54" s="105"/>
      <c r="AST54" s="105"/>
      <c r="ASU54" s="105"/>
      <c r="ASV54" s="105"/>
      <c r="ASW54" s="105"/>
      <c r="ASX54" s="105"/>
      <c r="ASY54" s="105"/>
      <c r="ASZ54" s="105"/>
      <c r="ATA54" s="105"/>
      <c r="ATB54" s="105"/>
      <c r="ATC54" s="105"/>
      <c r="ATD54" s="105"/>
      <c r="ATE54" s="105"/>
      <c r="ATF54" s="105"/>
      <c r="ATG54" s="105"/>
      <c r="ATH54" s="105"/>
      <c r="ATI54" s="105"/>
      <c r="ATJ54" s="105"/>
      <c r="ATK54" s="105"/>
      <c r="ATL54" s="105"/>
      <c r="ATM54" s="105"/>
      <c r="ATN54" s="105"/>
      <c r="ATO54" s="105"/>
      <c r="ATP54" s="105"/>
      <c r="ATQ54" s="105"/>
      <c r="ATR54" s="105"/>
      <c r="ATS54" s="105"/>
      <c r="ATT54" s="105"/>
      <c r="ATU54" s="105"/>
      <c r="ATV54" s="105"/>
      <c r="ATW54" s="105"/>
      <c r="ATX54" s="105"/>
      <c r="ATY54" s="105"/>
      <c r="ATZ54" s="105"/>
      <c r="AUA54" s="105"/>
      <c r="AUB54" s="105"/>
      <c r="AUC54" s="105"/>
      <c r="AUD54" s="105"/>
      <c r="AUE54" s="105"/>
      <c r="AUF54" s="105"/>
      <c r="AUG54" s="105"/>
      <c r="AUH54" s="105"/>
      <c r="AUI54" s="105"/>
      <c r="AUJ54" s="105"/>
      <c r="AUK54" s="105"/>
      <c r="AUL54" s="105"/>
      <c r="AUM54" s="105"/>
      <c r="AUN54" s="105"/>
      <c r="AUO54" s="105"/>
      <c r="AUP54" s="105"/>
      <c r="AUQ54" s="105"/>
      <c r="AUR54" s="105"/>
      <c r="AUS54" s="105"/>
      <c r="AUT54" s="105"/>
      <c r="AUU54" s="105"/>
      <c r="AUV54" s="105"/>
      <c r="AUW54" s="105"/>
      <c r="AUX54" s="105"/>
      <c r="AUY54" s="105"/>
      <c r="AUZ54" s="105"/>
      <c r="AVA54" s="105"/>
      <c r="AVB54" s="105"/>
      <c r="AVC54" s="105"/>
      <c r="AVD54" s="105"/>
      <c r="AVE54" s="105"/>
      <c r="AVF54" s="105"/>
      <c r="AVG54" s="105"/>
      <c r="AVH54" s="105"/>
      <c r="AVI54" s="105"/>
      <c r="AVJ54" s="105"/>
      <c r="AVK54" s="105"/>
      <c r="AVL54" s="105"/>
      <c r="AVM54" s="105"/>
      <c r="AVN54" s="105"/>
      <c r="AVO54" s="105"/>
      <c r="AVP54" s="105"/>
      <c r="AVQ54" s="105"/>
      <c r="AVR54" s="105"/>
      <c r="AVS54" s="105"/>
      <c r="AVT54" s="105"/>
      <c r="AVU54" s="105"/>
      <c r="AVV54" s="105"/>
      <c r="AVW54" s="105"/>
      <c r="AVX54" s="105"/>
      <c r="AVY54" s="105"/>
      <c r="AVZ54" s="105"/>
      <c r="AWA54" s="105"/>
      <c r="AWB54" s="105"/>
      <c r="AWC54" s="105"/>
      <c r="AWD54" s="105"/>
      <c r="AWE54" s="105"/>
      <c r="AWF54" s="105"/>
      <c r="AWG54" s="105"/>
      <c r="AWH54" s="105"/>
    </row>
    <row r="55" spans="1:1282" s="58" customFormat="1">
      <c r="A55" s="2578"/>
      <c r="B55" s="65"/>
      <c r="C55" s="2741" t="s">
        <v>76</v>
      </c>
      <c r="D55" s="2741"/>
      <c r="E55" s="2741"/>
      <c r="F55" s="2741"/>
      <c r="G55" s="2741"/>
      <c r="H55" s="2741"/>
      <c r="I55" s="2741"/>
      <c r="J55" s="2741"/>
      <c r="K55" s="2741"/>
      <c r="L55" s="2741"/>
      <c r="M55" s="2741"/>
      <c r="N55" s="2742"/>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c r="EJ55" s="105"/>
      <c r="EK55" s="105"/>
      <c r="EL55" s="105"/>
      <c r="EM55" s="105"/>
      <c r="EN55" s="105"/>
      <c r="EO55" s="105"/>
      <c r="EP55" s="105"/>
      <c r="EQ55" s="105"/>
      <c r="ER55" s="105"/>
      <c r="ES55" s="105"/>
      <c r="ET55" s="105"/>
      <c r="EU55" s="105"/>
      <c r="EV55" s="105"/>
      <c r="EW55" s="105"/>
      <c r="EX55" s="105"/>
      <c r="EY55" s="105"/>
      <c r="EZ55" s="105"/>
      <c r="FA55" s="105"/>
      <c r="FB55" s="105"/>
      <c r="FC55" s="105"/>
      <c r="FD55" s="105"/>
      <c r="FE55" s="105"/>
      <c r="FF55" s="105"/>
      <c r="FG55" s="105"/>
      <c r="FH55" s="105"/>
      <c r="FI55" s="105"/>
      <c r="FJ55" s="105"/>
      <c r="FK55" s="105"/>
      <c r="FL55" s="105"/>
      <c r="FM55" s="105"/>
      <c r="FN55" s="105"/>
      <c r="FO55" s="105"/>
      <c r="FP55" s="105"/>
      <c r="FQ55" s="105"/>
      <c r="FR55" s="105"/>
      <c r="FS55" s="105"/>
      <c r="FT55" s="105"/>
      <c r="FU55" s="105"/>
      <c r="FV55" s="105"/>
      <c r="FW55" s="105"/>
      <c r="FX55" s="105"/>
      <c r="FY55" s="105"/>
      <c r="FZ55" s="105"/>
      <c r="GA55" s="105"/>
      <c r="GB55" s="105"/>
      <c r="GC55" s="105"/>
      <c r="GD55" s="105"/>
      <c r="GE55" s="105"/>
      <c r="GF55" s="105"/>
      <c r="GG55" s="105"/>
      <c r="GH55" s="105"/>
      <c r="GI55" s="105"/>
      <c r="GJ55" s="105"/>
      <c r="GK55" s="105"/>
      <c r="GL55" s="105"/>
      <c r="GM55" s="105"/>
      <c r="GN55" s="105"/>
      <c r="GO55" s="105"/>
      <c r="GP55" s="105"/>
      <c r="GQ55" s="105"/>
      <c r="GR55" s="105"/>
      <c r="GS55" s="105"/>
      <c r="GT55" s="105"/>
      <c r="GU55" s="105"/>
      <c r="GV55" s="105"/>
      <c r="GW55" s="105"/>
      <c r="GX55" s="105"/>
      <c r="GY55" s="105"/>
      <c r="GZ55" s="105"/>
      <c r="HA55" s="105"/>
      <c r="HB55" s="105"/>
      <c r="HC55" s="105"/>
      <c r="HD55" s="105"/>
      <c r="HE55" s="105"/>
      <c r="HF55" s="105"/>
      <c r="HG55" s="105"/>
      <c r="HH55" s="105"/>
      <c r="HI55" s="105"/>
      <c r="HJ55" s="105"/>
      <c r="HK55" s="105"/>
      <c r="HL55" s="105"/>
      <c r="HM55" s="105"/>
      <c r="HN55" s="105"/>
      <c r="HO55" s="105"/>
      <c r="HP55" s="105"/>
      <c r="HQ55" s="105"/>
      <c r="HR55" s="105"/>
      <c r="HS55" s="105"/>
      <c r="HT55" s="105"/>
      <c r="HU55" s="105"/>
      <c r="HV55" s="105"/>
      <c r="HW55" s="105"/>
      <c r="HX55" s="105"/>
      <c r="HY55" s="105"/>
      <c r="HZ55" s="105"/>
      <c r="IA55" s="105"/>
      <c r="IB55" s="105"/>
      <c r="IC55" s="105"/>
      <c r="ID55" s="105"/>
      <c r="IE55" s="105"/>
      <c r="IF55" s="105"/>
      <c r="IG55" s="105"/>
      <c r="IH55" s="105"/>
      <c r="II55" s="105"/>
      <c r="IJ55" s="105"/>
      <c r="IK55" s="105"/>
      <c r="IL55" s="105"/>
      <c r="IM55" s="105"/>
      <c r="IN55" s="105"/>
      <c r="IO55" s="105"/>
      <c r="IP55" s="105"/>
      <c r="IQ55" s="105"/>
      <c r="IR55" s="105"/>
      <c r="IS55" s="105"/>
      <c r="IT55" s="105"/>
      <c r="IU55" s="105"/>
      <c r="IV55" s="105"/>
      <c r="IW55" s="105"/>
      <c r="IX55" s="105"/>
      <c r="IY55" s="105"/>
      <c r="IZ55" s="105"/>
      <c r="JA55" s="105"/>
      <c r="JB55" s="105"/>
      <c r="JC55" s="105"/>
      <c r="JD55" s="105"/>
      <c r="JE55" s="105"/>
      <c r="JF55" s="105"/>
      <c r="JG55" s="105"/>
      <c r="JH55" s="105"/>
      <c r="JI55" s="105"/>
      <c r="JJ55" s="105"/>
      <c r="JK55" s="105"/>
      <c r="JL55" s="105"/>
      <c r="JM55" s="105"/>
      <c r="JN55" s="105"/>
      <c r="JO55" s="105"/>
      <c r="JP55" s="105"/>
      <c r="JQ55" s="105"/>
      <c r="JR55" s="105"/>
      <c r="JS55" s="105"/>
      <c r="JT55" s="105"/>
      <c r="JU55" s="105"/>
      <c r="JV55" s="105"/>
      <c r="JW55" s="105"/>
      <c r="JX55" s="105"/>
      <c r="JY55" s="105"/>
      <c r="JZ55" s="105"/>
      <c r="KA55" s="105"/>
      <c r="KB55" s="105"/>
      <c r="KC55" s="105"/>
      <c r="KD55" s="105"/>
      <c r="KE55" s="105"/>
      <c r="KF55" s="105"/>
      <c r="KG55" s="105"/>
      <c r="KH55" s="105"/>
      <c r="KI55" s="105"/>
      <c r="KJ55" s="105"/>
      <c r="KK55" s="105"/>
      <c r="KL55" s="105"/>
      <c r="KM55" s="105"/>
      <c r="KN55" s="105"/>
      <c r="KO55" s="105"/>
      <c r="KP55" s="105"/>
      <c r="KQ55" s="105"/>
      <c r="KR55" s="105"/>
      <c r="KS55" s="105"/>
      <c r="KT55" s="105"/>
      <c r="KU55" s="105"/>
      <c r="KV55" s="105"/>
      <c r="KW55" s="105"/>
      <c r="KX55" s="105"/>
      <c r="KY55" s="105"/>
      <c r="KZ55" s="105"/>
      <c r="LA55" s="105"/>
      <c r="LB55" s="105"/>
      <c r="LC55" s="105"/>
      <c r="LD55" s="105"/>
      <c r="LE55" s="105"/>
      <c r="LF55" s="105"/>
      <c r="LG55" s="105"/>
      <c r="LH55" s="105"/>
      <c r="LI55" s="105"/>
      <c r="LJ55" s="105"/>
      <c r="LK55" s="105"/>
      <c r="LL55" s="105"/>
      <c r="LM55" s="105"/>
      <c r="LN55" s="105"/>
      <c r="LO55" s="105"/>
      <c r="LP55" s="105"/>
      <c r="LQ55" s="105"/>
      <c r="LR55" s="105"/>
      <c r="LS55" s="105"/>
      <c r="LT55" s="105"/>
      <c r="LU55" s="105"/>
      <c r="LV55" s="105"/>
      <c r="LW55" s="105"/>
      <c r="LX55" s="105"/>
      <c r="LY55" s="105"/>
      <c r="LZ55" s="105"/>
      <c r="MA55" s="105"/>
      <c r="MB55" s="105"/>
      <c r="MC55" s="105"/>
      <c r="MD55" s="105"/>
      <c r="ME55" s="105"/>
      <c r="MF55" s="105"/>
      <c r="MG55" s="105"/>
      <c r="MH55" s="105"/>
      <c r="MI55" s="105"/>
      <c r="MJ55" s="105"/>
      <c r="MK55" s="105"/>
      <c r="ML55" s="105"/>
      <c r="MM55" s="105"/>
      <c r="MN55" s="105"/>
      <c r="MO55" s="105"/>
      <c r="MP55" s="105"/>
      <c r="MQ55" s="105"/>
      <c r="MR55" s="105"/>
      <c r="MS55" s="105"/>
      <c r="MT55" s="105"/>
      <c r="MU55" s="105"/>
      <c r="MV55" s="105"/>
      <c r="MW55" s="105"/>
      <c r="MX55" s="105"/>
      <c r="MY55" s="105"/>
      <c r="MZ55" s="105"/>
      <c r="NA55" s="105"/>
      <c r="NB55" s="105"/>
      <c r="NC55" s="105"/>
      <c r="ND55" s="105"/>
      <c r="NE55" s="105"/>
      <c r="NF55" s="105"/>
      <c r="NG55" s="105"/>
      <c r="NH55" s="105"/>
      <c r="NI55" s="105"/>
      <c r="NJ55" s="105"/>
      <c r="NK55" s="105"/>
      <c r="NL55" s="105"/>
      <c r="NM55" s="105"/>
      <c r="NN55" s="105"/>
      <c r="NO55" s="105"/>
      <c r="NP55" s="105"/>
      <c r="NQ55" s="105"/>
      <c r="NR55" s="105"/>
      <c r="NS55" s="105"/>
      <c r="NT55" s="105"/>
      <c r="NU55" s="105"/>
      <c r="NV55" s="105"/>
      <c r="NW55" s="105"/>
      <c r="NX55" s="105"/>
      <c r="NY55" s="105"/>
      <c r="NZ55" s="105"/>
      <c r="OA55" s="105"/>
      <c r="OB55" s="105"/>
      <c r="OC55" s="105"/>
      <c r="OD55" s="105"/>
      <c r="OE55" s="105"/>
      <c r="OF55" s="105"/>
      <c r="OG55" s="105"/>
      <c r="OH55" s="105"/>
      <c r="OI55" s="105"/>
      <c r="OJ55" s="105"/>
      <c r="OK55" s="105"/>
      <c r="OL55" s="105"/>
      <c r="OM55" s="105"/>
      <c r="ON55" s="105"/>
      <c r="OO55" s="105"/>
      <c r="OP55" s="105"/>
      <c r="OQ55" s="105"/>
      <c r="OR55" s="105"/>
      <c r="OS55" s="105"/>
      <c r="OT55" s="105"/>
      <c r="OU55" s="105"/>
      <c r="OV55" s="105"/>
      <c r="OW55" s="105"/>
      <c r="OX55" s="105"/>
      <c r="OY55" s="105"/>
      <c r="OZ55" s="105"/>
      <c r="PA55" s="105"/>
      <c r="PB55" s="105"/>
      <c r="PC55" s="105"/>
      <c r="PD55" s="105"/>
      <c r="PE55" s="105"/>
      <c r="PF55" s="105"/>
      <c r="PG55" s="105"/>
      <c r="PH55" s="105"/>
      <c r="PI55" s="105"/>
      <c r="PJ55" s="105"/>
      <c r="PK55" s="105"/>
      <c r="PL55" s="105"/>
      <c r="PM55" s="105"/>
      <c r="PN55" s="105"/>
      <c r="PO55" s="105"/>
      <c r="PP55" s="105"/>
      <c r="PQ55" s="105"/>
      <c r="PR55" s="105"/>
      <c r="PS55" s="105"/>
      <c r="PT55" s="105"/>
      <c r="PU55" s="105"/>
      <c r="PV55" s="105"/>
      <c r="PW55" s="105"/>
      <c r="PX55" s="105"/>
      <c r="PY55" s="105"/>
      <c r="PZ55" s="105"/>
      <c r="QA55" s="105"/>
      <c r="QB55" s="105"/>
      <c r="QC55" s="105"/>
      <c r="QD55" s="105"/>
      <c r="QE55" s="105"/>
      <c r="QF55" s="105"/>
      <c r="QG55" s="105"/>
      <c r="QH55" s="105"/>
      <c r="QI55" s="105"/>
      <c r="QJ55" s="105"/>
      <c r="QK55" s="105"/>
      <c r="QL55" s="105"/>
      <c r="QM55" s="105"/>
      <c r="QN55" s="105"/>
      <c r="QO55" s="105"/>
      <c r="QP55" s="105"/>
      <c r="QQ55" s="105"/>
      <c r="QR55" s="105"/>
      <c r="QS55" s="105"/>
      <c r="QT55" s="105"/>
      <c r="QU55" s="105"/>
      <c r="QV55" s="105"/>
      <c r="QW55" s="105"/>
      <c r="QX55" s="105"/>
      <c r="QY55" s="105"/>
      <c r="QZ55" s="105"/>
      <c r="RA55" s="105"/>
      <c r="RB55" s="105"/>
      <c r="RC55" s="105"/>
      <c r="RD55" s="105"/>
      <c r="RE55" s="105"/>
      <c r="RF55" s="105"/>
      <c r="RG55" s="105"/>
      <c r="RH55" s="105"/>
      <c r="RI55" s="105"/>
      <c r="RJ55" s="105"/>
      <c r="RK55" s="105"/>
      <c r="RL55" s="105"/>
      <c r="RM55" s="105"/>
      <c r="RN55" s="105"/>
      <c r="RO55" s="105"/>
      <c r="RP55" s="105"/>
      <c r="RQ55" s="105"/>
      <c r="RR55" s="105"/>
      <c r="RS55" s="105"/>
      <c r="RT55" s="105"/>
      <c r="RU55" s="105"/>
      <c r="RV55" s="105"/>
      <c r="RW55" s="105"/>
      <c r="RX55" s="105"/>
      <c r="RY55" s="105"/>
      <c r="RZ55" s="105"/>
      <c r="SA55" s="105"/>
      <c r="SB55" s="105"/>
      <c r="SC55" s="105"/>
      <c r="SD55" s="105"/>
      <c r="SE55" s="105"/>
      <c r="SF55" s="105"/>
      <c r="SG55" s="105"/>
      <c r="SH55" s="105"/>
      <c r="SI55" s="105"/>
      <c r="SJ55" s="105"/>
      <c r="SK55" s="105"/>
      <c r="SL55" s="105"/>
      <c r="SM55" s="105"/>
      <c r="SN55" s="105"/>
      <c r="SO55" s="105"/>
      <c r="SP55" s="105"/>
      <c r="SQ55" s="105"/>
      <c r="SR55" s="105"/>
      <c r="SS55" s="105"/>
      <c r="ST55" s="105"/>
      <c r="SU55" s="105"/>
      <c r="SV55" s="105"/>
      <c r="SW55" s="105"/>
      <c r="SX55" s="105"/>
      <c r="SY55" s="105"/>
      <c r="SZ55" s="105"/>
      <c r="TA55" s="105"/>
      <c r="TB55" s="105"/>
      <c r="TC55" s="105"/>
      <c r="TD55" s="105"/>
      <c r="TE55" s="105"/>
      <c r="TF55" s="105"/>
      <c r="TG55" s="105"/>
      <c r="TH55" s="105"/>
      <c r="TI55" s="105"/>
      <c r="TJ55" s="105"/>
      <c r="TK55" s="105"/>
      <c r="TL55" s="105"/>
      <c r="TM55" s="105"/>
      <c r="TN55" s="105"/>
      <c r="TO55" s="105"/>
      <c r="TP55" s="105"/>
      <c r="TQ55" s="105"/>
      <c r="TR55" s="105"/>
      <c r="TS55" s="105"/>
      <c r="TT55" s="105"/>
      <c r="TU55" s="105"/>
      <c r="TV55" s="105"/>
      <c r="TW55" s="105"/>
      <c r="TX55" s="105"/>
      <c r="TY55" s="105"/>
      <c r="TZ55" s="105"/>
      <c r="UA55" s="105"/>
      <c r="UB55" s="105"/>
      <c r="UC55" s="105"/>
      <c r="UD55" s="105"/>
      <c r="UE55" s="105"/>
      <c r="UF55" s="105"/>
      <c r="UG55" s="105"/>
      <c r="UH55" s="105"/>
      <c r="UI55" s="105"/>
      <c r="UJ55" s="105"/>
      <c r="UK55" s="105"/>
      <c r="UL55" s="105"/>
      <c r="UM55" s="105"/>
      <c r="UN55" s="105"/>
      <c r="UO55" s="105"/>
      <c r="UP55" s="105"/>
      <c r="UQ55" s="105"/>
      <c r="UR55" s="105"/>
      <c r="US55" s="105"/>
      <c r="UT55" s="105"/>
      <c r="UU55" s="105"/>
      <c r="UV55" s="105"/>
      <c r="UW55" s="105"/>
      <c r="UX55" s="105"/>
      <c r="UY55" s="105"/>
      <c r="UZ55" s="105"/>
      <c r="VA55" s="105"/>
      <c r="VB55" s="105"/>
      <c r="VC55" s="105"/>
      <c r="VD55" s="105"/>
      <c r="VE55" s="105"/>
      <c r="VF55" s="105"/>
      <c r="VG55" s="105"/>
      <c r="VH55" s="105"/>
      <c r="VI55" s="105"/>
      <c r="VJ55" s="105"/>
      <c r="VK55" s="105"/>
      <c r="VL55" s="105"/>
      <c r="VM55" s="105"/>
      <c r="VN55" s="105"/>
      <c r="VO55" s="105"/>
      <c r="VP55" s="105"/>
      <c r="VQ55" s="105"/>
      <c r="VR55" s="105"/>
      <c r="VS55" s="105"/>
      <c r="VT55" s="105"/>
      <c r="VU55" s="105"/>
      <c r="VV55" s="105"/>
      <c r="VW55" s="105"/>
      <c r="VX55" s="105"/>
      <c r="VY55" s="105"/>
      <c r="VZ55" s="105"/>
      <c r="WA55" s="105"/>
      <c r="WB55" s="105"/>
      <c r="WC55" s="105"/>
      <c r="WD55" s="105"/>
      <c r="WE55" s="105"/>
      <c r="WF55" s="105"/>
      <c r="WG55" s="105"/>
      <c r="WH55" s="105"/>
      <c r="WI55" s="105"/>
      <c r="WJ55" s="105"/>
      <c r="WK55" s="105"/>
      <c r="WL55" s="105"/>
      <c r="WM55" s="105"/>
      <c r="WN55" s="105"/>
      <c r="WO55" s="105"/>
      <c r="WP55" s="105"/>
      <c r="WQ55" s="105"/>
      <c r="WR55" s="105"/>
      <c r="WS55" s="105"/>
      <c r="WT55" s="105"/>
      <c r="WU55" s="105"/>
      <c r="WV55" s="105"/>
      <c r="WW55" s="105"/>
      <c r="WX55" s="105"/>
      <c r="WY55" s="105"/>
      <c r="WZ55" s="105"/>
      <c r="XA55" s="105"/>
      <c r="XB55" s="105"/>
      <c r="XC55" s="105"/>
      <c r="XD55" s="105"/>
      <c r="XE55" s="105"/>
      <c r="XF55" s="105"/>
      <c r="XG55" s="105"/>
      <c r="XH55" s="105"/>
      <c r="XI55" s="105"/>
      <c r="XJ55" s="105"/>
      <c r="XK55" s="105"/>
      <c r="XL55" s="105"/>
      <c r="XM55" s="105"/>
      <c r="XN55" s="105"/>
      <c r="XO55" s="105"/>
      <c r="XP55" s="105"/>
      <c r="XQ55" s="105"/>
      <c r="XR55" s="105"/>
      <c r="XS55" s="105"/>
      <c r="XT55" s="105"/>
      <c r="XU55" s="105"/>
      <c r="XV55" s="105"/>
      <c r="XW55" s="105"/>
      <c r="XX55" s="105"/>
      <c r="XY55" s="105"/>
      <c r="XZ55" s="105"/>
      <c r="YA55" s="105"/>
      <c r="YB55" s="105"/>
      <c r="YC55" s="105"/>
      <c r="YD55" s="105"/>
      <c r="YE55" s="105"/>
      <c r="YF55" s="105"/>
      <c r="YG55" s="105"/>
      <c r="YH55" s="105"/>
      <c r="YI55" s="105"/>
      <c r="YJ55" s="105"/>
      <c r="YK55" s="105"/>
      <c r="YL55" s="105"/>
      <c r="YM55" s="105"/>
      <c r="YN55" s="105"/>
      <c r="YO55" s="105"/>
      <c r="YP55" s="105"/>
      <c r="YQ55" s="105"/>
      <c r="YR55" s="105"/>
      <c r="YS55" s="105"/>
      <c r="YT55" s="105"/>
      <c r="YU55" s="105"/>
      <c r="YV55" s="105"/>
      <c r="YW55" s="105"/>
      <c r="YX55" s="105"/>
      <c r="YY55" s="105"/>
      <c r="YZ55" s="105"/>
      <c r="ZA55" s="105"/>
      <c r="ZB55" s="105"/>
      <c r="ZC55" s="105"/>
      <c r="ZD55" s="105"/>
      <c r="ZE55" s="105"/>
      <c r="ZF55" s="105"/>
      <c r="ZG55" s="105"/>
      <c r="ZH55" s="105"/>
      <c r="ZI55" s="105"/>
      <c r="ZJ55" s="105"/>
      <c r="ZK55" s="105"/>
      <c r="ZL55" s="105"/>
      <c r="ZM55" s="105"/>
      <c r="ZN55" s="105"/>
      <c r="ZO55" s="105"/>
      <c r="ZP55" s="105"/>
      <c r="ZQ55" s="105"/>
      <c r="ZR55" s="105"/>
      <c r="ZS55" s="105"/>
      <c r="ZT55" s="105"/>
      <c r="ZU55" s="105"/>
      <c r="ZV55" s="105"/>
      <c r="ZW55" s="105"/>
      <c r="ZX55" s="105"/>
      <c r="ZY55" s="105"/>
      <c r="ZZ55" s="105"/>
      <c r="AAA55" s="105"/>
      <c r="AAB55" s="105"/>
      <c r="AAC55" s="105"/>
      <c r="AAD55" s="105"/>
      <c r="AAE55" s="105"/>
      <c r="AAF55" s="105"/>
      <c r="AAG55" s="105"/>
      <c r="AAH55" s="105"/>
      <c r="AAI55" s="105"/>
      <c r="AAJ55" s="105"/>
      <c r="AAK55" s="105"/>
      <c r="AAL55" s="105"/>
      <c r="AAM55" s="105"/>
      <c r="AAN55" s="105"/>
      <c r="AAO55" s="105"/>
      <c r="AAP55" s="105"/>
      <c r="AAQ55" s="105"/>
      <c r="AAR55" s="105"/>
      <c r="AAS55" s="105"/>
      <c r="AAT55" s="105"/>
      <c r="AAU55" s="105"/>
      <c r="AAV55" s="105"/>
      <c r="AAW55" s="105"/>
      <c r="AAX55" s="105"/>
      <c r="AAY55" s="105"/>
      <c r="AAZ55" s="105"/>
      <c r="ABA55" s="105"/>
      <c r="ABB55" s="105"/>
      <c r="ABC55" s="105"/>
      <c r="ABD55" s="105"/>
      <c r="ABE55" s="105"/>
      <c r="ABF55" s="105"/>
      <c r="ABG55" s="105"/>
      <c r="ABH55" s="105"/>
      <c r="ABI55" s="105"/>
      <c r="ABJ55" s="105"/>
      <c r="ABK55" s="105"/>
      <c r="ABL55" s="105"/>
      <c r="ABM55" s="105"/>
      <c r="ABN55" s="105"/>
      <c r="ABO55" s="105"/>
      <c r="ABP55" s="105"/>
      <c r="ABQ55" s="105"/>
      <c r="ABR55" s="105"/>
      <c r="ABS55" s="105"/>
      <c r="ABT55" s="105"/>
      <c r="ABU55" s="105"/>
      <c r="ABV55" s="105"/>
      <c r="ABW55" s="105"/>
      <c r="ABX55" s="105"/>
      <c r="ABY55" s="105"/>
      <c r="ABZ55" s="105"/>
      <c r="ACA55" s="105"/>
      <c r="ACB55" s="105"/>
      <c r="ACC55" s="105"/>
      <c r="ACD55" s="105"/>
      <c r="ACE55" s="105"/>
      <c r="ACF55" s="105"/>
      <c r="ACG55" s="105"/>
      <c r="ACH55" s="105"/>
      <c r="ACI55" s="105"/>
      <c r="ACJ55" s="105"/>
      <c r="ACK55" s="105"/>
      <c r="ACL55" s="105"/>
      <c r="ACM55" s="105"/>
      <c r="ACN55" s="105"/>
      <c r="ACO55" s="105"/>
      <c r="ACP55" s="105"/>
      <c r="ACQ55" s="105"/>
      <c r="ACR55" s="105"/>
      <c r="ACS55" s="105"/>
      <c r="ACT55" s="105"/>
      <c r="ACU55" s="105"/>
      <c r="ACV55" s="105"/>
      <c r="ACW55" s="105"/>
      <c r="ACX55" s="105"/>
      <c r="ACY55" s="105"/>
      <c r="ACZ55" s="105"/>
      <c r="ADA55" s="105"/>
      <c r="ADB55" s="105"/>
      <c r="ADC55" s="105"/>
      <c r="ADD55" s="105"/>
      <c r="ADE55" s="105"/>
      <c r="ADF55" s="105"/>
      <c r="ADG55" s="105"/>
      <c r="ADH55" s="105"/>
      <c r="ADI55" s="105"/>
      <c r="ADJ55" s="105"/>
      <c r="ADK55" s="105"/>
      <c r="ADL55" s="105"/>
      <c r="ADM55" s="105"/>
      <c r="ADN55" s="105"/>
      <c r="ADO55" s="105"/>
      <c r="ADP55" s="105"/>
      <c r="ADQ55" s="105"/>
      <c r="ADR55" s="105"/>
      <c r="ADS55" s="105"/>
      <c r="ADT55" s="105"/>
      <c r="ADU55" s="105"/>
      <c r="ADV55" s="105"/>
      <c r="ADW55" s="105"/>
      <c r="ADX55" s="105"/>
      <c r="ADY55" s="105"/>
      <c r="ADZ55" s="105"/>
      <c r="AEA55" s="105"/>
      <c r="AEB55" s="105"/>
      <c r="AEC55" s="105"/>
      <c r="AED55" s="105"/>
      <c r="AEE55" s="105"/>
      <c r="AEF55" s="105"/>
      <c r="AEG55" s="105"/>
      <c r="AEH55" s="105"/>
      <c r="AEI55" s="105"/>
      <c r="AEJ55" s="105"/>
      <c r="AEK55" s="105"/>
      <c r="AEL55" s="105"/>
      <c r="AEM55" s="105"/>
      <c r="AEN55" s="105"/>
      <c r="AEO55" s="105"/>
      <c r="AEP55" s="105"/>
      <c r="AEQ55" s="105"/>
      <c r="AER55" s="105"/>
      <c r="AES55" s="105"/>
      <c r="AET55" s="105"/>
      <c r="AEU55" s="105"/>
      <c r="AEV55" s="105"/>
      <c r="AEW55" s="105"/>
      <c r="AEX55" s="105"/>
      <c r="AEY55" s="105"/>
      <c r="AEZ55" s="105"/>
      <c r="AFA55" s="105"/>
      <c r="AFB55" s="105"/>
      <c r="AFC55" s="105"/>
      <c r="AFD55" s="105"/>
      <c r="AFE55" s="105"/>
      <c r="AFF55" s="105"/>
      <c r="AFG55" s="105"/>
      <c r="AFH55" s="105"/>
      <c r="AFI55" s="105"/>
      <c r="AFJ55" s="105"/>
      <c r="AFK55" s="105"/>
      <c r="AFL55" s="105"/>
      <c r="AFM55" s="105"/>
      <c r="AFN55" s="105"/>
      <c r="AFO55" s="105"/>
      <c r="AFP55" s="105"/>
      <c r="AFQ55" s="105"/>
      <c r="AFR55" s="105"/>
      <c r="AFS55" s="105"/>
      <c r="AFT55" s="105"/>
      <c r="AFU55" s="105"/>
      <c r="AFV55" s="105"/>
      <c r="AFW55" s="105"/>
      <c r="AFX55" s="105"/>
      <c r="AFY55" s="105"/>
      <c r="AFZ55" s="105"/>
      <c r="AGA55" s="105"/>
      <c r="AGB55" s="105"/>
      <c r="AGC55" s="105"/>
      <c r="AGD55" s="105"/>
      <c r="AGE55" s="105"/>
      <c r="AGF55" s="105"/>
      <c r="AGG55" s="105"/>
      <c r="AGH55" s="105"/>
      <c r="AGI55" s="105"/>
      <c r="AGJ55" s="105"/>
      <c r="AGK55" s="105"/>
      <c r="AGL55" s="105"/>
      <c r="AGM55" s="105"/>
      <c r="AGN55" s="105"/>
      <c r="AGO55" s="105"/>
      <c r="AGP55" s="105"/>
      <c r="AGQ55" s="105"/>
      <c r="AGR55" s="105"/>
      <c r="AGS55" s="105"/>
      <c r="AGT55" s="105"/>
      <c r="AGU55" s="105"/>
      <c r="AGV55" s="105"/>
      <c r="AGW55" s="105"/>
      <c r="AGX55" s="105"/>
      <c r="AGY55" s="105"/>
      <c r="AGZ55" s="105"/>
      <c r="AHA55" s="105"/>
      <c r="AHB55" s="105"/>
      <c r="AHC55" s="105"/>
      <c r="AHD55" s="105"/>
      <c r="AHE55" s="105"/>
      <c r="AHF55" s="105"/>
      <c r="AHG55" s="105"/>
      <c r="AHH55" s="105"/>
      <c r="AHI55" s="105"/>
      <c r="AHJ55" s="105"/>
      <c r="AHK55" s="105"/>
      <c r="AHL55" s="105"/>
      <c r="AHM55" s="105"/>
      <c r="AHN55" s="105"/>
      <c r="AHO55" s="105"/>
      <c r="AHP55" s="105"/>
      <c r="AHQ55" s="105"/>
      <c r="AHR55" s="105"/>
      <c r="AHS55" s="105"/>
      <c r="AHT55" s="105"/>
      <c r="AHU55" s="105"/>
      <c r="AHV55" s="105"/>
      <c r="AHW55" s="105"/>
      <c r="AHX55" s="105"/>
      <c r="AHY55" s="105"/>
      <c r="AHZ55" s="105"/>
      <c r="AIA55" s="105"/>
      <c r="AIB55" s="105"/>
      <c r="AIC55" s="105"/>
      <c r="AID55" s="105"/>
      <c r="AIE55" s="105"/>
      <c r="AIF55" s="105"/>
      <c r="AIG55" s="105"/>
      <c r="AIH55" s="105"/>
      <c r="AII55" s="105"/>
      <c r="AIJ55" s="105"/>
      <c r="AIK55" s="105"/>
      <c r="AIL55" s="105"/>
      <c r="AIM55" s="105"/>
      <c r="AIN55" s="105"/>
      <c r="AIO55" s="105"/>
      <c r="AIP55" s="105"/>
      <c r="AIQ55" s="105"/>
      <c r="AIR55" s="105"/>
      <c r="AIS55" s="105"/>
      <c r="AIT55" s="105"/>
      <c r="AIU55" s="105"/>
      <c r="AIV55" s="105"/>
      <c r="AIW55" s="105"/>
      <c r="AIX55" s="105"/>
      <c r="AIY55" s="105"/>
      <c r="AIZ55" s="105"/>
      <c r="AJA55" s="105"/>
      <c r="AJB55" s="105"/>
      <c r="AJC55" s="105"/>
      <c r="AJD55" s="105"/>
      <c r="AJE55" s="105"/>
      <c r="AJF55" s="105"/>
      <c r="AJG55" s="105"/>
      <c r="AJH55" s="105"/>
      <c r="AJI55" s="105"/>
      <c r="AJJ55" s="105"/>
      <c r="AJK55" s="105"/>
      <c r="AJL55" s="105"/>
      <c r="AJM55" s="105"/>
      <c r="AJN55" s="105"/>
      <c r="AJO55" s="105"/>
      <c r="AJP55" s="105"/>
      <c r="AJQ55" s="105"/>
      <c r="AJR55" s="105"/>
      <c r="AJS55" s="105"/>
      <c r="AJT55" s="105"/>
      <c r="AJU55" s="105"/>
      <c r="AJV55" s="105"/>
      <c r="AJW55" s="105"/>
      <c r="AJX55" s="105"/>
      <c r="AJY55" s="105"/>
      <c r="AJZ55" s="105"/>
      <c r="AKA55" s="105"/>
      <c r="AKB55" s="105"/>
      <c r="AKC55" s="105"/>
      <c r="AKD55" s="105"/>
      <c r="AKE55" s="105"/>
      <c r="AKF55" s="105"/>
      <c r="AKG55" s="105"/>
      <c r="AKH55" s="105"/>
      <c r="AKI55" s="105"/>
      <c r="AKJ55" s="105"/>
      <c r="AKK55" s="105"/>
      <c r="AKL55" s="105"/>
      <c r="AKM55" s="105"/>
      <c r="AKN55" s="105"/>
      <c r="AKO55" s="105"/>
      <c r="AKP55" s="105"/>
      <c r="AKQ55" s="105"/>
      <c r="AKR55" s="105"/>
      <c r="AKS55" s="105"/>
      <c r="AKT55" s="105"/>
      <c r="AKU55" s="105"/>
      <c r="AKV55" s="105"/>
      <c r="AKW55" s="105"/>
      <c r="AKX55" s="105"/>
      <c r="AKY55" s="105"/>
      <c r="AKZ55" s="105"/>
      <c r="ALA55" s="105"/>
      <c r="ALB55" s="105"/>
      <c r="ALC55" s="105"/>
      <c r="ALD55" s="105"/>
      <c r="ALE55" s="105"/>
      <c r="ALF55" s="105"/>
      <c r="ALG55" s="105"/>
      <c r="ALH55" s="105"/>
      <c r="ALI55" s="105"/>
      <c r="ALJ55" s="105"/>
      <c r="ALK55" s="105"/>
      <c r="ALL55" s="105"/>
      <c r="ALM55" s="105"/>
      <c r="ALN55" s="105"/>
      <c r="ALO55" s="105"/>
      <c r="ALP55" s="105"/>
      <c r="ALQ55" s="105"/>
      <c r="ALR55" s="105"/>
      <c r="ALS55" s="105"/>
      <c r="ALT55" s="105"/>
      <c r="ALU55" s="105"/>
      <c r="ALV55" s="105"/>
      <c r="ALW55" s="105"/>
      <c r="ALX55" s="105"/>
      <c r="ALY55" s="105"/>
      <c r="ALZ55" s="105"/>
      <c r="AMA55" s="105"/>
      <c r="AMB55" s="105"/>
      <c r="AMC55" s="105"/>
      <c r="AMD55" s="105"/>
      <c r="AME55" s="105"/>
      <c r="AMF55" s="105"/>
      <c r="AMG55" s="105"/>
      <c r="AMH55" s="105"/>
      <c r="AMI55" s="105"/>
      <c r="AMJ55" s="105"/>
      <c r="AMK55" s="105"/>
      <c r="AML55" s="105"/>
      <c r="AMM55" s="105"/>
      <c r="AMN55" s="105"/>
      <c r="AMO55" s="105"/>
      <c r="AMP55" s="105"/>
      <c r="AMQ55" s="105"/>
      <c r="AMR55" s="105"/>
      <c r="AMS55" s="105"/>
      <c r="AMT55" s="105"/>
      <c r="AMU55" s="105"/>
      <c r="AMV55" s="105"/>
      <c r="AMW55" s="105"/>
      <c r="AMX55" s="105"/>
      <c r="AMY55" s="105"/>
      <c r="AMZ55" s="105"/>
      <c r="ANA55" s="105"/>
      <c r="ANB55" s="105"/>
      <c r="ANC55" s="105"/>
      <c r="AND55" s="105"/>
      <c r="ANE55" s="105"/>
      <c r="ANF55" s="105"/>
      <c r="ANG55" s="105"/>
      <c r="ANH55" s="105"/>
      <c r="ANI55" s="105"/>
      <c r="ANJ55" s="105"/>
      <c r="ANK55" s="105"/>
      <c r="ANL55" s="105"/>
      <c r="ANM55" s="105"/>
      <c r="ANN55" s="105"/>
      <c r="ANO55" s="105"/>
      <c r="ANP55" s="105"/>
      <c r="ANQ55" s="105"/>
      <c r="ANR55" s="105"/>
      <c r="ANS55" s="105"/>
      <c r="ANT55" s="105"/>
      <c r="ANU55" s="105"/>
      <c r="ANV55" s="105"/>
      <c r="ANW55" s="105"/>
      <c r="ANX55" s="105"/>
      <c r="ANY55" s="105"/>
      <c r="ANZ55" s="105"/>
      <c r="AOA55" s="105"/>
      <c r="AOB55" s="105"/>
      <c r="AOC55" s="105"/>
      <c r="AOD55" s="105"/>
      <c r="AOE55" s="105"/>
      <c r="AOF55" s="105"/>
      <c r="AOG55" s="105"/>
      <c r="AOH55" s="105"/>
      <c r="AOI55" s="105"/>
      <c r="AOJ55" s="105"/>
      <c r="AOK55" s="105"/>
      <c r="AOL55" s="105"/>
      <c r="AOM55" s="105"/>
      <c r="AON55" s="105"/>
      <c r="AOO55" s="105"/>
      <c r="AOP55" s="105"/>
      <c r="AOQ55" s="105"/>
      <c r="AOR55" s="105"/>
      <c r="AOS55" s="105"/>
      <c r="AOT55" s="105"/>
      <c r="AOU55" s="105"/>
      <c r="AOV55" s="105"/>
      <c r="AOW55" s="105"/>
      <c r="AOX55" s="105"/>
      <c r="AOY55" s="105"/>
      <c r="AOZ55" s="105"/>
      <c r="APA55" s="105"/>
      <c r="APB55" s="105"/>
      <c r="APC55" s="105"/>
      <c r="APD55" s="105"/>
      <c r="APE55" s="105"/>
      <c r="APF55" s="105"/>
      <c r="APG55" s="105"/>
      <c r="APH55" s="105"/>
      <c r="API55" s="105"/>
      <c r="APJ55" s="105"/>
      <c r="APK55" s="105"/>
      <c r="APL55" s="105"/>
      <c r="APM55" s="105"/>
      <c r="APN55" s="105"/>
      <c r="APO55" s="105"/>
      <c r="APP55" s="105"/>
      <c r="APQ55" s="105"/>
      <c r="APR55" s="105"/>
      <c r="APS55" s="105"/>
      <c r="APT55" s="105"/>
      <c r="APU55" s="105"/>
      <c r="APV55" s="105"/>
      <c r="APW55" s="105"/>
      <c r="APX55" s="105"/>
      <c r="APY55" s="105"/>
      <c r="APZ55" s="105"/>
      <c r="AQA55" s="105"/>
      <c r="AQB55" s="105"/>
      <c r="AQC55" s="105"/>
      <c r="AQD55" s="105"/>
      <c r="AQE55" s="105"/>
      <c r="AQF55" s="105"/>
      <c r="AQG55" s="105"/>
      <c r="AQH55" s="105"/>
      <c r="AQI55" s="105"/>
      <c r="AQJ55" s="105"/>
      <c r="AQK55" s="105"/>
      <c r="AQL55" s="105"/>
      <c r="AQM55" s="105"/>
      <c r="AQN55" s="105"/>
      <c r="AQO55" s="105"/>
      <c r="AQP55" s="105"/>
      <c r="AQQ55" s="105"/>
      <c r="AQR55" s="105"/>
      <c r="AQS55" s="105"/>
      <c r="AQT55" s="105"/>
      <c r="AQU55" s="105"/>
      <c r="AQV55" s="105"/>
      <c r="AQW55" s="105"/>
      <c r="AQX55" s="105"/>
      <c r="AQY55" s="105"/>
      <c r="AQZ55" s="105"/>
      <c r="ARA55" s="105"/>
      <c r="ARB55" s="105"/>
      <c r="ARC55" s="105"/>
      <c r="ARD55" s="105"/>
      <c r="ARE55" s="105"/>
      <c r="ARF55" s="105"/>
      <c r="ARG55" s="105"/>
      <c r="ARH55" s="105"/>
      <c r="ARI55" s="105"/>
      <c r="ARJ55" s="105"/>
      <c r="ARK55" s="105"/>
      <c r="ARL55" s="105"/>
      <c r="ARM55" s="105"/>
      <c r="ARN55" s="105"/>
      <c r="ARO55" s="105"/>
      <c r="ARP55" s="105"/>
      <c r="ARQ55" s="105"/>
      <c r="ARR55" s="105"/>
      <c r="ARS55" s="105"/>
      <c r="ART55" s="105"/>
      <c r="ARU55" s="105"/>
      <c r="ARV55" s="105"/>
      <c r="ARW55" s="105"/>
      <c r="ARX55" s="105"/>
      <c r="ARY55" s="105"/>
      <c r="ARZ55" s="105"/>
      <c r="ASA55" s="105"/>
      <c r="ASB55" s="105"/>
      <c r="ASC55" s="105"/>
      <c r="ASD55" s="105"/>
      <c r="ASE55" s="105"/>
      <c r="ASF55" s="105"/>
      <c r="ASG55" s="105"/>
      <c r="ASH55" s="105"/>
      <c r="ASI55" s="105"/>
      <c r="ASJ55" s="105"/>
      <c r="ASK55" s="105"/>
      <c r="ASL55" s="105"/>
      <c r="ASM55" s="105"/>
      <c r="ASN55" s="105"/>
      <c r="ASO55" s="105"/>
      <c r="ASP55" s="105"/>
      <c r="ASQ55" s="105"/>
      <c r="ASR55" s="105"/>
      <c r="ASS55" s="105"/>
      <c r="AST55" s="105"/>
      <c r="ASU55" s="105"/>
      <c r="ASV55" s="105"/>
      <c r="ASW55" s="105"/>
      <c r="ASX55" s="105"/>
      <c r="ASY55" s="105"/>
      <c r="ASZ55" s="105"/>
      <c r="ATA55" s="105"/>
      <c r="ATB55" s="105"/>
      <c r="ATC55" s="105"/>
      <c r="ATD55" s="105"/>
      <c r="ATE55" s="105"/>
      <c r="ATF55" s="105"/>
      <c r="ATG55" s="105"/>
      <c r="ATH55" s="105"/>
      <c r="ATI55" s="105"/>
      <c r="ATJ55" s="105"/>
      <c r="ATK55" s="105"/>
      <c r="ATL55" s="105"/>
      <c r="ATM55" s="105"/>
      <c r="ATN55" s="105"/>
      <c r="ATO55" s="105"/>
      <c r="ATP55" s="105"/>
      <c r="ATQ55" s="105"/>
      <c r="ATR55" s="105"/>
      <c r="ATS55" s="105"/>
      <c r="ATT55" s="105"/>
      <c r="ATU55" s="105"/>
      <c r="ATV55" s="105"/>
      <c r="ATW55" s="105"/>
      <c r="ATX55" s="105"/>
      <c r="ATY55" s="105"/>
      <c r="ATZ55" s="105"/>
      <c r="AUA55" s="105"/>
      <c r="AUB55" s="105"/>
      <c r="AUC55" s="105"/>
      <c r="AUD55" s="105"/>
      <c r="AUE55" s="105"/>
      <c r="AUF55" s="105"/>
      <c r="AUG55" s="105"/>
      <c r="AUH55" s="105"/>
      <c r="AUI55" s="105"/>
      <c r="AUJ55" s="105"/>
      <c r="AUK55" s="105"/>
      <c r="AUL55" s="105"/>
      <c r="AUM55" s="105"/>
      <c r="AUN55" s="105"/>
      <c r="AUO55" s="105"/>
      <c r="AUP55" s="105"/>
      <c r="AUQ55" s="105"/>
      <c r="AUR55" s="105"/>
      <c r="AUS55" s="105"/>
      <c r="AUT55" s="105"/>
      <c r="AUU55" s="105"/>
      <c r="AUV55" s="105"/>
      <c r="AUW55" s="105"/>
      <c r="AUX55" s="105"/>
      <c r="AUY55" s="105"/>
      <c r="AUZ55" s="105"/>
      <c r="AVA55" s="105"/>
      <c r="AVB55" s="105"/>
      <c r="AVC55" s="105"/>
      <c r="AVD55" s="105"/>
      <c r="AVE55" s="105"/>
      <c r="AVF55" s="105"/>
      <c r="AVG55" s="105"/>
      <c r="AVH55" s="105"/>
      <c r="AVI55" s="105"/>
      <c r="AVJ55" s="105"/>
      <c r="AVK55" s="105"/>
      <c r="AVL55" s="105"/>
      <c r="AVM55" s="105"/>
      <c r="AVN55" s="105"/>
      <c r="AVO55" s="105"/>
      <c r="AVP55" s="105"/>
      <c r="AVQ55" s="105"/>
      <c r="AVR55" s="105"/>
      <c r="AVS55" s="105"/>
      <c r="AVT55" s="105"/>
      <c r="AVU55" s="105"/>
      <c r="AVV55" s="105"/>
      <c r="AVW55" s="105"/>
      <c r="AVX55" s="105"/>
      <c r="AVY55" s="105"/>
      <c r="AVZ55" s="105"/>
      <c r="AWA55" s="105"/>
      <c r="AWB55" s="105"/>
      <c r="AWC55" s="105"/>
      <c r="AWD55" s="105"/>
      <c r="AWE55" s="105"/>
      <c r="AWF55" s="105"/>
      <c r="AWG55" s="105"/>
      <c r="AWH55" s="105"/>
    </row>
    <row r="56" spans="1:1282" s="58" customFormat="1">
      <c r="A56" s="2578"/>
      <c r="B56" s="65"/>
      <c r="C56" s="2741"/>
      <c r="D56" s="2741"/>
      <c r="E56" s="2741"/>
      <c r="F56" s="2741"/>
      <c r="G56" s="2741"/>
      <c r="H56" s="2741"/>
      <c r="I56" s="2741"/>
      <c r="J56" s="2741"/>
      <c r="K56" s="2741"/>
      <c r="L56" s="2741"/>
      <c r="M56" s="2741"/>
      <c r="N56" s="2742"/>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c r="EN56" s="105"/>
      <c r="EO56" s="105"/>
      <c r="EP56" s="105"/>
      <c r="EQ56" s="105"/>
      <c r="ER56" s="105"/>
      <c r="ES56" s="105"/>
      <c r="ET56" s="105"/>
      <c r="EU56" s="105"/>
      <c r="EV56" s="105"/>
      <c r="EW56" s="105"/>
      <c r="EX56" s="105"/>
      <c r="EY56" s="105"/>
      <c r="EZ56" s="105"/>
      <c r="FA56" s="105"/>
      <c r="FB56" s="105"/>
      <c r="FC56" s="105"/>
      <c r="FD56" s="105"/>
      <c r="FE56" s="105"/>
      <c r="FF56" s="105"/>
      <c r="FG56" s="105"/>
      <c r="FH56" s="105"/>
      <c r="FI56" s="105"/>
      <c r="FJ56" s="105"/>
      <c r="FK56" s="105"/>
      <c r="FL56" s="105"/>
      <c r="FM56" s="105"/>
      <c r="FN56" s="105"/>
      <c r="FO56" s="105"/>
      <c r="FP56" s="105"/>
      <c r="FQ56" s="105"/>
      <c r="FR56" s="105"/>
      <c r="FS56" s="105"/>
      <c r="FT56" s="105"/>
      <c r="FU56" s="105"/>
      <c r="FV56" s="105"/>
      <c r="FW56" s="105"/>
      <c r="FX56" s="105"/>
      <c r="FY56" s="105"/>
      <c r="FZ56" s="105"/>
      <c r="GA56" s="105"/>
      <c r="GB56" s="105"/>
      <c r="GC56" s="105"/>
      <c r="GD56" s="105"/>
      <c r="GE56" s="105"/>
      <c r="GF56" s="105"/>
      <c r="GG56" s="105"/>
      <c r="GH56" s="105"/>
      <c r="GI56" s="105"/>
      <c r="GJ56" s="105"/>
      <c r="GK56" s="105"/>
      <c r="GL56" s="105"/>
      <c r="GM56" s="105"/>
      <c r="GN56" s="105"/>
      <c r="GO56" s="105"/>
      <c r="GP56" s="105"/>
      <c r="GQ56" s="105"/>
      <c r="GR56" s="105"/>
      <c r="GS56" s="105"/>
      <c r="GT56" s="105"/>
      <c r="GU56" s="105"/>
      <c r="GV56" s="105"/>
      <c r="GW56" s="105"/>
      <c r="GX56" s="105"/>
      <c r="GY56" s="105"/>
      <c r="GZ56" s="105"/>
      <c r="HA56" s="105"/>
      <c r="HB56" s="105"/>
      <c r="HC56" s="105"/>
      <c r="HD56" s="105"/>
      <c r="HE56" s="105"/>
      <c r="HF56" s="105"/>
      <c r="HG56" s="105"/>
      <c r="HH56" s="105"/>
      <c r="HI56" s="105"/>
      <c r="HJ56" s="105"/>
      <c r="HK56" s="105"/>
      <c r="HL56" s="105"/>
      <c r="HM56" s="105"/>
      <c r="HN56" s="105"/>
      <c r="HO56" s="105"/>
      <c r="HP56" s="105"/>
      <c r="HQ56" s="105"/>
      <c r="HR56" s="105"/>
      <c r="HS56" s="105"/>
      <c r="HT56" s="105"/>
      <c r="HU56" s="105"/>
      <c r="HV56" s="105"/>
      <c r="HW56" s="105"/>
      <c r="HX56" s="105"/>
      <c r="HY56" s="105"/>
      <c r="HZ56" s="105"/>
      <c r="IA56" s="105"/>
      <c r="IB56" s="105"/>
      <c r="IC56" s="105"/>
      <c r="ID56" s="105"/>
      <c r="IE56" s="105"/>
      <c r="IF56" s="105"/>
      <c r="IG56" s="105"/>
      <c r="IH56" s="105"/>
      <c r="II56" s="105"/>
      <c r="IJ56" s="105"/>
      <c r="IK56" s="105"/>
      <c r="IL56" s="105"/>
      <c r="IM56" s="105"/>
      <c r="IN56" s="105"/>
      <c r="IO56" s="105"/>
      <c r="IP56" s="105"/>
      <c r="IQ56" s="105"/>
      <c r="IR56" s="105"/>
      <c r="IS56" s="105"/>
      <c r="IT56" s="105"/>
      <c r="IU56" s="105"/>
      <c r="IV56" s="105"/>
      <c r="IW56" s="105"/>
      <c r="IX56" s="105"/>
      <c r="IY56" s="105"/>
      <c r="IZ56" s="105"/>
      <c r="JA56" s="105"/>
      <c r="JB56" s="105"/>
      <c r="JC56" s="105"/>
      <c r="JD56" s="105"/>
      <c r="JE56" s="105"/>
      <c r="JF56" s="105"/>
      <c r="JG56" s="105"/>
      <c r="JH56" s="105"/>
      <c r="JI56" s="105"/>
      <c r="JJ56" s="105"/>
      <c r="JK56" s="105"/>
      <c r="JL56" s="105"/>
      <c r="JM56" s="105"/>
      <c r="JN56" s="105"/>
      <c r="JO56" s="105"/>
      <c r="JP56" s="105"/>
      <c r="JQ56" s="105"/>
      <c r="JR56" s="105"/>
      <c r="JS56" s="105"/>
      <c r="JT56" s="105"/>
      <c r="JU56" s="105"/>
      <c r="JV56" s="105"/>
      <c r="JW56" s="105"/>
      <c r="JX56" s="105"/>
      <c r="JY56" s="105"/>
      <c r="JZ56" s="105"/>
      <c r="KA56" s="105"/>
      <c r="KB56" s="105"/>
      <c r="KC56" s="105"/>
      <c r="KD56" s="105"/>
      <c r="KE56" s="105"/>
      <c r="KF56" s="105"/>
      <c r="KG56" s="105"/>
      <c r="KH56" s="105"/>
      <c r="KI56" s="105"/>
      <c r="KJ56" s="105"/>
      <c r="KK56" s="105"/>
      <c r="KL56" s="105"/>
      <c r="KM56" s="105"/>
      <c r="KN56" s="105"/>
      <c r="KO56" s="105"/>
      <c r="KP56" s="105"/>
      <c r="KQ56" s="105"/>
      <c r="KR56" s="105"/>
      <c r="KS56" s="105"/>
      <c r="KT56" s="105"/>
      <c r="KU56" s="105"/>
      <c r="KV56" s="105"/>
      <c r="KW56" s="105"/>
      <c r="KX56" s="105"/>
      <c r="KY56" s="105"/>
      <c r="KZ56" s="105"/>
      <c r="LA56" s="105"/>
      <c r="LB56" s="105"/>
      <c r="LC56" s="105"/>
      <c r="LD56" s="105"/>
      <c r="LE56" s="105"/>
      <c r="LF56" s="105"/>
      <c r="LG56" s="105"/>
      <c r="LH56" s="105"/>
      <c r="LI56" s="105"/>
      <c r="LJ56" s="105"/>
      <c r="LK56" s="105"/>
      <c r="LL56" s="105"/>
      <c r="LM56" s="105"/>
      <c r="LN56" s="105"/>
      <c r="LO56" s="105"/>
      <c r="LP56" s="105"/>
      <c r="LQ56" s="105"/>
      <c r="LR56" s="105"/>
      <c r="LS56" s="105"/>
      <c r="LT56" s="105"/>
      <c r="LU56" s="105"/>
      <c r="LV56" s="105"/>
      <c r="LW56" s="105"/>
      <c r="LX56" s="105"/>
      <c r="LY56" s="105"/>
      <c r="LZ56" s="105"/>
      <c r="MA56" s="105"/>
      <c r="MB56" s="105"/>
      <c r="MC56" s="105"/>
      <c r="MD56" s="105"/>
      <c r="ME56" s="105"/>
      <c r="MF56" s="105"/>
      <c r="MG56" s="105"/>
      <c r="MH56" s="105"/>
      <c r="MI56" s="105"/>
      <c r="MJ56" s="105"/>
      <c r="MK56" s="105"/>
      <c r="ML56" s="105"/>
      <c r="MM56" s="105"/>
      <c r="MN56" s="105"/>
      <c r="MO56" s="105"/>
      <c r="MP56" s="105"/>
      <c r="MQ56" s="105"/>
      <c r="MR56" s="105"/>
      <c r="MS56" s="105"/>
      <c r="MT56" s="105"/>
      <c r="MU56" s="105"/>
      <c r="MV56" s="105"/>
      <c r="MW56" s="105"/>
      <c r="MX56" s="105"/>
      <c r="MY56" s="105"/>
      <c r="MZ56" s="105"/>
      <c r="NA56" s="105"/>
      <c r="NB56" s="105"/>
      <c r="NC56" s="105"/>
      <c r="ND56" s="105"/>
      <c r="NE56" s="105"/>
      <c r="NF56" s="105"/>
      <c r="NG56" s="105"/>
      <c r="NH56" s="105"/>
      <c r="NI56" s="105"/>
      <c r="NJ56" s="105"/>
      <c r="NK56" s="105"/>
      <c r="NL56" s="105"/>
      <c r="NM56" s="105"/>
      <c r="NN56" s="105"/>
      <c r="NO56" s="105"/>
      <c r="NP56" s="105"/>
      <c r="NQ56" s="105"/>
      <c r="NR56" s="105"/>
      <c r="NS56" s="105"/>
      <c r="NT56" s="105"/>
      <c r="NU56" s="105"/>
      <c r="NV56" s="105"/>
      <c r="NW56" s="105"/>
      <c r="NX56" s="105"/>
      <c r="NY56" s="105"/>
      <c r="NZ56" s="105"/>
      <c r="OA56" s="105"/>
      <c r="OB56" s="105"/>
      <c r="OC56" s="105"/>
      <c r="OD56" s="105"/>
      <c r="OE56" s="105"/>
      <c r="OF56" s="105"/>
      <c r="OG56" s="105"/>
      <c r="OH56" s="105"/>
      <c r="OI56" s="105"/>
      <c r="OJ56" s="105"/>
      <c r="OK56" s="105"/>
      <c r="OL56" s="105"/>
      <c r="OM56" s="105"/>
      <c r="ON56" s="105"/>
      <c r="OO56" s="105"/>
      <c r="OP56" s="105"/>
      <c r="OQ56" s="105"/>
      <c r="OR56" s="105"/>
      <c r="OS56" s="105"/>
      <c r="OT56" s="105"/>
      <c r="OU56" s="105"/>
      <c r="OV56" s="105"/>
      <c r="OW56" s="105"/>
      <c r="OX56" s="105"/>
      <c r="OY56" s="105"/>
      <c r="OZ56" s="105"/>
      <c r="PA56" s="105"/>
      <c r="PB56" s="105"/>
      <c r="PC56" s="105"/>
      <c r="PD56" s="105"/>
      <c r="PE56" s="105"/>
      <c r="PF56" s="105"/>
      <c r="PG56" s="105"/>
      <c r="PH56" s="105"/>
      <c r="PI56" s="105"/>
      <c r="PJ56" s="105"/>
      <c r="PK56" s="105"/>
      <c r="PL56" s="105"/>
      <c r="PM56" s="105"/>
      <c r="PN56" s="105"/>
      <c r="PO56" s="105"/>
      <c r="PP56" s="105"/>
      <c r="PQ56" s="105"/>
      <c r="PR56" s="105"/>
      <c r="PS56" s="105"/>
      <c r="PT56" s="105"/>
      <c r="PU56" s="105"/>
      <c r="PV56" s="105"/>
      <c r="PW56" s="105"/>
      <c r="PX56" s="105"/>
      <c r="PY56" s="105"/>
      <c r="PZ56" s="105"/>
      <c r="QA56" s="105"/>
      <c r="QB56" s="105"/>
      <c r="QC56" s="105"/>
      <c r="QD56" s="105"/>
      <c r="QE56" s="105"/>
      <c r="QF56" s="105"/>
      <c r="QG56" s="105"/>
      <c r="QH56" s="105"/>
      <c r="QI56" s="105"/>
      <c r="QJ56" s="105"/>
      <c r="QK56" s="105"/>
      <c r="QL56" s="105"/>
      <c r="QM56" s="105"/>
      <c r="QN56" s="105"/>
      <c r="QO56" s="105"/>
      <c r="QP56" s="105"/>
      <c r="QQ56" s="105"/>
      <c r="QR56" s="105"/>
      <c r="QS56" s="105"/>
      <c r="QT56" s="105"/>
      <c r="QU56" s="105"/>
      <c r="QV56" s="105"/>
      <c r="QW56" s="105"/>
      <c r="QX56" s="105"/>
      <c r="QY56" s="105"/>
      <c r="QZ56" s="105"/>
      <c r="RA56" s="105"/>
      <c r="RB56" s="105"/>
      <c r="RC56" s="105"/>
      <c r="RD56" s="105"/>
      <c r="RE56" s="105"/>
      <c r="RF56" s="105"/>
      <c r="RG56" s="105"/>
      <c r="RH56" s="105"/>
      <c r="RI56" s="105"/>
      <c r="RJ56" s="105"/>
      <c r="RK56" s="105"/>
      <c r="RL56" s="105"/>
      <c r="RM56" s="105"/>
      <c r="RN56" s="105"/>
      <c r="RO56" s="105"/>
      <c r="RP56" s="105"/>
      <c r="RQ56" s="105"/>
      <c r="RR56" s="105"/>
      <c r="RS56" s="105"/>
      <c r="RT56" s="105"/>
      <c r="RU56" s="105"/>
      <c r="RV56" s="105"/>
      <c r="RW56" s="105"/>
      <c r="RX56" s="105"/>
      <c r="RY56" s="105"/>
      <c r="RZ56" s="105"/>
      <c r="SA56" s="105"/>
      <c r="SB56" s="105"/>
      <c r="SC56" s="105"/>
      <c r="SD56" s="105"/>
      <c r="SE56" s="105"/>
      <c r="SF56" s="105"/>
      <c r="SG56" s="105"/>
      <c r="SH56" s="105"/>
      <c r="SI56" s="105"/>
      <c r="SJ56" s="105"/>
      <c r="SK56" s="105"/>
      <c r="SL56" s="105"/>
      <c r="SM56" s="105"/>
      <c r="SN56" s="105"/>
      <c r="SO56" s="105"/>
      <c r="SP56" s="105"/>
      <c r="SQ56" s="105"/>
      <c r="SR56" s="105"/>
      <c r="SS56" s="105"/>
      <c r="ST56" s="105"/>
      <c r="SU56" s="105"/>
      <c r="SV56" s="105"/>
      <c r="SW56" s="105"/>
      <c r="SX56" s="105"/>
      <c r="SY56" s="105"/>
      <c r="SZ56" s="105"/>
      <c r="TA56" s="105"/>
      <c r="TB56" s="105"/>
      <c r="TC56" s="105"/>
      <c r="TD56" s="105"/>
      <c r="TE56" s="105"/>
      <c r="TF56" s="105"/>
      <c r="TG56" s="105"/>
      <c r="TH56" s="105"/>
      <c r="TI56" s="105"/>
      <c r="TJ56" s="105"/>
      <c r="TK56" s="105"/>
      <c r="TL56" s="105"/>
      <c r="TM56" s="105"/>
      <c r="TN56" s="105"/>
      <c r="TO56" s="105"/>
      <c r="TP56" s="105"/>
      <c r="TQ56" s="105"/>
      <c r="TR56" s="105"/>
      <c r="TS56" s="105"/>
      <c r="TT56" s="105"/>
      <c r="TU56" s="105"/>
      <c r="TV56" s="105"/>
      <c r="TW56" s="105"/>
      <c r="TX56" s="105"/>
      <c r="TY56" s="105"/>
      <c r="TZ56" s="105"/>
      <c r="UA56" s="105"/>
      <c r="UB56" s="105"/>
      <c r="UC56" s="105"/>
      <c r="UD56" s="105"/>
      <c r="UE56" s="105"/>
      <c r="UF56" s="105"/>
      <c r="UG56" s="105"/>
      <c r="UH56" s="105"/>
      <c r="UI56" s="105"/>
      <c r="UJ56" s="105"/>
      <c r="UK56" s="105"/>
      <c r="UL56" s="105"/>
      <c r="UM56" s="105"/>
      <c r="UN56" s="105"/>
      <c r="UO56" s="105"/>
      <c r="UP56" s="105"/>
      <c r="UQ56" s="105"/>
      <c r="UR56" s="105"/>
      <c r="US56" s="105"/>
      <c r="UT56" s="105"/>
      <c r="UU56" s="105"/>
      <c r="UV56" s="105"/>
      <c r="UW56" s="105"/>
      <c r="UX56" s="105"/>
      <c r="UY56" s="105"/>
      <c r="UZ56" s="105"/>
      <c r="VA56" s="105"/>
      <c r="VB56" s="105"/>
      <c r="VC56" s="105"/>
      <c r="VD56" s="105"/>
      <c r="VE56" s="105"/>
      <c r="VF56" s="105"/>
      <c r="VG56" s="105"/>
      <c r="VH56" s="105"/>
      <c r="VI56" s="105"/>
      <c r="VJ56" s="105"/>
      <c r="VK56" s="105"/>
      <c r="VL56" s="105"/>
      <c r="VM56" s="105"/>
      <c r="VN56" s="105"/>
      <c r="VO56" s="105"/>
      <c r="VP56" s="105"/>
      <c r="VQ56" s="105"/>
      <c r="VR56" s="105"/>
      <c r="VS56" s="105"/>
      <c r="VT56" s="105"/>
      <c r="VU56" s="105"/>
      <c r="VV56" s="105"/>
      <c r="VW56" s="105"/>
      <c r="VX56" s="105"/>
      <c r="VY56" s="105"/>
      <c r="VZ56" s="105"/>
      <c r="WA56" s="105"/>
      <c r="WB56" s="105"/>
      <c r="WC56" s="105"/>
      <c r="WD56" s="105"/>
      <c r="WE56" s="105"/>
      <c r="WF56" s="105"/>
      <c r="WG56" s="105"/>
      <c r="WH56" s="105"/>
      <c r="WI56" s="105"/>
      <c r="WJ56" s="105"/>
      <c r="WK56" s="105"/>
      <c r="WL56" s="105"/>
      <c r="WM56" s="105"/>
      <c r="WN56" s="105"/>
      <c r="WO56" s="105"/>
      <c r="WP56" s="105"/>
      <c r="WQ56" s="105"/>
      <c r="WR56" s="105"/>
      <c r="WS56" s="105"/>
      <c r="WT56" s="105"/>
      <c r="WU56" s="105"/>
      <c r="WV56" s="105"/>
      <c r="WW56" s="105"/>
      <c r="WX56" s="105"/>
      <c r="WY56" s="105"/>
      <c r="WZ56" s="105"/>
      <c r="XA56" s="105"/>
      <c r="XB56" s="105"/>
      <c r="XC56" s="105"/>
      <c r="XD56" s="105"/>
      <c r="XE56" s="105"/>
      <c r="XF56" s="105"/>
      <c r="XG56" s="105"/>
      <c r="XH56" s="105"/>
      <c r="XI56" s="105"/>
      <c r="XJ56" s="105"/>
      <c r="XK56" s="105"/>
      <c r="XL56" s="105"/>
      <c r="XM56" s="105"/>
      <c r="XN56" s="105"/>
      <c r="XO56" s="105"/>
      <c r="XP56" s="105"/>
      <c r="XQ56" s="105"/>
      <c r="XR56" s="105"/>
      <c r="XS56" s="105"/>
      <c r="XT56" s="105"/>
      <c r="XU56" s="105"/>
      <c r="XV56" s="105"/>
      <c r="XW56" s="105"/>
      <c r="XX56" s="105"/>
      <c r="XY56" s="105"/>
      <c r="XZ56" s="105"/>
      <c r="YA56" s="105"/>
      <c r="YB56" s="105"/>
      <c r="YC56" s="105"/>
      <c r="YD56" s="105"/>
      <c r="YE56" s="105"/>
      <c r="YF56" s="105"/>
      <c r="YG56" s="105"/>
      <c r="YH56" s="105"/>
      <c r="YI56" s="105"/>
      <c r="YJ56" s="105"/>
      <c r="YK56" s="105"/>
      <c r="YL56" s="105"/>
      <c r="YM56" s="105"/>
      <c r="YN56" s="105"/>
      <c r="YO56" s="105"/>
      <c r="YP56" s="105"/>
      <c r="YQ56" s="105"/>
      <c r="YR56" s="105"/>
      <c r="YS56" s="105"/>
      <c r="YT56" s="105"/>
      <c r="YU56" s="105"/>
      <c r="YV56" s="105"/>
      <c r="YW56" s="105"/>
      <c r="YX56" s="105"/>
      <c r="YY56" s="105"/>
      <c r="YZ56" s="105"/>
      <c r="ZA56" s="105"/>
      <c r="ZB56" s="105"/>
      <c r="ZC56" s="105"/>
      <c r="ZD56" s="105"/>
      <c r="ZE56" s="105"/>
      <c r="ZF56" s="105"/>
      <c r="ZG56" s="105"/>
      <c r="ZH56" s="105"/>
      <c r="ZI56" s="105"/>
      <c r="ZJ56" s="105"/>
      <c r="ZK56" s="105"/>
      <c r="ZL56" s="105"/>
      <c r="ZM56" s="105"/>
      <c r="ZN56" s="105"/>
      <c r="ZO56" s="105"/>
      <c r="ZP56" s="105"/>
      <c r="ZQ56" s="105"/>
      <c r="ZR56" s="105"/>
      <c r="ZS56" s="105"/>
      <c r="ZT56" s="105"/>
      <c r="ZU56" s="105"/>
      <c r="ZV56" s="105"/>
      <c r="ZW56" s="105"/>
      <c r="ZX56" s="105"/>
      <c r="ZY56" s="105"/>
      <c r="ZZ56" s="105"/>
      <c r="AAA56" s="105"/>
      <c r="AAB56" s="105"/>
      <c r="AAC56" s="105"/>
      <c r="AAD56" s="105"/>
      <c r="AAE56" s="105"/>
      <c r="AAF56" s="105"/>
      <c r="AAG56" s="105"/>
      <c r="AAH56" s="105"/>
      <c r="AAI56" s="105"/>
      <c r="AAJ56" s="105"/>
      <c r="AAK56" s="105"/>
      <c r="AAL56" s="105"/>
      <c r="AAM56" s="105"/>
      <c r="AAN56" s="105"/>
      <c r="AAO56" s="105"/>
      <c r="AAP56" s="105"/>
      <c r="AAQ56" s="105"/>
      <c r="AAR56" s="105"/>
      <c r="AAS56" s="105"/>
      <c r="AAT56" s="105"/>
      <c r="AAU56" s="105"/>
      <c r="AAV56" s="105"/>
      <c r="AAW56" s="105"/>
      <c r="AAX56" s="105"/>
      <c r="AAY56" s="105"/>
      <c r="AAZ56" s="105"/>
      <c r="ABA56" s="105"/>
      <c r="ABB56" s="105"/>
      <c r="ABC56" s="105"/>
      <c r="ABD56" s="105"/>
      <c r="ABE56" s="105"/>
      <c r="ABF56" s="105"/>
      <c r="ABG56" s="105"/>
      <c r="ABH56" s="105"/>
      <c r="ABI56" s="105"/>
      <c r="ABJ56" s="105"/>
      <c r="ABK56" s="105"/>
      <c r="ABL56" s="105"/>
      <c r="ABM56" s="105"/>
      <c r="ABN56" s="105"/>
      <c r="ABO56" s="105"/>
      <c r="ABP56" s="105"/>
      <c r="ABQ56" s="105"/>
      <c r="ABR56" s="105"/>
      <c r="ABS56" s="105"/>
      <c r="ABT56" s="105"/>
      <c r="ABU56" s="105"/>
      <c r="ABV56" s="105"/>
      <c r="ABW56" s="105"/>
      <c r="ABX56" s="105"/>
      <c r="ABY56" s="105"/>
      <c r="ABZ56" s="105"/>
      <c r="ACA56" s="105"/>
      <c r="ACB56" s="105"/>
      <c r="ACC56" s="105"/>
      <c r="ACD56" s="105"/>
      <c r="ACE56" s="105"/>
      <c r="ACF56" s="105"/>
      <c r="ACG56" s="105"/>
      <c r="ACH56" s="105"/>
      <c r="ACI56" s="105"/>
      <c r="ACJ56" s="105"/>
      <c r="ACK56" s="105"/>
      <c r="ACL56" s="105"/>
      <c r="ACM56" s="105"/>
      <c r="ACN56" s="105"/>
      <c r="ACO56" s="105"/>
      <c r="ACP56" s="105"/>
      <c r="ACQ56" s="105"/>
      <c r="ACR56" s="105"/>
      <c r="ACS56" s="105"/>
      <c r="ACT56" s="105"/>
      <c r="ACU56" s="105"/>
      <c r="ACV56" s="105"/>
      <c r="ACW56" s="105"/>
      <c r="ACX56" s="105"/>
      <c r="ACY56" s="105"/>
      <c r="ACZ56" s="105"/>
      <c r="ADA56" s="105"/>
      <c r="ADB56" s="105"/>
      <c r="ADC56" s="105"/>
      <c r="ADD56" s="105"/>
      <c r="ADE56" s="105"/>
      <c r="ADF56" s="105"/>
      <c r="ADG56" s="105"/>
      <c r="ADH56" s="105"/>
      <c r="ADI56" s="105"/>
      <c r="ADJ56" s="105"/>
      <c r="ADK56" s="105"/>
      <c r="ADL56" s="105"/>
      <c r="ADM56" s="105"/>
      <c r="ADN56" s="105"/>
      <c r="ADO56" s="105"/>
      <c r="ADP56" s="105"/>
      <c r="ADQ56" s="105"/>
      <c r="ADR56" s="105"/>
      <c r="ADS56" s="105"/>
      <c r="ADT56" s="105"/>
      <c r="ADU56" s="105"/>
      <c r="ADV56" s="105"/>
      <c r="ADW56" s="105"/>
      <c r="ADX56" s="105"/>
      <c r="ADY56" s="105"/>
      <c r="ADZ56" s="105"/>
      <c r="AEA56" s="105"/>
      <c r="AEB56" s="105"/>
      <c r="AEC56" s="105"/>
      <c r="AED56" s="105"/>
      <c r="AEE56" s="105"/>
      <c r="AEF56" s="105"/>
      <c r="AEG56" s="105"/>
      <c r="AEH56" s="105"/>
      <c r="AEI56" s="105"/>
      <c r="AEJ56" s="105"/>
      <c r="AEK56" s="105"/>
      <c r="AEL56" s="105"/>
      <c r="AEM56" s="105"/>
      <c r="AEN56" s="105"/>
      <c r="AEO56" s="105"/>
      <c r="AEP56" s="105"/>
      <c r="AEQ56" s="105"/>
      <c r="AER56" s="105"/>
      <c r="AES56" s="105"/>
      <c r="AET56" s="105"/>
      <c r="AEU56" s="105"/>
      <c r="AEV56" s="105"/>
      <c r="AEW56" s="105"/>
      <c r="AEX56" s="105"/>
      <c r="AEY56" s="105"/>
      <c r="AEZ56" s="105"/>
      <c r="AFA56" s="105"/>
      <c r="AFB56" s="105"/>
      <c r="AFC56" s="105"/>
      <c r="AFD56" s="105"/>
      <c r="AFE56" s="105"/>
      <c r="AFF56" s="105"/>
      <c r="AFG56" s="105"/>
      <c r="AFH56" s="105"/>
      <c r="AFI56" s="105"/>
      <c r="AFJ56" s="105"/>
      <c r="AFK56" s="105"/>
      <c r="AFL56" s="105"/>
      <c r="AFM56" s="105"/>
      <c r="AFN56" s="105"/>
      <c r="AFO56" s="105"/>
      <c r="AFP56" s="105"/>
      <c r="AFQ56" s="105"/>
      <c r="AFR56" s="105"/>
      <c r="AFS56" s="105"/>
      <c r="AFT56" s="105"/>
      <c r="AFU56" s="105"/>
      <c r="AFV56" s="105"/>
      <c r="AFW56" s="105"/>
      <c r="AFX56" s="105"/>
      <c r="AFY56" s="105"/>
      <c r="AFZ56" s="105"/>
      <c r="AGA56" s="105"/>
      <c r="AGB56" s="105"/>
      <c r="AGC56" s="105"/>
      <c r="AGD56" s="105"/>
      <c r="AGE56" s="105"/>
      <c r="AGF56" s="105"/>
      <c r="AGG56" s="105"/>
      <c r="AGH56" s="105"/>
      <c r="AGI56" s="105"/>
      <c r="AGJ56" s="105"/>
      <c r="AGK56" s="105"/>
      <c r="AGL56" s="105"/>
      <c r="AGM56" s="105"/>
      <c r="AGN56" s="105"/>
      <c r="AGO56" s="105"/>
      <c r="AGP56" s="105"/>
      <c r="AGQ56" s="105"/>
      <c r="AGR56" s="105"/>
      <c r="AGS56" s="105"/>
      <c r="AGT56" s="105"/>
      <c r="AGU56" s="105"/>
      <c r="AGV56" s="105"/>
      <c r="AGW56" s="105"/>
      <c r="AGX56" s="105"/>
      <c r="AGY56" s="105"/>
      <c r="AGZ56" s="105"/>
      <c r="AHA56" s="105"/>
      <c r="AHB56" s="105"/>
      <c r="AHC56" s="105"/>
      <c r="AHD56" s="105"/>
      <c r="AHE56" s="105"/>
      <c r="AHF56" s="105"/>
      <c r="AHG56" s="105"/>
      <c r="AHH56" s="105"/>
      <c r="AHI56" s="105"/>
      <c r="AHJ56" s="105"/>
      <c r="AHK56" s="105"/>
      <c r="AHL56" s="105"/>
      <c r="AHM56" s="105"/>
      <c r="AHN56" s="105"/>
      <c r="AHO56" s="105"/>
      <c r="AHP56" s="105"/>
      <c r="AHQ56" s="105"/>
      <c r="AHR56" s="105"/>
      <c r="AHS56" s="105"/>
      <c r="AHT56" s="105"/>
      <c r="AHU56" s="105"/>
      <c r="AHV56" s="105"/>
      <c r="AHW56" s="105"/>
      <c r="AHX56" s="105"/>
      <c r="AHY56" s="105"/>
      <c r="AHZ56" s="105"/>
      <c r="AIA56" s="105"/>
      <c r="AIB56" s="105"/>
      <c r="AIC56" s="105"/>
      <c r="AID56" s="105"/>
      <c r="AIE56" s="105"/>
      <c r="AIF56" s="105"/>
      <c r="AIG56" s="105"/>
      <c r="AIH56" s="105"/>
      <c r="AII56" s="105"/>
      <c r="AIJ56" s="105"/>
      <c r="AIK56" s="105"/>
      <c r="AIL56" s="105"/>
      <c r="AIM56" s="105"/>
      <c r="AIN56" s="105"/>
      <c r="AIO56" s="105"/>
      <c r="AIP56" s="105"/>
      <c r="AIQ56" s="105"/>
      <c r="AIR56" s="105"/>
      <c r="AIS56" s="105"/>
      <c r="AIT56" s="105"/>
      <c r="AIU56" s="105"/>
      <c r="AIV56" s="105"/>
      <c r="AIW56" s="105"/>
      <c r="AIX56" s="105"/>
      <c r="AIY56" s="105"/>
      <c r="AIZ56" s="105"/>
      <c r="AJA56" s="105"/>
      <c r="AJB56" s="105"/>
      <c r="AJC56" s="105"/>
      <c r="AJD56" s="105"/>
      <c r="AJE56" s="105"/>
      <c r="AJF56" s="105"/>
      <c r="AJG56" s="105"/>
      <c r="AJH56" s="105"/>
      <c r="AJI56" s="105"/>
      <c r="AJJ56" s="105"/>
      <c r="AJK56" s="105"/>
      <c r="AJL56" s="105"/>
      <c r="AJM56" s="105"/>
      <c r="AJN56" s="105"/>
      <c r="AJO56" s="105"/>
      <c r="AJP56" s="105"/>
      <c r="AJQ56" s="105"/>
      <c r="AJR56" s="105"/>
      <c r="AJS56" s="105"/>
      <c r="AJT56" s="105"/>
      <c r="AJU56" s="105"/>
      <c r="AJV56" s="105"/>
      <c r="AJW56" s="105"/>
      <c r="AJX56" s="105"/>
      <c r="AJY56" s="105"/>
      <c r="AJZ56" s="105"/>
      <c r="AKA56" s="105"/>
      <c r="AKB56" s="105"/>
      <c r="AKC56" s="105"/>
      <c r="AKD56" s="105"/>
      <c r="AKE56" s="105"/>
      <c r="AKF56" s="105"/>
      <c r="AKG56" s="105"/>
      <c r="AKH56" s="105"/>
      <c r="AKI56" s="105"/>
      <c r="AKJ56" s="105"/>
      <c r="AKK56" s="105"/>
      <c r="AKL56" s="105"/>
      <c r="AKM56" s="105"/>
      <c r="AKN56" s="105"/>
      <c r="AKO56" s="105"/>
      <c r="AKP56" s="105"/>
      <c r="AKQ56" s="105"/>
      <c r="AKR56" s="105"/>
      <c r="AKS56" s="105"/>
      <c r="AKT56" s="105"/>
      <c r="AKU56" s="105"/>
      <c r="AKV56" s="105"/>
      <c r="AKW56" s="105"/>
      <c r="AKX56" s="105"/>
      <c r="AKY56" s="105"/>
      <c r="AKZ56" s="105"/>
      <c r="ALA56" s="105"/>
      <c r="ALB56" s="105"/>
      <c r="ALC56" s="105"/>
      <c r="ALD56" s="105"/>
      <c r="ALE56" s="105"/>
      <c r="ALF56" s="105"/>
      <c r="ALG56" s="105"/>
      <c r="ALH56" s="105"/>
      <c r="ALI56" s="105"/>
      <c r="ALJ56" s="105"/>
      <c r="ALK56" s="105"/>
      <c r="ALL56" s="105"/>
      <c r="ALM56" s="105"/>
      <c r="ALN56" s="105"/>
      <c r="ALO56" s="105"/>
      <c r="ALP56" s="105"/>
      <c r="ALQ56" s="105"/>
      <c r="ALR56" s="105"/>
      <c r="ALS56" s="105"/>
      <c r="ALT56" s="105"/>
      <c r="ALU56" s="105"/>
      <c r="ALV56" s="105"/>
      <c r="ALW56" s="105"/>
      <c r="ALX56" s="105"/>
      <c r="ALY56" s="105"/>
      <c r="ALZ56" s="105"/>
      <c r="AMA56" s="105"/>
      <c r="AMB56" s="105"/>
      <c r="AMC56" s="105"/>
      <c r="AMD56" s="105"/>
      <c r="AME56" s="105"/>
      <c r="AMF56" s="105"/>
      <c r="AMG56" s="105"/>
      <c r="AMH56" s="105"/>
      <c r="AMI56" s="105"/>
      <c r="AMJ56" s="105"/>
      <c r="AMK56" s="105"/>
      <c r="AML56" s="105"/>
      <c r="AMM56" s="105"/>
      <c r="AMN56" s="105"/>
      <c r="AMO56" s="105"/>
      <c r="AMP56" s="105"/>
      <c r="AMQ56" s="105"/>
      <c r="AMR56" s="105"/>
      <c r="AMS56" s="105"/>
      <c r="AMT56" s="105"/>
      <c r="AMU56" s="105"/>
      <c r="AMV56" s="105"/>
      <c r="AMW56" s="105"/>
      <c r="AMX56" s="105"/>
      <c r="AMY56" s="105"/>
      <c r="AMZ56" s="105"/>
      <c r="ANA56" s="105"/>
      <c r="ANB56" s="105"/>
      <c r="ANC56" s="105"/>
      <c r="AND56" s="105"/>
      <c r="ANE56" s="105"/>
      <c r="ANF56" s="105"/>
      <c r="ANG56" s="105"/>
      <c r="ANH56" s="105"/>
      <c r="ANI56" s="105"/>
      <c r="ANJ56" s="105"/>
      <c r="ANK56" s="105"/>
      <c r="ANL56" s="105"/>
      <c r="ANM56" s="105"/>
      <c r="ANN56" s="105"/>
      <c r="ANO56" s="105"/>
      <c r="ANP56" s="105"/>
      <c r="ANQ56" s="105"/>
      <c r="ANR56" s="105"/>
      <c r="ANS56" s="105"/>
      <c r="ANT56" s="105"/>
      <c r="ANU56" s="105"/>
      <c r="ANV56" s="105"/>
      <c r="ANW56" s="105"/>
      <c r="ANX56" s="105"/>
      <c r="ANY56" s="105"/>
      <c r="ANZ56" s="105"/>
      <c r="AOA56" s="105"/>
      <c r="AOB56" s="105"/>
      <c r="AOC56" s="105"/>
      <c r="AOD56" s="105"/>
      <c r="AOE56" s="105"/>
      <c r="AOF56" s="105"/>
      <c r="AOG56" s="105"/>
      <c r="AOH56" s="105"/>
      <c r="AOI56" s="105"/>
      <c r="AOJ56" s="105"/>
      <c r="AOK56" s="105"/>
      <c r="AOL56" s="105"/>
      <c r="AOM56" s="105"/>
      <c r="AON56" s="105"/>
      <c r="AOO56" s="105"/>
      <c r="AOP56" s="105"/>
      <c r="AOQ56" s="105"/>
      <c r="AOR56" s="105"/>
      <c r="AOS56" s="105"/>
      <c r="AOT56" s="105"/>
      <c r="AOU56" s="105"/>
      <c r="AOV56" s="105"/>
      <c r="AOW56" s="105"/>
      <c r="AOX56" s="105"/>
      <c r="AOY56" s="105"/>
      <c r="AOZ56" s="105"/>
      <c r="APA56" s="105"/>
      <c r="APB56" s="105"/>
      <c r="APC56" s="105"/>
      <c r="APD56" s="105"/>
      <c r="APE56" s="105"/>
      <c r="APF56" s="105"/>
      <c r="APG56" s="105"/>
      <c r="APH56" s="105"/>
      <c r="API56" s="105"/>
      <c r="APJ56" s="105"/>
      <c r="APK56" s="105"/>
      <c r="APL56" s="105"/>
      <c r="APM56" s="105"/>
      <c r="APN56" s="105"/>
      <c r="APO56" s="105"/>
      <c r="APP56" s="105"/>
      <c r="APQ56" s="105"/>
      <c r="APR56" s="105"/>
      <c r="APS56" s="105"/>
      <c r="APT56" s="105"/>
      <c r="APU56" s="105"/>
      <c r="APV56" s="105"/>
      <c r="APW56" s="105"/>
      <c r="APX56" s="105"/>
      <c r="APY56" s="105"/>
      <c r="APZ56" s="105"/>
      <c r="AQA56" s="105"/>
      <c r="AQB56" s="105"/>
      <c r="AQC56" s="105"/>
      <c r="AQD56" s="105"/>
      <c r="AQE56" s="105"/>
      <c r="AQF56" s="105"/>
      <c r="AQG56" s="105"/>
      <c r="AQH56" s="105"/>
      <c r="AQI56" s="105"/>
      <c r="AQJ56" s="105"/>
      <c r="AQK56" s="105"/>
      <c r="AQL56" s="105"/>
      <c r="AQM56" s="105"/>
      <c r="AQN56" s="105"/>
      <c r="AQO56" s="105"/>
      <c r="AQP56" s="105"/>
      <c r="AQQ56" s="105"/>
      <c r="AQR56" s="105"/>
      <c r="AQS56" s="105"/>
      <c r="AQT56" s="105"/>
      <c r="AQU56" s="105"/>
      <c r="AQV56" s="105"/>
      <c r="AQW56" s="105"/>
      <c r="AQX56" s="105"/>
      <c r="AQY56" s="105"/>
      <c r="AQZ56" s="105"/>
      <c r="ARA56" s="105"/>
      <c r="ARB56" s="105"/>
      <c r="ARC56" s="105"/>
      <c r="ARD56" s="105"/>
      <c r="ARE56" s="105"/>
      <c r="ARF56" s="105"/>
      <c r="ARG56" s="105"/>
      <c r="ARH56" s="105"/>
      <c r="ARI56" s="105"/>
      <c r="ARJ56" s="105"/>
      <c r="ARK56" s="105"/>
      <c r="ARL56" s="105"/>
      <c r="ARM56" s="105"/>
      <c r="ARN56" s="105"/>
      <c r="ARO56" s="105"/>
      <c r="ARP56" s="105"/>
      <c r="ARQ56" s="105"/>
      <c r="ARR56" s="105"/>
      <c r="ARS56" s="105"/>
      <c r="ART56" s="105"/>
      <c r="ARU56" s="105"/>
      <c r="ARV56" s="105"/>
      <c r="ARW56" s="105"/>
      <c r="ARX56" s="105"/>
      <c r="ARY56" s="105"/>
      <c r="ARZ56" s="105"/>
      <c r="ASA56" s="105"/>
      <c r="ASB56" s="105"/>
      <c r="ASC56" s="105"/>
      <c r="ASD56" s="105"/>
      <c r="ASE56" s="105"/>
      <c r="ASF56" s="105"/>
      <c r="ASG56" s="105"/>
      <c r="ASH56" s="105"/>
      <c r="ASI56" s="105"/>
      <c r="ASJ56" s="105"/>
      <c r="ASK56" s="105"/>
      <c r="ASL56" s="105"/>
      <c r="ASM56" s="105"/>
      <c r="ASN56" s="105"/>
      <c r="ASO56" s="105"/>
      <c r="ASP56" s="105"/>
      <c r="ASQ56" s="105"/>
      <c r="ASR56" s="105"/>
      <c r="ASS56" s="105"/>
      <c r="AST56" s="105"/>
      <c r="ASU56" s="105"/>
      <c r="ASV56" s="105"/>
      <c r="ASW56" s="105"/>
      <c r="ASX56" s="105"/>
      <c r="ASY56" s="105"/>
      <c r="ASZ56" s="105"/>
      <c r="ATA56" s="105"/>
      <c r="ATB56" s="105"/>
      <c r="ATC56" s="105"/>
      <c r="ATD56" s="105"/>
      <c r="ATE56" s="105"/>
      <c r="ATF56" s="105"/>
      <c r="ATG56" s="105"/>
      <c r="ATH56" s="105"/>
      <c r="ATI56" s="105"/>
      <c r="ATJ56" s="105"/>
      <c r="ATK56" s="105"/>
      <c r="ATL56" s="105"/>
      <c r="ATM56" s="105"/>
      <c r="ATN56" s="105"/>
      <c r="ATO56" s="105"/>
      <c r="ATP56" s="105"/>
      <c r="ATQ56" s="105"/>
      <c r="ATR56" s="105"/>
      <c r="ATS56" s="105"/>
      <c r="ATT56" s="105"/>
      <c r="ATU56" s="105"/>
      <c r="ATV56" s="105"/>
      <c r="ATW56" s="105"/>
      <c r="ATX56" s="105"/>
      <c r="ATY56" s="105"/>
      <c r="ATZ56" s="105"/>
      <c r="AUA56" s="105"/>
      <c r="AUB56" s="105"/>
      <c r="AUC56" s="105"/>
      <c r="AUD56" s="105"/>
      <c r="AUE56" s="105"/>
      <c r="AUF56" s="105"/>
      <c r="AUG56" s="105"/>
      <c r="AUH56" s="105"/>
      <c r="AUI56" s="105"/>
      <c r="AUJ56" s="105"/>
      <c r="AUK56" s="105"/>
      <c r="AUL56" s="105"/>
      <c r="AUM56" s="105"/>
      <c r="AUN56" s="105"/>
      <c r="AUO56" s="105"/>
      <c r="AUP56" s="105"/>
      <c r="AUQ56" s="105"/>
      <c r="AUR56" s="105"/>
      <c r="AUS56" s="105"/>
      <c r="AUT56" s="105"/>
      <c r="AUU56" s="105"/>
      <c r="AUV56" s="105"/>
      <c r="AUW56" s="105"/>
      <c r="AUX56" s="105"/>
      <c r="AUY56" s="105"/>
      <c r="AUZ56" s="105"/>
      <c r="AVA56" s="105"/>
      <c r="AVB56" s="105"/>
      <c r="AVC56" s="105"/>
      <c r="AVD56" s="105"/>
      <c r="AVE56" s="105"/>
      <c r="AVF56" s="105"/>
      <c r="AVG56" s="105"/>
      <c r="AVH56" s="105"/>
      <c r="AVI56" s="105"/>
      <c r="AVJ56" s="105"/>
      <c r="AVK56" s="105"/>
      <c r="AVL56" s="105"/>
      <c r="AVM56" s="105"/>
      <c r="AVN56" s="105"/>
      <c r="AVO56" s="105"/>
      <c r="AVP56" s="105"/>
      <c r="AVQ56" s="105"/>
      <c r="AVR56" s="105"/>
      <c r="AVS56" s="105"/>
      <c r="AVT56" s="105"/>
      <c r="AVU56" s="105"/>
      <c r="AVV56" s="105"/>
      <c r="AVW56" s="105"/>
      <c r="AVX56" s="105"/>
      <c r="AVY56" s="105"/>
      <c r="AVZ56" s="105"/>
      <c r="AWA56" s="105"/>
      <c r="AWB56" s="105"/>
      <c r="AWC56" s="105"/>
      <c r="AWD56" s="105"/>
      <c r="AWE56" s="105"/>
      <c r="AWF56" s="105"/>
      <c r="AWG56" s="105"/>
      <c r="AWH56" s="105"/>
    </row>
    <row r="57" spans="1:1282" s="58" customFormat="1">
      <c r="A57" s="2578"/>
      <c r="B57" s="65"/>
      <c r="C57" s="2" t="s">
        <v>77</v>
      </c>
      <c r="D57" s="7"/>
      <c r="E57" s="7"/>
      <c r="F57" s="7"/>
      <c r="G57" s="7"/>
      <c r="H57" s="7"/>
      <c r="I57" s="7"/>
      <c r="J57" s="7"/>
      <c r="K57" s="7"/>
      <c r="L57" s="7"/>
      <c r="M57" s="7"/>
      <c r="N57" s="8"/>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c r="EN57" s="105"/>
      <c r="EO57" s="105"/>
      <c r="EP57" s="105"/>
      <c r="EQ57" s="105"/>
      <c r="ER57" s="105"/>
      <c r="ES57" s="105"/>
      <c r="ET57" s="105"/>
      <c r="EU57" s="105"/>
      <c r="EV57" s="105"/>
      <c r="EW57" s="105"/>
      <c r="EX57" s="105"/>
      <c r="EY57" s="105"/>
      <c r="EZ57" s="105"/>
      <c r="FA57" s="105"/>
      <c r="FB57" s="105"/>
      <c r="FC57" s="105"/>
      <c r="FD57" s="105"/>
      <c r="FE57" s="105"/>
      <c r="FF57" s="105"/>
      <c r="FG57" s="105"/>
      <c r="FH57" s="105"/>
      <c r="FI57" s="105"/>
      <c r="FJ57" s="105"/>
      <c r="FK57" s="105"/>
      <c r="FL57" s="105"/>
      <c r="FM57" s="105"/>
      <c r="FN57" s="105"/>
      <c r="FO57" s="105"/>
      <c r="FP57" s="105"/>
      <c r="FQ57" s="105"/>
      <c r="FR57" s="105"/>
      <c r="FS57" s="105"/>
      <c r="FT57" s="105"/>
      <c r="FU57" s="105"/>
      <c r="FV57" s="105"/>
      <c r="FW57" s="105"/>
      <c r="FX57" s="105"/>
      <c r="FY57" s="105"/>
      <c r="FZ57" s="105"/>
      <c r="GA57" s="105"/>
      <c r="GB57" s="105"/>
      <c r="GC57" s="105"/>
      <c r="GD57" s="105"/>
      <c r="GE57" s="105"/>
      <c r="GF57" s="105"/>
      <c r="GG57" s="105"/>
      <c r="GH57" s="105"/>
      <c r="GI57" s="105"/>
      <c r="GJ57" s="105"/>
      <c r="GK57" s="105"/>
      <c r="GL57" s="105"/>
      <c r="GM57" s="105"/>
      <c r="GN57" s="105"/>
      <c r="GO57" s="105"/>
      <c r="GP57" s="105"/>
      <c r="GQ57" s="105"/>
      <c r="GR57" s="105"/>
      <c r="GS57" s="105"/>
      <c r="GT57" s="105"/>
      <c r="GU57" s="105"/>
      <c r="GV57" s="105"/>
      <c r="GW57" s="105"/>
      <c r="GX57" s="105"/>
      <c r="GY57" s="105"/>
      <c r="GZ57" s="105"/>
      <c r="HA57" s="105"/>
      <c r="HB57" s="105"/>
      <c r="HC57" s="105"/>
      <c r="HD57" s="105"/>
      <c r="HE57" s="105"/>
      <c r="HF57" s="105"/>
      <c r="HG57" s="105"/>
      <c r="HH57" s="105"/>
      <c r="HI57" s="105"/>
      <c r="HJ57" s="105"/>
      <c r="HK57" s="105"/>
      <c r="HL57" s="105"/>
      <c r="HM57" s="105"/>
      <c r="HN57" s="105"/>
      <c r="HO57" s="105"/>
      <c r="HP57" s="105"/>
      <c r="HQ57" s="105"/>
      <c r="HR57" s="105"/>
      <c r="HS57" s="105"/>
      <c r="HT57" s="105"/>
      <c r="HU57" s="105"/>
      <c r="HV57" s="105"/>
      <c r="HW57" s="105"/>
      <c r="HX57" s="105"/>
      <c r="HY57" s="105"/>
      <c r="HZ57" s="105"/>
      <c r="IA57" s="105"/>
      <c r="IB57" s="105"/>
      <c r="IC57" s="105"/>
      <c r="ID57" s="105"/>
      <c r="IE57" s="105"/>
      <c r="IF57" s="105"/>
      <c r="IG57" s="105"/>
      <c r="IH57" s="105"/>
      <c r="II57" s="105"/>
      <c r="IJ57" s="105"/>
      <c r="IK57" s="105"/>
      <c r="IL57" s="105"/>
      <c r="IM57" s="105"/>
      <c r="IN57" s="105"/>
      <c r="IO57" s="105"/>
      <c r="IP57" s="105"/>
      <c r="IQ57" s="105"/>
      <c r="IR57" s="105"/>
      <c r="IS57" s="105"/>
      <c r="IT57" s="105"/>
      <c r="IU57" s="105"/>
      <c r="IV57" s="105"/>
      <c r="IW57" s="105"/>
      <c r="IX57" s="105"/>
      <c r="IY57" s="105"/>
      <c r="IZ57" s="105"/>
      <c r="JA57" s="105"/>
      <c r="JB57" s="105"/>
      <c r="JC57" s="105"/>
      <c r="JD57" s="105"/>
      <c r="JE57" s="105"/>
      <c r="JF57" s="105"/>
      <c r="JG57" s="105"/>
      <c r="JH57" s="105"/>
      <c r="JI57" s="105"/>
      <c r="JJ57" s="105"/>
      <c r="JK57" s="105"/>
      <c r="JL57" s="105"/>
      <c r="JM57" s="105"/>
      <c r="JN57" s="105"/>
      <c r="JO57" s="105"/>
      <c r="JP57" s="105"/>
      <c r="JQ57" s="105"/>
      <c r="JR57" s="105"/>
      <c r="JS57" s="105"/>
      <c r="JT57" s="105"/>
      <c r="JU57" s="105"/>
      <c r="JV57" s="105"/>
      <c r="JW57" s="105"/>
      <c r="JX57" s="105"/>
      <c r="JY57" s="105"/>
      <c r="JZ57" s="105"/>
      <c r="KA57" s="105"/>
      <c r="KB57" s="105"/>
      <c r="KC57" s="105"/>
      <c r="KD57" s="105"/>
      <c r="KE57" s="105"/>
      <c r="KF57" s="105"/>
      <c r="KG57" s="105"/>
      <c r="KH57" s="105"/>
      <c r="KI57" s="105"/>
      <c r="KJ57" s="105"/>
      <c r="KK57" s="105"/>
      <c r="KL57" s="105"/>
      <c r="KM57" s="105"/>
      <c r="KN57" s="105"/>
      <c r="KO57" s="105"/>
      <c r="KP57" s="105"/>
      <c r="KQ57" s="105"/>
      <c r="KR57" s="105"/>
      <c r="KS57" s="105"/>
      <c r="KT57" s="105"/>
      <c r="KU57" s="105"/>
      <c r="KV57" s="105"/>
      <c r="KW57" s="105"/>
      <c r="KX57" s="105"/>
      <c r="KY57" s="105"/>
      <c r="KZ57" s="105"/>
      <c r="LA57" s="105"/>
      <c r="LB57" s="105"/>
      <c r="LC57" s="105"/>
      <c r="LD57" s="105"/>
      <c r="LE57" s="105"/>
      <c r="LF57" s="105"/>
      <c r="LG57" s="105"/>
      <c r="LH57" s="105"/>
      <c r="LI57" s="105"/>
      <c r="LJ57" s="105"/>
      <c r="LK57" s="105"/>
      <c r="LL57" s="105"/>
      <c r="LM57" s="105"/>
      <c r="LN57" s="105"/>
      <c r="LO57" s="105"/>
      <c r="LP57" s="105"/>
      <c r="LQ57" s="105"/>
      <c r="LR57" s="105"/>
      <c r="LS57" s="105"/>
      <c r="LT57" s="105"/>
      <c r="LU57" s="105"/>
      <c r="LV57" s="105"/>
      <c r="LW57" s="105"/>
      <c r="LX57" s="105"/>
      <c r="LY57" s="105"/>
      <c r="LZ57" s="105"/>
      <c r="MA57" s="105"/>
      <c r="MB57" s="105"/>
      <c r="MC57" s="105"/>
      <c r="MD57" s="105"/>
      <c r="ME57" s="105"/>
      <c r="MF57" s="105"/>
      <c r="MG57" s="105"/>
      <c r="MH57" s="105"/>
      <c r="MI57" s="105"/>
      <c r="MJ57" s="105"/>
      <c r="MK57" s="105"/>
      <c r="ML57" s="105"/>
      <c r="MM57" s="105"/>
      <c r="MN57" s="105"/>
      <c r="MO57" s="105"/>
      <c r="MP57" s="105"/>
      <c r="MQ57" s="105"/>
      <c r="MR57" s="105"/>
      <c r="MS57" s="105"/>
      <c r="MT57" s="105"/>
      <c r="MU57" s="105"/>
      <c r="MV57" s="105"/>
      <c r="MW57" s="105"/>
      <c r="MX57" s="105"/>
      <c r="MY57" s="105"/>
      <c r="MZ57" s="105"/>
      <c r="NA57" s="105"/>
      <c r="NB57" s="105"/>
      <c r="NC57" s="105"/>
      <c r="ND57" s="105"/>
      <c r="NE57" s="105"/>
      <c r="NF57" s="105"/>
      <c r="NG57" s="105"/>
      <c r="NH57" s="105"/>
      <c r="NI57" s="105"/>
      <c r="NJ57" s="105"/>
      <c r="NK57" s="105"/>
      <c r="NL57" s="105"/>
      <c r="NM57" s="105"/>
      <c r="NN57" s="105"/>
      <c r="NO57" s="105"/>
      <c r="NP57" s="105"/>
      <c r="NQ57" s="105"/>
      <c r="NR57" s="105"/>
      <c r="NS57" s="105"/>
      <c r="NT57" s="105"/>
      <c r="NU57" s="105"/>
      <c r="NV57" s="105"/>
      <c r="NW57" s="105"/>
      <c r="NX57" s="105"/>
      <c r="NY57" s="105"/>
      <c r="NZ57" s="105"/>
      <c r="OA57" s="105"/>
      <c r="OB57" s="105"/>
      <c r="OC57" s="105"/>
      <c r="OD57" s="105"/>
      <c r="OE57" s="105"/>
      <c r="OF57" s="105"/>
      <c r="OG57" s="105"/>
      <c r="OH57" s="105"/>
      <c r="OI57" s="105"/>
      <c r="OJ57" s="105"/>
      <c r="OK57" s="105"/>
      <c r="OL57" s="105"/>
      <c r="OM57" s="105"/>
      <c r="ON57" s="105"/>
      <c r="OO57" s="105"/>
      <c r="OP57" s="105"/>
      <c r="OQ57" s="105"/>
      <c r="OR57" s="105"/>
      <c r="OS57" s="105"/>
      <c r="OT57" s="105"/>
      <c r="OU57" s="105"/>
      <c r="OV57" s="105"/>
      <c r="OW57" s="105"/>
      <c r="OX57" s="105"/>
      <c r="OY57" s="105"/>
      <c r="OZ57" s="105"/>
      <c r="PA57" s="105"/>
      <c r="PB57" s="105"/>
      <c r="PC57" s="105"/>
      <c r="PD57" s="105"/>
      <c r="PE57" s="105"/>
      <c r="PF57" s="105"/>
      <c r="PG57" s="105"/>
      <c r="PH57" s="105"/>
      <c r="PI57" s="105"/>
      <c r="PJ57" s="105"/>
      <c r="PK57" s="105"/>
      <c r="PL57" s="105"/>
      <c r="PM57" s="105"/>
      <c r="PN57" s="105"/>
      <c r="PO57" s="105"/>
      <c r="PP57" s="105"/>
      <c r="PQ57" s="105"/>
      <c r="PR57" s="105"/>
      <c r="PS57" s="105"/>
      <c r="PT57" s="105"/>
      <c r="PU57" s="105"/>
      <c r="PV57" s="105"/>
      <c r="PW57" s="105"/>
      <c r="PX57" s="105"/>
      <c r="PY57" s="105"/>
      <c r="PZ57" s="105"/>
      <c r="QA57" s="105"/>
      <c r="QB57" s="105"/>
      <c r="QC57" s="105"/>
      <c r="QD57" s="105"/>
      <c r="QE57" s="105"/>
      <c r="QF57" s="105"/>
      <c r="QG57" s="105"/>
      <c r="QH57" s="105"/>
      <c r="QI57" s="105"/>
      <c r="QJ57" s="105"/>
      <c r="QK57" s="105"/>
      <c r="QL57" s="105"/>
      <c r="QM57" s="105"/>
      <c r="QN57" s="105"/>
      <c r="QO57" s="105"/>
      <c r="QP57" s="105"/>
      <c r="QQ57" s="105"/>
      <c r="QR57" s="105"/>
      <c r="QS57" s="105"/>
      <c r="QT57" s="105"/>
      <c r="QU57" s="105"/>
      <c r="QV57" s="105"/>
      <c r="QW57" s="105"/>
      <c r="QX57" s="105"/>
      <c r="QY57" s="105"/>
      <c r="QZ57" s="105"/>
      <c r="RA57" s="105"/>
      <c r="RB57" s="105"/>
      <c r="RC57" s="105"/>
      <c r="RD57" s="105"/>
      <c r="RE57" s="105"/>
      <c r="RF57" s="105"/>
      <c r="RG57" s="105"/>
      <c r="RH57" s="105"/>
      <c r="RI57" s="105"/>
      <c r="RJ57" s="105"/>
      <c r="RK57" s="105"/>
      <c r="RL57" s="105"/>
      <c r="RM57" s="105"/>
      <c r="RN57" s="105"/>
      <c r="RO57" s="105"/>
      <c r="RP57" s="105"/>
      <c r="RQ57" s="105"/>
      <c r="RR57" s="105"/>
      <c r="RS57" s="105"/>
      <c r="RT57" s="105"/>
      <c r="RU57" s="105"/>
      <c r="RV57" s="105"/>
      <c r="RW57" s="105"/>
      <c r="RX57" s="105"/>
      <c r="RY57" s="105"/>
      <c r="RZ57" s="105"/>
      <c r="SA57" s="105"/>
      <c r="SB57" s="105"/>
      <c r="SC57" s="105"/>
      <c r="SD57" s="105"/>
      <c r="SE57" s="105"/>
      <c r="SF57" s="105"/>
      <c r="SG57" s="105"/>
      <c r="SH57" s="105"/>
      <c r="SI57" s="105"/>
      <c r="SJ57" s="105"/>
      <c r="SK57" s="105"/>
      <c r="SL57" s="105"/>
      <c r="SM57" s="105"/>
      <c r="SN57" s="105"/>
      <c r="SO57" s="105"/>
      <c r="SP57" s="105"/>
      <c r="SQ57" s="105"/>
      <c r="SR57" s="105"/>
      <c r="SS57" s="105"/>
      <c r="ST57" s="105"/>
      <c r="SU57" s="105"/>
      <c r="SV57" s="105"/>
      <c r="SW57" s="105"/>
      <c r="SX57" s="105"/>
      <c r="SY57" s="105"/>
      <c r="SZ57" s="105"/>
      <c r="TA57" s="105"/>
      <c r="TB57" s="105"/>
      <c r="TC57" s="105"/>
      <c r="TD57" s="105"/>
      <c r="TE57" s="105"/>
      <c r="TF57" s="105"/>
      <c r="TG57" s="105"/>
      <c r="TH57" s="105"/>
      <c r="TI57" s="105"/>
      <c r="TJ57" s="105"/>
      <c r="TK57" s="105"/>
      <c r="TL57" s="105"/>
      <c r="TM57" s="105"/>
      <c r="TN57" s="105"/>
      <c r="TO57" s="105"/>
      <c r="TP57" s="105"/>
      <c r="TQ57" s="105"/>
      <c r="TR57" s="105"/>
      <c r="TS57" s="105"/>
      <c r="TT57" s="105"/>
      <c r="TU57" s="105"/>
      <c r="TV57" s="105"/>
      <c r="TW57" s="105"/>
      <c r="TX57" s="105"/>
      <c r="TY57" s="105"/>
      <c r="TZ57" s="105"/>
      <c r="UA57" s="105"/>
      <c r="UB57" s="105"/>
      <c r="UC57" s="105"/>
      <c r="UD57" s="105"/>
      <c r="UE57" s="105"/>
      <c r="UF57" s="105"/>
      <c r="UG57" s="105"/>
      <c r="UH57" s="105"/>
      <c r="UI57" s="105"/>
      <c r="UJ57" s="105"/>
      <c r="UK57" s="105"/>
      <c r="UL57" s="105"/>
      <c r="UM57" s="105"/>
      <c r="UN57" s="105"/>
      <c r="UO57" s="105"/>
      <c r="UP57" s="105"/>
      <c r="UQ57" s="105"/>
      <c r="UR57" s="105"/>
      <c r="US57" s="105"/>
      <c r="UT57" s="105"/>
      <c r="UU57" s="105"/>
      <c r="UV57" s="105"/>
      <c r="UW57" s="105"/>
      <c r="UX57" s="105"/>
      <c r="UY57" s="105"/>
      <c r="UZ57" s="105"/>
      <c r="VA57" s="105"/>
      <c r="VB57" s="105"/>
      <c r="VC57" s="105"/>
      <c r="VD57" s="105"/>
      <c r="VE57" s="105"/>
      <c r="VF57" s="105"/>
      <c r="VG57" s="105"/>
      <c r="VH57" s="105"/>
      <c r="VI57" s="105"/>
      <c r="VJ57" s="105"/>
      <c r="VK57" s="105"/>
      <c r="VL57" s="105"/>
      <c r="VM57" s="105"/>
      <c r="VN57" s="105"/>
      <c r="VO57" s="105"/>
      <c r="VP57" s="105"/>
      <c r="VQ57" s="105"/>
      <c r="VR57" s="105"/>
      <c r="VS57" s="105"/>
      <c r="VT57" s="105"/>
      <c r="VU57" s="105"/>
      <c r="VV57" s="105"/>
      <c r="VW57" s="105"/>
      <c r="VX57" s="105"/>
      <c r="VY57" s="105"/>
      <c r="VZ57" s="105"/>
      <c r="WA57" s="105"/>
      <c r="WB57" s="105"/>
      <c r="WC57" s="105"/>
      <c r="WD57" s="105"/>
      <c r="WE57" s="105"/>
      <c r="WF57" s="105"/>
      <c r="WG57" s="105"/>
      <c r="WH57" s="105"/>
      <c r="WI57" s="105"/>
      <c r="WJ57" s="105"/>
      <c r="WK57" s="105"/>
      <c r="WL57" s="105"/>
      <c r="WM57" s="105"/>
      <c r="WN57" s="105"/>
      <c r="WO57" s="105"/>
      <c r="WP57" s="105"/>
      <c r="WQ57" s="105"/>
      <c r="WR57" s="105"/>
      <c r="WS57" s="105"/>
      <c r="WT57" s="105"/>
      <c r="WU57" s="105"/>
      <c r="WV57" s="105"/>
      <c r="WW57" s="105"/>
      <c r="WX57" s="105"/>
      <c r="WY57" s="105"/>
      <c r="WZ57" s="105"/>
      <c r="XA57" s="105"/>
      <c r="XB57" s="105"/>
      <c r="XC57" s="105"/>
      <c r="XD57" s="105"/>
      <c r="XE57" s="105"/>
      <c r="XF57" s="105"/>
      <c r="XG57" s="105"/>
      <c r="XH57" s="105"/>
      <c r="XI57" s="105"/>
      <c r="XJ57" s="105"/>
      <c r="XK57" s="105"/>
      <c r="XL57" s="105"/>
      <c r="XM57" s="105"/>
      <c r="XN57" s="105"/>
      <c r="XO57" s="105"/>
      <c r="XP57" s="105"/>
      <c r="XQ57" s="105"/>
      <c r="XR57" s="105"/>
      <c r="XS57" s="105"/>
      <c r="XT57" s="105"/>
      <c r="XU57" s="105"/>
      <c r="XV57" s="105"/>
      <c r="XW57" s="105"/>
      <c r="XX57" s="105"/>
      <c r="XY57" s="105"/>
      <c r="XZ57" s="105"/>
      <c r="YA57" s="105"/>
      <c r="YB57" s="105"/>
      <c r="YC57" s="105"/>
      <c r="YD57" s="105"/>
      <c r="YE57" s="105"/>
      <c r="YF57" s="105"/>
      <c r="YG57" s="105"/>
      <c r="YH57" s="105"/>
      <c r="YI57" s="105"/>
      <c r="YJ57" s="105"/>
      <c r="YK57" s="105"/>
      <c r="YL57" s="105"/>
      <c r="YM57" s="105"/>
      <c r="YN57" s="105"/>
      <c r="YO57" s="105"/>
      <c r="YP57" s="105"/>
      <c r="YQ57" s="105"/>
      <c r="YR57" s="105"/>
      <c r="YS57" s="105"/>
      <c r="YT57" s="105"/>
      <c r="YU57" s="105"/>
      <c r="YV57" s="105"/>
      <c r="YW57" s="105"/>
      <c r="YX57" s="105"/>
      <c r="YY57" s="105"/>
      <c r="YZ57" s="105"/>
      <c r="ZA57" s="105"/>
      <c r="ZB57" s="105"/>
      <c r="ZC57" s="105"/>
      <c r="ZD57" s="105"/>
      <c r="ZE57" s="105"/>
      <c r="ZF57" s="105"/>
      <c r="ZG57" s="105"/>
      <c r="ZH57" s="105"/>
      <c r="ZI57" s="105"/>
      <c r="ZJ57" s="105"/>
      <c r="ZK57" s="105"/>
      <c r="ZL57" s="105"/>
      <c r="ZM57" s="105"/>
      <c r="ZN57" s="105"/>
      <c r="ZO57" s="105"/>
      <c r="ZP57" s="105"/>
      <c r="ZQ57" s="105"/>
      <c r="ZR57" s="105"/>
      <c r="ZS57" s="105"/>
      <c r="ZT57" s="105"/>
      <c r="ZU57" s="105"/>
      <c r="ZV57" s="105"/>
      <c r="ZW57" s="105"/>
      <c r="ZX57" s="105"/>
      <c r="ZY57" s="105"/>
      <c r="ZZ57" s="105"/>
      <c r="AAA57" s="105"/>
      <c r="AAB57" s="105"/>
      <c r="AAC57" s="105"/>
      <c r="AAD57" s="105"/>
      <c r="AAE57" s="105"/>
      <c r="AAF57" s="105"/>
      <c r="AAG57" s="105"/>
      <c r="AAH57" s="105"/>
      <c r="AAI57" s="105"/>
      <c r="AAJ57" s="105"/>
      <c r="AAK57" s="105"/>
      <c r="AAL57" s="105"/>
      <c r="AAM57" s="105"/>
      <c r="AAN57" s="105"/>
      <c r="AAO57" s="105"/>
      <c r="AAP57" s="105"/>
      <c r="AAQ57" s="105"/>
      <c r="AAR57" s="105"/>
      <c r="AAS57" s="105"/>
      <c r="AAT57" s="105"/>
      <c r="AAU57" s="105"/>
      <c r="AAV57" s="105"/>
      <c r="AAW57" s="105"/>
      <c r="AAX57" s="105"/>
      <c r="AAY57" s="105"/>
      <c r="AAZ57" s="105"/>
      <c r="ABA57" s="105"/>
      <c r="ABB57" s="105"/>
      <c r="ABC57" s="105"/>
      <c r="ABD57" s="105"/>
      <c r="ABE57" s="105"/>
      <c r="ABF57" s="105"/>
      <c r="ABG57" s="105"/>
      <c r="ABH57" s="105"/>
      <c r="ABI57" s="105"/>
      <c r="ABJ57" s="105"/>
      <c r="ABK57" s="105"/>
      <c r="ABL57" s="105"/>
      <c r="ABM57" s="105"/>
      <c r="ABN57" s="105"/>
      <c r="ABO57" s="105"/>
      <c r="ABP57" s="105"/>
      <c r="ABQ57" s="105"/>
      <c r="ABR57" s="105"/>
      <c r="ABS57" s="105"/>
      <c r="ABT57" s="105"/>
      <c r="ABU57" s="105"/>
      <c r="ABV57" s="105"/>
      <c r="ABW57" s="105"/>
      <c r="ABX57" s="105"/>
      <c r="ABY57" s="105"/>
      <c r="ABZ57" s="105"/>
      <c r="ACA57" s="105"/>
      <c r="ACB57" s="105"/>
      <c r="ACC57" s="105"/>
      <c r="ACD57" s="105"/>
      <c r="ACE57" s="105"/>
      <c r="ACF57" s="105"/>
      <c r="ACG57" s="105"/>
      <c r="ACH57" s="105"/>
      <c r="ACI57" s="105"/>
      <c r="ACJ57" s="105"/>
      <c r="ACK57" s="105"/>
      <c r="ACL57" s="105"/>
      <c r="ACM57" s="105"/>
      <c r="ACN57" s="105"/>
      <c r="ACO57" s="105"/>
      <c r="ACP57" s="105"/>
      <c r="ACQ57" s="105"/>
      <c r="ACR57" s="105"/>
      <c r="ACS57" s="105"/>
      <c r="ACT57" s="105"/>
      <c r="ACU57" s="105"/>
      <c r="ACV57" s="105"/>
      <c r="ACW57" s="105"/>
      <c r="ACX57" s="105"/>
      <c r="ACY57" s="105"/>
      <c r="ACZ57" s="105"/>
      <c r="ADA57" s="105"/>
      <c r="ADB57" s="105"/>
      <c r="ADC57" s="105"/>
      <c r="ADD57" s="105"/>
      <c r="ADE57" s="105"/>
      <c r="ADF57" s="105"/>
      <c r="ADG57" s="105"/>
      <c r="ADH57" s="105"/>
      <c r="ADI57" s="105"/>
      <c r="ADJ57" s="105"/>
      <c r="ADK57" s="105"/>
      <c r="ADL57" s="105"/>
      <c r="ADM57" s="105"/>
      <c r="ADN57" s="105"/>
      <c r="ADO57" s="105"/>
      <c r="ADP57" s="105"/>
      <c r="ADQ57" s="105"/>
      <c r="ADR57" s="105"/>
      <c r="ADS57" s="105"/>
      <c r="ADT57" s="105"/>
      <c r="ADU57" s="105"/>
      <c r="ADV57" s="105"/>
      <c r="ADW57" s="105"/>
      <c r="ADX57" s="105"/>
      <c r="ADY57" s="105"/>
      <c r="ADZ57" s="105"/>
      <c r="AEA57" s="105"/>
      <c r="AEB57" s="105"/>
      <c r="AEC57" s="105"/>
      <c r="AED57" s="105"/>
      <c r="AEE57" s="105"/>
      <c r="AEF57" s="105"/>
      <c r="AEG57" s="105"/>
      <c r="AEH57" s="105"/>
      <c r="AEI57" s="105"/>
      <c r="AEJ57" s="105"/>
      <c r="AEK57" s="105"/>
      <c r="AEL57" s="105"/>
      <c r="AEM57" s="105"/>
      <c r="AEN57" s="105"/>
      <c r="AEO57" s="105"/>
      <c r="AEP57" s="105"/>
      <c r="AEQ57" s="105"/>
      <c r="AER57" s="105"/>
      <c r="AES57" s="105"/>
      <c r="AET57" s="105"/>
      <c r="AEU57" s="105"/>
      <c r="AEV57" s="105"/>
      <c r="AEW57" s="105"/>
      <c r="AEX57" s="105"/>
      <c r="AEY57" s="105"/>
      <c r="AEZ57" s="105"/>
      <c r="AFA57" s="105"/>
      <c r="AFB57" s="105"/>
      <c r="AFC57" s="105"/>
      <c r="AFD57" s="105"/>
      <c r="AFE57" s="105"/>
      <c r="AFF57" s="105"/>
      <c r="AFG57" s="105"/>
      <c r="AFH57" s="105"/>
      <c r="AFI57" s="105"/>
      <c r="AFJ57" s="105"/>
      <c r="AFK57" s="105"/>
      <c r="AFL57" s="105"/>
      <c r="AFM57" s="105"/>
      <c r="AFN57" s="105"/>
      <c r="AFO57" s="105"/>
      <c r="AFP57" s="105"/>
      <c r="AFQ57" s="105"/>
      <c r="AFR57" s="105"/>
      <c r="AFS57" s="105"/>
      <c r="AFT57" s="105"/>
      <c r="AFU57" s="105"/>
      <c r="AFV57" s="105"/>
      <c r="AFW57" s="105"/>
      <c r="AFX57" s="105"/>
      <c r="AFY57" s="105"/>
      <c r="AFZ57" s="105"/>
      <c r="AGA57" s="105"/>
      <c r="AGB57" s="105"/>
      <c r="AGC57" s="105"/>
      <c r="AGD57" s="105"/>
      <c r="AGE57" s="105"/>
      <c r="AGF57" s="105"/>
      <c r="AGG57" s="105"/>
      <c r="AGH57" s="105"/>
      <c r="AGI57" s="105"/>
      <c r="AGJ57" s="105"/>
      <c r="AGK57" s="105"/>
      <c r="AGL57" s="105"/>
      <c r="AGM57" s="105"/>
      <c r="AGN57" s="105"/>
      <c r="AGO57" s="105"/>
      <c r="AGP57" s="105"/>
      <c r="AGQ57" s="105"/>
      <c r="AGR57" s="105"/>
      <c r="AGS57" s="105"/>
      <c r="AGT57" s="105"/>
      <c r="AGU57" s="105"/>
      <c r="AGV57" s="105"/>
      <c r="AGW57" s="105"/>
      <c r="AGX57" s="105"/>
      <c r="AGY57" s="105"/>
      <c r="AGZ57" s="105"/>
      <c r="AHA57" s="105"/>
      <c r="AHB57" s="105"/>
      <c r="AHC57" s="105"/>
      <c r="AHD57" s="105"/>
      <c r="AHE57" s="105"/>
      <c r="AHF57" s="105"/>
      <c r="AHG57" s="105"/>
      <c r="AHH57" s="105"/>
      <c r="AHI57" s="105"/>
      <c r="AHJ57" s="105"/>
      <c r="AHK57" s="105"/>
      <c r="AHL57" s="105"/>
      <c r="AHM57" s="105"/>
      <c r="AHN57" s="105"/>
      <c r="AHO57" s="105"/>
      <c r="AHP57" s="105"/>
      <c r="AHQ57" s="105"/>
      <c r="AHR57" s="105"/>
      <c r="AHS57" s="105"/>
      <c r="AHT57" s="105"/>
      <c r="AHU57" s="105"/>
      <c r="AHV57" s="105"/>
      <c r="AHW57" s="105"/>
      <c r="AHX57" s="105"/>
      <c r="AHY57" s="105"/>
      <c r="AHZ57" s="105"/>
      <c r="AIA57" s="105"/>
      <c r="AIB57" s="105"/>
      <c r="AIC57" s="105"/>
      <c r="AID57" s="105"/>
      <c r="AIE57" s="105"/>
      <c r="AIF57" s="105"/>
      <c r="AIG57" s="105"/>
      <c r="AIH57" s="105"/>
      <c r="AII57" s="105"/>
      <c r="AIJ57" s="105"/>
      <c r="AIK57" s="105"/>
      <c r="AIL57" s="105"/>
      <c r="AIM57" s="105"/>
      <c r="AIN57" s="105"/>
      <c r="AIO57" s="105"/>
      <c r="AIP57" s="105"/>
      <c r="AIQ57" s="105"/>
      <c r="AIR57" s="105"/>
      <c r="AIS57" s="105"/>
      <c r="AIT57" s="105"/>
      <c r="AIU57" s="105"/>
      <c r="AIV57" s="105"/>
      <c r="AIW57" s="105"/>
      <c r="AIX57" s="105"/>
      <c r="AIY57" s="105"/>
      <c r="AIZ57" s="105"/>
      <c r="AJA57" s="105"/>
      <c r="AJB57" s="105"/>
      <c r="AJC57" s="105"/>
      <c r="AJD57" s="105"/>
      <c r="AJE57" s="105"/>
      <c r="AJF57" s="105"/>
      <c r="AJG57" s="105"/>
      <c r="AJH57" s="105"/>
      <c r="AJI57" s="105"/>
      <c r="AJJ57" s="105"/>
      <c r="AJK57" s="105"/>
      <c r="AJL57" s="105"/>
      <c r="AJM57" s="105"/>
      <c r="AJN57" s="105"/>
      <c r="AJO57" s="105"/>
      <c r="AJP57" s="105"/>
      <c r="AJQ57" s="105"/>
      <c r="AJR57" s="105"/>
      <c r="AJS57" s="105"/>
      <c r="AJT57" s="105"/>
      <c r="AJU57" s="105"/>
      <c r="AJV57" s="105"/>
      <c r="AJW57" s="105"/>
      <c r="AJX57" s="105"/>
      <c r="AJY57" s="105"/>
      <c r="AJZ57" s="105"/>
      <c r="AKA57" s="105"/>
      <c r="AKB57" s="105"/>
      <c r="AKC57" s="105"/>
      <c r="AKD57" s="105"/>
      <c r="AKE57" s="105"/>
      <c r="AKF57" s="105"/>
      <c r="AKG57" s="105"/>
      <c r="AKH57" s="105"/>
      <c r="AKI57" s="105"/>
      <c r="AKJ57" s="105"/>
      <c r="AKK57" s="105"/>
      <c r="AKL57" s="105"/>
      <c r="AKM57" s="105"/>
      <c r="AKN57" s="105"/>
      <c r="AKO57" s="105"/>
      <c r="AKP57" s="105"/>
      <c r="AKQ57" s="105"/>
      <c r="AKR57" s="105"/>
      <c r="AKS57" s="105"/>
      <c r="AKT57" s="105"/>
      <c r="AKU57" s="105"/>
      <c r="AKV57" s="105"/>
      <c r="AKW57" s="105"/>
      <c r="AKX57" s="105"/>
      <c r="AKY57" s="105"/>
      <c r="AKZ57" s="105"/>
      <c r="ALA57" s="105"/>
      <c r="ALB57" s="105"/>
      <c r="ALC57" s="105"/>
      <c r="ALD57" s="105"/>
      <c r="ALE57" s="105"/>
      <c r="ALF57" s="105"/>
      <c r="ALG57" s="105"/>
      <c r="ALH57" s="105"/>
      <c r="ALI57" s="105"/>
      <c r="ALJ57" s="105"/>
      <c r="ALK57" s="105"/>
      <c r="ALL57" s="105"/>
      <c r="ALM57" s="105"/>
      <c r="ALN57" s="105"/>
      <c r="ALO57" s="105"/>
      <c r="ALP57" s="105"/>
      <c r="ALQ57" s="105"/>
      <c r="ALR57" s="105"/>
      <c r="ALS57" s="105"/>
      <c r="ALT57" s="105"/>
      <c r="ALU57" s="105"/>
      <c r="ALV57" s="105"/>
      <c r="ALW57" s="105"/>
      <c r="ALX57" s="105"/>
      <c r="ALY57" s="105"/>
      <c r="ALZ57" s="105"/>
      <c r="AMA57" s="105"/>
      <c r="AMB57" s="105"/>
      <c r="AMC57" s="105"/>
      <c r="AMD57" s="105"/>
      <c r="AME57" s="105"/>
      <c r="AMF57" s="105"/>
      <c r="AMG57" s="105"/>
      <c r="AMH57" s="105"/>
      <c r="AMI57" s="105"/>
      <c r="AMJ57" s="105"/>
      <c r="AMK57" s="105"/>
      <c r="AML57" s="105"/>
      <c r="AMM57" s="105"/>
      <c r="AMN57" s="105"/>
      <c r="AMO57" s="105"/>
      <c r="AMP57" s="105"/>
      <c r="AMQ57" s="105"/>
      <c r="AMR57" s="105"/>
      <c r="AMS57" s="105"/>
      <c r="AMT57" s="105"/>
      <c r="AMU57" s="105"/>
      <c r="AMV57" s="105"/>
      <c r="AMW57" s="105"/>
      <c r="AMX57" s="105"/>
      <c r="AMY57" s="105"/>
      <c r="AMZ57" s="105"/>
      <c r="ANA57" s="105"/>
      <c r="ANB57" s="105"/>
      <c r="ANC57" s="105"/>
      <c r="AND57" s="105"/>
      <c r="ANE57" s="105"/>
      <c r="ANF57" s="105"/>
      <c r="ANG57" s="105"/>
      <c r="ANH57" s="105"/>
      <c r="ANI57" s="105"/>
      <c r="ANJ57" s="105"/>
      <c r="ANK57" s="105"/>
      <c r="ANL57" s="105"/>
      <c r="ANM57" s="105"/>
      <c r="ANN57" s="105"/>
      <c r="ANO57" s="105"/>
      <c r="ANP57" s="105"/>
      <c r="ANQ57" s="105"/>
      <c r="ANR57" s="105"/>
      <c r="ANS57" s="105"/>
      <c r="ANT57" s="105"/>
      <c r="ANU57" s="105"/>
      <c r="ANV57" s="105"/>
      <c r="ANW57" s="105"/>
      <c r="ANX57" s="105"/>
      <c r="ANY57" s="105"/>
      <c r="ANZ57" s="105"/>
      <c r="AOA57" s="105"/>
      <c r="AOB57" s="105"/>
      <c r="AOC57" s="105"/>
      <c r="AOD57" s="105"/>
      <c r="AOE57" s="105"/>
      <c r="AOF57" s="105"/>
      <c r="AOG57" s="105"/>
      <c r="AOH57" s="105"/>
      <c r="AOI57" s="105"/>
      <c r="AOJ57" s="105"/>
      <c r="AOK57" s="105"/>
      <c r="AOL57" s="105"/>
      <c r="AOM57" s="105"/>
      <c r="AON57" s="105"/>
      <c r="AOO57" s="105"/>
      <c r="AOP57" s="105"/>
      <c r="AOQ57" s="105"/>
      <c r="AOR57" s="105"/>
      <c r="AOS57" s="105"/>
      <c r="AOT57" s="105"/>
      <c r="AOU57" s="105"/>
      <c r="AOV57" s="105"/>
      <c r="AOW57" s="105"/>
      <c r="AOX57" s="105"/>
      <c r="AOY57" s="105"/>
      <c r="AOZ57" s="105"/>
      <c r="APA57" s="105"/>
      <c r="APB57" s="105"/>
      <c r="APC57" s="105"/>
      <c r="APD57" s="105"/>
      <c r="APE57" s="105"/>
      <c r="APF57" s="105"/>
      <c r="APG57" s="105"/>
      <c r="APH57" s="105"/>
      <c r="API57" s="105"/>
      <c r="APJ57" s="105"/>
      <c r="APK57" s="105"/>
      <c r="APL57" s="105"/>
      <c r="APM57" s="105"/>
      <c r="APN57" s="105"/>
      <c r="APO57" s="105"/>
      <c r="APP57" s="105"/>
      <c r="APQ57" s="105"/>
      <c r="APR57" s="105"/>
      <c r="APS57" s="105"/>
      <c r="APT57" s="105"/>
      <c r="APU57" s="105"/>
      <c r="APV57" s="105"/>
      <c r="APW57" s="105"/>
      <c r="APX57" s="105"/>
      <c r="APY57" s="105"/>
      <c r="APZ57" s="105"/>
      <c r="AQA57" s="105"/>
      <c r="AQB57" s="105"/>
      <c r="AQC57" s="105"/>
      <c r="AQD57" s="105"/>
      <c r="AQE57" s="105"/>
      <c r="AQF57" s="105"/>
      <c r="AQG57" s="105"/>
      <c r="AQH57" s="105"/>
      <c r="AQI57" s="105"/>
      <c r="AQJ57" s="105"/>
      <c r="AQK57" s="105"/>
      <c r="AQL57" s="105"/>
      <c r="AQM57" s="105"/>
      <c r="AQN57" s="105"/>
      <c r="AQO57" s="105"/>
      <c r="AQP57" s="105"/>
      <c r="AQQ57" s="105"/>
      <c r="AQR57" s="105"/>
      <c r="AQS57" s="105"/>
      <c r="AQT57" s="105"/>
      <c r="AQU57" s="105"/>
      <c r="AQV57" s="105"/>
      <c r="AQW57" s="105"/>
      <c r="AQX57" s="105"/>
      <c r="AQY57" s="105"/>
      <c r="AQZ57" s="105"/>
      <c r="ARA57" s="105"/>
      <c r="ARB57" s="105"/>
      <c r="ARC57" s="105"/>
      <c r="ARD57" s="105"/>
      <c r="ARE57" s="105"/>
      <c r="ARF57" s="105"/>
      <c r="ARG57" s="105"/>
      <c r="ARH57" s="105"/>
      <c r="ARI57" s="105"/>
      <c r="ARJ57" s="105"/>
      <c r="ARK57" s="105"/>
      <c r="ARL57" s="105"/>
      <c r="ARM57" s="105"/>
      <c r="ARN57" s="105"/>
      <c r="ARO57" s="105"/>
      <c r="ARP57" s="105"/>
      <c r="ARQ57" s="105"/>
      <c r="ARR57" s="105"/>
      <c r="ARS57" s="105"/>
      <c r="ART57" s="105"/>
      <c r="ARU57" s="105"/>
      <c r="ARV57" s="105"/>
      <c r="ARW57" s="105"/>
      <c r="ARX57" s="105"/>
      <c r="ARY57" s="105"/>
      <c r="ARZ57" s="105"/>
      <c r="ASA57" s="105"/>
      <c r="ASB57" s="105"/>
      <c r="ASC57" s="105"/>
      <c r="ASD57" s="105"/>
      <c r="ASE57" s="105"/>
      <c r="ASF57" s="105"/>
      <c r="ASG57" s="105"/>
      <c r="ASH57" s="105"/>
      <c r="ASI57" s="105"/>
      <c r="ASJ57" s="105"/>
      <c r="ASK57" s="105"/>
      <c r="ASL57" s="105"/>
      <c r="ASM57" s="105"/>
      <c r="ASN57" s="105"/>
      <c r="ASO57" s="105"/>
      <c r="ASP57" s="105"/>
      <c r="ASQ57" s="105"/>
      <c r="ASR57" s="105"/>
      <c r="ASS57" s="105"/>
      <c r="AST57" s="105"/>
      <c r="ASU57" s="105"/>
      <c r="ASV57" s="105"/>
      <c r="ASW57" s="105"/>
      <c r="ASX57" s="105"/>
      <c r="ASY57" s="105"/>
      <c r="ASZ57" s="105"/>
      <c r="ATA57" s="105"/>
      <c r="ATB57" s="105"/>
      <c r="ATC57" s="105"/>
      <c r="ATD57" s="105"/>
      <c r="ATE57" s="105"/>
      <c r="ATF57" s="105"/>
      <c r="ATG57" s="105"/>
      <c r="ATH57" s="105"/>
      <c r="ATI57" s="105"/>
      <c r="ATJ57" s="105"/>
      <c r="ATK57" s="105"/>
      <c r="ATL57" s="105"/>
      <c r="ATM57" s="105"/>
      <c r="ATN57" s="105"/>
      <c r="ATO57" s="105"/>
      <c r="ATP57" s="105"/>
      <c r="ATQ57" s="105"/>
      <c r="ATR57" s="105"/>
      <c r="ATS57" s="105"/>
      <c r="ATT57" s="105"/>
      <c r="ATU57" s="105"/>
      <c r="ATV57" s="105"/>
      <c r="ATW57" s="105"/>
      <c r="ATX57" s="105"/>
      <c r="ATY57" s="105"/>
      <c r="ATZ57" s="105"/>
      <c r="AUA57" s="105"/>
      <c r="AUB57" s="105"/>
      <c r="AUC57" s="105"/>
      <c r="AUD57" s="105"/>
      <c r="AUE57" s="105"/>
      <c r="AUF57" s="105"/>
      <c r="AUG57" s="105"/>
      <c r="AUH57" s="105"/>
      <c r="AUI57" s="105"/>
      <c r="AUJ57" s="105"/>
      <c r="AUK57" s="105"/>
      <c r="AUL57" s="105"/>
      <c r="AUM57" s="105"/>
      <c r="AUN57" s="105"/>
      <c r="AUO57" s="105"/>
      <c r="AUP57" s="105"/>
      <c r="AUQ57" s="105"/>
      <c r="AUR57" s="105"/>
      <c r="AUS57" s="105"/>
      <c r="AUT57" s="105"/>
      <c r="AUU57" s="105"/>
      <c r="AUV57" s="105"/>
      <c r="AUW57" s="105"/>
      <c r="AUX57" s="105"/>
      <c r="AUY57" s="105"/>
      <c r="AUZ57" s="105"/>
      <c r="AVA57" s="105"/>
      <c r="AVB57" s="105"/>
      <c r="AVC57" s="105"/>
      <c r="AVD57" s="105"/>
      <c r="AVE57" s="105"/>
      <c r="AVF57" s="105"/>
      <c r="AVG57" s="105"/>
      <c r="AVH57" s="105"/>
      <c r="AVI57" s="105"/>
      <c r="AVJ57" s="105"/>
      <c r="AVK57" s="105"/>
      <c r="AVL57" s="105"/>
      <c r="AVM57" s="105"/>
      <c r="AVN57" s="105"/>
      <c r="AVO57" s="105"/>
      <c r="AVP57" s="105"/>
      <c r="AVQ57" s="105"/>
      <c r="AVR57" s="105"/>
      <c r="AVS57" s="105"/>
      <c r="AVT57" s="105"/>
      <c r="AVU57" s="105"/>
      <c r="AVV57" s="105"/>
      <c r="AVW57" s="105"/>
      <c r="AVX57" s="105"/>
      <c r="AVY57" s="105"/>
      <c r="AVZ57" s="105"/>
      <c r="AWA57" s="105"/>
      <c r="AWB57" s="105"/>
      <c r="AWC57" s="105"/>
      <c r="AWD57" s="105"/>
      <c r="AWE57" s="105"/>
      <c r="AWF57" s="105"/>
      <c r="AWG57" s="105"/>
      <c r="AWH57" s="105"/>
    </row>
    <row r="58" spans="1:1282" s="58" customFormat="1">
      <c r="A58" s="2578"/>
      <c r="B58" s="65"/>
      <c r="C58" s="2" t="s">
        <v>78</v>
      </c>
      <c r="D58" s="7"/>
      <c r="E58" s="7"/>
      <c r="F58" s="7"/>
      <c r="G58" s="7"/>
      <c r="H58" s="7"/>
      <c r="I58" s="7"/>
      <c r="J58" s="7"/>
      <c r="K58" s="7"/>
      <c r="L58" s="7"/>
      <c r="M58" s="7"/>
      <c r="N58" s="8"/>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c r="CE58" s="105"/>
      <c r="CF58" s="105"/>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I58" s="105"/>
      <c r="DJ58" s="105"/>
      <c r="DK58" s="105"/>
      <c r="DL58" s="105"/>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c r="EJ58" s="105"/>
      <c r="EK58" s="105"/>
      <c r="EL58" s="105"/>
      <c r="EM58" s="105"/>
      <c r="EN58" s="105"/>
      <c r="EO58" s="105"/>
      <c r="EP58" s="105"/>
      <c r="EQ58" s="105"/>
      <c r="ER58" s="105"/>
      <c r="ES58" s="105"/>
      <c r="ET58" s="105"/>
      <c r="EU58" s="105"/>
      <c r="EV58" s="105"/>
      <c r="EW58" s="105"/>
      <c r="EX58" s="105"/>
      <c r="EY58" s="105"/>
      <c r="EZ58" s="105"/>
      <c r="FA58" s="105"/>
      <c r="FB58" s="105"/>
      <c r="FC58" s="105"/>
      <c r="FD58" s="105"/>
      <c r="FE58" s="105"/>
      <c r="FF58" s="105"/>
      <c r="FG58" s="105"/>
      <c r="FH58" s="105"/>
      <c r="FI58" s="105"/>
      <c r="FJ58" s="105"/>
      <c r="FK58" s="105"/>
      <c r="FL58" s="105"/>
      <c r="FM58" s="105"/>
      <c r="FN58" s="105"/>
      <c r="FO58" s="105"/>
      <c r="FP58" s="105"/>
      <c r="FQ58" s="105"/>
      <c r="FR58" s="105"/>
      <c r="FS58" s="105"/>
      <c r="FT58" s="105"/>
      <c r="FU58" s="105"/>
      <c r="FV58" s="105"/>
      <c r="FW58" s="105"/>
      <c r="FX58" s="105"/>
      <c r="FY58" s="105"/>
      <c r="FZ58" s="105"/>
      <c r="GA58" s="105"/>
      <c r="GB58" s="105"/>
      <c r="GC58" s="105"/>
      <c r="GD58" s="105"/>
      <c r="GE58" s="105"/>
      <c r="GF58" s="105"/>
      <c r="GG58" s="105"/>
      <c r="GH58" s="105"/>
      <c r="GI58" s="105"/>
      <c r="GJ58" s="105"/>
      <c r="GK58" s="105"/>
      <c r="GL58" s="105"/>
      <c r="GM58" s="105"/>
      <c r="GN58" s="105"/>
      <c r="GO58" s="105"/>
      <c r="GP58" s="105"/>
      <c r="GQ58" s="105"/>
      <c r="GR58" s="105"/>
      <c r="GS58" s="105"/>
      <c r="GT58" s="105"/>
      <c r="GU58" s="105"/>
      <c r="GV58" s="105"/>
      <c r="GW58" s="105"/>
      <c r="GX58" s="105"/>
      <c r="GY58" s="105"/>
      <c r="GZ58" s="105"/>
      <c r="HA58" s="105"/>
      <c r="HB58" s="105"/>
      <c r="HC58" s="105"/>
      <c r="HD58" s="105"/>
      <c r="HE58" s="105"/>
      <c r="HF58" s="105"/>
      <c r="HG58" s="105"/>
      <c r="HH58" s="105"/>
      <c r="HI58" s="105"/>
      <c r="HJ58" s="105"/>
      <c r="HK58" s="105"/>
      <c r="HL58" s="105"/>
      <c r="HM58" s="105"/>
      <c r="HN58" s="105"/>
      <c r="HO58" s="105"/>
      <c r="HP58" s="105"/>
      <c r="HQ58" s="105"/>
      <c r="HR58" s="105"/>
      <c r="HS58" s="105"/>
      <c r="HT58" s="105"/>
      <c r="HU58" s="105"/>
      <c r="HV58" s="105"/>
      <c r="HW58" s="105"/>
      <c r="HX58" s="105"/>
      <c r="HY58" s="105"/>
      <c r="HZ58" s="105"/>
      <c r="IA58" s="105"/>
      <c r="IB58" s="105"/>
      <c r="IC58" s="105"/>
      <c r="ID58" s="105"/>
      <c r="IE58" s="105"/>
      <c r="IF58" s="105"/>
      <c r="IG58" s="105"/>
      <c r="IH58" s="105"/>
      <c r="II58" s="105"/>
      <c r="IJ58" s="105"/>
      <c r="IK58" s="105"/>
      <c r="IL58" s="105"/>
      <c r="IM58" s="105"/>
      <c r="IN58" s="105"/>
      <c r="IO58" s="105"/>
      <c r="IP58" s="105"/>
      <c r="IQ58" s="105"/>
      <c r="IR58" s="105"/>
      <c r="IS58" s="105"/>
      <c r="IT58" s="105"/>
      <c r="IU58" s="105"/>
      <c r="IV58" s="105"/>
      <c r="IW58" s="105"/>
      <c r="IX58" s="105"/>
      <c r="IY58" s="105"/>
      <c r="IZ58" s="105"/>
      <c r="JA58" s="105"/>
      <c r="JB58" s="105"/>
      <c r="JC58" s="105"/>
      <c r="JD58" s="105"/>
      <c r="JE58" s="105"/>
      <c r="JF58" s="105"/>
      <c r="JG58" s="105"/>
      <c r="JH58" s="105"/>
      <c r="JI58" s="105"/>
      <c r="JJ58" s="105"/>
      <c r="JK58" s="105"/>
      <c r="JL58" s="105"/>
      <c r="JM58" s="105"/>
      <c r="JN58" s="105"/>
      <c r="JO58" s="105"/>
      <c r="JP58" s="105"/>
      <c r="JQ58" s="105"/>
      <c r="JR58" s="105"/>
      <c r="JS58" s="105"/>
      <c r="JT58" s="105"/>
      <c r="JU58" s="105"/>
      <c r="JV58" s="105"/>
      <c r="JW58" s="105"/>
      <c r="JX58" s="105"/>
      <c r="JY58" s="105"/>
      <c r="JZ58" s="105"/>
      <c r="KA58" s="105"/>
      <c r="KB58" s="105"/>
      <c r="KC58" s="105"/>
      <c r="KD58" s="105"/>
      <c r="KE58" s="105"/>
      <c r="KF58" s="105"/>
      <c r="KG58" s="105"/>
      <c r="KH58" s="105"/>
      <c r="KI58" s="105"/>
      <c r="KJ58" s="105"/>
      <c r="KK58" s="105"/>
      <c r="KL58" s="105"/>
      <c r="KM58" s="105"/>
      <c r="KN58" s="105"/>
      <c r="KO58" s="105"/>
      <c r="KP58" s="105"/>
      <c r="KQ58" s="105"/>
      <c r="KR58" s="105"/>
      <c r="KS58" s="105"/>
      <c r="KT58" s="105"/>
      <c r="KU58" s="105"/>
      <c r="KV58" s="105"/>
      <c r="KW58" s="105"/>
      <c r="KX58" s="105"/>
      <c r="KY58" s="105"/>
      <c r="KZ58" s="105"/>
      <c r="LA58" s="105"/>
      <c r="LB58" s="105"/>
      <c r="LC58" s="105"/>
      <c r="LD58" s="105"/>
      <c r="LE58" s="105"/>
      <c r="LF58" s="105"/>
      <c r="LG58" s="105"/>
      <c r="LH58" s="105"/>
      <c r="LI58" s="105"/>
      <c r="LJ58" s="105"/>
      <c r="LK58" s="105"/>
      <c r="LL58" s="105"/>
      <c r="LM58" s="105"/>
      <c r="LN58" s="105"/>
      <c r="LO58" s="105"/>
      <c r="LP58" s="105"/>
      <c r="LQ58" s="105"/>
      <c r="LR58" s="105"/>
      <c r="LS58" s="105"/>
      <c r="LT58" s="105"/>
      <c r="LU58" s="105"/>
      <c r="LV58" s="105"/>
      <c r="LW58" s="105"/>
      <c r="LX58" s="105"/>
      <c r="LY58" s="105"/>
      <c r="LZ58" s="105"/>
      <c r="MA58" s="105"/>
      <c r="MB58" s="105"/>
      <c r="MC58" s="105"/>
      <c r="MD58" s="105"/>
      <c r="ME58" s="105"/>
      <c r="MF58" s="105"/>
      <c r="MG58" s="105"/>
      <c r="MH58" s="105"/>
      <c r="MI58" s="105"/>
      <c r="MJ58" s="105"/>
      <c r="MK58" s="105"/>
      <c r="ML58" s="105"/>
      <c r="MM58" s="105"/>
      <c r="MN58" s="105"/>
      <c r="MO58" s="105"/>
      <c r="MP58" s="105"/>
      <c r="MQ58" s="105"/>
      <c r="MR58" s="105"/>
      <c r="MS58" s="105"/>
      <c r="MT58" s="105"/>
      <c r="MU58" s="105"/>
      <c r="MV58" s="105"/>
      <c r="MW58" s="105"/>
      <c r="MX58" s="105"/>
      <c r="MY58" s="105"/>
      <c r="MZ58" s="105"/>
      <c r="NA58" s="105"/>
      <c r="NB58" s="105"/>
      <c r="NC58" s="105"/>
      <c r="ND58" s="105"/>
      <c r="NE58" s="105"/>
      <c r="NF58" s="105"/>
      <c r="NG58" s="105"/>
      <c r="NH58" s="105"/>
      <c r="NI58" s="105"/>
      <c r="NJ58" s="105"/>
      <c r="NK58" s="105"/>
      <c r="NL58" s="105"/>
      <c r="NM58" s="105"/>
      <c r="NN58" s="105"/>
      <c r="NO58" s="105"/>
      <c r="NP58" s="105"/>
      <c r="NQ58" s="105"/>
      <c r="NR58" s="105"/>
      <c r="NS58" s="105"/>
      <c r="NT58" s="105"/>
      <c r="NU58" s="105"/>
      <c r="NV58" s="105"/>
      <c r="NW58" s="105"/>
      <c r="NX58" s="105"/>
      <c r="NY58" s="105"/>
      <c r="NZ58" s="105"/>
      <c r="OA58" s="105"/>
      <c r="OB58" s="105"/>
      <c r="OC58" s="105"/>
      <c r="OD58" s="105"/>
      <c r="OE58" s="105"/>
      <c r="OF58" s="105"/>
      <c r="OG58" s="105"/>
      <c r="OH58" s="105"/>
      <c r="OI58" s="105"/>
      <c r="OJ58" s="105"/>
      <c r="OK58" s="105"/>
      <c r="OL58" s="105"/>
      <c r="OM58" s="105"/>
      <c r="ON58" s="105"/>
      <c r="OO58" s="105"/>
      <c r="OP58" s="105"/>
      <c r="OQ58" s="105"/>
      <c r="OR58" s="105"/>
      <c r="OS58" s="105"/>
      <c r="OT58" s="105"/>
      <c r="OU58" s="105"/>
      <c r="OV58" s="105"/>
      <c r="OW58" s="105"/>
      <c r="OX58" s="105"/>
      <c r="OY58" s="105"/>
      <c r="OZ58" s="105"/>
      <c r="PA58" s="105"/>
      <c r="PB58" s="105"/>
      <c r="PC58" s="105"/>
      <c r="PD58" s="105"/>
      <c r="PE58" s="105"/>
      <c r="PF58" s="105"/>
      <c r="PG58" s="105"/>
      <c r="PH58" s="105"/>
      <c r="PI58" s="105"/>
      <c r="PJ58" s="105"/>
      <c r="PK58" s="105"/>
      <c r="PL58" s="105"/>
      <c r="PM58" s="105"/>
      <c r="PN58" s="105"/>
      <c r="PO58" s="105"/>
      <c r="PP58" s="105"/>
      <c r="PQ58" s="105"/>
      <c r="PR58" s="105"/>
      <c r="PS58" s="105"/>
      <c r="PT58" s="105"/>
      <c r="PU58" s="105"/>
      <c r="PV58" s="105"/>
      <c r="PW58" s="105"/>
      <c r="PX58" s="105"/>
      <c r="PY58" s="105"/>
      <c r="PZ58" s="105"/>
      <c r="QA58" s="105"/>
      <c r="QB58" s="105"/>
      <c r="QC58" s="105"/>
      <c r="QD58" s="105"/>
      <c r="QE58" s="105"/>
      <c r="QF58" s="105"/>
      <c r="QG58" s="105"/>
      <c r="QH58" s="105"/>
      <c r="QI58" s="105"/>
      <c r="QJ58" s="105"/>
      <c r="QK58" s="105"/>
      <c r="QL58" s="105"/>
      <c r="QM58" s="105"/>
      <c r="QN58" s="105"/>
      <c r="QO58" s="105"/>
      <c r="QP58" s="105"/>
      <c r="QQ58" s="105"/>
      <c r="QR58" s="105"/>
      <c r="QS58" s="105"/>
      <c r="QT58" s="105"/>
      <c r="QU58" s="105"/>
      <c r="QV58" s="105"/>
      <c r="QW58" s="105"/>
      <c r="QX58" s="105"/>
      <c r="QY58" s="105"/>
      <c r="QZ58" s="105"/>
      <c r="RA58" s="105"/>
      <c r="RB58" s="105"/>
      <c r="RC58" s="105"/>
      <c r="RD58" s="105"/>
      <c r="RE58" s="105"/>
      <c r="RF58" s="105"/>
      <c r="RG58" s="105"/>
      <c r="RH58" s="105"/>
      <c r="RI58" s="105"/>
      <c r="RJ58" s="105"/>
      <c r="RK58" s="105"/>
      <c r="RL58" s="105"/>
      <c r="RM58" s="105"/>
      <c r="RN58" s="105"/>
      <c r="RO58" s="105"/>
      <c r="RP58" s="105"/>
      <c r="RQ58" s="105"/>
      <c r="RR58" s="105"/>
      <c r="RS58" s="105"/>
      <c r="RT58" s="105"/>
      <c r="RU58" s="105"/>
      <c r="RV58" s="105"/>
      <c r="RW58" s="105"/>
      <c r="RX58" s="105"/>
      <c r="RY58" s="105"/>
      <c r="RZ58" s="105"/>
      <c r="SA58" s="105"/>
      <c r="SB58" s="105"/>
      <c r="SC58" s="105"/>
      <c r="SD58" s="105"/>
      <c r="SE58" s="105"/>
      <c r="SF58" s="105"/>
      <c r="SG58" s="105"/>
      <c r="SH58" s="105"/>
      <c r="SI58" s="105"/>
      <c r="SJ58" s="105"/>
      <c r="SK58" s="105"/>
      <c r="SL58" s="105"/>
      <c r="SM58" s="105"/>
      <c r="SN58" s="105"/>
      <c r="SO58" s="105"/>
      <c r="SP58" s="105"/>
      <c r="SQ58" s="105"/>
      <c r="SR58" s="105"/>
      <c r="SS58" s="105"/>
      <c r="ST58" s="105"/>
      <c r="SU58" s="105"/>
      <c r="SV58" s="105"/>
      <c r="SW58" s="105"/>
      <c r="SX58" s="105"/>
      <c r="SY58" s="105"/>
      <c r="SZ58" s="105"/>
      <c r="TA58" s="105"/>
      <c r="TB58" s="105"/>
      <c r="TC58" s="105"/>
      <c r="TD58" s="105"/>
      <c r="TE58" s="105"/>
      <c r="TF58" s="105"/>
      <c r="TG58" s="105"/>
      <c r="TH58" s="105"/>
      <c r="TI58" s="105"/>
      <c r="TJ58" s="105"/>
      <c r="TK58" s="105"/>
      <c r="TL58" s="105"/>
      <c r="TM58" s="105"/>
      <c r="TN58" s="105"/>
      <c r="TO58" s="105"/>
      <c r="TP58" s="105"/>
      <c r="TQ58" s="105"/>
      <c r="TR58" s="105"/>
      <c r="TS58" s="105"/>
      <c r="TT58" s="105"/>
      <c r="TU58" s="105"/>
      <c r="TV58" s="105"/>
      <c r="TW58" s="105"/>
      <c r="TX58" s="105"/>
      <c r="TY58" s="105"/>
      <c r="TZ58" s="105"/>
      <c r="UA58" s="105"/>
      <c r="UB58" s="105"/>
      <c r="UC58" s="105"/>
      <c r="UD58" s="105"/>
      <c r="UE58" s="105"/>
      <c r="UF58" s="105"/>
      <c r="UG58" s="105"/>
      <c r="UH58" s="105"/>
      <c r="UI58" s="105"/>
      <c r="UJ58" s="105"/>
      <c r="UK58" s="105"/>
      <c r="UL58" s="105"/>
      <c r="UM58" s="105"/>
      <c r="UN58" s="105"/>
      <c r="UO58" s="105"/>
      <c r="UP58" s="105"/>
      <c r="UQ58" s="105"/>
      <c r="UR58" s="105"/>
      <c r="US58" s="105"/>
      <c r="UT58" s="105"/>
      <c r="UU58" s="105"/>
      <c r="UV58" s="105"/>
      <c r="UW58" s="105"/>
      <c r="UX58" s="105"/>
      <c r="UY58" s="105"/>
      <c r="UZ58" s="105"/>
      <c r="VA58" s="105"/>
      <c r="VB58" s="105"/>
      <c r="VC58" s="105"/>
      <c r="VD58" s="105"/>
      <c r="VE58" s="105"/>
      <c r="VF58" s="105"/>
      <c r="VG58" s="105"/>
      <c r="VH58" s="105"/>
      <c r="VI58" s="105"/>
      <c r="VJ58" s="105"/>
      <c r="VK58" s="105"/>
      <c r="VL58" s="105"/>
      <c r="VM58" s="105"/>
      <c r="VN58" s="105"/>
      <c r="VO58" s="105"/>
      <c r="VP58" s="105"/>
      <c r="VQ58" s="105"/>
      <c r="VR58" s="105"/>
      <c r="VS58" s="105"/>
      <c r="VT58" s="105"/>
      <c r="VU58" s="105"/>
      <c r="VV58" s="105"/>
      <c r="VW58" s="105"/>
      <c r="VX58" s="105"/>
      <c r="VY58" s="105"/>
      <c r="VZ58" s="105"/>
      <c r="WA58" s="105"/>
      <c r="WB58" s="105"/>
      <c r="WC58" s="105"/>
      <c r="WD58" s="105"/>
      <c r="WE58" s="105"/>
      <c r="WF58" s="105"/>
      <c r="WG58" s="105"/>
      <c r="WH58" s="105"/>
      <c r="WI58" s="105"/>
      <c r="WJ58" s="105"/>
      <c r="WK58" s="105"/>
      <c r="WL58" s="105"/>
      <c r="WM58" s="105"/>
      <c r="WN58" s="105"/>
      <c r="WO58" s="105"/>
      <c r="WP58" s="105"/>
      <c r="WQ58" s="105"/>
      <c r="WR58" s="105"/>
      <c r="WS58" s="105"/>
      <c r="WT58" s="105"/>
      <c r="WU58" s="105"/>
      <c r="WV58" s="105"/>
      <c r="WW58" s="105"/>
      <c r="WX58" s="105"/>
      <c r="WY58" s="105"/>
      <c r="WZ58" s="105"/>
      <c r="XA58" s="105"/>
      <c r="XB58" s="105"/>
      <c r="XC58" s="105"/>
      <c r="XD58" s="105"/>
      <c r="XE58" s="105"/>
      <c r="XF58" s="105"/>
      <c r="XG58" s="105"/>
      <c r="XH58" s="105"/>
      <c r="XI58" s="105"/>
      <c r="XJ58" s="105"/>
      <c r="XK58" s="105"/>
      <c r="XL58" s="105"/>
      <c r="XM58" s="105"/>
      <c r="XN58" s="105"/>
      <c r="XO58" s="105"/>
      <c r="XP58" s="105"/>
      <c r="XQ58" s="105"/>
      <c r="XR58" s="105"/>
      <c r="XS58" s="105"/>
      <c r="XT58" s="105"/>
      <c r="XU58" s="105"/>
      <c r="XV58" s="105"/>
      <c r="XW58" s="105"/>
      <c r="XX58" s="105"/>
      <c r="XY58" s="105"/>
      <c r="XZ58" s="105"/>
      <c r="YA58" s="105"/>
      <c r="YB58" s="105"/>
      <c r="YC58" s="105"/>
      <c r="YD58" s="105"/>
      <c r="YE58" s="105"/>
      <c r="YF58" s="105"/>
      <c r="YG58" s="105"/>
      <c r="YH58" s="105"/>
      <c r="YI58" s="105"/>
      <c r="YJ58" s="105"/>
      <c r="YK58" s="105"/>
      <c r="YL58" s="105"/>
      <c r="YM58" s="105"/>
      <c r="YN58" s="105"/>
      <c r="YO58" s="105"/>
      <c r="YP58" s="105"/>
      <c r="YQ58" s="105"/>
      <c r="YR58" s="105"/>
      <c r="YS58" s="105"/>
      <c r="YT58" s="105"/>
      <c r="YU58" s="105"/>
      <c r="YV58" s="105"/>
      <c r="YW58" s="105"/>
      <c r="YX58" s="105"/>
      <c r="YY58" s="105"/>
      <c r="YZ58" s="105"/>
      <c r="ZA58" s="105"/>
      <c r="ZB58" s="105"/>
      <c r="ZC58" s="105"/>
      <c r="ZD58" s="105"/>
      <c r="ZE58" s="105"/>
      <c r="ZF58" s="105"/>
      <c r="ZG58" s="105"/>
      <c r="ZH58" s="105"/>
      <c r="ZI58" s="105"/>
      <c r="ZJ58" s="105"/>
      <c r="ZK58" s="105"/>
      <c r="ZL58" s="105"/>
      <c r="ZM58" s="105"/>
      <c r="ZN58" s="105"/>
      <c r="ZO58" s="105"/>
      <c r="ZP58" s="105"/>
      <c r="ZQ58" s="105"/>
      <c r="ZR58" s="105"/>
      <c r="ZS58" s="105"/>
      <c r="ZT58" s="105"/>
      <c r="ZU58" s="105"/>
      <c r="ZV58" s="105"/>
      <c r="ZW58" s="105"/>
      <c r="ZX58" s="105"/>
      <c r="ZY58" s="105"/>
      <c r="ZZ58" s="105"/>
      <c r="AAA58" s="105"/>
      <c r="AAB58" s="105"/>
      <c r="AAC58" s="105"/>
      <c r="AAD58" s="105"/>
      <c r="AAE58" s="105"/>
      <c r="AAF58" s="105"/>
      <c r="AAG58" s="105"/>
      <c r="AAH58" s="105"/>
      <c r="AAI58" s="105"/>
      <c r="AAJ58" s="105"/>
      <c r="AAK58" s="105"/>
      <c r="AAL58" s="105"/>
      <c r="AAM58" s="105"/>
      <c r="AAN58" s="105"/>
      <c r="AAO58" s="105"/>
      <c r="AAP58" s="105"/>
      <c r="AAQ58" s="105"/>
      <c r="AAR58" s="105"/>
      <c r="AAS58" s="105"/>
      <c r="AAT58" s="105"/>
      <c r="AAU58" s="105"/>
      <c r="AAV58" s="105"/>
      <c r="AAW58" s="105"/>
      <c r="AAX58" s="105"/>
      <c r="AAY58" s="105"/>
      <c r="AAZ58" s="105"/>
      <c r="ABA58" s="105"/>
      <c r="ABB58" s="105"/>
      <c r="ABC58" s="105"/>
      <c r="ABD58" s="105"/>
      <c r="ABE58" s="105"/>
      <c r="ABF58" s="105"/>
      <c r="ABG58" s="105"/>
      <c r="ABH58" s="105"/>
      <c r="ABI58" s="105"/>
      <c r="ABJ58" s="105"/>
      <c r="ABK58" s="105"/>
      <c r="ABL58" s="105"/>
      <c r="ABM58" s="105"/>
      <c r="ABN58" s="105"/>
      <c r="ABO58" s="105"/>
      <c r="ABP58" s="105"/>
      <c r="ABQ58" s="105"/>
      <c r="ABR58" s="105"/>
      <c r="ABS58" s="105"/>
      <c r="ABT58" s="105"/>
      <c r="ABU58" s="105"/>
      <c r="ABV58" s="105"/>
      <c r="ABW58" s="105"/>
      <c r="ABX58" s="105"/>
      <c r="ABY58" s="105"/>
      <c r="ABZ58" s="105"/>
      <c r="ACA58" s="105"/>
      <c r="ACB58" s="105"/>
      <c r="ACC58" s="105"/>
      <c r="ACD58" s="105"/>
      <c r="ACE58" s="105"/>
      <c r="ACF58" s="105"/>
      <c r="ACG58" s="105"/>
      <c r="ACH58" s="105"/>
      <c r="ACI58" s="105"/>
      <c r="ACJ58" s="105"/>
      <c r="ACK58" s="105"/>
      <c r="ACL58" s="105"/>
      <c r="ACM58" s="105"/>
      <c r="ACN58" s="105"/>
      <c r="ACO58" s="105"/>
      <c r="ACP58" s="105"/>
      <c r="ACQ58" s="105"/>
      <c r="ACR58" s="105"/>
      <c r="ACS58" s="105"/>
      <c r="ACT58" s="105"/>
      <c r="ACU58" s="105"/>
      <c r="ACV58" s="105"/>
      <c r="ACW58" s="105"/>
      <c r="ACX58" s="105"/>
      <c r="ACY58" s="105"/>
      <c r="ACZ58" s="105"/>
      <c r="ADA58" s="105"/>
      <c r="ADB58" s="105"/>
      <c r="ADC58" s="105"/>
      <c r="ADD58" s="105"/>
      <c r="ADE58" s="105"/>
      <c r="ADF58" s="105"/>
      <c r="ADG58" s="105"/>
      <c r="ADH58" s="105"/>
      <c r="ADI58" s="105"/>
      <c r="ADJ58" s="105"/>
      <c r="ADK58" s="105"/>
      <c r="ADL58" s="105"/>
      <c r="ADM58" s="105"/>
      <c r="ADN58" s="105"/>
      <c r="ADO58" s="105"/>
      <c r="ADP58" s="105"/>
      <c r="ADQ58" s="105"/>
      <c r="ADR58" s="105"/>
      <c r="ADS58" s="105"/>
      <c r="ADT58" s="105"/>
      <c r="ADU58" s="105"/>
      <c r="ADV58" s="105"/>
      <c r="ADW58" s="105"/>
      <c r="ADX58" s="105"/>
      <c r="ADY58" s="105"/>
      <c r="ADZ58" s="105"/>
      <c r="AEA58" s="105"/>
      <c r="AEB58" s="105"/>
      <c r="AEC58" s="105"/>
      <c r="AED58" s="105"/>
      <c r="AEE58" s="105"/>
      <c r="AEF58" s="105"/>
      <c r="AEG58" s="105"/>
      <c r="AEH58" s="105"/>
      <c r="AEI58" s="105"/>
      <c r="AEJ58" s="105"/>
      <c r="AEK58" s="105"/>
      <c r="AEL58" s="105"/>
      <c r="AEM58" s="105"/>
      <c r="AEN58" s="105"/>
      <c r="AEO58" s="105"/>
      <c r="AEP58" s="105"/>
      <c r="AEQ58" s="105"/>
      <c r="AER58" s="105"/>
      <c r="AES58" s="105"/>
      <c r="AET58" s="105"/>
      <c r="AEU58" s="105"/>
      <c r="AEV58" s="105"/>
      <c r="AEW58" s="105"/>
      <c r="AEX58" s="105"/>
      <c r="AEY58" s="105"/>
      <c r="AEZ58" s="105"/>
      <c r="AFA58" s="105"/>
      <c r="AFB58" s="105"/>
      <c r="AFC58" s="105"/>
      <c r="AFD58" s="105"/>
      <c r="AFE58" s="105"/>
      <c r="AFF58" s="105"/>
      <c r="AFG58" s="105"/>
      <c r="AFH58" s="105"/>
      <c r="AFI58" s="105"/>
      <c r="AFJ58" s="105"/>
      <c r="AFK58" s="105"/>
      <c r="AFL58" s="105"/>
      <c r="AFM58" s="105"/>
      <c r="AFN58" s="105"/>
      <c r="AFO58" s="105"/>
      <c r="AFP58" s="105"/>
      <c r="AFQ58" s="105"/>
      <c r="AFR58" s="105"/>
      <c r="AFS58" s="105"/>
      <c r="AFT58" s="105"/>
      <c r="AFU58" s="105"/>
      <c r="AFV58" s="105"/>
      <c r="AFW58" s="105"/>
      <c r="AFX58" s="105"/>
      <c r="AFY58" s="105"/>
      <c r="AFZ58" s="105"/>
      <c r="AGA58" s="105"/>
      <c r="AGB58" s="105"/>
      <c r="AGC58" s="105"/>
      <c r="AGD58" s="105"/>
      <c r="AGE58" s="105"/>
      <c r="AGF58" s="105"/>
      <c r="AGG58" s="105"/>
      <c r="AGH58" s="105"/>
      <c r="AGI58" s="105"/>
      <c r="AGJ58" s="105"/>
      <c r="AGK58" s="105"/>
      <c r="AGL58" s="105"/>
      <c r="AGM58" s="105"/>
      <c r="AGN58" s="105"/>
      <c r="AGO58" s="105"/>
      <c r="AGP58" s="105"/>
      <c r="AGQ58" s="105"/>
      <c r="AGR58" s="105"/>
      <c r="AGS58" s="105"/>
      <c r="AGT58" s="105"/>
      <c r="AGU58" s="105"/>
      <c r="AGV58" s="105"/>
      <c r="AGW58" s="105"/>
      <c r="AGX58" s="105"/>
      <c r="AGY58" s="105"/>
      <c r="AGZ58" s="105"/>
      <c r="AHA58" s="105"/>
      <c r="AHB58" s="105"/>
      <c r="AHC58" s="105"/>
      <c r="AHD58" s="105"/>
      <c r="AHE58" s="105"/>
      <c r="AHF58" s="105"/>
      <c r="AHG58" s="105"/>
      <c r="AHH58" s="105"/>
      <c r="AHI58" s="105"/>
      <c r="AHJ58" s="105"/>
      <c r="AHK58" s="105"/>
      <c r="AHL58" s="105"/>
      <c r="AHM58" s="105"/>
      <c r="AHN58" s="105"/>
      <c r="AHO58" s="105"/>
      <c r="AHP58" s="105"/>
      <c r="AHQ58" s="105"/>
      <c r="AHR58" s="105"/>
      <c r="AHS58" s="105"/>
      <c r="AHT58" s="105"/>
      <c r="AHU58" s="105"/>
      <c r="AHV58" s="105"/>
      <c r="AHW58" s="105"/>
      <c r="AHX58" s="105"/>
      <c r="AHY58" s="105"/>
      <c r="AHZ58" s="105"/>
      <c r="AIA58" s="105"/>
      <c r="AIB58" s="105"/>
      <c r="AIC58" s="105"/>
      <c r="AID58" s="105"/>
      <c r="AIE58" s="105"/>
      <c r="AIF58" s="105"/>
      <c r="AIG58" s="105"/>
      <c r="AIH58" s="105"/>
      <c r="AII58" s="105"/>
      <c r="AIJ58" s="105"/>
      <c r="AIK58" s="105"/>
      <c r="AIL58" s="105"/>
      <c r="AIM58" s="105"/>
      <c r="AIN58" s="105"/>
      <c r="AIO58" s="105"/>
      <c r="AIP58" s="105"/>
      <c r="AIQ58" s="105"/>
      <c r="AIR58" s="105"/>
      <c r="AIS58" s="105"/>
      <c r="AIT58" s="105"/>
      <c r="AIU58" s="105"/>
      <c r="AIV58" s="105"/>
      <c r="AIW58" s="105"/>
      <c r="AIX58" s="105"/>
      <c r="AIY58" s="105"/>
      <c r="AIZ58" s="105"/>
      <c r="AJA58" s="105"/>
      <c r="AJB58" s="105"/>
      <c r="AJC58" s="105"/>
      <c r="AJD58" s="105"/>
      <c r="AJE58" s="105"/>
      <c r="AJF58" s="105"/>
      <c r="AJG58" s="105"/>
      <c r="AJH58" s="105"/>
      <c r="AJI58" s="105"/>
      <c r="AJJ58" s="105"/>
      <c r="AJK58" s="105"/>
      <c r="AJL58" s="105"/>
      <c r="AJM58" s="105"/>
      <c r="AJN58" s="105"/>
      <c r="AJO58" s="105"/>
      <c r="AJP58" s="105"/>
      <c r="AJQ58" s="105"/>
      <c r="AJR58" s="105"/>
      <c r="AJS58" s="105"/>
      <c r="AJT58" s="105"/>
      <c r="AJU58" s="105"/>
      <c r="AJV58" s="105"/>
      <c r="AJW58" s="105"/>
      <c r="AJX58" s="105"/>
      <c r="AJY58" s="105"/>
      <c r="AJZ58" s="105"/>
      <c r="AKA58" s="105"/>
      <c r="AKB58" s="105"/>
      <c r="AKC58" s="105"/>
      <c r="AKD58" s="105"/>
      <c r="AKE58" s="105"/>
      <c r="AKF58" s="105"/>
      <c r="AKG58" s="105"/>
      <c r="AKH58" s="105"/>
      <c r="AKI58" s="105"/>
      <c r="AKJ58" s="105"/>
      <c r="AKK58" s="105"/>
      <c r="AKL58" s="105"/>
      <c r="AKM58" s="105"/>
      <c r="AKN58" s="105"/>
      <c r="AKO58" s="105"/>
      <c r="AKP58" s="105"/>
      <c r="AKQ58" s="105"/>
      <c r="AKR58" s="105"/>
      <c r="AKS58" s="105"/>
      <c r="AKT58" s="105"/>
      <c r="AKU58" s="105"/>
      <c r="AKV58" s="105"/>
      <c r="AKW58" s="105"/>
      <c r="AKX58" s="105"/>
      <c r="AKY58" s="105"/>
      <c r="AKZ58" s="105"/>
      <c r="ALA58" s="105"/>
      <c r="ALB58" s="105"/>
      <c r="ALC58" s="105"/>
      <c r="ALD58" s="105"/>
      <c r="ALE58" s="105"/>
      <c r="ALF58" s="105"/>
      <c r="ALG58" s="105"/>
      <c r="ALH58" s="105"/>
      <c r="ALI58" s="105"/>
      <c r="ALJ58" s="105"/>
      <c r="ALK58" s="105"/>
      <c r="ALL58" s="105"/>
      <c r="ALM58" s="105"/>
      <c r="ALN58" s="105"/>
      <c r="ALO58" s="105"/>
      <c r="ALP58" s="105"/>
      <c r="ALQ58" s="105"/>
      <c r="ALR58" s="105"/>
      <c r="ALS58" s="105"/>
      <c r="ALT58" s="105"/>
      <c r="ALU58" s="105"/>
      <c r="ALV58" s="105"/>
      <c r="ALW58" s="105"/>
      <c r="ALX58" s="105"/>
      <c r="ALY58" s="105"/>
      <c r="ALZ58" s="105"/>
      <c r="AMA58" s="105"/>
      <c r="AMB58" s="105"/>
      <c r="AMC58" s="105"/>
      <c r="AMD58" s="105"/>
      <c r="AME58" s="105"/>
      <c r="AMF58" s="105"/>
      <c r="AMG58" s="105"/>
      <c r="AMH58" s="105"/>
      <c r="AMI58" s="105"/>
      <c r="AMJ58" s="105"/>
      <c r="AMK58" s="105"/>
      <c r="AML58" s="105"/>
      <c r="AMM58" s="105"/>
      <c r="AMN58" s="105"/>
      <c r="AMO58" s="105"/>
      <c r="AMP58" s="105"/>
      <c r="AMQ58" s="105"/>
      <c r="AMR58" s="105"/>
      <c r="AMS58" s="105"/>
      <c r="AMT58" s="105"/>
      <c r="AMU58" s="105"/>
      <c r="AMV58" s="105"/>
      <c r="AMW58" s="105"/>
      <c r="AMX58" s="105"/>
      <c r="AMY58" s="105"/>
      <c r="AMZ58" s="105"/>
      <c r="ANA58" s="105"/>
      <c r="ANB58" s="105"/>
      <c r="ANC58" s="105"/>
      <c r="AND58" s="105"/>
      <c r="ANE58" s="105"/>
      <c r="ANF58" s="105"/>
      <c r="ANG58" s="105"/>
      <c r="ANH58" s="105"/>
      <c r="ANI58" s="105"/>
      <c r="ANJ58" s="105"/>
      <c r="ANK58" s="105"/>
      <c r="ANL58" s="105"/>
      <c r="ANM58" s="105"/>
      <c r="ANN58" s="105"/>
      <c r="ANO58" s="105"/>
      <c r="ANP58" s="105"/>
      <c r="ANQ58" s="105"/>
      <c r="ANR58" s="105"/>
      <c r="ANS58" s="105"/>
      <c r="ANT58" s="105"/>
      <c r="ANU58" s="105"/>
      <c r="ANV58" s="105"/>
      <c r="ANW58" s="105"/>
      <c r="ANX58" s="105"/>
      <c r="ANY58" s="105"/>
      <c r="ANZ58" s="105"/>
      <c r="AOA58" s="105"/>
      <c r="AOB58" s="105"/>
      <c r="AOC58" s="105"/>
      <c r="AOD58" s="105"/>
      <c r="AOE58" s="105"/>
      <c r="AOF58" s="105"/>
      <c r="AOG58" s="105"/>
      <c r="AOH58" s="105"/>
      <c r="AOI58" s="105"/>
      <c r="AOJ58" s="105"/>
      <c r="AOK58" s="105"/>
      <c r="AOL58" s="105"/>
      <c r="AOM58" s="105"/>
      <c r="AON58" s="105"/>
      <c r="AOO58" s="105"/>
      <c r="AOP58" s="105"/>
      <c r="AOQ58" s="105"/>
      <c r="AOR58" s="105"/>
      <c r="AOS58" s="105"/>
      <c r="AOT58" s="105"/>
      <c r="AOU58" s="105"/>
      <c r="AOV58" s="105"/>
      <c r="AOW58" s="105"/>
      <c r="AOX58" s="105"/>
      <c r="AOY58" s="105"/>
      <c r="AOZ58" s="105"/>
      <c r="APA58" s="105"/>
      <c r="APB58" s="105"/>
      <c r="APC58" s="105"/>
      <c r="APD58" s="105"/>
      <c r="APE58" s="105"/>
      <c r="APF58" s="105"/>
      <c r="APG58" s="105"/>
      <c r="APH58" s="105"/>
      <c r="API58" s="105"/>
      <c r="APJ58" s="105"/>
      <c r="APK58" s="105"/>
      <c r="APL58" s="105"/>
      <c r="APM58" s="105"/>
      <c r="APN58" s="105"/>
      <c r="APO58" s="105"/>
      <c r="APP58" s="105"/>
      <c r="APQ58" s="105"/>
      <c r="APR58" s="105"/>
      <c r="APS58" s="105"/>
      <c r="APT58" s="105"/>
      <c r="APU58" s="105"/>
      <c r="APV58" s="105"/>
      <c r="APW58" s="105"/>
      <c r="APX58" s="105"/>
      <c r="APY58" s="105"/>
      <c r="APZ58" s="105"/>
      <c r="AQA58" s="105"/>
      <c r="AQB58" s="105"/>
      <c r="AQC58" s="105"/>
      <c r="AQD58" s="105"/>
      <c r="AQE58" s="105"/>
      <c r="AQF58" s="105"/>
      <c r="AQG58" s="105"/>
      <c r="AQH58" s="105"/>
      <c r="AQI58" s="105"/>
      <c r="AQJ58" s="105"/>
      <c r="AQK58" s="105"/>
      <c r="AQL58" s="105"/>
      <c r="AQM58" s="105"/>
      <c r="AQN58" s="105"/>
      <c r="AQO58" s="105"/>
      <c r="AQP58" s="105"/>
      <c r="AQQ58" s="105"/>
      <c r="AQR58" s="105"/>
      <c r="AQS58" s="105"/>
      <c r="AQT58" s="105"/>
      <c r="AQU58" s="105"/>
      <c r="AQV58" s="105"/>
      <c r="AQW58" s="105"/>
      <c r="AQX58" s="105"/>
      <c r="AQY58" s="105"/>
      <c r="AQZ58" s="105"/>
      <c r="ARA58" s="105"/>
      <c r="ARB58" s="105"/>
      <c r="ARC58" s="105"/>
      <c r="ARD58" s="105"/>
      <c r="ARE58" s="105"/>
      <c r="ARF58" s="105"/>
      <c r="ARG58" s="105"/>
      <c r="ARH58" s="105"/>
      <c r="ARI58" s="105"/>
      <c r="ARJ58" s="105"/>
      <c r="ARK58" s="105"/>
      <c r="ARL58" s="105"/>
      <c r="ARM58" s="105"/>
      <c r="ARN58" s="105"/>
      <c r="ARO58" s="105"/>
      <c r="ARP58" s="105"/>
      <c r="ARQ58" s="105"/>
      <c r="ARR58" s="105"/>
      <c r="ARS58" s="105"/>
      <c r="ART58" s="105"/>
      <c r="ARU58" s="105"/>
      <c r="ARV58" s="105"/>
      <c r="ARW58" s="105"/>
      <c r="ARX58" s="105"/>
      <c r="ARY58" s="105"/>
      <c r="ARZ58" s="105"/>
      <c r="ASA58" s="105"/>
      <c r="ASB58" s="105"/>
      <c r="ASC58" s="105"/>
      <c r="ASD58" s="105"/>
      <c r="ASE58" s="105"/>
      <c r="ASF58" s="105"/>
      <c r="ASG58" s="105"/>
      <c r="ASH58" s="105"/>
      <c r="ASI58" s="105"/>
      <c r="ASJ58" s="105"/>
      <c r="ASK58" s="105"/>
      <c r="ASL58" s="105"/>
      <c r="ASM58" s="105"/>
      <c r="ASN58" s="105"/>
      <c r="ASO58" s="105"/>
      <c r="ASP58" s="105"/>
      <c r="ASQ58" s="105"/>
      <c r="ASR58" s="105"/>
      <c r="ASS58" s="105"/>
      <c r="AST58" s="105"/>
      <c r="ASU58" s="105"/>
      <c r="ASV58" s="105"/>
      <c r="ASW58" s="105"/>
      <c r="ASX58" s="105"/>
      <c r="ASY58" s="105"/>
      <c r="ASZ58" s="105"/>
      <c r="ATA58" s="105"/>
      <c r="ATB58" s="105"/>
      <c r="ATC58" s="105"/>
      <c r="ATD58" s="105"/>
      <c r="ATE58" s="105"/>
      <c r="ATF58" s="105"/>
      <c r="ATG58" s="105"/>
      <c r="ATH58" s="105"/>
      <c r="ATI58" s="105"/>
      <c r="ATJ58" s="105"/>
      <c r="ATK58" s="105"/>
      <c r="ATL58" s="105"/>
      <c r="ATM58" s="105"/>
      <c r="ATN58" s="105"/>
      <c r="ATO58" s="105"/>
      <c r="ATP58" s="105"/>
      <c r="ATQ58" s="105"/>
      <c r="ATR58" s="105"/>
      <c r="ATS58" s="105"/>
      <c r="ATT58" s="105"/>
      <c r="ATU58" s="105"/>
      <c r="ATV58" s="105"/>
      <c r="ATW58" s="105"/>
      <c r="ATX58" s="105"/>
      <c r="ATY58" s="105"/>
      <c r="ATZ58" s="105"/>
      <c r="AUA58" s="105"/>
      <c r="AUB58" s="105"/>
      <c r="AUC58" s="105"/>
      <c r="AUD58" s="105"/>
      <c r="AUE58" s="105"/>
      <c r="AUF58" s="105"/>
      <c r="AUG58" s="105"/>
      <c r="AUH58" s="105"/>
      <c r="AUI58" s="105"/>
      <c r="AUJ58" s="105"/>
      <c r="AUK58" s="105"/>
      <c r="AUL58" s="105"/>
      <c r="AUM58" s="105"/>
      <c r="AUN58" s="105"/>
      <c r="AUO58" s="105"/>
      <c r="AUP58" s="105"/>
      <c r="AUQ58" s="105"/>
      <c r="AUR58" s="105"/>
      <c r="AUS58" s="105"/>
      <c r="AUT58" s="105"/>
      <c r="AUU58" s="105"/>
      <c r="AUV58" s="105"/>
      <c r="AUW58" s="105"/>
      <c r="AUX58" s="105"/>
      <c r="AUY58" s="105"/>
      <c r="AUZ58" s="105"/>
      <c r="AVA58" s="105"/>
      <c r="AVB58" s="105"/>
      <c r="AVC58" s="105"/>
      <c r="AVD58" s="105"/>
      <c r="AVE58" s="105"/>
      <c r="AVF58" s="105"/>
      <c r="AVG58" s="105"/>
      <c r="AVH58" s="105"/>
      <c r="AVI58" s="105"/>
      <c r="AVJ58" s="105"/>
      <c r="AVK58" s="105"/>
      <c r="AVL58" s="105"/>
      <c r="AVM58" s="105"/>
      <c r="AVN58" s="105"/>
      <c r="AVO58" s="105"/>
      <c r="AVP58" s="105"/>
      <c r="AVQ58" s="105"/>
      <c r="AVR58" s="105"/>
      <c r="AVS58" s="105"/>
      <c r="AVT58" s="105"/>
      <c r="AVU58" s="105"/>
      <c r="AVV58" s="105"/>
      <c r="AVW58" s="105"/>
      <c r="AVX58" s="105"/>
      <c r="AVY58" s="105"/>
      <c r="AVZ58" s="105"/>
      <c r="AWA58" s="105"/>
      <c r="AWB58" s="105"/>
      <c r="AWC58" s="105"/>
      <c r="AWD58" s="105"/>
      <c r="AWE58" s="105"/>
      <c r="AWF58" s="105"/>
      <c r="AWG58" s="105"/>
      <c r="AWH58" s="105"/>
    </row>
    <row r="59" spans="1:1282" s="58" customFormat="1">
      <c r="A59" s="2578"/>
      <c r="B59" s="65"/>
      <c r="C59" s="2" t="s">
        <v>80</v>
      </c>
      <c r="D59" s="7"/>
      <c r="E59" s="7"/>
      <c r="F59" s="7"/>
      <c r="G59" s="7"/>
      <c r="H59" s="7"/>
      <c r="I59" s="7"/>
      <c r="J59" s="7"/>
      <c r="K59" s="7"/>
      <c r="L59" s="7"/>
      <c r="M59" s="7"/>
      <c r="N59" s="8"/>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c r="BD59" s="105"/>
      <c r="BE59" s="105"/>
      <c r="BF59" s="105"/>
      <c r="BG59" s="105"/>
      <c r="BH59" s="105"/>
      <c r="BI59" s="105"/>
      <c r="BJ59" s="105"/>
      <c r="BK59" s="105"/>
      <c r="BL59" s="105"/>
      <c r="BM59" s="105"/>
      <c r="BN59" s="105"/>
      <c r="BO59" s="105"/>
      <c r="BP59" s="105"/>
      <c r="BQ59" s="105"/>
      <c r="BR59" s="105"/>
      <c r="BS59" s="105"/>
      <c r="BT59" s="105"/>
      <c r="BU59" s="105"/>
      <c r="BV59" s="105"/>
      <c r="BW59" s="105"/>
      <c r="BX59" s="105"/>
      <c r="BY59" s="105"/>
      <c r="BZ59" s="105"/>
      <c r="CA59" s="105"/>
      <c r="CB59" s="105"/>
      <c r="CC59" s="105"/>
      <c r="CD59" s="105"/>
      <c r="CE59" s="105"/>
      <c r="CF59" s="105"/>
      <c r="CG59" s="105"/>
      <c r="CH59" s="105"/>
      <c r="CI59" s="105"/>
      <c r="CJ59" s="105"/>
      <c r="CK59" s="105"/>
      <c r="CL59" s="105"/>
      <c r="CM59" s="105"/>
      <c r="CN59" s="105"/>
      <c r="CO59" s="105"/>
      <c r="CP59" s="105"/>
      <c r="CQ59" s="105"/>
      <c r="CR59" s="105"/>
      <c r="CS59" s="105"/>
      <c r="CT59" s="105"/>
      <c r="CU59" s="105"/>
      <c r="CV59" s="105"/>
      <c r="CW59" s="105"/>
      <c r="CX59" s="105"/>
      <c r="CY59" s="105"/>
      <c r="CZ59" s="105"/>
      <c r="DA59" s="105"/>
      <c r="DB59" s="105"/>
      <c r="DC59" s="105"/>
      <c r="DD59" s="105"/>
      <c r="DE59" s="105"/>
      <c r="DF59" s="105"/>
      <c r="DG59" s="105"/>
      <c r="DH59" s="105"/>
      <c r="DI59" s="105"/>
      <c r="DJ59" s="105"/>
      <c r="DK59" s="105"/>
      <c r="DL59" s="105"/>
      <c r="DM59" s="105"/>
      <c r="DN59" s="105"/>
      <c r="DO59" s="105"/>
      <c r="DP59" s="105"/>
      <c r="DQ59" s="105"/>
      <c r="DR59" s="105"/>
      <c r="DS59" s="105"/>
      <c r="DT59" s="105"/>
      <c r="DU59" s="105"/>
      <c r="DV59" s="105"/>
      <c r="DW59" s="105"/>
      <c r="DX59" s="105"/>
      <c r="DY59" s="105"/>
      <c r="DZ59" s="105"/>
      <c r="EA59" s="105"/>
      <c r="EB59" s="105"/>
      <c r="EC59" s="105"/>
      <c r="ED59" s="105"/>
      <c r="EE59" s="105"/>
      <c r="EF59" s="105"/>
      <c r="EG59" s="105"/>
      <c r="EH59" s="105"/>
      <c r="EI59" s="105"/>
      <c r="EJ59" s="105"/>
      <c r="EK59" s="105"/>
      <c r="EL59" s="105"/>
      <c r="EM59" s="105"/>
      <c r="EN59" s="105"/>
      <c r="EO59" s="105"/>
      <c r="EP59" s="105"/>
      <c r="EQ59" s="105"/>
      <c r="ER59" s="105"/>
      <c r="ES59" s="105"/>
      <c r="ET59" s="105"/>
      <c r="EU59" s="105"/>
      <c r="EV59" s="105"/>
      <c r="EW59" s="105"/>
      <c r="EX59" s="105"/>
      <c r="EY59" s="105"/>
      <c r="EZ59" s="105"/>
      <c r="FA59" s="105"/>
      <c r="FB59" s="105"/>
      <c r="FC59" s="105"/>
      <c r="FD59" s="105"/>
      <c r="FE59" s="105"/>
      <c r="FF59" s="105"/>
      <c r="FG59" s="105"/>
      <c r="FH59" s="105"/>
      <c r="FI59" s="105"/>
      <c r="FJ59" s="105"/>
      <c r="FK59" s="105"/>
      <c r="FL59" s="105"/>
      <c r="FM59" s="105"/>
      <c r="FN59" s="105"/>
      <c r="FO59" s="105"/>
      <c r="FP59" s="105"/>
      <c r="FQ59" s="105"/>
      <c r="FR59" s="105"/>
      <c r="FS59" s="105"/>
      <c r="FT59" s="105"/>
      <c r="FU59" s="105"/>
      <c r="FV59" s="105"/>
      <c r="FW59" s="105"/>
      <c r="FX59" s="105"/>
      <c r="FY59" s="105"/>
      <c r="FZ59" s="105"/>
      <c r="GA59" s="105"/>
      <c r="GB59" s="105"/>
      <c r="GC59" s="105"/>
      <c r="GD59" s="105"/>
      <c r="GE59" s="105"/>
      <c r="GF59" s="105"/>
      <c r="GG59" s="105"/>
      <c r="GH59" s="105"/>
      <c r="GI59" s="105"/>
      <c r="GJ59" s="105"/>
      <c r="GK59" s="105"/>
      <c r="GL59" s="105"/>
      <c r="GM59" s="105"/>
      <c r="GN59" s="105"/>
      <c r="GO59" s="105"/>
      <c r="GP59" s="105"/>
      <c r="GQ59" s="105"/>
      <c r="GR59" s="105"/>
      <c r="GS59" s="105"/>
      <c r="GT59" s="105"/>
      <c r="GU59" s="105"/>
      <c r="GV59" s="105"/>
      <c r="GW59" s="105"/>
      <c r="GX59" s="105"/>
      <c r="GY59" s="105"/>
      <c r="GZ59" s="105"/>
      <c r="HA59" s="105"/>
      <c r="HB59" s="105"/>
      <c r="HC59" s="105"/>
      <c r="HD59" s="105"/>
      <c r="HE59" s="105"/>
      <c r="HF59" s="105"/>
      <c r="HG59" s="105"/>
      <c r="HH59" s="105"/>
      <c r="HI59" s="105"/>
      <c r="HJ59" s="105"/>
      <c r="HK59" s="105"/>
      <c r="HL59" s="105"/>
      <c r="HM59" s="105"/>
      <c r="HN59" s="105"/>
      <c r="HO59" s="105"/>
      <c r="HP59" s="105"/>
      <c r="HQ59" s="105"/>
      <c r="HR59" s="105"/>
      <c r="HS59" s="105"/>
      <c r="HT59" s="105"/>
      <c r="HU59" s="105"/>
      <c r="HV59" s="105"/>
      <c r="HW59" s="105"/>
      <c r="HX59" s="105"/>
      <c r="HY59" s="105"/>
      <c r="HZ59" s="105"/>
      <c r="IA59" s="105"/>
      <c r="IB59" s="105"/>
      <c r="IC59" s="105"/>
      <c r="ID59" s="105"/>
      <c r="IE59" s="105"/>
      <c r="IF59" s="105"/>
      <c r="IG59" s="105"/>
      <c r="IH59" s="105"/>
      <c r="II59" s="105"/>
      <c r="IJ59" s="105"/>
      <c r="IK59" s="105"/>
      <c r="IL59" s="105"/>
      <c r="IM59" s="105"/>
      <c r="IN59" s="105"/>
      <c r="IO59" s="105"/>
      <c r="IP59" s="105"/>
      <c r="IQ59" s="105"/>
      <c r="IR59" s="105"/>
      <c r="IS59" s="105"/>
      <c r="IT59" s="105"/>
      <c r="IU59" s="105"/>
      <c r="IV59" s="105"/>
      <c r="IW59" s="105"/>
      <c r="IX59" s="105"/>
      <c r="IY59" s="105"/>
      <c r="IZ59" s="105"/>
      <c r="JA59" s="105"/>
      <c r="JB59" s="105"/>
      <c r="JC59" s="105"/>
      <c r="JD59" s="105"/>
      <c r="JE59" s="105"/>
      <c r="JF59" s="105"/>
      <c r="JG59" s="105"/>
      <c r="JH59" s="105"/>
      <c r="JI59" s="105"/>
      <c r="JJ59" s="105"/>
      <c r="JK59" s="105"/>
      <c r="JL59" s="105"/>
      <c r="JM59" s="105"/>
      <c r="JN59" s="105"/>
      <c r="JO59" s="105"/>
      <c r="JP59" s="105"/>
      <c r="JQ59" s="105"/>
      <c r="JR59" s="105"/>
      <c r="JS59" s="105"/>
      <c r="JT59" s="105"/>
      <c r="JU59" s="105"/>
      <c r="JV59" s="105"/>
      <c r="JW59" s="105"/>
      <c r="JX59" s="105"/>
      <c r="JY59" s="105"/>
      <c r="JZ59" s="105"/>
      <c r="KA59" s="105"/>
      <c r="KB59" s="105"/>
      <c r="KC59" s="105"/>
      <c r="KD59" s="105"/>
      <c r="KE59" s="105"/>
      <c r="KF59" s="105"/>
      <c r="KG59" s="105"/>
      <c r="KH59" s="105"/>
      <c r="KI59" s="105"/>
      <c r="KJ59" s="105"/>
      <c r="KK59" s="105"/>
      <c r="KL59" s="105"/>
      <c r="KM59" s="105"/>
      <c r="KN59" s="105"/>
      <c r="KO59" s="105"/>
      <c r="KP59" s="105"/>
      <c r="KQ59" s="105"/>
      <c r="KR59" s="105"/>
      <c r="KS59" s="105"/>
      <c r="KT59" s="105"/>
      <c r="KU59" s="105"/>
      <c r="KV59" s="105"/>
      <c r="KW59" s="105"/>
      <c r="KX59" s="105"/>
      <c r="KY59" s="105"/>
      <c r="KZ59" s="105"/>
      <c r="LA59" s="105"/>
      <c r="LB59" s="105"/>
      <c r="LC59" s="105"/>
      <c r="LD59" s="105"/>
      <c r="LE59" s="105"/>
      <c r="LF59" s="105"/>
      <c r="LG59" s="105"/>
      <c r="LH59" s="105"/>
      <c r="LI59" s="105"/>
      <c r="LJ59" s="105"/>
      <c r="LK59" s="105"/>
      <c r="LL59" s="105"/>
      <c r="LM59" s="105"/>
      <c r="LN59" s="105"/>
      <c r="LO59" s="105"/>
      <c r="LP59" s="105"/>
      <c r="LQ59" s="105"/>
      <c r="LR59" s="105"/>
      <c r="LS59" s="105"/>
      <c r="LT59" s="105"/>
      <c r="LU59" s="105"/>
      <c r="LV59" s="105"/>
      <c r="LW59" s="105"/>
      <c r="LX59" s="105"/>
      <c r="LY59" s="105"/>
      <c r="LZ59" s="105"/>
      <c r="MA59" s="105"/>
      <c r="MB59" s="105"/>
      <c r="MC59" s="105"/>
      <c r="MD59" s="105"/>
      <c r="ME59" s="105"/>
      <c r="MF59" s="105"/>
      <c r="MG59" s="105"/>
      <c r="MH59" s="105"/>
      <c r="MI59" s="105"/>
      <c r="MJ59" s="105"/>
      <c r="MK59" s="105"/>
      <c r="ML59" s="105"/>
      <c r="MM59" s="105"/>
      <c r="MN59" s="105"/>
      <c r="MO59" s="105"/>
      <c r="MP59" s="105"/>
      <c r="MQ59" s="105"/>
      <c r="MR59" s="105"/>
      <c r="MS59" s="105"/>
      <c r="MT59" s="105"/>
      <c r="MU59" s="105"/>
      <c r="MV59" s="105"/>
      <c r="MW59" s="105"/>
      <c r="MX59" s="105"/>
      <c r="MY59" s="105"/>
      <c r="MZ59" s="105"/>
      <c r="NA59" s="105"/>
      <c r="NB59" s="105"/>
      <c r="NC59" s="105"/>
      <c r="ND59" s="105"/>
      <c r="NE59" s="105"/>
      <c r="NF59" s="105"/>
      <c r="NG59" s="105"/>
      <c r="NH59" s="105"/>
      <c r="NI59" s="105"/>
      <c r="NJ59" s="105"/>
      <c r="NK59" s="105"/>
      <c r="NL59" s="105"/>
      <c r="NM59" s="105"/>
      <c r="NN59" s="105"/>
      <c r="NO59" s="105"/>
      <c r="NP59" s="105"/>
      <c r="NQ59" s="105"/>
      <c r="NR59" s="105"/>
      <c r="NS59" s="105"/>
      <c r="NT59" s="105"/>
      <c r="NU59" s="105"/>
      <c r="NV59" s="105"/>
      <c r="NW59" s="105"/>
      <c r="NX59" s="105"/>
      <c r="NY59" s="105"/>
      <c r="NZ59" s="105"/>
      <c r="OA59" s="105"/>
      <c r="OB59" s="105"/>
      <c r="OC59" s="105"/>
      <c r="OD59" s="105"/>
      <c r="OE59" s="105"/>
      <c r="OF59" s="105"/>
      <c r="OG59" s="105"/>
      <c r="OH59" s="105"/>
      <c r="OI59" s="105"/>
      <c r="OJ59" s="105"/>
      <c r="OK59" s="105"/>
      <c r="OL59" s="105"/>
      <c r="OM59" s="105"/>
      <c r="ON59" s="105"/>
      <c r="OO59" s="105"/>
      <c r="OP59" s="105"/>
      <c r="OQ59" s="105"/>
      <c r="OR59" s="105"/>
      <c r="OS59" s="105"/>
      <c r="OT59" s="105"/>
      <c r="OU59" s="105"/>
      <c r="OV59" s="105"/>
      <c r="OW59" s="105"/>
      <c r="OX59" s="105"/>
      <c r="OY59" s="105"/>
      <c r="OZ59" s="105"/>
      <c r="PA59" s="105"/>
      <c r="PB59" s="105"/>
      <c r="PC59" s="105"/>
      <c r="PD59" s="105"/>
      <c r="PE59" s="105"/>
      <c r="PF59" s="105"/>
      <c r="PG59" s="105"/>
      <c r="PH59" s="105"/>
      <c r="PI59" s="105"/>
      <c r="PJ59" s="105"/>
      <c r="PK59" s="105"/>
      <c r="PL59" s="105"/>
      <c r="PM59" s="105"/>
      <c r="PN59" s="105"/>
      <c r="PO59" s="105"/>
      <c r="PP59" s="105"/>
      <c r="PQ59" s="105"/>
      <c r="PR59" s="105"/>
      <c r="PS59" s="105"/>
      <c r="PT59" s="105"/>
      <c r="PU59" s="105"/>
      <c r="PV59" s="105"/>
      <c r="PW59" s="105"/>
      <c r="PX59" s="105"/>
      <c r="PY59" s="105"/>
      <c r="PZ59" s="105"/>
      <c r="QA59" s="105"/>
      <c r="QB59" s="105"/>
      <c r="QC59" s="105"/>
      <c r="QD59" s="105"/>
      <c r="QE59" s="105"/>
      <c r="QF59" s="105"/>
      <c r="QG59" s="105"/>
      <c r="QH59" s="105"/>
      <c r="QI59" s="105"/>
      <c r="QJ59" s="105"/>
      <c r="QK59" s="105"/>
      <c r="QL59" s="105"/>
      <c r="QM59" s="105"/>
      <c r="QN59" s="105"/>
      <c r="QO59" s="105"/>
      <c r="QP59" s="105"/>
      <c r="QQ59" s="105"/>
      <c r="QR59" s="105"/>
      <c r="QS59" s="105"/>
      <c r="QT59" s="105"/>
      <c r="QU59" s="105"/>
      <c r="QV59" s="105"/>
      <c r="QW59" s="105"/>
      <c r="QX59" s="105"/>
      <c r="QY59" s="105"/>
      <c r="QZ59" s="105"/>
      <c r="RA59" s="105"/>
      <c r="RB59" s="105"/>
      <c r="RC59" s="105"/>
      <c r="RD59" s="105"/>
      <c r="RE59" s="105"/>
      <c r="RF59" s="105"/>
      <c r="RG59" s="105"/>
      <c r="RH59" s="105"/>
      <c r="RI59" s="105"/>
      <c r="RJ59" s="105"/>
      <c r="RK59" s="105"/>
      <c r="RL59" s="105"/>
      <c r="RM59" s="105"/>
      <c r="RN59" s="105"/>
      <c r="RO59" s="105"/>
      <c r="RP59" s="105"/>
      <c r="RQ59" s="105"/>
      <c r="RR59" s="105"/>
      <c r="RS59" s="105"/>
      <c r="RT59" s="105"/>
      <c r="RU59" s="105"/>
      <c r="RV59" s="105"/>
      <c r="RW59" s="105"/>
      <c r="RX59" s="105"/>
      <c r="RY59" s="105"/>
      <c r="RZ59" s="105"/>
      <c r="SA59" s="105"/>
      <c r="SB59" s="105"/>
      <c r="SC59" s="105"/>
      <c r="SD59" s="105"/>
      <c r="SE59" s="105"/>
      <c r="SF59" s="105"/>
      <c r="SG59" s="105"/>
      <c r="SH59" s="105"/>
      <c r="SI59" s="105"/>
      <c r="SJ59" s="105"/>
      <c r="SK59" s="105"/>
      <c r="SL59" s="105"/>
      <c r="SM59" s="105"/>
      <c r="SN59" s="105"/>
      <c r="SO59" s="105"/>
      <c r="SP59" s="105"/>
      <c r="SQ59" s="105"/>
      <c r="SR59" s="105"/>
      <c r="SS59" s="105"/>
      <c r="ST59" s="105"/>
      <c r="SU59" s="105"/>
      <c r="SV59" s="105"/>
      <c r="SW59" s="105"/>
      <c r="SX59" s="105"/>
      <c r="SY59" s="105"/>
      <c r="SZ59" s="105"/>
      <c r="TA59" s="105"/>
      <c r="TB59" s="105"/>
      <c r="TC59" s="105"/>
      <c r="TD59" s="105"/>
      <c r="TE59" s="105"/>
      <c r="TF59" s="105"/>
      <c r="TG59" s="105"/>
      <c r="TH59" s="105"/>
      <c r="TI59" s="105"/>
      <c r="TJ59" s="105"/>
      <c r="TK59" s="105"/>
      <c r="TL59" s="105"/>
      <c r="TM59" s="105"/>
      <c r="TN59" s="105"/>
      <c r="TO59" s="105"/>
      <c r="TP59" s="105"/>
      <c r="TQ59" s="105"/>
      <c r="TR59" s="105"/>
      <c r="TS59" s="105"/>
      <c r="TT59" s="105"/>
      <c r="TU59" s="105"/>
      <c r="TV59" s="105"/>
      <c r="TW59" s="105"/>
      <c r="TX59" s="105"/>
      <c r="TY59" s="105"/>
      <c r="TZ59" s="105"/>
      <c r="UA59" s="105"/>
      <c r="UB59" s="105"/>
      <c r="UC59" s="105"/>
      <c r="UD59" s="105"/>
      <c r="UE59" s="105"/>
      <c r="UF59" s="105"/>
      <c r="UG59" s="105"/>
      <c r="UH59" s="105"/>
      <c r="UI59" s="105"/>
      <c r="UJ59" s="105"/>
      <c r="UK59" s="105"/>
      <c r="UL59" s="105"/>
      <c r="UM59" s="105"/>
      <c r="UN59" s="105"/>
      <c r="UO59" s="105"/>
      <c r="UP59" s="105"/>
      <c r="UQ59" s="105"/>
      <c r="UR59" s="105"/>
      <c r="US59" s="105"/>
      <c r="UT59" s="105"/>
      <c r="UU59" s="105"/>
      <c r="UV59" s="105"/>
      <c r="UW59" s="105"/>
      <c r="UX59" s="105"/>
      <c r="UY59" s="105"/>
      <c r="UZ59" s="105"/>
      <c r="VA59" s="105"/>
      <c r="VB59" s="105"/>
      <c r="VC59" s="105"/>
      <c r="VD59" s="105"/>
      <c r="VE59" s="105"/>
      <c r="VF59" s="105"/>
      <c r="VG59" s="105"/>
      <c r="VH59" s="105"/>
      <c r="VI59" s="105"/>
      <c r="VJ59" s="105"/>
      <c r="VK59" s="105"/>
      <c r="VL59" s="105"/>
      <c r="VM59" s="105"/>
      <c r="VN59" s="105"/>
      <c r="VO59" s="105"/>
      <c r="VP59" s="105"/>
      <c r="VQ59" s="105"/>
      <c r="VR59" s="105"/>
      <c r="VS59" s="105"/>
      <c r="VT59" s="105"/>
      <c r="VU59" s="105"/>
      <c r="VV59" s="105"/>
      <c r="VW59" s="105"/>
      <c r="VX59" s="105"/>
      <c r="VY59" s="105"/>
      <c r="VZ59" s="105"/>
      <c r="WA59" s="105"/>
      <c r="WB59" s="105"/>
      <c r="WC59" s="105"/>
      <c r="WD59" s="105"/>
      <c r="WE59" s="105"/>
      <c r="WF59" s="105"/>
      <c r="WG59" s="105"/>
      <c r="WH59" s="105"/>
      <c r="WI59" s="105"/>
      <c r="WJ59" s="105"/>
      <c r="WK59" s="105"/>
      <c r="WL59" s="105"/>
      <c r="WM59" s="105"/>
      <c r="WN59" s="105"/>
      <c r="WO59" s="105"/>
      <c r="WP59" s="105"/>
      <c r="WQ59" s="105"/>
      <c r="WR59" s="105"/>
      <c r="WS59" s="105"/>
      <c r="WT59" s="105"/>
      <c r="WU59" s="105"/>
      <c r="WV59" s="105"/>
      <c r="WW59" s="105"/>
      <c r="WX59" s="105"/>
      <c r="WY59" s="105"/>
      <c r="WZ59" s="105"/>
      <c r="XA59" s="105"/>
      <c r="XB59" s="105"/>
      <c r="XC59" s="105"/>
      <c r="XD59" s="105"/>
      <c r="XE59" s="105"/>
      <c r="XF59" s="105"/>
      <c r="XG59" s="105"/>
      <c r="XH59" s="105"/>
      <c r="XI59" s="105"/>
      <c r="XJ59" s="105"/>
      <c r="XK59" s="105"/>
      <c r="XL59" s="105"/>
      <c r="XM59" s="105"/>
      <c r="XN59" s="105"/>
      <c r="XO59" s="105"/>
      <c r="XP59" s="105"/>
      <c r="XQ59" s="105"/>
      <c r="XR59" s="105"/>
      <c r="XS59" s="105"/>
      <c r="XT59" s="105"/>
      <c r="XU59" s="105"/>
      <c r="XV59" s="105"/>
      <c r="XW59" s="105"/>
      <c r="XX59" s="105"/>
      <c r="XY59" s="105"/>
      <c r="XZ59" s="105"/>
      <c r="YA59" s="105"/>
      <c r="YB59" s="105"/>
      <c r="YC59" s="105"/>
      <c r="YD59" s="105"/>
      <c r="YE59" s="105"/>
      <c r="YF59" s="105"/>
      <c r="YG59" s="105"/>
      <c r="YH59" s="105"/>
      <c r="YI59" s="105"/>
      <c r="YJ59" s="105"/>
      <c r="YK59" s="105"/>
      <c r="YL59" s="105"/>
      <c r="YM59" s="105"/>
      <c r="YN59" s="105"/>
      <c r="YO59" s="105"/>
      <c r="YP59" s="105"/>
      <c r="YQ59" s="105"/>
      <c r="YR59" s="105"/>
      <c r="YS59" s="105"/>
      <c r="YT59" s="105"/>
      <c r="YU59" s="105"/>
      <c r="YV59" s="105"/>
      <c r="YW59" s="105"/>
      <c r="YX59" s="105"/>
      <c r="YY59" s="105"/>
      <c r="YZ59" s="105"/>
      <c r="ZA59" s="105"/>
      <c r="ZB59" s="105"/>
      <c r="ZC59" s="105"/>
      <c r="ZD59" s="105"/>
      <c r="ZE59" s="105"/>
      <c r="ZF59" s="105"/>
      <c r="ZG59" s="105"/>
      <c r="ZH59" s="105"/>
      <c r="ZI59" s="105"/>
      <c r="ZJ59" s="105"/>
      <c r="ZK59" s="105"/>
      <c r="ZL59" s="105"/>
      <c r="ZM59" s="105"/>
      <c r="ZN59" s="105"/>
      <c r="ZO59" s="105"/>
      <c r="ZP59" s="105"/>
      <c r="ZQ59" s="105"/>
      <c r="ZR59" s="105"/>
      <c r="ZS59" s="105"/>
      <c r="ZT59" s="105"/>
      <c r="ZU59" s="105"/>
      <c r="ZV59" s="105"/>
      <c r="ZW59" s="105"/>
      <c r="ZX59" s="105"/>
      <c r="ZY59" s="105"/>
      <c r="ZZ59" s="105"/>
      <c r="AAA59" s="105"/>
      <c r="AAB59" s="105"/>
      <c r="AAC59" s="105"/>
      <c r="AAD59" s="105"/>
      <c r="AAE59" s="105"/>
      <c r="AAF59" s="105"/>
      <c r="AAG59" s="105"/>
      <c r="AAH59" s="105"/>
      <c r="AAI59" s="105"/>
      <c r="AAJ59" s="105"/>
      <c r="AAK59" s="105"/>
      <c r="AAL59" s="105"/>
      <c r="AAM59" s="105"/>
      <c r="AAN59" s="105"/>
      <c r="AAO59" s="105"/>
      <c r="AAP59" s="105"/>
      <c r="AAQ59" s="105"/>
      <c r="AAR59" s="105"/>
      <c r="AAS59" s="105"/>
      <c r="AAT59" s="105"/>
      <c r="AAU59" s="105"/>
      <c r="AAV59" s="105"/>
      <c r="AAW59" s="105"/>
      <c r="AAX59" s="105"/>
      <c r="AAY59" s="105"/>
      <c r="AAZ59" s="105"/>
      <c r="ABA59" s="105"/>
      <c r="ABB59" s="105"/>
      <c r="ABC59" s="105"/>
      <c r="ABD59" s="105"/>
      <c r="ABE59" s="105"/>
      <c r="ABF59" s="105"/>
      <c r="ABG59" s="105"/>
      <c r="ABH59" s="105"/>
      <c r="ABI59" s="105"/>
      <c r="ABJ59" s="105"/>
      <c r="ABK59" s="105"/>
      <c r="ABL59" s="105"/>
      <c r="ABM59" s="105"/>
      <c r="ABN59" s="105"/>
      <c r="ABO59" s="105"/>
      <c r="ABP59" s="105"/>
      <c r="ABQ59" s="105"/>
      <c r="ABR59" s="105"/>
      <c r="ABS59" s="105"/>
      <c r="ABT59" s="105"/>
      <c r="ABU59" s="105"/>
      <c r="ABV59" s="105"/>
      <c r="ABW59" s="105"/>
      <c r="ABX59" s="105"/>
      <c r="ABY59" s="105"/>
      <c r="ABZ59" s="105"/>
      <c r="ACA59" s="105"/>
      <c r="ACB59" s="105"/>
      <c r="ACC59" s="105"/>
      <c r="ACD59" s="105"/>
      <c r="ACE59" s="105"/>
      <c r="ACF59" s="105"/>
      <c r="ACG59" s="105"/>
      <c r="ACH59" s="105"/>
      <c r="ACI59" s="105"/>
      <c r="ACJ59" s="105"/>
      <c r="ACK59" s="105"/>
      <c r="ACL59" s="105"/>
      <c r="ACM59" s="105"/>
      <c r="ACN59" s="105"/>
      <c r="ACO59" s="105"/>
      <c r="ACP59" s="105"/>
      <c r="ACQ59" s="105"/>
      <c r="ACR59" s="105"/>
      <c r="ACS59" s="105"/>
      <c r="ACT59" s="105"/>
      <c r="ACU59" s="105"/>
      <c r="ACV59" s="105"/>
      <c r="ACW59" s="105"/>
      <c r="ACX59" s="105"/>
      <c r="ACY59" s="105"/>
      <c r="ACZ59" s="105"/>
      <c r="ADA59" s="105"/>
      <c r="ADB59" s="105"/>
      <c r="ADC59" s="105"/>
      <c r="ADD59" s="105"/>
      <c r="ADE59" s="105"/>
      <c r="ADF59" s="105"/>
      <c r="ADG59" s="105"/>
      <c r="ADH59" s="105"/>
      <c r="ADI59" s="105"/>
      <c r="ADJ59" s="105"/>
      <c r="ADK59" s="105"/>
      <c r="ADL59" s="105"/>
      <c r="ADM59" s="105"/>
      <c r="ADN59" s="105"/>
      <c r="ADO59" s="105"/>
      <c r="ADP59" s="105"/>
      <c r="ADQ59" s="105"/>
      <c r="ADR59" s="105"/>
      <c r="ADS59" s="105"/>
      <c r="ADT59" s="105"/>
      <c r="ADU59" s="105"/>
      <c r="ADV59" s="105"/>
      <c r="ADW59" s="105"/>
      <c r="ADX59" s="105"/>
      <c r="ADY59" s="105"/>
      <c r="ADZ59" s="105"/>
      <c r="AEA59" s="105"/>
      <c r="AEB59" s="105"/>
      <c r="AEC59" s="105"/>
      <c r="AED59" s="105"/>
      <c r="AEE59" s="105"/>
      <c r="AEF59" s="105"/>
      <c r="AEG59" s="105"/>
      <c r="AEH59" s="105"/>
      <c r="AEI59" s="105"/>
      <c r="AEJ59" s="105"/>
      <c r="AEK59" s="105"/>
      <c r="AEL59" s="105"/>
      <c r="AEM59" s="105"/>
      <c r="AEN59" s="105"/>
      <c r="AEO59" s="105"/>
      <c r="AEP59" s="105"/>
      <c r="AEQ59" s="105"/>
      <c r="AER59" s="105"/>
      <c r="AES59" s="105"/>
      <c r="AET59" s="105"/>
      <c r="AEU59" s="105"/>
      <c r="AEV59" s="105"/>
      <c r="AEW59" s="105"/>
      <c r="AEX59" s="105"/>
      <c r="AEY59" s="105"/>
      <c r="AEZ59" s="105"/>
      <c r="AFA59" s="105"/>
      <c r="AFB59" s="105"/>
      <c r="AFC59" s="105"/>
      <c r="AFD59" s="105"/>
      <c r="AFE59" s="105"/>
      <c r="AFF59" s="105"/>
      <c r="AFG59" s="105"/>
      <c r="AFH59" s="105"/>
      <c r="AFI59" s="105"/>
      <c r="AFJ59" s="105"/>
      <c r="AFK59" s="105"/>
      <c r="AFL59" s="105"/>
      <c r="AFM59" s="105"/>
      <c r="AFN59" s="105"/>
      <c r="AFO59" s="105"/>
      <c r="AFP59" s="105"/>
      <c r="AFQ59" s="105"/>
      <c r="AFR59" s="105"/>
      <c r="AFS59" s="105"/>
      <c r="AFT59" s="105"/>
      <c r="AFU59" s="105"/>
      <c r="AFV59" s="105"/>
      <c r="AFW59" s="105"/>
      <c r="AFX59" s="105"/>
      <c r="AFY59" s="105"/>
      <c r="AFZ59" s="105"/>
      <c r="AGA59" s="105"/>
      <c r="AGB59" s="105"/>
      <c r="AGC59" s="105"/>
      <c r="AGD59" s="105"/>
      <c r="AGE59" s="105"/>
      <c r="AGF59" s="105"/>
      <c r="AGG59" s="105"/>
      <c r="AGH59" s="105"/>
      <c r="AGI59" s="105"/>
      <c r="AGJ59" s="105"/>
      <c r="AGK59" s="105"/>
      <c r="AGL59" s="105"/>
      <c r="AGM59" s="105"/>
      <c r="AGN59" s="105"/>
      <c r="AGO59" s="105"/>
      <c r="AGP59" s="105"/>
      <c r="AGQ59" s="105"/>
      <c r="AGR59" s="105"/>
      <c r="AGS59" s="105"/>
      <c r="AGT59" s="105"/>
      <c r="AGU59" s="105"/>
      <c r="AGV59" s="105"/>
      <c r="AGW59" s="105"/>
      <c r="AGX59" s="105"/>
      <c r="AGY59" s="105"/>
      <c r="AGZ59" s="105"/>
      <c r="AHA59" s="105"/>
      <c r="AHB59" s="105"/>
      <c r="AHC59" s="105"/>
      <c r="AHD59" s="105"/>
      <c r="AHE59" s="105"/>
      <c r="AHF59" s="105"/>
      <c r="AHG59" s="105"/>
      <c r="AHH59" s="105"/>
      <c r="AHI59" s="105"/>
      <c r="AHJ59" s="105"/>
      <c r="AHK59" s="105"/>
      <c r="AHL59" s="105"/>
      <c r="AHM59" s="105"/>
      <c r="AHN59" s="105"/>
      <c r="AHO59" s="105"/>
      <c r="AHP59" s="105"/>
      <c r="AHQ59" s="105"/>
      <c r="AHR59" s="105"/>
      <c r="AHS59" s="105"/>
      <c r="AHT59" s="105"/>
      <c r="AHU59" s="105"/>
      <c r="AHV59" s="105"/>
      <c r="AHW59" s="105"/>
      <c r="AHX59" s="105"/>
      <c r="AHY59" s="105"/>
      <c r="AHZ59" s="105"/>
      <c r="AIA59" s="105"/>
      <c r="AIB59" s="105"/>
      <c r="AIC59" s="105"/>
      <c r="AID59" s="105"/>
      <c r="AIE59" s="105"/>
      <c r="AIF59" s="105"/>
      <c r="AIG59" s="105"/>
      <c r="AIH59" s="105"/>
      <c r="AII59" s="105"/>
      <c r="AIJ59" s="105"/>
      <c r="AIK59" s="105"/>
      <c r="AIL59" s="105"/>
      <c r="AIM59" s="105"/>
      <c r="AIN59" s="105"/>
      <c r="AIO59" s="105"/>
      <c r="AIP59" s="105"/>
      <c r="AIQ59" s="105"/>
      <c r="AIR59" s="105"/>
      <c r="AIS59" s="105"/>
      <c r="AIT59" s="105"/>
      <c r="AIU59" s="105"/>
      <c r="AIV59" s="105"/>
      <c r="AIW59" s="105"/>
      <c r="AIX59" s="105"/>
      <c r="AIY59" s="105"/>
      <c r="AIZ59" s="105"/>
      <c r="AJA59" s="105"/>
      <c r="AJB59" s="105"/>
      <c r="AJC59" s="105"/>
      <c r="AJD59" s="105"/>
      <c r="AJE59" s="105"/>
      <c r="AJF59" s="105"/>
      <c r="AJG59" s="105"/>
      <c r="AJH59" s="105"/>
      <c r="AJI59" s="105"/>
      <c r="AJJ59" s="105"/>
      <c r="AJK59" s="105"/>
      <c r="AJL59" s="105"/>
      <c r="AJM59" s="105"/>
      <c r="AJN59" s="105"/>
      <c r="AJO59" s="105"/>
      <c r="AJP59" s="105"/>
      <c r="AJQ59" s="105"/>
      <c r="AJR59" s="105"/>
      <c r="AJS59" s="105"/>
      <c r="AJT59" s="105"/>
      <c r="AJU59" s="105"/>
      <c r="AJV59" s="105"/>
      <c r="AJW59" s="105"/>
      <c r="AJX59" s="105"/>
      <c r="AJY59" s="105"/>
      <c r="AJZ59" s="105"/>
      <c r="AKA59" s="105"/>
      <c r="AKB59" s="105"/>
      <c r="AKC59" s="105"/>
      <c r="AKD59" s="105"/>
      <c r="AKE59" s="105"/>
      <c r="AKF59" s="105"/>
      <c r="AKG59" s="105"/>
      <c r="AKH59" s="105"/>
      <c r="AKI59" s="105"/>
      <c r="AKJ59" s="105"/>
      <c r="AKK59" s="105"/>
      <c r="AKL59" s="105"/>
      <c r="AKM59" s="105"/>
      <c r="AKN59" s="105"/>
      <c r="AKO59" s="105"/>
      <c r="AKP59" s="105"/>
      <c r="AKQ59" s="105"/>
      <c r="AKR59" s="105"/>
      <c r="AKS59" s="105"/>
      <c r="AKT59" s="105"/>
      <c r="AKU59" s="105"/>
      <c r="AKV59" s="105"/>
      <c r="AKW59" s="105"/>
      <c r="AKX59" s="105"/>
      <c r="AKY59" s="105"/>
      <c r="AKZ59" s="105"/>
      <c r="ALA59" s="105"/>
      <c r="ALB59" s="105"/>
      <c r="ALC59" s="105"/>
      <c r="ALD59" s="105"/>
      <c r="ALE59" s="105"/>
      <c r="ALF59" s="105"/>
      <c r="ALG59" s="105"/>
      <c r="ALH59" s="105"/>
      <c r="ALI59" s="105"/>
      <c r="ALJ59" s="105"/>
      <c r="ALK59" s="105"/>
      <c r="ALL59" s="105"/>
      <c r="ALM59" s="105"/>
      <c r="ALN59" s="105"/>
      <c r="ALO59" s="105"/>
      <c r="ALP59" s="105"/>
      <c r="ALQ59" s="105"/>
      <c r="ALR59" s="105"/>
      <c r="ALS59" s="105"/>
      <c r="ALT59" s="105"/>
      <c r="ALU59" s="105"/>
      <c r="ALV59" s="105"/>
      <c r="ALW59" s="105"/>
      <c r="ALX59" s="105"/>
      <c r="ALY59" s="105"/>
      <c r="ALZ59" s="105"/>
      <c r="AMA59" s="105"/>
      <c r="AMB59" s="105"/>
      <c r="AMC59" s="105"/>
      <c r="AMD59" s="105"/>
      <c r="AME59" s="105"/>
      <c r="AMF59" s="105"/>
      <c r="AMG59" s="105"/>
      <c r="AMH59" s="105"/>
      <c r="AMI59" s="105"/>
      <c r="AMJ59" s="105"/>
      <c r="AMK59" s="105"/>
      <c r="AML59" s="105"/>
      <c r="AMM59" s="105"/>
      <c r="AMN59" s="105"/>
      <c r="AMO59" s="105"/>
      <c r="AMP59" s="105"/>
      <c r="AMQ59" s="105"/>
      <c r="AMR59" s="105"/>
      <c r="AMS59" s="105"/>
      <c r="AMT59" s="105"/>
      <c r="AMU59" s="105"/>
      <c r="AMV59" s="105"/>
      <c r="AMW59" s="105"/>
      <c r="AMX59" s="105"/>
      <c r="AMY59" s="105"/>
      <c r="AMZ59" s="105"/>
      <c r="ANA59" s="105"/>
      <c r="ANB59" s="105"/>
      <c r="ANC59" s="105"/>
      <c r="AND59" s="105"/>
      <c r="ANE59" s="105"/>
      <c r="ANF59" s="105"/>
      <c r="ANG59" s="105"/>
      <c r="ANH59" s="105"/>
      <c r="ANI59" s="105"/>
      <c r="ANJ59" s="105"/>
      <c r="ANK59" s="105"/>
      <c r="ANL59" s="105"/>
      <c r="ANM59" s="105"/>
      <c r="ANN59" s="105"/>
      <c r="ANO59" s="105"/>
      <c r="ANP59" s="105"/>
      <c r="ANQ59" s="105"/>
      <c r="ANR59" s="105"/>
      <c r="ANS59" s="105"/>
      <c r="ANT59" s="105"/>
      <c r="ANU59" s="105"/>
      <c r="ANV59" s="105"/>
      <c r="ANW59" s="105"/>
      <c r="ANX59" s="105"/>
      <c r="ANY59" s="105"/>
      <c r="ANZ59" s="105"/>
      <c r="AOA59" s="105"/>
      <c r="AOB59" s="105"/>
      <c r="AOC59" s="105"/>
      <c r="AOD59" s="105"/>
      <c r="AOE59" s="105"/>
      <c r="AOF59" s="105"/>
      <c r="AOG59" s="105"/>
      <c r="AOH59" s="105"/>
      <c r="AOI59" s="105"/>
      <c r="AOJ59" s="105"/>
      <c r="AOK59" s="105"/>
      <c r="AOL59" s="105"/>
      <c r="AOM59" s="105"/>
      <c r="AON59" s="105"/>
      <c r="AOO59" s="105"/>
      <c r="AOP59" s="105"/>
      <c r="AOQ59" s="105"/>
      <c r="AOR59" s="105"/>
      <c r="AOS59" s="105"/>
      <c r="AOT59" s="105"/>
      <c r="AOU59" s="105"/>
      <c r="AOV59" s="105"/>
      <c r="AOW59" s="105"/>
      <c r="AOX59" s="105"/>
      <c r="AOY59" s="105"/>
      <c r="AOZ59" s="105"/>
      <c r="APA59" s="105"/>
      <c r="APB59" s="105"/>
      <c r="APC59" s="105"/>
      <c r="APD59" s="105"/>
      <c r="APE59" s="105"/>
      <c r="APF59" s="105"/>
      <c r="APG59" s="105"/>
      <c r="APH59" s="105"/>
      <c r="API59" s="105"/>
      <c r="APJ59" s="105"/>
      <c r="APK59" s="105"/>
      <c r="APL59" s="105"/>
      <c r="APM59" s="105"/>
      <c r="APN59" s="105"/>
      <c r="APO59" s="105"/>
      <c r="APP59" s="105"/>
      <c r="APQ59" s="105"/>
      <c r="APR59" s="105"/>
      <c r="APS59" s="105"/>
      <c r="APT59" s="105"/>
      <c r="APU59" s="105"/>
      <c r="APV59" s="105"/>
      <c r="APW59" s="105"/>
      <c r="APX59" s="105"/>
      <c r="APY59" s="105"/>
      <c r="APZ59" s="105"/>
      <c r="AQA59" s="105"/>
      <c r="AQB59" s="105"/>
      <c r="AQC59" s="105"/>
      <c r="AQD59" s="105"/>
      <c r="AQE59" s="105"/>
      <c r="AQF59" s="105"/>
      <c r="AQG59" s="105"/>
      <c r="AQH59" s="105"/>
      <c r="AQI59" s="105"/>
      <c r="AQJ59" s="105"/>
      <c r="AQK59" s="105"/>
      <c r="AQL59" s="105"/>
      <c r="AQM59" s="105"/>
      <c r="AQN59" s="105"/>
      <c r="AQO59" s="105"/>
      <c r="AQP59" s="105"/>
      <c r="AQQ59" s="105"/>
      <c r="AQR59" s="105"/>
      <c r="AQS59" s="105"/>
      <c r="AQT59" s="105"/>
      <c r="AQU59" s="105"/>
      <c r="AQV59" s="105"/>
      <c r="AQW59" s="105"/>
      <c r="AQX59" s="105"/>
      <c r="AQY59" s="105"/>
      <c r="AQZ59" s="105"/>
      <c r="ARA59" s="105"/>
      <c r="ARB59" s="105"/>
      <c r="ARC59" s="105"/>
      <c r="ARD59" s="105"/>
      <c r="ARE59" s="105"/>
      <c r="ARF59" s="105"/>
      <c r="ARG59" s="105"/>
      <c r="ARH59" s="105"/>
      <c r="ARI59" s="105"/>
      <c r="ARJ59" s="105"/>
      <c r="ARK59" s="105"/>
      <c r="ARL59" s="105"/>
      <c r="ARM59" s="105"/>
      <c r="ARN59" s="105"/>
      <c r="ARO59" s="105"/>
      <c r="ARP59" s="105"/>
      <c r="ARQ59" s="105"/>
      <c r="ARR59" s="105"/>
      <c r="ARS59" s="105"/>
      <c r="ART59" s="105"/>
      <c r="ARU59" s="105"/>
      <c r="ARV59" s="105"/>
      <c r="ARW59" s="105"/>
      <c r="ARX59" s="105"/>
      <c r="ARY59" s="105"/>
      <c r="ARZ59" s="105"/>
      <c r="ASA59" s="105"/>
      <c r="ASB59" s="105"/>
      <c r="ASC59" s="105"/>
      <c r="ASD59" s="105"/>
      <c r="ASE59" s="105"/>
      <c r="ASF59" s="105"/>
      <c r="ASG59" s="105"/>
      <c r="ASH59" s="105"/>
      <c r="ASI59" s="105"/>
      <c r="ASJ59" s="105"/>
      <c r="ASK59" s="105"/>
      <c r="ASL59" s="105"/>
      <c r="ASM59" s="105"/>
      <c r="ASN59" s="105"/>
      <c r="ASO59" s="105"/>
      <c r="ASP59" s="105"/>
      <c r="ASQ59" s="105"/>
      <c r="ASR59" s="105"/>
      <c r="ASS59" s="105"/>
      <c r="AST59" s="105"/>
      <c r="ASU59" s="105"/>
      <c r="ASV59" s="105"/>
      <c r="ASW59" s="105"/>
      <c r="ASX59" s="105"/>
      <c r="ASY59" s="105"/>
      <c r="ASZ59" s="105"/>
      <c r="ATA59" s="105"/>
      <c r="ATB59" s="105"/>
      <c r="ATC59" s="105"/>
      <c r="ATD59" s="105"/>
      <c r="ATE59" s="105"/>
      <c r="ATF59" s="105"/>
      <c r="ATG59" s="105"/>
      <c r="ATH59" s="105"/>
      <c r="ATI59" s="105"/>
      <c r="ATJ59" s="105"/>
      <c r="ATK59" s="105"/>
      <c r="ATL59" s="105"/>
      <c r="ATM59" s="105"/>
      <c r="ATN59" s="105"/>
      <c r="ATO59" s="105"/>
      <c r="ATP59" s="105"/>
      <c r="ATQ59" s="105"/>
      <c r="ATR59" s="105"/>
      <c r="ATS59" s="105"/>
      <c r="ATT59" s="105"/>
      <c r="ATU59" s="105"/>
      <c r="ATV59" s="105"/>
      <c r="ATW59" s="105"/>
      <c r="ATX59" s="105"/>
      <c r="ATY59" s="105"/>
      <c r="ATZ59" s="105"/>
      <c r="AUA59" s="105"/>
      <c r="AUB59" s="105"/>
      <c r="AUC59" s="105"/>
      <c r="AUD59" s="105"/>
      <c r="AUE59" s="105"/>
      <c r="AUF59" s="105"/>
      <c r="AUG59" s="105"/>
      <c r="AUH59" s="105"/>
      <c r="AUI59" s="105"/>
      <c r="AUJ59" s="105"/>
      <c r="AUK59" s="105"/>
      <c r="AUL59" s="105"/>
      <c r="AUM59" s="105"/>
      <c r="AUN59" s="105"/>
      <c r="AUO59" s="105"/>
      <c r="AUP59" s="105"/>
      <c r="AUQ59" s="105"/>
      <c r="AUR59" s="105"/>
      <c r="AUS59" s="105"/>
      <c r="AUT59" s="105"/>
      <c r="AUU59" s="105"/>
      <c r="AUV59" s="105"/>
      <c r="AUW59" s="105"/>
      <c r="AUX59" s="105"/>
      <c r="AUY59" s="105"/>
      <c r="AUZ59" s="105"/>
      <c r="AVA59" s="105"/>
      <c r="AVB59" s="105"/>
      <c r="AVC59" s="105"/>
      <c r="AVD59" s="105"/>
      <c r="AVE59" s="105"/>
      <c r="AVF59" s="105"/>
      <c r="AVG59" s="105"/>
      <c r="AVH59" s="105"/>
      <c r="AVI59" s="105"/>
      <c r="AVJ59" s="105"/>
      <c r="AVK59" s="105"/>
      <c r="AVL59" s="105"/>
      <c r="AVM59" s="105"/>
      <c r="AVN59" s="105"/>
      <c r="AVO59" s="105"/>
      <c r="AVP59" s="105"/>
      <c r="AVQ59" s="105"/>
      <c r="AVR59" s="105"/>
      <c r="AVS59" s="105"/>
      <c r="AVT59" s="105"/>
      <c r="AVU59" s="105"/>
      <c r="AVV59" s="105"/>
      <c r="AVW59" s="105"/>
      <c r="AVX59" s="105"/>
      <c r="AVY59" s="105"/>
      <c r="AVZ59" s="105"/>
      <c r="AWA59" s="105"/>
      <c r="AWB59" s="105"/>
      <c r="AWC59" s="105"/>
      <c r="AWD59" s="105"/>
      <c r="AWE59" s="105"/>
      <c r="AWF59" s="105"/>
      <c r="AWG59" s="105"/>
      <c r="AWH59" s="105"/>
    </row>
    <row r="60" spans="1:1282" s="58" customFormat="1">
      <c r="A60" s="2578"/>
      <c r="B60" s="65"/>
      <c r="C60" s="7"/>
      <c r="D60" s="7"/>
      <c r="E60" s="7"/>
      <c r="F60" s="7"/>
      <c r="G60" s="7"/>
      <c r="H60" s="7"/>
      <c r="I60" s="7"/>
      <c r="J60" s="7"/>
      <c r="K60" s="7"/>
      <c r="L60" s="7"/>
      <c r="M60" s="7"/>
      <c r="N60" s="8"/>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05"/>
      <c r="BP60" s="105"/>
      <c r="BQ60" s="105"/>
      <c r="BR60" s="105"/>
      <c r="BS60" s="105"/>
      <c r="BT60" s="105"/>
      <c r="BU60" s="105"/>
      <c r="BV60" s="105"/>
      <c r="BW60" s="105"/>
      <c r="BX60" s="105"/>
      <c r="BY60" s="105"/>
      <c r="BZ60" s="105"/>
      <c r="CA60" s="105"/>
      <c r="CB60" s="105"/>
      <c r="CC60" s="105"/>
      <c r="CD60" s="105"/>
      <c r="CE60" s="105"/>
      <c r="CF60" s="105"/>
      <c r="CG60" s="105"/>
      <c r="CH60" s="105"/>
      <c r="CI60" s="105"/>
      <c r="CJ60" s="105"/>
      <c r="CK60" s="105"/>
      <c r="CL60" s="105"/>
      <c r="CM60" s="105"/>
      <c r="CN60" s="105"/>
      <c r="CO60" s="105"/>
      <c r="CP60" s="105"/>
      <c r="CQ60" s="105"/>
      <c r="CR60" s="105"/>
      <c r="CS60" s="105"/>
      <c r="CT60" s="105"/>
      <c r="CU60" s="105"/>
      <c r="CV60" s="105"/>
      <c r="CW60" s="105"/>
      <c r="CX60" s="105"/>
      <c r="CY60" s="105"/>
      <c r="CZ60" s="105"/>
      <c r="DA60" s="105"/>
      <c r="DB60" s="105"/>
      <c r="DC60" s="105"/>
      <c r="DD60" s="105"/>
      <c r="DE60" s="105"/>
      <c r="DF60" s="105"/>
      <c r="DG60" s="105"/>
      <c r="DH60" s="105"/>
      <c r="DI60" s="105"/>
      <c r="DJ60" s="105"/>
      <c r="DK60" s="105"/>
      <c r="DL60" s="105"/>
      <c r="DM60" s="105"/>
      <c r="DN60" s="105"/>
      <c r="DO60" s="105"/>
      <c r="DP60" s="105"/>
      <c r="DQ60" s="105"/>
      <c r="DR60" s="105"/>
      <c r="DS60" s="105"/>
      <c r="DT60" s="105"/>
      <c r="DU60" s="105"/>
      <c r="DV60" s="105"/>
      <c r="DW60" s="105"/>
      <c r="DX60" s="105"/>
      <c r="DY60" s="105"/>
      <c r="DZ60" s="105"/>
      <c r="EA60" s="105"/>
      <c r="EB60" s="105"/>
      <c r="EC60" s="105"/>
      <c r="ED60" s="105"/>
      <c r="EE60" s="105"/>
      <c r="EF60" s="105"/>
      <c r="EG60" s="105"/>
      <c r="EH60" s="105"/>
      <c r="EI60" s="105"/>
      <c r="EJ60" s="105"/>
      <c r="EK60" s="105"/>
      <c r="EL60" s="105"/>
      <c r="EM60" s="105"/>
      <c r="EN60" s="105"/>
      <c r="EO60" s="105"/>
      <c r="EP60" s="105"/>
      <c r="EQ60" s="105"/>
      <c r="ER60" s="105"/>
      <c r="ES60" s="105"/>
      <c r="ET60" s="105"/>
      <c r="EU60" s="105"/>
      <c r="EV60" s="105"/>
      <c r="EW60" s="105"/>
      <c r="EX60" s="105"/>
      <c r="EY60" s="105"/>
      <c r="EZ60" s="105"/>
      <c r="FA60" s="105"/>
      <c r="FB60" s="105"/>
      <c r="FC60" s="105"/>
      <c r="FD60" s="105"/>
      <c r="FE60" s="105"/>
      <c r="FF60" s="105"/>
      <c r="FG60" s="105"/>
      <c r="FH60" s="105"/>
      <c r="FI60" s="105"/>
      <c r="FJ60" s="105"/>
      <c r="FK60" s="105"/>
      <c r="FL60" s="105"/>
      <c r="FM60" s="105"/>
      <c r="FN60" s="105"/>
      <c r="FO60" s="105"/>
      <c r="FP60" s="105"/>
      <c r="FQ60" s="105"/>
      <c r="FR60" s="105"/>
      <c r="FS60" s="105"/>
      <c r="FT60" s="105"/>
      <c r="FU60" s="105"/>
      <c r="FV60" s="105"/>
      <c r="FW60" s="105"/>
      <c r="FX60" s="105"/>
      <c r="FY60" s="105"/>
      <c r="FZ60" s="105"/>
      <c r="GA60" s="105"/>
      <c r="GB60" s="105"/>
      <c r="GC60" s="105"/>
      <c r="GD60" s="105"/>
      <c r="GE60" s="105"/>
      <c r="GF60" s="105"/>
      <c r="GG60" s="105"/>
      <c r="GH60" s="105"/>
      <c r="GI60" s="105"/>
      <c r="GJ60" s="105"/>
      <c r="GK60" s="105"/>
      <c r="GL60" s="105"/>
      <c r="GM60" s="105"/>
      <c r="GN60" s="105"/>
      <c r="GO60" s="105"/>
      <c r="GP60" s="105"/>
      <c r="GQ60" s="105"/>
      <c r="GR60" s="105"/>
      <c r="GS60" s="105"/>
      <c r="GT60" s="105"/>
      <c r="GU60" s="105"/>
      <c r="GV60" s="105"/>
      <c r="GW60" s="105"/>
      <c r="GX60" s="105"/>
      <c r="GY60" s="105"/>
      <c r="GZ60" s="105"/>
      <c r="HA60" s="105"/>
      <c r="HB60" s="105"/>
      <c r="HC60" s="105"/>
      <c r="HD60" s="105"/>
      <c r="HE60" s="105"/>
      <c r="HF60" s="105"/>
      <c r="HG60" s="105"/>
      <c r="HH60" s="105"/>
      <c r="HI60" s="105"/>
      <c r="HJ60" s="105"/>
      <c r="HK60" s="105"/>
      <c r="HL60" s="105"/>
      <c r="HM60" s="105"/>
      <c r="HN60" s="105"/>
      <c r="HO60" s="105"/>
      <c r="HP60" s="105"/>
      <c r="HQ60" s="105"/>
      <c r="HR60" s="105"/>
      <c r="HS60" s="105"/>
      <c r="HT60" s="105"/>
      <c r="HU60" s="105"/>
      <c r="HV60" s="105"/>
      <c r="HW60" s="105"/>
      <c r="HX60" s="105"/>
      <c r="HY60" s="105"/>
      <c r="HZ60" s="105"/>
      <c r="IA60" s="105"/>
      <c r="IB60" s="105"/>
      <c r="IC60" s="105"/>
      <c r="ID60" s="105"/>
      <c r="IE60" s="105"/>
      <c r="IF60" s="105"/>
      <c r="IG60" s="105"/>
      <c r="IH60" s="105"/>
      <c r="II60" s="105"/>
      <c r="IJ60" s="105"/>
      <c r="IK60" s="105"/>
      <c r="IL60" s="105"/>
      <c r="IM60" s="105"/>
      <c r="IN60" s="105"/>
      <c r="IO60" s="105"/>
      <c r="IP60" s="105"/>
      <c r="IQ60" s="105"/>
      <c r="IR60" s="105"/>
      <c r="IS60" s="105"/>
      <c r="IT60" s="105"/>
      <c r="IU60" s="105"/>
      <c r="IV60" s="105"/>
      <c r="IW60" s="105"/>
      <c r="IX60" s="105"/>
      <c r="IY60" s="105"/>
      <c r="IZ60" s="105"/>
      <c r="JA60" s="105"/>
      <c r="JB60" s="105"/>
      <c r="JC60" s="105"/>
      <c r="JD60" s="105"/>
      <c r="JE60" s="105"/>
      <c r="JF60" s="105"/>
      <c r="JG60" s="105"/>
      <c r="JH60" s="105"/>
      <c r="JI60" s="105"/>
      <c r="JJ60" s="105"/>
      <c r="JK60" s="105"/>
      <c r="JL60" s="105"/>
      <c r="JM60" s="105"/>
      <c r="JN60" s="105"/>
      <c r="JO60" s="105"/>
      <c r="JP60" s="105"/>
      <c r="JQ60" s="105"/>
      <c r="JR60" s="105"/>
      <c r="JS60" s="105"/>
      <c r="JT60" s="105"/>
      <c r="JU60" s="105"/>
      <c r="JV60" s="105"/>
      <c r="JW60" s="105"/>
      <c r="JX60" s="105"/>
      <c r="JY60" s="105"/>
      <c r="JZ60" s="105"/>
      <c r="KA60" s="105"/>
      <c r="KB60" s="105"/>
      <c r="KC60" s="105"/>
      <c r="KD60" s="105"/>
      <c r="KE60" s="105"/>
      <c r="KF60" s="105"/>
      <c r="KG60" s="105"/>
      <c r="KH60" s="105"/>
      <c r="KI60" s="105"/>
      <c r="KJ60" s="105"/>
      <c r="KK60" s="105"/>
      <c r="KL60" s="105"/>
      <c r="KM60" s="105"/>
      <c r="KN60" s="105"/>
      <c r="KO60" s="105"/>
      <c r="KP60" s="105"/>
      <c r="KQ60" s="105"/>
      <c r="KR60" s="105"/>
      <c r="KS60" s="105"/>
      <c r="KT60" s="105"/>
      <c r="KU60" s="105"/>
      <c r="KV60" s="105"/>
      <c r="KW60" s="105"/>
      <c r="KX60" s="105"/>
      <c r="KY60" s="105"/>
      <c r="KZ60" s="105"/>
      <c r="LA60" s="105"/>
      <c r="LB60" s="105"/>
      <c r="LC60" s="105"/>
      <c r="LD60" s="105"/>
      <c r="LE60" s="105"/>
      <c r="LF60" s="105"/>
      <c r="LG60" s="105"/>
      <c r="LH60" s="105"/>
      <c r="LI60" s="105"/>
      <c r="LJ60" s="105"/>
      <c r="LK60" s="105"/>
      <c r="LL60" s="105"/>
      <c r="LM60" s="105"/>
      <c r="LN60" s="105"/>
      <c r="LO60" s="105"/>
      <c r="LP60" s="105"/>
      <c r="LQ60" s="105"/>
      <c r="LR60" s="105"/>
      <c r="LS60" s="105"/>
      <c r="LT60" s="105"/>
      <c r="LU60" s="105"/>
      <c r="LV60" s="105"/>
      <c r="LW60" s="105"/>
      <c r="LX60" s="105"/>
      <c r="LY60" s="105"/>
      <c r="LZ60" s="105"/>
      <c r="MA60" s="105"/>
      <c r="MB60" s="105"/>
      <c r="MC60" s="105"/>
      <c r="MD60" s="105"/>
      <c r="ME60" s="105"/>
      <c r="MF60" s="105"/>
      <c r="MG60" s="105"/>
      <c r="MH60" s="105"/>
      <c r="MI60" s="105"/>
      <c r="MJ60" s="105"/>
      <c r="MK60" s="105"/>
      <c r="ML60" s="105"/>
      <c r="MM60" s="105"/>
      <c r="MN60" s="105"/>
      <c r="MO60" s="105"/>
      <c r="MP60" s="105"/>
      <c r="MQ60" s="105"/>
      <c r="MR60" s="105"/>
      <c r="MS60" s="105"/>
      <c r="MT60" s="105"/>
      <c r="MU60" s="105"/>
      <c r="MV60" s="105"/>
      <c r="MW60" s="105"/>
      <c r="MX60" s="105"/>
      <c r="MY60" s="105"/>
      <c r="MZ60" s="105"/>
      <c r="NA60" s="105"/>
      <c r="NB60" s="105"/>
      <c r="NC60" s="105"/>
      <c r="ND60" s="105"/>
      <c r="NE60" s="105"/>
      <c r="NF60" s="105"/>
      <c r="NG60" s="105"/>
      <c r="NH60" s="105"/>
      <c r="NI60" s="105"/>
      <c r="NJ60" s="105"/>
      <c r="NK60" s="105"/>
      <c r="NL60" s="105"/>
      <c r="NM60" s="105"/>
      <c r="NN60" s="105"/>
      <c r="NO60" s="105"/>
      <c r="NP60" s="105"/>
      <c r="NQ60" s="105"/>
      <c r="NR60" s="105"/>
      <c r="NS60" s="105"/>
      <c r="NT60" s="105"/>
      <c r="NU60" s="105"/>
      <c r="NV60" s="105"/>
      <c r="NW60" s="105"/>
      <c r="NX60" s="105"/>
      <c r="NY60" s="105"/>
      <c r="NZ60" s="105"/>
      <c r="OA60" s="105"/>
      <c r="OB60" s="105"/>
      <c r="OC60" s="105"/>
      <c r="OD60" s="105"/>
      <c r="OE60" s="105"/>
      <c r="OF60" s="105"/>
      <c r="OG60" s="105"/>
      <c r="OH60" s="105"/>
      <c r="OI60" s="105"/>
      <c r="OJ60" s="105"/>
      <c r="OK60" s="105"/>
      <c r="OL60" s="105"/>
      <c r="OM60" s="105"/>
      <c r="ON60" s="105"/>
      <c r="OO60" s="105"/>
      <c r="OP60" s="105"/>
      <c r="OQ60" s="105"/>
      <c r="OR60" s="105"/>
      <c r="OS60" s="105"/>
      <c r="OT60" s="105"/>
      <c r="OU60" s="105"/>
      <c r="OV60" s="105"/>
      <c r="OW60" s="105"/>
      <c r="OX60" s="105"/>
      <c r="OY60" s="105"/>
      <c r="OZ60" s="105"/>
      <c r="PA60" s="105"/>
      <c r="PB60" s="105"/>
      <c r="PC60" s="105"/>
      <c r="PD60" s="105"/>
      <c r="PE60" s="105"/>
      <c r="PF60" s="105"/>
      <c r="PG60" s="105"/>
      <c r="PH60" s="105"/>
      <c r="PI60" s="105"/>
      <c r="PJ60" s="105"/>
      <c r="PK60" s="105"/>
      <c r="PL60" s="105"/>
      <c r="PM60" s="105"/>
      <c r="PN60" s="105"/>
      <c r="PO60" s="105"/>
      <c r="PP60" s="105"/>
      <c r="PQ60" s="105"/>
      <c r="PR60" s="105"/>
      <c r="PS60" s="105"/>
      <c r="PT60" s="105"/>
      <c r="PU60" s="105"/>
      <c r="PV60" s="105"/>
      <c r="PW60" s="105"/>
      <c r="PX60" s="105"/>
      <c r="PY60" s="105"/>
      <c r="PZ60" s="105"/>
      <c r="QA60" s="105"/>
      <c r="QB60" s="105"/>
      <c r="QC60" s="105"/>
      <c r="QD60" s="105"/>
      <c r="QE60" s="105"/>
      <c r="QF60" s="105"/>
      <c r="QG60" s="105"/>
      <c r="QH60" s="105"/>
      <c r="QI60" s="105"/>
      <c r="QJ60" s="105"/>
      <c r="QK60" s="105"/>
      <c r="QL60" s="105"/>
      <c r="QM60" s="105"/>
      <c r="QN60" s="105"/>
      <c r="QO60" s="105"/>
      <c r="QP60" s="105"/>
      <c r="QQ60" s="105"/>
      <c r="QR60" s="105"/>
      <c r="QS60" s="105"/>
      <c r="QT60" s="105"/>
      <c r="QU60" s="105"/>
      <c r="QV60" s="105"/>
      <c r="QW60" s="105"/>
      <c r="QX60" s="105"/>
      <c r="QY60" s="105"/>
      <c r="QZ60" s="105"/>
      <c r="RA60" s="105"/>
      <c r="RB60" s="105"/>
      <c r="RC60" s="105"/>
      <c r="RD60" s="105"/>
      <c r="RE60" s="105"/>
      <c r="RF60" s="105"/>
      <c r="RG60" s="105"/>
      <c r="RH60" s="105"/>
      <c r="RI60" s="105"/>
      <c r="RJ60" s="105"/>
      <c r="RK60" s="105"/>
      <c r="RL60" s="105"/>
      <c r="RM60" s="105"/>
      <c r="RN60" s="105"/>
      <c r="RO60" s="105"/>
      <c r="RP60" s="105"/>
      <c r="RQ60" s="105"/>
      <c r="RR60" s="105"/>
      <c r="RS60" s="105"/>
      <c r="RT60" s="105"/>
      <c r="RU60" s="105"/>
      <c r="RV60" s="105"/>
      <c r="RW60" s="105"/>
      <c r="RX60" s="105"/>
      <c r="RY60" s="105"/>
      <c r="RZ60" s="105"/>
      <c r="SA60" s="105"/>
      <c r="SB60" s="105"/>
      <c r="SC60" s="105"/>
      <c r="SD60" s="105"/>
      <c r="SE60" s="105"/>
      <c r="SF60" s="105"/>
      <c r="SG60" s="105"/>
      <c r="SH60" s="105"/>
      <c r="SI60" s="105"/>
      <c r="SJ60" s="105"/>
      <c r="SK60" s="105"/>
      <c r="SL60" s="105"/>
      <c r="SM60" s="105"/>
      <c r="SN60" s="105"/>
      <c r="SO60" s="105"/>
      <c r="SP60" s="105"/>
      <c r="SQ60" s="105"/>
      <c r="SR60" s="105"/>
      <c r="SS60" s="105"/>
      <c r="ST60" s="105"/>
      <c r="SU60" s="105"/>
      <c r="SV60" s="105"/>
      <c r="SW60" s="105"/>
      <c r="SX60" s="105"/>
      <c r="SY60" s="105"/>
      <c r="SZ60" s="105"/>
      <c r="TA60" s="105"/>
      <c r="TB60" s="105"/>
      <c r="TC60" s="105"/>
      <c r="TD60" s="105"/>
      <c r="TE60" s="105"/>
      <c r="TF60" s="105"/>
      <c r="TG60" s="105"/>
      <c r="TH60" s="105"/>
      <c r="TI60" s="105"/>
      <c r="TJ60" s="105"/>
      <c r="TK60" s="105"/>
      <c r="TL60" s="105"/>
      <c r="TM60" s="105"/>
      <c r="TN60" s="105"/>
      <c r="TO60" s="105"/>
      <c r="TP60" s="105"/>
      <c r="TQ60" s="105"/>
      <c r="TR60" s="105"/>
      <c r="TS60" s="105"/>
      <c r="TT60" s="105"/>
      <c r="TU60" s="105"/>
      <c r="TV60" s="105"/>
      <c r="TW60" s="105"/>
      <c r="TX60" s="105"/>
      <c r="TY60" s="105"/>
      <c r="TZ60" s="105"/>
      <c r="UA60" s="105"/>
      <c r="UB60" s="105"/>
      <c r="UC60" s="105"/>
      <c r="UD60" s="105"/>
      <c r="UE60" s="105"/>
      <c r="UF60" s="105"/>
      <c r="UG60" s="105"/>
      <c r="UH60" s="105"/>
      <c r="UI60" s="105"/>
      <c r="UJ60" s="105"/>
      <c r="UK60" s="105"/>
      <c r="UL60" s="105"/>
      <c r="UM60" s="105"/>
      <c r="UN60" s="105"/>
      <c r="UO60" s="105"/>
      <c r="UP60" s="105"/>
      <c r="UQ60" s="105"/>
      <c r="UR60" s="105"/>
      <c r="US60" s="105"/>
      <c r="UT60" s="105"/>
      <c r="UU60" s="105"/>
      <c r="UV60" s="105"/>
      <c r="UW60" s="105"/>
      <c r="UX60" s="105"/>
      <c r="UY60" s="105"/>
      <c r="UZ60" s="105"/>
      <c r="VA60" s="105"/>
      <c r="VB60" s="105"/>
      <c r="VC60" s="105"/>
      <c r="VD60" s="105"/>
      <c r="VE60" s="105"/>
      <c r="VF60" s="105"/>
      <c r="VG60" s="105"/>
      <c r="VH60" s="105"/>
      <c r="VI60" s="105"/>
      <c r="VJ60" s="105"/>
      <c r="VK60" s="105"/>
      <c r="VL60" s="105"/>
      <c r="VM60" s="105"/>
      <c r="VN60" s="105"/>
      <c r="VO60" s="105"/>
      <c r="VP60" s="105"/>
      <c r="VQ60" s="105"/>
      <c r="VR60" s="105"/>
      <c r="VS60" s="105"/>
      <c r="VT60" s="105"/>
      <c r="VU60" s="105"/>
      <c r="VV60" s="105"/>
      <c r="VW60" s="105"/>
      <c r="VX60" s="105"/>
      <c r="VY60" s="105"/>
      <c r="VZ60" s="105"/>
      <c r="WA60" s="105"/>
      <c r="WB60" s="105"/>
      <c r="WC60" s="105"/>
      <c r="WD60" s="105"/>
      <c r="WE60" s="105"/>
      <c r="WF60" s="105"/>
      <c r="WG60" s="105"/>
      <c r="WH60" s="105"/>
      <c r="WI60" s="105"/>
      <c r="WJ60" s="105"/>
      <c r="WK60" s="105"/>
      <c r="WL60" s="105"/>
      <c r="WM60" s="105"/>
      <c r="WN60" s="105"/>
      <c r="WO60" s="105"/>
      <c r="WP60" s="105"/>
      <c r="WQ60" s="105"/>
      <c r="WR60" s="105"/>
      <c r="WS60" s="105"/>
      <c r="WT60" s="105"/>
      <c r="WU60" s="105"/>
      <c r="WV60" s="105"/>
      <c r="WW60" s="105"/>
      <c r="WX60" s="105"/>
      <c r="WY60" s="105"/>
      <c r="WZ60" s="105"/>
      <c r="XA60" s="105"/>
      <c r="XB60" s="105"/>
      <c r="XC60" s="105"/>
      <c r="XD60" s="105"/>
      <c r="XE60" s="105"/>
      <c r="XF60" s="105"/>
      <c r="XG60" s="105"/>
      <c r="XH60" s="105"/>
      <c r="XI60" s="105"/>
      <c r="XJ60" s="105"/>
      <c r="XK60" s="105"/>
      <c r="XL60" s="105"/>
      <c r="XM60" s="105"/>
      <c r="XN60" s="105"/>
      <c r="XO60" s="105"/>
      <c r="XP60" s="105"/>
      <c r="XQ60" s="105"/>
      <c r="XR60" s="105"/>
      <c r="XS60" s="105"/>
      <c r="XT60" s="105"/>
      <c r="XU60" s="105"/>
      <c r="XV60" s="105"/>
      <c r="XW60" s="105"/>
      <c r="XX60" s="105"/>
      <c r="XY60" s="105"/>
      <c r="XZ60" s="105"/>
      <c r="YA60" s="105"/>
      <c r="YB60" s="105"/>
      <c r="YC60" s="105"/>
      <c r="YD60" s="105"/>
      <c r="YE60" s="105"/>
      <c r="YF60" s="105"/>
      <c r="YG60" s="105"/>
      <c r="YH60" s="105"/>
      <c r="YI60" s="105"/>
      <c r="YJ60" s="105"/>
      <c r="YK60" s="105"/>
      <c r="YL60" s="105"/>
      <c r="YM60" s="105"/>
      <c r="YN60" s="105"/>
      <c r="YO60" s="105"/>
      <c r="YP60" s="105"/>
      <c r="YQ60" s="105"/>
      <c r="YR60" s="105"/>
      <c r="YS60" s="105"/>
      <c r="YT60" s="105"/>
      <c r="YU60" s="105"/>
      <c r="YV60" s="105"/>
      <c r="YW60" s="105"/>
      <c r="YX60" s="105"/>
      <c r="YY60" s="105"/>
      <c r="YZ60" s="105"/>
      <c r="ZA60" s="105"/>
      <c r="ZB60" s="105"/>
      <c r="ZC60" s="105"/>
      <c r="ZD60" s="105"/>
      <c r="ZE60" s="105"/>
      <c r="ZF60" s="105"/>
      <c r="ZG60" s="105"/>
      <c r="ZH60" s="105"/>
      <c r="ZI60" s="105"/>
      <c r="ZJ60" s="105"/>
      <c r="ZK60" s="105"/>
      <c r="ZL60" s="105"/>
      <c r="ZM60" s="105"/>
      <c r="ZN60" s="105"/>
      <c r="ZO60" s="105"/>
      <c r="ZP60" s="105"/>
      <c r="ZQ60" s="105"/>
      <c r="ZR60" s="105"/>
      <c r="ZS60" s="105"/>
      <c r="ZT60" s="105"/>
      <c r="ZU60" s="105"/>
      <c r="ZV60" s="105"/>
      <c r="ZW60" s="105"/>
      <c r="ZX60" s="105"/>
      <c r="ZY60" s="105"/>
      <c r="ZZ60" s="105"/>
      <c r="AAA60" s="105"/>
      <c r="AAB60" s="105"/>
      <c r="AAC60" s="105"/>
      <c r="AAD60" s="105"/>
      <c r="AAE60" s="105"/>
      <c r="AAF60" s="105"/>
      <c r="AAG60" s="105"/>
      <c r="AAH60" s="105"/>
      <c r="AAI60" s="105"/>
      <c r="AAJ60" s="105"/>
      <c r="AAK60" s="105"/>
      <c r="AAL60" s="105"/>
      <c r="AAM60" s="105"/>
      <c r="AAN60" s="105"/>
      <c r="AAO60" s="105"/>
      <c r="AAP60" s="105"/>
      <c r="AAQ60" s="105"/>
      <c r="AAR60" s="105"/>
      <c r="AAS60" s="105"/>
      <c r="AAT60" s="105"/>
      <c r="AAU60" s="105"/>
      <c r="AAV60" s="105"/>
      <c r="AAW60" s="105"/>
      <c r="AAX60" s="105"/>
      <c r="AAY60" s="105"/>
      <c r="AAZ60" s="105"/>
      <c r="ABA60" s="105"/>
      <c r="ABB60" s="105"/>
      <c r="ABC60" s="105"/>
      <c r="ABD60" s="105"/>
      <c r="ABE60" s="105"/>
      <c r="ABF60" s="105"/>
      <c r="ABG60" s="105"/>
      <c r="ABH60" s="105"/>
      <c r="ABI60" s="105"/>
      <c r="ABJ60" s="105"/>
      <c r="ABK60" s="105"/>
      <c r="ABL60" s="105"/>
      <c r="ABM60" s="105"/>
      <c r="ABN60" s="105"/>
      <c r="ABO60" s="105"/>
      <c r="ABP60" s="105"/>
      <c r="ABQ60" s="105"/>
      <c r="ABR60" s="105"/>
      <c r="ABS60" s="105"/>
      <c r="ABT60" s="105"/>
      <c r="ABU60" s="105"/>
      <c r="ABV60" s="105"/>
      <c r="ABW60" s="105"/>
      <c r="ABX60" s="105"/>
      <c r="ABY60" s="105"/>
      <c r="ABZ60" s="105"/>
      <c r="ACA60" s="105"/>
      <c r="ACB60" s="105"/>
      <c r="ACC60" s="105"/>
      <c r="ACD60" s="105"/>
      <c r="ACE60" s="105"/>
      <c r="ACF60" s="105"/>
      <c r="ACG60" s="105"/>
      <c r="ACH60" s="105"/>
      <c r="ACI60" s="105"/>
      <c r="ACJ60" s="105"/>
      <c r="ACK60" s="105"/>
      <c r="ACL60" s="105"/>
      <c r="ACM60" s="105"/>
      <c r="ACN60" s="105"/>
      <c r="ACO60" s="105"/>
      <c r="ACP60" s="105"/>
      <c r="ACQ60" s="105"/>
      <c r="ACR60" s="105"/>
      <c r="ACS60" s="105"/>
      <c r="ACT60" s="105"/>
      <c r="ACU60" s="105"/>
      <c r="ACV60" s="105"/>
      <c r="ACW60" s="105"/>
      <c r="ACX60" s="105"/>
      <c r="ACY60" s="105"/>
      <c r="ACZ60" s="105"/>
      <c r="ADA60" s="105"/>
      <c r="ADB60" s="105"/>
      <c r="ADC60" s="105"/>
      <c r="ADD60" s="105"/>
      <c r="ADE60" s="105"/>
      <c r="ADF60" s="105"/>
      <c r="ADG60" s="105"/>
      <c r="ADH60" s="105"/>
      <c r="ADI60" s="105"/>
      <c r="ADJ60" s="105"/>
      <c r="ADK60" s="105"/>
      <c r="ADL60" s="105"/>
      <c r="ADM60" s="105"/>
      <c r="ADN60" s="105"/>
      <c r="ADO60" s="105"/>
      <c r="ADP60" s="105"/>
      <c r="ADQ60" s="105"/>
      <c r="ADR60" s="105"/>
      <c r="ADS60" s="105"/>
      <c r="ADT60" s="105"/>
      <c r="ADU60" s="105"/>
      <c r="ADV60" s="105"/>
      <c r="ADW60" s="105"/>
      <c r="ADX60" s="105"/>
      <c r="ADY60" s="105"/>
      <c r="ADZ60" s="105"/>
      <c r="AEA60" s="105"/>
      <c r="AEB60" s="105"/>
      <c r="AEC60" s="105"/>
      <c r="AED60" s="105"/>
      <c r="AEE60" s="105"/>
      <c r="AEF60" s="105"/>
      <c r="AEG60" s="105"/>
      <c r="AEH60" s="105"/>
      <c r="AEI60" s="105"/>
      <c r="AEJ60" s="105"/>
      <c r="AEK60" s="105"/>
      <c r="AEL60" s="105"/>
      <c r="AEM60" s="105"/>
      <c r="AEN60" s="105"/>
      <c r="AEO60" s="105"/>
      <c r="AEP60" s="105"/>
      <c r="AEQ60" s="105"/>
      <c r="AER60" s="105"/>
      <c r="AES60" s="105"/>
      <c r="AET60" s="105"/>
      <c r="AEU60" s="105"/>
      <c r="AEV60" s="105"/>
      <c r="AEW60" s="105"/>
      <c r="AEX60" s="105"/>
      <c r="AEY60" s="105"/>
      <c r="AEZ60" s="105"/>
      <c r="AFA60" s="105"/>
      <c r="AFB60" s="105"/>
      <c r="AFC60" s="105"/>
      <c r="AFD60" s="105"/>
      <c r="AFE60" s="105"/>
      <c r="AFF60" s="105"/>
      <c r="AFG60" s="105"/>
      <c r="AFH60" s="105"/>
      <c r="AFI60" s="105"/>
      <c r="AFJ60" s="105"/>
      <c r="AFK60" s="105"/>
      <c r="AFL60" s="105"/>
      <c r="AFM60" s="105"/>
      <c r="AFN60" s="105"/>
      <c r="AFO60" s="105"/>
      <c r="AFP60" s="105"/>
      <c r="AFQ60" s="105"/>
      <c r="AFR60" s="105"/>
      <c r="AFS60" s="105"/>
      <c r="AFT60" s="105"/>
      <c r="AFU60" s="105"/>
      <c r="AFV60" s="105"/>
      <c r="AFW60" s="105"/>
      <c r="AFX60" s="105"/>
      <c r="AFY60" s="105"/>
      <c r="AFZ60" s="105"/>
      <c r="AGA60" s="105"/>
      <c r="AGB60" s="105"/>
      <c r="AGC60" s="105"/>
      <c r="AGD60" s="105"/>
      <c r="AGE60" s="105"/>
      <c r="AGF60" s="105"/>
      <c r="AGG60" s="105"/>
      <c r="AGH60" s="105"/>
      <c r="AGI60" s="105"/>
      <c r="AGJ60" s="105"/>
      <c r="AGK60" s="105"/>
      <c r="AGL60" s="105"/>
      <c r="AGM60" s="105"/>
      <c r="AGN60" s="105"/>
      <c r="AGO60" s="105"/>
      <c r="AGP60" s="105"/>
      <c r="AGQ60" s="105"/>
      <c r="AGR60" s="105"/>
      <c r="AGS60" s="105"/>
      <c r="AGT60" s="105"/>
      <c r="AGU60" s="105"/>
      <c r="AGV60" s="105"/>
      <c r="AGW60" s="105"/>
      <c r="AGX60" s="105"/>
      <c r="AGY60" s="105"/>
      <c r="AGZ60" s="105"/>
      <c r="AHA60" s="105"/>
      <c r="AHB60" s="105"/>
      <c r="AHC60" s="105"/>
      <c r="AHD60" s="105"/>
      <c r="AHE60" s="105"/>
      <c r="AHF60" s="105"/>
      <c r="AHG60" s="105"/>
      <c r="AHH60" s="105"/>
      <c r="AHI60" s="105"/>
      <c r="AHJ60" s="105"/>
      <c r="AHK60" s="105"/>
      <c r="AHL60" s="105"/>
      <c r="AHM60" s="105"/>
      <c r="AHN60" s="105"/>
      <c r="AHO60" s="105"/>
      <c r="AHP60" s="105"/>
      <c r="AHQ60" s="105"/>
      <c r="AHR60" s="105"/>
      <c r="AHS60" s="105"/>
      <c r="AHT60" s="105"/>
      <c r="AHU60" s="105"/>
      <c r="AHV60" s="105"/>
      <c r="AHW60" s="105"/>
      <c r="AHX60" s="105"/>
      <c r="AHY60" s="105"/>
      <c r="AHZ60" s="105"/>
      <c r="AIA60" s="105"/>
      <c r="AIB60" s="105"/>
      <c r="AIC60" s="105"/>
      <c r="AID60" s="105"/>
      <c r="AIE60" s="105"/>
      <c r="AIF60" s="105"/>
      <c r="AIG60" s="105"/>
      <c r="AIH60" s="105"/>
      <c r="AII60" s="105"/>
      <c r="AIJ60" s="105"/>
      <c r="AIK60" s="105"/>
      <c r="AIL60" s="105"/>
      <c r="AIM60" s="105"/>
      <c r="AIN60" s="105"/>
      <c r="AIO60" s="105"/>
      <c r="AIP60" s="105"/>
      <c r="AIQ60" s="105"/>
      <c r="AIR60" s="105"/>
      <c r="AIS60" s="105"/>
      <c r="AIT60" s="105"/>
      <c r="AIU60" s="105"/>
      <c r="AIV60" s="105"/>
      <c r="AIW60" s="105"/>
      <c r="AIX60" s="105"/>
      <c r="AIY60" s="105"/>
      <c r="AIZ60" s="105"/>
      <c r="AJA60" s="105"/>
      <c r="AJB60" s="105"/>
      <c r="AJC60" s="105"/>
      <c r="AJD60" s="105"/>
      <c r="AJE60" s="105"/>
      <c r="AJF60" s="105"/>
      <c r="AJG60" s="105"/>
      <c r="AJH60" s="105"/>
      <c r="AJI60" s="105"/>
      <c r="AJJ60" s="105"/>
      <c r="AJK60" s="105"/>
      <c r="AJL60" s="105"/>
      <c r="AJM60" s="105"/>
      <c r="AJN60" s="105"/>
      <c r="AJO60" s="105"/>
      <c r="AJP60" s="105"/>
      <c r="AJQ60" s="105"/>
      <c r="AJR60" s="105"/>
      <c r="AJS60" s="105"/>
      <c r="AJT60" s="105"/>
      <c r="AJU60" s="105"/>
      <c r="AJV60" s="105"/>
      <c r="AJW60" s="105"/>
      <c r="AJX60" s="105"/>
      <c r="AJY60" s="105"/>
      <c r="AJZ60" s="105"/>
      <c r="AKA60" s="105"/>
      <c r="AKB60" s="105"/>
      <c r="AKC60" s="105"/>
      <c r="AKD60" s="105"/>
      <c r="AKE60" s="105"/>
      <c r="AKF60" s="105"/>
      <c r="AKG60" s="105"/>
      <c r="AKH60" s="105"/>
      <c r="AKI60" s="105"/>
      <c r="AKJ60" s="105"/>
      <c r="AKK60" s="105"/>
      <c r="AKL60" s="105"/>
      <c r="AKM60" s="105"/>
      <c r="AKN60" s="105"/>
      <c r="AKO60" s="105"/>
      <c r="AKP60" s="105"/>
      <c r="AKQ60" s="105"/>
      <c r="AKR60" s="105"/>
      <c r="AKS60" s="105"/>
      <c r="AKT60" s="105"/>
      <c r="AKU60" s="105"/>
      <c r="AKV60" s="105"/>
      <c r="AKW60" s="105"/>
      <c r="AKX60" s="105"/>
      <c r="AKY60" s="105"/>
      <c r="AKZ60" s="105"/>
      <c r="ALA60" s="105"/>
      <c r="ALB60" s="105"/>
      <c r="ALC60" s="105"/>
      <c r="ALD60" s="105"/>
      <c r="ALE60" s="105"/>
      <c r="ALF60" s="105"/>
      <c r="ALG60" s="105"/>
      <c r="ALH60" s="105"/>
      <c r="ALI60" s="105"/>
      <c r="ALJ60" s="105"/>
      <c r="ALK60" s="105"/>
      <c r="ALL60" s="105"/>
      <c r="ALM60" s="105"/>
      <c r="ALN60" s="105"/>
      <c r="ALO60" s="105"/>
      <c r="ALP60" s="105"/>
      <c r="ALQ60" s="105"/>
      <c r="ALR60" s="105"/>
      <c r="ALS60" s="105"/>
      <c r="ALT60" s="105"/>
      <c r="ALU60" s="105"/>
      <c r="ALV60" s="105"/>
      <c r="ALW60" s="105"/>
      <c r="ALX60" s="105"/>
      <c r="ALY60" s="105"/>
      <c r="ALZ60" s="105"/>
      <c r="AMA60" s="105"/>
      <c r="AMB60" s="105"/>
      <c r="AMC60" s="105"/>
      <c r="AMD60" s="105"/>
      <c r="AME60" s="105"/>
      <c r="AMF60" s="105"/>
      <c r="AMG60" s="105"/>
      <c r="AMH60" s="105"/>
      <c r="AMI60" s="105"/>
      <c r="AMJ60" s="105"/>
      <c r="AMK60" s="105"/>
      <c r="AML60" s="105"/>
      <c r="AMM60" s="105"/>
      <c r="AMN60" s="105"/>
      <c r="AMO60" s="105"/>
      <c r="AMP60" s="105"/>
      <c r="AMQ60" s="105"/>
      <c r="AMR60" s="105"/>
      <c r="AMS60" s="105"/>
      <c r="AMT60" s="105"/>
      <c r="AMU60" s="105"/>
      <c r="AMV60" s="105"/>
      <c r="AMW60" s="105"/>
      <c r="AMX60" s="105"/>
      <c r="AMY60" s="105"/>
      <c r="AMZ60" s="105"/>
      <c r="ANA60" s="105"/>
      <c r="ANB60" s="105"/>
      <c r="ANC60" s="105"/>
      <c r="AND60" s="105"/>
      <c r="ANE60" s="105"/>
      <c r="ANF60" s="105"/>
      <c r="ANG60" s="105"/>
      <c r="ANH60" s="105"/>
      <c r="ANI60" s="105"/>
      <c r="ANJ60" s="105"/>
      <c r="ANK60" s="105"/>
      <c r="ANL60" s="105"/>
      <c r="ANM60" s="105"/>
      <c r="ANN60" s="105"/>
      <c r="ANO60" s="105"/>
      <c r="ANP60" s="105"/>
      <c r="ANQ60" s="105"/>
      <c r="ANR60" s="105"/>
      <c r="ANS60" s="105"/>
      <c r="ANT60" s="105"/>
      <c r="ANU60" s="105"/>
      <c r="ANV60" s="105"/>
      <c r="ANW60" s="105"/>
      <c r="ANX60" s="105"/>
      <c r="ANY60" s="105"/>
      <c r="ANZ60" s="105"/>
      <c r="AOA60" s="105"/>
      <c r="AOB60" s="105"/>
      <c r="AOC60" s="105"/>
      <c r="AOD60" s="105"/>
      <c r="AOE60" s="105"/>
      <c r="AOF60" s="105"/>
      <c r="AOG60" s="105"/>
      <c r="AOH60" s="105"/>
      <c r="AOI60" s="105"/>
      <c r="AOJ60" s="105"/>
      <c r="AOK60" s="105"/>
      <c r="AOL60" s="105"/>
      <c r="AOM60" s="105"/>
      <c r="AON60" s="105"/>
      <c r="AOO60" s="105"/>
      <c r="AOP60" s="105"/>
      <c r="AOQ60" s="105"/>
      <c r="AOR60" s="105"/>
      <c r="AOS60" s="105"/>
      <c r="AOT60" s="105"/>
      <c r="AOU60" s="105"/>
      <c r="AOV60" s="105"/>
      <c r="AOW60" s="105"/>
      <c r="AOX60" s="105"/>
      <c r="AOY60" s="105"/>
      <c r="AOZ60" s="105"/>
      <c r="APA60" s="105"/>
      <c r="APB60" s="105"/>
      <c r="APC60" s="105"/>
      <c r="APD60" s="105"/>
      <c r="APE60" s="105"/>
      <c r="APF60" s="105"/>
      <c r="APG60" s="105"/>
      <c r="APH60" s="105"/>
      <c r="API60" s="105"/>
      <c r="APJ60" s="105"/>
      <c r="APK60" s="105"/>
      <c r="APL60" s="105"/>
      <c r="APM60" s="105"/>
      <c r="APN60" s="105"/>
      <c r="APO60" s="105"/>
      <c r="APP60" s="105"/>
      <c r="APQ60" s="105"/>
      <c r="APR60" s="105"/>
      <c r="APS60" s="105"/>
      <c r="APT60" s="105"/>
      <c r="APU60" s="105"/>
      <c r="APV60" s="105"/>
      <c r="APW60" s="105"/>
      <c r="APX60" s="105"/>
      <c r="APY60" s="105"/>
      <c r="APZ60" s="105"/>
      <c r="AQA60" s="105"/>
      <c r="AQB60" s="105"/>
      <c r="AQC60" s="105"/>
      <c r="AQD60" s="105"/>
      <c r="AQE60" s="105"/>
      <c r="AQF60" s="105"/>
      <c r="AQG60" s="105"/>
      <c r="AQH60" s="105"/>
      <c r="AQI60" s="105"/>
      <c r="AQJ60" s="105"/>
      <c r="AQK60" s="105"/>
      <c r="AQL60" s="105"/>
      <c r="AQM60" s="105"/>
      <c r="AQN60" s="105"/>
      <c r="AQO60" s="105"/>
      <c r="AQP60" s="105"/>
      <c r="AQQ60" s="105"/>
      <c r="AQR60" s="105"/>
      <c r="AQS60" s="105"/>
      <c r="AQT60" s="105"/>
      <c r="AQU60" s="105"/>
      <c r="AQV60" s="105"/>
      <c r="AQW60" s="105"/>
      <c r="AQX60" s="105"/>
      <c r="AQY60" s="105"/>
      <c r="AQZ60" s="105"/>
      <c r="ARA60" s="105"/>
      <c r="ARB60" s="105"/>
      <c r="ARC60" s="105"/>
      <c r="ARD60" s="105"/>
      <c r="ARE60" s="105"/>
      <c r="ARF60" s="105"/>
      <c r="ARG60" s="105"/>
      <c r="ARH60" s="105"/>
      <c r="ARI60" s="105"/>
      <c r="ARJ60" s="105"/>
      <c r="ARK60" s="105"/>
      <c r="ARL60" s="105"/>
      <c r="ARM60" s="105"/>
      <c r="ARN60" s="105"/>
      <c r="ARO60" s="105"/>
      <c r="ARP60" s="105"/>
      <c r="ARQ60" s="105"/>
      <c r="ARR60" s="105"/>
      <c r="ARS60" s="105"/>
      <c r="ART60" s="105"/>
      <c r="ARU60" s="105"/>
      <c r="ARV60" s="105"/>
      <c r="ARW60" s="105"/>
      <c r="ARX60" s="105"/>
      <c r="ARY60" s="105"/>
      <c r="ARZ60" s="105"/>
      <c r="ASA60" s="105"/>
      <c r="ASB60" s="105"/>
      <c r="ASC60" s="105"/>
      <c r="ASD60" s="105"/>
      <c r="ASE60" s="105"/>
      <c r="ASF60" s="105"/>
      <c r="ASG60" s="105"/>
      <c r="ASH60" s="105"/>
      <c r="ASI60" s="105"/>
      <c r="ASJ60" s="105"/>
      <c r="ASK60" s="105"/>
      <c r="ASL60" s="105"/>
      <c r="ASM60" s="105"/>
      <c r="ASN60" s="105"/>
      <c r="ASO60" s="105"/>
      <c r="ASP60" s="105"/>
      <c r="ASQ60" s="105"/>
      <c r="ASR60" s="105"/>
      <c r="ASS60" s="105"/>
      <c r="AST60" s="105"/>
      <c r="ASU60" s="105"/>
      <c r="ASV60" s="105"/>
      <c r="ASW60" s="105"/>
      <c r="ASX60" s="105"/>
      <c r="ASY60" s="105"/>
      <c r="ASZ60" s="105"/>
      <c r="ATA60" s="105"/>
      <c r="ATB60" s="105"/>
      <c r="ATC60" s="105"/>
      <c r="ATD60" s="105"/>
      <c r="ATE60" s="105"/>
      <c r="ATF60" s="105"/>
      <c r="ATG60" s="105"/>
      <c r="ATH60" s="105"/>
      <c r="ATI60" s="105"/>
      <c r="ATJ60" s="105"/>
      <c r="ATK60" s="105"/>
      <c r="ATL60" s="105"/>
      <c r="ATM60" s="105"/>
      <c r="ATN60" s="105"/>
      <c r="ATO60" s="105"/>
      <c r="ATP60" s="105"/>
      <c r="ATQ60" s="105"/>
      <c r="ATR60" s="105"/>
      <c r="ATS60" s="105"/>
      <c r="ATT60" s="105"/>
      <c r="ATU60" s="105"/>
      <c r="ATV60" s="105"/>
      <c r="ATW60" s="105"/>
      <c r="ATX60" s="105"/>
      <c r="ATY60" s="105"/>
      <c r="ATZ60" s="105"/>
      <c r="AUA60" s="105"/>
      <c r="AUB60" s="105"/>
      <c r="AUC60" s="105"/>
      <c r="AUD60" s="105"/>
      <c r="AUE60" s="105"/>
      <c r="AUF60" s="105"/>
      <c r="AUG60" s="105"/>
      <c r="AUH60" s="105"/>
      <c r="AUI60" s="105"/>
      <c r="AUJ60" s="105"/>
      <c r="AUK60" s="105"/>
      <c r="AUL60" s="105"/>
      <c r="AUM60" s="105"/>
      <c r="AUN60" s="105"/>
      <c r="AUO60" s="105"/>
      <c r="AUP60" s="105"/>
      <c r="AUQ60" s="105"/>
      <c r="AUR60" s="105"/>
      <c r="AUS60" s="105"/>
      <c r="AUT60" s="105"/>
      <c r="AUU60" s="105"/>
      <c r="AUV60" s="105"/>
      <c r="AUW60" s="105"/>
      <c r="AUX60" s="105"/>
      <c r="AUY60" s="105"/>
      <c r="AUZ60" s="105"/>
      <c r="AVA60" s="105"/>
      <c r="AVB60" s="105"/>
      <c r="AVC60" s="105"/>
      <c r="AVD60" s="105"/>
      <c r="AVE60" s="105"/>
      <c r="AVF60" s="105"/>
      <c r="AVG60" s="105"/>
      <c r="AVH60" s="105"/>
      <c r="AVI60" s="105"/>
      <c r="AVJ60" s="105"/>
      <c r="AVK60" s="105"/>
      <c r="AVL60" s="105"/>
      <c r="AVM60" s="105"/>
      <c r="AVN60" s="105"/>
      <c r="AVO60" s="105"/>
      <c r="AVP60" s="105"/>
      <c r="AVQ60" s="105"/>
      <c r="AVR60" s="105"/>
      <c r="AVS60" s="105"/>
      <c r="AVT60" s="105"/>
      <c r="AVU60" s="105"/>
      <c r="AVV60" s="105"/>
      <c r="AVW60" s="105"/>
      <c r="AVX60" s="105"/>
      <c r="AVY60" s="105"/>
      <c r="AVZ60" s="105"/>
      <c r="AWA60" s="105"/>
      <c r="AWB60" s="105"/>
      <c r="AWC60" s="105"/>
      <c r="AWD60" s="105"/>
      <c r="AWE60" s="105"/>
      <c r="AWF60" s="105"/>
      <c r="AWG60" s="105"/>
      <c r="AWH60" s="105"/>
    </row>
    <row r="61" spans="1:1282" s="58" customFormat="1" ht="15.75">
      <c r="A61" s="2578"/>
      <c r="B61" s="108" t="s">
        <v>7</v>
      </c>
      <c r="C61" s="88" t="s">
        <v>54</v>
      </c>
      <c r="D61" s="7"/>
      <c r="E61" s="7"/>
      <c r="F61" s="7"/>
      <c r="G61" s="7"/>
      <c r="H61" s="7"/>
      <c r="I61" s="7"/>
      <c r="J61" s="7"/>
      <c r="K61" s="7"/>
      <c r="L61" s="7"/>
      <c r="M61" s="7"/>
      <c r="N61" s="8"/>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c r="BM61" s="105"/>
      <c r="BN61" s="105"/>
      <c r="BO61" s="105"/>
      <c r="BP61" s="105"/>
      <c r="BQ61" s="105"/>
      <c r="BR61" s="105"/>
      <c r="BS61" s="105"/>
      <c r="BT61" s="105"/>
      <c r="BU61" s="105"/>
      <c r="BV61" s="105"/>
      <c r="BW61" s="105"/>
      <c r="BX61" s="105"/>
      <c r="BY61" s="105"/>
      <c r="BZ61" s="105"/>
      <c r="CA61" s="105"/>
      <c r="CB61" s="105"/>
      <c r="CC61" s="105"/>
      <c r="CD61" s="105"/>
      <c r="CE61" s="105"/>
      <c r="CF61" s="105"/>
      <c r="CG61" s="105"/>
      <c r="CH61" s="105"/>
      <c r="CI61" s="105"/>
      <c r="CJ61" s="105"/>
      <c r="CK61" s="105"/>
      <c r="CL61" s="105"/>
      <c r="CM61" s="105"/>
      <c r="CN61" s="105"/>
      <c r="CO61" s="105"/>
      <c r="CP61" s="105"/>
      <c r="CQ61" s="105"/>
      <c r="CR61" s="105"/>
      <c r="CS61" s="105"/>
      <c r="CT61" s="105"/>
      <c r="CU61" s="105"/>
      <c r="CV61" s="105"/>
      <c r="CW61" s="105"/>
      <c r="CX61" s="105"/>
      <c r="CY61" s="105"/>
      <c r="CZ61" s="105"/>
      <c r="DA61" s="105"/>
      <c r="DB61" s="105"/>
      <c r="DC61" s="105"/>
      <c r="DD61" s="105"/>
      <c r="DE61" s="105"/>
      <c r="DF61" s="105"/>
      <c r="DG61" s="105"/>
      <c r="DH61" s="105"/>
      <c r="DI61" s="105"/>
      <c r="DJ61" s="105"/>
      <c r="DK61" s="105"/>
      <c r="DL61" s="105"/>
      <c r="DM61" s="105"/>
      <c r="DN61" s="105"/>
      <c r="DO61" s="105"/>
      <c r="DP61" s="105"/>
      <c r="DQ61" s="105"/>
      <c r="DR61" s="105"/>
      <c r="DS61" s="105"/>
      <c r="DT61" s="105"/>
      <c r="DU61" s="105"/>
      <c r="DV61" s="105"/>
      <c r="DW61" s="105"/>
      <c r="DX61" s="105"/>
      <c r="DY61" s="105"/>
      <c r="DZ61" s="105"/>
      <c r="EA61" s="105"/>
      <c r="EB61" s="105"/>
      <c r="EC61" s="105"/>
      <c r="ED61" s="105"/>
      <c r="EE61" s="105"/>
      <c r="EF61" s="105"/>
      <c r="EG61" s="105"/>
      <c r="EH61" s="105"/>
      <c r="EI61" s="105"/>
      <c r="EJ61" s="105"/>
      <c r="EK61" s="105"/>
      <c r="EL61" s="105"/>
      <c r="EM61" s="105"/>
      <c r="EN61" s="105"/>
      <c r="EO61" s="105"/>
      <c r="EP61" s="105"/>
      <c r="EQ61" s="105"/>
      <c r="ER61" s="105"/>
      <c r="ES61" s="105"/>
      <c r="ET61" s="105"/>
      <c r="EU61" s="105"/>
      <c r="EV61" s="105"/>
      <c r="EW61" s="105"/>
      <c r="EX61" s="105"/>
      <c r="EY61" s="105"/>
      <c r="EZ61" s="105"/>
      <c r="FA61" s="105"/>
      <c r="FB61" s="105"/>
      <c r="FC61" s="105"/>
      <c r="FD61" s="105"/>
      <c r="FE61" s="105"/>
      <c r="FF61" s="105"/>
      <c r="FG61" s="105"/>
      <c r="FH61" s="105"/>
      <c r="FI61" s="105"/>
      <c r="FJ61" s="105"/>
      <c r="FK61" s="105"/>
      <c r="FL61" s="105"/>
      <c r="FM61" s="105"/>
      <c r="FN61" s="105"/>
      <c r="FO61" s="105"/>
      <c r="FP61" s="105"/>
      <c r="FQ61" s="105"/>
      <c r="FR61" s="105"/>
      <c r="FS61" s="105"/>
      <c r="FT61" s="105"/>
      <c r="FU61" s="105"/>
      <c r="FV61" s="105"/>
      <c r="FW61" s="105"/>
      <c r="FX61" s="105"/>
      <c r="FY61" s="105"/>
      <c r="FZ61" s="105"/>
      <c r="GA61" s="105"/>
      <c r="GB61" s="105"/>
      <c r="GC61" s="105"/>
      <c r="GD61" s="105"/>
      <c r="GE61" s="105"/>
      <c r="GF61" s="105"/>
      <c r="GG61" s="105"/>
      <c r="GH61" s="105"/>
      <c r="GI61" s="105"/>
      <c r="GJ61" s="105"/>
      <c r="GK61" s="105"/>
      <c r="GL61" s="105"/>
      <c r="GM61" s="105"/>
      <c r="GN61" s="105"/>
      <c r="GO61" s="105"/>
      <c r="GP61" s="105"/>
      <c r="GQ61" s="105"/>
      <c r="GR61" s="105"/>
      <c r="GS61" s="105"/>
      <c r="GT61" s="105"/>
      <c r="GU61" s="105"/>
      <c r="GV61" s="105"/>
      <c r="GW61" s="105"/>
      <c r="GX61" s="105"/>
      <c r="GY61" s="105"/>
      <c r="GZ61" s="105"/>
      <c r="HA61" s="105"/>
      <c r="HB61" s="105"/>
      <c r="HC61" s="105"/>
      <c r="HD61" s="105"/>
      <c r="HE61" s="105"/>
      <c r="HF61" s="105"/>
      <c r="HG61" s="105"/>
      <c r="HH61" s="105"/>
      <c r="HI61" s="105"/>
      <c r="HJ61" s="105"/>
      <c r="HK61" s="105"/>
      <c r="HL61" s="105"/>
      <c r="HM61" s="105"/>
      <c r="HN61" s="105"/>
      <c r="HO61" s="105"/>
      <c r="HP61" s="105"/>
      <c r="HQ61" s="105"/>
      <c r="HR61" s="105"/>
      <c r="HS61" s="105"/>
      <c r="HT61" s="105"/>
      <c r="HU61" s="105"/>
      <c r="HV61" s="105"/>
      <c r="HW61" s="105"/>
      <c r="HX61" s="105"/>
      <c r="HY61" s="105"/>
      <c r="HZ61" s="105"/>
      <c r="IA61" s="105"/>
      <c r="IB61" s="105"/>
      <c r="IC61" s="105"/>
      <c r="ID61" s="105"/>
      <c r="IE61" s="105"/>
      <c r="IF61" s="105"/>
      <c r="IG61" s="105"/>
      <c r="IH61" s="105"/>
      <c r="II61" s="105"/>
      <c r="IJ61" s="105"/>
      <c r="IK61" s="105"/>
      <c r="IL61" s="105"/>
      <c r="IM61" s="105"/>
      <c r="IN61" s="105"/>
      <c r="IO61" s="105"/>
      <c r="IP61" s="105"/>
      <c r="IQ61" s="105"/>
      <c r="IR61" s="105"/>
      <c r="IS61" s="105"/>
      <c r="IT61" s="105"/>
      <c r="IU61" s="105"/>
      <c r="IV61" s="105"/>
      <c r="IW61" s="105"/>
      <c r="IX61" s="105"/>
      <c r="IY61" s="105"/>
      <c r="IZ61" s="105"/>
      <c r="JA61" s="105"/>
      <c r="JB61" s="105"/>
      <c r="JC61" s="105"/>
      <c r="JD61" s="105"/>
      <c r="JE61" s="105"/>
      <c r="JF61" s="105"/>
      <c r="JG61" s="105"/>
      <c r="JH61" s="105"/>
      <c r="JI61" s="105"/>
      <c r="JJ61" s="105"/>
      <c r="JK61" s="105"/>
      <c r="JL61" s="105"/>
      <c r="JM61" s="105"/>
      <c r="JN61" s="105"/>
      <c r="JO61" s="105"/>
      <c r="JP61" s="105"/>
      <c r="JQ61" s="105"/>
      <c r="JR61" s="105"/>
      <c r="JS61" s="105"/>
      <c r="JT61" s="105"/>
      <c r="JU61" s="105"/>
      <c r="JV61" s="105"/>
      <c r="JW61" s="105"/>
      <c r="JX61" s="105"/>
      <c r="JY61" s="105"/>
      <c r="JZ61" s="105"/>
      <c r="KA61" s="105"/>
      <c r="KB61" s="105"/>
      <c r="KC61" s="105"/>
      <c r="KD61" s="105"/>
      <c r="KE61" s="105"/>
      <c r="KF61" s="105"/>
      <c r="KG61" s="105"/>
      <c r="KH61" s="105"/>
      <c r="KI61" s="105"/>
      <c r="KJ61" s="105"/>
      <c r="KK61" s="105"/>
      <c r="KL61" s="105"/>
      <c r="KM61" s="105"/>
      <c r="KN61" s="105"/>
      <c r="KO61" s="105"/>
      <c r="KP61" s="105"/>
      <c r="KQ61" s="105"/>
      <c r="KR61" s="105"/>
      <c r="KS61" s="105"/>
      <c r="KT61" s="105"/>
      <c r="KU61" s="105"/>
      <c r="KV61" s="105"/>
      <c r="KW61" s="105"/>
      <c r="KX61" s="105"/>
      <c r="KY61" s="105"/>
      <c r="KZ61" s="105"/>
      <c r="LA61" s="105"/>
      <c r="LB61" s="105"/>
      <c r="LC61" s="105"/>
      <c r="LD61" s="105"/>
      <c r="LE61" s="105"/>
      <c r="LF61" s="105"/>
      <c r="LG61" s="105"/>
      <c r="LH61" s="105"/>
      <c r="LI61" s="105"/>
      <c r="LJ61" s="105"/>
      <c r="LK61" s="105"/>
      <c r="LL61" s="105"/>
      <c r="LM61" s="105"/>
      <c r="LN61" s="105"/>
      <c r="LO61" s="105"/>
      <c r="LP61" s="105"/>
      <c r="LQ61" s="105"/>
      <c r="LR61" s="105"/>
      <c r="LS61" s="105"/>
      <c r="LT61" s="105"/>
      <c r="LU61" s="105"/>
      <c r="LV61" s="105"/>
      <c r="LW61" s="105"/>
      <c r="LX61" s="105"/>
      <c r="LY61" s="105"/>
      <c r="LZ61" s="105"/>
      <c r="MA61" s="105"/>
      <c r="MB61" s="105"/>
      <c r="MC61" s="105"/>
      <c r="MD61" s="105"/>
      <c r="ME61" s="105"/>
      <c r="MF61" s="105"/>
      <c r="MG61" s="105"/>
      <c r="MH61" s="105"/>
      <c r="MI61" s="105"/>
      <c r="MJ61" s="105"/>
      <c r="MK61" s="105"/>
      <c r="ML61" s="105"/>
      <c r="MM61" s="105"/>
      <c r="MN61" s="105"/>
      <c r="MO61" s="105"/>
      <c r="MP61" s="105"/>
      <c r="MQ61" s="105"/>
      <c r="MR61" s="105"/>
      <c r="MS61" s="105"/>
      <c r="MT61" s="105"/>
      <c r="MU61" s="105"/>
      <c r="MV61" s="105"/>
      <c r="MW61" s="105"/>
      <c r="MX61" s="105"/>
      <c r="MY61" s="105"/>
      <c r="MZ61" s="105"/>
      <c r="NA61" s="105"/>
      <c r="NB61" s="105"/>
      <c r="NC61" s="105"/>
      <c r="ND61" s="105"/>
      <c r="NE61" s="105"/>
      <c r="NF61" s="105"/>
      <c r="NG61" s="105"/>
      <c r="NH61" s="105"/>
      <c r="NI61" s="105"/>
      <c r="NJ61" s="105"/>
      <c r="NK61" s="105"/>
      <c r="NL61" s="105"/>
      <c r="NM61" s="105"/>
      <c r="NN61" s="105"/>
      <c r="NO61" s="105"/>
      <c r="NP61" s="105"/>
      <c r="NQ61" s="105"/>
      <c r="NR61" s="105"/>
      <c r="NS61" s="105"/>
      <c r="NT61" s="105"/>
      <c r="NU61" s="105"/>
      <c r="NV61" s="105"/>
      <c r="NW61" s="105"/>
      <c r="NX61" s="105"/>
      <c r="NY61" s="105"/>
      <c r="NZ61" s="105"/>
      <c r="OA61" s="105"/>
      <c r="OB61" s="105"/>
      <c r="OC61" s="105"/>
      <c r="OD61" s="105"/>
      <c r="OE61" s="105"/>
      <c r="OF61" s="105"/>
      <c r="OG61" s="105"/>
      <c r="OH61" s="105"/>
      <c r="OI61" s="105"/>
      <c r="OJ61" s="105"/>
      <c r="OK61" s="105"/>
      <c r="OL61" s="105"/>
      <c r="OM61" s="105"/>
      <c r="ON61" s="105"/>
      <c r="OO61" s="105"/>
      <c r="OP61" s="105"/>
      <c r="OQ61" s="105"/>
      <c r="OR61" s="105"/>
      <c r="OS61" s="105"/>
      <c r="OT61" s="105"/>
      <c r="OU61" s="105"/>
      <c r="OV61" s="105"/>
      <c r="OW61" s="105"/>
      <c r="OX61" s="105"/>
      <c r="OY61" s="105"/>
      <c r="OZ61" s="105"/>
      <c r="PA61" s="105"/>
      <c r="PB61" s="105"/>
      <c r="PC61" s="105"/>
      <c r="PD61" s="105"/>
      <c r="PE61" s="105"/>
      <c r="PF61" s="105"/>
      <c r="PG61" s="105"/>
      <c r="PH61" s="105"/>
      <c r="PI61" s="105"/>
      <c r="PJ61" s="105"/>
      <c r="PK61" s="105"/>
      <c r="PL61" s="105"/>
      <c r="PM61" s="105"/>
      <c r="PN61" s="105"/>
      <c r="PO61" s="105"/>
      <c r="PP61" s="105"/>
      <c r="PQ61" s="105"/>
      <c r="PR61" s="105"/>
      <c r="PS61" s="105"/>
      <c r="PT61" s="105"/>
      <c r="PU61" s="105"/>
      <c r="PV61" s="105"/>
      <c r="PW61" s="105"/>
      <c r="PX61" s="105"/>
      <c r="PY61" s="105"/>
      <c r="PZ61" s="105"/>
      <c r="QA61" s="105"/>
      <c r="QB61" s="105"/>
      <c r="QC61" s="105"/>
      <c r="QD61" s="105"/>
      <c r="QE61" s="105"/>
      <c r="QF61" s="105"/>
      <c r="QG61" s="105"/>
      <c r="QH61" s="105"/>
      <c r="QI61" s="105"/>
      <c r="QJ61" s="105"/>
      <c r="QK61" s="105"/>
      <c r="QL61" s="105"/>
      <c r="QM61" s="105"/>
      <c r="QN61" s="105"/>
      <c r="QO61" s="105"/>
      <c r="QP61" s="105"/>
      <c r="QQ61" s="105"/>
      <c r="QR61" s="105"/>
      <c r="QS61" s="105"/>
      <c r="QT61" s="105"/>
      <c r="QU61" s="105"/>
      <c r="QV61" s="105"/>
      <c r="QW61" s="105"/>
      <c r="QX61" s="105"/>
      <c r="QY61" s="105"/>
      <c r="QZ61" s="105"/>
      <c r="RA61" s="105"/>
      <c r="RB61" s="105"/>
      <c r="RC61" s="105"/>
      <c r="RD61" s="105"/>
      <c r="RE61" s="105"/>
      <c r="RF61" s="105"/>
      <c r="RG61" s="105"/>
      <c r="RH61" s="105"/>
      <c r="RI61" s="105"/>
      <c r="RJ61" s="105"/>
      <c r="RK61" s="105"/>
      <c r="RL61" s="105"/>
      <c r="RM61" s="105"/>
      <c r="RN61" s="105"/>
      <c r="RO61" s="105"/>
      <c r="RP61" s="105"/>
      <c r="RQ61" s="105"/>
      <c r="RR61" s="105"/>
      <c r="RS61" s="105"/>
      <c r="RT61" s="105"/>
      <c r="RU61" s="105"/>
      <c r="RV61" s="105"/>
      <c r="RW61" s="105"/>
      <c r="RX61" s="105"/>
      <c r="RY61" s="105"/>
      <c r="RZ61" s="105"/>
      <c r="SA61" s="105"/>
      <c r="SB61" s="105"/>
      <c r="SC61" s="105"/>
      <c r="SD61" s="105"/>
      <c r="SE61" s="105"/>
      <c r="SF61" s="105"/>
      <c r="SG61" s="105"/>
      <c r="SH61" s="105"/>
      <c r="SI61" s="105"/>
      <c r="SJ61" s="105"/>
      <c r="SK61" s="105"/>
      <c r="SL61" s="105"/>
      <c r="SM61" s="105"/>
      <c r="SN61" s="105"/>
      <c r="SO61" s="105"/>
      <c r="SP61" s="105"/>
      <c r="SQ61" s="105"/>
      <c r="SR61" s="105"/>
      <c r="SS61" s="105"/>
      <c r="ST61" s="105"/>
      <c r="SU61" s="105"/>
      <c r="SV61" s="105"/>
      <c r="SW61" s="105"/>
      <c r="SX61" s="105"/>
      <c r="SY61" s="105"/>
      <c r="SZ61" s="105"/>
      <c r="TA61" s="105"/>
      <c r="TB61" s="105"/>
      <c r="TC61" s="105"/>
      <c r="TD61" s="105"/>
      <c r="TE61" s="105"/>
      <c r="TF61" s="105"/>
      <c r="TG61" s="105"/>
      <c r="TH61" s="105"/>
      <c r="TI61" s="105"/>
      <c r="TJ61" s="105"/>
      <c r="TK61" s="105"/>
      <c r="TL61" s="105"/>
      <c r="TM61" s="105"/>
      <c r="TN61" s="105"/>
      <c r="TO61" s="105"/>
      <c r="TP61" s="105"/>
      <c r="TQ61" s="105"/>
      <c r="TR61" s="105"/>
      <c r="TS61" s="105"/>
      <c r="TT61" s="105"/>
      <c r="TU61" s="105"/>
      <c r="TV61" s="105"/>
      <c r="TW61" s="105"/>
      <c r="TX61" s="105"/>
      <c r="TY61" s="105"/>
      <c r="TZ61" s="105"/>
      <c r="UA61" s="105"/>
      <c r="UB61" s="105"/>
      <c r="UC61" s="105"/>
      <c r="UD61" s="105"/>
      <c r="UE61" s="105"/>
      <c r="UF61" s="105"/>
      <c r="UG61" s="105"/>
      <c r="UH61" s="105"/>
      <c r="UI61" s="105"/>
      <c r="UJ61" s="105"/>
      <c r="UK61" s="105"/>
      <c r="UL61" s="105"/>
      <c r="UM61" s="105"/>
      <c r="UN61" s="105"/>
      <c r="UO61" s="105"/>
      <c r="UP61" s="105"/>
      <c r="UQ61" s="105"/>
      <c r="UR61" s="105"/>
      <c r="US61" s="105"/>
      <c r="UT61" s="105"/>
      <c r="UU61" s="105"/>
      <c r="UV61" s="105"/>
      <c r="UW61" s="105"/>
      <c r="UX61" s="105"/>
      <c r="UY61" s="105"/>
      <c r="UZ61" s="105"/>
      <c r="VA61" s="105"/>
      <c r="VB61" s="105"/>
      <c r="VC61" s="105"/>
      <c r="VD61" s="105"/>
      <c r="VE61" s="105"/>
      <c r="VF61" s="105"/>
      <c r="VG61" s="105"/>
      <c r="VH61" s="105"/>
      <c r="VI61" s="105"/>
      <c r="VJ61" s="105"/>
      <c r="VK61" s="105"/>
      <c r="VL61" s="105"/>
      <c r="VM61" s="105"/>
      <c r="VN61" s="105"/>
      <c r="VO61" s="105"/>
      <c r="VP61" s="105"/>
      <c r="VQ61" s="105"/>
      <c r="VR61" s="105"/>
      <c r="VS61" s="105"/>
      <c r="VT61" s="105"/>
      <c r="VU61" s="105"/>
      <c r="VV61" s="105"/>
      <c r="VW61" s="105"/>
      <c r="VX61" s="105"/>
      <c r="VY61" s="105"/>
      <c r="VZ61" s="105"/>
      <c r="WA61" s="105"/>
      <c r="WB61" s="105"/>
      <c r="WC61" s="105"/>
      <c r="WD61" s="105"/>
      <c r="WE61" s="105"/>
      <c r="WF61" s="105"/>
      <c r="WG61" s="105"/>
      <c r="WH61" s="105"/>
      <c r="WI61" s="105"/>
      <c r="WJ61" s="105"/>
      <c r="WK61" s="105"/>
      <c r="WL61" s="105"/>
      <c r="WM61" s="105"/>
      <c r="WN61" s="105"/>
      <c r="WO61" s="105"/>
      <c r="WP61" s="105"/>
      <c r="WQ61" s="105"/>
      <c r="WR61" s="105"/>
      <c r="WS61" s="105"/>
      <c r="WT61" s="105"/>
      <c r="WU61" s="105"/>
      <c r="WV61" s="105"/>
      <c r="WW61" s="105"/>
      <c r="WX61" s="105"/>
      <c r="WY61" s="105"/>
      <c r="WZ61" s="105"/>
      <c r="XA61" s="105"/>
      <c r="XB61" s="105"/>
      <c r="XC61" s="105"/>
      <c r="XD61" s="105"/>
      <c r="XE61" s="105"/>
      <c r="XF61" s="105"/>
      <c r="XG61" s="105"/>
      <c r="XH61" s="105"/>
      <c r="XI61" s="105"/>
      <c r="XJ61" s="105"/>
      <c r="XK61" s="105"/>
      <c r="XL61" s="105"/>
      <c r="XM61" s="105"/>
      <c r="XN61" s="105"/>
      <c r="XO61" s="105"/>
      <c r="XP61" s="105"/>
      <c r="XQ61" s="105"/>
      <c r="XR61" s="105"/>
      <c r="XS61" s="105"/>
      <c r="XT61" s="105"/>
      <c r="XU61" s="105"/>
      <c r="XV61" s="105"/>
      <c r="XW61" s="105"/>
      <c r="XX61" s="105"/>
      <c r="XY61" s="105"/>
      <c r="XZ61" s="105"/>
      <c r="YA61" s="105"/>
      <c r="YB61" s="105"/>
      <c r="YC61" s="105"/>
      <c r="YD61" s="105"/>
      <c r="YE61" s="105"/>
      <c r="YF61" s="105"/>
      <c r="YG61" s="105"/>
      <c r="YH61" s="105"/>
      <c r="YI61" s="105"/>
      <c r="YJ61" s="105"/>
      <c r="YK61" s="105"/>
      <c r="YL61" s="105"/>
      <c r="YM61" s="105"/>
      <c r="YN61" s="105"/>
      <c r="YO61" s="105"/>
      <c r="YP61" s="105"/>
      <c r="YQ61" s="105"/>
      <c r="YR61" s="105"/>
      <c r="YS61" s="105"/>
      <c r="YT61" s="105"/>
      <c r="YU61" s="105"/>
      <c r="YV61" s="105"/>
      <c r="YW61" s="105"/>
      <c r="YX61" s="105"/>
      <c r="YY61" s="105"/>
      <c r="YZ61" s="105"/>
      <c r="ZA61" s="105"/>
      <c r="ZB61" s="105"/>
      <c r="ZC61" s="105"/>
      <c r="ZD61" s="105"/>
      <c r="ZE61" s="105"/>
      <c r="ZF61" s="105"/>
      <c r="ZG61" s="105"/>
      <c r="ZH61" s="105"/>
      <c r="ZI61" s="105"/>
      <c r="ZJ61" s="105"/>
      <c r="ZK61" s="105"/>
      <c r="ZL61" s="105"/>
      <c r="ZM61" s="105"/>
      <c r="ZN61" s="105"/>
      <c r="ZO61" s="105"/>
      <c r="ZP61" s="105"/>
      <c r="ZQ61" s="105"/>
      <c r="ZR61" s="105"/>
      <c r="ZS61" s="105"/>
      <c r="ZT61" s="105"/>
      <c r="ZU61" s="105"/>
      <c r="ZV61" s="105"/>
      <c r="ZW61" s="105"/>
      <c r="ZX61" s="105"/>
      <c r="ZY61" s="105"/>
      <c r="ZZ61" s="105"/>
      <c r="AAA61" s="105"/>
      <c r="AAB61" s="105"/>
      <c r="AAC61" s="105"/>
      <c r="AAD61" s="105"/>
      <c r="AAE61" s="105"/>
      <c r="AAF61" s="105"/>
      <c r="AAG61" s="105"/>
      <c r="AAH61" s="105"/>
      <c r="AAI61" s="105"/>
      <c r="AAJ61" s="105"/>
      <c r="AAK61" s="105"/>
      <c r="AAL61" s="105"/>
      <c r="AAM61" s="105"/>
      <c r="AAN61" s="105"/>
      <c r="AAO61" s="105"/>
      <c r="AAP61" s="105"/>
      <c r="AAQ61" s="105"/>
      <c r="AAR61" s="105"/>
      <c r="AAS61" s="105"/>
      <c r="AAT61" s="105"/>
      <c r="AAU61" s="105"/>
      <c r="AAV61" s="105"/>
      <c r="AAW61" s="105"/>
      <c r="AAX61" s="105"/>
      <c r="AAY61" s="105"/>
      <c r="AAZ61" s="105"/>
      <c r="ABA61" s="105"/>
      <c r="ABB61" s="105"/>
      <c r="ABC61" s="105"/>
      <c r="ABD61" s="105"/>
      <c r="ABE61" s="105"/>
      <c r="ABF61" s="105"/>
      <c r="ABG61" s="105"/>
      <c r="ABH61" s="105"/>
      <c r="ABI61" s="105"/>
      <c r="ABJ61" s="105"/>
      <c r="ABK61" s="105"/>
      <c r="ABL61" s="105"/>
      <c r="ABM61" s="105"/>
      <c r="ABN61" s="105"/>
      <c r="ABO61" s="105"/>
      <c r="ABP61" s="105"/>
      <c r="ABQ61" s="105"/>
      <c r="ABR61" s="105"/>
      <c r="ABS61" s="105"/>
      <c r="ABT61" s="105"/>
      <c r="ABU61" s="105"/>
      <c r="ABV61" s="105"/>
      <c r="ABW61" s="105"/>
      <c r="ABX61" s="105"/>
      <c r="ABY61" s="105"/>
      <c r="ABZ61" s="105"/>
      <c r="ACA61" s="105"/>
      <c r="ACB61" s="105"/>
      <c r="ACC61" s="105"/>
      <c r="ACD61" s="105"/>
      <c r="ACE61" s="105"/>
      <c r="ACF61" s="105"/>
      <c r="ACG61" s="105"/>
      <c r="ACH61" s="105"/>
      <c r="ACI61" s="105"/>
      <c r="ACJ61" s="105"/>
      <c r="ACK61" s="105"/>
      <c r="ACL61" s="105"/>
      <c r="ACM61" s="105"/>
      <c r="ACN61" s="105"/>
      <c r="ACO61" s="105"/>
      <c r="ACP61" s="105"/>
      <c r="ACQ61" s="105"/>
      <c r="ACR61" s="105"/>
      <c r="ACS61" s="105"/>
      <c r="ACT61" s="105"/>
      <c r="ACU61" s="105"/>
      <c r="ACV61" s="105"/>
      <c r="ACW61" s="105"/>
      <c r="ACX61" s="105"/>
      <c r="ACY61" s="105"/>
      <c r="ACZ61" s="105"/>
      <c r="ADA61" s="105"/>
      <c r="ADB61" s="105"/>
      <c r="ADC61" s="105"/>
      <c r="ADD61" s="105"/>
      <c r="ADE61" s="105"/>
      <c r="ADF61" s="105"/>
      <c r="ADG61" s="105"/>
      <c r="ADH61" s="105"/>
      <c r="ADI61" s="105"/>
      <c r="ADJ61" s="105"/>
      <c r="ADK61" s="105"/>
      <c r="ADL61" s="105"/>
      <c r="ADM61" s="105"/>
      <c r="ADN61" s="105"/>
      <c r="ADO61" s="105"/>
      <c r="ADP61" s="105"/>
      <c r="ADQ61" s="105"/>
      <c r="ADR61" s="105"/>
      <c r="ADS61" s="105"/>
      <c r="ADT61" s="105"/>
      <c r="ADU61" s="105"/>
      <c r="ADV61" s="105"/>
      <c r="ADW61" s="105"/>
      <c r="ADX61" s="105"/>
      <c r="ADY61" s="105"/>
      <c r="ADZ61" s="105"/>
      <c r="AEA61" s="105"/>
      <c r="AEB61" s="105"/>
      <c r="AEC61" s="105"/>
      <c r="AED61" s="105"/>
      <c r="AEE61" s="105"/>
      <c r="AEF61" s="105"/>
      <c r="AEG61" s="105"/>
      <c r="AEH61" s="105"/>
      <c r="AEI61" s="105"/>
      <c r="AEJ61" s="105"/>
      <c r="AEK61" s="105"/>
      <c r="AEL61" s="105"/>
      <c r="AEM61" s="105"/>
      <c r="AEN61" s="105"/>
      <c r="AEO61" s="105"/>
      <c r="AEP61" s="105"/>
      <c r="AEQ61" s="105"/>
      <c r="AER61" s="105"/>
      <c r="AES61" s="105"/>
      <c r="AET61" s="105"/>
      <c r="AEU61" s="105"/>
      <c r="AEV61" s="105"/>
      <c r="AEW61" s="105"/>
      <c r="AEX61" s="105"/>
      <c r="AEY61" s="105"/>
      <c r="AEZ61" s="105"/>
      <c r="AFA61" s="105"/>
      <c r="AFB61" s="105"/>
      <c r="AFC61" s="105"/>
      <c r="AFD61" s="105"/>
      <c r="AFE61" s="105"/>
      <c r="AFF61" s="105"/>
      <c r="AFG61" s="105"/>
      <c r="AFH61" s="105"/>
      <c r="AFI61" s="105"/>
      <c r="AFJ61" s="105"/>
      <c r="AFK61" s="105"/>
      <c r="AFL61" s="105"/>
      <c r="AFM61" s="105"/>
      <c r="AFN61" s="105"/>
      <c r="AFO61" s="105"/>
      <c r="AFP61" s="105"/>
      <c r="AFQ61" s="105"/>
      <c r="AFR61" s="105"/>
      <c r="AFS61" s="105"/>
      <c r="AFT61" s="105"/>
      <c r="AFU61" s="105"/>
      <c r="AFV61" s="105"/>
      <c r="AFW61" s="105"/>
      <c r="AFX61" s="105"/>
      <c r="AFY61" s="105"/>
      <c r="AFZ61" s="105"/>
      <c r="AGA61" s="105"/>
      <c r="AGB61" s="105"/>
      <c r="AGC61" s="105"/>
      <c r="AGD61" s="105"/>
      <c r="AGE61" s="105"/>
      <c r="AGF61" s="105"/>
      <c r="AGG61" s="105"/>
      <c r="AGH61" s="105"/>
      <c r="AGI61" s="105"/>
      <c r="AGJ61" s="105"/>
      <c r="AGK61" s="105"/>
      <c r="AGL61" s="105"/>
      <c r="AGM61" s="105"/>
      <c r="AGN61" s="105"/>
      <c r="AGO61" s="105"/>
      <c r="AGP61" s="105"/>
      <c r="AGQ61" s="105"/>
      <c r="AGR61" s="105"/>
      <c r="AGS61" s="105"/>
      <c r="AGT61" s="105"/>
      <c r="AGU61" s="105"/>
      <c r="AGV61" s="105"/>
      <c r="AGW61" s="105"/>
      <c r="AGX61" s="105"/>
      <c r="AGY61" s="105"/>
      <c r="AGZ61" s="105"/>
      <c r="AHA61" s="105"/>
      <c r="AHB61" s="105"/>
      <c r="AHC61" s="105"/>
      <c r="AHD61" s="105"/>
      <c r="AHE61" s="105"/>
      <c r="AHF61" s="105"/>
      <c r="AHG61" s="105"/>
      <c r="AHH61" s="105"/>
      <c r="AHI61" s="105"/>
      <c r="AHJ61" s="105"/>
      <c r="AHK61" s="105"/>
      <c r="AHL61" s="105"/>
      <c r="AHM61" s="105"/>
      <c r="AHN61" s="105"/>
      <c r="AHO61" s="105"/>
      <c r="AHP61" s="105"/>
      <c r="AHQ61" s="105"/>
      <c r="AHR61" s="105"/>
      <c r="AHS61" s="105"/>
      <c r="AHT61" s="105"/>
      <c r="AHU61" s="105"/>
      <c r="AHV61" s="105"/>
      <c r="AHW61" s="105"/>
      <c r="AHX61" s="105"/>
      <c r="AHY61" s="105"/>
      <c r="AHZ61" s="105"/>
      <c r="AIA61" s="105"/>
      <c r="AIB61" s="105"/>
      <c r="AIC61" s="105"/>
      <c r="AID61" s="105"/>
      <c r="AIE61" s="105"/>
      <c r="AIF61" s="105"/>
      <c r="AIG61" s="105"/>
      <c r="AIH61" s="105"/>
      <c r="AII61" s="105"/>
      <c r="AIJ61" s="105"/>
      <c r="AIK61" s="105"/>
      <c r="AIL61" s="105"/>
      <c r="AIM61" s="105"/>
      <c r="AIN61" s="105"/>
      <c r="AIO61" s="105"/>
      <c r="AIP61" s="105"/>
      <c r="AIQ61" s="105"/>
      <c r="AIR61" s="105"/>
      <c r="AIS61" s="105"/>
      <c r="AIT61" s="105"/>
      <c r="AIU61" s="105"/>
      <c r="AIV61" s="105"/>
      <c r="AIW61" s="105"/>
      <c r="AIX61" s="105"/>
      <c r="AIY61" s="105"/>
      <c r="AIZ61" s="105"/>
      <c r="AJA61" s="105"/>
      <c r="AJB61" s="105"/>
      <c r="AJC61" s="105"/>
      <c r="AJD61" s="105"/>
      <c r="AJE61" s="105"/>
      <c r="AJF61" s="105"/>
      <c r="AJG61" s="105"/>
      <c r="AJH61" s="105"/>
      <c r="AJI61" s="105"/>
      <c r="AJJ61" s="105"/>
      <c r="AJK61" s="105"/>
      <c r="AJL61" s="105"/>
      <c r="AJM61" s="105"/>
      <c r="AJN61" s="105"/>
      <c r="AJO61" s="105"/>
      <c r="AJP61" s="105"/>
      <c r="AJQ61" s="105"/>
      <c r="AJR61" s="105"/>
      <c r="AJS61" s="105"/>
      <c r="AJT61" s="105"/>
      <c r="AJU61" s="105"/>
      <c r="AJV61" s="105"/>
      <c r="AJW61" s="105"/>
      <c r="AJX61" s="105"/>
      <c r="AJY61" s="105"/>
      <c r="AJZ61" s="105"/>
      <c r="AKA61" s="105"/>
      <c r="AKB61" s="105"/>
      <c r="AKC61" s="105"/>
      <c r="AKD61" s="105"/>
      <c r="AKE61" s="105"/>
      <c r="AKF61" s="105"/>
      <c r="AKG61" s="105"/>
      <c r="AKH61" s="105"/>
      <c r="AKI61" s="105"/>
      <c r="AKJ61" s="105"/>
      <c r="AKK61" s="105"/>
      <c r="AKL61" s="105"/>
      <c r="AKM61" s="105"/>
      <c r="AKN61" s="105"/>
      <c r="AKO61" s="105"/>
      <c r="AKP61" s="105"/>
      <c r="AKQ61" s="105"/>
      <c r="AKR61" s="105"/>
      <c r="AKS61" s="105"/>
      <c r="AKT61" s="105"/>
      <c r="AKU61" s="105"/>
      <c r="AKV61" s="105"/>
      <c r="AKW61" s="105"/>
      <c r="AKX61" s="105"/>
      <c r="AKY61" s="105"/>
      <c r="AKZ61" s="105"/>
      <c r="ALA61" s="105"/>
      <c r="ALB61" s="105"/>
      <c r="ALC61" s="105"/>
      <c r="ALD61" s="105"/>
      <c r="ALE61" s="105"/>
      <c r="ALF61" s="105"/>
      <c r="ALG61" s="105"/>
      <c r="ALH61" s="105"/>
      <c r="ALI61" s="105"/>
      <c r="ALJ61" s="105"/>
      <c r="ALK61" s="105"/>
      <c r="ALL61" s="105"/>
      <c r="ALM61" s="105"/>
      <c r="ALN61" s="105"/>
      <c r="ALO61" s="105"/>
      <c r="ALP61" s="105"/>
      <c r="ALQ61" s="105"/>
      <c r="ALR61" s="105"/>
      <c r="ALS61" s="105"/>
      <c r="ALT61" s="105"/>
      <c r="ALU61" s="105"/>
      <c r="ALV61" s="105"/>
      <c r="ALW61" s="105"/>
      <c r="ALX61" s="105"/>
      <c r="ALY61" s="105"/>
      <c r="ALZ61" s="105"/>
      <c r="AMA61" s="105"/>
      <c r="AMB61" s="105"/>
      <c r="AMC61" s="105"/>
      <c r="AMD61" s="105"/>
      <c r="AME61" s="105"/>
      <c r="AMF61" s="105"/>
      <c r="AMG61" s="105"/>
      <c r="AMH61" s="105"/>
      <c r="AMI61" s="105"/>
      <c r="AMJ61" s="105"/>
      <c r="AMK61" s="105"/>
      <c r="AML61" s="105"/>
      <c r="AMM61" s="105"/>
      <c r="AMN61" s="105"/>
      <c r="AMO61" s="105"/>
      <c r="AMP61" s="105"/>
      <c r="AMQ61" s="105"/>
      <c r="AMR61" s="105"/>
      <c r="AMS61" s="105"/>
      <c r="AMT61" s="105"/>
      <c r="AMU61" s="105"/>
      <c r="AMV61" s="105"/>
      <c r="AMW61" s="105"/>
      <c r="AMX61" s="105"/>
      <c r="AMY61" s="105"/>
      <c r="AMZ61" s="105"/>
      <c r="ANA61" s="105"/>
      <c r="ANB61" s="105"/>
      <c r="ANC61" s="105"/>
      <c r="AND61" s="105"/>
      <c r="ANE61" s="105"/>
      <c r="ANF61" s="105"/>
      <c r="ANG61" s="105"/>
      <c r="ANH61" s="105"/>
      <c r="ANI61" s="105"/>
      <c r="ANJ61" s="105"/>
      <c r="ANK61" s="105"/>
      <c r="ANL61" s="105"/>
      <c r="ANM61" s="105"/>
      <c r="ANN61" s="105"/>
      <c r="ANO61" s="105"/>
      <c r="ANP61" s="105"/>
      <c r="ANQ61" s="105"/>
      <c r="ANR61" s="105"/>
      <c r="ANS61" s="105"/>
      <c r="ANT61" s="105"/>
      <c r="ANU61" s="105"/>
      <c r="ANV61" s="105"/>
      <c r="ANW61" s="105"/>
      <c r="ANX61" s="105"/>
      <c r="ANY61" s="105"/>
      <c r="ANZ61" s="105"/>
      <c r="AOA61" s="105"/>
      <c r="AOB61" s="105"/>
      <c r="AOC61" s="105"/>
      <c r="AOD61" s="105"/>
      <c r="AOE61" s="105"/>
      <c r="AOF61" s="105"/>
      <c r="AOG61" s="105"/>
      <c r="AOH61" s="105"/>
      <c r="AOI61" s="105"/>
      <c r="AOJ61" s="105"/>
      <c r="AOK61" s="105"/>
      <c r="AOL61" s="105"/>
      <c r="AOM61" s="105"/>
      <c r="AON61" s="105"/>
      <c r="AOO61" s="105"/>
      <c r="AOP61" s="105"/>
      <c r="AOQ61" s="105"/>
      <c r="AOR61" s="105"/>
      <c r="AOS61" s="105"/>
      <c r="AOT61" s="105"/>
      <c r="AOU61" s="105"/>
      <c r="AOV61" s="105"/>
      <c r="AOW61" s="105"/>
      <c r="AOX61" s="105"/>
      <c r="AOY61" s="105"/>
      <c r="AOZ61" s="105"/>
      <c r="APA61" s="105"/>
      <c r="APB61" s="105"/>
      <c r="APC61" s="105"/>
      <c r="APD61" s="105"/>
      <c r="APE61" s="105"/>
      <c r="APF61" s="105"/>
      <c r="APG61" s="105"/>
      <c r="APH61" s="105"/>
      <c r="API61" s="105"/>
      <c r="APJ61" s="105"/>
      <c r="APK61" s="105"/>
      <c r="APL61" s="105"/>
      <c r="APM61" s="105"/>
      <c r="APN61" s="105"/>
      <c r="APO61" s="105"/>
      <c r="APP61" s="105"/>
      <c r="APQ61" s="105"/>
      <c r="APR61" s="105"/>
      <c r="APS61" s="105"/>
      <c r="APT61" s="105"/>
      <c r="APU61" s="105"/>
      <c r="APV61" s="105"/>
      <c r="APW61" s="105"/>
      <c r="APX61" s="105"/>
      <c r="APY61" s="105"/>
      <c r="APZ61" s="105"/>
      <c r="AQA61" s="105"/>
      <c r="AQB61" s="105"/>
      <c r="AQC61" s="105"/>
      <c r="AQD61" s="105"/>
      <c r="AQE61" s="105"/>
      <c r="AQF61" s="105"/>
      <c r="AQG61" s="105"/>
      <c r="AQH61" s="105"/>
      <c r="AQI61" s="105"/>
      <c r="AQJ61" s="105"/>
      <c r="AQK61" s="105"/>
      <c r="AQL61" s="105"/>
      <c r="AQM61" s="105"/>
      <c r="AQN61" s="105"/>
      <c r="AQO61" s="105"/>
      <c r="AQP61" s="105"/>
      <c r="AQQ61" s="105"/>
      <c r="AQR61" s="105"/>
      <c r="AQS61" s="105"/>
      <c r="AQT61" s="105"/>
      <c r="AQU61" s="105"/>
      <c r="AQV61" s="105"/>
      <c r="AQW61" s="105"/>
      <c r="AQX61" s="105"/>
      <c r="AQY61" s="105"/>
      <c r="AQZ61" s="105"/>
      <c r="ARA61" s="105"/>
      <c r="ARB61" s="105"/>
      <c r="ARC61" s="105"/>
      <c r="ARD61" s="105"/>
      <c r="ARE61" s="105"/>
      <c r="ARF61" s="105"/>
      <c r="ARG61" s="105"/>
      <c r="ARH61" s="105"/>
      <c r="ARI61" s="105"/>
      <c r="ARJ61" s="105"/>
      <c r="ARK61" s="105"/>
      <c r="ARL61" s="105"/>
      <c r="ARM61" s="105"/>
      <c r="ARN61" s="105"/>
      <c r="ARO61" s="105"/>
      <c r="ARP61" s="105"/>
      <c r="ARQ61" s="105"/>
      <c r="ARR61" s="105"/>
      <c r="ARS61" s="105"/>
      <c r="ART61" s="105"/>
      <c r="ARU61" s="105"/>
      <c r="ARV61" s="105"/>
      <c r="ARW61" s="105"/>
      <c r="ARX61" s="105"/>
      <c r="ARY61" s="105"/>
      <c r="ARZ61" s="105"/>
      <c r="ASA61" s="105"/>
      <c r="ASB61" s="105"/>
      <c r="ASC61" s="105"/>
      <c r="ASD61" s="105"/>
      <c r="ASE61" s="105"/>
      <c r="ASF61" s="105"/>
      <c r="ASG61" s="105"/>
      <c r="ASH61" s="105"/>
      <c r="ASI61" s="105"/>
      <c r="ASJ61" s="105"/>
      <c r="ASK61" s="105"/>
      <c r="ASL61" s="105"/>
      <c r="ASM61" s="105"/>
      <c r="ASN61" s="105"/>
      <c r="ASO61" s="105"/>
      <c r="ASP61" s="105"/>
      <c r="ASQ61" s="105"/>
      <c r="ASR61" s="105"/>
      <c r="ASS61" s="105"/>
      <c r="AST61" s="105"/>
      <c r="ASU61" s="105"/>
      <c r="ASV61" s="105"/>
      <c r="ASW61" s="105"/>
      <c r="ASX61" s="105"/>
      <c r="ASY61" s="105"/>
      <c r="ASZ61" s="105"/>
      <c r="ATA61" s="105"/>
      <c r="ATB61" s="105"/>
      <c r="ATC61" s="105"/>
      <c r="ATD61" s="105"/>
      <c r="ATE61" s="105"/>
      <c r="ATF61" s="105"/>
      <c r="ATG61" s="105"/>
      <c r="ATH61" s="105"/>
      <c r="ATI61" s="105"/>
      <c r="ATJ61" s="105"/>
      <c r="ATK61" s="105"/>
      <c r="ATL61" s="105"/>
      <c r="ATM61" s="105"/>
      <c r="ATN61" s="105"/>
      <c r="ATO61" s="105"/>
      <c r="ATP61" s="105"/>
      <c r="ATQ61" s="105"/>
      <c r="ATR61" s="105"/>
      <c r="ATS61" s="105"/>
      <c r="ATT61" s="105"/>
      <c r="ATU61" s="105"/>
      <c r="ATV61" s="105"/>
      <c r="ATW61" s="105"/>
      <c r="ATX61" s="105"/>
      <c r="ATY61" s="105"/>
      <c r="ATZ61" s="105"/>
      <c r="AUA61" s="105"/>
      <c r="AUB61" s="105"/>
      <c r="AUC61" s="105"/>
      <c r="AUD61" s="105"/>
      <c r="AUE61" s="105"/>
      <c r="AUF61" s="105"/>
      <c r="AUG61" s="105"/>
      <c r="AUH61" s="105"/>
      <c r="AUI61" s="105"/>
      <c r="AUJ61" s="105"/>
      <c r="AUK61" s="105"/>
      <c r="AUL61" s="105"/>
      <c r="AUM61" s="105"/>
      <c r="AUN61" s="105"/>
      <c r="AUO61" s="105"/>
      <c r="AUP61" s="105"/>
      <c r="AUQ61" s="105"/>
      <c r="AUR61" s="105"/>
      <c r="AUS61" s="105"/>
      <c r="AUT61" s="105"/>
      <c r="AUU61" s="105"/>
      <c r="AUV61" s="105"/>
      <c r="AUW61" s="105"/>
      <c r="AUX61" s="105"/>
      <c r="AUY61" s="105"/>
      <c r="AUZ61" s="105"/>
      <c r="AVA61" s="105"/>
      <c r="AVB61" s="105"/>
      <c r="AVC61" s="105"/>
      <c r="AVD61" s="105"/>
      <c r="AVE61" s="105"/>
      <c r="AVF61" s="105"/>
      <c r="AVG61" s="105"/>
      <c r="AVH61" s="105"/>
      <c r="AVI61" s="105"/>
      <c r="AVJ61" s="105"/>
      <c r="AVK61" s="105"/>
      <c r="AVL61" s="105"/>
      <c r="AVM61" s="105"/>
      <c r="AVN61" s="105"/>
      <c r="AVO61" s="105"/>
      <c r="AVP61" s="105"/>
      <c r="AVQ61" s="105"/>
      <c r="AVR61" s="105"/>
      <c r="AVS61" s="105"/>
      <c r="AVT61" s="105"/>
      <c r="AVU61" s="105"/>
      <c r="AVV61" s="105"/>
      <c r="AVW61" s="105"/>
      <c r="AVX61" s="105"/>
      <c r="AVY61" s="105"/>
      <c r="AVZ61" s="105"/>
      <c r="AWA61" s="105"/>
      <c r="AWB61" s="105"/>
      <c r="AWC61" s="105"/>
      <c r="AWD61" s="105"/>
      <c r="AWE61" s="105"/>
      <c r="AWF61" s="105"/>
      <c r="AWG61" s="105"/>
      <c r="AWH61" s="105"/>
    </row>
    <row r="62" spans="1:1282" s="58" customFormat="1">
      <c r="A62" s="2578"/>
      <c r="B62" s="65"/>
      <c r="C62" s="2" t="s">
        <v>82</v>
      </c>
      <c r="D62" s="7"/>
      <c r="E62" s="7"/>
      <c r="F62" s="7"/>
      <c r="G62" s="7"/>
      <c r="H62" s="7"/>
      <c r="I62" s="7"/>
      <c r="J62" s="7"/>
      <c r="K62" s="7"/>
      <c r="L62" s="7"/>
      <c r="M62" s="7"/>
      <c r="N62" s="8"/>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c r="BM62" s="105"/>
      <c r="BN62" s="105"/>
      <c r="BO62" s="105"/>
      <c r="BP62" s="105"/>
      <c r="BQ62" s="105"/>
      <c r="BR62" s="105"/>
      <c r="BS62" s="105"/>
      <c r="BT62" s="105"/>
      <c r="BU62" s="105"/>
      <c r="BV62" s="105"/>
      <c r="BW62" s="105"/>
      <c r="BX62" s="105"/>
      <c r="BY62" s="105"/>
      <c r="BZ62" s="105"/>
      <c r="CA62" s="105"/>
      <c r="CB62" s="105"/>
      <c r="CC62" s="105"/>
      <c r="CD62" s="105"/>
      <c r="CE62" s="105"/>
      <c r="CF62" s="105"/>
      <c r="CG62" s="105"/>
      <c r="CH62" s="105"/>
      <c r="CI62" s="105"/>
      <c r="CJ62" s="105"/>
      <c r="CK62" s="105"/>
      <c r="CL62" s="105"/>
      <c r="CM62" s="105"/>
      <c r="CN62" s="105"/>
      <c r="CO62" s="105"/>
      <c r="CP62" s="105"/>
      <c r="CQ62" s="105"/>
      <c r="CR62" s="105"/>
      <c r="CS62" s="105"/>
      <c r="CT62" s="105"/>
      <c r="CU62" s="105"/>
      <c r="CV62" s="105"/>
      <c r="CW62" s="105"/>
      <c r="CX62" s="105"/>
      <c r="CY62" s="105"/>
      <c r="CZ62" s="105"/>
      <c r="DA62" s="105"/>
      <c r="DB62" s="105"/>
      <c r="DC62" s="105"/>
      <c r="DD62" s="105"/>
      <c r="DE62" s="105"/>
      <c r="DF62" s="105"/>
      <c r="DG62" s="105"/>
      <c r="DH62" s="105"/>
      <c r="DI62" s="105"/>
      <c r="DJ62" s="105"/>
      <c r="DK62" s="105"/>
      <c r="DL62" s="105"/>
      <c r="DM62" s="105"/>
      <c r="DN62" s="105"/>
      <c r="DO62" s="105"/>
      <c r="DP62" s="105"/>
      <c r="DQ62" s="105"/>
      <c r="DR62" s="105"/>
      <c r="DS62" s="105"/>
      <c r="DT62" s="105"/>
      <c r="DU62" s="105"/>
      <c r="DV62" s="105"/>
      <c r="DW62" s="105"/>
      <c r="DX62" s="105"/>
      <c r="DY62" s="105"/>
      <c r="DZ62" s="105"/>
      <c r="EA62" s="105"/>
      <c r="EB62" s="105"/>
      <c r="EC62" s="105"/>
      <c r="ED62" s="105"/>
      <c r="EE62" s="105"/>
      <c r="EF62" s="105"/>
      <c r="EG62" s="105"/>
      <c r="EH62" s="105"/>
      <c r="EI62" s="105"/>
      <c r="EJ62" s="105"/>
      <c r="EK62" s="105"/>
      <c r="EL62" s="105"/>
      <c r="EM62" s="105"/>
      <c r="EN62" s="105"/>
      <c r="EO62" s="105"/>
      <c r="EP62" s="105"/>
      <c r="EQ62" s="105"/>
      <c r="ER62" s="105"/>
      <c r="ES62" s="105"/>
      <c r="ET62" s="105"/>
      <c r="EU62" s="105"/>
      <c r="EV62" s="105"/>
      <c r="EW62" s="105"/>
      <c r="EX62" s="105"/>
      <c r="EY62" s="105"/>
      <c r="EZ62" s="105"/>
      <c r="FA62" s="105"/>
      <c r="FB62" s="105"/>
      <c r="FC62" s="105"/>
      <c r="FD62" s="105"/>
      <c r="FE62" s="105"/>
      <c r="FF62" s="105"/>
      <c r="FG62" s="105"/>
      <c r="FH62" s="105"/>
      <c r="FI62" s="105"/>
      <c r="FJ62" s="105"/>
      <c r="FK62" s="105"/>
      <c r="FL62" s="105"/>
      <c r="FM62" s="105"/>
      <c r="FN62" s="105"/>
      <c r="FO62" s="105"/>
      <c r="FP62" s="105"/>
      <c r="FQ62" s="105"/>
      <c r="FR62" s="105"/>
      <c r="FS62" s="105"/>
      <c r="FT62" s="105"/>
      <c r="FU62" s="105"/>
      <c r="FV62" s="105"/>
      <c r="FW62" s="105"/>
      <c r="FX62" s="105"/>
      <c r="FY62" s="105"/>
      <c r="FZ62" s="105"/>
      <c r="GA62" s="105"/>
      <c r="GB62" s="105"/>
      <c r="GC62" s="105"/>
      <c r="GD62" s="105"/>
      <c r="GE62" s="105"/>
      <c r="GF62" s="105"/>
      <c r="GG62" s="105"/>
      <c r="GH62" s="105"/>
      <c r="GI62" s="105"/>
      <c r="GJ62" s="105"/>
      <c r="GK62" s="105"/>
      <c r="GL62" s="105"/>
      <c r="GM62" s="105"/>
      <c r="GN62" s="105"/>
      <c r="GO62" s="105"/>
      <c r="GP62" s="105"/>
      <c r="GQ62" s="105"/>
      <c r="GR62" s="105"/>
      <c r="GS62" s="105"/>
      <c r="GT62" s="105"/>
      <c r="GU62" s="105"/>
      <c r="GV62" s="105"/>
      <c r="GW62" s="105"/>
      <c r="GX62" s="105"/>
      <c r="GY62" s="105"/>
      <c r="GZ62" s="105"/>
      <c r="HA62" s="105"/>
      <c r="HB62" s="105"/>
      <c r="HC62" s="105"/>
      <c r="HD62" s="105"/>
      <c r="HE62" s="105"/>
      <c r="HF62" s="105"/>
      <c r="HG62" s="105"/>
      <c r="HH62" s="105"/>
      <c r="HI62" s="105"/>
      <c r="HJ62" s="105"/>
      <c r="HK62" s="105"/>
      <c r="HL62" s="105"/>
      <c r="HM62" s="105"/>
      <c r="HN62" s="105"/>
      <c r="HO62" s="105"/>
      <c r="HP62" s="105"/>
      <c r="HQ62" s="105"/>
      <c r="HR62" s="105"/>
      <c r="HS62" s="105"/>
      <c r="HT62" s="105"/>
      <c r="HU62" s="105"/>
      <c r="HV62" s="105"/>
      <c r="HW62" s="105"/>
      <c r="HX62" s="105"/>
      <c r="HY62" s="105"/>
      <c r="HZ62" s="105"/>
      <c r="IA62" s="105"/>
      <c r="IB62" s="105"/>
      <c r="IC62" s="105"/>
      <c r="ID62" s="105"/>
      <c r="IE62" s="105"/>
      <c r="IF62" s="105"/>
      <c r="IG62" s="105"/>
      <c r="IH62" s="105"/>
      <c r="II62" s="105"/>
      <c r="IJ62" s="105"/>
      <c r="IK62" s="105"/>
      <c r="IL62" s="105"/>
      <c r="IM62" s="105"/>
      <c r="IN62" s="105"/>
      <c r="IO62" s="105"/>
      <c r="IP62" s="105"/>
      <c r="IQ62" s="105"/>
      <c r="IR62" s="105"/>
      <c r="IS62" s="105"/>
      <c r="IT62" s="105"/>
      <c r="IU62" s="105"/>
      <c r="IV62" s="105"/>
      <c r="IW62" s="105"/>
      <c r="IX62" s="105"/>
      <c r="IY62" s="105"/>
      <c r="IZ62" s="105"/>
      <c r="JA62" s="105"/>
      <c r="JB62" s="105"/>
      <c r="JC62" s="105"/>
      <c r="JD62" s="105"/>
      <c r="JE62" s="105"/>
      <c r="JF62" s="105"/>
      <c r="JG62" s="105"/>
      <c r="JH62" s="105"/>
      <c r="JI62" s="105"/>
      <c r="JJ62" s="105"/>
      <c r="JK62" s="105"/>
      <c r="JL62" s="105"/>
      <c r="JM62" s="105"/>
      <c r="JN62" s="105"/>
      <c r="JO62" s="105"/>
      <c r="JP62" s="105"/>
      <c r="JQ62" s="105"/>
      <c r="JR62" s="105"/>
      <c r="JS62" s="105"/>
      <c r="JT62" s="105"/>
      <c r="JU62" s="105"/>
      <c r="JV62" s="105"/>
      <c r="JW62" s="105"/>
      <c r="JX62" s="105"/>
      <c r="JY62" s="105"/>
      <c r="JZ62" s="105"/>
      <c r="KA62" s="105"/>
      <c r="KB62" s="105"/>
      <c r="KC62" s="105"/>
      <c r="KD62" s="105"/>
      <c r="KE62" s="105"/>
      <c r="KF62" s="105"/>
      <c r="KG62" s="105"/>
      <c r="KH62" s="105"/>
      <c r="KI62" s="105"/>
      <c r="KJ62" s="105"/>
      <c r="KK62" s="105"/>
      <c r="KL62" s="105"/>
      <c r="KM62" s="105"/>
      <c r="KN62" s="105"/>
      <c r="KO62" s="105"/>
      <c r="KP62" s="105"/>
      <c r="KQ62" s="105"/>
      <c r="KR62" s="105"/>
      <c r="KS62" s="105"/>
      <c r="KT62" s="105"/>
      <c r="KU62" s="105"/>
      <c r="KV62" s="105"/>
      <c r="KW62" s="105"/>
      <c r="KX62" s="105"/>
      <c r="KY62" s="105"/>
      <c r="KZ62" s="105"/>
      <c r="LA62" s="105"/>
      <c r="LB62" s="105"/>
      <c r="LC62" s="105"/>
      <c r="LD62" s="105"/>
      <c r="LE62" s="105"/>
      <c r="LF62" s="105"/>
      <c r="LG62" s="105"/>
      <c r="LH62" s="105"/>
      <c r="LI62" s="105"/>
      <c r="LJ62" s="105"/>
      <c r="LK62" s="105"/>
      <c r="LL62" s="105"/>
      <c r="LM62" s="105"/>
      <c r="LN62" s="105"/>
      <c r="LO62" s="105"/>
      <c r="LP62" s="105"/>
      <c r="LQ62" s="105"/>
      <c r="LR62" s="105"/>
      <c r="LS62" s="105"/>
      <c r="LT62" s="105"/>
      <c r="LU62" s="105"/>
      <c r="LV62" s="105"/>
      <c r="LW62" s="105"/>
      <c r="LX62" s="105"/>
      <c r="LY62" s="105"/>
      <c r="LZ62" s="105"/>
      <c r="MA62" s="105"/>
      <c r="MB62" s="105"/>
      <c r="MC62" s="105"/>
      <c r="MD62" s="105"/>
      <c r="ME62" s="105"/>
      <c r="MF62" s="105"/>
      <c r="MG62" s="105"/>
      <c r="MH62" s="105"/>
      <c r="MI62" s="105"/>
      <c r="MJ62" s="105"/>
      <c r="MK62" s="105"/>
      <c r="ML62" s="105"/>
      <c r="MM62" s="105"/>
      <c r="MN62" s="105"/>
      <c r="MO62" s="105"/>
      <c r="MP62" s="105"/>
      <c r="MQ62" s="105"/>
      <c r="MR62" s="105"/>
      <c r="MS62" s="105"/>
      <c r="MT62" s="105"/>
      <c r="MU62" s="105"/>
      <c r="MV62" s="105"/>
      <c r="MW62" s="105"/>
      <c r="MX62" s="105"/>
      <c r="MY62" s="105"/>
      <c r="MZ62" s="105"/>
      <c r="NA62" s="105"/>
      <c r="NB62" s="105"/>
      <c r="NC62" s="105"/>
      <c r="ND62" s="105"/>
      <c r="NE62" s="105"/>
      <c r="NF62" s="105"/>
      <c r="NG62" s="105"/>
      <c r="NH62" s="105"/>
      <c r="NI62" s="105"/>
      <c r="NJ62" s="105"/>
      <c r="NK62" s="105"/>
      <c r="NL62" s="105"/>
      <c r="NM62" s="105"/>
      <c r="NN62" s="105"/>
      <c r="NO62" s="105"/>
      <c r="NP62" s="105"/>
      <c r="NQ62" s="105"/>
      <c r="NR62" s="105"/>
      <c r="NS62" s="105"/>
      <c r="NT62" s="105"/>
      <c r="NU62" s="105"/>
      <c r="NV62" s="105"/>
      <c r="NW62" s="105"/>
      <c r="NX62" s="105"/>
      <c r="NY62" s="105"/>
      <c r="NZ62" s="105"/>
      <c r="OA62" s="105"/>
      <c r="OB62" s="105"/>
      <c r="OC62" s="105"/>
      <c r="OD62" s="105"/>
      <c r="OE62" s="105"/>
      <c r="OF62" s="105"/>
      <c r="OG62" s="105"/>
      <c r="OH62" s="105"/>
      <c r="OI62" s="105"/>
      <c r="OJ62" s="105"/>
      <c r="OK62" s="105"/>
      <c r="OL62" s="105"/>
      <c r="OM62" s="105"/>
      <c r="ON62" s="105"/>
      <c r="OO62" s="105"/>
      <c r="OP62" s="105"/>
      <c r="OQ62" s="105"/>
      <c r="OR62" s="105"/>
      <c r="OS62" s="105"/>
      <c r="OT62" s="105"/>
      <c r="OU62" s="105"/>
      <c r="OV62" s="105"/>
      <c r="OW62" s="105"/>
      <c r="OX62" s="105"/>
      <c r="OY62" s="105"/>
      <c r="OZ62" s="105"/>
      <c r="PA62" s="105"/>
      <c r="PB62" s="105"/>
      <c r="PC62" s="105"/>
      <c r="PD62" s="105"/>
      <c r="PE62" s="105"/>
      <c r="PF62" s="105"/>
      <c r="PG62" s="105"/>
      <c r="PH62" s="105"/>
      <c r="PI62" s="105"/>
      <c r="PJ62" s="105"/>
      <c r="PK62" s="105"/>
      <c r="PL62" s="105"/>
      <c r="PM62" s="105"/>
      <c r="PN62" s="105"/>
      <c r="PO62" s="105"/>
      <c r="PP62" s="105"/>
      <c r="PQ62" s="105"/>
      <c r="PR62" s="105"/>
      <c r="PS62" s="105"/>
      <c r="PT62" s="105"/>
      <c r="PU62" s="105"/>
      <c r="PV62" s="105"/>
      <c r="PW62" s="105"/>
      <c r="PX62" s="105"/>
      <c r="PY62" s="105"/>
      <c r="PZ62" s="105"/>
      <c r="QA62" s="105"/>
      <c r="QB62" s="105"/>
      <c r="QC62" s="105"/>
      <c r="QD62" s="105"/>
      <c r="QE62" s="105"/>
      <c r="QF62" s="105"/>
      <c r="QG62" s="105"/>
      <c r="QH62" s="105"/>
      <c r="QI62" s="105"/>
      <c r="QJ62" s="105"/>
      <c r="QK62" s="105"/>
      <c r="QL62" s="105"/>
      <c r="QM62" s="105"/>
      <c r="QN62" s="105"/>
      <c r="QO62" s="105"/>
      <c r="QP62" s="105"/>
      <c r="QQ62" s="105"/>
      <c r="QR62" s="105"/>
      <c r="QS62" s="105"/>
      <c r="QT62" s="105"/>
      <c r="QU62" s="105"/>
      <c r="QV62" s="105"/>
      <c r="QW62" s="105"/>
      <c r="QX62" s="105"/>
      <c r="QY62" s="105"/>
      <c r="QZ62" s="105"/>
      <c r="RA62" s="105"/>
      <c r="RB62" s="105"/>
      <c r="RC62" s="105"/>
      <c r="RD62" s="105"/>
      <c r="RE62" s="105"/>
      <c r="RF62" s="105"/>
      <c r="RG62" s="105"/>
      <c r="RH62" s="105"/>
      <c r="RI62" s="105"/>
      <c r="RJ62" s="105"/>
      <c r="RK62" s="105"/>
      <c r="RL62" s="105"/>
      <c r="RM62" s="105"/>
      <c r="RN62" s="105"/>
      <c r="RO62" s="105"/>
      <c r="RP62" s="105"/>
      <c r="RQ62" s="105"/>
      <c r="RR62" s="105"/>
      <c r="RS62" s="105"/>
      <c r="RT62" s="105"/>
      <c r="RU62" s="105"/>
      <c r="RV62" s="105"/>
      <c r="RW62" s="105"/>
      <c r="RX62" s="105"/>
      <c r="RY62" s="105"/>
      <c r="RZ62" s="105"/>
      <c r="SA62" s="105"/>
      <c r="SB62" s="105"/>
      <c r="SC62" s="105"/>
      <c r="SD62" s="105"/>
      <c r="SE62" s="105"/>
      <c r="SF62" s="105"/>
      <c r="SG62" s="105"/>
      <c r="SH62" s="105"/>
      <c r="SI62" s="105"/>
      <c r="SJ62" s="105"/>
      <c r="SK62" s="105"/>
      <c r="SL62" s="105"/>
      <c r="SM62" s="105"/>
      <c r="SN62" s="105"/>
      <c r="SO62" s="105"/>
      <c r="SP62" s="105"/>
      <c r="SQ62" s="105"/>
      <c r="SR62" s="105"/>
      <c r="SS62" s="105"/>
      <c r="ST62" s="105"/>
      <c r="SU62" s="105"/>
      <c r="SV62" s="105"/>
      <c r="SW62" s="105"/>
      <c r="SX62" s="105"/>
      <c r="SY62" s="105"/>
      <c r="SZ62" s="105"/>
      <c r="TA62" s="105"/>
      <c r="TB62" s="105"/>
      <c r="TC62" s="105"/>
      <c r="TD62" s="105"/>
      <c r="TE62" s="105"/>
      <c r="TF62" s="105"/>
      <c r="TG62" s="105"/>
      <c r="TH62" s="105"/>
      <c r="TI62" s="105"/>
      <c r="TJ62" s="105"/>
      <c r="TK62" s="105"/>
      <c r="TL62" s="105"/>
      <c r="TM62" s="105"/>
      <c r="TN62" s="105"/>
      <c r="TO62" s="105"/>
      <c r="TP62" s="105"/>
      <c r="TQ62" s="105"/>
      <c r="TR62" s="105"/>
      <c r="TS62" s="105"/>
      <c r="TT62" s="105"/>
      <c r="TU62" s="105"/>
      <c r="TV62" s="105"/>
      <c r="TW62" s="105"/>
      <c r="TX62" s="105"/>
      <c r="TY62" s="105"/>
      <c r="TZ62" s="105"/>
      <c r="UA62" s="105"/>
      <c r="UB62" s="105"/>
      <c r="UC62" s="105"/>
      <c r="UD62" s="105"/>
      <c r="UE62" s="105"/>
      <c r="UF62" s="105"/>
      <c r="UG62" s="105"/>
      <c r="UH62" s="105"/>
      <c r="UI62" s="105"/>
      <c r="UJ62" s="105"/>
      <c r="UK62" s="105"/>
      <c r="UL62" s="105"/>
      <c r="UM62" s="105"/>
      <c r="UN62" s="105"/>
      <c r="UO62" s="105"/>
      <c r="UP62" s="105"/>
      <c r="UQ62" s="105"/>
      <c r="UR62" s="105"/>
      <c r="US62" s="105"/>
      <c r="UT62" s="105"/>
      <c r="UU62" s="105"/>
      <c r="UV62" s="105"/>
      <c r="UW62" s="105"/>
      <c r="UX62" s="105"/>
      <c r="UY62" s="105"/>
      <c r="UZ62" s="105"/>
      <c r="VA62" s="105"/>
      <c r="VB62" s="105"/>
      <c r="VC62" s="105"/>
      <c r="VD62" s="105"/>
      <c r="VE62" s="105"/>
      <c r="VF62" s="105"/>
      <c r="VG62" s="105"/>
      <c r="VH62" s="105"/>
      <c r="VI62" s="105"/>
      <c r="VJ62" s="105"/>
      <c r="VK62" s="105"/>
      <c r="VL62" s="105"/>
      <c r="VM62" s="105"/>
      <c r="VN62" s="105"/>
      <c r="VO62" s="105"/>
      <c r="VP62" s="105"/>
      <c r="VQ62" s="105"/>
      <c r="VR62" s="105"/>
      <c r="VS62" s="105"/>
      <c r="VT62" s="105"/>
      <c r="VU62" s="105"/>
      <c r="VV62" s="105"/>
      <c r="VW62" s="105"/>
      <c r="VX62" s="105"/>
      <c r="VY62" s="105"/>
      <c r="VZ62" s="105"/>
      <c r="WA62" s="105"/>
      <c r="WB62" s="105"/>
      <c r="WC62" s="105"/>
      <c r="WD62" s="105"/>
      <c r="WE62" s="105"/>
      <c r="WF62" s="105"/>
      <c r="WG62" s="105"/>
      <c r="WH62" s="105"/>
      <c r="WI62" s="105"/>
      <c r="WJ62" s="105"/>
      <c r="WK62" s="105"/>
      <c r="WL62" s="105"/>
      <c r="WM62" s="105"/>
      <c r="WN62" s="105"/>
      <c r="WO62" s="105"/>
      <c r="WP62" s="105"/>
      <c r="WQ62" s="105"/>
      <c r="WR62" s="105"/>
      <c r="WS62" s="105"/>
      <c r="WT62" s="105"/>
      <c r="WU62" s="105"/>
      <c r="WV62" s="105"/>
      <c r="WW62" s="105"/>
      <c r="WX62" s="105"/>
      <c r="WY62" s="105"/>
      <c r="WZ62" s="105"/>
      <c r="XA62" s="105"/>
      <c r="XB62" s="105"/>
      <c r="XC62" s="105"/>
      <c r="XD62" s="105"/>
      <c r="XE62" s="105"/>
      <c r="XF62" s="105"/>
      <c r="XG62" s="105"/>
      <c r="XH62" s="105"/>
      <c r="XI62" s="105"/>
      <c r="XJ62" s="105"/>
      <c r="XK62" s="105"/>
      <c r="XL62" s="105"/>
      <c r="XM62" s="105"/>
      <c r="XN62" s="105"/>
      <c r="XO62" s="105"/>
      <c r="XP62" s="105"/>
      <c r="XQ62" s="105"/>
      <c r="XR62" s="105"/>
      <c r="XS62" s="105"/>
      <c r="XT62" s="105"/>
      <c r="XU62" s="105"/>
      <c r="XV62" s="105"/>
      <c r="XW62" s="105"/>
      <c r="XX62" s="105"/>
      <c r="XY62" s="105"/>
      <c r="XZ62" s="105"/>
      <c r="YA62" s="105"/>
      <c r="YB62" s="105"/>
      <c r="YC62" s="105"/>
      <c r="YD62" s="105"/>
      <c r="YE62" s="105"/>
      <c r="YF62" s="105"/>
      <c r="YG62" s="105"/>
      <c r="YH62" s="105"/>
      <c r="YI62" s="105"/>
      <c r="YJ62" s="105"/>
      <c r="YK62" s="105"/>
      <c r="YL62" s="105"/>
      <c r="YM62" s="105"/>
      <c r="YN62" s="105"/>
      <c r="YO62" s="105"/>
      <c r="YP62" s="105"/>
      <c r="YQ62" s="105"/>
      <c r="YR62" s="105"/>
      <c r="YS62" s="105"/>
      <c r="YT62" s="105"/>
      <c r="YU62" s="105"/>
      <c r="YV62" s="105"/>
      <c r="YW62" s="105"/>
      <c r="YX62" s="105"/>
      <c r="YY62" s="105"/>
      <c r="YZ62" s="105"/>
      <c r="ZA62" s="105"/>
      <c r="ZB62" s="105"/>
      <c r="ZC62" s="105"/>
      <c r="ZD62" s="105"/>
      <c r="ZE62" s="105"/>
      <c r="ZF62" s="105"/>
      <c r="ZG62" s="105"/>
      <c r="ZH62" s="105"/>
      <c r="ZI62" s="105"/>
      <c r="ZJ62" s="105"/>
      <c r="ZK62" s="105"/>
      <c r="ZL62" s="105"/>
      <c r="ZM62" s="105"/>
      <c r="ZN62" s="105"/>
      <c r="ZO62" s="105"/>
      <c r="ZP62" s="105"/>
      <c r="ZQ62" s="105"/>
      <c r="ZR62" s="105"/>
      <c r="ZS62" s="105"/>
      <c r="ZT62" s="105"/>
      <c r="ZU62" s="105"/>
      <c r="ZV62" s="105"/>
      <c r="ZW62" s="105"/>
      <c r="ZX62" s="105"/>
      <c r="ZY62" s="105"/>
      <c r="ZZ62" s="105"/>
      <c r="AAA62" s="105"/>
      <c r="AAB62" s="105"/>
      <c r="AAC62" s="105"/>
      <c r="AAD62" s="105"/>
      <c r="AAE62" s="105"/>
      <c r="AAF62" s="105"/>
      <c r="AAG62" s="105"/>
      <c r="AAH62" s="105"/>
      <c r="AAI62" s="105"/>
      <c r="AAJ62" s="105"/>
      <c r="AAK62" s="105"/>
      <c r="AAL62" s="105"/>
      <c r="AAM62" s="105"/>
      <c r="AAN62" s="105"/>
      <c r="AAO62" s="105"/>
      <c r="AAP62" s="105"/>
      <c r="AAQ62" s="105"/>
      <c r="AAR62" s="105"/>
      <c r="AAS62" s="105"/>
      <c r="AAT62" s="105"/>
      <c r="AAU62" s="105"/>
      <c r="AAV62" s="105"/>
      <c r="AAW62" s="105"/>
      <c r="AAX62" s="105"/>
      <c r="AAY62" s="105"/>
      <c r="AAZ62" s="105"/>
      <c r="ABA62" s="105"/>
      <c r="ABB62" s="105"/>
      <c r="ABC62" s="105"/>
      <c r="ABD62" s="105"/>
      <c r="ABE62" s="105"/>
      <c r="ABF62" s="105"/>
      <c r="ABG62" s="105"/>
      <c r="ABH62" s="105"/>
      <c r="ABI62" s="105"/>
      <c r="ABJ62" s="105"/>
      <c r="ABK62" s="105"/>
      <c r="ABL62" s="105"/>
      <c r="ABM62" s="105"/>
      <c r="ABN62" s="105"/>
      <c r="ABO62" s="105"/>
      <c r="ABP62" s="105"/>
      <c r="ABQ62" s="105"/>
      <c r="ABR62" s="105"/>
      <c r="ABS62" s="105"/>
      <c r="ABT62" s="105"/>
      <c r="ABU62" s="105"/>
      <c r="ABV62" s="105"/>
      <c r="ABW62" s="105"/>
      <c r="ABX62" s="105"/>
      <c r="ABY62" s="105"/>
      <c r="ABZ62" s="105"/>
      <c r="ACA62" s="105"/>
      <c r="ACB62" s="105"/>
      <c r="ACC62" s="105"/>
      <c r="ACD62" s="105"/>
      <c r="ACE62" s="105"/>
      <c r="ACF62" s="105"/>
      <c r="ACG62" s="105"/>
      <c r="ACH62" s="105"/>
      <c r="ACI62" s="105"/>
      <c r="ACJ62" s="105"/>
      <c r="ACK62" s="105"/>
      <c r="ACL62" s="105"/>
      <c r="ACM62" s="105"/>
      <c r="ACN62" s="105"/>
      <c r="ACO62" s="105"/>
      <c r="ACP62" s="105"/>
      <c r="ACQ62" s="105"/>
      <c r="ACR62" s="105"/>
      <c r="ACS62" s="105"/>
      <c r="ACT62" s="105"/>
      <c r="ACU62" s="105"/>
      <c r="ACV62" s="105"/>
      <c r="ACW62" s="105"/>
      <c r="ACX62" s="105"/>
      <c r="ACY62" s="105"/>
      <c r="ACZ62" s="105"/>
      <c r="ADA62" s="105"/>
      <c r="ADB62" s="105"/>
      <c r="ADC62" s="105"/>
      <c r="ADD62" s="105"/>
      <c r="ADE62" s="105"/>
      <c r="ADF62" s="105"/>
      <c r="ADG62" s="105"/>
      <c r="ADH62" s="105"/>
      <c r="ADI62" s="105"/>
      <c r="ADJ62" s="105"/>
      <c r="ADK62" s="105"/>
      <c r="ADL62" s="105"/>
      <c r="ADM62" s="105"/>
      <c r="ADN62" s="105"/>
      <c r="ADO62" s="105"/>
      <c r="ADP62" s="105"/>
      <c r="ADQ62" s="105"/>
      <c r="ADR62" s="105"/>
      <c r="ADS62" s="105"/>
      <c r="ADT62" s="105"/>
      <c r="ADU62" s="105"/>
      <c r="ADV62" s="105"/>
      <c r="ADW62" s="105"/>
      <c r="ADX62" s="105"/>
      <c r="ADY62" s="105"/>
      <c r="ADZ62" s="105"/>
      <c r="AEA62" s="105"/>
      <c r="AEB62" s="105"/>
      <c r="AEC62" s="105"/>
      <c r="AED62" s="105"/>
      <c r="AEE62" s="105"/>
      <c r="AEF62" s="105"/>
      <c r="AEG62" s="105"/>
      <c r="AEH62" s="105"/>
      <c r="AEI62" s="105"/>
      <c r="AEJ62" s="105"/>
      <c r="AEK62" s="105"/>
      <c r="AEL62" s="105"/>
      <c r="AEM62" s="105"/>
      <c r="AEN62" s="105"/>
      <c r="AEO62" s="105"/>
      <c r="AEP62" s="105"/>
      <c r="AEQ62" s="105"/>
      <c r="AER62" s="105"/>
      <c r="AES62" s="105"/>
      <c r="AET62" s="105"/>
      <c r="AEU62" s="105"/>
      <c r="AEV62" s="105"/>
      <c r="AEW62" s="105"/>
      <c r="AEX62" s="105"/>
      <c r="AEY62" s="105"/>
      <c r="AEZ62" s="105"/>
      <c r="AFA62" s="105"/>
      <c r="AFB62" s="105"/>
      <c r="AFC62" s="105"/>
      <c r="AFD62" s="105"/>
      <c r="AFE62" s="105"/>
      <c r="AFF62" s="105"/>
      <c r="AFG62" s="105"/>
      <c r="AFH62" s="105"/>
      <c r="AFI62" s="105"/>
      <c r="AFJ62" s="105"/>
      <c r="AFK62" s="105"/>
      <c r="AFL62" s="105"/>
      <c r="AFM62" s="105"/>
      <c r="AFN62" s="105"/>
      <c r="AFO62" s="105"/>
      <c r="AFP62" s="105"/>
      <c r="AFQ62" s="105"/>
      <c r="AFR62" s="105"/>
      <c r="AFS62" s="105"/>
      <c r="AFT62" s="105"/>
      <c r="AFU62" s="105"/>
      <c r="AFV62" s="105"/>
      <c r="AFW62" s="105"/>
      <c r="AFX62" s="105"/>
      <c r="AFY62" s="105"/>
      <c r="AFZ62" s="105"/>
      <c r="AGA62" s="105"/>
      <c r="AGB62" s="105"/>
      <c r="AGC62" s="105"/>
      <c r="AGD62" s="105"/>
      <c r="AGE62" s="105"/>
      <c r="AGF62" s="105"/>
      <c r="AGG62" s="105"/>
      <c r="AGH62" s="105"/>
      <c r="AGI62" s="105"/>
      <c r="AGJ62" s="105"/>
      <c r="AGK62" s="105"/>
      <c r="AGL62" s="105"/>
      <c r="AGM62" s="105"/>
      <c r="AGN62" s="105"/>
      <c r="AGO62" s="105"/>
      <c r="AGP62" s="105"/>
      <c r="AGQ62" s="105"/>
      <c r="AGR62" s="105"/>
      <c r="AGS62" s="105"/>
      <c r="AGT62" s="105"/>
      <c r="AGU62" s="105"/>
      <c r="AGV62" s="105"/>
      <c r="AGW62" s="105"/>
      <c r="AGX62" s="105"/>
      <c r="AGY62" s="105"/>
      <c r="AGZ62" s="105"/>
      <c r="AHA62" s="105"/>
      <c r="AHB62" s="105"/>
      <c r="AHC62" s="105"/>
      <c r="AHD62" s="105"/>
      <c r="AHE62" s="105"/>
      <c r="AHF62" s="105"/>
      <c r="AHG62" s="105"/>
      <c r="AHH62" s="105"/>
      <c r="AHI62" s="105"/>
      <c r="AHJ62" s="105"/>
      <c r="AHK62" s="105"/>
      <c r="AHL62" s="105"/>
      <c r="AHM62" s="105"/>
      <c r="AHN62" s="105"/>
      <c r="AHO62" s="105"/>
      <c r="AHP62" s="105"/>
      <c r="AHQ62" s="105"/>
      <c r="AHR62" s="105"/>
      <c r="AHS62" s="105"/>
      <c r="AHT62" s="105"/>
      <c r="AHU62" s="105"/>
      <c r="AHV62" s="105"/>
      <c r="AHW62" s="105"/>
      <c r="AHX62" s="105"/>
      <c r="AHY62" s="105"/>
      <c r="AHZ62" s="105"/>
      <c r="AIA62" s="105"/>
      <c r="AIB62" s="105"/>
      <c r="AIC62" s="105"/>
      <c r="AID62" s="105"/>
      <c r="AIE62" s="105"/>
      <c r="AIF62" s="105"/>
      <c r="AIG62" s="105"/>
      <c r="AIH62" s="105"/>
      <c r="AII62" s="105"/>
      <c r="AIJ62" s="105"/>
      <c r="AIK62" s="105"/>
      <c r="AIL62" s="105"/>
      <c r="AIM62" s="105"/>
      <c r="AIN62" s="105"/>
      <c r="AIO62" s="105"/>
      <c r="AIP62" s="105"/>
      <c r="AIQ62" s="105"/>
      <c r="AIR62" s="105"/>
      <c r="AIS62" s="105"/>
      <c r="AIT62" s="105"/>
      <c r="AIU62" s="105"/>
      <c r="AIV62" s="105"/>
      <c r="AIW62" s="105"/>
      <c r="AIX62" s="105"/>
      <c r="AIY62" s="105"/>
      <c r="AIZ62" s="105"/>
      <c r="AJA62" s="105"/>
      <c r="AJB62" s="105"/>
      <c r="AJC62" s="105"/>
      <c r="AJD62" s="105"/>
      <c r="AJE62" s="105"/>
      <c r="AJF62" s="105"/>
      <c r="AJG62" s="105"/>
      <c r="AJH62" s="105"/>
      <c r="AJI62" s="105"/>
      <c r="AJJ62" s="105"/>
      <c r="AJK62" s="105"/>
      <c r="AJL62" s="105"/>
      <c r="AJM62" s="105"/>
      <c r="AJN62" s="105"/>
      <c r="AJO62" s="105"/>
      <c r="AJP62" s="105"/>
      <c r="AJQ62" s="105"/>
      <c r="AJR62" s="105"/>
      <c r="AJS62" s="105"/>
      <c r="AJT62" s="105"/>
      <c r="AJU62" s="105"/>
      <c r="AJV62" s="105"/>
      <c r="AJW62" s="105"/>
      <c r="AJX62" s="105"/>
      <c r="AJY62" s="105"/>
      <c r="AJZ62" s="105"/>
      <c r="AKA62" s="105"/>
      <c r="AKB62" s="105"/>
      <c r="AKC62" s="105"/>
      <c r="AKD62" s="105"/>
      <c r="AKE62" s="105"/>
      <c r="AKF62" s="105"/>
      <c r="AKG62" s="105"/>
      <c r="AKH62" s="105"/>
      <c r="AKI62" s="105"/>
      <c r="AKJ62" s="105"/>
      <c r="AKK62" s="105"/>
      <c r="AKL62" s="105"/>
      <c r="AKM62" s="105"/>
      <c r="AKN62" s="105"/>
      <c r="AKO62" s="105"/>
      <c r="AKP62" s="105"/>
      <c r="AKQ62" s="105"/>
      <c r="AKR62" s="105"/>
      <c r="AKS62" s="105"/>
      <c r="AKT62" s="105"/>
      <c r="AKU62" s="105"/>
      <c r="AKV62" s="105"/>
      <c r="AKW62" s="105"/>
      <c r="AKX62" s="105"/>
      <c r="AKY62" s="105"/>
      <c r="AKZ62" s="105"/>
      <c r="ALA62" s="105"/>
      <c r="ALB62" s="105"/>
      <c r="ALC62" s="105"/>
      <c r="ALD62" s="105"/>
      <c r="ALE62" s="105"/>
      <c r="ALF62" s="105"/>
      <c r="ALG62" s="105"/>
      <c r="ALH62" s="105"/>
      <c r="ALI62" s="105"/>
      <c r="ALJ62" s="105"/>
      <c r="ALK62" s="105"/>
      <c r="ALL62" s="105"/>
      <c r="ALM62" s="105"/>
      <c r="ALN62" s="105"/>
      <c r="ALO62" s="105"/>
      <c r="ALP62" s="105"/>
      <c r="ALQ62" s="105"/>
      <c r="ALR62" s="105"/>
      <c r="ALS62" s="105"/>
      <c r="ALT62" s="105"/>
      <c r="ALU62" s="105"/>
      <c r="ALV62" s="105"/>
      <c r="ALW62" s="105"/>
      <c r="ALX62" s="105"/>
      <c r="ALY62" s="105"/>
      <c r="ALZ62" s="105"/>
      <c r="AMA62" s="105"/>
      <c r="AMB62" s="105"/>
      <c r="AMC62" s="105"/>
      <c r="AMD62" s="105"/>
      <c r="AME62" s="105"/>
      <c r="AMF62" s="105"/>
      <c r="AMG62" s="105"/>
      <c r="AMH62" s="105"/>
      <c r="AMI62" s="105"/>
      <c r="AMJ62" s="105"/>
      <c r="AMK62" s="105"/>
      <c r="AML62" s="105"/>
      <c r="AMM62" s="105"/>
      <c r="AMN62" s="105"/>
      <c r="AMO62" s="105"/>
      <c r="AMP62" s="105"/>
      <c r="AMQ62" s="105"/>
      <c r="AMR62" s="105"/>
      <c r="AMS62" s="105"/>
      <c r="AMT62" s="105"/>
      <c r="AMU62" s="105"/>
      <c r="AMV62" s="105"/>
      <c r="AMW62" s="105"/>
      <c r="AMX62" s="105"/>
      <c r="AMY62" s="105"/>
      <c r="AMZ62" s="105"/>
      <c r="ANA62" s="105"/>
      <c r="ANB62" s="105"/>
      <c r="ANC62" s="105"/>
      <c r="AND62" s="105"/>
      <c r="ANE62" s="105"/>
      <c r="ANF62" s="105"/>
      <c r="ANG62" s="105"/>
      <c r="ANH62" s="105"/>
      <c r="ANI62" s="105"/>
      <c r="ANJ62" s="105"/>
      <c r="ANK62" s="105"/>
      <c r="ANL62" s="105"/>
      <c r="ANM62" s="105"/>
      <c r="ANN62" s="105"/>
      <c r="ANO62" s="105"/>
      <c r="ANP62" s="105"/>
      <c r="ANQ62" s="105"/>
      <c r="ANR62" s="105"/>
      <c r="ANS62" s="105"/>
      <c r="ANT62" s="105"/>
      <c r="ANU62" s="105"/>
      <c r="ANV62" s="105"/>
      <c r="ANW62" s="105"/>
      <c r="ANX62" s="105"/>
      <c r="ANY62" s="105"/>
      <c r="ANZ62" s="105"/>
      <c r="AOA62" s="105"/>
      <c r="AOB62" s="105"/>
      <c r="AOC62" s="105"/>
      <c r="AOD62" s="105"/>
      <c r="AOE62" s="105"/>
      <c r="AOF62" s="105"/>
      <c r="AOG62" s="105"/>
      <c r="AOH62" s="105"/>
      <c r="AOI62" s="105"/>
      <c r="AOJ62" s="105"/>
      <c r="AOK62" s="105"/>
      <c r="AOL62" s="105"/>
      <c r="AOM62" s="105"/>
      <c r="AON62" s="105"/>
      <c r="AOO62" s="105"/>
      <c r="AOP62" s="105"/>
      <c r="AOQ62" s="105"/>
      <c r="AOR62" s="105"/>
      <c r="AOS62" s="105"/>
      <c r="AOT62" s="105"/>
      <c r="AOU62" s="105"/>
      <c r="AOV62" s="105"/>
      <c r="AOW62" s="105"/>
      <c r="AOX62" s="105"/>
      <c r="AOY62" s="105"/>
      <c r="AOZ62" s="105"/>
      <c r="APA62" s="105"/>
      <c r="APB62" s="105"/>
      <c r="APC62" s="105"/>
      <c r="APD62" s="105"/>
      <c r="APE62" s="105"/>
      <c r="APF62" s="105"/>
      <c r="APG62" s="105"/>
      <c r="APH62" s="105"/>
      <c r="API62" s="105"/>
      <c r="APJ62" s="105"/>
      <c r="APK62" s="105"/>
      <c r="APL62" s="105"/>
      <c r="APM62" s="105"/>
      <c r="APN62" s="105"/>
      <c r="APO62" s="105"/>
      <c r="APP62" s="105"/>
      <c r="APQ62" s="105"/>
      <c r="APR62" s="105"/>
      <c r="APS62" s="105"/>
      <c r="APT62" s="105"/>
      <c r="APU62" s="105"/>
      <c r="APV62" s="105"/>
      <c r="APW62" s="105"/>
      <c r="APX62" s="105"/>
      <c r="APY62" s="105"/>
      <c r="APZ62" s="105"/>
      <c r="AQA62" s="105"/>
      <c r="AQB62" s="105"/>
      <c r="AQC62" s="105"/>
      <c r="AQD62" s="105"/>
      <c r="AQE62" s="105"/>
      <c r="AQF62" s="105"/>
      <c r="AQG62" s="105"/>
      <c r="AQH62" s="105"/>
      <c r="AQI62" s="105"/>
      <c r="AQJ62" s="105"/>
      <c r="AQK62" s="105"/>
      <c r="AQL62" s="105"/>
      <c r="AQM62" s="105"/>
      <c r="AQN62" s="105"/>
      <c r="AQO62" s="105"/>
      <c r="AQP62" s="105"/>
      <c r="AQQ62" s="105"/>
      <c r="AQR62" s="105"/>
      <c r="AQS62" s="105"/>
      <c r="AQT62" s="105"/>
      <c r="AQU62" s="105"/>
      <c r="AQV62" s="105"/>
      <c r="AQW62" s="105"/>
      <c r="AQX62" s="105"/>
      <c r="AQY62" s="105"/>
      <c r="AQZ62" s="105"/>
      <c r="ARA62" s="105"/>
      <c r="ARB62" s="105"/>
      <c r="ARC62" s="105"/>
      <c r="ARD62" s="105"/>
      <c r="ARE62" s="105"/>
      <c r="ARF62" s="105"/>
      <c r="ARG62" s="105"/>
      <c r="ARH62" s="105"/>
      <c r="ARI62" s="105"/>
      <c r="ARJ62" s="105"/>
      <c r="ARK62" s="105"/>
      <c r="ARL62" s="105"/>
      <c r="ARM62" s="105"/>
      <c r="ARN62" s="105"/>
      <c r="ARO62" s="105"/>
      <c r="ARP62" s="105"/>
      <c r="ARQ62" s="105"/>
      <c r="ARR62" s="105"/>
      <c r="ARS62" s="105"/>
      <c r="ART62" s="105"/>
      <c r="ARU62" s="105"/>
      <c r="ARV62" s="105"/>
      <c r="ARW62" s="105"/>
      <c r="ARX62" s="105"/>
      <c r="ARY62" s="105"/>
      <c r="ARZ62" s="105"/>
      <c r="ASA62" s="105"/>
      <c r="ASB62" s="105"/>
      <c r="ASC62" s="105"/>
      <c r="ASD62" s="105"/>
      <c r="ASE62" s="105"/>
      <c r="ASF62" s="105"/>
      <c r="ASG62" s="105"/>
      <c r="ASH62" s="105"/>
      <c r="ASI62" s="105"/>
      <c r="ASJ62" s="105"/>
      <c r="ASK62" s="105"/>
      <c r="ASL62" s="105"/>
      <c r="ASM62" s="105"/>
      <c r="ASN62" s="105"/>
      <c r="ASO62" s="105"/>
      <c r="ASP62" s="105"/>
      <c r="ASQ62" s="105"/>
      <c r="ASR62" s="105"/>
      <c r="ASS62" s="105"/>
      <c r="AST62" s="105"/>
      <c r="ASU62" s="105"/>
      <c r="ASV62" s="105"/>
      <c r="ASW62" s="105"/>
      <c r="ASX62" s="105"/>
      <c r="ASY62" s="105"/>
      <c r="ASZ62" s="105"/>
      <c r="ATA62" s="105"/>
      <c r="ATB62" s="105"/>
      <c r="ATC62" s="105"/>
      <c r="ATD62" s="105"/>
      <c r="ATE62" s="105"/>
      <c r="ATF62" s="105"/>
      <c r="ATG62" s="105"/>
      <c r="ATH62" s="105"/>
      <c r="ATI62" s="105"/>
      <c r="ATJ62" s="105"/>
      <c r="ATK62" s="105"/>
      <c r="ATL62" s="105"/>
      <c r="ATM62" s="105"/>
      <c r="ATN62" s="105"/>
      <c r="ATO62" s="105"/>
      <c r="ATP62" s="105"/>
      <c r="ATQ62" s="105"/>
      <c r="ATR62" s="105"/>
      <c r="ATS62" s="105"/>
      <c r="ATT62" s="105"/>
      <c r="ATU62" s="105"/>
      <c r="ATV62" s="105"/>
      <c r="ATW62" s="105"/>
      <c r="ATX62" s="105"/>
      <c r="ATY62" s="105"/>
      <c r="ATZ62" s="105"/>
      <c r="AUA62" s="105"/>
      <c r="AUB62" s="105"/>
      <c r="AUC62" s="105"/>
      <c r="AUD62" s="105"/>
      <c r="AUE62" s="105"/>
      <c r="AUF62" s="105"/>
      <c r="AUG62" s="105"/>
      <c r="AUH62" s="105"/>
      <c r="AUI62" s="105"/>
      <c r="AUJ62" s="105"/>
      <c r="AUK62" s="105"/>
      <c r="AUL62" s="105"/>
      <c r="AUM62" s="105"/>
      <c r="AUN62" s="105"/>
      <c r="AUO62" s="105"/>
      <c r="AUP62" s="105"/>
      <c r="AUQ62" s="105"/>
      <c r="AUR62" s="105"/>
      <c r="AUS62" s="105"/>
      <c r="AUT62" s="105"/>
      <c r="AUU62" s="105"/>
      <c r="AUV62" s="105"/>
      <c r="AUW62" s="105"/>
      <c r="AUX62" s="105"/>
      <c r="AUY62" s="105"/>
      <c r="AUZ62" s="105"/>
      <c r="AVA62" s="105"/>
      <c r="AVB62" s="105"/>
      <c r="AVC62" s="105"/>
      <c r="AVD62" s="105"/>
      <c r="AVE62" s="105"/>
      <c r="AVF62" s="105"/>
      <c r="AVG62" s="105"/>
      <c r="AVH62" s="105"/>
      <c r="AVI62" s="105"/>
      <c r="AVJ62" s="105"/>
      <c r="AVK62" s="105"/>
      <c r="AVL62" s="105"/>
      <c r="AVM62" s="105"/>
      <c r="AVN62" s="105"/>
      <c r="AVO62" s="105"/>
      <c r="AVP62" s="105"/>
      <c r="AVQ62" s="105"/>
      <c r="AVR62" s="105"/>
      <c r="AVS62" s="105"/>
      <c r="AVT62" s="105"/>
      <c r="AVU62" s="105"/>
      <c r="AVV62" s="105"/>
      <c r="AVW62" s="105"/>
      <c r="AVX62" s="105"/>
      <c r="AVY62" s="105"/>
      <c r="AVZ62" s="105"/>
      <c r="AWA62" s="105"/>
      <c r="AWB62" s="105"/>
      <c r="AWC62" s="105"/>
      <c r="AWD62" s="105"/>
      <c r="AWE62" s="105"/>
      <c r="AWF62" s="105"/>
      <c r="AWG62" s="105"/>
      <c r="AWH62" s="105"/>
    </row>
    <row r="63" spans="1:1282" s="58" customFormat="1">
      <c r="A63" s="2578"/>
      <c r="B63" s="65"/>
      <c r="C63" s="2" t="s">
        <v>83</v>
      </c>
      <c r="D63" s="7"/>
      <c r="E63" s="7"/>
      <c r="F63" s="7"/>
      <c r="G63" s="7"/>
      <c r="H63" s="7"/>
      <c r="I63" s="7"/>
      <c r="J63" s="7"/>
      <c r="K63" s="7"/>
      <c r="L63" s="7"/>
      <c r="M63" s="7"/>
      <c r="N63" s="8"/>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105"/>
      <c r="CE63" s="105"/>
      <c r="CF63" s="105"/>
      <c r="CG63" s="105"/>
      <c r="CH63" s="105"/>
      <c r="CI63" s="105"/>
      <c r="CJ63" s="105"/>
      <c r="CK63" s="105"/>
      <c r="CL63" s="105"/>
      <c r="CM63" s="105"/>
      <c r="CN63" s="105"/>
      <c r="CO63" s="105"/>
      <c r="CP63" s="105"/>
      <c r="CQ63" s="105"/>
      <c r="CR63" s="105"/>
      <c r="CS63" s="105"/>
      <c r="CT63" s="105"/>
      <c r="CU63" s="105"/>
      <c r="CV63" s="105"/>
      <c r="CW63" s="105"/>
      <c r="CX63" s="105"/>
      <c r="CY63" s="105"/>
      <c r="CZ63" s="105"/>
      <c r="DA63" s="105"/>
      <c r="DB63" s="105"/>
      <c r="DC63" s="105"/>
      <c r="DD63" s="105"/>
      <c r="DE63" s="105"/>
      <c r="DF63" s="105"/>
      <c r="DG63" s="105"/>
      <c r="DH63" s="105"/>
      <c r="DI63" s="105"/>
      <c r="DJ63" s="105"/>
      <c r="DK63" s="105"/>
      <c r="DL63" s="105"/>
      <c r="DM63" s="105"/>
      <c r="DN63" s="105"/>
      <c r="DO63" s="105"/>
      <c r="DP63" s="105"/>
      <c r="DQ63" s="105"/>
      <c r="DR63" s="105"/>
      <c r="DS63" s="105"/>
      <c r="DT63" s="105"/>
      <c r="DU63" s="105"/>
      <c r="DV63" s="105"/>
      <c r="DW63" s="105"/>
      <c r="DX63" s="105"/>
      <c r="DY63" s="105"/>
      <c r="DZ63" s="105"/>
      <c r="EA63" s="105"/>
      <c r="EB63" s="105"/>
      <c r="EC63" s="105"/>
      <c r="ED63" s="105"/>
      <c r="EE63" s="105"/>
      <c r="EF63" s="105"/>
      <c r="EG63" s="105"/>
      <c r="EH63" s="105"/>
      <c r="EI63" s="105"/>
      <c r="EJ63" s="105"/>
      <c r="EK63" s="105"/>
      <c r="EL63" s="105"/>
      <c r="EM63" s="105"/>
      <c r="EN63" s="105"/>
      <c r="EO63" s="105"/>
      <c r="EP63" s="105"/>
      <c r="EQ63" s="105"/>
      <c r="ER63" s="105"/>
      <c r="ES63" s="105"/>
      <c r="ET63" s="105"/>
      <c r="EU63" s="105"/>
      <c r="EV63" s="105"/>
      <c r="EW63" s="105"/>
      <c r="EX63" s="105"/>
      <c r="EY63" s="105"/>
      <c r="EZ63" s="105"/>
      <c r="FA63" s="105"/>
      <c r="FB63" s="105"/>
      <c r="FC63" s="105"/>
      <c r="FD63" s="105"/>
      <c r="FE63" s="105"/>
      <c r="FF63" s="105"/>
      <c r="FG63" s="105"/>
      <c r="FH63" s="105"/>
      <c r="FI63" s="105"/>
      <c r="FJ63" s="105"/>
      <c r="FK63" s="105"/>
      <c r="FL63" s="105"/>
      <c r="FM63" s="105"/>
      <c r="FN63" s="105"/>
      <c r="FO63" s="105"/>
      <c r="FP63" s="105"/>
      <c r="FQ63" s="105"/>
      <c r="FR63" s="105"/>
      <c r="FS63" s="105"/>
      <c r="FT63" s="105"/>
      <c r="FU63" s="105"/>
      <c r="FV63" s="105"/>
      <c r="FW63" s="105"/>
      <c r="FX63" s="105"/>
      <c r="FY63" s="105"/>
      <c r="FZ63" s="105"/>
      <c r="GA63" s="105"/>
      <c r="GB63" s="105"/>
      <c r="GC63" s="105"/>
      <c r="GD63" s="105"/>
      <c r="GE63" s="105"/>
      <c r="GF63" s="105"/>
      <c r="GG63" s="105"/>
      <c r="GH63" s="105"/>
      <c r="GI63" s="105"/>
      <c r="GJ63" s="105"/>
      <c r="GK63" s="105"/>
      <c r="GL63" s="105"/>
      <c r="GM63" s="105"/>
      <c r="GN63" s="105"/>
      <c r="GO63" s="105"/>
      <c r="GP63" s="105"/>
      <c r="GQ63" s="105"/>
      <c r="GR63" s="105"/>
      <c r="GS63" s="105"/>
      <c r="GT63" s="105"/>
      <c r="GU63" s="105"/>
      <c r="GV63" s="105"/>
      <c r="GW63" s="105"/>
      <c r="GX63" s="105"/>
      <c r="GY63" s="105"/>
      <c r="GZ63" s="105"/>
      <c r="HA63" s="105"/>
      <c r="HB63" s="105"/>
      <c r="HC63" s="105"/>
      <c r="HD63" s="105"/>
      <c r="HE63" s="105"/>
      <c r="HF63" s="105"/>
      <c r="HG63" s="105"/>
      <c r="HH63" s="105"/>
      <c r="HI63" s="105"/>
      <c r="HJ63" s="105"/>
      <c r="HK63" s="105"/>
      <c r="HL63" s="105"/>
      <c r="HM63" s="105"/>
      <c r="HN63" s="105"/>
      <c r="HO63" s="105"/>
      <c r="HP63" s="105"/>
      <c r="HQ63" s="105"/>
      <c r="HR63" s="105"/>
      <c r="HS63" s="105"/>
      <c r="HT63" s="105"/>
      <c r="HU63" s="105"/>
      <c r="HV63" s="105"/>
      <c r="HW63" s="105"/>
      <c r="HX63" s="105"/>
      <c r="HY63" s="105"/>
      <c r="HZ63" s="105"/>
      <c r="IA63" s="105"/>
      <c r="IB63" s="105"/>
      <c r="IC63" s="105"/>
      <c r="ID63" s="105"/>
      <c r="IE63" s="105"/>
      <c r="IF63" s="105"/>
      <c r="IG63" s="105"/>
      <c r="IH63" s="105"/>
      <c r="II63" s="105"/>
      <c r="IJ63" s="105"/>
      <c r="IK63" s="105"/>
      <c r="IL63" s="105"/>
      <c r="IM63" s="105"/>
      <c r="IN63" s="105"/>
      <c r="IO63" s="105"/>
      <c r="IP63" s="105"/>
      <c r="IQ63" s="105"/>
      <c r="IR63" s="105"/>
      <c r="IS63" s="105"/>
      <c r="IT63" s="105"/>
      <c r="IU63" s="105"/>
      <c r="IV63" s="105"/>
      <c r="IW63" s="105"/>
      <c r="IX63" s="105"/>
      <c r="IY63" s="105"/>
      <c r="IZ63" s="105"/>
      <c r="JA63" s="105"/>
      <c r="JB63" s="105"/>
      <c r="JC63" s="105"/>
      <c r="JD63" s="105"/>
      <c r="JE63" s="105"/>
      <c r="JF63" s="105"/>
      <c r="JG63" s="105"/>
      <c r="JH63" s="105"/>
      <c r="JI63" s="105"/>
      <c r="JJ63" s="105"/>
      <c r="JK63" s="105"/>
      <c r="JL63" s="105"/>
      <c r="JM63" s="105"/>
      <c r="JN63" s="105"/>
      <c r="JO63" s="105"/>
      <c r="JP63" s="105"/>
      <c r="JQ63" s="105"/>
      <c r="JR63" s="105"/>
      <c r="JS63" s="105"/>
      <c r="JT63" s="105"/>
      <c r="JU63" s="105"/>
      <c r="JV63" s="105"/>
      <c r="JW63" s="105"/>
      <c r="JX63" s="105"/>
      <c r="JY63" s="105"/>
      <c r="JZ63" s="105"/>
      <c r="KA63" s="105"/>
      <c r="KB63" s="105"/>
      <c r="KC63" s="105"/>
      <c r="KD63" s="105"/>
      <c r="KE63" s="105"/>
      <c r="KF63" s="105"/>
      <c r="KG63" s="105"/>
      <c r="KH63" s="105"/>
      <c r="KI63" s="105"/>
      <c r="KJ63" s="105"/>
      <c r="KK63" s="105"/>
      <c r="KL63" s="105"/>
      <c r="KM63" s="105"/>
      <c r="KN63" s="105"/>
      <c r="KO63" s="105"/>
      <c r="KP63" s="105"/>
      <c r="KQ63" s="105"/>
      <c r="KR63" s="105"/>
      <c r="KS63" s="105"/>
      <c r="KT63" s="105"/>
      <c r="KU63" s="105"/>
      <c r="KV63" s="105"/>
      <c r="KW63" s="105"/>
      <c r="KX63" s="105"/>
      <c r="KY63" s="105"/>
      <c r="KZ63" s="105"/>
      <c r="LA63" s="105"/>
      <c r="LB63" s="105"/>
      <c r="LC63" s="105"/>
      <c r="LD63" s="105"/>
      <c r="LE63" s="105"/>
      <c r="LF63" s="105"/>
      <c r="LG63" s="105"/>
      <c r="LH63" s="105"/>
      <c r="LI63" s="105"/>
      <c r="LJ63" s="105"/>
      <c r="LK63" s="105"/>
      <c r="LL63" s="105"/>
      <c r="LM63" s="105"/>
      <c r="LN63" s="105"/>
      <c r="LO63" s="105"/>
      <c r="LP63" s="105"/>
      <c r="LQ63" s="105"/>
      <c r="LR63" s="105"/>
      <c r="LS63" s="105"/>
      <c r="LT63" s="105"/>
      <c r="LU63" s="105"/>
      <c r="LV63" s="105"/>
      <c r="LW63" s="105"/>
      <c r="LX63" s="105"/>
      <c r="LY63" s="105"/>
      <c r="LZ63" s="105"/>
      <c r="MA63" s="105"/>
      <c r="MB63" s="105"/>
      <c r="MC63" s="105"/>
      <c r="MD63" s="105"/>
      <c r="ME63" s="105"/>
      <c r="MF63" s="105"/>
      <c r="MG63" s="105"/>
      <c r="MH63" s="105"/>
      <c r="MI63" s="105"/>
      <c r="MJ63" s="105"/>
      <c r="MK63" s="105"/>
      <c r="ML63" s="105"/>
      <c r="MM63" s="105"/>
      <c r="MN63" s="105"/>
      <c r="MO63" s="105"/>
      <c r="MP63" s="105"/>
      <c r="MQ63" s="105"/>
      <c r="MR63" s="105"/>
      <c r="MS63" s="105"/>
      <c r="MT63" s="105"/>
      <c r="MU63" s="105"/>
      <c r="MV63" s="105"/>
      <c r="MW63" s="105"/>
      <c r="MX63" s="105"/>
      <c r="MY63" s="105"/>
      <c r="MZ63" s="105"/>
      <c r="NA63" s="105"/>
      <c r="NB63" s="105"/>
      <c r="NC63" s="105"/>
      <c r="ND63" s="105"/>
      <c r="NE63" s="105"/>
      <c r="NF63" s="105"/>
      <c r="NG63" s="105"/>
      <c r="NH63" s="105"/>
      <c r="NI63" s="105"/>
      <c r="NJ63" s="105"/>
      <c r="NK63" s="105"/>
      <c r="NL63" s="105"/>
      <c r="NM63" s="105"/>
      <c r="NN63" s="105"/>
      <c r="NO63" s="105"/>
      <c r="NP63" s="105"/>
      <c r="NQ63" s="105"/>
      <c r="NR63" s="105"/>
      <c r="NS63" s="105"/>
      <c r="NT63" s="105"/>
      <c r="NU63" s="105"/>
      <c r="NV63" s="105"/>
      <c r="NW63" s="105"/>
      <c r="NX63" s="105"/>
      <c r="NY63" s="105"/>
      <c r="NZ63" s="105"/>
      <c r="OA63" s="105"/>
      <c r="OB63" s="105"/>
      <c r="OC63" s="105"/>
      <c r="OD63" s="105"/>
      <c r="OE63" s="105"/>
      <c r="OF63" s="105"/>
      <c r="OG63" s="105"/>
      <c r="OH63" s="105"/>
      <c r="OI63" s="105"/>
      <c r="OJ63" s="105"/>
      <c r="OK63" s="105"/>
      <c r="OL63" s="105"/>
      <c r="OM63" s="105"/>
      <c r="ON63" s="105"/>
      <c r="OO63" s="105"/>
      <c r="OP63" s="105"/>
      <c r="OQ63" s="105"/>
      <c r="OR63" s="105"/>
      <c r="OS63" s="105"/>
      <c r="OT63" s="105"/>
      <c r="OU63" s="105"/>
      <c r="OV63" s="105"/>
      <c r="OW63" s="105"/>
      <c r="OX63" s="105"/>
      <c r="OY63" s="105"/>
      <c r="OZ63" s="105"/>
      <c r="PA63" s="105"/>
      <c r="PB63" s="105"/>
      <c r="PC63" s="105"/>
      <c r="PD63" s="105"/>
      <c r="PE63" s="105"/>
      <c r="PF63" s="105"/>
      <c r="PG63" s="105"/>
      <c r="PH63" s="105"/>
      <c r="PI63" s="105"/>
      <c r="PJ63" s="105"/>
      <c r="PK63" s="105"/>
      <c r="PL63" s="105"/>
      <c r="PM63" s="105"/>
      <c r="PN63" s="105"/>
      <c r="PO63" s="105"/>
      <c r="PP63" s="105"/>
      <c r="PQ63" s="105"/>
      <c r="PR63" s="105"/>
      <c r="PS63" s="105"/>
      <c r="PT63" s="105"/>
      <c r="PU63" s="105"/>
      <c r="PV63" s="105"/>
      <c r="PW63" s="105"/>
      <c r="PX63" s="105"/>
      <c r="PY63" s="105"/>
      <c r="PZ63" s="105"/>
      <c r="QA63" s="105"/>
      <c r="QB63" s="105"/>
      <c r="QC63" s="105"/>
      <c r="QD63" s="105"/>
      <c r="QE63" s="105"/>
      <c r="QF63" s="105"/>
      <c r="QG63" s="105"/>
      <c r="QH63" s="105"/>
      <c r="QI63" s="105"/>
      <c r="QJ63" s="105"/>
      <c r="QK63" s="105"/>
      <c r="QL63" s="105"/>
      <c r="QM63" s="105"/>
      <c r="QN63" s="105"/>
      <c r="QO63" s="105"/>
      <c r="QP63" s="105"/>
      <c r="QQ63" s="105"/>
      <c r="QR63" s="105"/>
      <c r="QS63" s="105"/>
      <c r="QT63" s="105"/>
      <c r="QU63" s="105"/>
      <c r="QV63" s="105"/>
      <c r="QW63" s="105"/>
      <c r="QX63" s="105"/>
      <c r="QY63" s="105"/>
      <c r="QZ63" s="105"/>
      <c r="RA63" s="105"/>
      <c r="RB63" s="105"/>
      <c r="RC63" s="105"/>
      <c r="RD63" s="105"/>
      <c r="RE63" s="105"/>
      <c r="RF63" s="105"/>
      <c r="RG63" s="105"/>
      <c r="RH63" s="105"/>
      <c r="RI63" s="105"/>
      <c r="RJ63" s="105"/>
      <c r="RK63" s="105"/>
      <c r="RL63" s="105"/>
      <c r="RM63" s="105"/>
      <c r="RN63" s="105"/>
      <c r="RO63" s="105"/>
      <c r="RP63" s="105"/>
      <c r="RQ63" s="105"/>
      <c r="RR63" s="105"/>
      <c r="RS63" s="105"/>
      <c r="RT63" s="105"/>
      <c r="RU63" s="105"/>
      <c r="RV63" s="105"/>
      <c r="RW63" s="105"/>
      <c r="RX63" s="105"/>
      <c r="RY63" s="105"/>
      <c r="RZ63" s="105"/>
      <c r="SA63" s="105"/>
      <c r="SB63" s="105"/>
      <c r="SC63" s="105"/>
      <c r="SD63" s="105"/>
      <c r="SE63" s="105"/>
      <c r="SF63" s="105"/>
      <c r="SG63" s="105"/>
      <c r="SH63" s="105"/>
      <c r="SI63" s="105"/>
      <c r="SJ63" s="105"/>
      <c r="SK63" s="105"/>
      <c r="SL63" s="105"/>
      <c r="SM63" s="105"/>
      <c r="SN63" s="105"/>
      <c r="SO63" s="105"/>
      <c r="SP63" s="105"/>
      <c r="SQ63" s="105"/>
      <c r="SR63" s="105"/>
      <c r="SS63" s="105"/>
      <c r="ST63" s="105"/>
      <c r="SU63" s="105"/>
      <c r="SV63" s="105"/>
      <c r="SW63" s="105"/>
      <c r="SX63" s="105"/>
      <c r="SY63" s="105"/>
      <c r="SZ63" s="105"/>
      <c r="TA63" s="105"/>
      <c r="TB63" s="105"/>
      <c r="TC63" s="105"/>
      <c r="TD63" s="105"/>
      <c r="TE63" s="105"/>
      <c r="TF63" s="105"/>
      <c r="TG63" s="105"/>
      <c r="TH63" s="105"/>
      <c r="TI63" s="105"/>
      <c r="TJ63" s="105"/>
      <c r="TK63" s="105"/>
      <c r="TL63" s="105"/>
      <c r="TM63" s="105"/>
      <c r="TN63" s="105"/>
      <c r="TO63" s="105"/>
      <c r="TP63" s="105"/>
      <c r="TQ63" s="105"/>
      <c r="TR63" s="105"/>
      <c r="TS63" s="105"/>
      <c r="TT63" s="105"/>
      <c r="TU63" s="105"/>
      <c r="TV63" s="105"/>
      <c r="TW63" s="105"/>
      <c r="TX63" s="105"/>
      <c r="TY63" s="105"/>
      <c r="TZ63" s="105"/>
      <c r="UA63" s="105"/>
      <c r="UB63" s="105"/>
      <c r="UC63" s="105"/>
      <c r="UD63" s="105"/>
      <c r="UE63" s="105"/>
      <c r="UF63" s="105"/>
      <c r="UG63" s="105"/>
      <c r="UH63" s="105"/>
      <c r="UI63" s="105"/>
      <c r="UJ63" s="105"/>
      <c r="UK63" s="105"/>
      <c r="UL63" s="105"/>
      <c r="UM63" s="105"/>
      <c r="UN63" s="105"/>
      <c r="UO63" s="105"/>
      <c r="UP63" s="105"/>
      <c r="UQ63" s="105"/>
      <c r="UR63" s="105"/>
      <c r="US63" s="105"/>
      <c r="UT63" s="105"/>
      <c r="UU63" s="105"/>
      <c r="UV63" s="105"/>
      <c r="UW63" s="105"/>
      <c r="UX63" s="105"/>
      <c r="UY63" s="105"/>
      <c r="UZ63" s="105"/>
      <c r="VA63" s="105"/>
      <c r="VB63" s="105"/>
      <c r="VC63" s="105"/>
      <c r="VD63" s="105"/>
      <c r="VE63" s="105"/>
      <c r="VF63" s="105"/>
      <c r="VG63" s="105"/>
      <c r="VH63" s="105"/>
      <c r="VI63" s="105"/>
      <c r="VJ63" s="105"/>
      <c r="VK63" s="105"/>
      <c r="VL63" s="105"/>
      <c r="VM63" s="105"/>
      <c r="VN63" s="105"/>
      <c r="VO63" s="105"/>
      <c r="VP63" s="105"/>
      <c r="VQ63" s="105"/>
      <c r="VR63" s="105"/>
      <c r="VS63" s="105"/>
      <c r="VT63" s="105"/>
      <c r="VU63" s="105"/>
      <c r="VV63" s="105"/>
      <c r="VW63" s="105"/>
      <c r="VX63" s="105"/>
      <c r="VY63" s="105"/>
      <c r="VZ63" s="105"/>
      <c r="WA63" s="105"/>
      <c r="WB63" s="105"/>
      <c r="WC63" s="105"/>
      <c r="WD63" s="105"/>
      <c r="WE63" s="105"/>
      <c r="WF63" s="105"/>
      <c r="WG63" s="105"/>
      <c r="WH63" s="105"/>
      <c r="WI63" s="105"/>
      <c r="WJ63" s="105"/>
      <c r="WK63" s="105"/>
      <c r="WL63" s="105"/>
      <c r="WM63" s="105"/>
      <c r="WN63" s="105"/>
      <c r="WO63" s="105"/>
      <c r="WP63" s="105"/>
      <c r="WQ63" s="105"/>
      <c r="WR63" s="105"/>
      <c r="WS63" s="105"/>
      <c r="WT63" s="105"/>
      <c r="WU63" s="105"/>
      <c r="WV63" s="105"/>
      <c r="WW63" s="105"/>
      <c r="WX63" s="105"/>
      <c r="WY63" s="105"/>
      <c r="WZ63" s="105"/>
      <c r="XA63" s="105"/>
      <c r="XB63" s="105"/>
      <c r="XC63" s="105"/>
      <c r="XD63" s="105"/>
      <c r="XE63" s="105"/>
      <c r="XF63" s="105"/>
      <c r="XG63" s="105"/>
      <c r="XH63" s="105"/>
      <c r="XI63" s="105"/>
      <c r="XJ63" s="105"/>
      <c r="XK63" s="105"/>
      <c r="XL63" s="105"/>
      <c r="XM63" s="105"/>
      <c r="XN63" s="105"/>
      <c r="XO63" s="105"/>
      <c r="XP63" s="105"/>
      <c r="XQ63" s="105"/>
      <c r="XR63" s="105"/>
      <c r="XS63" s="105"/>
      <c r="XT63" s="105"/>
      <c r="XU63" s="105"/>
      <c r="XV63" s="105"/>
      <c r="XW63" s="105"/>
      <c r="XX63" s="105"/>
      <c r="XY63" s="105"/>
      <c r="XZ63" s="105"/>
      <c r="YA63" s="105"/>
      <c r="YB63" s="105"/>
      <c r="YC63" s="105"/>
      <c r="YD63" s="105"/>
      <c r="YE63" s="105"/>
      <c r="YF63" s="105"/>
      <c r="YG63" s="105"/>
      <c r="YH63" s="105"/>
      <c r="YI63" s="105"/>
      <c r="YJ63" s="105"/>
      <c r="YK63" s="105"/>
      <c r="YL63" s="105"/>
      <c r="YM63" s="105"/>
      <c r="YN63" s="105"/>
      <c r="YO63" s="105"/>
      <c r="YP63" s="105"/>
      <c r="YQ63" s="105"/>
      <c r="YR63" s="105"/>
      <c r="YS63" s="105"/>
      <c r="YT63" s="105"/>
      <c r="YU63" s="105"/>
      <c r="YV63" s="105"/>
      <c r="YW63" s="105"/>
      <c r="YX63" s="105"/>
      <c r="YY63" s="105"/>
      <c r="YZ63" s="105"/>
      <c r="ZA63" s="105"/>
      <c r="ZB63" s="105"/>
      <c r="ZC63" s="105"/>
      <c r="ZD63" s="105"/>
      <c r="ZE63" s="105"/>
      <c r="ZF63" s="105"/>
      <c r="ZG63" s="105"/>
      <c r="ZH63" s="105"/>
      <c r="ZI63" s="105"/>
      <c r="ZJ63" s="105"/>
      <c r="ZK63" s="105"/>
      <c r="ZL63" s="105"/>
      <c r="ZM63" s="105"/>
      <c r="ZN63" s="105"/>
      <c r="ZO63" s="105"/>
      <c r="ZP63" s="105"/>
      <c r="ZQ63" s="105"/>
      <c r="ZR63" s="105"/>
      <c r="ZS63" s="105"/>
      <c r="ZT63" s="105"/>
      <c r="ZU63" s="105"/>
      <c r="ZV63" s="105"/>
      <c r="ZW63" s="105"/>
      <c r="ZX63" s="105"/>
      <c r="ZY63" s="105"/>
      <c r="ZZ63" s="105"/>
      <c r="AAA63" s="105"/>
      <c r="AAB63" s="105"/>
      <c r="AAC63" s="105"/>
      <c r="AAD63" s="105"/>
      <c r="AAE63" s="105"/>
      <c r="AAF63" s="105"/>
      <c r="AAG63" s="105"/>
      <c r="AAH63" s="105"/>
      <c r="AAI63" s="105"/>
      <c r="AAJ63" s="105"/>
      <c r="AAK63" s="105"/>
      <c r="AAL63" s="105"/>
      <c r="AAM63" s="105"/>
      <c r="AAN63" s="105"/>
      <c r="AAO63" s="105"/>
      <c r="AAP63" s="105"/>
      <c r="AAQ63" s="105"/>
      <c r="AAR63" s="105"/>
      <c r="AAS63" s="105"/>
      <c r="AAT63" s="105"/>
      <c r="AAU63" s="105"/>
      <c r="AAV63" s="105"/>
      <c r="AAW63" s="105"/>
      <c r="AAX63" s="105"/>
      <c r="AAY63" s="105"/>
      <c r="AAZ63" s="105"/>
      <c r="ABA63" s="105"/>
      <c r="ABB63" s="105"/>
      <c r="ABC63" s="105"/>
      <c r="ABD63" s="105"/>
      <c r="ABE63" s="105"/>
      <c r="ABF63" s="105"/>
      <c r="ABG63" s="105"/>
      <c r="ABH63" s="105"/>
      <c r="ABI63" s="105"/>
      <c r="ABJ63" s="105"/>
      <c r="ABK63" s="105"/>
      <c r="ABL63" s="105"/>
      <c r="ABM63" s="105"/>
      <c r="ABN63" s="105"/>
      <c r="ABO63" s="105"/>
      <c r="ABP63" s="105"/>
      <c r="ABQ63" s="105"/>
      <c r="ABR63" s="105"/>
      <c r="ABS63" s="105"/>
      <c r="ABT63" s="105"/>
      <c r="ABU63" s="105"/>
      <c r="ABV63" s="105"/>
      <c r="ABW63" s="105"/>
      <c r="ABX63" s="105"/>
      <c r="ABY63" s="105"/>
      <c r="ABZ63" s="105"/>
      <c r="ACA63" s="105"/>
      <c r="ACB63" s="105"/>
      <c r="ACC63" s="105"/>
      <c r="ACD63" s="105"/>
      <c r="ACE63" s="105"/>
      <c r="ACF63" s="105"/>
      <c r="ACG63" s="105"/>
      <c r="ACH63" s="105"/>
      <c r="ACI63" s="105"/>
      <c r="ACJ63" s="105"/>
      <c r="ACK63" s="105"/>
      <c r="ACL63" s="105"/>
      <c r="ACM63" s="105"/>
      <c r="ACN63" s="105"/>
      <c r="ACO63" s="105"/>
      <c r="ACP63" s="105"/>
      <c r="ACQ63" s="105"/>
      <c r="ACR63" s="105"/>
      <c r="ACS63" s="105"/>
      <c r="ACT63" s="105"/>
      <c r="ACU63" s="105"/>
      <c r="ACV63" s="105"/>
      <c r="ACW63" s="105"/>
      <c r="ACX63" s="105"/>
      <c r="ACY63" s="105"/>
      <c r="ACZ63" s="105"/>
      <c r="ADA63" s="105"/>
      <c r="ADB63" s="105"/>
      <c r="ADC63" s="105"/>
      <c r="ADD63" s="105"/>
      <c r="ADE63" s="105"/>
      <c r="ADF63" s="105"/>
      <c r="ADG63" s="105"/>
      <c r="ADH63" s="105"/>
      <c r="ADI63" s="105"/>
      <c r="ADJ63" s="105"/>
      <c r="ADK63" s="105"/>
      <c r="ADL63" s="105"/>
      <c r="ADM63" s="105"/>
      <c r="ADN63" s="105"/>
      <c r="ADO63" s="105"/>
      <c r="ADP63" s="105"/>
      <c r="ADQ63" s="105"/>
      <c r="ADR63" s="105"/>
      <c r="ADS63" s="105"/>
      <c r="ADT63" s="105"/>
      <c r="ADU63" s="105"/>
      <c r="ADV63" s="105"/>
      <c r="ADW63" s="105"/>
      <c r="ADX63" s="105"/>
      <c r="ADY63" s="105"/>
      <c r="ADZ63" s="105"/>
      <c r="AEA63" s="105"/>
      <c r="AEB63" s="105"/>
      <c r="AEC63" s="105"/>
      <c r="AED63" s="105"/>
      <c r="AEE63" s="105"/>
      <c r="AEF63" s="105"/>
      <c r="AEG63" s="105"/>
      <c r="AEH63" s="105"/>
      <c r="AEI63" s="105"/>
      <c r="AEJ63" s="105"/>
      <c r="AEK63" s="105"/>
      <c r="AEL63" s="105"/>
      <c r="AEM63" s="105"/>
      <c r="AEN63" s="105"/>
      <c r="AEO63" s="105"/>
      <c r="AEP63" s="105"/>
      <c r="AEQ63" s="105"/>
      <c r="AER63" s="105"/>
      <c r="AES63" s="105"/>
      <c r="AET63" s="105"/>
      <c r="AEU63" s="105"/>
      <c r="AEV63" s="105"/>
      <c r="AEW63" s="105"/>
      <c r="AEX63" s="105"/>
      <c r="AEY63" s="105"/>
      <c r="AEZ63" s="105"/>
      <c r="AFA63" s="105"/>
      <c r="AFB63" s="105"/>
      <c r="AFC63" s="105"/>
      <c r="AFD63" s="105"/>
      <c r="AFE63" s="105"/>
      <c r="AFF63" s="105"/>
      <c r="AFG63" s="105"/>
      <c r="AFH63" s="105"/>
      <c r="AFI63" s="105"/>
      <c r="AFJ63" s="105"/>
      <c r="AFK63" s="105"/>
      <c r="AFL63" s="105"/>
      <c r="AFM63" s="105"/>
      <c r="AFN63" s="105"/>
      <c r="AFO63" s="105"/>
      <c r="AFP63" s="105"/>
      <c r="AFQ63" s="105"/>
      <c r="AFR63" s="105"/>
      <c r="AFS63" s="105"/>
      <c r="AFT63" s="105"/>
      <c r="AFU63" s="105"/>
      <c r="AFV63" s="105"/>
      <c r="AFW63" s="105"/>
      <c r="AFX63" s="105"/>
      <c r="AFY63" s="105"/>
      <c r="AFZ63" s="105"/>
      <c r="AGA63" s="105"/>
      <c r="AGB63" s="105"/>
      <c r="AGC63" s="105"/>
      <c r="AGD63" s="105"/>
      <c r="AGE63" s="105"/>
      <c r="AGF63" s="105"/>
      <c r="AGG63" s="105"/>
      <c r="AGH63" s="105"/>
      <c r="AGI63" s="105"/>
      <c r="AGJ63" s="105"/>
      <c r="AGK63" s="105"/>
      <c r="AGL63" s="105"/>
      <c r="AGM63" s="105"/>
      <c r="AGN63" s="105"/>
      <c r="AGO63" s="105"/>
      <c r="AGP63" s="105"/>
      <c r="AGQ63" s="105"/>
      <c r="AGR63" s="105"/>
      <c r="AGS63" s="105"/>
      <c r="AGT63" s="105"/>
      <c r="AGU63" s="105"/>
      <c r="AGV63" s="105"/>
      <c r="AGW63" s="105"/>
      <c r="AGX63" s="105"/>
      <c r="AGY63" s="105"/>
      <c r="AGZ63" s="105"/>
      <c r="AHA63" s="105"/>
      <c r="AHB63" s="105"/>
      <c r="AHC63" s="105"/>
      <c r="AHD63" s="105"/>
      <c r="AHE63" s="105"/>
      <c r="AHF63" s="105"/>
      <c r="AHG63" s="105"/>
      <c r="AHH63" s="105"/>
      <c r="AHI63" s="105"/>
      <c r="AHJ63" s="105"/>
      <c r="AHK63" s="105"/>
      <c r="AHL63" s="105"/>
      <c r="AHM63" s="105"/>
      <c r="AHN63" s="105"/>
      <c r="AHO63" s="105"/>
      <c r="AHP63" s="105"/>
      <c r="AHQ63" s="105"/>
      <c r="AHR63" s="105"/>
      <c r="AHS63" s="105"/>
      <c r="AHT63" s="105"/>
      <c r="AHU63" s="105"/>
      <c r="AHV63" s="105"/>
      <c r="AHW63" s="105"/>
      <c r="AHX63" s="105"/>
      <c r="AHY63" s="105"/>
      <c r="AHZ63" s="105"/>
      <c r="AIA63" s="105"/>
      <c r="AIB63" s="105"/>
      <c r="AIC63" s="105"/>
      <c r="AID63" s="105"/>
      <c r="AIE63" s="105"/>
      <c r="AIF63" s="105"/>
      <c r="AIG63" s="105"/>
      <c r="AIH63" s="105"/>
      <c r="AII63" s="105"/>
      <c r="AIJ63" s="105"/>
      <c r="AIK63" s="105"/>
      <c r="AIL63" s="105"/>
      <c r="AIM63" s="105"/>
      <c r="AIN63" s="105"/>
      <c r="AIO63" s="105"/>
      <c r="AIP63" s="105"/>
      <c r="AIQ63" s="105"/>
      <c r="AIR63" s="105"/>
      <c r="AIS63" s="105"/>
      <c r="AIT63" s="105"/>
      <c r="AIU63" s="105"/>
      <c r="AIV63" s="105"/>
      <c r="AIW63" s="105"/>
      <c r="AIX63" s="105"/>
      <c r="AIY63" s="105"/>
      <c r="AIZ63" s="105"/>
      <c r="AJA63" s="105"/>
      <c r="AJB63" s="105"/>
      <c r="AJC63" s="105"/>
      <c r="AJD63" s="105"/>
      <c r="AJE63" s="105"/>
      <c r="AJF63" s="105"/>
      <c r="AJG63" s="105"/>
      <c r="AJH63" s="105"/>
      <c r="AJI63" s="105"/>
      <c r="AJJ63" s="105"/>
      <c r="AJK63" s="105"/>
      <c r="AJL63" s="105"/>
      <c r="AJM63" s="105"/>
      <c r="AJN63" s="105"/>
      <c r="AJO63" s="105"/>
      <c r="AJP63" s="105"/>
      <c r="AJQ63" s="105"/>
      <c r="AJR63" s="105"/>
      <c r="AJS63" s="105"/>
      <c r="AJT63" s="105"/>
      <c r="AJU63" s="105"/>
      <c r="AJV63" s="105"/>
      <c r="AJW63" s="105"/>
      <c r="AJX63" s="105"/>
      <c r="AJY63" s="105"/>
      <c r="AJZ63" s="105"/>
      <c r="AKA63" s="105"/>
      <c r="AKB63" s="105"/>
      <c r="AKC63" s="105"/>
      <c r="AKD63" s="105"/>
      <c r="AKE63" s="105"/>
      <c r="AKF63" s="105"/>
      <c r="AKG63" s="105"/>
      <c r="AKH63" s="105"/>
      <c r="AKI63" s="105"/>
      <c r="AKJ63" s="105"/>
      <c r="AKK63" s="105"/>
      <c r="AKL63" s="105"/>
      <c r="AKM63" s="105"/>
      <c r="AKN63" s="105"/>
      <c r="AKO63" s="105"/>
      <c r="AKP63" s="105"/>
      <c r="AKQ63" s="105"/>
      <c r="AKR63" s="105"/>
      <c r="AKS63" s="105"/>
      <c r="AKT63" s="105"/>
      <c r="AKU63" s="105"/>
      <c r="AKV63" s="105"/>
      <c r="AKW63" s="105"/>
      <c r="AKX63" s="105"/>
      <c r="AKY63" s="105"/>
      <c r="AKZ63" s="105"/>
      <c r="ALA63" s="105"/>
      <c r="ALB63" s="105"/>
      <c r="ALC63" s="105"/>
      <c r="ALD63" s="105"/>
      <c r="ALE63" s="105"/>
      <c r="ALF63" s="105"/>
      <c r="ALG63" s="105"/>
      <c r="ALH63" s="105"/>
      <c r="ALI63" s="105"/>
      <c r="ALJ63" s="105"/>
      <c r="ALK63" s="105"/>
      <c r="ALL63" s="105"/>
      <c r="ALM63" s="105"/>
      <c r="ALN63" s="105"/>
      <c r="ALO63" s="105"/>
      <c r="ALP63" s="105"/>
      <c r="ALQ63" s="105"/>
      <c r="ALR63" s="105"/>
      <c r="ALS63" s="105"/>
      <c r="ALT63" s="105"/>
      <c r="ALU63" s="105"/>
      <c r="ALV63" s="105"/>
      <c r="ALW63" s="105"/>
      <c r="ALX63" s="105"/>
      <c r="ALY63" s="105"/>
      <c r="ALZ63" s="105"/>
      <c r="AMA63" s="105"/>
      <c r="AMB63" s="105"/>
      <c r="AMC63" s="105"/>
      <c r="AMD63" s="105"/>
      <c r="AME63" s="105"/>
      <c r="AMF63" s="105"/>
      <c r="AMG63" s="105"/>
      <c r="AMH63" s="105"/>
      <c r="AMI63" s="105"/>
      <c r="AMJ63" s="105"/>
      <c r="AMK63" s="105"/>
      <c r="AML63" s="105"/>
      <c r="AMM63" s="105"/>
      <c r="AMN63" s="105"/>
      <c r="AMO63" s="105"/>
      <c r="AMP63" s="105"/>
      <c r="AMQ63" s="105"/>
      <c r="AMR63" s="105"/>
      <c r="AMS63" s="105"/>
      <c r="AMT63" s="105"/>
      <c r="AMU63" s="105"/>
      <c r="AMV63" s="105"/>
      <c r="AMW63" s="105"/>
      <c r="AMX63" s="105"/>
      <c r="AMY63" s="105"/>
      <c r="AMZ63" s="105"/>
      <c r="ANA63" s="105"/>
      <c r="ANB63" s="105"/>
      <c r="ANC63" s="105"/>
      <c r="AND63" s="105"/>
      <c r="ANE63" s="105"/>
      <c r="ANF63" s="105"/>
      <c r="ANG63" s="105"/>
      <c r="ANH63" s="105"/>
      <c r="ANI63" s="105"/>
      <c r="ANJ63" s="105"/>
      <c r="ANK63" s="105"/>
      <c r="ANL63" s="105"/>
      <c r="ANM63" s="105"/>
      <c r="ANN63" s="105"/>
      <c r="ANO63" s="105"/>
      <c r="ANP63" s="105"/>
      <c r="ANQ63" s="105"/>
      <c r="ANR63" s="105"/>
      <c r="ANS63" s="105"/>
      <c r="ANT63" s="105"/>
      <c r="ANU63" s="105"/>
      <c r="ANV63" s="105"/>
      <c r="ANW63" s="105"/>
      <c r="ANX63" s="105"/>
      <c r="ANY63" s="105"/>
      <c r="ANZ63" s="105"/>
      <c r="AOA63" s="105"/>
      <c r="AOB63" s="105"/>
      <c r="AOC63" s="105"/>
      <c r="AOD63" s="105"/>
      <c r="AOE63" s="105"/>
      <c r="AOF63" s="105"/>
      <c r="AOG63" s="105"/>
      <c r="AOH63" s="105"/>
      <c r="AOI63" s="105"/>
      <c r="AOJ63" s="105"/>
      <c r="AOK63" s="105"/>
      <c r="AOL63" s="105"/>
      <c r="AOM63" s="105"/>
      <c r="AON63" s="105"/>
      <c r="AOO63" s="105"/>
      <c r="AOP63" s="105"/>
      <c r="AOQ63" s="105"/>
      <c r="AOR63" s="105"/>
      <c r="AOS63" s="105"/>
      <c r="AOT63" s="105"/>
      <c r="AOU63" s="105"/>
      <c r="AOV63" s="105"/>
      <c r="AOW63" s="105"/>
      <c r="AOX63" s="105"/>
      <c r="AOY63" s="105"/>
      <c r="AOZ63" s="105"/>
      <c r="APA63" s="105"/>
      <c r="APB63" s="105"/>
      <c r="APC63" s="105"/>
      <c r="APD63" s="105"/>
      <c r="APE63" s="105"/>
      <c r="APF63" s="105"/>
      <c r="APG63" s="105"/>
      <c r="APH63" s="105"/>
      <c r="API63" s="105"/>
      <c r="APJ63" s="105"/>
      <c r="APK63" s="105"/>
      <c r="APL63" s="105"/>
      <c r="APM63" s="105"/>
      <c r="APN63" s="105"/>
      <c r="APO63" s="105"/>
      <c r="APP63" s="105"/>
      <c r="APQ63" s="105"/>
      <c r="APR63" s="105"/>
      <c r="APS63" s="105"/>
      <c r="APT63" s="105"/>
      <c r="APU63" s="105"/>
      <c r="APV63" s="105"/>
      <c r="APW63" s="105"/>
      <c r="APX63" s="105"/>
      <c r="APY63" s="105"/>
      <c r="APZ63" s="105"/>
      <c r="AQA63" s="105"/>
      <c r="AQB63" s="105"/>
      <c r="AQC63" s="105"/>
      <c r="AQD63" s="105"/>
      <c r="AQE63" s="105"/>
      <c r="AQF63" s="105"/>
      <c r="AQG63" s="105"/>
      <c r="AQH63" s="105"/>
      <c r="AQI63" s="105"/>
      <c r="AQJ63" s="105"/>
      <c r="AQK63" s="105"/>
      <c r="AQL63" s="105"/>
      <c r="AQM63" s="105"/>
      <c r="AQN63" s="105"/>
      <c r="AQO63" s="105"/>
      <c r="AQP63" s="105"/>
      <c r="AQQ63" s="105"/>
      <c r="AQR63" s="105"/>
      <c r="AQS63" s="105"/>
      <c r="AQT63" s="105"/>
      <c r="AQU63" s="105"/>
      <c r="AQV63" s="105"/>
      <c r="AQW63" s="105"/>
      <c r="AQX63" s="105"/>
      <c r="AQY63" s="105"/>
      <c r="AQZ63" s="105"/>
      <c r="ARA63" s="105"/>
      <c r="ARB63" s="105"/>
      <c r="ARC63" s="105"/>
      <c r="ARD63" s="105"/>
      <c r="ARE63" s="105"/>
      <c r="ARF63" s="105"/>
      <c r="ARG63" s="105"/>
      <c r="ARH63" s="105"/>
      <c r="ARI63" s="105"/>
      <c r="ARJ63" s="105"/>
      <c r="ARK63" s="105"/>
      <c r="ARL63" s="105"/>
      <c r="ARM63" s="105"/>
      <c r="ARN63" s="105"/>
      <c r="ARO63" s="105"/>
      <c r="ARP63" s="105"/>
      <c r="ARQ63" s="105"/>
      <c r="ARR63" s="105"/>
      <c r="ARS63" s="105"/>
      <c r="ART63" s="105"/>
      <c r="ARU63" s="105"/>
      <c r="ARV63" s="105"/>
      <c r="ARW63" s="105"/>
      <c r="ARX63" s="105"/>
      <c r="ARY63" s="105"/>
      <c r="ARZ63" s="105"/>
      <c r="ASA63" s="105"/>
      <c r="ASB63" s="105"/>
      <c r="ASC63" s="105"/>
      <c r="ASD63" s="105"/>
      <c r="ASE63" s="105"/>
      <c r="ASF63" s="105"/>
      <c r="ASG63" s="105"/>
      <c r="ASH63" s="105"/>
      <c r="ASI63" s="105"/>
      <c r="ASJ63" s="105"/>
      <c r="ASK63" s="105"/>
      <c r="ASL63" s="105"/>
      <c r="ASM63" s="105"/>
      <c r="ASN63" s="105"/>
      <c r="ASO63" s="105"/>
      <c r="ASP63" s="105"/>
      <c r="ASQ63" s="105"/>
      <c r="ASR63" s="105"/>
      <c r="ASS63" s="105"/>
      <c r="AST63" s="105"/>
      <c r="ASU63" s="105"/>
      <c r="ASV63" s="105"/>
      <c r="ASW63" s="105"/>
      <c r="ASX63" s="105"/>
      <c r="ASY63" s="105"/>
      <c r="ASZ63" s="105"/>
      <c r="ATA63" s="105"/>
      <c r="ATB63" s="105"/>
      <c r="ATC63" s="105"/>
      <c r="ATD63" s="105"/>
      <c r="ATE63" s="105"/>
      <c r="ATF63" s="105"/>
      <c r="ATG63" s="105"/>
      <c r="ATH63" s="105"/>
      <c r="ATI63" s="105"/>
      <c r="ATJ63" s="105"/>
      <c r="ATK63" s="105"/>
      <c r="ATL63" s="105"/>
      <c r="ATM63" s="105"/>
      <c r="ATN63" s="105"/>
      <c r="ATO63" s="105"/>
      <c r="ATP63" s="105"/>
      <c r="ATQ63" s="105"/>
      <c r="ATR63" s="105"/>
      <c r="ATS63" s="105"/>
      <c r="ATT63" s="105"/>
      <c r="ATU63" s="105"/>
      <c r="ATV63" s="105"/>
      <c r="ATW63" s="105"/>
      <c r="ATX63" s="105"/>
      <c r="ATY63" s="105"/>
      <c r="ATZ63" s="105"/>
      <c r="AUA63" s="105"/>
      <c r="AUB63" s="105"/>
      <c r="AUC63" s="105"/>
      <c r="AUD63" s="105"/>
      <c r="AUE63" s="105"/>
      <c r="AUF63" s="105"/>
      <c r="AUG63" s="105"/>
      <c r="AUH63" s="105"/>
      <c r="AUI63" s="105"/>
      <c r="AUJ63" s="105"/>
      <c r="AUK63" s="105"/>
      <c r="AUL63" s="105"/>
      <c r="AUM63" s="105"/>
      <c r="AUN63" s="105"/>
      <c r="AUO63" s="105"/>
      <c r="AUP63" s="105"/>
      <c r="AUQ63" s="105"/>
      <c r="AUR63" s="105"/>
      <c r="AUS63" s="105"/>
      <c r="AUT63" s="105"/>
      <c r="AUU63" s="105"/>
      <c r="AUV63" s="105"/>
      <c r="AUW63" s="105"/>
      <c r="AUX63" s="105"/>
      <c r="AUY63" s="105"/>
      <c r="AUZ63" s="105"/>
      <c r="AVA63" s="105"/>
      <c r="AVB63" s="105"/>
      <c r="AVC63" s="105"/>
      <c r="AVD63" s="105"/>
      <c r="AVE63" s="105"/>
      <c r="AVF63" s="105"/>
      <c r="AVG63" s="105"/>
      <c r="AVH63" s="105"/>
      <c r="AVI63" s="105"/>
      <c r="AVJ63" s="105"/>
      <c r="AVK63" s="105"/>
      <c r="AVL63" s="105"/>
      <c r="AVM63" s="105"/>
      <c r="AVN63" s="105"/>
      <c r="AVO63" s="105"/>
      <c r="AVP63" s="105"/>
      <c r="AVQ63" s="105"/>
      <c r="AVR63" s="105"/>
      <c r="AVS63" s="105"/>
      <c r="AVT63" s="105"/>
      <c r="AVU63" s="105"/>
      <c r="AVV63" s="105"/>
      <c r="AVW63" s="105"/>
      <c r="AVX63" s="105"/>
      <c r="AVY63" s="105"/>
      <c r="AVZ63" s="105"/>
      <c r="AWA63" s="105"/>
      <c r="AWB63" s="105"/>
      <c r="AWC63" s="105"/>
      <c r="AWD63" s="105"/>
      <c r="AWE63" s="105"/>
      <c r="AWF63" s="105"/>
      <c r="AWG63" s="105"/>
      <c r="AWH63" s="105"/>
    </row>
    <row r="64" spans="1:1282" s="58" customFormat="1">
      <c r="A64" s="2578"/>
      <c r="B64" s="65"/>
      <c r="C64" s="7"/>
      <c r="D64" s="7"/>
      <c r="E64" s="7"/>
      <c r="F64" s="7"/>
      <c r="G64" s="7"/>
      <c r="H64" s="7"/>
      <c r="I64" s="7"/>
      <c r="J64" s="7"/>
      <c r="K64" s="7"/>
      <c r="L64" s="7"/>
      <c r="M64" s="7"/>
      <c r="N64" s="8"/>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c r="CE64" s="105"/>
      <c r="CF64" s="105"/>
      <c r="CG64" s="105"/>
      <c r="CH64" s="105"/>
      <c r="CI64" s="105"/>
      <c r="CJ64" s="105"/>
      <c r="CK64" s="105"/>
      <c r="CL64" s="105"/>
      <c r="CM64" s="105"/>
      <c r="CN64" s="105"/>
      <c r="CO64" s="105"/>
      <c r="CP64" s="105"/>
      <c r="CQ64" s="105"/>
      <c r="CR64" s="105"/>
      <c r="CS64" s="105"/>
      <c r="CT64" s="105"/>
      <c r="CU64" s="105"/>
      <c r="CV64" s="105"/>
      <c r="CW64" s="105"/>
      <c r="CX64" s="105"/>
      <c r="CY64" s="105"/>
      <c r="CZ64" s="105"/>
      <c r="DA64" s="105"/>
      <c r="DB64" s="105"/>
      <c r="DC64" s="105"/>
      <c r="DD64" s="105"/>
      <c r="DE64" s="105"/>
      <c r="DF64" s="105"/>
      <c r="DG64" s="105"/>
      <c r="DH64" s="105"/>
      <c r="DI64" s="105"/>
      <c r="DJ64" s="105"/>
      <c r="DK64" s="105"/>
      <c r="DL64" s="105"/>
      <c r="DM64" s="105"/>
      <c r="DN64" s="105"/>
      <c r="DO64" s="105"/>
      <c r="DP64" s="105"/>
      <c r="DQ64" s="105"/>
      <c r="DR64" s="105"/>
      <c r="DS64" s="105"/>
      <c r="DT64" s="105"/>
      <c r="DU64" s="105"/>
      <c r="DV64" s="105"/>
      <c r="DW64" s="105"/>
      <c r="DX64" s="105"/>
      <c r="DY64" s="105"/>
      <c r="DZ64" s="105"/>
      <c r="EA64" s="105"/>
      <c r="EB64" s="105"/>
      <c r="EC64" s="105"/>
      <c r="ED64" s="105"/>
      <c r="EE64" s="105"/>
      <c r="EF64" s="105"/>
      <c r="EG64" s="105"/>
      <c r="EH64" s="105"/>
      <c r="EI64" s="105"/>
      <c r="EJ64" s="105"/>
      <c r="EK64" s="105"/>
      <c r="EL64" s="105"/>
      <c r="EM64" s="105"/>
      <c r="EN64" s="105"/>
      <c r="EO64" s="105"/>
      <c r="EP64" s="105"/>
      <c r="EQ64" s="105"/>
      <c r="ER64" s="105"/>
      <c r="ES64" s="105"/>
      <c r="ET64" s="105"/>
      <c r="EU64" s="105"/>
      <c r="EV64" s="105"/>
      <c r="EW64" s="105"/>
      <c r="EX64" s="105"/>
      <c r="EY64" s="105"/>
      <c r="EZ64" s="105"/>
      <c r="FA64" s="105"/>
      <c r="FB64" s="105"/>
      <c r="FC64" s="105"/>
      <c r="FD64" s="105"/>
      <c r="FE64" s="105"/>
      <c r="FF64" s="105"/>
      <c r="FG64" s="105"/>
      <c r="FH64" s="105"/>
      <c r="FI64" s="105"/>
      <c r="FJ64" s="105"/>
      <c r="FK64" s="105"/>
      <c r="FL64" s="105"/>
      <c r="FM64" s="105"/>
      <c r="FN64" s="105"/>
      <c r="FO64" s="105"/>
      <c r="FP64" s="105"/>
      <c r="FQ64" s="105"/>
      <c r="FR64" s="105"/>
      <c r="FS64" s="105"/>
      <c r="FT64" s="105"/>
      <c r="FU64" s="105"/>
      <c r="FV64" s="105"/>
      <c r="FW64" s="105"/>
      <c r="FX64" s="105"/>
      <c r="FY64" s="105"/>
      <c r="FZ64" s="105"/>
      <c r="GA64" s="105"/>
      <c r="GB64" s="105"/>
      <c r="GC64" s="105"/>
      <c r="GD64" s="105"/>
      <c r="GE64" s="105"/>
      <c r="GF64" s="105"/>
      <c r="GG64" s="105"/>
      <c r="GH64" s="105"/>
      <c r="GI64" s="105"/>
      <c r="GJ64" s="105"/>
      <c r="GK64" s="105"/>
      <c r="GL64" s="105"/>
      <c r="GM64" s="105"/>
      <c r="GN64" s="105"/>
      <c r="GO64" s="105"/>
      <c r="GP64" s="105"/>
      <c r="GQ64" s="105"/>
      <c r="GR64" s="105"/>
      <c r="GS64" s="105"/>
      <c r="GT64" s="105"/>
      <c r="GU64" s="105"/>
      <c r="GV64" s="105"/>
      <c r="GW64" s="105"/>
      <c r="GX64" s="105"/>
      <c r="GY64" s="105"/>
      <c r="GZ64" s="105"/>
      <c r="HA64" s="105"/>
      <c r="HB64" s="105"/>
      <c r="HC64" s="105"/>
      <c r="HD64" s="105"/>
      <c r="HE64" s="105"/>
      <c r="HF64" s="105"/>
      <c r="HG64" s="105"/>
      <c r="HH64" s="105"/>
      <c r="HI64" s="105"/>
      <c r="HJ64" s="105"/>
      <c r="HK64" s="105"/>
      <c r="HL64" s="105"/>
      <c r="HM64" s="105"/>
      <c r="HN64" s="105"/>
      <c r="HO64" s="105"/>
      <c r="HP64" s="105"/>
      <c r="HQ64" s="105"/>
      <c r="HR64" s="105"/>
      <c r="HS64" s="105"/>
      <c r="HT64" s="105"/>
      <c r="HU64" s="105"/>
      <c r="HV64" s="105"/>
      <c r="HW64" s="105"/>
      <c r="HX64" s="105"/>
      <c r="HY64" s="105"/>
      <c r="HZ64" s="105"/>
      <c r="IA64" s="105"/>
      <c r="IB64" s="105"/>
      <c r="IC64" s="105"/>
      <c r="ID64" s="105"/>
      <c r="IE64" s="105"/>
      <c r="IF64" s="105"/>
      <c r="IG64" s="105"/>
      <c r="IH64" s="105"/>
      <c r="II64" s="105"/>
      <c r="IJ64" s="105"/>
      <c r="IK64" s="105"/>
      <c r="IL64" s="105"/>
      <c r="IM64" s="105"/>
      <c r="IN64" s="105"/>
      <c r="IO64" s="105"/>
      <c r="IP64" s="105"/>
      <c r="IQ64" s="105"/>
      <c r="IR64" s="105"/>
      <c r="IS64" s="105"/>
      <c r="IT64" s="105"/>
      <c r="IU64" s="105"/>
      <c r="IV64" s="105"/>
      <c r="IW64" s="105"/>
      <c r="IX64" s="105"/>
      <c r="IY64" s="105"/>
      <c r="IZ64" s="105"/>
      <c r="JA64" s="105"/>
      <c r="JB64" s="105"/>
      <c r="JC64" s="105"/>
      <c r="JD64" s="105"/>
      <c r="JE64" s="105"/>
      <c r="JF64" s="105"/>
      <c r="JG64" s="105"/>
      <c r="JH64" s="105"/>
      <c r="JI64" s="105"/>
      <c r="JJ64" s="105"/>
      <c r="JK64" s="105"/>
      <c r="JL64" s="105"/>
      <c r="JM64" s="105"/>
      <c r="JN64" s="105"/>
      <c r="JO64" s="105"/>
      <c r="JP64" s="105"/>
      <c r="JQ64" s="105"/>
      <c r="JR64" s="105"/>
      <c r="JS64" s="105"/>
      <c r="JT64" s="105"/>
      <c r="JU64" s="105"/>
      <c r="JV64" s="105"/>
      <c r="JW64" s="105"/>
      <c r="JX64" s="105"/>
      <c r="JY64" s="105"/>
      <c r="JZ64" s="105"/>
      <c r="KA64" s="105"/>
      <c r="KB64" s="105"/>
      <c r="KC64" s="105"/>
      <c r="KD64" s="105"/>
      <c r="KE64" s="105"/>
      <c r="KF64" s="105"/>
      <c r="KG64" s="105"/>
      <c r="KH64" s="105"/>
      <c r="KI64" s="105"/>
      <c r="KJ64" s="105"/>
      <c r="KK64" s="105"/>
      <c r="KL64" s="105"/>
      <c r="KM64" s="105"/>
      <c r="KN64" s="105"/>
      <c r="KO64" s="105"/>
      <c r="KP64" s="105"/>
      <c r="KQ64" s="105"/>
      <c r="KR64" s="105"/>
      <c r="KS64" s="105"/>
      <c r="KT64" s="105"/>
      <c r="KU64" s="105"/>
      <c r="KV64" s="105"/>
      <c r="KW64" s="105"/>
      <c r="KX64" s="105"/>
      <c r="KY64" s="105"/>
      <c r="KZ64" s="105"/>
      <c r="LA64" s="105"/>
      <c r="LB64" s="105"/>
      <c r="LC64" s="105"/>
      <c r="LD64" s="105"/>
      <c r="LE64" s="105"/>
      <c r="LF64" s="105"/>
      <c r="LG64" s="105"/>
      <c r="LH64" s="105"/>
      <c r="LI64" s="105"/>
      <c r="LJ64" s="105"/>
      <c r="LK64" s="105"/>
      <c r="LL64" s="105"/>
      <c r="LM64" s="105"/>
      <c r="LN64" s="105"/>
      <c r="LO64" s="105"/>
      <c r="LP64" s="105"/>
      <c r="LQ64" s="105"/>
      <c r="LR64" s="105"/>
      <c r="LS64" s="105"/>
      <c r="LT64" s="105"/>
      <c r="LU64" s="105"/>
      <c r="LV64" s="105"/>
      <c r="LW64" s="105"/>
      <c r="LX64" s="105"/>
      <c r="LY64" s="105"/>
      <c r="LZ64" s="105"/>
      <c r="MA64" s="105"/>
      <c r="MB64" s="105"/>
      <c r="MC64" s="105"/>
      <c r="MD64" s="105"/>
      <c r="ME64" s="105"/>
      <c r="MF64" s="105"/>
      <c r="MG64" s="105"/>
      <c r="MH64" s="105"/>
      <c r="MI64" s="105"/>
      <c r="MJ64" s="105"/>
      <c r="MK64" s="105"/>
      <c r="ML64" s="105"/>
      <c r="MM64" s="105"/>
      <c r="MN64" s="105"/>
      <c r="MO64" s="105"/>
      <c r="MP64" s="105"/>
      <c r="MQ64" s="105"/>
      <c r="MR64" s="105"/>
      <c r="MS64" s="105"/>
      <c r="MT64" s="105"/>
      <c r="MU64" s="105"/>
      <c r="MV64" s="105"/>
      <c r="MW64" s="105"/>
      <c r="MX64" s="105"/>
      <c r="MY64" s="105"/>
      <c r="MZ64" s="105"/>
      <c r="NA64" s="105"/>
      <c r="NB64" s="105"/>
      <c r="NC64" s="105"/>
      <c r="ND64" s="105"/>
      <c r="NE64" s="105"/>
      <c r="NF64" s="105"/>
      <c r="NG64" s="105"/>
      <c r="NH64" s="105"/>
      <c r="NI64" s="105"/>
      <c r="NJ64" s="105"/>
      <c r="NK64" s="105"/>
      <c r="NL64" s="105"/>
      <c r="NM64" s="105"/>
      <c r="NN64" s="105"/>
      <c r="NO64" s="105"/>
      <c r="NP64" s="105"/>
      <c r="NQ64" s="105"/>
      <c r="NR64" s="105"/>
      <c r="NS64" s="105"/>
      <c r="NT64" s="105"/>
      <c r="NU64" s="105"/>
      <c r="NV64" s="105"/>
      <c r="NW64" s="105"/>
      <c r="NX64" s="105"/>
      <c r="NY64" s="105"/>
      <c r="NZ64" s="105"/>
      <c r="OA64" s="105"/>
      <c r="OB64" s="105"/>
      <c r="OC64" s="105"/>
      <c r="OD64" s="105"/>
      <c r="OE64" s="105"/>
      <c r="OF64" s="105"/>
      <c r="OG64" s="105"/>
      <c r="OH64" s="105"/>
      <c r="OI64" s="105"/>
      <c r="OJ64" s="105"/>
      <c r="OK64" s="105"/>
      <c r="OL64" s="105"/>
      <c r="OM64" s="105"/>
      <c r="ON64" s="105"/>
      <c r="OO64" s="105"/>
      <c r="OP64" s="105"/>
      <c r="OQ64" s="105"/>
      <c r="OR64" s="105"/>
      <c r="OS64" s="105"/>
      <c r="OT64" s="105"/>
      <c r="OU64" s="105"/>
      <c r="OV64" s="105"/>
      <c r="OW64" s="105"/>
      <c r="OX64" s="105"/>
      <c r="OY64" s="105"/>
      <c r="OZ64" s="105"/>
      <c r="PA64" s="105"/>
      <c r="PB64" s="105"/>
      <c r="PC64" s="105"/>
      <c r="PD64" s="105"/>
      <c r="PE64" s="105"/>
      <c r="PF64" s="105"/>
      <c r="PG64" s="105"/>
      <c r="PH64" s="105"/>
      <c r="PI64" s="105"/>
      <c r="PJ64" s="105"/>
      <c r="PK64" s="105"/>
      <c r="PL64" s="105"/>
      <c r="PM64" s="105"/>
      <c r="PN64" s="105"/>
      <c r="PO64" s="105"/>
      <c r="PP64" s="105"/>
      <c r="PQ64" s="105"/>
      <c r="PR64" s="105"/>
      <c r="PS64" s="105"/>
      <c r="PT64" s="105"/>
      <c r="PU64" s="105"/>
      <c r="PV64" s="105"/>
      <c r="PW64" s="105"/>
      <c r="PX64" s="105"/>
      <c r="PY64" s="105"/>
      <c r="PZ64" s="105"/>
      <c r="QA64" s="105"/>
      <c r="QB64" s="105"/>
      <c r="QC64" s="105"/>
      <c r="QD64" s="105"/>
      <c r="QE64" s="105"/>
      <c r="QF64" s="105"/>
      <c r="QG64" s="105"/>
      <c r="QH64" s="105"/>
      <c r="QI64" s="105"/>
      <c r="QJ64" s="105"/>
      <c r="QK64" s="105"/>
      <c r="QL64" s="105"/>
      <c r="QM64" s="105"/>
      <c r="QN64" s="105"/>
      <c r="QO64" s="105"/>
      <c r="QP64" s="105"/>
      <c r="QQ64" s="105"/>
      <c r="QR64" s="105"/>
      <c r="QS64" s="105"/>
      <c r="QT64" s="105"/>
      <c r="QU64" s="105"/>
      <c r="QV64" s="105"/>
      <c r="QW64" s="105"/>
      <c r="QX64" s="105"/>
      <c r="QY64" s="105"/>
      <c r="QZ64" s="105"/>
      <c r="RA64" s="105"/>
      <c r="RB64" s="105"/>
      <c r="RC64" s="105"/>
      <c r="RD64" s="105"/>
      <c r="RE64" s="105"/>
      <c r="RF64" s="105"/>
      <c r="RG64" s="105"/>
      <c r="RH64" s="105"/>
      <c r="RI64" s="105"/>
      <c r="RJ64" s="105"/>
      <c r="RK64" s="105"/>
      <c r="RL64" s="105"/>
      <c r="RM64" s="105"/>
      <c r="RN64" s="105"/>
      <c r="RO64" s="105"/>
      <c r="RP64" s="105"/>
      <c r="RQ64" s="105"/>
      <c r="RR64" s="105"/>
      <c r="RS64" s="105"/>
      <c r="RT64" s="105"/>
      <c r="RU64" s="105"/>
      <c r="RV64" s="105"/>
      <c r="RW64" s="105"/>
      <c r="RX64" s="105"/>
      <c r="RY64" s="105"/>
      <c r="RZ64" s="105"/>
      <c r="SA64" s="105"/>
      <c r="SB64" s="105"/>
      <c r="SC64" s="105"/>
      <c r="SD64" s="105"/>
      <c r="SE64" s="105"/>
      <c r="SF64" s="105"/>
      <c r="SG64" s="105"/>
      <c r="SH64" s="105"/>
      <c r="SI64" s="105"/>
      <c r="SJ64" s="105"/>
      <c r="SK64" s="105"/>
      <c r="SL64" s="105"/>
      <c r="SM64" s="105"/>
      <c r="SN64" s="105"/>
      <c r="SO64" s="105"/>
      <c r="SP64" s="105"/>
      <c r="SQ64" s="105"/>
      <c r="SR64" s="105"/>
      <c r="SS64" s="105"/>
      <c r="ST64" s="105"/>
      <c r="SU64" s="105"/>
      <c r="SV64" s="105"/>
      <c r="SW64" s="105"/>
      <c r="SX64" s="105"/>
      <c r="SY64" s="105"/>
      <c r="SZ64" s="105"/>
      <c r="TA64" s="105"/>
      <c r="TB64" s="105"/>
      <c r="TC64" s="105"/>
      <c r="TD64" s="105"/>
      <c r="TE64" s="105"/>
      <c r="TF64" s="105"/>
      <c r="TG64" s="105"/>
      <c r="TH64" s="105"/>
      <c r="TI64" s="105"/>
      <c r="TJ64" s="105"/>
      <c r="TK64" s="105"/>
      <c r="TL64" s="105"/>
      <c r="TM64" s="105"/>
      <c r="TN64" s="105"/>
      <c r="TO64" s="105"/>
      <c r="TP64" s="105"/>
      <c r="TQ64" s="105"/>
      <c r="TR64" s="105"/>
      <c r="TS64" s="105"/>
      <c r="TT64" s="105"/>
      <c r="TU64" s="105"/>
      <c r="TV64" s="105"/>
      <c r="TW64" s="105"/>
      <c r="TX64" s="105"/>
      <c r="TY64" s="105"/>
      <c r="TZ64" s="105"/>
      <c r="UA64" s="105"/>
      <c r="UB64" s="105"/>
      <c r="UC64" s="105"/>
      <c r="UD64" s="105"/>
      <c r="UE64" s="105"/>
      <c r="UF64" s="105"/>
      <c r="UG64" s="105"/>
      <c r="UH64" s="105"/>
      <c r="UI64" s="105"/>
      <c r="UJ64" s="105"/>
      <c r="UK64" s="105"/>
      <c r="UL64" s="105"/>
      <c r="UM64" s="105"/>
      <c r="UN64" s="105"/>
      <c r="UO64" s="105"/>
      <c r="UP64" s="105"/>
      <c r="UQ64" s="105"/>
      <c r="UR64" s="105"/>
      <c r="US64" s="105"/>
      <c r="UT64" s="105"/>
      <c r="UU64" s="105"/>
      <c r="UV64" s="105"/>
      <c r="UW64" s="105"/>
      <c r="UX64" s="105"/>
      <c r="UY64" s="105"/>
      <c r="UZ64" s="105"/>
      <c r="VA64" s="105"/>
      <c r="VB64" s="105"/>
      <c r="VC64" s="105"/>
      <c r="VD64" s="105"/>
      <c r="VE64" s="105"/>
      <c r="VF64" s="105"/>
      <c r="VG64" s="105"/>
      <c r="VH64" s="105"/>
      <c r="VI64" s="105"/>
      <c r="VJ64" s="105"/>
      <c r="VK64" s="105"/>
      <c r="VL64" s="105"/>
      <c r="VM64" s="105"/>
      <c r="VN64" s="105"/>
      <c r="VO64" s="105"/>
      <c r="VP64" s="105"/>
      <c r="VQ64" s="105"/>
      <c r="VR64" s="105"/>
      <c r="VS64" s="105"/>
      <c r="VT64" s="105"/>
      <c r="VU64" s="105"/>
      <c r="VV64" s="105"/>
      <c r="VW64" s="105"/>
      <c r="VX64" s="105"/>
      <c r="VY64" s="105"/>
      <c r="VZ64" s="105"/>
      <c r="WA64" s="105"/>
      <c r="WB64" s="105"/>
      <c r="WC64" s="105"/>
      <c r="WD64" s="105"/>
      <c r="WE64" s="105"/>
      <c r="WF64" s="105"/>
      <c r="WG64" s="105"/>
      <c r="WH64" s="105"/>
      <c r="WI64" s="105"/>
      <c r="WJ64" s="105"/>
      <c r="WK64" s="105"/>
      <c r="WL64" s="105"/>
      <c r="WM64" s="105"/>
      <c r="WN64" s="105"/>
      <c r="WO64" s="105"/>
      <c r="WP64" s="105"/>
      <c r="WQ64" s="105"/>
      <c r="WR64" s="105"/>
      <c r="WS64" s="105"/>
      <c r="WT64" s="105"/>
      <c r="WU64" s="105"/>
      <c r="WV64" s="105"/>
      <c r="WW64" s="105"/>
      <c r="WX64" s="105"/>
      <c r="WY64" s="105"/>
      <c r="WZ64" s="105"/>
      <c r="XA64" s="105"/>
      <c r="XB64" s="105"/>
      <c r="XC64" s="105"/>
      <c r="XD64" s="105"/>
      <c r="XE64" s="105"/>
      <c r="XF64" s="105"/>
      <c r="XG64" s="105"/>
      <c r="XH64" s="105"/>
      <c r="XI64" s="105"/>
      <c r="XJ64" s="105"/>
      <c r="XK64" s="105"/>
      <c r="XL64" s="105"/>
      <c r="XM64" s="105"/>
      <c r="XN64" s="105"/>
      <c r="XO64" s="105"/>
      <c r="XP64" s="105"/>
      <c r="XQ64" s="105"/>
      <c r="XR64" s="105"/>
      <c r="XS64" s="105"/>
      <c r="XT64" s="105"/>
      <c r="XU64" s="105"/>
      <c r="XV64" s="105"/>
      <c r="XW64" s="105"/>
      <c r="XX64" s="105"/>
      <c r="XY64" s="105"/>
      <c r="XZ64" s="105"/>
      <c r="YA64" s="105"/>
      <c r="YB64" s="105"/>
      <c r="YC64" s="105"/>
      <c r="YD64" s="105"/>
      <c r="YE64" s="105"/>
      <c r="YF64" s="105"/>
      <c r="YG64" s="105"/>
      <c r="YH64" s="105"/>
      <c r="YI64" s="105"/>
      <c r="YJ64" s="105"/>
      <c r="YK64" s="105"/>
      <c r="YL64" s="105"/>
      <c r="YM64" s="105"/>
      <c r="YN64" s="105"/>
      <c r="YO64" s="105"/>
      <c r="YP64" s="105"/>
      <c r="YQ64" s="105"/>
      <c r="YR64" s="105"/>
      <c r="YS64" s="105"/>
      <c r="YT64" s="105"/>
      <c r="YU64" s="105"/>
      <c r="YV64" s="105"/>
      <c r="YW64" s="105"/>
      <c r="YX64" s="105"/>
      <c r="YY64" s="105"/>
      <c r="YZ64" s="105"/>
      <c r="ZA64" s="105"/>
      <c r="ZB64" s="105"/>
      <c r="ZC64" s="105"/>
      <c r="ZD64" s="105"/>
      <c r="ZE64" s="105"/>
      <c r="ZF64" s="105"/>
      <c r="ZG64" s="105"/>
      <c r="ZH64" s="105"/>
      <c r="ZI64" s="105"/>
      <c r="ZJ64" s="105"/>
      <c r="ZK64" s="105"/>
      <c r="ZL64" s="105"/>
      <c r="ZM64" s="105"/>
      <c r="ZN64" s="105"/>
      <c r="ZO64" s="105"/>
      <c r="ZP64" s="105"/>
      <c r="ZQ64" s="105"/>
      <c r="ZR64" s="105"/>
      <c r="ZS64" s="105"/>
      <c r="ZT64" s="105"/>
      <c r="ZU64" s="105"/>
      <c r="ZV64" s="105"/>
      <c r="ZW64" s="105"/>
      <c r="ZX64" s="105"/>
      <c r="ZY64" s="105"/>
      <c r="ZZ64" s="105"/>
      <c r="AAA64" s="105"/>
      <c r="AAB64" s="105"/>
      <c r="AAC64" s="105"/>
      <c r="AAD64" s="105"/>
      <c r="AAE64" s="105"/>
      <c r="AAF64" s="105"/>
      <c r="AAG64" s="105"/>
      <c r="AAH64" s="105"/>
      <c r="AAI64" s="105"/>
      <c r="AAJ64" s="105"/>
      <c r="AAK64" s="105"/>
      <c r="AAL64" s="105"/>
      <c r="AAM64" s="105"/>
      <c r="AAN64" s="105"/>
      <c r="AAO64" s="105"/>
      <c r="AAP64" s="105"/>
      <c r="AAQ64" s="105"/>
      <c r="AAR64" s="105"/>
      <c r="AAS64" s="105"/>
      <c r="AAT64" s="105"/>
      <c r="AAU64" s="105"/>
      <c r="AAV64" s="105"/>
      <c r="AAW64" s="105"/>
      <c r="AAX64" s="105"/>
      <c r="AAY64" s="105"/>
      <c r="AAZ64" s="105"/>
      <c r="ABA64" s="105"/>
      <c r="ABB64" s="105"/>
      <c r="ABC64" s="105"/>
      <c r="ABD64" s="105"/>
      <c r="ABE64" s="105"/>
      <c r="ABF64" s="105"/>
      <c r="ABG64" s="105"/>
      <c r="ABH64" s="105"/>
      <c r="ABI64" s="105"/>
      <c r="ABJ64" s="105"/>
      <c r="ABK64" s="105"/>
      <c r="ABL64" s="105"/>
      <c r="ABM64" s="105"/>
      <c r="ABN64" s="105"/>
      <c r="ABO64" s="105"/>
      <c r="ABP64" s="105"/>
      <c r="ABQ64" s="105"/>
      <c r="ABR64" s="105"/>
      <c r="ABS64" s="105"/>
      <c r="ABT64" s="105"/>
      <c r="ABU64" s="105"/>
      <c r="ABV64" s="105"/>
      <c r="ABW64" s="105"/>
      <c r="ABX64" s="105"/>
      <c r="ABY64" s="105"/>
      <c r="ABZ64" s="105"/>
      <c r="ACA64" s="105"/>
      <c r="ACB64" s="105"/>
      <c r="ACC64" s="105"/>
      <c r="ACD64" s="105"/>
      <c r="ACE64" s="105"/>
      <c r="ACF64" s="105"/>
      <c r="ACG64" s="105"/>
      <c r="ACH64" s="105"/>
      <c r="ACI64" s="105"/>
      <c r="ACJ64" s="105"/>
      <c r="ACK64" s="105"/>
      <c r="ACL64" s="105"/>
      <c r="ACM64" s="105"/>
      <c r="ACN64" s="105"/>
      <c r="ACO64" s="105"/>
      <c r="ACP64" s="105"/>
      <c r="ACQ64" s="105"/>
      <c r="ACR64" s="105"/>
      <c r="ACS64" s="105"/>
      <c r="ACT64" s="105"/>
      <c r="ACU64" s="105"/>
      <c r="ACV64" s="105"/>
      <c r="ACW64" s="105"/>
      <c r="ACX64" s="105"/>
      <c r="ACY64" s="105"/>
      <c r="ACZ64" s="105"/>
      <c r="ADA64" s="105"/>
      <c r="ADB64" s="105"/>
      <c r="ADC64" s="105"/>
      <c r="ADD64" s="105"/>
      <c r="ADE64" s="105"/>
      <c r="ADF64" s="105"/>
      <c r="ADG64" s="105"/>
      <c r="ADH64" s="105"/>
      <c r="ADI64" s="105"/>
      <c r="ADJ64" s="105"/>
      <c r="ADK64" s="105"/>
      <c r="ADL64" s="105"/>
      <c r="ADM64" s="105"/>
      <c r="ADN64" s="105"/>
      <c r="ADO64" s="105"/>
      <c r="ADP64" s="105"/>
      <c r="ADQ64" s="105"/>
      <c r="ADR64" s="105"/>
      <c r="ADS64" s="105"/>
      <c r="ADT64" s="105"/>
      <c r="ADU64" s="105"/>
      <c r="ADV64" s="105"/>
      <c r="ADW64" s="105"/>
      <c r="ADX64" s="105"/>
      <c r="ADY64" s="105"/>
      <c r="ADZ64" s="105"/>
      <c r="AEA64" s="105"/>
      <c r="AEB64" s="105"/>
      <c r="AEC64" s="105"/>
      <c r="AED64" s="105"/>
      <c r="AEE64" s="105"/>
      <c r="AEF64" s="105"/>
      <c r="AEG64" s="105"/>
      <c r="AEH64" s="105"/>
      <c r="AEI64" s="105"/>
      <c r="AEJ64" s="105"/>
      <c r="AEK64" s="105"/>
      <c r="AEL64" s="105"/>
      <c r="AEM64" s="105"/>
      <c r="AEN64" s="105"/>
      <c r="AEO64" s="105"/>
      <c r="AEP64" s="105"/>
      <c r="AEQ64" s="105"/>
      <c r="AER64" s="105"/>
      <c r="AES64" s="105"/>
      <c r="AET64" s="105"/>
      <c r="AEU64" s="105"/>
      <c r="AEV64" s="105"/>
      <c r="AEW64" s="105"/>
      <c r="AEX64" s="105"/>
      <c r="AEY64" s="105"/>
      <c r="AEZ64" s="105"/>
      <c r="AFA64" s="105"/>
      <c r="AFB64" s="105"/>
      <c r="AFC64" s="105"/>
      <c r="AFD64" s="105"/>
      <c r="AFE64" s="105"/>
      <c r="AFF64" s="105"/>
      <c r="AFG64" s="105"/>
      <c r="AFH64" s="105"/>
      <c r="AFI64" s="105"/>
      <c r="AFJ64" s="105"/>
      <c r="AFK64" s="105"/>
      <c r="AFL64" s="105"/>
      <c r="AFM64" s="105"/>
      <c r="AFN64" s="105"/>
      <c r="AFO64" s="105"/>
      <c r="AFP64" s="105"/>
      <c r="AFQ64" s="105"/>
      <c r="AFR64" s="105"/>
      <c r="AFS64" s="105"/>
      <c r="AFT64" s="105"/>
      <c r="AFU64" s="105"/>
      <c r="AFV64" s="105"/>
      <c r="AFW64" s="105"/>
      <c r="AFX64" s="105"/>
      <c r="AFY64" s="105"/>
      <c r="AFZ64" s="105"/>
      <c r="AGA64" s="105"/>
      <c r="AGB64" s="105"/>
      <c r="AGC64" s="105"/>
      <c r="AGD64" s="105"/>
      <c r="AGE64" s="105"/>
      <c r="AGF64" s="105"/>
      <c r="AGG64" s="105"/>
      <c r="AGH64" s="105"/>
      <c r="AGI64" s="105"/>
      <c r="AGJ64" s="105"/>
      <c r="AGK64" s="105"/>
      <c r="AGL64" s="105"/>
      <c r="AGM64" s="105"/>
      <c r="AGN64" s="105"/>
      <c r="AGO64" s="105"/>
      <c r="AGP64" s="105"/>
      <c r="AGQ64" s="105"/>
      <c r="AGR64" s="105"/>
      <c r="AGS64" s="105"/>
      <c r="AGT64" s="105"/>
      <c r="AGU64" s="105"/>
      <c r="AGV64" s="105"/>
      <c r="AGW64" s="105"/>
      <c r="AGX64" s="105"/>
      <c r="AGY64" s="105"/>
      <c r="AGZ64" s="105"/>
      <c r="AHA64" s="105"/>
      <c r="AHB64" s="105"/>
      <c r="AHC64" s="105"/>
      <c r="AHD64" s="105"/>
      <c r="AHE64" s="105"/>
      <c r="AHF64" s="105"/>
      <c r="AHG64" s="105"/>
      <c r="AHH64" s="105"/>
      <c r="AHI64" s="105"/>
      <c r="AHJ64" s="105"/>
      <c r="AHK64" s="105"/>
      <c r="AHL64" s="105"/>
      <c r="AHM64" s="105"/>
      <c r="AHN64" s="105"/>
      <c r="AHO64" s="105"/>
      <c r="AHP64" s="105"/>
      <c r="AHQ64" s="105"/>
      <c r="AHR64" s="105"/>
      <c r="AHS64" s="105"/>
      <c r="AHT64" s="105"/>
      <c r="AHU64" s="105"/>
      <c r="AHV64" s="105"/>
      <c r="AHW64" s="105"/>
      <c r="AHX64" s="105"/>
      <c r="AHY64" s="105"/>
      <c r="AHZ64" s="105"/>
      <c r="AIA64" s="105"/>
      <c r="AIB64" s="105"/>
      <c r="AIC64" s="105"/>
      <c r="AID64" s="105"/>
      <c r="AIE64" s="105"/>
      <c r="AIF64" s="105"/>
      <c r="AIG64" s="105"/>
      <c r="AIH64" s="105"/>
      <c r="AII64" s="105"/>
      <c r="AIJ64" s="105"/>
      <c r="AIK64" s="105"/>
      <c r="AIL64" s="105"/>
      <c r="AIM64" s="105"/>
      <c r="AIN64" s="105"/>
      <c r="AIO64" s="105"/>
      <c r="AIP64" s="105"/>
      <c r="AIQ64" s="105"/>
      <c r="AIR64" s="105"/>
      <c r="AIS64" s="105"/>
      <c r="AIT64" s="105"/>
      <c r="AIU64" s="105"/>
      <c r="AIV64" s="105"/>
      <c r="AIW64" s="105"/>
      <c r="AIX64" s="105"/>
      <c r="AIY64" s="105"/>
      <c r="AIZ64" s="105"/>
      <c r="AJA64" s="105"/>
      <c r="AJB64" s="105"/>
      <c r="AJC64" s="105"/>
      <c r="AJD64" s="105"/>
      <c r="AJE64" s="105"/>
      <c r="AJF64" s="105"/>
      <c r="AJG64" s="105"/>
      <c r="AJH64" s="105"/>
      <c r="AJI64" s="105"/>
      <c r="AJJ64" s="105"/>
      <c r="AJK64" s="105"/>
      <c r="AJL64" s="105"/>
      <c r="AJM64" s="105"/>
      <c r="AJN64" s="105"/>
      <c r="AJO64" s="105"/>
      <c r="AJP64" s="105"/>
      <c r="AJQ64" s="105"/>
      <c r="AJR64" s="105"/>
      <c r="AJS64" s="105"/>
      <c r="AJT64" s="105"/>
      <c r="AJU64" s="105"/>
      <c r="AJV64" s="105"/>
      <c r="AJW64" s="105"/>
      <c r="AJX64" s="105"/>
      <c r="AJY64" s="105"/>
      <c r="AJZ64" s="105"/>
      <c r="AKA64" s="105"/>
      <c r="AKB64" s="105"/>
      <c r="AKC64" s="105"/>
      <c r="AKD64" s="105"/>
      <c r="AKE64" s="105"/>
      <c r="AKF64" s="105"/>
      <c r="AKG64" s="105"/>
      <c r="AKH64" s="105"/>
      <c r="AKI64" s="105"/>
      <c r="AKJ64" s="105"/>
      <c r="AKK64" s="105"/>
      <c r="AKL64" s="105"/>
      <c r="AKM64" s="105"/>
      <c r="AKN64" s="105"/>
      <c r="AKO64" s="105"/>
      <c r="AKP64" s="105"/>
      <c r="AKQ64" s="105"/>
      <c r="AKR64" s="105"/>
      <c r="AKS64" s="105"/>
      <c r="AKT64" s="105"/>
      <c r="AKU64" s="105"/>
      <c r="AKV64" s="105"/>
      <c r="AKW64" s="105"/>
      <c r="AKX64" s="105"/>
      <c r="AKY64" s="105"/>
      <c r="AKZ64" s="105"/>
      <c r="ALA64" s="105"/>
      <c r="ALB64" s="105"/>
      <c r="ALC64" s="105"/>
      <c r="ALD64" s="105"/>
      <c r="ALE64" s="105"/>
      <c r="ALF64" s="105"/>
      <c r="ALG64" s="105"/>
      <c r="ALH64" s="105"/>
      <c r="ALI64" s="105"/>
      <c r="ALJ64" s="105"/>
      <c r="ALK64" s="105"/>
      <c r="ALL64" s="105"/>
      <c r="ALM64" s="105"/>
      <c r="ALN64" s="105"/>
      <c r="ALO64" s="105"/>
      <c r="ALP64" s="105"/>
      <c r="ALQ64" s="105"/>
      <c r="ALR64" s="105"/>
      <c r="ALS64" s="105"/>
      <c r="ALT64" s="105"/>
      <c r="ALU64" s="105"/>
      <c r="ALV64" s="105"/>
      <c r="ALW64" s="105"/>
      <c r="ALX64" s="105"/>
      <c r="ALY64" s="105"/>
      <c r="ALZ64" s="105"/>
      <c r="AMA64" s="105"/>
      <c r="AMB64" s="105"/>
      <c r="AMC64" s="105"/>
      <c r="AMD64" s="105"/>
      <c r="AME64" s="105"/>
      <c r="AMF64" s="105"/>
      <c r="AMG64" s="105"/>
      <c r="AMH64" s="105"/>
      <c r="AMI64" s="105"/>
      <c r="AMJ64" s="105"/>
      <c r="AMK64" s="105"/>
      <c r="AML64" s="105"/>
      <c r="AMM64" s="105"/>
      <c r="AMN64" s="105"/>
      <c r="AMO64" s="105"/>
      <c r="AMP64" s="105"/>
      <c r="AMQ64" s="105"/>
      <c r="AMR64" s="105"/>
      <c r="AMS64" s="105"/>
      <c r="AMT64" s="105"/>
      <c r="AMU64" s="105"/>
      <c r="AMV64" s="105"/>
      <c r="AMW64" s="105"/>
      <c r="AMX64" s="105"/>
      <c r="AMY64" s="105"/>
      <c r="AMZ64" s="105"/>
      <c r="ANA64" s="105"/>
      <c r="ANB64" s="105"/>
      <c r="ANC64" s="105"/>
      <c r="AND64" s="105"/>
      <c r="ANE64" s="105"/>
      <c r="ANF64" s="105"/>
      <c r="ANG64" s="105"/>
      <c r="ANH64" s="105"/>
      <c r="ANI64" s="105"/>
      <c r="ANJ64" s="105"/>
      <c r="ANK64" s="105"/>
      <c r="ANL64" s="105"/>
      <c r="ANM64" s="105"/>
      <c r="ANN64" s="105"/>
      <c r="ANO64" s="105"/>
      <c r="ANP64" s="105"/>
      <c r="ANQ64" s="105"/>
      <c r="ANR64" s="105"/>
      <c r="ANS64" s="105"/>
      <c r="ANT64" s="105"/>
      <c r="ANU64" s="105"/>
      <c r="ANV64" s="105"/>
      <c r="ANW64" s="105"/>
      <c r="ANX64" s="105"/>
      <c r="ANY64" s="105"/>
      <c r="ANZ64" s="105"/>
      <c r="AOA64" s="105"/>
      <c r="AOB64" s="105"/>
      <c r="AOC64" s="105"/>
      <c r="AOD64" s="105"/>
      <c r="AOE64" s="105"/>
      <c r="AOF64" s="105"/>
      <c r="AOG64" s="105"/>
      <c r="AOH64" s="105"/>
      <c r="AOI64" s="105"/>
      <c r="AOJ64" s="105"/>
      <c r="AOK64" s="105"/>
      <c r="AOL64" s="105"/>
      <c r="AOM64" s="105"/>
      <c r="AON64" s="105"/>
      <c r="AOO64" s="105"/>
      <c r="AOP64" s="105"/>
      <c r="AOQ64" s="105"/>
      <c r="AOR64" s="105"/>
      <c r="AOS64" s="105"/>
      <c r="AOT64" s="105"/>
      <c r="AOU64" s="105"/>
      <c r="AOV64" s="105"/>
      <c r="AOW64" s="105"/>
      <c r="AOX64" s="105"/>
      <c r="AOY64" s="105"/>
      <c r="AOZ64" s="105"/>
      <c r="APA64" s="105"/>
      <c r="APB64" s="105"/>
      <c r="APC64" s="105"/>
      <c r="APD64" s="105"/>
      <c r="APE64" s="105"/>
      <c r="APF64" s="105"/>
      <c r="APG64" s="105"/>
      <c r="APH64" s="105"/>
      <c r="API64" s="105"/>
      <c r="APJ64" s="105"/>
      <c r="APK64" s="105"/>
      <c r="APL64" s="105"/>
      <c r="APM64" s="105"/>
      <c r="APN64" s="105"/>
      <c r="APO64" s="105"/>
      <c r="APP64" s="105"/>
      <c r="APQ64" s="105"/>
      <c r="APR64" s="105"/>
      <c r="APS64" s="105"/>
      <c r="APT64" s="105"/>
      <c r="APU64" s="105"/>
      <c r="APV64" s="105"/>
      <c r="APW64" s="105"/>
      <c r="APX64" s="105"/>
      <c r="APY64" s="105"/>
      <c r="APZ64" s="105"/>
      <c r="AQA64" s="105"/>
      <c r="AQB64" s="105"/>
      <c r="AQC64" s="105"/>
      <c r="AQD64" s="105"/>
      <c r="AQE64" s="105"/>
      <c r="AQF64" s="105"/>
      <c r="AQG64" s="105"/>
      <c r="AQH64" s="105"/>
      <c r="AQI64" s="105"/>
      <c r="AQJ64" s="105"/>
      <c r="AQK64" s="105"/>
      <c r="AQL64" s="105"/>
      <c r="AQM64" s="105"/>
      <c r="AQN64" s="105"/>
      <c r="AQO64" s="105"/>
      <c r="AQP64" s="105"/>
      <c r="AQQ64" s="105"/>
      <c r="AQR64" s="105"/>
      <c r="AQS64" s="105"/>
      <c r="AQT64" s="105"/>
      <c r="AQU64" s="105"/>
      <c r="AQV64" s="105"/>
      <c r="AQW64" s="105"/>
      <c r="AQX64" s="105"/>
      <c r="AQY64" s="105"/>
      <c r="AQZ64" s="105"/>
      <c r="ARA64" s="105"/>
      <c r="ARB64" s="105"/>
      <c r="ARC64" s="105"/>
      <c r="ARD64" s="105"/>
      <c r="ARE64" s="105"/>
      <c r="ARF64" s="105"/>
      <c r="ARG64" s="105"/>
      <c r="ARH64" s="105"/>
      <c r="ARI64" s="105"/>
      <c r="ARJ64" s="105"/>
      <c r="ARK64" s="105"/>
      <c r="ARL64" s="105"/>
      <c r="ARM64" s="105"/>
      <c r="ARN64" s="105"/>
      <c r="ARO64" s="105"/>
      <c r="ARP64" s="105"/>
      <c r="ARQ64" s="105"/>
      <c r="ARR64" s="105"/>
      <c r="ARS64" s="105"/>
      <c r="ART64" s="105"/>
      <c r="ARU64" s="105"/>
      <c r="ARV64" s="105"/>
      <c r="ARW64" s="105"/>
      <c r="ARX64" s="105"/>
      <c r="ARY64" s="105"/>
      <c r="ARZ64" s="105"/>
      <c r="ASA64" s="105"/>
      <c r="ASB64" s="105"/>
      <c r="ASC64" s="105"/>
      <c r="ASD64" s="105"/>
      <c r="ASE64" s="105"/>
      <c r="ASF64" s="105"/>
      <c r="ASG64" s="105"/>
      <c r="ASH64" s="105"/>
      <c r="ASI64" s="105"/>
      <c r="ASJ64" s="105"/>
      <c r="ASK64" s="105"/>
      <c r="ASL64" s="105"/>
      <c r="ASM64" s="105"/>
      <c r="ASN64" s="105"/>
      <c r="ASO64" s="105"/>
      <c r="ASP64" s="105"/>
      <c r="ASQ64" s="105"/>
      <c r="ASR64" s="105"/>
      <c r="ASS64" s="105"/>
      <c r="AST64" s="105"/>
      <c r="ASU64" s="105"/>
      <c r="ASV64" s="105"/>
      <c r="ASW64" s="105"/>
      <c r="ASX64" s="105"/>
      <c r="ASY64" s="105"/>
      <c r="ASZ64" s="105"/>
      <c r="ATA64" s="105"/>
      <c r="ATB64" s="105"/>
      <c r="ATC64" s="105"/>
      <c r="ATD64" s="105"/>
      <c r="ATE64" s="105"/>
      <c r="ATF64" s="105"/>
      <c r="ATG64" s="105"/>
      <c r="ATH64" s="105"/>
      <c r="ATI64" s="105"/>
      <c r="ATJ64" s="105"/>
      <c r="ATK64" s="105"/>
      <c r="ATL64" s="105"/>
      <c r="ATM64" s="105"/>
      <c r="ATN64" s="105"/>
      <c r="ATO64" s="105"/>
      <c r="ATP64" s="105"/>
      <c r="ATQ64" s="105"/>
      <c r="ATR64" s="105"/>
      <c r="ATS64" s="105"/>
      <c r="ATT64" s="105"/>
      <c r="ATU64" s="105"/>
      <c r="ATV64" s="105"/>
      <c r="ATW64" s="105"/>
      <c r="ATX64" s="105"/>
      <c r="ATY64" s="105"/>
      <c r="ATZ64" s="105"/>
      <c r="AUA64" s="105"/>
      <c r="AUB64" s="105"/>
      <c r="AUC64" s="105"/>
      <c r="AUD64" s="105"/>
      <c r="AUE64" s="105"/>
      <c r="AUF64" s="105"/>
      <c r="AUG64" s="105"/>
      <c r="AUH64" s="105"/>
      <c r="AUI64" s="105"/>
      <c r="AUJ64" s="105"/>
      <c r="AUK64" s="105"/>
      <c r="AUL64" s="105"/>
      <c r="AUM64" s="105"/>
      <c r="AUN64" s="105"/>
      <c r="AUO64" s="105"/>
      <c r="AUP64" s="105"/>
      <c r="AUQ64" s="105"/>
      <c r="AUR64" s="105"/>
      <c r="AUS64" s="105"/>
      <c r="AUT64" s="105"/>
      <c r="AUU64" s="105"/>
      <c r="AUV64" s="105"/>
      <c r="AUW64" s="105"/>
      <c r="AUX64" s="105"/>
      <c r="AUY64" s="105"/>
      <c r="AUZ64" s="105"/>
      <c r="AVA64" s="105"/>
      <c r="AVB64" s="105"/>
      <c r="AVC64" s="105"/>
      <c r="AVD64" s="105"/>
      <c r="AVE64" s="105"/>
      <c r="AVF64" s="105"/>
      <c r="AVG64" s="105"/>
      <c r="AVH64" s="105"/>
      <c r="AVI64" s="105"/>
      <c r="AVJ64" s="105"/>
      <c r="AVK64" s="105"/>
      <c r="AVL64" s="105"/>
      <c r="AVM64" s="105"/>
      <c r="AVN64" s="105"/>
      <c r="AVO64" s="105"/>
      <c r="AVP64" s="105"/>
      <c r="AVQ64" s="105"/>
      <c r="AVR64" s="105"/>
      <c r="AVS64" s="105"/>
      <c r="AVT64" s="105"/>
      <c r="AVU64" s="105"/>
      <c r="AVV64" s="105"/>
      <c r="AVW64" s="105"/>
      <c r="AVX64" s="105"/>
      <c r="AVY64" s="105"/>
      <c r="AVZ64" s="105"/>
      <c r="AWA64" s="105"/>
      <c r="AWB64" s="105"/>
      <c r="AWC64" s="105"/>
      <c r="AWD64" s="105"/>
      <c r="AWE64" s="105"/>
      <c r="AWF64" s="105"/>
      <c r="AWG64" s="105"/>
      <c r="AWH64" s="105"/>
    </row>
    <row r="65" spans="1:1282" s="58" customFormat="1" ht="15.75">
      <c r="A65" s="2578"/>
      <c r="B65" s="108" t="s">
        <v>10</v>
      </c>
      <c r="C65" s="88" t="s">
        <v>55</v>
      </c>
      <c r="D65" s="7"/>
      <c r="E65" s="7"/>
      <c r="F65" s="7"/>
      <c r="G65" s="7"/>
      <c r="H65" s="7"/>
      <c r="I65" s="7"/>
      <c r="J65" s="7"/>
      <c r="K65" s="7"/>
      <c r="L65" s="7"/>
      <c r="M65" s="7"/>
      <c r="N65" s="8"/>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c r="CE65" s="105"/>
      <c r="CF65" s="105"/>
      <c r="CG65" s="105"/>
      <c r="CH65" s="105"/>
      <c r="CI65" s="105"/>
      <c r="CJ65" s="105"/>
      <c r="CK65" s="105"/>
      <c r="CL65" s="105"/>
      <c r="CM65" s="105"/>
      <c r="CN65" s="105"/>
      <c r="CO65" s="105"/>
      <c r="CP65" s="105"/>
      <c r="CQ65" s="105"/>
      <c r="CR65" s="105"/>
      <c r="CS65" s="105"/>
      <c r="CT65" s="105"/>
      <c r="CU65" s="105"/>
      <c r="CV65" s="105"/>
      <c r="CW65" s="105"/>
      <c r="CX65" s="105"/>
      <c r="CY65" s="105"/>
      <c r="CZ65" s="105"/>
      <c r="DA65" s="105"/>
      <c r="DB65" s="105"/>
      <c r="DC65" s="105"/>
      <c r="DD65" s="105"/>
      <c r="DE65" s="105"/>
      <c r="DF65" s="105"/>
      <c r="DG65" s="105"/>
      <c r="DH65" s="105"/>
      <c r="DI65" s="105"/>
      <c r="DJ65" s="105"/>
      <c r="DK65" s="105"/>
      <c r="DL65" s="105"/>
      <c r="DM65" s="105"/>
      <c r="DN65" s="105"/>
      <c r="DO65" s="105"/>
      <c r="DP65" s="105"/>
      <c r="DQ65" s="105"/>
      <c r="DR65" s="105"/>
      <c r="DS65" s="105"/>
      <c r="DT65" s="105"/>
      <c r="DU65" s="105"/>
      <c r="DV65" s="105"/>
      <c r="DW65" s="105"/>
      <c r="DX65" s="105"/>
      <c r="DY65" s="105"/>
      <c r="DZ65" s="105"/>
      <c r="EA65" s="105"/>
      <c r="EB65" s="105"/>
      <c r="EC65" s="105"/>
      <c r="ED65" s="105"/>
      <c r="EE65" s="105"/>
      <c r="EF65" s="105"/>
      <c r="EG65" s="105"/>
      <c r="EH65" s="105"/>
      <c r="EI65" s="105"/>
      <c r="EJ65" s="105"/>
      <c r="EK65" s="105"/>
      <c r="EL65" s="105"/>
      <c r="EM65" s="105"/>
      <c r="EN65" s="105"/>
      <c r="EO65" s="105"/>
      <c r="EP65" s="105"/>
      <c r="EQ65" s="105"/>
      <c r="ER65" s="105"/>
      <c r="ES65" s="105"/>
      <c r="ET65" s="105"/>
      <c r="EU65" s="105"/>
      <c r="EV65" s="105"/>
      <c r="EW65" s="105"/>
      <c r="EX65" s="105"/>
      <c r="EY65" s="105"/>
      <c r="EZ65" s="105"/>
      <c r="FA65" s="105"/>
      <c r="FB65" s="105"/>
      <c r="FC65" s="105"/>
      <c r="FD65" s="105"/>
      <c r="FE65" s="105"/>
      <c r="FF65" s="105"/>
      <c r="FG65" s="105"/>
      <c r="FH65" s="105"/>
      <c r="FI65" s="105"/>
      <c r="FJ65" s="105"/>
      <c r="FK65" s="105"/>
      <c r="FL65" s="105"/>
      <c r="FM65" s="105"/>
      <c r="FN65" s="105"/>
      <c r="FO65" s="105"/>
      <c r="FP65" s="105"/>
      <c r="FQ65" s="105"/>
      <c r="FR65" s="105"/>
      <c r="FS65" s="105"/>
      <c r="FT65" s="105"/>
      <c r="FU65" s="105"/>
      <c r="FV65" s="105"/>
      <c r="FW65" s="105"/>
      <c r="FX65" s="105"/>
      <c r="FY65" s="105"/>
      <c r="FZ65" s="105"/>
      <c r="GA65" s="105"/>
      <c r="GB65" s="105"/>
      <c r="GC65" s="105"/>
      <c r="GD65" s="105"/>
      <c r="GE65" s="105"/>
      <c r="GF65" s="105"/>
      <c r="GG65" s="105"/>
      <c r="GH65" s="105"/>
      <c r="GI65" s="105"/>
      <c r="GJ65" s="105"/>
      <c r="GK65" s="105"/>
      <c r="GL65" s="105"/>
      <c r="GM65" s="105"/>
      <c r="GN65" s="105"/>
      <c r="GO65" s="105"/>
      <c r="GP65" s="105"/>
      <c r="GQ65" s="105"/>
      <c r="GR65" s="105"/>
      <c r="GS65" s="105"/>
      <c r="GT65" s="105"/>
      <c r="GU65" s="105"/>
      <c r="GV65" s="105"/>
      <c r="GW65" s="105"/>
      <c r="GX65" s="105"/>
      <c r="GY65" s="105"/>
      <c r="GZ65" s="105"/>
      <c r="HA65" s="105"/>
      <c r="HB65" s="105"/>
      <c r="HC65" s="105"/>
      <c r="HD65" s="105"/>
      <c r="HE65" s="105"/>
      <c r="HF65" s="105"/>
      <c r="HG65" s="105"/>
      <c r="HH65" s="105"/>
      <c r="HI65" s="105"/>
      <c r="HJ65" s="105"/>
      <c r="HK65" s="105"/>
      <c r="HL65" s="105"/>
      <c r="HM65" s="105"/>
      <c r="HN65" s="105"/>
      <c r="HO65" s="105"/>
      <c r="HP65" s="105"/>
      <c r="HQ65" s="105"/>
      <c r="HR65" s="105"/>
      <c r="HS65" s="105"/>
      <c r="HT65" s="105"/>
      <c r="HU65" s="105"/>
      <c r="HV65" s="105"/>
      <c r="HW65" s="105"/>
      <c r="HX65" s="105"/>
      <c r="HY65" s="105"/>
      <c r="HZ65" s="105"/>
      <c r="IA65" s="105"/>
      <c r="IB65" s="105"/>
      <c r="IC65" s="105"/>
      <c r="ID65" s="105"/>
      <c r="IE65" s="105"/>
      <c r="IF65" s="105"/>
      <c r="IG65" s="105"/>
      <c r="IH65" s="105"/>
      <c r="II65" s="105"/>
      <c r="IJ65" s="105"/>
      <c r="IK65" s="105"/>
      <c r="IL65" s="105"/>
      <c r="IM65" s="105"/>
      <c r="IN65" s="105"/>
      <c r="IO65" s="105"/>
      <c r="IP65" s="105"/>
      <c r="IQ65" s="105"/>
      <c r="IR65" s="105"/>
      <c r="IS65" s="105"/>
      <c r="IT65" s="105"/>
      <c r="IU65" s="105"/>
      <c r="IV65" s="105"/>
      <c r="IW65" s="105"/>
      <c r="IX65" s="105"/>
      <c r="IY65" s="105"/>
      <c r="IZ65" s="105"/>
      <c r="JA65" s="105"/>
      <c r="JB65" s="105"/>
      <c r="JC65" s="105"/>
      <c r="JD65" s="105"/>
      <c r="JE65" s="105"/>
      <c r="JF65" s="105"/>
      <c r="JG65" s="105"/>
      <c r="JH65" s="105"/>
      <c r="JI65" s="105"/>
      <c r="JJ65" s="105"/>
      <c r="JK65" s="105"/>
      <c r="JL65" s="105"/>
      <c r="JM65" s="105"/>
      <c r="JN65" s="105"/>
      <c r="JO65" s="105"/>
      <c r="JP65" s="105"/>
      <c r="JQ65" s="105"/>
      <c r="JR65" s="105"/>
      <c r="JS65" s="105"/>
      <c r="JT65" s="105"/>
      <c r="JU65" s="105"/>
      <c r="JV65" s="105"/>
      <c r="JW65" s="105"/>
      <c r="JX65" s="105"/>
      <c r="JY65" s="105"/>
      <c r="JZ65" s="105"/>
      <c r="KA65" s="105"/>
      <c r="KB65" s="105"/>
      <c r="KC65" s="105"/>
      <c r="KD65" s="105"/>
      <c r="KE65" s="105"/>
      <c r="KF65" s="105"/>
      <c r="KG65" s="105"/>
      <c r="KH65" s="105"/>
      <c r="KI65" s="105"/>
      <c r="KJ65" s="105"/>
      <c r="KK65" s="105"/>
      <c r="KL65" s="105"/>
      <c r="KM65" s="105"/>
      <c r="KN65" s="105"/>
      <c r="KO65" s="105"/>
      <c r="KP65" s="105"/>
      <c r="KQ65" s="105"/>
      <c r="KR65" s="105"/>
      <c r="KS65" s="105"/>
      <c r="KT65" s="105"/>
      <c r="KU65" s="105"/>
      <c r="KV65" s="105"/>
      <c r="KW65" s="105"/>
      <c r="KX65" s="105"/>
      <c r="KY65" s="105"/>
      <c r="KZ65" s="105"/>
      <c r="LA65" s="105"/>
      <c r="LB65" s="105"/>
      <c r="LC65" s="105"/>
      <c r="LD65" s="105"/>
      <c r="LE65" s="105"/>
      <c r="LF65" s="105"/>
      <c r="LG65" s="105"/>
      <c r="LH65" s="105"/>
      <c r="LI65" s="105"/>
      <c r="LJ65" s="105"/>
      <c r="LK65" s="105"/>
      <c r="LL65" s="105"/>
      <c r="LM65" s="105"/>
      <c r="LN65" s="105"/>
      <c r="LO65" s="105"/>
      <c r="LP65" s="105"/>
      <c r="LQ65" s="105"/>
      <c r="LR65" s="105"/>
      <c r="LS65" s="105"/>
      <c r="LT65" s="105"/>
      <c r="LU65" s="105"/>
      <c r="LV65" s="105"/>
      <c r="LW65" s="105"/>
      <c r="LX65" s="105"/>
      <c r="LY65" s="105"/>
      <c r="LZ65" s="105"/>
      <c r="MA65" s="105"/>
      <c r="MB65" s="105"/>
      <c r="MC65" s="105"/>
      <c r="MD65" s="105"/>
      <c r="ME65" s="105"/>
      <c r="MF65" s="105"/>
      <c r="MG65" s="105"/>
      <c r="MH65" s="105"/>
      <c r="MI65" s="105"/>
      <c r="MJ65" s="105"/>
      <c r="MK65" s="105"/>
      <c r="ML65" s="105"/>
      <c r="MM65" s="105"/>
      <c r="MN65" s="105"/>
      <c r="MO65" s="105"/>
      <c r="MP65" s="105"/>
      <c r="MQ65" s="105"/>
      <c r="MR65" s="105"/>
      <c r="MS65" s="105"/>
      <c r="MT65" s="105"/>
      <c r="MU65" s="105"/>
      <c r="MV65" s="105"/>
      <c r="MW65" s="105"/>
      <c r="MX65" s="105"/>
      <c r="MY65" s="105"/>
      <c r="MZ65" s="105"/>
      <c r="NA65" s="105"/>
      <c r="NB65" s="105"/>
      <c r="NC65" s="105"/>
      <c r="ND65" s="105"/>
      <c r="NE65" s="105"/>
      <c r="NF65" s="105"/>
      <c r="NG65" s="105"/>
      <c r="NH65" s="105"/>
      <c r="NI65" s="105"/>
      <c r="NJ65" s="105"/>
      <c r="NK65" s="105"/>
      <c r="NL65" s="105"/>
      <c r="NM65" s="105"/>
      <c r="NN65" s="105"/>
      <c r="NO65" s="105"/>
      <c r="NP65" s="105"/>
      <c r="NQ65" s="105"/>
      <c r="NR65" s="105"/>
      <c r="NS65" s="105"/>
      <c r="NT65" s="105"/>
      <c r="NU65" s="105"/>
      <c r="NV65" s="105"/>
      <c r="NW65" s="105"/>
      <c r="NX65" s="105"/>
      <c r="NY65" s="105"/>
      <c r="NZ65" s="105"/>
      <c r="OA65" s="105"/>
      <c r="OB65" s="105"/>
      <c r="OC65" s="105"/>
      <c r="OD65" s="105"/>
      <c r="OE65" s="105"/>
      <c r="OF65" s="105"/>
      <c r="OG65" s="105"/>
      <c r="OH65" s="105"/>
      <c r="OI65" s="105"/>
      <c r="OJ65" s="105"/>
      <c r="OK65" s="105"/>
      <c r="OL65" s="105"/>
      <c r="OM65" s="105"/>
      <c r="ON65" s="105"/>
      <c r="OO65" s="105"/>
      <c r="OP65" s="105"/>
      <c r="OQ65" s="105"/>
      <c r="OR65" s="105"/>
      <c r="OS65" s="105"/>
      <c r="OT65" s="105"/>
      <c r="OU65" s="105"/>
      <c r="OV65" s="105"/>
      <c r="OW65" s="105"/>
      <c r="OX65" s="105"/>
      <c r="OY65" s="105"/>
      <c r="OZ65" s="105"/>
      <c r="PA65" s="105"/>
      <c r="PB65" s="105"/>
      <c r="PC65" s="105"/>
      <c r="PD65" s="105"/>
      <c r="PE65" s="105"/>
      <c r="PF65" s="105"/>
      <c r="PG65" s="105"/>
      <c r="PH65" s="105"/>
      <c r="PI65" s="105"/>
      <c r="PJ65" s="105"/>
      <c r="PK65" s="105"/>
      <c r="PL65" s="105"/>
      <c r="PM65" s="105"/>
      <c r="PN65" s="105"/>
      <c r="PO65" s="105"/>
      <c r="PP65" s="105"/>
      <c r="PQ65" s="105"/>
      <c r="PR65" s="105"/>
      <c r="PS65" s="105"/>
      <c r="PT65" s="105"/>
      <c r="PU65" s="105"/>
      <c r="PV65" s="105"/>
      <c r="PW65" s="105"/>
      <c r="PX65" s="105"/>
      <c r="PY65" s="105"/>
      <c r="PZ65" s="105"/>
      <c r="QA65" s="105"/>
      <c r="QB65" s="105"/>
      <c r="QC65" s="105"/>
      <c r="QD65" s="105"/>
      <c r="QE65" s="105"/>
      <c r="QF65" s="105"/>
      <c r="QG65" s="105"/>
      <c r="QH65" s="105"/>
      <c r="QI65" s="105"/>
      <c r="QJ65" s="105"/>
      <c r="QK65" s="105"/>
      <c r="QL65" s="105"/>
      <c r="QM65" s="105"/>
      <c r="QN65" s="105"/>
      <c r="QO65" s="105"/>
      <c r="QP65" s="105"/>
      <c r="QQ65" s="105"/>
      <c r="QR65" s="105"/>
      <c r="QS65" s="105"/>
      <c r="QT65" s="105"/>
      <c r="QU65" s="105"/>
      <c r="QV65" s="105"/>
      <c r="QW65" s="105"/>
      <c r="QX65" s="105"/>
      <c r="QY65" s="105"/>
      <c r="QZ65" s="105"/>
      <c r="RA65" s="105"/>
      <c r="RB65" s="105"/>
      <c r="RC65" s="105"/>
      <c r="RD65" s="105"/>
      <c r="RE65" s="105"/>
      <c r="RF65" s="105"/>
      <c r="RG65" s="105"/>
      <c r="RH65" s="105"/>
      <c r="RI65" s="105"/>
      <c r="RJ65" s="105"/>
      <c r="RK65" s="105"/>
      <c r="RL65" s="105"/>
      <c r="RM65" s="105"/>
      <c r="RN65" s="105"/>
      <c r="RO65" s="105"/>
      <c r="RP65" s="105"/>
      <c r="RQ65" s="105"/>
      <c r="RR65" s="105"/>
      <c r="RS65" s="105"/>
      <c r="RT65" s="105"/>
      <c r="RU65" s="105"/>
      <c r="RV65" s="105"/>
      <c r="RW65" s="105"/>
      <c r="RX65" s="105"/>
      <c r="RY65" s="105"/>
      <c r="RZ65" s="105"/>
      <c r="SA65" s="105"/>
      <c r="SB65" s="105"/>
      <c r="SC65" s="105"/>
      <c r="SD65" s="105"/>
      <c r="SE65" s="105"/>
      <c r="SF65" s="105"/>
      <c r="SG65" s="105"/>
      <c r="SH65" s="105"/>
      <c r="SI65" s="105"/>
      <c r="SJ65" s="105"/>
      <c r="SK65" s="105"/>
      <c r="SL65" s="105"/>
      <c r="SM65" s="105"/>
      <c r="SN65" s="105"/>
      <c r="SO65" s="105"/>
      <c r="SP65" s="105"/>
      <c r="SQ65" s="105"/>
      <c r="SR65" s="105"/>
      <c r="SS65" s="105"/>
      <c r="ST65" s="105"/>
      <c r="SU65" s="105"/>
      <c r="SV65" s="105"/>
      <c r="SW65" s="105"/>
      <c r="SX65" s="105"/>
      <c r="SY65" s="105"/>
      <c r="SZ65" s="105"/>
      <c r="TA65" s="105"/>
      <c r="TB65" s="105"/>
      <c r="TC65" s="105"/>
      <c r="TD65" s="105"/>
      <c r="TE65" s="105"/>
      <c r="TF65" s="105"/>
      <c r="TG65" s="105"/>
      <c r="TH65" s="105"/>
      <c r="TI65" s="105"/>
      <c r="TJ65" s="105"/>
      <c r="TK65" s="105"/>
      <c r="TL65" s="105"/>
      <c r="TM65" s="105"/>
      <c r="TN65" s="105"/>
      <c r="TO65" s="105"/>
      <c r="TP65" s="105"/>
      <c r="TQ65" s="105"/>
      <c r="TR65" s="105"/>
      <c r="TS65" s="105"/>
      <c r="TT65" s="105"/>
      <c r="TU65" s="105"/>
      <c r="TV65" s="105"/>
      <c r="TW65" s="105"/>
      <c r="TX65" s="105"/>
      <c r="TY65" s="105"/>
      <c r="TZ65" s="105"/>
      <c r="UA65" s="105"/>
      <c r="UB65" s="105"/>
      <c r="UC65" s="105"/>
      <c r="UD65" s="105"/>
      <c r="UE65" s="105"/>
      <c r="UF65" s="105"/>
      <c r="UG65" s="105"/>
      <c r="UH65" s="105"/>
      <c r="UI65" s="105"/>
      <c r="UJ65" s="105"/>
      <c r="UK65" s="105"/>
      <c r="UL65" s="105"/>
      <c r="UM65" s="105"/>
      <c r="UN65" s="105"/>
      <c r="UO65" s="105"/>
      <c r="UP65" s="105"/>
      <c r="UQ65" s="105"/>
      <c r="UR65" s="105"/>
      <c r="US65" s="105"/>
      <c r="UT65" s="105"/>
      <c r="UU65" s="105"/>
      <c r="UV65" s="105"/>
      <c r="UW65" s="105"/>
      <c r="UX65" s="105"/>
      <c r="UY65" s="105"/>
      <c r="UZ65" s="105"/>
      <c r="VA65" s="105"/>
      <c r="VB65" s="105"/>
      <c r="VC65" s="105"/>
      <c r="VD65" s="105"/>
      <c r="VE65" s="105"/>
      <c r="VF65" s="105"/>
      <c r="VG65" s="105"/>
      <c r="VH65" s="105"/>
      <c r="VI65" s="105"/>
      <c r="VJ65" s="105"/>
      <c r="VK65" s="105"/>
      <c r="VL65" s="105"/>
      <c r="VM65" s="105"/>
      <c r="VN65" s="105"/>
      <c r="VO65" s="105"/>
      <c r="VP65" s="105"/>
      <c r="VQ65" s="105"/>
      <c r="VR65" s="105"/>
      <c r="VS65" s="105"/>
      <c r="VT65" s="105"/>
      <c r="VU65" s="105"/>
      <c r="VV65" s="105"/>
      <c r="VW65" s="105"/>
      <c r="VX65" s="105"/>
      <c r="VY65" s="105"/>
      <c r="VZ65" s="105"/>
      <c r="WA65" s="105"/>
      <c r="WB65" s="105"/>
      <c r="WC65" s="105"/>
      <c r="WD65" s="105"/>
      <c r="WE65" s="105"/>
      <c r="WF65" s="105"/>
      <c r="WG65" s="105"/>
      <c r="WH65" s="105"/>
      <c r="WI65" s="105"/>
      <c r="WJ65" s="105"/>
      <c r="WK65" s="105"/>
      <c r="WL65" s="105"/>
      <c r="WM65" s="105"/>
      <c r="WN65" s="105"/>
      <c r="WO65" s="105"/>
      <c r="WP65" s="105"/>
      <c r="WQ65" s="105"/>
      <c r="WR65" s="105"/>
      <c r="WS65" s="105"/>
      <c r="WT65" s="105"/>
      <c r="WU65" s="105"/>
      <c r="WV65" s="105"/>
      <c r="WW65" s="105"/>
      <c r="WX65" s="105"/>
      <c r="WY65" s="105"/>
      <c r="WZ65" s="105"/>
      <c r="XA65" s="105"/>
      <c r="XB65" s="105"/>
      <c r="XC65" s="105"/>
      <c r="XD65" s="105"/>
      <c r="XE65" s="105"/>
      <c r="XF65" s="105"/>
      <c r="XG65" s="105"/>
      <c r="XH65" s="105"/>
      <c r="XI65" s="105"/>
      <c r="XJ65" s="105"/>
      <c r="XK65" s="105"/>
      <c r="XL65" s="105"/>
      <c r="XM65" s="105"/>
      <c r="XN65" s="105"/>
      <c r="XO65" s="105"/>
      <c r="XP65" s="105"/>
      <c r="XQ65" s="105"/>
      <c r="XR65" s="105"/>
      <c r="XS65" s="105"/>
      <c r="XT65" s="105"/>
      <c r="XU65" s="105"/>
      <c r="XV65" s="105"/>
      <c r="XW65" s="105"/>
      <c r="XX65" s="105"/>
      <c r="XY65" s="105"/>
      <c r="XZ65" s="105"/>
      <c r="YA65" s="105"/>
      <c r="YB65" s="105"/>
      <c r="YC65" s="105"/>
      <c r="YD65" s="105"/>
      <c r="YE65" s="105"/>
      <c r="YF65" s="105"/>
      <c r="YG65" s="105"/>
      <c r="YH65" s="105"/>
      <c r="YI65" s="105"/>
      <c r="YJ65" s="105"/>
      <c r="YK65" s="105"/>
      <c r="YL65" s="105"/>
      <c r="YM65" s="105"/>
      <c r="YN65" s="105"/>
      <c r="YO65" s="105"/>
      <c r="YP65" s="105"/>
      <c r="YQ65" s="105"/>
      <c r="YR65" s="105"/>
      <c r="YS65" s="105"/>
      <c r="YT65" s="105"/>
      <c r="YU65" s="105"/>
      <c r="YV65" s="105"/>
      <c r="YW65" s="105"/>
      <c r="YX65" s="105"/>
      <c r="YY65" s="105"/>
      <c r="YZ65" s="105"/>
      <c r="ZA65" s="105"/>
      <c r="ZB65" s="105"/>
      <c r="ZC65" s="105"/>
      <c r="ZD65" s="105"/>
      <c r="ZE65" s="105"/>
      <c r="ZF65" s="105"/>
      <c r="ZG65" s="105"/>
      <c r="ZH65" s="105"/>
      <c r="ZI65" s="105"/>
      <c r="ZJ65" s="105"/>
      <c r="ZK65" s="105"/>
      <c r="ZL65" s="105"/>
      <c r="ZM65" s="105"/>
      <c r="ZN65" s="105"/>
      <c r="ZO65" s="105"/>
      <c r="ZP65" s="105"/>
      <c r="ZQ65" s="105"/>
      <c r="ZR65" s="105"/>
      <c r="ZS65" s="105"/>
      <c r="ZT65" s="105"/>
      <c r="ZU65" s="105"/>
      <c r="ZV65" s="105"/>
      <c r="ZW65" s="105"/>
      <c r="ZX65" s="105"/>
      <c r="ZY65" s="105"/>
      <c r="ZZ65" s="105"/>
      <c r="AAA65" s="105"/>
      <c r="AAB65" s="105"/>
      <c r="AAC65" s="105"/>
      <c r="AAD65" s="105"/>
      <c r="AAE65" s="105"/>
      <c r="AAF65" s="105"/>
      <c r="AAG65" s="105"/>
      <c r="AAH65" s="105"/>
      <c r="AAI65" s="105"/>
      <c r="AAJ65" s="105"/>
      <c r="AAK65" s="105"/>
      <c r="AAL65" s="105"/>
      <c r="AAM65" s="105"/>
      <c r="AAN65" s="105"/>
      <c r="AAO65" s="105"/>
      <c r="AAP65" s="105"/>
      <c r="AAQ65" s="105"/>
      <c r="AAR65" s="105"/>
      <c r="AAS65" s="105"/>
      <c r="AAT65" s="105"/>
      <c r="AAU65" s="105"/>
      <c r="AAV65" s="105"/>
      <c r="AAW65" s="105"/>
      <c r="AAX65" s="105"/>
      <c r="AAY65" s="105"/>
      <c r="AAZ65" s="105"/>
      <c r="ABA65" s="105"/>
      <c r="ABB65" s="105"/>
      <c r="ABC65" s="105"/>
      <c r="ABD65" s="105"/>
      <c r="ABE65" s="105"/>
      <c r="ABF65" s="105"/>
      <c r="ABG65" s="105"/>
      <c r="ABH65" s="105"/>
      <c r="ABI65" s="105"/>
      <c r="ABJ65" s="105"/>
      <c r="ABK65" s="105"/>
      <c r="ABL65" s="105"/>
      <c r="ABM65" s="105"/>
      <c r="ABN65" s="105"/>
      <c r="ABO65" s="105"/>
      <c r="ABP65" s="105"/>
      <c r="ABQ65" s="105"/>
      <c r="ABR65" s="105"/>
      <c r="ABS65" s="105"/>
      <c r="ABT65" s="105"/>
      <c r="ABU65" s="105"/>
      <c r="ABV65" s="105"/>
      <c r="ABW65" s="105"/>
      <c r="ABX65" s="105"/>
      <c r="ABY65" s="105"/>
      <c r="ABZ65" s="105"/>
      <c r="ACA65" s="105"/>
      <c r="ACB65" s="105"/>
      <c r="ACC65" s="105"/>
      <c r="ACD65" s="105"/>
      <c r="ACE65" s="105"/>
      <c r="ACF65" s="105"/>
      <c r="ACG65" s="105"/>
      <c r="ACH65" s="105"/>
      <c r="ACI65" s="105"/>
      <c r="ACJ65" s="105"/>
      <c r="ACK65" s="105"/>
      <c r="ACL65" s="105"/>
      <c r="ACM65" s="105"/>
      <c r="ACN65" s="105"/>
      <c r="ACO65" s="105"/>
      <c r="ACP65" s="105"/>
      <c r="ACQ65" s="105"/>
      <c r="ACR65" s="105"/>
      <c r="ACS65" s="105"/>
      <c r="ACT65" s="105"/>
      <c r="ACU65" s="105"/>
      <c r="ACV65" s="105"/>
      <c r="ACW65" s="105"/>
      <c r="ACX65" s="105"/>
      <c r="ACY65" s="105"/>
      <c r="ACZ65" s="105"/>
      <c r="ADA65" s="105"/>
      <c r="ADB65" s="105"/>
      <c r="ADC65" s="105"/>
      <c r="ADD65" s="105"/>
      <c r="ADE65" s="105"/>
      <c r="ADF65" s="105"/>
      <c r="ADG65" s="105"/>
      <c r="ADH65" s="105"/>
      <c r="ADI65" s="105"/>
      <c r="ADJ65" s="105"/>
      <c r="ADK65" s="105"/>
      <c r="ADL65" s="105"/>
      <c r="ADM65" s="105"/>
      <c r="ADN65" s="105"/>
      <c r="ADO65" s="105"/>
      <c r="ADP65" s="105"/>
      <c r="ADQ65" s="105"/>
      <c r="ADR65" s="105"/>
      <c r="ADS65" s="105"/>
      <c r="ADT65" s="105"/>
      <c r="ADU65" s="105"/>
      <c r="ADV65" s="105"/>
      <c r="ADW65" s="105"/>
      <c r="ADX65" s="105"/>
      <c r="ADY65" s="105"/>
      <c r="ADZ65" s="105"/>
      <c r="AEA65" s="105"/>
      <c r="AEB65" s="105"/>
      <c r="AEC65" s="105"/>
      <c r="AED65" s="105"/>
      <c r="AEE65" s="105"/>
      <c r="AEF65" s="105"/>
      <c r="AEG65" s="105"/>
      <c r="AEH65" s="105"/>
      <c r="AEI65" s="105"/>
      <c r="AEJ65" s="105"/>
      <c r="AEK65" s="105"/>
      <c r="AEL65" s="105"/>
      <c r="AEM65" s="105"/>
      <c r="AEN65" s="105"/>
      <c r="AEO65" s="105"/>
      <c r="AEP65" s="105"/>
      <c r="AEQ65" s="105"/>
      <c r="AER65" s="105"/>
      <c r="AES65" s="105"/>
      <c r="AET65" s="105"/>
      <c r="AEU65" s="105"/>
      <c r="AEV65" s="105"/>
      <c r="AEW65" s="105"/>
      <c r="AEX65" s="105"/>
      <c r="AEY65" s="105"/>
      <c r="AEZ65" s="105"/>
      <c r="AFA65" s="105"/>
      <c r="AFB65" s="105"/>
      <c r="AFC65" s="105"/>
      <c r="AFD65" s="105"/>
      <c r="AFE65" s="105"/>
      <c r="AFF65" s="105"/>
      <c r="AFG65" s="105"/>
      <c r="AFH65" s="105"/>
      <c r="AFI65" s="105"/>
      <c r="AFJ65" s="105"/>
      <c r="AFK65" s="105"/>
      <c r="AFL65" s="105"/>
      <c r="AFM65" s="105"/>
      <c r="AFN65" s="105"/>
      <c r="AFO65" s="105"/>
      <c r="AFP65" s="105"/>
      <c r="AFQ65" s="105"/>
      <c r="AFR65" s="105"/>
      <c r="AFS65" s="105"/>
      <c r="AFT65" s="105"/>
      <c r="AFU65" s="105"/>
      <c r="AFV65" s="105"/>
      <c r="AFW65" s="105"/>
      <c r="AFX65" s="105"/>
      <c r="AFY65" s="105"/>
      <c r="AFZ65" s="105"/>
      <c r="AGA65" s="105"/>
      <c r="AGB65" s="105"/>
      <c r="AGC65" s="105"/>
      <c r="AGD65" s="105"/>
      <c r="AGE65" s="105"/>
      <c r="AGF65" s="105"/>
      <c r="AGG65" s="105"/>
      <c r="AGH65" s="105"/>
      <c r="AGI65" s="105"/>
      <c r="AGJ65" s="105"/>
      <c r="AGK65" s="105"/>
      <c r="AGL65" s="105"/>
      <c r="AGM65" s="105"/>
      <c r="AGN65" s="105"/>
      <c r="AGO65" s="105"/>
      <c r="AGP65" s="105"/>
      <c r="AGQ65" s="105"/>
      <c r="AGR65" s="105"/>
      <c r="AGS65" s="105"/>
      <c r="AGT65" s="105"/>
      <c r="AGU65" s="105"/>
      <c r="AGV65" s="105"/>
      <c r="AGW65" s="105"/>
      <c r="AGX65" s="105"/>
      <c r="AGY65" s="105"/>
      <c r="AGZ65" s="105"/>
      <c r="AHA65" s="105"/>
      <c r="AHB65" s="105"/>
      <c r="AHC65" s="105"/>
      <c r="AHD65" s="105"/>
      <c r="AHE65" s="105"/>
      <c r="AHF65" s="105"/>
      <c r="AHG65" s="105"/>
      <c r="AHH65" s="105"/>
      <c r="AHI65" s="105"/>
      <c r="AHJ65" s="105"/>
      <c r="AHK65" s="105"/>
      <c r="AHL65" s="105"/>
      <c r="AHM65" s="105"/>
      <c r="AHN65" s="105"/>
      <c r="AHO65" s="105"/>
      <c r="AHP65" s="105"/>
      <c r="AHQ65" s="105"/>
      <c r="AHR65" s="105"/>
      <c r="AHS65" s="105"/>
      <c r="AHT65" s="105"/>
      <c r="AHU65" s="105"/>
      <c r="AHV65" s="105"/>
      <c r="AHW65" s="105"/>
      <c r="AHX65" s="105"/>
      <c r="AHY65" s="105"/>
      <c r="AHZ65" s="105"/>
      <c r="AIA65" s="105"/>
      <c r="AIB65" s="105"/>
      <c r="AIC65" s="105"/>
      <c r="AID65" s="105"/>
      <c r="AIE65" s="105"/>
      <c r="AIF65" s="105"/>
      <c r="AIG65" s="105"/>
      <c r="AIH65" s="105"/>
      <c r="AII65" s="105"/>
      <c r="AIJ65" s="105"/>
      <c r="AIK65" s="105"/>
      <c r="AIL65" s="105"/>
      <c r="AIM65" s="105"/>
      <c r="AIN65" s="105"/>
      <c r="AIO65" s="105"/>
      <c r="AIP65" s="105"/>
      <c r="AIQ65" s="105"/>
      <c r="AIR65" s="105"/>
      <c r="AIS65" s="105"/>
      <c r="AIT65" s="105"/>
      <c r="AIU65" s="105"/>
      <c r="AIV65" s="105"/>
      <c r="AIW65" s="105"/>
      <c r="AIX65" s="105"/>
      <c r="AIY65" s="105"/>
      <c r="AIZ65" s="105"/>
      <c r="AJA65" s="105"/>
      <c r="AJB65" s="105"/>
      <c r="AJC65" s="105"/>
      <c r="AJD65" s="105"/>
      <c r="AJE65" s="105"/>
      <c r="AJF65" s="105"/>
      <c r="AJG65" s="105"/>
      <c r="AJH65" s="105"/>
      <c r="AJI65" s="105"/>
      <c r="AJJ65" s="105"/>
      <c r="AJK65" s="105"/>
      <c r="AJL65" s="105"/>
      <c r="AJM65" s="105"/>
      <c r="AJN65" s="105"/>
      <c r="AJO65" s="105"/>
      <c r="AJP65" s="105"/>
      <c r="AJQ65" s="105"/>
      <c r="AJR65" s="105"/>
      <c r="AJS65" s="105"/>
      <c r="AJT65" s="105"/>
      <c r="AJU65" s="105"/>
      <c r="AJV65" s="105"/>
      <c r="AJW65" s="105"/>
      <c r="AJX65" s="105"/>
      <c r="AJY65" s="105"/>
      <c r="AJZ65" s="105"/>
      <c r="AKA65" s="105"/>
      <c r="AKB65" s="105"/>
      <c r="AKC65" s="105"/>
      <c r="AKD65" s="105"/>
      <c r="AKE65" s="105"/>
      <c r="AKF65" s="105"/>
      <c r="AKG65" s="105"/>
      <c r="AKH65" s="105"/>
      <c r="AKI65" s="105"/>
      <c r="AKJ65" s="105"/>
      <c r="AKK65" s="105"/>
      <c r="AKL65" s="105"/>
      <c r="AKM65" s="105"/>
      <c r="AKN65" s="105"/>
      <c r="AKO65" s="105"/>
      <c r="AKP65" s="105"/>
      <c r="AKQ65" s="105"/>
      <c r="AKR65" s="105"/>
      <c r="AKS65" s="105"/>
      <c r="AKT65" s="105"/>
      <c r="AKU65" s="105"/>
      <c r="AKV65" s="105"/>
      <c r="AKW65" s="105"/>
      <c r="AKX65" s="105"/>
      <c r="AKY65" s="105"/>
      <c r="AKZ65" s="105"/>
      <c r="ALA65" s="105"/>
      <c r="ALB65" s="105"/>
      <c r="ALC65" s="105"/>
      <c r="ALD65" s="105"/>
      <c r="ALE65" s="105"/>
      <c r="ALF65" s="105"/>
      <c r="ALG65" s="105"/>
      <c r="ALH65" s="105"/>
      <c r="ALI65" s="105"/>
      <c r="ALJ65" s="105"/>
      <c r="ALK65" s="105"/>
      <c r="ALL65" s="105"/>
      <c r="ALM65" s="105"/>
      <c r="ALN65" s="105"/>
      <c r="ALO65" s="105"/>
      <c r="ALP65" s="105"/>
      <c r="ALQ65" s="105"/>
      <c r="ALR65" s="105"/>
      <c r="ALS65" s="105"/>
      <c r="ALT65" s="105"/>
      <c r="ALU65" s="105"/>
      <c r="ALV65" s="105"/>
      <c r="ALW65" s="105"/>
      <c r="ALX65" s="105"/>
      <c r="ALY65" s="105"/>
      <c r="ALZ65" s="105"/>
      <c r="AMA65" s="105"/>
      <c r="AMB65" s="105"/>
      <c r="AMC65" s="105"/>
      <c r="AMD65" s="105"/>
      <c r="AME65" s="105"/>
      <c r="AMF65" s="105"/>
      <c r="AMG65" s="105"/>
      <c r="AMH65" s="105"/>
      <c r="AMI65" s="105"/>
      <c r="AMJ65" s="105"/>
      <c r="AMK65" s="105"/>
      <c r="AML65" s="105"/>
      <c r="AMM65" s="105"/>
      <c r="AMN65" s="105"/>
      <c r="AMO65" s="105"/>
      <c r="AMP65" s="105"/>
      <c r="AMQ65" s="105"/>
      <c r="AMR65" s="105"/>
      <c r="AMS65" s="105"/>
      <c r="AMT65" s="105"/>
      <c r="AMU65" s="105"/>
      <c r="AMV65" s="105"/>
      <c r="AMW65" s="105"/>
      <c r="AMX65" s="105"/>
      <c r="AMY65" s="105"/>
      <c r="AMZ65" s="105"/>
      <c r="ANA65" s="105"/>
      <c r="ANB65" s="105"/>
      <c r="ANC65" s="105"/>
      <c r="AND65" s="105"/>
      <c r="ANE65" s="105"/>
      <c r="ANF65" s="105"/>
      <c r="ANG65" s="105"/>
      <c r="ANH65" s="105"/>
      <c r="ANI65" s="105"/>
      <c r="ANJ65" s="105"/>
      <c r="ANK65" s="105"/>
      <c r="ANL65" s="105"/>
      <c r="ANM65" s="105"/>
      <c r="ANN65" s="105"/>
      <c r="ANO65" s="105"/>
      <c r="ANP65" s="105"/>
      <c r="ANQ65" s="105"/>
      <c r="ANR65" s="105"/>
      <c r="ANS65" s="105"/>
      <c r="ANT65" s="105"/>
      <c r="ANU65" s="105"/>
      <c r="ANV65" s="105"/>
      <c r="ANW65" s="105"/>
      <c r="ANX65" s="105"/>
      <c r="ANY65" s="105"/>
      <c r="ANZ65" s="105"/>
      <c r="AOA65" s="105"/>
      <c r="AOB65" s="105"/>
      <c r="AOC65" s="105"/>
      <c r="AOD65" s="105"/>
      <c r="AOE65" s="105"/>
      <c r="AOF65" s="105"/>
      <c r="AOG65" s="105"/>
      <c r="AOH65" s="105"/>
      <c r="AOI65" s="105"/>
      <c r="AOJ65" s="105"/>
      <c r="AOK65" s="105"/>
      <c r="AOL65" s="105"/>
      <c r="AOM65" s="105"/>
      <c r="AON65" s="105"/>
      <c r="AOO65" s="105"/>
      <c r="AOP65" s="105"/>
      <c r="AOQ65" s="105"/>
      <c r="AOR65" s="105"/>
      <c r="AOS65" s="105"/>
      <c r="AOT65" s="105"/>
      <c r="AOU65" s="105"/>
      <c r="AOV65" s="105"/>
      <c r="AOW65" s="105"/>
      <c r="AOX65" s="105"/>
      <c r="AOY65" s="105"/>
      <c r="AOZ65" s="105"/>
      <c r="APA65" s="105"/>
      <c r="APB65" s="105"/>
      <c r="APC65" s="105"/>
      <c r="APD65" s="105"/>
      <c r="APE65" s="105"/>
      <c r="APF65" s="105"/>
      <c r="APG65" s="105"/>
      <c r="APH65" s="105"/>
      <c r="API65" s="105"/>
      <c r="APJ65" s="105"/>
      <c r="APK65" s="105"/>
      <c r="APL65" s="105"/>
      <c r="APM65" s="105"/>
      <c r="APN65" s="105"/>
      <c r="APO65" s="105"/>
      <c r="APP65" s="105"/>
      <c r="APQ65" s="105"/>
      <c r="APR65" s="105"/>
      <c r="APS65" s="105"/>
      <c r="APT65" s="105"/>
      <c r="APU65" s="105"/>
      <c r="APV65" s="105"/>
      <c r="APW65" s="105"/>
      <c r="APX65" s="105"/>
      <c r="APY65" s="105"/>
      <c r="APZ65" s="105"/>
      <c r="AQA65" s="105"/>
      <c r="AQB65" s="105"/>
      <c r="AQC65" s="105"/>
      <c r="AQD65" s="105"/>
      <c r="AQE65" s="105"/>
      <c r="AQF65" s="105"/>
      <c r="AQG65" s="105"/>
      <c r="AQH65" s="105"/>
      <c r="AQI65" s="105"/>
      <c r="AQJ65" s="105"/>
      <c r="AQK65" s="105"/>
      <c r="AQL65" s="105"/>
      <c r="AQM65" s="105"/>
      <c r="AQN65" s="105"/>
      <c r="AQO65" s="105"/>
      <c r="AQP65" s="105"/>
      <c r="AQQ65" s="105"/>
      <c r="AQR65" s="105"/>
      <c r="AQS65" s="105"/>
      <c r="AQT65" s="105"/>
      <c r="AQU65" s="105"/>
      <c r="AQV65" s="105"/>
      <c r="AQW65" s="105"/>
      <c r="AQX65" s="105"/>
      <c r="AQY65" s="105"/>
      <c r="AQZ65" s="105"/>
      <c r="ARA65" s="105"/>
      <c r="ARB65" s="105"/>
      <c r="ARC65" s="105"/>
      <c r="ARD65" s="105"/>
      <c r="ARE65" s="105"/>
      <c r="ARF65" s="105"/>
      <c r="ARG65" s="105"/>
      <c r="ARH65" s="105"/>
      <c r="ARI65" s="105"/>
      <c r="ARJ65" s="105"/>
      <c r="ARK65" s="105"/>
      <c r="ARL65" s="105"/>
      <c r="ARM65" s="105"/>
      <c r="ARN65" s="105"/>
      <c r="ARO65" s="105"/>
      <c r="ARP65" s="105"/>
      <c r="ARQ65" s="105"/>
      <c r="ARR65" s="105"/>
      <c r="ARS65" s="105"/>
      <c r="ART65" s="105"/>
      <c r="ARU65" s="105"/>
      <c r="ARV65" s="105"/>
      <c r="ARW65" s="105"/>
      <c r="ARX65" s="105"/>
      <c r="ARY65" s="105"/>
      <c r="ARZ65" s="105"/>
      <c r="ASA65" s="105"/>
      <c r="ASB65" s="105"/>
      <c r="ASC65" s="105"/>
      <c r="ASD65" s="105"/>
      <c r="ASE65" s="105"/>
      <c r="ASF65" s="105"/>
      <c r="ASG65" s="105"/>
      <c r="ASH65" s="105"/>
      <c r="ASI65" s="105"/>
      <c r="ASJ65" s="105"/>
      <c r="ASK65" s="105"/>
      <c r="ASL65" s="105"/>
      <c r="ASM65" s="105"/>
      <c r="ASN65" s="105"/>
      <c r="ASO65" s="105"/>
      <c r="ASP65" s="105"/>
      <c r="ASQ65" s="105"/>
      <c r="ASR65" s="105"/>
      <c r="ASS65" s="105"/>
      <c r="AST65" s="105"/>
      <c r="ASU65" s="105"/>
      <c r="ASV65" s="105"/>
      <c r="ASW65" s="105"/>
      <c r="ASX65" s="105"/>
      <c r="ASY65" s="105"/>
      <c r="ASZ65" s="105"/>
      <c r="ATA65" s="105"/>
      <c r="ATB65" s="105"/>
      <c r="ATC65" s="105"/>
      <c r="ATD65" s="105"/>
      <c r="ATE65" s="105"/>
      <c r="ATF65" s="105"/>
      <c r="ATG65" s="105"/>
      <c r="ATH65" s="105"/>
      <c r="ATI65" s="105"/>
      <c r="ATJ65" s="105"/>
      <c r="ATK65" s="105"/>
      <c r="ATL65" s="105"/>
      <c r="ATM65" s="105"/>
      <c r="ATN65" s="105"/>
      <c r="ATO65" s="105"/>
      <c r="ATP65" s="105"/>
      <c r="ATQ65" s="105"/>
      <c r="ATR65" s="105"/>
      <c r="ATS65" s="105"/>
      <c r="ATT65" s="105"/>
      <c r="ATU65" s="105"/>
      <c r="ATV65" s="105"/>
      <c r="ATW65" s="105"/>
      <c r="ATX65" s="105"/>
      <c r="ATY65" s="105"/>
      <c r="ATZ65" s="105"/>
      <c r="AUA65" s="105"/>
      <c r="AUB65" s="105"/>
      <c r="AUC65" s="105"/>
      <c r="AUD65" s="105"/>
      <c r="AUE65" s="105"/>
      <c r="AUF65" s="105"/>
      <c r="AUG65" s="105"/>
      <c r="AUH65" s="105"/>
      <c r="AUI65" s="105"/>
      <c r="AUJ65" s="105"/>
      <c r="AUK65" s="105"/>
      <c r="AUL65" s="105"/>
      <c r="AUM65" s="105"/>
      <c r="AUN65" s="105"/>
      <c r="AUO65" s="105"/>
      <c r="AUP65" s="105"/>
      <c r="AUQ65" s="105"/>
      <c r="AUR65" s="105"/>
      <c r="AUS65" s="105"/>
      <c r="AUT65" s="105"/>
      <c r="AUU65" s="105"/>
      <c r="AUV65" s="105"/>
      <c r="AUW65" s="105"/>
      <c r="AUX65" s="105"/>
      <c r="AUY65" s="105"/>
      <c r="AUZ65" s="105"/>
      <c r="AVA65" s="105"/>
      <c r="AVB65" s="105"/>
      <c r="AVC65" s="105"/>
      <c r="AVD65" s="105"/>
      <c r="AVE65" s="105"/>
      <c r="AVF65" s="105"/>
      <c r="AVG65" s="105"/>
      <c r="AVH65" s="105"/>
      <c r="AVI65" s="105"/>
      <c r="AVJ65" s="105"/>
      <c r="AVK65" s="105"/>
      <c r="AVL65" s="105"/>
      <c r="AVM65" s="105"/>
      <c r="AVN65" s="105"/>
      <c r="AVO65" s="105"/>
      <c r="AVP65" s="105"/>
      <c r="AVQ65" s="105"/>
      <c r="AVR65" s="105"/>
      <c r="AVS65" s="105"/>
      <c r="AVT65" s="105"/>
      <c r="AVU65" s="105"/>
      <c r="AVV65" s="105"/>
      <c r="AVW65" s="105"/>
      <c r="AVX65" s="105"/>
      <c r="AVY65" s="105"/>
      <c r="AVZ65" s="105"/>
      <c r="AWA65" s="105"/>
      <c r="AWB65" s="105"/>
      <c r="AWC65" s="105"/>
      <c r="AWD65" s="105"/>
      <c r="AWE65" s="105"/>
      <c r="AWF65" s="105"/>
      <c r="AWG65" s="105"/>
      <c r="AWH65" s="105"/>
    </row>
    <row r="66" spans="1:1282" s="58" customFormat="1">
      <c r="A66" s="2578"/>
      <c r="B66" s="65"/>
      <c r="C66" s="2" t="s">
        <v>84</v>
      </c>
      <c r="D66" s="7"/>
      <c r="E66" s="7"/>
      <c r="F66" s="7"/>
      <c r="G66" s="7"/>
      <c r="H66" s="7"/>
      <c r="I66" s="7"/>
      <c r="J66" s="7"/>
      <c r="K66" s="7"/>
      <c r="L66" s="7"/>
      <c r="M66" s="7"/>
      <c r="N66" s="8"/>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c r="CE66" s="105"/>
      <c r="CF66" s="105"/>
      <c r="CG66" s="105"/>
      <c r="CH66" s="105"/>
      <c r="CI66" s="105"/>
      <c r="CJ66" s="105"/>
      <c r="CK66" s="105"/>
      <c r="CL66" s="105"/>
      <c r="CM66" s="105"/>
      <c r="CN66" s="105"/>
      <c r="CO66" s="105"/>
      <c r="CP66" s="105"/>
      <c r="CQ66" s="105"/>
      <c r="CR66" s="105"/>
      <c r="CS66" s="105"/>
      <c r="CT66" s="105"/>
      <c r="CU66" s="105"/>
      <c r="CV66" s="105"/>
      <c r="CW66" s="105"/>
      <c r="CX66" s="105"/>
      <c r="CY66" s="105"/>
      <c r="CZ66" s="105"/>
      <c r="DA66" s="105"/>
      <c r="DB66" s="105"/>
      <c r="DC66" s="105"/>
      <c r="DD66" s="105"/>
      <c r="DE66" s="105"/>
      <c r="DF66" s="105"/>
      <c r="DG66" s="105"/>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c r="EN66" s="105"/>
      <c r="EO66" s="105"/>
      <c r="EP66" s="105"/>
      <c r="EQ66" s="105"/>
      <c r="ER66" s="105"/>
      <c r="ES66" s="105"/>
      <c r="ET66" s="105"/>
      <c r="EU66" s="105"/>
      <c r="EV66" s="105"/>
      <c r="EW66" s="105"/>
      <c r="EX66" s="105"/>
      <c r="EY66" s="105"/>
      <c r="EZ66" s="105"/>
      <c r="FA66" s="105"/>
      <c r="FB66" s="105"/>
      <c r="FC66" s="105"/>
      <c r="FD66" s="105"/>
      <c r="FE66" s="105"/>
      <c r="FF66" s="105"/>
      <c r="FG66" s="105"/>
      <c r="FH66" s="105"/>
      <c r="FI66" s="105"/>
      <c r="FJ66" s="105"/>
      <c r="FK66" s="105"/>
      <c r="FL66" s="105"/>
      <c r="FM66" s="105"/>
      <c r="FN66" s="105"/>
      <c r="FO66" s="105"/>
      <c r="FP66" s="105"/>
      <c r="FQ66" s="105"/>
      <c r="FR66" s="105"/>
      <c r="FS66" s="105"/>
      <c r="FT66" s="105"/>
      <c r="FU66" s="105"/>
      <c r="FV66" s="105"/>
      <c r="FW66" s="105"/>
      <c r="FX66" s="105"/>
      <c r="FY66" s="105"/>
      <c r="FZ66" s="105"/>
      <c r="GA66" s="105"/>
      <c r="GB66" s="105"/>
      <c r="GC66" s="105"/>
      <c r="GD66" s="105"/>
      <c r="GE66" s="105"/>
      <c r="GF66" s="105"/>
      <c r="GG66" s="105"/>
      <c r="GH66" s="105"/>
      <c r="GI66" s="105"/>
      <c r="GJ66" s="105"/>
      <c r="GK66" s="105"/>
      <c r="GL66" s="105"/>
      <c r="GM66" s="105"/>
      <c r="GN66" s="105"/>
      <c r="GO66" s="105"/>
      <c r="GP66" s="105"/>
      <c r="GQ66" s="105"/>
      <c r="GR66" s="105"/>
      <c r="GS66" s="105"/>
      <c r="GT66" s="105"/>
      <c r="GU66" s="105"/>
      <c r="GV66" s="105"/>
      <c r="GW66" s="105"/>
      <c r="GX66" s="105"/>
      <c r="GY66" s="105"/>
      <c r="GZ66" s="105"/>
      <c r="HA66" s="105"/>
      <c r="HB66" s="105"/>
      <c r="HC66" s="105"/>
      <c r="HD66" s="105"/>
      <c r="HE66" s="105"/>
      <c r="HF66" s="105"/>
      <c r="HG66" s="105"/>
      <c r="HH66" s="105"/>
      <c r="HI66" s="105"/>
      <c r="HJ66" s="105"/>
      <c r="HK66" s="105"/>
      <c r="HL66" s="105"/>
      <c r="HM66" s="105"/>
      <c r="HN66" s="105"/>
      <c r="HO66" s="105"/>
      <c r="HP66" s="105"/>
      <c r="HQ66" s="105"/>
      <c r="HR66" s="105"/>
      <c r="HS66" s="105"/>
      <c r="HT66" s="105"/>
      <c r="HU66" s="105"/>
      <c r="HV66" s="105"/>
      <c r="HW66" s="105"/>
      <c r="HX66" s="105"/>
      <c r="HY66" s="105"/>
      <c r="HZ66" s="105"/>
      <c r="IA66" s="105"/>
      <c r="IB66" s="105"/>
      <c r="IC66" s="105"/>
      <c r="ID66" s="105"/>
      <c r="IE66" s="105"/>
      <c r="IF66" s="105"/>
      <c r="IG66" s="105"/>
      <c r="IH66" s="105"/>
      <c r="II66" s="105"/>
      <c r="IJ66" s="105"/>
      <c r="IK66" s="105"/>
      <c r="IL66" s="105"/>
      <c r="IM66" s="105"/>
      <c r="IN66" s="105"/>
      <c r="IO66" s="105"/>
      <c r="IP66" s="105"/>
      <c r="IQ66" s="105"/>
      <c r="IR66" s="105"/>
      <c r="IS66" s="105"/>
      <c r="IT66" s="105"/>
      <c r="IU66" s="105"/>
      <c r="IV66" s="105"/>
      <c r="IW66" s="105"/>
      <c r="IX66" s="105"/>
      <c r="IY66" s="105"/>
      <c r="IZ66" s="105"/>
      <c r="JA66" s="105"/>
      <c r="JB66" s="105"/>
      <c r="JC66" s="105"/>
      <c r="JD66" s="105"/>
      <c r="JE66" s="105"/>
      <c r="JF66" s="105"/>
      <c r="JG66" s="105"/>
      <c r="JH66" s="105"/>
      <c r="JI66" s="105"/>
      <c r="JJ66" s="105"/>
      <c r="JK66" s="105"/>
      <c r="JL66" s="105"/>
      <c r="JM66" s="105"/>
      <c r="JN66" s="105"/>
      <c r="JO66" s="105"/>
      <c r="JP66" s="105"/>
      <c r="JQ66" s="105"/>
      <c r="JR66" s="105"/>
      <c r="JS66" s="105"/>
      <c r="JT66" s="105"/>
      <c r="JU66" s="105"/>
      <c r="JV66" s="105"/>
      <c r="JW66" s="105"/>
      <c r="JX66" s="105"/>
      <c r="JY66" s="105"/>
      <c r="JZ66" s="105"/>
      <c r="KA66" s="105"/>
      <c r="KB66" s="105"/>
      <c r="KC66" s="105"/>
      <c r="KD66" s="105"/>
      <c r="KE66" s="105"/>
      <c r="KF66" s="105"/>
      <c r="KG66" s="105"/>
      <c r="KH66" s="105"/>
      <c r="KI66" s="105"/>
      <c r="KJ66" s="105"/>
      <c r="KK66" s="105"/>
      <c r="KL66" s="105"/>
      <c r="KM66" s="105"/>
      <c r="KN66" s="105"/>
      <c r="KO66" s="105"/>
      <c r="KP66" s="105"/>
      <c r="KQ66" s="105"/>
      <c r="KR66" s="105"/>
      <c r="KS66" s="105"/>
      <c r="KT66" s="105"/>
      <c r="KU66" s="105"/>
      <c r="KV66" s="105"/>
      <c r="KW66" s="105"/>
      <c r="KX66" s="105"/>
      <c r="KY66" s="105"/>
      <c r="KZ66" s="105"/>
      <c r="LA66" s="105"/>
      <c r="LB66" s="105"/>
      <c r="LC66" s="105"/>
      <c r="LD66" s="105"/>
      <c r="LE66" s="105"/>
      <c r="LF66" s="105"/>
      <c r="LG66" s="105"/>
      <c r="LH66" s="105"/>
      <c r="LI66" s="105"/>
      <c r="LJ66" s="105"/>
      <c r="LK66" s="105"/>
      <c r="LL66" s="105"/>
      <c r="LM66" s="105"/>
      <c r="LN66" s="105"/>
      <c r="LO66" s="105"/>
      <c r="LP66" s="105"/>
      <c r="LQ66" s="105"/>
      <c r="LR66" s="105"/>
      <c r="LS66" s="105"/>
      <c r="LT66" s="105"/>
      <c r="LU66" s="105"/>
      <c r="LV66" s="105"/>
      <c r="LW66" s="105"/>
      <c r="LX66" s="105"/>
      <c r="LY66" s="105"/>
      <c r="LZ66" s="105"/>
      <c r="MA66" s="105"/>
      <c r="MB66" s="105"/>
      <c r="MC66" s="105"/>
      <c r="MD66" s="105"/>
      <c r="ME66" s="105"/>
      <c r="MF66" s="105"/>
      <c r="MG66" s="105"/>
      <c r="MH66" s="105"/>
      <c r="MI66" s="105"/>
      <c r="MJ66" s="105"/>
      <c r="MK66" s="105"/>
      <c r="ML66" s="105"/>
      <c r="MM66" s="105"/>
      <c r="MN66" s="105"/>
      <c r="MO66" s="105"/>
      <c r="MP66" s="105"/>
      <c r="MQ66" s="105"/>
      <c r="MR66" s="105"/>
      <c r="MS66" s="105"/>
      <c r="MT66" s="105"/>
      <c r="MU66" s="105"/>
      <c r="MV66" s="105"/>
      <c r="MW66" s="105"/>
      <c r="MX66" s="105"/>
      <c r="MY66" s="105"/>
      <c r="MZ66" s="105"/>
      <c r="NA66" s="105"/>
      <c r="NB66" s="105"/>
      <c r="NC66" s="105"/>
      <c r="ND66" s="105"/>
      <c r="NE66" s="105"/>
      <c r="NF66" s="105"/>
      <c r="NG66" s="105"/>
      <c r="NH66" s="105"/>
      <c r="NI66" s="105"/>
      <c r="NJ66" s="105"/>
      <c r="NK66" s="105"/>
      <c r="NL66" s="105"/>
      <c r="NM66" s="105"/>
      <c r="NN66" s="105"/>
      <c r="NO66" s="105"/>
      <c r="NP66" s="105"/>
      <c r="NQ66" s="105"/>
      <c r="NR66" s="105"/>
      <c r="NS66" s="105"/>
      <c r="NT66" s="105"/>
      <c r="NU66" s="105"/>
      <c r="NV66" s="105"/>
      <c r="NW66" s="105"/>
      <c r="NX66" s="105"/>
      <c r="NY66" s="105"/>
      <c r="NZ66" s="105"/>
      <c r="OA66" s="105"/>
      <c r="OB66" s="105"/>
      <c r="OC66" s="105"/>
      <c r="OD66" s="105"/>
      <c r="OE66" s="105"/>
      <c r="OF66" s="105"/>
      <c r="OG66" s="105"/>
      <c r="OH66" s="105"/>
      <c r="OI66" s="105"/>
      <c r="OJ66" s="105"/>
      <c r="OK66" s="105"/>
      <c r="OL66" s="105"/>
      <c r="OM66" s="105"/>
      <c r="ON66" s="105"/>
      <c r="OO66" s="105"/>
      <c r="OP66" s="105"/>
      <c r="OQ66" s="105"/>
      <c r="OR66" s="105"/>
      <c r="OS66" s="105"/>
      <c r="OT66" s="105"/>
      <c r="OU66" s="105"/>
      <c r="OV66" s="105"/>
      <c r="OW66" s="105"/>
      <c r="OX66" s="105"/>
      <c r="OY66" s="105"/>
      <c r="OZ66" s="105"/>
      <c r="PA66" s="105"/>
      <c r="PB66" s="105"/>
      <c r="PC66" s="105"/>
      <c r="PD66" s="105"/>
      <c r="PE66" s="105"/>
      <c r="PF66" s="105"/>
      <c r="PG66" s="105"/>
      <c r="PH66" s="105"/>
      <c r="PI66" s="105"/>
      <c r="PJ66" s="105"/>
      <c r="PK66" s="105"/>
      <c r="PL66" s="105"/>
      <c r="PM66" s="105"/>
      <c r="PN66" s="105"/>
      <c r="PO66" s="105"/>
      <c r="PP66" s="105"/>
      <c r="PQ66" s="105"/>
      <c r="PR66" s="105"/>
      <c r="PS66" s="105"/>
      <c r="PT66" s="105"/>
      <c r="PU66" s="105"/>
      <c r="PV66" s="105"/>
      <c r="PW66" s="105"/>
      <c r="PX66" s="105"/>
      <c r="PY66" s="105"/>
      <c r="PZ66" s="105"/>
      <c r="QA66" s="105"/>
      <c r="QB66" s="105"/>
      <c r="QC66" s="105"/>
      <c r="QD66" s="105"/>
      <c r="QE66" s="105"/>
      <c r="QF66" s="105"/>
      <c r="QG66" s="105"/>
      <c r="QH66" s="105"/>
      <c r="QI66" s="105"/>
      <c r="QJ66" s="105"/>
      <c r="QK66" s="105"/>
      <c r="QL66" s="105"/>
      <c r="QM66" s="105"/>
      <c r="QN66" s="105"/>
      <c r="QO66" s="105"/>
      <c r="QP66" s="105"/>
      <c r="QQ66" s="105"/>
      <c r="QR66" s="105"/>
      <c r="QS66" s="105"/>
      <c r="QT66" s="105"/>
      <c r="QU66" s="105"/>
      <c r="QV66" s="105"/>
      <c r="QW66" s="105"/>
      <c r="QX66" s="105"/>
      <c r="QY66" s="105"/>
      <c r="QZ66" s="105"/>
      <c r="RA66" s="105"/>
      <c r="RB66" s="105"/>
      <c r="RC66" s="105"/>
      <c r="RD66" s="105"/>
      <c r="RE66" s="105"/>
      <c r="RF66" s="105"/>
      <c r="RG66" s="105"/>
      <c r="RH66" s="105"/>
      <c r="RI66" s="105"/>
      <c r="RJ66" s="105"/>
      <c r="RK66" s="105"/>
      <c r="RL66" s="105"/>
      <c r="RM66" s="105"/>
      <c r="RN66" s="105"/>
      <c r="RO66" s="105"/>
      <c r="RP66" s="105"/>
      <c r="RQ66" s="105"/>
      <c r="RR66" s="105"/>
      <c r="RS66" s="105"/>
      <c r="RT66" s="105"/>
      <c r="RU66" s="105"/>
      <c r="RV66" s="105"/>
      <c r="RW66" s="105"/>
      <c r="RX66" s="105"/>
      <c r="RY66" s="105"/>
      <c r="RZ66" s="105"/>
      <c r="SA66" s="105"/>
      <c r="SB66" s="105"/>
      <c r="SC66" s="105"/>
      <c r="SD66" s="105"/>
      <c r="SE66" s="105"/>
      <c r="SF66" s="105"/>
      <c r="SG66" s="105"/>
      <c r="SH66" s="105"/>
      <c r="SI66" s="105"/>
      <c r="SJ66" s="105"/>
      <c r="SK66" s="105"/>
      <c r="SL66" s="105"/>
      <c r="SM66" s="105"/>
      <c r="SN66" s="105"/>
      <c r="SO66" s="105"/>
      <c r="SP66" s="105"/>
      <c r="SQ66" s="105"/>
      <c r="SR66" s="105"/>
      <c r="SS66" s="105"/>
      <c r="ST66" s="105"/>
      <c r="SU66" s="105"/>
      <c r="SV66" s="105"/>
      <c r="SW66" s="105"/>
      <c r="SX66" s="105"/>
      <c r="SY66" s="105"/>
      <c r="SZ66" s="105"/>
      <c r="TA66" s="105"/>
      <c r="TB66" s="105"/>
      <c r="TC66" s="105"/>
      <c r="TD66" s="105"/>
      <c r="TE66" s="105"/>
      <c r="TF66" s="105"/>
      <c r="TG66" s="105"/>
      <c r="TH66" s="105"/>
      <c r="TI66" s="105"/>
      <c r="TJ66" s="105"/>
      <c r="TK66" s="105"/>
      <c r="TL66" s="105"/>
      <c r="TM66" s="105"/>
      <c r="TN66" s="105"/>
      <c r="TO66" s="105"/>
      <c r="TP66" s="105"/>
      <c r="TQ66" s="105"/>
      <c r="TR66" s="105"/>
      <c r="TS66" s="105"/>
      <c r="TT66" s="105"/>
      <c r="TU66" s="105"/>
      <c r="TV66" s="105"/>
      <c r="TW66" s="105"/>
      <c r="TX66" s="105"/>
      <c r="TY66" s="105"/>
      <c r="TZ66" s="105"/>
      <c r="UA66" s="105"/>
      <c r="UB66" s="105"/>
      <c r="UC66" s="105"/>
      <c r="UD66" s="105"/>
      <c r="UE66" s="105"/>
      <c r="UF66" s="105"/>
      <c r="UG66" s="105"/>
      <c r="UH66" s="105"/>
      <c r="UI66" s="105"/>
      <c r="UJ66" s="105"/>
      <c r="UK66" s="105"/>
      <c r="UL66" s="105"/>
      <c r="UM66" s="105"/>
      <c r="UN66" s="105"/>
      <c r="UO66" s="105"/>
      <c r="UP66" s="105"/>
      <c r="UQ66" s="105"/>
      <c r="UR66" s="105"/>
      <c r="US66" s="105"/>
      <c r="UT66" s="105"/>
      <c r="UU66" s="105"/>
      <c r="UV66" s="105"/>
      <c r="UW66" s="105"/>
      <c r="UX66" s="105"/>
      <c r="UY66" s="105"/>
      <c r="UZ66" s="105"/>
      <c r="VA66" s="105"/>
      <c r="VB66" s="105"/>
      <c r="VC66" s="105"/>
      <c r="VD66" s="105"/>
      <c r="VE66" s="105"/>
      <c r="VF66" s="105"/>
      <c r="VG66" s="105"/>
      <c r="VH66" s="105"/>
      <c r="VI66" s="105"/>
      <c r="VJ66" s="105"/>
      <c r="VK66" s="105"/>
      <c r="VL66" s="105"/>
      <c r="VM66" s="105"/>
      <c r="VN66" s="105"/>
      <c r="VO66" s="105"/>
      <c r="VP66" s="105"/>
      <c r="VQ66" s="105"/>
      <c r="VR66" s="105"/>
      <c r="VS66" s="105"/>
      <c r="VT66" s="105"/>
      <c r="VU66" s="105"/>
      <c r="VV66" s="105"/>
      <c r="VW66" s="105"/>
      <c r="VX66" s="105"/>
      <c r="VY66" s="105"/>
      <c r="VZ66" s="105"/>
      <c r="WA66" s="105"/>
      <c r="WB66" s="105"/>
      <c r="WC66" s="105"/>
      <c r="WD66" s="105"/>
      <c r="WE66" s="105"/>
      <c r="WF66" s="105"/>
      <c r="WG66" s="105"/>
      <c r="WH66" s="105"/>
      <c r="WI66" s="105"/>
      <c r="WJ66" s="105"/>
      <c r="WK66" s="105"/>
      <c r="WL66" s="105"/>
      <c r="WM66" s="105"/>
      <c r="WN66" s="105"/>
      <c r="WO66" s="105"/>
      <c r="WP66" s="105"/>
      <c r="WQ66" s="105"/>
      <c r="WR66" s="105"/>
      <c r="WS66" s="105"/>
      <c r="WT66" s="105"/>
      <c r="WU66" s="105"/>
      <c r="WV66" s="105"/>
      <c r="WW66" s="105"/>
      <c r="WX66" s="105"/>
      <c r="WY66" s="105"/>
      <c r="WZ66" s="105"/>
      <c r="XA66" s="105"/>
      <c r="XB66" s="105"/>
      <c r="XC66" s="105"/>
      <c r="XD66" s="105"/>
      <c r="XE66" s="105"/>
      <c r="XF66" s="105"/>
      <c r="XG66" s="105"/>
      <c r="XH66" s="105"/>
      <c r="XI66" s="105"/>
      <c r="XJ66" s="105"/>
      <c r="XK66" s="105"/>
      <c r="XL66" s="105"/>
      <c r="XM66" s="105"/>
      <c r="XN66" s="105"/>
      <c r="XO66" s="105"/>
      <c r="XP66" s="105"/>
      <c r="XQ66" s="105"/>
      <c r="XR66" s="105"/>
      <c r="XS66" s="105"/>
      <c r="XT66" s="105"/>
      <c r="XU66" s="105"/>
      <c r="XV66" s="105"/>
      <c r="XW66" s="105"/>
      <c r="XX66" s="105"/>
      <c r="XY66" s="105"/>
      <c r="XZ66" s="105"/>
      <c r="YA66" s="105"/>
      <c r="YB66" s="105"/>
      <c r="YC66" s="105"/>
      <c r="YD66" s="105"/>
      <c r="YE66" s="105"/>
      <c r="YF66" s="105"/>
      <c r="YG66" s="105"/>
      <c r="YH66" s="105"/>
      <c r="YI66" s="105"/>
      <c r="YJ66" s="105"/>
      <c r="YK66" s="105"/>
      <c r="YL66" s="105"/>
      <c r="YM66" s="105"/>
      <c r="YN66" s="105"/>
      <c r="YO66" s="105"/>
      <c r="YP66" s="105"/>
      <c r="YQ66" s="105"/>
      <c r="YR66" s="105"/>
      <c r="YS66" s="105"/>
      <c r="YT66" s="105"/>
      <c r="YU66" s="105"/>
      <c r="YV66" s="105"/>
      <c r="YW66" s="105"/>
      <c r="YX66" s="105"/>
      <c r="YY66" s="105"/>
      <c r="YZ66" s="105"/>
      <c r="ZA66" s="105"/>
      <c r="ZB66" s="105"/>
      <c r="ZC66" s="105"/>
      <c r="ZD66" s="105"/>
      <c r="ZE66" s="105"/>
      <c r="ZF66" s="105"/>
      <c r="ZG66" s="105"/>
      <c r="ZH66" s="105"/>
      <c r="ZI66" s="105"/>
      <c r="ZJ66" s="105"/>
      <c r="ZK66" s="105"/>
      <c r="ZL66" s="105"/>
      <c r="ZM66" s="105"/>
      <c r="ZN66" s="105"/>
      <c r="ZO66" s="105"/>
      <c r="ZP66" s="105"/>
      <c r="ZQ66" s="105"/>
      <c r="ZR66" s="105"/>
      <c r="ZS66" s="105"/>
      <c r="ZT66" s="105"/>
      <c r="ZU66" s="105"/>
      <c r="ZV66" s="105"/>
      <c r="ZW66" s="105"/>
      <c r="ZX66" s="105"/>
      <c r="ZY66" s="105"/>
      <c r="ZZ66" s="105"/>
      <c r="AAA66" s="105"/>
      <c r="AAB66" s="105"/>
      <c r="AAC66" s="105"/>
      <c r="AAD66" s="105"/>
      <c r="AAE66" s="105"/>
      <c r="AAF66" s="105"/>
      <c r="AAG66" s="105"/>
      <c r="AAH66" s="105"/>
      <c r="AAI66" s="105"/>
      <c r="AAJ66" s="105"/>
      <c r="AAK66" s="105"/>
      <c r="AAL66" s="105"/>
      <c r="AAM66" s="105"/>
      <c r="AAN66" s="105"/>
      <c r="AAO66" s="105"/>
      <c r="AAP66" s="105"/>
      <c r="AAQ66" s="105"/>
      <c r="AAR66" s="105"/>
      <c r="AAS66" s="105"/>
      <c r="AAT66" s="105"/>
      <c r="AAU66" s="105"/>
      <c r="AAV66" s="105"/>
      <c r="AAW66" s="105"/>
      <c r="AAX66" s="105"/>
      <c r="AAY66" s="105"/>
      <c r="AAZ66" s="105"/>
      <c r="ABA66" s="105"/>
      <c r="ABB66" s="105"/>
      <c r="ABC66" s="105"/>
      <c r="ABD66" s="105"/>
      <c r="ABE66" s="105"/>
      <c r="ABF66" s="105"/>
      <c r="ABG66" s="105"/>
      <c r="ABH66" s="105"/>
      <c r="ABI66" s="105"/>
      <c r="ABJ66" s="105"/>
      <c r="ABK66" s="105"/>
      <c r="ABL66" s="105"/>
      <c r="ABM66" s="105"/>
      <c r="ABN66" s="105"/>
      <c r="ABO66" s="105"/>
      <c r="ABP66" s="105"/>
      <c r="ABQ66" s="105"/>
      <c r="ABR66" s="105"/>
      <c r="ABS66" s="105"/>
      <c r="ABT66" s="105"/>
      <c r="ABU66" s="105"/>
      <c r="ABV66" s="105"/>
      <c r="ABW66" s="105"/>
      <c r="ABX66" s="105"/>
      <c r="ABY66" s="105"/>
      <c r="ABZ66" s="105"/>
      <c r="ACA66" s="105"/>
      <c r="ACB66" s="105"/>
      <c r="ACC66" s="105"/>
      <c r="ACD66" s="105"/>
      <c r="ACE66" s="105"/>
      <c r="ACF66" s="105"/>
      <c r="ACG66" s="105"/>
      <c r="ACH66" s="105"/>
      <c r="ACI66" s="105"/>
      <c r="ACJ66" s="105"/>
      <c r="ACK66" s="105"/>
      <c r="ACL66" s="105"/>
      <c r="ACM66" s="105"/>
      <c r="ACN66" s="105"/>
      <c r="ACO66" s="105"/>
      <c r="ACP66" s="105"/>
      <c r="ACQ66" s="105"/>
      <c r="ACR66" s="105"/>
      <c r="ACS66" s="105"/>
      <c r="ACT66" s="105"/>
      <c r="ACU66" s="105"/>
      <c r="ACV66" s="105"/>
      <c r="ACW66" s="105"/>
      <c r="ACX66" s="105"/>
      <c r="ACY66" s="105"/>
      <c r="ACZ66" s="105"/>
      <c r="ADA66" s="105"/>
      <c r="ADB66" s="105"/>
      <c r="ADC66" s="105"/>
      <c r="ADD66" s="105"/>
      <c r="ADE66" s="105"/>
      <c r="ADF66" s="105"/>
      <c r="ADG66" s="105"/>
      <c r="ADH66" s="105"/>
      <c r="ADI66" s="105"/>
      <c r="ADJ66" s="105"/>
      <c r="ADK66" s="105"/>
      <c r="ADL66" s="105"/>
      <c r="ADM66" s="105"/>
      <c r="ADN66" s="105"/>
      <c r="ADO66" s="105"/>
      <c r="ADP66" s="105"/>
      <c r="ADQ66" s="105"/>
      <c r="ADR66" s="105"/>
      <c r="ADS66" s="105"/>
      <c r="ADT66" s="105"/>
      <c r="ADU66" s="105"/>
      <c r="ADV66" s="105"/>
      <c r="ADW66" s="105"/>
      <c r="ADX66" s="105"/>
      <c r="ADY66" s="105"/>
      <c r="ADZ66" s="105"/>
      <c r="AEA66" s="105"/>
      <c r="AEB66" s="105"/>
      <c r="AEC66" s="105"/>
      <c r="AED66" s="105"/>
      <c r="AEE66" s="105"/>
      <c r="AEF66" s="105"/>
      <c r="AEG66" s="105"/>
      <c r="AEH66" s="105"/>
      <c r="AEI66" s="105"/>
      <c r="AEJ66" s="105"/>
      <c r="AEK66" s="105"/>
      <c r="AEL66" s="105"/>
      <c r="AEM66" s="105"/>
      <c r="AEN66" s="105"/>
      <c r="AEO66" s="105"/>
      <c r="AEP66" s="105"/>
      <c r="AEQ66" s="105"/>
      <c r="AER66" s="105"/>
      <c r="AES66" s="105"/>
      <c r="AET66" s="105"/>
      <c r="AEU66" s="105"/>
      <c r="AEV66" s="105"/>
      <c r="AEW66" s="105"/>
      <c r="AEX66" s="105"/>
      <c r="AEY66" s="105"/>
      <c r="AEZ66" s="105"/>
      <c r="AFA66" s="105"/>
      <c r="AFB66" s="105"/>
      <c r="AFC66" s="105"/>
      <c r="AFD66" s="105"/>
      <c r="AFE66" s="105"/>
      <c r="AFF66" s="105"/>
      <c r="AFG66" s="105"/>
      <c r="AFH66" s="105"/>
      <c r="AFI66" s="105"/>
      <c r="AFJ66" s="105"/>
      <c r="AFK66" s="105"/>
      <c r="AFL66" s="105"/>
      <c r="AFM66" s="105"/>
      <c r="AFN66" s="105"/>
      <c r="AFO66" s="105"/>
      <c r="AFP66" s="105"/>
      <c r="AFQ66" s="105"/>
      <c r="AFR66" s="105"/>
      <c r="AFS66" s="105"/>
      <c r="AFT66" s="105"/>
      <c r="AFU66" s="105"/>
      <c r="AFV66" s="105"/>
      <c r="AFW66" s="105"/>
      <c r="AFX66" s="105"/>
      <c r="AFY66" s="105"/>
      <c r="AFZ66" s="105"/>
      <c r="AGA66" s="105"/>
      <c r="AGB66" s="105"/>
      <c r="AGC66" s="105"/>
      <c r="AGD66" s="105"/>
      <c r="AGE66" s="105"/>
      <c r="AGF66" s="105"/>
      <c r="AGG66" s="105"/>
      <c r="AGH66" s="105"/>
      <c r="AGI66" s="105"/>
      <c r="AGJ66" s="105"/>
      <c r="AGK66" s="105"/>
      <c r="AGL66" s="105"/>
      <c r="AGM66" s="105"/>
      <c r="AGN66" s="105"/>
      <c r="AGO66" s="105"/>
      <c r="AGP66" s="105"/>
      <c r="AGQ66" s="105"/>
      <c r="AGR66" s="105"/>
      <c r="AGS66" s="105"/>
      <c r="AGT66" s="105"/>
      <c r="AGU66" s="105"/>
      <c r="AGV66" s="105"/>
      <c r="AGW66" s="105"/>
      <c r="AGX66" s="105"/>
      <c r="AGY66" s="105"/>
      <c r="AGZ66" s="105"/>
      <c r="AHA66" s="105"/>
      <c r="AHB66" s="105"/>
      <c r="AHC66" s="105"/>
      <c r="AHD66" s="105"/>
      <c r="AHE66" s="105"/>
      <c r="AHF66" s="105"/>
      <c r="AHG66" s="105"/>
      <c r="AHH66" s="105"/>
      <c r="AHI66" s="105"/>
      <c r="AHJ66" s="105"/>
      <c r="AHK66" s="105"/>
      <c r="AHL66" s="105"/>
      <c r="AHM66" s="105"/>
      <c r="AHN66" s="105"/>
      <c r="AHO66" s="105"/>
      <c r="AHP66" s="105"/>
      <c r="AHQ66" s="105"/>
      <c r="AHR66" s="105"/>
      <c r="AHS66" s="105"/>
      <c r="AHT66" s="105"/>
      <c r="AHU66" s="105"/>
      <c r="AHV66" s="105"/>
      <c r="AHW66" s="105"/>
      <c r="AHX66" s="105"/>
      <c r="AHY66" s="105"/>
      <c r="AHZ66" s="105"/>
      <c r="AIA66" s="105"/>
      <c r="AIB66" s="105"/>
      <c r="AIC66" s="105"/>
      <c r="AID66" s="105"/>
      <c r="AIE66" s="105"/>
      <c r="AIF66" s="105"/>
      <c r="AIG66" s="105"/>
      <c r="AIH66" s="105"/>
      <c r="AII66" s="105"/>
      <c r="AIJ66" s="105"/>
      <c r="AIK66" s="105"/>
      <c r="AIL66" s="105"/>
      <c r="AIM66" s="105"/>
      <c r="AIN66" s="105"/>
      <c r="AIO66" s="105"/>
      <c r="AIP66" s="105"/>
      <c r="AIQ66" s="105"/>
      <c r="AIR66" s="105"/>
      <c r="AIS66" s="105"/>
      <c r="AIT66" s="105"/>
      <c r="AIU66" s="105"/>
      <c r="AIV66" s="105"/>
      <c r="AIW66" s="105"/>
      <c r="AIX66" s="105"/>
      <c r="AIY66" s="105"/>
      <c r="AIZ66" s="105"/>
      <c r="AJA66" s="105"/>
      <c r="AJB66" s="105"/>
      <c r="AJC66" s="105"/>
      <c r="AJD66" s="105"/>
      <c r="AJE66" s="105"/>
      <c r="AJF66" s="105"/>
      <c r="AJG66" s="105"/>
      <c r="AJH66" s="105"/>
      <c r="AJI66" s="105"/>
      <c r="AJJ66" s="105"/>
      <c r="AJK66" s="105"/>
      <c r="AJL66" s="105"/>
      <c r="AJM66" s="105"/>
      <c r="AJN66" s="105"/>
      <c r="AJO66" s="105"/>
      <c r="AJP66" s="105"/>
      <c r="AJQ66" s="105"/>
      <c r="AJR66" s="105"/>
      <c r="AJS66" s="105"/>
      <c r="AJT66" s="105"/>
      <c r="AJU66" s="105"/>
      <c r="AJV66" s="105"/>
      <c r="AJW66" s="105"/>
      <c r="AJX66" s="105"/>
      <c r="AJY66" s="105"/>
      <c r="AJZ66" s="105"/>
      <c r="AKA66" s="105"/>
      <c r="AKB66" s="105"/>
      <c r="AKC66" s="105"/>
      <c r="AKD66" s="105"/>
      <c r="AKE66" s="105"/>
      <c r="AKF66" s="105"/>
      <c r="AKG66" s="105"/>
      <c r="AKH66" s="105"/>
      <c r="AKI66" s="105"/>
      <c r="AKJ66" s="105"/>
      <c r="AKK66" s="105"/>
      <c r="AKL66" s="105"/>
      <c r="AKM66" s="105"/>
      <c r="AKN66" s="105"/>
      <c r="AKO66" s="105"/>
      <c r="AKP66" s="105"/>
      <c r="AKQ66" s="105"/>
      <c r="AKR66" s="105"/>
      <c r="AKS66" s="105"/>
      <c r="AKT66" s="105"/>
      <c r="AKU66" s="105"/>
      <c r="AKV66" s="105"/>
      <c r="AKW66" s="105"/>
      <c r="AKX66" s="105"/>
      <c r="AKY66" s="105"/>
      <c r="AKZ66" s="105"/>
      <c r="ALA66" s="105"/>
      <c r="ALB66" s="105"/>
      <c r="ALC66" s="105"/>
      <c r="ALD66" s="105"/>
      <c r="ALE66" s="105"/>
      <c r="ALF66" s="105"/>
      <c r="ALG66" s="105"/>
      <c r="ALH66" s="105"/>
      <c r="ALI66" s="105"/>
      <c r="ALJ66" s="105"/>
      <c r="ALK66" s="105"/>
      <c r="ALL66" s="105"/>
      <c r="ALM66" s="105"/>
      <c r="ALN66" s="105"/>
      <c r="ALO66" s="105"/>
      <c r="ALP66" s="105"/>
      <c r="ALQ66" s="105"/>
      <c r="ALR66" s="105"/>
      <c r="ALS66" s="105"/>
      <c r="ALT66" s="105"/>
      <c r="ALU66" s="105"/>
      <c r="ALV66" s="105"/>
      <c r="ALW66" s="105"/>
      <c r="ALX66" s="105"/>
      <c r="ALY66" s="105"/>
      <c r="ALZ66" s="105"/>
      <c r="AMA66" s="105"/>
      <c r="AMB66" s="105"/>
      <c r="AMC66" s="105"/>
      <c r="AMD66" s="105"/>
      <c r="AME66" s="105"/>
      <c r="AMF66" s="105"/>
      <c r="AMG66" s="105"/>
      <c r="AMH66" s="105"/>
      <c r="AMI66" s="105"/>
      <c r="AMJ66" s="105"/>
      <c r="AMK66" s="105"/>
      <c r="AML66" s="105"/>
      <c r="AMM66" s="105"/>
      <c r="AMN66" s="105"/>
      <c r="AMO66" s="105"/>
      <c r="AMP66" s="105"/>
      <c r="AMQ66" s="105"/>
      <c r="AMR66" s="105"/>
      <c r="AMS66" s="105"/>
      <c r="AMT66" s="105"/>
      <c r="AMU66" s="105"/>
      <c r="AMV66" s="105"/>
      <c r="AMW66" s="105"/>
      <c r="AMX66" s="105"/>
      <c r="AMY66" s="105"/>
      <c r="AMZ66" s="105"/>
      <c r="ANA66" s="105"/>
      <c r="ANB66" s="105"/>
      <c r="ANC66" s="105"/>
      <c r="AND66" s="105"/>
      <c r="ANE66" s="105"/>
      <c r="ANF66" s="105"/>
      <c r="ANG66" s="105"/>
      <c r="ANH66" s="105"/>
      <c r="ANI66" s="105"/>
      <c r="ANJ66" s="105"/>
      <c r="ANK66" s="105"/>
      <c r="ANL66" s="105"/>
      <c r="ANM66" s="105"/>
      <c r="ANN66" s="105"/>
      <c r="ANO66" s="105"/>
      <c r="ANP66" s="105"/>
      <c r="ANQ66" s="105"/>
      <c r="ANR66" s="105"/>
      <c r="ANS66" s="105"/>
      <c r="ANT66" s="105"/>
      <c r="ANU66" s="105"/>
      <c r="ANV66" s="105"/>
      <c r="ANW66" s="105"/>
      <c r="ANX66" s="105"/>
      <c r="ANY66" s="105"/>
      <c r="ANZ66" s="105"/>
      <c r="AOA66" s="105"/>
      <c r="AOB66" s="105"/>
      <c r="AOC66" s="105"/>
      <c r="AOD66" s="105"/>
      <c r="AOE66" s="105"/>
      <c r="AOF66" s="105"/>
      <c r="AOG66" s="105"/>
      <c r="AOH66" s="105"/>
      <c r="AOI66" s="105"/>
      <c r="AOJ66" s="105"/>
      <c r="AOK66" s="105"/>
      <c r="AOL66" s="105"/>
      <c r="AOM66" s="105"/>
      <c r="AON66" s="105"/>
      <c r="AOO66" s="105"/>
      <c r="AOP66" s="105"/>
      <c r="AOQ66" s="105"/>
      <c r="AOR66" s="105"/>
      <c r="AOS66" s="105"/>
      <c r="AOT66" s="105"/>
      <c r="AOU66" s="105"/>
      <c r="AOV66" s="105"/>
      <c r="AOW66" s="105"/>
      <c r="AOX66" s="105"/>
      <c r="AOY66" s="105"/>
      <c r="AOZ66" s="105"/>
      <c r="APA66" s="105"/>
      <c r="APB66" s="105"/>
      <c r="APC66" s="105"/>
      <c r="APD66" s="105"/>
      <c r="APE66" s="105"/>
      <c r="APF66" s="105"/>
      <c r="APG66" s="105"/>
      <c r="APH66" s="105"/>
      <c r="API66" s="105"/>
      <c r="APJ66" s="105"/>
      <c r="APK66" s="105"/>
      <c r="APL66" s="105"/>
      <c r="APM66" s="105"/>
      <c r="APN66" s="105"/>
      <c r="APO66" s="105"/>
      <c r="APP66" s="105"/>
      <c r="APQ66" s="105"/>
      <c r="APR66" s="105"/>
      <c r="APS66" s="105"/>
      <c r="APT66" s="105"/>
      <c r="APU66" s="105"/>
      <c r="APV66" s="105"/>
      <c r="APW66" s="105"/>
      <c r="APX66" s="105"/>
      <c r="APY66" s="105"/>
      <c r="APZ66" s="105"/>
      <c r="AQA66" s="105"/>
      <c r="AQB66" s="105"/>
      <c r="AQC66" s="105"/>
      <c r="AQD66" s="105"/>
      <c r="AQE66" s="105"/>
      <c r="AQF66" s="105"/>
      <c r="AQG66" s="105"/>
      <c r="AQH66" s="105"/>
      <c r="AQI66" s="105"/>
      <c r="AQJ66" s="105"/>
      <c r="AQK66" s="105"/>
      <c r="AQL66" s="105"/>
      <c r="AQM66" s="105"/>
      <c r="AQN66" s="105"/>
      <c r="AQO66" s="105"/>
      <c r="AQP66" s="105"/>
      <c r="AQQ66" s="105"/>
      <c r="AQR66" s="105"/>
      <c r="AQS66" s="105"/>
      <c r="AQT66" s="105"/>
      <c r="AQU66" s="105"/>
      <c r="AQV66" s="105"/>
      <c r="AQW66" s="105"/>
      <c r="AQX66" s="105"/>
      <c r="AQY66" s="105"/>
      <c r="AQZ66" s="105"/>
      <c r="ARA66" s="105"/>
      <c r="ARB66" s="105"/>
      <c r="ARC66" s="105"/>
      <c r="ARD66" s="105"/>
      <c r="ARE66" s="105"/>
      <c r="ARF66" s="105"/>
      <c r="ARG66" s="105"/>
      <c r="ARH66" s="105"/>
      <c r="ARI66" s="105"/>
      <c r="ARJ66" s="105"/>
      <c r="ARK66" s="105"/>
      <c r="ARL66" s="105"/>
      <c r="ARM66" s="105"/>
      <c r="ARN66" s="105"/>
      <c r="ARO66" s="105"/>
      <c r="ARP66" s="105"/>
      <c r="ARQ66" s="105"/>
      <c r="ARR66" s="105"/>
      <c r="ARS66" s="105"/>
      <c r="ART66" s="105"/>
      <c r="ARU66" s="105"/>
      <c r="ARV66" s="105"/>
      <c r="ARW66" s="105"/>
      <c r="ARX66" s="105"/>
      <c r="ARY66" s="105"/>
      <c r="ARZ66" s="105"/>
      <c r="ASA66" s="105"/>
      <c r="ASB66" s="105"/>
      <c r="ASC66" s="105"/>
      <c r="ASD66" s="105"/>
      <c r="ASE66" s="105"/>
      <c r="ASF66" s="105"/>
      <c r="ASG66" s="105"/>
      <c r="ASH66" s="105"/>
      <c r="ASI66" s="105"/>
      <c r="ASJ66" s="105"/>
      <c r="ASK66" s="105"/>
      <c r="ASL66" s="105"/>
      <c r="ASM66" s="105"/>
      <c r="ASN66" s="105"/>
      <c r="ASO66" s="105"/>
      <c r="ASP66" s="105"/>
      <c r="ASQ66" s="105"/>
      <c r="ASR66" s="105"/>
      <c r="ASS66" s="105"/>
      <c r="AST66" s="105"/>
      <c r="ASU66" s="105"/>
      <c r="ASV66" s="105"/>
      <c r="ASW66" s="105"/>
      <c r="ASX66" s="105"/>
      <c r="ASY66" s="105"/>
      <c r="ASZ66" s="105"/>
      <c r="ATA66" s="105"/>
      <c r="ATB66" s="105"/>
      <c r="ATC66" s="105"/>
      <c r="ATD66" s="105"/>
      <c r="ATE66" s="105"/>
      <c r="ATF66" s="105"/>
      <c r="ATG66" s="105"/>
      <c r="ATH66" s="105"/>
      <c r="ATI66" s="105"/>
      <c r="ATJ66" s="105"/>
      <c r="ATK66" s="105"/>
      <c r="ATL66" s="105"/>
      <c r="ATM66" s="105"/>
      <c r="ATN66" s="105"/>
      <c r="ATO66" s="105"/>
      <c r="ATP66" s="105"/>
      <c r="ATQ66" s="105"/>
      <c r="ATR66" s="105"/>
      <c r="ATS66" s="105"/>
      <c r="ATT66" s="105"/>
      <c r="ATU66" s="105"/>
      <c r="ATV66" s="105"/>
      <c r="ATW66" s="105"/>
      <c r="ATX66" s="105"/>
      <c r="ATY66" s="105"/>
      <c r="ATZ66" s="105"/>
      <c r="AUA66" s="105"/>
      <c r="AUB66" s="105"/>
      <c r="AUC66" s="105"/>
      <c r="AUD66" s="105"/>
      <c r="AUE66" s="105"/>
      <c r="AUF66" s="105"/>
      <c r="AUG66" s="105"/>
      <c r="AUH66" s="105"/>
      <c r="AUI66" s="105"/>
      <c r="AUJ66" s="105"/>
      <c r="AUK66" s="105"/>
      <c r="AUL66" s="105"/>
      <c r="AUM66" s="105"/>
      <c r="AUN66" s="105"/>
      <c r="AUO66" s="105"/>
      <c r="AUP66" s="105"/>
      <c r="AUQ66" s="105"/>
      <c r="AUR66" s="105"/>
      <c r="AUS66" s="105"/>
      <c r="AUT66" s="105"/>
      <c r="AUU66" s="105"/>
      <c r="AUV66" s="105"/>
      <c r="AUW66" s="105"/>
      <c r="AUX66" s="105"/>
      <c r="AUY66" s="105"/>
      <c r="AUZ66" s="105"/>
      <c r="AVA66" s="105"/>
      <c r="AVB66" s="105"/>
      <c r="AVC66" s="105"/>
      <c r="AVD66" s="105"/>
      <c r="AVE66" s="105"/>
      <c r="AVF66" s="105"/>
      <c r="AVG66" s="105"/>
      <c r="AVH66" s="105"/>
      <c r="AVI66" s="105"/>
      <c r="AVJ66" s="105"/>
      <c r="AVK66" s="105"/>
      <c r="AVL66" s="105"/>
      <c r="AVM66" s="105"/>
      <c r="AVN66" s="105"/>
      <c r="AVO66" s="105"/>
      <c r="AVP66" s="105"/>
      <c r="AVQ66" s="105"/>
      <c r="AVR66" s="105"/>
      <c r="AVS66" s="105"/>
      <c r="AVT66" s="105"/>
      <c r="AVU66" s="105"/>
      <c r="AVV66" s="105"/>
      <c r="AVW66" s="105"/>
      <c r="AVX66" s="105"/>
      <c r="AVY66" s="105"/>
      <c r="AVZ66" s="105"/>
      <c r="AWA66" s="105"/>
      <c r="AWB66" s="105"/>
      <c r="AWC66" s="105"/>
      <c r="AWD66" s="105"/>
      <c r="AWE66" s="105"/>
      <c r="AWF66" s="105"/>
      <c r="AWG66" s="105"/>
      <c r="AWH66" s="105"/>
    </row>
    <row r="67" spans="1:1282" s="58" customFormat="1">
      <c r="A67" s="2578"/>
      <c r="B67" s="65"/>
      <c r="C67" s="7"/>
      <c r="D67" s="7"/>
      <c r="E67" s="7"/>
      <c r="F67" s="7"/>
      <c r="G67" s="7"/>
      <c r="H67" s="7"/>
      <c r="I67" s="7"/>
      <c r="J67" s="7"/>
      <c r="K67" s="7"/>
      <c r="L67" s="7"/>
      <c r="M67" s="7"/>
      <c r="N67" s="8"/>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c r="EN67" s="105"/>
      <c r="EO67" s="105"/>
      <c r="EP67" s="105"/>
      <c r="EQ67" s="105"/>
      <c r="ER67" s="105"/>
      <c r="ES67" s="105"/>
      <c r="ET67" s="105"/>
      <c r="EU67" s="105"/>
      <c r="EV67" s="105"/>
      <c r="EW67" s="105"/>
      <c r="EX67" s="105"/>
      <c r="EY67" s="105"/>
      <c r="EZ67" s="105"/>
      <c r="FA67" s="105"/>
      <c r="FB67" s="105"/>
      <c r="FC67" s="105"/>
      <c r="FD67" s="105"/>
      <c r="FE67" s="105"/>
      <c r="FF67" s="105"/>
      <c r="FG67" s="105"/>
      <c r="FH67" s="105"/>
      <c r="FI67" s="105"/>
      <c r="FJ67" s="105"/>
      <c r="FK67" s="105"/>
      <c r="FL67" s="105"/>
      <c r="FM67" s="105"/>
      <c r="FN67" s="105"/>
      <c r="FO67" s="105"/>
      <c r="FP67" s="105"/>
      <c r="FQ67" s="105"/>
      <c r="FR67" s="105"/>
      <c r="FS67" s="105"/>
      <c r="FT67" s="105"/>
      <c r="FU67" s="105"/>
      <c r="FV67" s="105"/>
      <c r="FW67" s="105"/>
      <c r="FX67" s="105"/>
      <c r="FY67" s="105"/>
      <c r="FZ67" s="105"/>
      <c r="GA67" s="105"/>
      <c r="GB67" s="105"/>
      <c r="GC67" s="105"/>
      <c r="GD67" s="105"/>
      <c r="GE67" s="105"/>
      <c r="GF67" s="105"/>
      <c r="GG67" s="105"/>
      <c r="GH67" s="105"/>
      <c r="GI67" s="105"/>
      <c r="GJ67" s="105"/>
      <c r="GK67" s="105"/>
      <c r="GL67" s="105"/>
      <c r="GM67" s="105"/>
      <c r="GN67" s="105"/>
      <c r="GO67" s="105"/>
      <c r="GP67" s="105"/>
      <c r="GQ67" s="105"/>
      <c r="GR67" s="105"/>
      <c r="GS67" s="105"/>
      <c r="GT67" s="105"/>
      <c r="GU67" s="105"/>
      <c r="GV67" s="105"/>
      <c r="GW67" s="105"/>
      <c r="GX67" s="105"/>
      <c r="GY67" s="105"/>
      <c r="GZ67" s="105"/>
      <c r="HA67" s="105"/>
      <c r="HB67" s="105"/>
      <c r="HC67" s="105"/>
      <c r="HD67" s="105"/>
      <c r="HE67" s="105"/>
      <c r="HF67" s="105"/>
      <c r="HG67" s="105"/>
      <c r="HH67" s="105"/>
      <c r="HI67" s="105"/>
      <c r="HJ67" s="105"/>
      <c r="HK67" s="105"/>
      <c r="HL67" s="105"/>
      <c r="HM67" s="105"/>
      <c r="HN67" s="105"/>
      <c r="HO67" s="105"/>
      <c r="HP67" s="105"/>
      <c r="HQ67" s="105"/>
      <c r="HR67" s="105"/>
      <c r="HS67" s="105"/>
      <c r="HT67" s="105"/>
      <c r="HU67" s="105"/>
      <c r="HV67" s="105"/>
      <c r="HW67" s="105"/>
      <c r="HX67" s="105"/>
      <c r="HY67" s="105"/>
      <c r="HZ67" s="105"/>
      <c r="IA67" s="105"/>
      <c r="IB67" s="105"/>
      <c r="IC67" s="105"/>
      <c r="ID67" s="105"/>
      <c r="IE67" s="105"/>
      <c r="IF67" s="105"/>
      <c r="IG67" s="105"/>
      <c r="IH67" s="105"/>
      <c r="II67" s="105"/>
      <c r="IJ67" s="105"/>
      <c r="IK67" s="105"/>
      <c r="IL67" s="105"/>
      <c r="IM67" s="105"/>
      <c r="IN67" s="105"/>
      <c r="IO67" s="105"/>
      <c r="IP67" s="105"/>
      <c r="IQ67" s="105"/>
      <c r="IR67" s="105"/>
      <c r="IS67" s="105"/>
      <c r="IT67" s="105"/>
      <c r="IU67" s="105"/>
      <c r="IV67" s="105"/>
      <c r="IW67" s="105"/>
      <c r="IX67" s="105"/>
      <c r="IY67" s="105"/>
      <c r="IZ67" s="105"/>
      <c r="JA67" s="105"/>
      <c r="JB67" s="105"/>
      <c r="JC67" s="105"/>
      <c r="JD67" s="105"/>
      <c r="JE67" s="105"/>
      <c r="JF67" s="105"/>
      <c r="JG67" s="105"/>
      <c r="JH67" s="105"/>
      <c r="JI67" s="105"/>
      <c r="JJ67" s="105"/>
      <c r="JK67" s="105"/>
      <c r="JL67" s="105"/>
      <c r="JM67" s="105"/>
      <c r="JN67" s="105"/>
      <c r="JO67" s="105"/>
      <c r="JP67" s="105"/>
      <c r="JQ67" s="105"/>
      <c r="JR67" s="105"/>
      <c r="JS67" s="105"/>
      <c r="JT67" s="105"/>
      <c r="JU67" s="105"/>
      <c r="JV67" s="105"/>
      <c r="JW67" s="105"/>
      <c r="JX67" s="105"/>
      <c r="JY67" s="105"/>
      <c r="JZ67" s="105"/>
      <c r="KA67" s="105"/>
      <c r="KB67" s="105"/>
      <c r="KC67" s="105"/>
      <c r="KD67" s="105"/>
      <c r="KE67" s="105"/>
      <c r="KF67" s="105"/>
      <c r="KG67" s="105"/>
      <c r="KH67" s="105"/>
      <c r="KI67" s="105"/>
      <c r="KJ67" s="105"/>
      <c r="KK67" s="105"/>
      <c r="KL67" s="105"/>
      <c r="KM67" s="105"/>
      <c r="KN67" s="105"/>
      <c r="KO67" s="105"/>
      <c r="KP67" s="105"/>
      <c r="KQ67" s="105"/>
      <c r="KR67" s="105"/>
      <c r="KS67" s="105"/>
      <c r="KT67" s="105"/>
      <c r="KU67" s="105"/>
      <c r="KV67" s="105"/>
      <c r="KW67" s="105"/>
      <c r="KX67" s="105"/>
      <c r="KY67" s="105"/>
      <c r="KZ67" s="105"/>
      <c r="LA67" s="105"/>
      <c r="LB67" s="105"/>
      <c r="LC67" s="105"/>
      <c r="LD67" s="105"/>
      <c r="LE67" s="105"/>
      <c r="LF67" s="105"/>
      <c r="LG67" s="105"/>
      <c r="LH67" s="105"/>
      <c r="LI67" s="105"/>
      <c r="LJ67" s="105"/>
      <c r="LK67" s="105"/>
      <c r="LL67" s="105"/>
      <c r="LM67" s="105"/>
      <c r="LN67" s="105"/>
      <c r="LO67" s="105"/>
      <c r="LP67" s="105"/>
      <c r="LQ67" s="105"/>
      <c r="LR67" s="105"/>
      <c r="LS67" s="105"/>
      <c r="LT67" s="105"/>
      <c r="LU67" s="105"/>
      <c r="LV67" s="105"/>
      <c r="LW67" s="105"/>
      <c r="LX67" s="105"/>
      <c r="LY67" s="105"/>
      <c r="LZ67" s="105"/>
      <c r="MA67" s="105"/>
      <c r="MB67" s="105"/>
      <c r="MC67" s="105"/>
      <c r="MD67" s="105"/>
      <c r="ME67" s="105"/>
      <c r="MF67" s="105"/>
      <c r="MG67" s="105"/>
      <c r="MH67" s="105"/>
      <c r="MI67" s="105"/>
      <c r="MJ67" s="105"/>
      <c r="MK67" s="105"/>
      <c r="ML67" s="105"/>
      <c r="MM67" s="105"/>
      <c r="MN67" s="105"/>
      <c r="MO67" s="105"/>
      <c r="MP67" s="105"/>
      <c r="MQ67" s="105"/>
      <c r="MR67" s="105"/>
      <c r="MS67" s="105"/>
      <c r="MT67" s="105"/>
      <c r="MU67" s="105"/>
      <c r="MV67" s="105"/>
      <c r="MW67" s="105"/>
      <c r="MX67" s="105"/>
      <c r="MY67" s="105"/>
      <c r="MZ67" s="105"/>
      <c r="NA67" s="105"/>
      <c r="NB67" s="105"/>
      <c r="NC67" s="105"/>
      <c r="ND67" s="105"/>
      <c r="NE67" s="105"/>
      <c r="NF67" s="105"/>
      <c r="NG67" s="105"/>
      <c r="NH67" s="105"/>
      <c r="NI67" s="105"/>
      <c r="NJ67" s="105"/>
      <c r="NK67" s="105"/>
      <c r="NL67" s="105"/>
      <c r="NM67" s="105"/>
      <c r="NN67" s="105"/>
      <c r="NO67" s="105"/>
      <c r="NP67" s="105"/>
      <c r="NQ67" s="105"/>
      <c r="NR67" s="105"/>
      <c r="NS67" s="105"/>
      <c r="NT67" s="105"/>
      <c r="NU67" s="105"/>
      <c r="NV67" s="105"/>
      <c r="NW67" s="105"/>
      <c r="NX67" s="105"/>
      <c r="NY67" s="105"/>
      <c r="NZ67" s="105"/>
      <c r="OA67" s="105"/>
      <c r="OB67" s="105"/>
      <c r="OC67" s="105"/>
      <c r="OD67" s="105"/>
      <c r="OE67" s="105"/>
      <c r="OF67" s="105"/>
      <c r="OG67" s="105"/>
      <c r="OH67" s="105"/>
      <c r="OI67" s="105"/>
      <c r="OJ67" s="105"/>
      <c r="OK67" s="105"/>
      <c r="OL67" s="105"/>
      <c r="OM67" s="105"/>
      <c r="ON67" s="105"/>
      <c r="OO67" s="105"/>
      <c r="OP67" s="105"/>
      <c r="OQ67" s="105"/>
      <c r="OR67" s="105"/>
      <c r="OS67" s="105"/>
      <c r="OT67" s="105"/>
      <c r="OU67" s="105"/>
      <c r="OV67" s="105"/>
      <c r="OW67" s="105"/>
      <c r="OX67" s="105"/>
      <c r="OY67" s="105"/>
      <c r="OZ67" s="105"/>
      <c r="PA67" s="105"/>
      <c r="PB67" s="105"/>
      <c r="PC67" s="105"/>
      <c r="PD67" s="105"/>
      <c r="PE67" s="105"/>
      <c r="PF67" s="105"/>
      <c r="PG67" s="105"/>
      <c r="PH67" s="105"/>
      <c r="PI67" s="105"/>
      <c r="PJ67" s="105"/>
      <c r="PK67" s="105"/>
      <c r="PL67" s="105"/>
      <c r="PM67" s="105"/>
      <c r="PN67" s="105"/>
      <c r="PO67" s="105"/>
      <c r="PP67" s="105"/>
      <c r="PQ67" s="105"/>
      <c r="PR67" s="105"/>
      <c r="PS67" s="105"/>
      <c r="PT67" s="105"/>
      <c r="PU67" s="105"/>
      <c r="PV67" s="105"/>
      <c r="PW67" s="105"/>
      <c r="PX67" s="105"/>
      <c r="PY67" s="105"/>
      <c r="PZ67" s="105"/>
      <c r="QA67" s="105"/>
      <c r="QB67" s="105"/>
      <c r="QC67" s="105"/>
      <c r="QD67" s="105"/>
      <c r="QE67" s="105"/>
      <c r="QF67" s="105"/>
      <c r="QG67" s="105"/>
      <c r="QH67" s="105"/>
      <c r="QI67" s="105"/>
      <c r="QJ67" s="105"/>
      <c r="QK67" s="105"/>
      <c r="QL67" s="105"/>
      <c r="QM67" s="105"/>
      <c r="QN67" s="105"/>
      <c r="QO67" s="105"/>
      <c r="QP67" s="105"/>
      <c r="QQ67" s="105"/>
      <c r="QR67" s="105"/>
      <c r="QS67" s="105"/>
      <c r="QT67" s="105"/>
      <c r="QU67" s="105"/>
      <c r="QV67" s="105"/>
      <c r="QW67" s="105"/>
      <c r="QX67" s="105"/>
      <c r="QY67" s="105"/>
      <c r="QZ67" s="105"/>
      <c r="RA67" s="105"/>
      <c r="RB67" s="105"/>
      <c r="RC67" s="105"/>
      <c r="RD67" s="105"/>
      <c r="RE67" s="105"/>
      <c r="RF67" s="105"/>
      <c r="RG67" s="105"/>
      <c r="RH67" s="105"/>
      <c r="RI67" s="105"/>
      <c r="RJ67" s="105"/>
      <c r="RK67" s="105"/>
      <c r="RL67" s="105"/>
      <c r="RM67" s="105"/>
      <c r="RN67" s="105"/>
      <c r="RO67" s="105"/>
      <c r="RP67" s="105"/>
      <c r="RQ67" s="105"/>
      <c r="RR67" s="105"/>
      <c r="RS67" s="105"/>
      <c r="RT67" s="105"/>
      <c r="RU67" s="105"/>
      <c r="RV67" s="105"/>
      <c r="RW67" s="105"/>
      <c r="RX67" s="105"/>
      <c r="RY67" s="105"/>
      <c r="RZ67" s="105"/>
      <c r="SA67" s="105"/>
      <c r="SB67" s="105"/>
      <c r="SC67" s="105"/>
      <c r="SD67" s="105"/>
      <c r="SE67" s="105"/>
      <c r="SF67" s="105"/>
      <c r="SG67" s="105"/>
      <c r="SH67" s="105"/>
      <c r="SI67" s="105"/>
      <c r="SJ67" s="105"/>
      <c r="SK67" s="105"/>
      <c r="SL67" s="105"/>
      <c r="SM67" s="105"/>
      <c r="SN67" s="105"/>
      <c r="SO67" s="105"/>
      <c r="SP67" s="105"/>
      <c r="SQ67" s="105"/>
      <c r="SR67" s="105"/>
      <c r="SS67" s="105"/>
      <c r="ST67" s="105"/>
      <c r="SU67" s="105"/>
      <c r="SV67" s="105"/>
      <c r="SW67" s="105"/>
      <c r="SX67" s="105"/>
      <c r="SY67" s="105"/>
      <c r="SZ67" s="105"/>
      <c r="TA67" s="105"/>
      <c r="TB67" s="105"/>
      <c r="TC67" s="105"/>
      <c r="TD67" s="105"/>
      <c r="TE67" s="105"/>
      <c r="TF67" s="105"/>
      <c r="TG67" s="105"/>
      <c r="TH67" s="105"/>
      <c r="TI67" s="105"/>
      <c r="TJ67" s="105"/>
      <c r="TK67" s="105"/>
      <c r="TL67" s="105"/>
      <c r="TM67" s="105"/>
      <c r="TN67" s="105"/>
      <c r="TO67" s="105"/>
      <c r="TP67" s="105"/>
      <c r="TQ67" s="105"/>
      <c r="TR67" s="105"/>
      <c r="TS67" s="105"/>
      <c r="TT67" s="105"/>
      <c r="TU67" s="105"/>
      <c r="TV67" s="105"/>
      <c r="TW67" s="105"/>
      <c r="TX67" s="105"/>
      <c r="TY67" s="105"/>
      <c r="TZ67" s="105"/>
      <c r="UA67" s="105"/>
      <c r="UB67" s="105"/>
      <c r="UC67" s="105"/>
      <c r="UD67" s="105"/>
      <c r="UE67" s="105"/>
      <c r="UF67" s="105"/>
      <c r="UG67" s="105"/>
      <c r="UH67" s="105"/>
      <c r="UI67" s="105"/>
      <c r="UJ67" s="105"/>
      <c r="UK67" s="105"/>
      <c r="UL67" s="105"/>
      <c r="UM67" s="105"/>
      <c r="UN67" s="105"/>
      <c r="UO67" s="105"/>
      <c r="UP67" s="105"/>
      <c r="UQ67" s="105"/>
      <c r="UR67" s="105"/>
      <c r="US67" s="105"/>
      <c r="UT67" s="105"/>
      <c r="UU67" s="105"/>
      <c r="UV67" s="105"/>
      <c r="UW67" s="105"/>
      <c r="UX67" s="105"/>
      <c r="UY67" s="105"/>
      <c r="UZ67" s="105"/>
      <c r="VA67" s="105"/>
      <c r="VB67" s="105"/>
      <c r="VC67" s="105"/>
      <c r="VD67" s="105"/>
      <c r="VE67" s="105"/>
      <c r="VF67" s="105"/>
      <c r="VG67" s="105"/>
      <c r="VH67" s="105"/>
      <c r="VI67" s="105"/>
      <c r="VJ67" s="105"/>
      <c r="VK67" s="105"/>
      <c r="VL67" s="105"/>
      <c r="VM67" s="105"/>
      <c r="VN67" s="105"/>
      <c r="VO67" s="105"/>
      <c r="VP67" s="105"/>
      <c r="VQ67" s="105"/>
      <c r="VR67" s="105"/>
      <c r="VS67" s="105"/>
      <c r="VT67" s="105"/>
      <c r="VU67" s="105"/>
      <c r="VV67" s="105"/>
      <c r="VW67" s="105"/>
      <c r="VX67" s="105"/>
      <c r="VY67" s="105"/>
      <c r="VZ67" s="105"/>
      <c r="WA67" s="105"/>
      <c r="WB67" s="105"/>
      <c r="WC67" s="105"/>
      <c r="WD67" s="105"/>
      <c r="WE67" s="105"/>
      <c r="WF67" s="105"/>
      <c r="WG67" s="105"/>
      <c r="WH67" s="105"/>
      <c r="WI67" s="105"/>
      <c r="WJ67" s="105"/>
      <c r="WK67" s="105"/>
      <c r="WL67" s="105"/>
      <c r="WM67" s="105"/>
      <c r="WN67" s="105"/>
      <c r="WO67" s="105"/>
      <c r="WP67" s="105"/>
      <c r="WQ67" s="105"/>
      <c r="WR67" s="105"/>
      <c r="WS67" s="105"/>
      <c r="WT67" s="105"/>
      <c r="WU67" s="105"/>
      <c r="WV67" s="105"/>
      <c r="WW67" s="105"/>
      <c r="WX67" s="105"/>
      <c r="WY67" s="105"/>
      <c r="WZ67" s="105"/>
      <c r="XA67" s="105"/>
      <c r="XB67" s="105"/>
      <c r="XC67" s="105"/>
      <c r="XD67" s="105"/>
      <c r="XE67" s="105"/>
      <c r="XF67" s="105"/>
      <c r="XG67" s="105"/>
      <c r="XH67" s="105"/>
      <c r="XI67" s="105"/>
      <c r="XJ67" s="105"/>
      <c r="XK67" s="105"/>
      <c r="XL67" s="105"/>
      <c r="XM67" s="105"/>
      <c r="XN67" s="105"/>
      <c r="XO67" s="105"/>
      <c r="XP67" s="105"/>
      <c r="XQ67" s="105"/>
      <c r="XR67" s="105"/>
      <c r="XS67" s="105"/>
      <c r="XT67" s="105"/>
      <c r="XU67" s="105"/>
      <c r="XV67" s="105"/>
      <c r="XW67" s="105"/>
      <c r="XX67" s="105"/>
      <c r="XY67" s="105"/>
      <c r="XZ67" s="105"/>
      <c r="YA67" s="105"/>
      <c r="YB67" s="105"/>
      <c r="YC67" s="105"/>
      <c r="YD67" s="105"/>
      <c r="YE67" s="105"/>
      <c r="YF67" s="105"/>
      <c r="YG67" s="105"/>
      <c r="YH67" s="105"/>
      <c r="YI67" s="105"/>
      <c r="YJ67" s="105"/>
      <c r="YK67" s="105"/>
      <c r="YL67" s="105"/>
      <c r="YM67" s="105"/>
      <c r="YN67" s="105"/>
      <c r="YO67" s="105"/>
      <c r="YP67" s="105"/>
      <c r="YQ67" s="105"/>
      <c r="YR67" s="105"/>
      <c r="YS67" s="105"/>
      <c r="YT67" s="105"/>
      <c r="YU67" s="105"/>
      <c r="YV67" s="105"/>
      <c r="YW67" s="105"/>
      <c r="YX67" s="105"/>
      <c r="YY67" s="105"/>
      <c r="YZ67" s="105"/>
      <c r="ZA67" s="105"/>
      <c r="ZB67" s="105"/>
      <c r="ZC67" s="105"/>
      <c r="ZD67" s="105"/>
      <c r="ZE67" s="105"/>
      <c r="ZF67" s="105"/>
      <c r="ZG67" s="105"/>
      <c r="ZH67" s="105"/>
      <c r="ZI67" s="105"/>
      <c r="ZJ67" s="105"/>
      <c r="ZK67" s="105"/>
      <c r="ZL67" s="105"/>
      <c r="ZM67" s="105"/>
      <c r="ZN67" s="105"/>
      <c r="ZO67" s="105"/>
      <c r="ZP67" s="105"/>
      <c r="ZQ67" s="105"/>
      <c r="ZR67" s="105"/>
      <c r="ZS67" s="105"/>
      <c r="ZT67" s="105"/>
      <c r="ZU67" s="105"/>
      <c r="ZV67" s="105"/>
      <c r="ZW67" s="105"/>
      <c r="ZX67" s="105"/>
      <c r="ZY67" s="105"/>
      <c r="ZZ67" s="105"/>
      <c r="AAA67" s="105"/>
      <c r="AAB67" s="105"/>
      <c r="AAC67" s="105"/>
      <c r="AAD67" s="105"/>
      <c r="AAE67" s="105"/>
      <c r="AAF67" s="105"/>
      <c r="AAG67" s="105"/>
      <c r="AAH67" s="105"/>
      <c r="AAI67" s="105"/>
      <c r="AAJ67" s="105"/>
      <c r="AAK67" s="105"/>
      <c r="AAL67" s="105"/>
      <c r="AAM67" s="105"/>
      <c r="AAN67" s="105"/>
      <c r="AAO67" s="105"/>
      <c r="AAP67" s="105"/>
      <c r="AAQ67" s="105"/>
      <c r="AAR67" s="105"/>
      <c r="AAS67" s="105"/>
      <c r="AAT67" s="105"/>
      <c r="AAU67" s="105"/>
      <c r="AAV67" s="105"/>
      <c r="AAW67" s="105"/>
      <c r="AAX67" s="105"/>
      <c r="AAY67" s="105"/>
      <c r="AAZ67" s="105"/>
      <c r="ABA67" s="105"/>
      <c r="ABB67" s="105"/>
      <c r="ABC67" s="105"/>
      <c r="ABD67" s="105"/>
      <c r="ABE67" s="105"/>
      <c r="ABF67" s="105"/>
      <c r="ABG67" s="105"/>
      <c r="ABH67" s="105"/>
      <c r="ABI67" s="105"/>
      <c r="ABJ67" s="105"/>
      <c r="ABK67" s="105"/>
      <c r="ABL67" s="105"/>
      <c r="ABM67" s="105"/>
      <c r="ABN67" s="105"/>
      <c r="ABO67" s="105"/>
      <c r="ABP67" s="105"/>
      <c r="ABQ67" s="105"/>
      <c r="ABR67" s="105"/>
      <c r="ABS67" s="105"/>
      <c r="ABT67" s="105"/>
      <c r="ABU67" s="105"/>
      <c r="ABV67" s="105"/>
      <c r="ABW67" s="105"/>
      <c r="ABX67" s="105"/>
      <c r="ABY67" s="105"/>
      <c r="ABZ67" s="105"/>
      <c r="ACA67" s="105"/>
      <c r="ACB67" s="105"/>
      <c r="ACC67" s="105"/>
      <c r="ACD67" s="105"/>
      <c r="ACE67" s="105"/>
      <c r="ACF67" s="105"/>
      <c r="ACG67" s="105"/>
      <c r="ACH67" s="105"/>
      <c r="ACI67" s="105"/>
      <c r="ACJ67" s="105"/>
      <c r="ACK67" s="105"/>
      <c r="ACL67" s="105"/>
      <c r="ACM67" s="105"/>
      <c r="ACN67" s="105"/>
      <c r="ACO67" s="105"/>
      <c r="ACP67" s="105"/>
      <c r="ACQ67" s="105"/>
      <c r="ACR67" s="105"/>
      <c r="ACS67" s="105"/>
      <c r="ACT67" s="105"/>
      <c r="ACU67" s="105"/>
      <c r="ACV67" s="105"/>
      <c r="ACW67" s="105"/>
      <c r="ACX67" s="105"/>
      <c r="ACY67" s="105"/>
      <c r="ACZ67" s="105"/>
      <c r="ADA67" s="105"/>
      <c r="ADB67" s="105"/>
      <c r="ADC67" s="105"/>
      <c r="ADD67" s="105"/>
      <c r="ADE67" s="105"/>
      <c r="ADF67" s="105"/>
      <c r="ADG67" s="105"/>
      <c r="ADH67" s="105"/>
      <c r="ADI67" s="105"/>
      <c r="ADJ67" s="105"/>
      <c r="ADK67" s="105"/>
      <c r="ADL67" s="105"/>
      <c r="ADM67" s="105"/>
      <c r="ADN67" s="105"/>
      <c r="ADO67" s="105"/>
      <c r="ADP67" s="105"/>
      <c r="ADQ67" s="105"/>
      <c r="ADR67" s="105"/>
      <c r="ADS67" s="105"/>
      <c r="ADT67" s="105"/>
      <c r="ADU67" s="105"/>
      <c r="ADV67" s="105"/>
      <c r="ADW67" s="105"/>
      <c r="ADX67" s="105"/>
      <c r="ADY67" s="105"/>
      <c r="ADZ67" s="105"/>
      <c r="AEA67" s="105"/>
      <c r="AEB67" s="105"/>
      <c r="AEC67" s="105"/>
      <c r="AED67" s="105"/>
      <c r="AEE67" s="105"/>
      <c r="AEF67" s="105"/>
      <c r="AEG67" s="105"/>
      <c r="AEH67" s="105"/>
      <c r="AEI67" s="105"/>
      <c r="AEJ67" s="105"/>
      <c r="AEK67" s="105"/>
      <c r="AEL67" s="105"/>
      <c r="AEM67" s="105"/>
      <c r="AEN67" s="105"/>
      <c r="AEO67" s="105"/>
      <c r="AEP67" s="105"/>
      <c r="AEQ67" s="105"/>
      <c r="AER67" s="105"/>
      <c r="AES67" s="105"/>
      <c r="AET67" s="105"/>
      <c r="AEU67" s="105"/>
      <c r="AEV67" s="105"/>
      <c r="AEW67" s="105"/>
      <c r="AEX67" s="105"/>
      <c r="AEY67" s="105"/>
      <c r="AEZ67" s="105"/>
      <c r="AFA67" s="105"/>
      <c r="AFB67" s="105"/>
      <c r="AFC67" s="105"/>
      <c r="AFD67" s="105"/>
      <c r="AFE67" s="105"/>
      <c r="AFF67" s="105"/>
      <c r="AFG67" s="105"/>
      <c r="AFH67" s="105"/>
      <c r="AFI67" s="105"/>
      <c r="AFJ67" s="105"/>
      <c r="AFK67" s="105"/>
      <c r="AFL67" s="105"/>
      <c r="AFM67" s="105"/>
      <c r="AFN67" s="105"/>
      <c r="AFO67" s="105"/>
      <c r="AFP67" s="105"/>
      <c r="AFQ67" s="105"/>
      <c r="AFR67" s="105"/>
      <c r="AFS67" s="105"/>
      <c r="AFT67" s="105"/>
      <c r="AFU67" s="105"/>
      <c r="AFV67" s="105"/>
      <c r="AFW67" s="105"/>
      <c r="AFX67" s="105"/>
      <c r="AFY67" s="105"/>
      <c r="AFZ67" s="105"/>
      <c r="AGA67" s="105"/>
      <c r="AGB67" s="105"/>
      <c r="AGC67" s="105"/>
      <c r="AGD67" s="105"/>
      <c r="AGE67" s="105"/>
      <c r="AGF67" s="105"/>
      <c r="AGG67" s="105"/>
      <c r="AGH67" s="105"/>
      <c r="AGI67" s="105"/>
      <c r="AGJ67" s="105"/>
      <c r="AGK67" s="105"/>
      <c r="AGL67" s="105"/>
      <c r="AGM67" s="105"/>
      <c r="AGN67" s="105"/>
      <c r="AGO67" s="105"/>
      <c r="AGP67" s="105"/>
      <c r="AGQ67" s="105"/>
      <c r="AGR67" s="105"/>
      <c r="AGS67" s="105"/>
      <c r="AGT67" s="105"/>
      <c r="AGU67" s="105"/>
      <c r="AGV67" s="105"/>
      <c r="AGW67" s="105"/>
      <c r="AGX67" s="105"/>
      <c r="AGY67" s="105"/>
      <c r="AGZ67" s="105"/>
      <c r="AHA67" s="105"/>
      <c r="AHB67" s="105"/>
      <c r="AHC67" s="105"/>
      <c r="AHD67" s="105"/>
      <c r="AHE67" s="105"/>
      <c r="AHF67" s="105"/>
      <c r="AHG67" s="105"/>
      <c r="AHH67" s="105"/>
      <c r="AHI67" s="105"/>
      <c r="AHJ67" s="105"/>
      <c r="AHK67" s="105"/>
      <c r="AHL67" s="105"/>
      <c r="AHM67" s="105"/>
      <c r="AHN67" s="105"/>
      <c r="AHO67" s="105"/>
      <c r="AHP67" s="105"/>
      <c r="AHQ67" s="105"/>
      <c r="AHR67" s="105"/>
      <c r="AHS67" s="105"/>
      <c r="AHT67" s="105"/>
      <c r="AHU67" s="105"/>
      <c r="AHV67" s="105"/>
      <c r="AHW67" s="105"/>
      <c r="AHX67" s="105"/>
      <c r="AHY67" s="105"/>
      <c r="AHZ67" s="105"/>
      <c r="AIA67" s="105"/>
      <c r="AIB67" s="105"/>
      <c r="AIC67" s="105"/>
      <c r="AID67" s="105"/>
      <c r="AIE67" s="105"/>
      <c r="AIF67" s="105"/>
      <c r="AIG67" s="105"/>
      <c r="AIH67" s="105"/>
      <c r="AII67" s="105"/>
      <c r="AIJ67" s="105"/>
      <c r="AIK67" s="105"/>
      <c r="AIL67" s="105"/>
      <c r="AIM67" s="105"/>
      <c r="AIN67" s="105"/>
      <c r="AIO67" s="105"/>
      <c r="AIP67" s="105"/>
      <c r="AIQ67" s="105"/>
      <c r="AIR67" s="105"/>
      <c r="AIS67" s="105"/>
      <c r="AIT67" s="105"/>
      <c r="AIU67" s="105"/>
      <c r="AIV67" s="105"/>
      <c r="AIW67" s="105"/>
      <c r="AIX67" s="105"/>
      <c r="AIY67" s="105"/>
      <c r="AIZ67" s="105"/>
      <c r="AJA67" s="105"/>
      <c r="AJB67" s="105"/>
      <c r="AJC67" s="105"/>
      <c r="AJD67" s="105"/>
      <c r="AJE67" s="105"/>
      <c r="AJF67" s="105"/>
      <c r="AJG67" s="105"/>
      <c r="AJH67" s="105"/>
      <c r="AJI67" s="105"/>
      <c r="AJJ67" s="105"/>
      <c r="AJK67" s="105"/>
      <c r="AJL67" s="105"/>
      <c r="AJM67" s="105"/>
      <c r="AJN67" s="105"/>
      <c r="AJO67" s="105"/>
      <c r="AJP67" s="105"/>
      <c r="AJQ67" s="105"/>
      <c r="AJR67" s="105"/>
      <c r="AJS67" s="105"/>
      <c r="AJT67" s="105"/>
      <c r="AJU67" s="105"/>
      <c r="AJV67" s="105"/>
      <c r="AJW67" s="105"/>
      <c r="AJX67" s="105"/>
      <c r="AJY67" s="105"/>
      <c r="AJZ67" s="105"/>
      <c r="AKA67" s="105"/>
      <c r="AKB67" s="105"/>
      <c r="AKC67" s="105"/>
      <c r="AKD67" s="105"/>
      <c r="AKE67" s="105"/>
      <c r="AKF67" s="105"/>
      <c r="AKG67" s="105"/>
      <c r="AKH67" s="105"/>
      <c r="AKI67" s="105"/>
      <c r="AKJ67" s="105"/>
      <c r="AKK67" s="105"/>
      <c r="AKL67" s="105"/>
      <c r="AKM67" s="105"/>
      <c r="AKN67" s="105"/>
      <c r="AKO67" s="105"/>
      <c r="AKP67" s="105"/>
      <c r="AKQ67" s="105"/>
      <c r="AKR67" s="105"/>
      <c r="AKS67" s="105"/>
      <c r="AKT67" s="105"/>
      <c r="AKU67" s="105"/>
      <c r="AKV67" s="105"/>
      <c r="AKW67" s="105"/>
      <c r="AKX67" s="105"/>
      <c r="AKY67" s="105"/>
      <c r="AKZ67" s="105"/>
      <c r="ALA67" s="105"/>
      <c r="ALB67" s="105"/>
      <c r="ALC67" s="105"/>
      <c r="ALD67" s="105"/>
      <c r="ALE67" s="105"/>
      <c r="ALF67" s="105"/>
      <c r="ALG67" s="105"/>
      <c r="ALH67" s="105"/>
      <c r="ALI67" s="105"/>
      <c r="ALJ67" s="105"/>
      <c r="ALK67" s="105"/>
      <c r="ALL67" s="105"/>
      <c r="ALM67" s="105"/>
      <c r="ALN67" s="105"/>
      <c r="ALO67" s="105"/>
      <c r="ALP67" s="105"/>
      <c r="ALQ67" s="105"/>
      <c r="ALR67" s="105"/>
      <c r="ALS67" s="105"/>
      <c r="ALT67" s="105"/>
      <c r="ALU67" s="105"/>
      <c r="ALV67" s="105"/>
      <c r="ALW67" s="105"/>
      <c r="ALX67" s="105"/>
      <c r="ALY67" s="105"/>
      <c r="ALZ67" s="105"/>
      <c r="AMA67" s="105"/>
      <c r="AMB67" s="105"/>
      <c r="AMC67" s="105"/>
      <c r="AMD67" s="105"/>
      <c r="AME67" s="105"/>
      <c r="AMF67" s="105"/>
      <c r="AMG67" s="105"/>
      <c r="AMH67" s="105"/>
      <c r="AMI67" s="105"/>
      <c r="AMJ67" s="105"/>
      <c r="AMK67" s="105"/>
      <c r="AML67" s="105"/>
      <c r="AMM67" s="105"/>
      <c r="AMN67" s="105"/>
      <c r="AMO67" s="105"/>
      <c r="AMP67" s="105"/>
      <c r="AMQ67" s="105"/>
      <c r="AMR67" s="105"/>
      <c r="AMS67" s="105"/>
      <c r="AMT67" s="105"/>
      <c r="AMU67" s="105"/>
      <c r="AMV67" s="105"/>
      <c r="AMW67" s="105"/>
      <c r="AMX67" s="105"/>
      <c r="AMY67" s="105"/>
      <c r="AMZ67" s="105"/>
      <c r="ANA67" s="105"/>
      <c r="ANB67" s="105"/>
      <c r="ANC67" s="105"/>
      <c r="AND67" s="105"/>
      <c r="ANE67" s="105"/>
      <c r="ANF67" s="105"/>
      <c r="ANG67" s="105"/>
      <c r="ANH67" s="105"/>
      <c r="ANI67" s="105"/>
      <c r="ANJ67" s="105"/>
      <c r="ANK67" s="105"/>
      <c r="ANL67" s="105"/>
      <c r="ANM67" s="105"/>
      <c r="ANN67" s="105"/>
      <c r="ANO67" s="105"/>
      <c r="ANP67" s="105"/>
      <c r="ANQ67" s="105"/>
      <c r="ANR67" s="105"/>
      <c r="ANS67" s="105"/>
      <c r="ANT67" s="105"/>
      <c r="ANU67" s="105"/>
      <c r="ANV67" s="105"/>
      <c r="ANW67" s="105"/>
      <c r="ANX67" s="105"/>
      <c r="ANY67" s="105"/>
      <c r="ANZ67" s="105"/>
      <c r="AOA67" s="105"/>
      <c r="AOB67" s="105"/>
      <c r="AOC67" s="105"/>
      <c r="AOD67" s="105"/>
      <c r="AOE67" s="105"/>
      <c r="AOF67" s="105"/>
      <c r="AOG67" s="105"/>
      <c r="AOH67" s="105"/>
      <c r="AOI67" s="105"/>
      <c r="AOJ67" s="105"/>
      <c r="AOK67" s="105"/>
      <c r="AOL67" s="105"/>
      <c r="AOM67" s="105"/>
      <c r="AON67" s="105"/>
      <c r="AOO67" s="105"/>
      <c r="AOP67" s="105"/>
      <c r="AOQ67" s="105"/>
      <c r="AOR67" s="105"/>
      <c r="AOS67" s="105"/>
      <c r="AOT67" s="105"/>
      <c r="AOU67" s="105"/>
      <c r="AOV67" s="105"/>
      <c r="AOW67" s="105"/>
      <c r="AOX67" s="105"/>
      <c r="AOY67" s="105"/>
      <c r="AOZ67" s="105"/>
      <c r="APA67" s="105"/>
      <c r="APB67" s="105"/>
      <c r="APC67" s="105"/>
      <c r="APD67" s="105"/>
      <c r="APE67" s="105"/>
      <c r="APF67" s="105"/>
      <c r="APG67" s="105"/>
      <c r="APH67" s="105"/>
      <c r="API67" s="105"/>
      <c r="APJ67" s="105"/>
      <c r="APK67" s="105"/>
      <c r="APL67" s="105"/>
      <c r="APM67" s="105"/>
      <c r="APN67" s="105"/>
      <c r="APO67" s="105"/>
      <c r="APP67" s="105"/>
      <c r="APQ67" s="105"/>
      <c r="APR67" s="105"/>
      <c r="APS67" s="105"/>
      <c r="APT67" s="105"/>
      <c r="APU67" s="105"/>
      <c r="APV67" s="105"/>
      <c r="APW67" s="105"/>
      <c r="APX67" s="105"/>
      <c r="APY67" s="105"/>
      <c r="APZ67" s="105"/>
      <c r="AQA67" s="105"/>
      <c r="AQB67" s="105"/>
      <c r="AQC67" s="105"/>
      <c r="AQD67" s="105"/>
      <c r="AQE67" s="105"/>
      <c r="AQF67" s="105"/>
      <c r="AQG67" s="105"/>
      <c r="AQH67" s="105"/>
      <c r="AQI67" s="105"/>
      <c r="AQJ67" s="105"/>
      <c r="AQK67" s="105"/>
      <c r="AQL67" s="105"/>
      <c r="AQM67" s="105"/>
      <c r="AQN67" s="105"/>
      <c r="AQO67" s="105"/>
      <c r="AQP67" s="105"/>
      <c r="AQQ67" s="105"/>
      <c r="AQR67" s="105"/>
      <c r="AQS67" s="105"/>
      <c r="AQT67" s="105"/>
      <c r="AQU67" s="105"/>
      <c r="AQV67" s="105"/>
      <c r="AQW67" s="105"/>
      <c r="AQX67" s="105"/>
      <c r="AQY67" s="105"/>
      <c r="AQZ67" s="105"/>
      <c r="ARA67" s="105"/>
      <c r="ARB67" s="105"/>
      <c r="ARC67" s="105"/>
      <c r="ARD67" s="105"/>
      <c r="ARE67" s="105"/>
      <c r="ARF67" s="105"/>
      <c r="ARG67" s="105"/>
      <c r="ARH67" s="105"/>
      <c r="ARI67" s="105"/>
      <c r="ARJ67" s="105"/>
      <c r="ARK67" s="105"/>
      <c r="ARL67" s="105"/>
      <c r="ARM67" s="105"/>
      <c r="ARN67" s="105"/>
      <c r="ARO67" s="105"/>
      <c r="ARP67" s="105"/>
      <c r="ARQ67" s="105"/>
      <c r="ARR67" s="105"/>
      <c r="ARS67" s="105"/>
      <c r="ART67" s="105"/>
      <c r="ARU67" s="105"/>
      <c r="ARV67" s="105"/>
      <c r="ARW67" s="105"/>
      <c r="ARX67" s="105"/>
      <c r="ARY67" s="105"/>
      <c r="ARZ67" s="105"/>
      <c r="ASA67" s="105"/>
      <c r="ASB67" s="105"/>
      <c r="ASC67" s="105"/>
      <c r="ASD67" s="105"/>
      <c r="ASE67" s="105"/>
      <c r="ASF67" s="105"/>
      <c r="ASG67" s="105"/>
      <c r="ASH67" s="105"/>
      <c r="ASI67" s="105"/>
      <c r="ASJ67" s="105"/>
      <c r="ASK67" s="105"/>
      <c r="ASL67" s="105"/>
      <c r="ASM67" s="105"/>
      <c r="ASN67" s="105"/>
      <c r="ASO67" s="105"/>
      <c r="ASP67" s="105"/>
      <c r="ASQ67" s="105"/>
      <c r="ASR67" s="105"/>
      <c r="ASS67" s="105"/>
      <c r="AST67" s="105"/>
      <c r="ASU67" s="105"/>
      <c r="ASV67" s="105"/>
      <c r="ASW67" s="105"/>
      <c r="ASX67" s="105"/>
      <c r="ASY67" s="105"/>
      <c r="ASZ67" s="105"/>
      <c r="ATA67" s="105"/>
      <c r="ATB67" s="105"/>
      <c r="ATC67" s="105"/>
      <c r="ATD67" s="105"/>
      <c r="ATE67" s="105"/>
      <c r="ATF67" s="105"/>
      <c r="ATG67" s="105"/>
      <c r="ATH67" s="105"/>
      <c r="ATI67" s="105"/>
      <c r="ATJ67" s="105"/>
      <c r="ATK67" s="105"/>
      <c r="ATL67" s="105"/>
      <c r="ATM67" s="105"/>
      <c r="ATN67" s="105"/>
      <c r="ATO67" s="105"/>
      <c r="ATP67" s="105"/>
      <c r="ATQ67" s="105"/>
      <c r="ATR67" s="105"/>
      <c r="ATS67" s="105"/>
      <c r="ATT67" s="105"/>
      <c r="ATU67" s="105"/>
      <c r="ATV67" s="105"/>
      <c r="ATW67" s="105"/>
      <c r="ATX67" s="105"/>
      <c r="ATY67" s="105"/>
      <c r="ATZ67" s="105"/>
      <c r="AUA67" s="105"/>
      <c r="AUB67" s="105"/>
      <c r="AUC67" s="105"/>
      <c r="AUD67" s="105"/>
      <c r="AUE67" s="105"/>
      <c r="AUF67" s="105"/>
      <c r="AUG67" s="105"/>
      <c r="AUH67" s="105"/>
      <c r="AUI67" s="105"/>
      <c r="AUJ67" s="105"/>
      <c r="AUK67" s="105"/>
      <c r="AUL67" s="105"/>
      <c r="AUM67" s="105"/>
      <c r="AUN67" s="105"/>
      <c r="AUO67" s="105"/>
      <c r="AUP67" s="105"/>
      <c r="AUQ67" s="105"/>
      <c r="AUR67" s="105"/>
      <c r="AUS67" s="105"/>
      <c r="AUT67" s="105"/>
      <c r="AUU67" s="105"/>
      <c r="AUV67" s="105"/>
      <c r="AUW67" s="105"/>
      <c r="AUX67" s="105"/>
      <c r="AUY67" s="105"/>
      <c r="AUZ67" s="105"/>
      <c r="AVA67" s="105"/>
      <c r="AVB67" s="105"/>
      <c r="AVC67" s="105"/>
      <c r="AVD67" s="105"/>
      <c r="AVE67" s="105"/>
      <c r="AVF67" s="105"/>
      <c r="AVG67" s="105"/>
      <c r="AVH67" s="105"/>
      <c r="AVI67" s="105"/>
      <c r="AVJ67" s="105"/>
      <c r="AVK67" s="105"/>
      <c r="AVL67" s="105"/>
      <c r="AVM67" s="105"/>
      <c r="AVN67" s="105"/>
      <c r="AVO67" s="105"/>
      <c r="AVP67" s="105"/>
      <c r="AVQ67" s="105"/>
      <c r="AVR67" s="105"/>
      <c r="AVS67" s="105"/>
      <c r="AVT67" s="105"/>
      <c r="AVU67" s="105"/>
      <c r="AVV67" s="105"/>
      <c r="AVW67" s="105"/>
      <c r="AVX67" s="105"/>
      <c r="AVY67" s="105"/>
      <c r="AVZ67" s="105"/>
      <c r="AWA67" s="105"/>
      <c r="AWB67" s="105"/>
      <c r="AWC67" s="105"/>
      <c r="AWD67" s="105"/>
      <c r="AWE67" s="105"/>
      <c r="AWF67" s="105"/>
      <c r="AWG67" s="105"/>
      <c r="AWH67" s="105"/>
    </row>
    <row r="68" spans="1:1282" s="58" customFormat="1" ht="15.75">
      <c r="A68" s="2578"/>
      <c r="B68" s="108" t="s">
        <v>13</v>
      </c>
      <c r="C68" s="88" t="s">
        <v>85</v>
      </c>
      <c r="D68" s="7"/>
      <c r="E68" s="7"/>
      <c r="F68" s="7"/>
      <c r="G68" s="7"/>
      <c r="H68" s="7"/>
      <c r="I68" s="7"/>
      <c r="J68" s="7"/>
      <c r="K68" s="7"/>
      <c r="L68" s="7"/>
      <c r="M68" s="7"/>
      <c r="N68" s="8"/>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105"/>
      <c r="EI68" s="105"/>
      <c r="EJ68" s="105"/>
      <c r="EK68" s="105"/>
      <c r="EL68" s="105"/>
      <c r="EM68" s="105"/>
      <c r="EN68" s="105"/>
      <c r="EO68" s="105"/>
      <c r="EP68" s="105"/>
      <c r="EQ68" s="105"/>
      <c r="ER68" s="105"/>
      <c r="ES68" s="105"/>
      <c r="ET68" s="105"/>
      <c r="EU68" s="105"/>
      <c r="EV68" s="105"/>
      <c r="EW68" s="105"/>
      <c r="EX68" s="105"/>
      <c r="EY68" s="105"/>
      <c r="EZ68" s="105"/>
      <c r="FA68" s="105"/>
      <c r="FB68" s="105"/>
      <c r="FC68" s="105"/>
      <c r="FD68" s="105"/>
      <c r="FE68" s="105"/>
      <c r="FF68" s="105"/>
      <c r="FG68" s="105"/>
      <c r="FH68" s="105"/>
      <c r="FI68" s="105"/>
      <c r="FJ68" s="105"/>
      <c r="FK68" s="105"/>
      <c r="FL68" s="105"/>
      <c r="FM68" s="105"/>
      <c r="FN68" s="105"/>
      <c r="FO68" s="105"/>
      <c r="FP68" s="105"/>
      <c r="FQ68" s="105"/>
      <c r="FR68" s="105"/>
      <c r="FS68" s="105"/>
      <c r="FT68" s="105"/>
      <c r="FU68" s="105"/>
      <c r="FV68" s="105"/>
      <c r="FW68" s="105"/>
      <c r="FX68" s="105"/>
      <c r="FY68" s="105"/>
      <c r="FZ68" s="105"/>
      <c r="GA68" s="105"/>
      <c r="GB68" s="105"/>
      <c r="GC68" s="105"/>
      <c r="GD68" s="105"/>
      <c r="GE68" s="105"/>
      <c r="GF68" s="105"/>
      <c r="GG68" s="105"/>
      <c r="GH68" s="105"/>
      <c r="GI68" s="105"/>
      <c r="GJ68" s="105"/>
      <c r="GK68" s="105"/>
      <c r="GL68" s="105"/>
      <c r="GM68" s="105"/>
      <c r="GN68" s="105"/>
      <c r="GO68" s="105"/>
      <c r="GP68" s="105"/>
      <c r="GQ68" s="105"/>
      <c r="GR68" s="105"/>
      <c r="GS68" s="105"/>
      <c r="GT68" s="105"/>
      <c r="GU68" s="105"/>
      <c r="GV68" s="105"/>
      <c r="GW68" s="105"/>
      <c r="GX68" s="105"/>
      <c r="GY68" s="105"/>
      <c r="GZ68" s="105"/>
      <c r="HA68" s="105"/>
      <c r="HB68" s="105"/>
      <c r="HC68" s="105"/>
      <c r="HD68" s="105"/>
      <c r="HE68" s="105"/>
      <c r="HF68" s="105"/>
      <c r="HG68" s="105"/>
      <c r="HH68" s="105"/>
      <c r="HI68" s="105"/>
      <c r="HJ68" s="105"/>
      <c r="HK68" s="105"/>
      <c r="HL68" s="105"/>
      <c r="HM68" s="105"/>
      <c r="HN68" s="105"/>
      <c r="HO68" s="105"/>
      <c r="HP68" s="105"/>
      <c r="HQ68" s="105"/>
      <c r="HR68" s="105"/>
      <c r="HS68" s="105"/>
      <c r="HT68" s="105"/>
      <c r="HU68" s="105"/>
      <c r="HV68" s="105"/>
      <c r="HW68" s="105"/>
      <c r="HX68" s="105"/>
      <c r="HY68" s="105"/>
      <c r="HZ68" s="105"/>
      <c r="IA68" s="105"/>
      <c r="IB68" s="105"/>
      <c r="IC68" s="105"/>
      <c r="ID68" s="105"/>
      <c r="IE68" s="105"/>
      <c r="IF68" s="105"/>
      <c r="IG68" s="105"/>
      <c r="IH68" s="105"/>
      <c r="II68" s="105"/>
      <c r="IJ68" s="105"/>
      <c r="IK68" s="105"/>
      <c r="IL68" s="105"/>
      <c r="IM68" s="105"/>
      <c r="IN68" s="105"/>
      <c r="IO68" s="105"/>
      <c r="IP68" s="105"/>
      <c r="IQ68" s="105"/>
      <c r="IR68" s="105"/>
      <c r="IS68" s="105"/>
      <c r="IT68" s="105"/>
      <c r="IU68" s="105"/>
      <c r="IV68" s="105"/>
      <c r="IW68" s="105"/>
      <c r="IX68" s="105"/>
      <c r="IY68" s="105"/>
      <c r="IZ68" s="105"/>
      <c r="JA68" s="105"/>
      <c r="JB68" s="105"/>
      <c r="JC68" s="105"/>
      <c r="JD68" s="105"/>
      <c r="JE68" s="105"/>
      <c r="JF68" s="105"/>
      <c r="JG68" s="105"/>
      <c r="JH68" s="105"/>
      <c r="JI68" s="105"/>
      <c r="JJ68" s="105"/>
      <c r="JK68" s="105"/>
      <c r="JL68" s="105"/>
      <c r="JM68" s="105"/>
      <c r="JN68" s="105"/>
      <c r="JO68" s="105"/>
      <c r="JP68" s="105"/>
      <c r="JQ68" s="105"/>
      <c r="JR68" s="105"/>
      <c r="JS68" s="105"/>
      <c r="JT68" s="105"/>
      <c r="JU68" s="105"/>
      <c r="JV68" s="105"/>
      <c r="JW68" s="105"/>
      <c r="JX68" s="105"/>
      <c r="JY68" s="105"/>
      <c r="JZ68" s="105"/>
      <c r="KA68" s="105"/>
      <c r="KB68" s="105"/>
      <c r="KC68" s="105"/>
      <c r="KD68" s="105"/>
      <c r="KE68" s="105"/>
      <c r="KF68" s="105"/>
      <c r="KG68" s="105"/>
      <c r="KH68" s="105"/>
      <c r="KI68" s="105"/>
      <c r="KJ68" s="105"/>
      <c r="KK68" s="105"/>
      <c r="KL68" s="105"/>
      <c r="KM68" s="105"/>
      <c r="KN68" s="105"/>
      <c r="KO68" s="105"/>
      <c r="KP68" s="105"/>
      <c r="KQ68" s="105"/>
      <c r="KR68" s="105"/>
      <c r="KS68" s="105"/>
      <c r="KT68" s="105"/>
      <c r="KU68" s="105"/>
      <c r="KV68" s="105"/>
      <c r="KW68" s="105"/>
      <c r="KX68" s="105"/>
      <c r="KY68" s="105"/>
      <c r="KZ68" s="105"/>
      <c r="LA68" s="105"/>
      <c r="LB68" s="105"/>
      <c r="LC68" s="105"/>
      <c r="LD68" s="105"/>
      <c r="LE68" s="105"/>
      <c r="LF68" s="105"/>
      <c r="LG68" s="105"/>
      <c r="LH68" s="105"/>
      <c r="LI68" s="105"/>
      <c r="LJ68" s="105"/>
      <c r="LK68" s="105"/>
      <c r="LL68" s="105"/>
      <c r="LM68" s="105"/>
      <c r="LN68" s="105"/>
      <c r="LO68" s="105"/>
      <c r="LP68" s="105"/>
      <c r="LQ68" s="105"/>
      <c r="LR68" s="105"/>
      <c r="LS68" s="105"/>
      <c r="LT68" s="105"/>
      <c r="LU68" s="105"/>
      <c r="LV68" s="105"/>
      <c r="LW68" s="105"/>
      <c r="LX68" s="105"/>
      <c r="LY68" s="105"/>
      <c r="LZ68" s="105"/>
      <c r="MA68" s="105"/>
      <c r="MB68" s="105"/>
      <c r="MC68" s="105"/>
      <c r="MD68" s="105"/>
      <c r="ME68" s="105"/>
      <c r="MF68" s="105"/>
      <c r="MG68" s="105"/>
      <c r="MH68" s="105"/>
      <c r="MI68" s="105"/>
      <c r="MJ68" s="105"/>
      <c r="MK68" s="105"/>
      <c r="ML68" s="105"/>
      <c r="MM68" s="105"/>
      <c r="MN68" s="105"/>
      <c r="MO68" s="105"/>
      <c r="MP68" s="105"/>
      <c r="MQ68" s="105"/>
      <c r="MR68" s="105"/>
      <c r="MS68" s="105"/>
      <c r="MT68" s="105"/>
      <c r="MU68" s="105"/>
      <c r="MV68" s="105"/>
      <c r="MW68" s="105"/>
      <c r="MX68" s="105"/>
      <c r="MY68" s="105"/>
      <c r="MZ68" s="105"/>
      <c r="NA68" s="105"/>
      <c r="NB68" s="105"/>
      <c r="NC68" s="105"/>
      <c r="ND68" s="105"/>
      <c r="NE68" s="105"/>
      <c r="NF68" s="105"/>
      <c r="NG68" s="105"/>
      <c r="NH68" s="105"/>
      <c r="NI68" s="105"/>
      <c r="NJ68" s="105"/>
      <c r="NK68" s="105"/>
      <c r="NL68" s="105"/>
      <c r="NM68" s="105"/>
      <c r="NN68" s="105"/>
      <c r="NO68" s="105"/>
      <c r="NP68" s="105"/>
      <c r="NQ68" s="105"/>
      <c r="NR68" s="105"/>
      <c r="NS68" s="105"/>
      <c r="NT68" s="105"/>
      <c r="NU68" s="105"/>
      <c r="NV68" s="105"/>
      <c r="NW68" s="105"/>
      <c r="NX68" s="105"/>
      <c r="NY68" s="105"/>
      <c r="NZ68" s="105"/>
      <c r="OA68" s="105"/>
      <c r="OB68" s="105"/>
      <c r="OC68" s="105"/>
      <c r="OD68" s="105"/>
      <c r="OE68" s="105"/>
      <c r="OF68" s="105"/>
      <c r="OG68" s="105"/>
      <c r="OH68" s="105"/>
      <c r="OI68" s="105"/>
      <c r="OJ68" s="105"/>
      <c r="OK68" s="105"/>
      <c r="OL68" s="105"/>
      <c r="OM68" s="105"/>
      <c r="ON68" s="105"/>
      <c r="OO68" s="105"/>
      <c r="OP68" s="105"/>
      <c r="OQ68" s="105"/>
      <c r="OR68" s="105"/>
      <c r="OS68" s="105"/>
      <c r="OT68" s="105"/>
      <c r="OU68" s="105"/>
      <c r="OV68" s="105"/>
      <c r="OW68" s="105"/>
      <c r="OX68" s="105"/>
      <c r="OY68" s="105"/>
      <c r="OZ68" s="105"/>
      <c r="PA68" s="105"/>
      <c r="PB68" s="105"/>
      <c r="PC68" s="105"/>
      <c r="PD68" s="105"/>
      <c r="PE68" s="105"/>
      <c r="PF68" s="105"/>
      <c r="PG68" s="105"/>
      <c r="PH68" s="105"/>
      <c r="PI68" s="105"/>
      <c r="PJ68" s="105"/>
      <c r="PK68" s="105"/>
      <c r="PL68" s="105"/>
      <c r="PM68" s="105"/>
      <c r="PN68" s="105"/>
      <c r="PO68" s="105"/>
      <c r="PP68" s="105"/>
      <c r="PQ68" s="105"/>
      <c r="PR68" s="105"/>
      <c r="PS68" s="105"/>
      <c r="PT68" s="105"/>
      <c r="PU68" s="105"/>
      <c r="PV68" s="105"/>
      <c r="PW68" s="105"/>
      <c r="PX68" s="105"/>
      <c r="PY68" s="105"/>
      <c r="PZ68" s="105"/>
      <c r="QA68" s="105"/>
      <c r="QB68" s="105"/>
      <c r="QC68" s="105"/>
      <c r="QD68" s="105"/>
      <c r="QE68" s="105"/>
      <c r="QF68" s="105"/>
      <c r="QG68" s="105"/>
      <c r="QH68" s="105"/>
      <c r="QI68" s="105"/>
      <c r="QJ68" s="105"/>
      <c r="QK68" s="105"/>
      <c r="QL68" s="105"/>
      <c r="QM68" s="105"/>
      <c r="QN68" s="105"/>
      <c r="QO68" s="105"/>
      <c r="QP68" s="105"/>
      <c r="QQ68" s="105"/>
      <c r="QR68" s="105"/>
      <c r="QS68" s="105"/>
      <c r="QT68" s="105"/>
      <c r="QU68" s="105"/>
      <c r="QV68" s="105"/>
      <c r="QW68" s="105"/>
      <c r="QX68" s="105"/>
      <c r="QY68" s="105"/>
      <c r="QZ68" s="105"/>
      <c r="RA68" s="105"/>
      <c r="RB68" s="105"/>
      <c r="RC68" s="105"/>
      <c r="RD68" s="105"/>
      <c r="RE68" s="105"/>
      <c r="RF68" s="105"/>
      <c r="RG68" s="105"/>
      <c r="RH68" s="105"/>
      <c r="RI68" s="105"/>
      <c r="RJ68" s="105"/>
      <c r="RK68" s="105"/>
      <c r="RL68" s="105"/>
      <c r="RM68" s="105"/>
      <c r="RN68" s="105"/>
      <c r="RO68" s="105"/>
      <c r="RP68" s="105"/>
      <c r="RQ68" s="105"/>
      <c r="RR68" s="105"/>
      <c r="RS68" s="105"/>
      <c r="RT68" s="105"/>
      <c r="RU68" s="105"/>
      <c r="RV68" s="105"/>
      <c r="RW68" s="105"/>
      <c r="RX68" s="105"/>
      <c r="RY68" s="105"/>
      <c r="RZ68" s="105"/>
      <c r="SA68" s="105"/>
      <c r="SB68" s="105"/>
      <c r="SC68" s="105"/>
      <c r="SD68" s="105"/>
      <c r="SE68" s="105"/>
      <c r="SF68" s="105"/>
      <c r="SG68" s="105"/>
      <c r="SH68" s="105"/>
      <c r="SI68" s="105"/>
      <c r="SJ68" s="105"/>
      <c r="SK68" s="105"/>
      <c r="SL68" s="105"/>
      <c r="SM68" s="105"/>
      <c r="SN68" s="105"/>
      <c r="SO68" s="105"/>
      <c r="SP68" s="105"/>
      <c r="SQ68" s="105"/>
      <c r="SR68" s="105"/>
      <c r="SS68" s="105"/>
      <c r="ST68" s="105"/>
      <c r="SU68" s="105"/>
      <c r="SV68" s="105"/>
      <c r="SW68" s="105"/>
      <c r="SX68" s="105"/>
      <c r="SY68" s="105"/>
      <c r="SZ68" s="105"/>
      <c r="TA68" s="105"/>
      <c r="TB68" s="105"/>
      <c r="TC68" s="105"/>
      <c r="TD68" s="105"/>
      <c r="TE68" s="105"/>
      <c r="TF68" s="105"/>
      <c r="TG68" s="105"/>
      <c r="TH68" s="105"/>
      <c r="TI68" s="105"/>
      <c r="TJ68" s="105"/>
      <c r="TK68" s="105"/>
      <c r="TL68" s="105"/>
      <c r="TM68" s="105"/>
      <c r="TN68" s="105"/>
      <c r="TO68" s="105"/>
      <c r="TP68" s="105"/>
      <c r="TQ68" s="105"/>
      <c r="TR68" s="105"/>
      <c r="TS68" s="105"/>
      <c r="TT68" s="105"/>
      <c r="TU68" s="105"/>
      <c r="TV68" s="105"/>
      <c r="TW68" s="105"/>
      <c r="TX68" s="105"/>
      <c r="TY68" s="105"/>
      <c r="TZ68" s="105"/>
      <c r="UA68" s="105"/>
      <c r="UB68" s="105"/>
      <c r="UC68" s="105"/>
      <c r="UD68" s="105"/>
      <c r="UE68" s="105"/>
      <c r="UF68" s="105"/>
      <c r="UG68" s="105"/>
      <c r="UH68" s="105"/>
      <c r="UI68" s="105"/>
      <c r="UJ68" s="105"/>
      <c r="UK68" s="105"/>
      <c r="UL68" s="105"/>
      <c r="UM68" s="105"/>
      <c r="UN68" s="105"/>
      <c r="UO68" s="105"/>
      <c r="UP68" s="105"/>
      <c r="UQ68" s="105"/>
      <c r="UR68" s="105"/>
      <c r="US68" s="105"/>
      <c r="UT68" s="105"/>
      <c r="UU68" s="105"/>
      <c r="UV68" s="105"/>
      <c r="UW68" s="105"/>
      <c r="UX68" s="105"/>
      <c r="UY68" s="105"/>
      <c r="UZ68" s="105"/>
      <c r="VA68" s="105"/>
      <c r="VB68" s="105"/>
      <c r="VC68" s="105"/>
      <c r="VD68" s="105"/>
      <c r="VE68" s="105"/>
      <c r="VF68" s="105"/>
      <c r="VG68" s="105"/>
      <c r="VH68" s="105"/>
      <c r="VI68" s="105"/>
      <c r="VJ68" s="105"/>
      <c r="VK68" s="105"/>
      <c r="VL68" s="105"/>
      <c r="VM68" s="105"/>
      <c r="VN68" s="105"/>
      <c r="VO68" s="105"/>
      <c r="VP68" s="105"/>
      <c r="VQ68" s="105"/>
      <c r="VR68" s="105"/>
      <c r="VS68" s="105"/>
      <c r="VT68" s="105"/>
      <c r="VU68" s="105"/>
      <c r="VV68" s="105"/>
      <c r="VW68" s="105"/>
      <c r="VX68" s="105"/>
      <c r="VY68" s="105"/>
      <c r="VZ68" s="105"/>
      <c r="WA68" s="105"/>
      <c r="WB68" s="105"/>
      <c r="WC68" s="105"/>
      <c r="WD68" s="105"/>
      <c r="WE68" s="105"/>
      <c r="WF68" s="105"/>
      <c r="WG68" s="105"/>
      <c r="WH68" s="105"/>
      <c r="WI68" s="105"/>
      <c r="WJ68" s="105"/>
      <c r="WK68" s="105"/>
      <c r="WL68" s="105"/>
      <c r="WM68" s="105"/>
      <c r="WN68" s="105"/>
      <c r="WO68" s="105"/>
      <c r="WP68" s="105"/>
      <c r="WQ68" s="105"/>
      <c r="WR68" s="105"/>
      <c r="WS68" s="105"/>
      <c r="WT68" s="105"/>
      <c r="WU68" s="105"/>
      <c r="WV68" s="105"/>
      <c r="WW68" s="105"/>
      <c r="WX68" s="105"/>
      <c r="WY68" s="105"/>
      <c r="WZ68" s="105"/>
      <c r="XA68" s="105"/>
      <c r="XB68" s="105"/>
      <c r="XC68" s="105"/>
      <c r="XD68" s="105"/>
      <c r="XE68" s="105"/>
      <c r="XF68" s="105"/>
      <c r="XG68" s="105"/>
      <c r="XH68" s="105"/>
      <c r="XI68" s="105"/>
      <c r="XJ68" s="105"/>
      <c r="XK68" s="105"/>
      <c r="XL68" s="105"/>
      <c r="XM68" s="105"/>
      <c r="XN68" s="105"/>
      <c r="XO68" s="105"/>
      <c r="XP68" s="105"/>
      <c r="XQ68" s="105"/>
      <c r="XR68" s="105"/>
      <c r="XS68" s="105"/>
      <c r="XT68" s="105"/>
      <c r="XU68" s="105"/>
      <c r="XV68" s="105"/>
      <c r="XW68" s="105"/>
      <c r="XX68" s="105"/>
      <c r="XY68" s="105"/>
      <c r="XZ68" s="105"/>
      <c r="YA68" s="105"/>
      <c r="YB68" s="105"/>
      <c r="YC68" s="105"/>
      <c r="YD68" s="105"/>
      <c r="YE68" s="105"/>
      <c r="YF68" s="105"/>
      <c r="YG68" s="105"/>
      <c r="YH68" s="105"/>
      <c r="YI68" s="105"/>
      <c r="YJ68" s="105"/>
      <c r="YK68" s="105"/>
      <c r="YL68" s="105"/>
      <c r="YM68" s="105"/>
      <c r="YN68" s="105"/>
      <c r="YO68" s="105"/>
      <c r="YP68" s="105"/>
      <c r="YQ68" s="105"/>
      <c r="YR68" s="105"/>
      <c r="YS68" s="105"/>
      <c r="YT68" s="105"/>
      <c r="YU68" s="105"/>
      <c r="YV68" s="105"/>
      <c r="YW68" s="105"/>
      <c r="YX68" s="105"/>
      <c r="YY68" s="105"/>
      <c r="YZ68" s="105"/>
      <c r="ZA68" s="105"/>
      <c r="ZB68" s="105"/>
      <c r="ZC68" s="105"/>
      <c r="ZD68" s="105"/>
      <c r="ZE68" s="105"/>
      <c r="ZF68" s="105"/>
      <c r="ZG68" s="105"/>
      <c r="ZH68" s="105"/>
      <c r="ZI68" s="105"/>
      <c r="ZJ68" s="105"/>
      <c r="ZK68" s="105"/>
      <c r="ZL68" s="105"/>
      <c r="ZM68" s="105"/>
      <c r="ZN68" s="105"/>
      <c r="ZO68" s="105"/>
      <c r="ZP68" s="105"/>
      <c r="ZQ68" s="105"/>
      <c r="ZR68" s="105"/>
      <c r="ZS68" s="105"/>
      <c r="ZT68" s="105"/>
      <c r="ZU68" s="105"/>
      <c r="ZV68" s="105"/>
      <c r="ZW68" s="105"/>
      <c r="ZX68" s="105"/>
      <c r="ZY68" s="105"/>
      <c r="ZZ68" s="105"/>
      <c r="AAA68" s="105"/>
      <c r="AAB68" s="105"/>
      <c r="AAC68" s="105"/>
      <c r="AAD68" s="105"/>
      <c r="AAE68" s="105"/>
      <c r="AAF68" s="105"/>
      <c r="AAG68" s="105"/>
      <c r="AAH68" s="105"/>
      <c r="AAI68" s="105"/>
      <c r="AAJ68" s="105"/>
      <c r="AAK68" s="105"/>
      <c r="AAL68" s="105"/>
      <c r="AAM68" s="105"/>
      <c r="AAN68" s="105"/>
      <c r="AAO68" s="105"/>
      <c r="AAP68" s="105"/>
      <c r="AAQ68" s="105"/>
      <c r="AAR68" s="105"/>
      <c r="AAS68" s="105"/>
      <c r="AAT68" s="105"/>
      <c r="AAU68" s="105"/>
      <c r="AAV68" s="105"/>
      <c r="AAW68" s="105"/>
      <c r="AAX68" s="105"/>
      <c r="AAY68" s="105"/>
      <c r="AAZ68" s="105"/>
      <c r="ABA68" s="105"/>
      <c r="ABB68" s="105"/>
      <c r="ABC68" s="105"/>
      <c r="ABD68" s="105"/>
      <c r="ABE68" s="105"/>
      <c r="ABF68" s="105"/>
      <c r="ABG68" s="105"/>
      <c r="ABH68" s="105"/>
      <c r="ABI68" s="105"/>
      <c r="ABJ68" s="105"/>
      <c r="ABK68" s="105"/>
      <c r="ABL68" s="105"/>
      <c r="ABM68" s="105"/>
      <c r="ABN68" s="105"/>
      <c r="ABO68" s="105"/>
      <c r="ABP68" s="105"/>
      <c r="ABQ68" s="105"/>
      <c r="ABR68" s="105"/>
      <c r="ABS68" s="105"/>
      <c r="ABT68" s="105"/>
      <c r="ABU68" s="105"/>
      <c r="ABV68" s="105"/>
      <c r="ABW68" s="105"/>
      <c r="ABX68" s="105"/>
      <c r="ABY68" s="105"/>
      <c r="ABZ68" s="105"/>
      <c r="ACA68" s="105"/>
      <c r="ACB68" s="105"/>
      <c r="ACC68" s="105"/>
      <c r="ACD68" s="105"/>
      <c r="ACE68" s="105"/>
      <c r="ACF68" s="105"/>
      <c r="ACG68" s="105"/>
      <c r="ACH68" s="105"/>
      <c r="ACI68" s="105"/>
      <c r="ACJ68" s="105"/>
      <c r="ACK68" s="105"/>
      <c r="ACL68" s="105"/>
      <c r="ACM68" s="105"/>
      <c r="ACN68" s="105"/>
      <c r="ACO68" s="105"/>
      <c r="ACP68" s="105"/>
      <c r="ACQ68" s="105"/>
      <c r="ACR68" s="105"/>
      <c r="ACS68" s="105"/>
      <c r="ACT68" s="105"/>
      <c r="ACU68" s="105"/>
      <c r="ACV68" s="105"/>
      <c r="ACW68" s="105"/>
      <c r="ACX68" s="105"/>
      <c r="ACY68" s="105"/>
      <c r="ACZ68" s="105"/>
      <c r="ADA68" s="105"/>
      <c r="ADB68" s="105"/>
      <c r="ADC68" s="105"/>
      <c r="ADD68" s="105"/>
      <c r="ADE68" s="105"/>
      <c r="ADF68" s="105"/>
      <c r="ADG68" s="105"/>
      <c r="ADH68" s="105"/>
      <c r="ADI68" s="105"/>
      <c r="ADJ68" s="105"/>
      <c r="ADK68" s="105"/>
      <c r="ADL68" s="105"/>
      <c r="ADM68" s="105"/>
      <c r="ADN68" s="105"/>
      <c r="ADO68" s="105"/>
      <c r="ADP68" s="105"/>
      <c r="ADQ68" s="105"/>
      <c r="ADR68" s="105"/>
      <c r="ADS68" s="105"/>
      <c r="ADT68" s="105"/>
      <c r="ADU68" s="105"/>
      <c r="ADV68" s="105"/>
      <c r="ADW68" s="105"/>
      <c r="ADX68" s="105"/>
      <c r="ADY68" s="105"/>
      <c r="ADZ68" s="105"/>
      <c r="AEA68" s="105"/>
      <c r="AEB68" s="105"/>
      <c r="AEC68" s="105"/>
      <c r="AED68" s="105"/>
      <c r="AEE68" s="105"/>
      <c r="AEF68" s="105"/>
      <c r="AEG68" s="105"/>
      <c r="AEH68" s="105"/>
      <c r="AEI68" s="105"/>
      <c r="AEJ68" s="105"/>
      <c r="AEK68" s="105"/>
      <c r="AEL68" s="105"/>
      <c r="AEM68" s="105"/>
      <c r="AEN68" s="105"/>
      <c r="AEO68" s="105"/>
      <c r="AEP68" s="105"/>
      <c r="AEQ68" s="105"/>
      <c r="AER68" s="105"/>
      <c r="AES68" s="105"/>
      <c r="AET68" s="105"/>
      <c r="AEU68" s="105"/>
      <c r="AEV68" s="105"/>
      <c r="AEW68" s="105"/>
      <c r="AEX68" s="105"/>
      <c r="AEY68" s="105"/>
      <c r="AEZ68" s="105"/>
      <c r="AFA68" s="105"/>
      <c r="AFB68" s="105"/>
      <c r="AFC68" s="105"/>
      <c r="AFD68" s="105"/>
      <c r="AFE68" s="105"/>
      <c r="AFF68" s="105"/>
      <c r="AFG68" s="105"/>
      <c r="AFH68" s="105"/>
      <c r="AFI68" s="105"/>
      <c r="AFJ68" s="105"/>
      <c r="AFK68" s="105"/>
      <c r="AFL68" s="105"/>
      <c r="AFM68" s="105"/>
      <c r="AFN68" s="105"/>
      <c r="AFO68" s="105"/>
      <c r="AFP68" s="105"/>
      <c r="AFQ68" s="105"/>
      <c r="AFR68" s="105"/>
      <c r="AFS68" s="105"/>
      <c r="AFT68" s="105"/>
      <c r="AFU68" s="105"/>
      <c r="AFV68" s="105"/>
      <c r="AFW68" s="105"/>
      <c r="AFX68" s="105"/>
      <c r="AFY68" s="105"/>
      <c r="AFZ68" s="105"/>
      <c r="AGA68" s="105"/>
      <c r="AGB68" s="105"/>
      <c r="AGC68" s="105"/>
      <c r="AGD68" s="105"/>
      <c r="AGE68" s="105"/>
      <c r="AGF68" s="105"/>
      <c r="AGG68" s="105"/>
      <c r="AGH68" s="105"/>
      <c r="AGI68" s="105"/>
      <c r="AGJ68" s="105"/>
      <c r="AGK68" s="105"/>
      <c r="AGL68" s="105"/>
      <c r="AGM68" s="105"/>
      <c r="AGN68" s="105"/>
      <c r="AGO68" s="105"/>
      <c r="AGP68" s="105"/>
      <c r="AGQ68" s="105"/>
      <c r="AGR68" s="105"/>
      <c r="AGS68" s="105"/>
      <c r="AGT68" s="105"/>
      <c r="AGU68" s="105"/>
      <c r="AGV68" s="105"/>
      <c r="AGW68" s="105"/>
      <c r="AGX68" s="105"/>
      <c r="AGY68" s="105"/>
      <c r="AGZ68" s="105"/>
      <c r="AHA68" s="105"/>
      <c r="AHB68" s="105"/>
      <c r="AHC68" s="105"/>
      <c r="AHD68" s="105"/>
      <c r="AHE68" s="105"/>
      <c r="AHF68" s="105"/>
      <c r="AHG68" s="105"/>
      <c r="AHH68" s="105"/>
      <c r="AHI68" s="105"/>
      <c r="AHJ68" s="105"/>
      <c r="AHK68" s="105"/>
      <c r="AHL68" s="105"/>
      <c r="AHM68" s="105"/>
      <c r="AHN68" s="105"/>
      <c r="AHO68" s="105"/>
      <c r="AHP68" s="105"/>
      <c r="AHQ68" s="105"/>
      <c r="AHR68" s="105"/>
      <c r="AHS68" s="105"/>
      <c r="AHT68" s="105"/>
      <c r="AHU68" s="105"/>
      <c r="AHV68" s="105"/>
      <c r="AHW68" s="105"/>
      <c r="AHX68" s="105"/>
      <c r="AHY68" s="105"/>
      <c r="AHZ68" s="105"/>
      <c r="AIA68" s="105"/>
      <c r="AIB68" s="105"/>
      <c r="AIC68" s="105"/>
      <c r="AID68" s="105"/>
      <c r="AIE68" s="105"/>
      <c r="AIF68" s="105"/>
      <c r="AIG68" s="105"/>
      <c r="AIH68" s="105"/>
      <c r="AII68" s="105"/>
      <c r="AIJ68" s="105"/>
      <c r="AIK68" s="105"/>
      <c r="AIL68" s="105"/>
      <c r="AIM68" s="105"/>
      <c r="AIN68" s="105"/>
      <c r="AIO68" s="105"/>
      <c r="AIP68" s="105"/>
      <c r="AIQ68" s="105"/>
      <c r="AIR68" s="105"/>
      <c r="AIS68" s="105"/>
      <c r="AIT68" s="105"/>
      <c r="AIU68" s="105"/>
      <c r="AIV68" s="105"/>
      <c r="AIW68" s="105"/>
      <c r="AIX68" s="105"/>
      <c r="AIY68" s="105"/>
      <c r="AIZ68" s="105"/>
      <c r="AJA68" s="105"/>
      <c r="AJB68" s="105"/>
      <c r="AJC68" s="105"/>
      <c r="AJD68" s="105"/>
      <c r="AJE68" s="105"/>
      <c r="AJF68" s="105"/>
      <c r="AJG68" s="105"/>
      <c r="AJH68" s="105"/>
      <c r="AJI68" s="105"/>
      <c r="AJJ68" s="105"/>
      <c r="AJK68" s="105"/>
      <c r="AJL68" s="105"/>
      <c r="AJM68" s="105"/>
      <c r="AJN68" s="105"/>
      <c r="AJO68" s="105"/>
      <c r="AJP68" s="105"/>
      <c r="AJQ68" s="105"/>
      <c r="AJR68" s="105"/>
      <c r="AJS68" s="105"/>
      <c r="AJT68" s="105"/>
      <c r="AJU68" s="105"/>
      <c r="AJV68" s="105"/>
      <c r="AJW68" s="105"/>
      <c r="AJX68" s="105"/>
      <c r="AJY68" s="105"/>
      <c r="AJZ68" s="105"/>
      <c r="AKA68" s="105"/>
      <c r="AKB68" s="105"/>
      <c r="AKC68" s="105"/>
      <c r="AKD68" s="105"/>
      <c r="AKE68" s="105"/>
      <c r="AKF68" s="105"/>
      <c r="AKG68" s="105"/>
      <c r="AKH68" s="105"/>
      <c r="AKI68" s="105"/>
      <c r="AKJ68" s="105"/>
      <c r="AKK68" s="105"/>
      <c r="AKL68" s="105"/>
      <c r="AKM68" s="105"/>
      <c r="AKN68" s="105"/>
      <c r="AKO68" s="105"/>
      <c r="AKP68" s="105"/>
      <c r="AKQ68" s="105"/>
      <c r="AKR68" s="105"/>
      <c r="AKS68" s="105"/>
      <c r="AKT68" s="105"/>
      <c r="AKU68" s="105"/>
      <c r="AKV68" s="105"/>
      <c r="AKW68" s="105"/>
      <c r="AKX68" s="105"/>
      <c r="AKY68" s="105"/>
      <c r="AKZ68" s="105"/>
      <c r="ALA68" s="105"/>
      <c r="ALB68" s="105"/>
      <c r="ALC68" s="105"/>
      <c r="ALD68" s="105"/>
      <c r="ALE68" s="105"/>
      <c r="ALF68" s="105"/>
      <c r="ALG68" s="105"/>
      <c r="ALH68" s="105"/>
      <c r="ALI68" s="105"/>
      <c r="ALJ68" s="105"/>
      <c r="ALK68" s="105"/>
      <c r="ALL68" s="105"/>
      <c r="ALM68" s="105"/>
      <c r="ALN68" s="105"/>
      <c r="ALO68" s="105"/>
      <c r="ALP68" s="105"/>
      <c r="ALQ68" s="105"/>
      <c r="ALR68" s="105"/>
      <c r="ALS68" s="105"/>
      <c r="ALT68" s="105"/>
      <c r="ALU68" s="105"/>
      <c r="ALV68" s="105"/>
      <c r="ALW68" s="105"/>
      <c r="ALX68" s="105"/>
      <c r="ALY68" s="105"/>
      <c r="ALZ68" s="105"/>
      <c r="AMA68" s="105"/>
      <c r="AMB68" s="105"/>
      <c r="AMC68" s="105"/>
      <c r="AMD68" s="105"/>
      <c r="AME68" s="105"/>
      <c r="AMF68" s="105"/>
      <c r="AMG68" s="105"/>
      <c r="AMH68" s="105"/>
      <c r="AMI68" s="105"/>
      <c r="AMJ68" s="105"/>
      <c r="AMK68" s="105"/>
      <c r="AML68" s="105"/>
      <c r="AMM68" s="105"/>
      <c r="AMN68" s="105"/>
      <c r="AMO68" s="105"/>
      <c r="AMP68" s="105"/>
      <c r="AMQ68" s="105"/>
      <c r="AMR68" s="105"/>
      <c r="AMS68" s="105"/>
      <c r="AMT68" s="105"/>
      <c r="AMU68" s="105"/>
      <c r="AMV68" s="105"/>
      <c r="AMW68" s="105"/>
      <c r="AMX68" s="105"/>
      <c r="AMY68" s="105"/>
      <c r="AMZ68" s="105"/>
      <c r="ANA68" s="105"/>
      <c r="ANB68" s="105"/>
      <c r="ANC68" s="105"/>
      <c r="AND68" s="105"/>
      <c r="ANE68" s="105"/>
      <c r="ANF68" s="105"/>
      <c r="ANG68" s="105"/>
      <c r="ANH68" s="105"/>
      <c r="ANI68" s="105"/>
      <c r="ANJ68" s="105"/>
      <c r="ANK68" s="105"/>
      <c r="ANL68" s="105"/>
      <c r="ANM68" s="105"/>
      <c r="ANN68" s="105"/>
      <c r="ANO68" s="105"/>
      <c r="ANP68" s="105"/>
      <c r="ANQ68" s="105"/>
      <c r="ANR68" s="105"/>
      <c r="ANS68" s="105"/>
      <c r="ANT68" s="105"/>
      <c r="ANU68" s="105"/>
      <c r="ANV68" s="105"/>
      <c r="ANW68" s="105"/>
      <c r="ANX68" s="105"/>
      <c r="ANY68" s="105"/>
      <c r="ANZ68" s="105"/>
      <c r="AOA68" s="105"/>
      <c r="AOB68" s="105"/>
      <c r="AOC68" s="105"/>
      <c r="AOD68" s="105"/>
      <c r="AOE68" s="105"/>
      <c r="AOF68" s="105"/>
      <c r="AOG68" s="105"/>
      <c r="AOH68" s="105"/>
      <c r="AOI68" s="105"/>
      <c r="AOJ68" s="105"/>
      <c r="AOK68" s="105"/>
      <c r="AOL68" s="105"/>
      <c r="AOM68" s="105"/>
      <c r="AON68" s="105"/>
      <c r="AOO68" s="105"/>
      <c r="AOP68" s="105"/>
      <c r="AOQ68" s="105"/>
      <c r="AOR68" s="105"/>
      <c r="AOS68" s="105"/>
      <c r="AOT68" s="105"/>
      <c r="AOU68" s="105"/>
      <c r="AOV68" s="105"/>
      <c r="AOW68" s="105"/>
      <c r="AOX68" s="105"/>
      <c r="AOY68" s="105"/>
      <c r="AOZ68" s="105"/>
      <c r="APA68" s="105"/>
      <c r="APB68" s="105"/>
      <c r="APC68" s="105"/>
      <c r="APD68" s="105"/>
      <c r="APE68" s="105"/>
      <c r="APF68" s="105"/>
      <c r="APG68" s="105"/>
      <c r="APH68" s="105"/>
      <c r="API68" s="105"/>
      <c r="APJ68" s="105"/>
      <c r="APK68" s="105"/>
      <c r="APL68" s="105"/>
      <c r="APM68" s="105"/>
      <c r="APN68" s="105"/>
      <c r="APO68" s="105"/>
      <c r="APP68" s="105"/>
      <c r="APQ68" s="105"/>
      <c r="APR68" s="105"/>
      <c r="APS68" s="105"/>
      <c r="APT68" s="105"/>
      <c r="APU68" s="105"/>
      <c r="APV68" s="105"/>
      <c r="APW68" s="105"/>
      <c r="APX68" s="105"/>
      <c r="APY68" s="105"/>
      <c r="APZ68" s="105"/>
      <c r="AQA68" s="105"/>
      <c r="AQB68" s="105"/>
      <c r="AQC68" s="105"/>
      <c r="AQD68" s="105"/>
      <c r="AQE68" s="105"/>
      <c r="AQF68" s="105"/>
      <c r="AQG68" s="105"/>
      <c r="AQH68" s="105"/>
      <c r="AQI68" s="105"/>
      <c r="AQJ68" s="105"/>
      <c r="AQK68" s="105"/>
      <c r="AQL68" s="105"/>
      <c r="AQM68" s="105"/>
      <c r="AQN68" s="105"/>
      <c r="AQO68" s="105"/>
      <c r="AQP68" s="105"/>
      <c r="AQQ68" s="105"/>
      <c r="AQR68" s="105"/>
      <c r="AQS68" s="105"/>
      <c r="AQT68" s="105"/>
      <c r="AQU68" s="105"/>
      <c r="AQV68" s="105"/>
      <c r="AQW68" s="105"/>
      <c r="AQX68" s="105"/>
      <c r="AQY68" s="105"/>
      <c r="AQZ68" s="105"/>
      <c r="ARA68" s="105"/>
      <c r="ARB68" s="105"/>
      <c r="ARC68" s="105"/>
      <c r="ARD68" s="105"/>
      <c r="ARE68" s="105"/>
      <c r="ARF68" s="105"/>
      <c r="ARG68" s="105"/>
      <c r="ARH68" s="105"/>
      <c r="ARI68" s="105"/>
      <c r="ARJ68" s="105"/>
      <c r="ARK68" s="105"/>
      <c r="ARL68" s="105"/>
      <c r="ARM68" s="105"/>
      <c r="ARN68" s="105"/>
      <c r="ARO68" s="105"/>
      <c r="ARP68" s="105"/>
      <c r="ARQ68" s="105"/>
      <c r="ARR68" s="105"/>
      <c r="ARS68" s="105"/>
      <c r="ART68" s="105"/>
      <c r="ARU68" s="105"/>
      <c r="ARV68" s="105"/>
      <c r="ARW68" s="105"/>
      <c r="ARX68" s="105"/>
      <c r="ARY68" s="105"/>
      <c r="ARZ68" s="105"/>
      <c r="ASA68" s="105"/>
      <c r="ASB68" s="105"/>
      <c r="ASC68" s="105"/>
      <c r="ASD68" s="105"/>
      <c r="ASE68" s="105"/>
      <c r="ASF68" s="105"/>
      <c r="ASG68" s="105"/>
      <c r="ASH68" s="105"/>
      <c r="ASI68" s="105"/>
      <c r="ASJ68" s="105"/>
      <c r="ASK68" s="105"/>
      <c r="ASL68" s="105"/>
      <c r="ASM68" s="105"/>
      <c r="ASN68" s="105"/>
      <c r="ASO68" s="105"/>
      <c r="ASP68" s="105"/>
      <c r="ASQ68" s="105"/>
      <c r="ASR68" s="105"/>
      <c r="ASS68" s="105"/>
      <c r="AST68" s="105"/>
      <c r="ASU68" s="105"/>
      <c r="ASV68" s="105"/>
      <c r="ASW68" s="105"/>
      <c r="ASX68" s="105"/>
      <c r="ASY68" s="105"/>
      <c r="ASZ68" s="105"/>
      <c r="ATA68" s="105"/>
      <c r="ATB68" s="105"/>
      <c r="ATC68" s="105"/>
      <c r="ATD68" s="105"/>
      <c r="ATE68" s="105"/>
      <c r="ATF68" s="105"/>
      <c r="ATG68" s="105"/>
      <c r="ATH68" s="105"/>
      <c r="ATI68" s="105"/>
      <c r="ATJ68" s="105"/>
      <c r="ATK68" s="105"/>
      <c r="ATL68" s="105"/>
      <c r="ATM68" s="105"/>
      <c r="ATN68" s="105"/>
      <c r="ATO68" s="105"/>
      <c r="ATP68" s="105"/>
      <c r="ATQ68" s="105"/>
      <c r="ATR68" s="105"/>
      <c r="ATS68" s="105"/>
      <c r="ATT68" s="105"/>
      <c r="ATU68" s="105"/>
      <c r="ATV68" s="105"/>
      <c r="ATW68" s="105"/>
      <c r="ATX68" s="105"/>
      <c r="ATY68" s="105"/>
      <c r="ATZ68" s="105"/>
      <c r="AUA68" s="105"/>
      <c r="AUB68" s="105"/>
      <c r="AUC68" s="105"/>
      <c r="AUD68" s="105"/>
      <c r="AUE68" s="105"/>
      <c r="AUF68" s="105"/>
      <c r="AUG68" s="105"/>
      <c r="AUH68" s="105"/>
      <c r="AUI68" s="105"/>
      <c r="AUJ68" s="105"/>
      <c r="AUK68" s="105"/>
      <c r="AUL68" s="105"/>
      <c r="AUM68" s="105"/>
      <c r="AUN68" s="105"/>
      <c r="AUO68" s="105"/>
      <c r="AUP68" s="105"/>
      <c r="AUQ68" s="105"/>
      <c r="AUR68" s="105"/>
      <c r="AUS68" s="105"/>
      <c r="AUT68" s="105"/>
      <c r="AUU68" s="105"/>
      <c r="AUV68" s="105"/>
      <c r="AUW68" s="105"/>
      <c r="AUX68" s="105"/>
      <c r="AUY68" s="105"/>
      <c r="AUZ68" s="105"/>
      <c r="AVA68" s="105"/>
      <c r="AVB68" s="105"/>
      <c r="AVC68" s="105"/>
      <c r="AVD68" s="105"/>
      <c r="AVE68" s="105"/>
      <c r="AVF68" s="105"/>
      <c r="AVG68" s="105"/>
      <c r="AVH68" s="105"/>
      <c r="AVI68" s="105"/>
      <c r="AVJ68" s="105"/>
      <c r="AVK68" s="105"/>
      <c r="AVL68" s="105"/>
      <c r="AVM68" s="105"/>
      <c r="AVN68" s="105"/>
      <c r="AVO68" s="105"/>
      <c r="AVP68" s="105"/>
      <c r="AVQ68" s="105"/>
      <c r="AVR68" s="105"/>
      <c r="AVS68" s="105"/>
      <c r="AVT68" s="105"/>
      <c r="AVU68" s="105"/>
      <c r="AVV68" s="105"/>
      <c r="AVW68" s="105"/>
      <c r="AVX68" s="105"/>
      <c r="AVY68" s="105"/>
      <c r="AVZ68" s="105"/>
      <c r="AWA68" s="105"/>
      <c r="AWB68" s="105"/>
      <c r="AWC68" s="105"/>
      <c r="AWD68" s="105"/>
      <c r="AWE68" s="105"/>
      <c r="AWF68" s="105"/>
      <c r="AWG68" s="105"/>
      <c r="AWH68" s="105"/>
    </row>
    <row r="69" spans="1:1282" s="58" customFormat="1">
      <c r="A69" s="2578"/>
      <c r="B69" s="65"/>
      <c r="C69" s="2741" t="s">
        <v>86</v>
      </c>
      <c r="D69" s="2741"/>
      <c r="E69" s="2741"/>
      <c r="F69" s="2741"/>
      <c r="G69" s="2741"/>
      <c r="H69" s="2741"/>
      <c r="I69" s="2741"/>
      <c r="J69" s="2741"/>
      <c r="K69" s="2741"/>
      <c r="L69" s="2741"/>
      <c r="M69" s="2741"/>
      <c r="N69" s="2742"/>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c r="CE69" s="105"/>
      <c r="CF69" s="105"/>
      <c r="CG69" s="105"/>
      <c r="CH69" s="105"/>
      <c r="CI69" s="105"/>
      <c r="CJ69" s="105"/>
      <c r="CK69" s="105"/>
      <c r="CL69" s="105"/>
      <c r="CM69" s="105"/>
      <c r="CN69" s="105"/>
      <c r="CO69" s="105"/>
      <c r="CP69" s="105"/>
      <c r="CQ69" s="105"/>
      <c r="CR69" s="105"/>
      <c r="CS69" s="105"/>
      <c r="CT69" s="105"/>
      <c r="CU69" s="105"/>
      <c r="CV69" s="105"/>
      <c r="CW69" s="105"/>
      <c r="CX69" s="105"/>
      <c r="CY69" s="105"/>
      <c r="CZ69" s="105"/>
      <c r="DA69" s="105"/>
      <c r="DB69" s="105"/>
      <c r="DC69" s="105"/>
      <c r="DD69" s="105"/>
      <c r="DE69" s="105"/>
      <c r="DF69" s="105"/>
      <c r="DG69" s="105"/>
      <c r="DH69" s="105"/>
      <c r="DI69" s="105"/>
      <c r="DJ69" s="105"/>
      <c r="DK69" s="105"/>
      <c r="DL69" s="105"/>
      <c r="DM69" s="105"/>
      <c r="DN69" s="105"/>
      <c r="DO69" s="105"/>
      <c r="DP69" s="105"/>
      <c r="DQ69" s="105"/>
      <c r="DR69" s="105"/>
      <c r="DS69" s="105"/>
      <c r="DT69" s="105"/>
      <c r="DU69" s="105"/>
      <c r="DV69" s="105"/>
      <c r="DW69" s="105"/>
      <c r="DX69" s="105"/>
      <c r="DY69" s="105"/>
      <c r="DZ69" s="105"/>
      <c r="EA69" s="105"/>
      <c r="EB69" s="105"/>
      <c r="EC69" s="105"/>
      <c r="ED69" s="105"/>
      <c r="EE69" s="105"/>
      <c r="EF69" s="105"/>
      <c r="EG69" s="105"/>
      <c r="EH69" s="105"/>
      <c r="EI69" s="105"/>
      <c r="EJ69" s="105"/>
      <c r="EK69" s="105"/>
      <c r="EL69" s="105"/>
      <c r="EM69" s="105"/>
      <c r="EN69" s="105"/>
      <c r="EO69" s="105"/>
      <c r="EP69" s="105"/>
      <c r="EQ69" s="105"/>
      <c r="ER69" s="105"/>
      <c r="ES69" s="105"/>
      <c r="ET69" s="105"/>
      <c r="EU69" s="105"/>
      <c r="EV69" s="105"/>
      <c r="EW69" s="105"/>
      <c r="EX69" s="105"/>
      <c r="EY69" s="105"/>
      <c r="EZ69" s="105"/>
      <c r="FA69" s="105"/>
      <c r="FB69" s="105"/>
      <c r="FC69" s="105"/>
      <c r="FD69" s="105"/>
      <c r="FE69" s="105"/>
      <c r="FF69" s="105"/>
      <c r="FG69" s="105"/>
      <c r="FH69" s="105"/>
      <c r="FI69" s="105"/>
      <c r="FJ69" s="105"/>
      <c r="FK69" s="105"/>
      <c r="FL69" s="105"/>
      <c r="FM69" s="105"/>
      <c r="FN69" s="105"/>
      <c r="FO69" s="105"/>
      <c r="FP69" s="105"/>
      <c r="FQ69" s="105"/>
      <c r="FR69" s="105"/>
      <c r="FS69" s="105"/>
      <c r="FT69" s="105"/>
      <c r="FU69" s="105"/>
      <c r="FV69" s="105"/>
      <c r="FW69" s="105"/>
      <c r="FX69" s="105"/>
      <c r="FY69" s="105"/>
      <c r="FZ69" s="105"/>
      <c r="GA69" s="105"/>
      <c r="GB69" s="105"/>
      <c r="GC69" s="105"/>
      <c r="GD69" s="105"/>
      <c r="GE69" s="105"/>
      <c r="GF69" s="105"/>
      <c r="GG69" s="105"/>
      <c r="GH69" s="105"/>
      <c r="GI69" s="105"/>
      <c r="GJ69" s="105"/>
      <c r="GK69" s="105"/>
      <c r="GL69" s="105"/>
      <c r="GM69" s="105"/>
      <c r="GN69" s="105"/>
      <c r="GO69" s="105"/>
      <c r="GP69" s="105"/>
      <c r="GQ69" s="105"/>
      <c r="GR69" s="105"/>
      <c r="GS69" s="105"/>
      <c r="GT69" s="105"/>
      <c r="GU69" s="105"/>
      <c r="GV69" s="105"/>
      <c r="GW69" s="105"/>
      <c r="GX69" s="105"/>
      <c r="GY69" s="105"/>
      <c r="GZ69" s="105"/>
      <c r="HA69" s="105"/>
      <c r="HB69" s="105"/>
      <c r="HC69" s="105"/>
      <c r="HD69" s="105"/>
      <c r="HE69" s="105"/>
      <c r="HF69" s="105"/>
      <c r="HG69" s="105"/>
      <c r="HH69" s="105"/>
      <c r="HI69" s="105"/>
      <c r="HJ69" s="105"/>
      <c r="HK69" s="105"/>
      <c r="HL69" s="105"/>
      <c r="HM69" s="105"/>
      <c r="HN69" s="105"/>
      <c r="HO69" s="105"/>
      <c r="HP69" s="105"/>
      <c r="HQ69" s="105"/>
      <c r="HR69" s="105"/>
      <c r="HS69" s="105"/>
      <c r="HT69" s="105"/>
      <c r="HU69" s="105"/>
      <c r="HV69" s="105"/>
      <c r="HW69" s="105"/>
      <c r="HX69" s="105"/>
      <c r="HY69" s="105"/>
      <c r="HZ69" s="105"/>
      <c r="IA69" s="105"/>
      <c r="IB69" s="105"/>
      <c r="IC69" s="105"/>
      <c r="ID69" s="105"/>
      <c r="IE69" s="105"/>
      <c r="IF69" s="105"/>
      <c r="IG69" s="105"/>
      <c r="IH69" s="105"/>
      <c r="II69" s="105"/>
      <c r="IJ69" s="105"/>
      <c r="IK69" s="105"/>
      <c r="IL69" s="105"/>
      <c r="IM69" s="105"/>
      <c r="IN69" s="105"/>
      <c r="IO69" s="105"/>
      <c r="IP69" s="105"/>
      <c r="IQ69" s="105"/>
      <c r="IR69" s="105"/>
      <c r="IS69" s="105"/>
      <c r="IT69" s="105"/>
      <c r="IU69" s="105"/>
      <c r="IV69" s="105"/>
      <c r="IW69" s="105"/>
      <c r="IX69" s="105"/>
      <c r="IY69" s="105"/>
      <c r="IZ69" s="105"/>
      <c r="JA69" s="105"/>
      <c r="JB69" s="105"/>
      <c r="JC69" s="105"/>
      <c r="JD69" s="105"/>
      <c r="JE69" s="105"/>
      <c r="JF69" s="105"/>
      <c r="JG69" s="105"/>
      <c r="JH69" s="105"/>
      <c r="JI69" s="105"/>
      <c r="JJ69" s="105"/>
      <c r="JK69" s="105"/>
      <c r="JL69" s="105"/>
      <c r="JM69" s="105"/>
      <c r="JN69" s="105"/>
      <c r="JO69" s="105"/>
      <c r="JP69" s="105"/>
      <c r="JQ69" s="105"/>
      <c r="JR69" s="105"/>
      <c r="JS69" s="105"/>
      <c r="JT69" s="105"/>
      <c r="JU69" s="105"/>
      <c r="JV69" s="105"/>
      <c r="JW69" s="105"/>
      <c r="JX69" s="105"/>
      <c r="JY69" s="105"/>
      <c r="JZ69" s="105"/>
      <c r="KA69" s="105"/>
      <c r="KB69" s="105"/>
      <c r="KC69" s="105"/>
      <c r="KD69" s="105"/>
      <c r="KE69" s="105"/>
      <c r="KF69" s="105"/>
      <c r="KG69" s="105"/>
      <c r="KH69" s="105"/>
      <c r="KI69" s="105"/>
      <c r="KJ69" s="105"/>
      <c r="KK69" s="105"/>
      <c r="KL69" s="105"/>
      <c r="KM69" s="105"/>
      <c r="KN69" s="105"/>
      <c r="KO69" s="105"/>
      <c r="KP69" s="105"/>
      <c r="KQ69" s="105"/>
      <c r="KR69" s="105"/>
      <c r="KS69" s="105"/>
      <c r="KT69" s="105"/>
      <c r="KU69" s="105"/>
      <c r="KV69" s="105"/>
      <c r="KW69" s="105"/>
      <c r="KX69" s="105"/>
      <c r="KY69" s="105"/>
      <c r="KZ69" s="105"/>
      <c r="LA69" s="105"/>
      <c r="LB69" s="105"/>
      <c r="LC69" s="105"/>
      <c r="LD69" s="105"/>
      <c r="LE69" s="105"/>
      <c r="LF69" s="105"/>
      <c r="LG69" s="105"/>
      <c r="LH69" s="105"/>
      <c r="LI69" s="105"/>
      <c r="LJ69" s="105"/>
      <c r="LK69" s="105"/>
      <c r="LL69" s="105"/>
      <c r="LM69" s="105"/>
      <c r="LN69" s="105"/>
      <c r="LO69" s="105"/>
      <c r="LP69" s="105"/>
      <c r="LQ69" s="105"/>
      <c r="LR69" s="105"/>
      <c r="LS69" s="105"/>
      <c r="LT69" s="105"/>
      <c r="LU69" s="105"/>
      <c r="LV69" s="105"/>
      <c r="LW69" s="105"/>
      <c r="LX69" s="105"/>
      <c r="LY69" s="105"/>
      <c r="LZ69" s="105"/>
      <c r="MA69" s="105"/>
      <c r="MB69" s="105"/>
      <c r="MC69" s="105"/>
      <c r="MD69" s="105"/>
      <c r="ME69" s="105"/>
      <c r="MF69" s="105"/>
      <c r="MG69" s="105"/>
      <c r="MH69" s="105"/>
      <c r="MI69" s="105"/>
      <c r="MJ69" s="105"/>
      <c r="MK69" s="105"/>
      <c r="ML69" s="105"/>
      <c r="MM69" s="105"/>
      <c r="MN69" s="105"/>
      <c r="MO69" s="105"/>
      <c r="MP69" s="105"/>
      <c r="MQ69" s="105"/>
      <c r="MR69" s="105"/>
      <c r="MS69" s="105"/>
      <c r="MT69" s="105"/>
      <c r="MU69" s="105"/>
      <c r="MV69" s="105"/>
      <c r="MW69" s="105"/>
      <c r="MX69" s="105"/>
      <c r="MY69" s="105"/>
      <c r="MZ69" s="105"/>
      <c r="NA69" s="105"/>
      <c r="NB69" s="105"/>
      <c r="NC69" s="105"/>
      <c r="ND69" s="105"/>
      <c r="NE69" s="105"/>
      <c r="NF69" s="105"/>
      <c r="NG69" s="105"/>
      <c r="NH69" s="105"/>
      <c r="NI69" s="105"/>
      <c r="NJ69" s="105"/>
      <c r="NK69" s="105"/>
      <c r="NL69" s="105"/>
      <c r="NM69" s="105"/>
      <c r="NN69" s="105"/>
      <c r="NO69" s="105"/>
      <c r="NP69" s="105"/>
      <c r="NQ69" s="105"/>
      <c r="NR69" s="105"/>
      <c r="NS69" s="105"/>
      <c r="NT69" s="105"/>
      <c r="NU69" s="105"/>
      <c r="NV69" s="105"/>
      <c r="NW69" s="105"/>
      <c r="NX69" s="105"/>
      <c r="NY69" s="105"/>
      <c r="NZ69" s="105"/>
      <c r="OA69" s="105"/>
      <c r="OB69" s="105"/>
      <c r="OC69" s="105"/>
      <c r="OD69" s="105"/>
      <c r="OE69" s="105"/>
      <c r="OF69" s="105"/>
      <c r="OG69" s="105"/>
      <c r="OH69" s="105"/>
      <c r="OI69" s="105"/>
      <c r="OJ69" s="105"/>
      <c r="OK69" s="105"/>
      <c r="OL69" s="105"/>
      <c r="OM69" s="105"/>
      <c r="ON69" s="105"/>
      <c r="OO69" s="105"/>
      <c r="OP69" s="105"/>
      <c r="OQ69" s="105"/>
      <c r="OR69" s="105"/>
      <c r="OS69" s="105"/>
      <c r="OT69" s="105"/>
      <c r="OU69" s="105"/>
      <c r="OV69" s="105"/>
      <c r="OW69" s="105"/>
      <c r="OX69" s="105"/>
      <c r="OY69" s="105"/>
      <c r="OZ69" s="105"/>
      <c r="PA69" s="105"/>
      <c r="PB69" s="105"/>
      <c r="PC69" s="105"/>
      <c r="PD69" s="105"/>
      <c r="PE69" s="105"/>
      <c r="PF69" s="105"/>
      <c r="PG69" s="105"/>
      <c r="PH69" s="105"/>
      <c r="PI69" s="105"/>
      <c r="PJ69" s="105"/>
      <c r="PK69" s="105"/>
      <c r="PL69" s="105"/>
      <c r="PM69" s="105"/>
      <c r="PN69" s="105"/>
      <c r="PO69" s="105"/>
      <c r="PP69" s="105"/>
      <c r="PQ69" s="105"/>
      <c r="PR69" s="105"/>
      <c r="PS69" s="105"/>
      <c r="PT69" s="105"/>
      <c r="PU69" s="105"/>
      <c r="PV69" s="105"/>
      <c r="PW69" s="105"/>
      <c r="PX69" s="105"/>
      <c r="PY69" s="105"/>
      <c r="PZ69" s="105"/>
      <c r="QA69" s="105"/>
      <c r="QB69" s="105"/>
      <c r="QC69" s="105"/>
      <c r="QD69" s="105"/>
      <c r="QE69" s="105"/>
      <c r="QF69" s="105"/>
      <c r="QG69" s="105"/>
      <c r="QH69" s="105"/>
      <c r="QI69" s="105"/>
      <c r="QJ69" s="105"/>
      <c r="QK69" s="105"/>
      <c r="QL69" s="105"/>
      <c r="QM69" s="105"/>
      <c r="QN69" s="105"/>
      <c r="QO69" s="105"/>
      <c r="QP69" s="105"/>
      <c r="QQ69" s="105"/>
      <c r="QR69" s="105"/>
      <c r="QS69" s="105"/>
      <c r="QT69" s="105"/>
      <c r="QU69" s="105"/>
      <c r="QV69" s="105"/>
      <c r="QW69" s="105"/>
      <c r="QX69" s="105"/>
      <c r="QY69" s="105"/>
      <c r="QZ69" s="105"/>
      <c r="RA69" s="105"/>
      <c r="RB69" s="105"/>
      <c r="RC69" s="105"/>
      <c r="RD69" s="105"/>
      <c r="RE69" s="105"/>
      <c r="RF69" s="105"/>
      <c r="RG69" s="105"/>
      <c r="RH69" s="105"/>
      <c r="RI69" s="105"/>
      <c r="RJ69" s="105"/>
      <c r="RK69" s="105"/>
      <c r="RL69" s="105"/>
      <c r="RM69" s="105"/>
      <c r="RN69" s="105"/>
      <c r="RO69" s="105"/>
      <c r="RP69" s="105"/>
      <c r="RQ69" s="105"/>
      <c r="RR69" s="105"/>
      <c r="RS69" s="105"/>
      <c r="RT69" s="105"/>
      <c r="RU69" s="105"/>
      <c r="RV69" s="105"/>
      <c r="RW69" s="105"/>
      <c r="RX69" s="105"/>
      <c r="RY69" s="105"/>
      <c r="RZ69" s="105"/>
      <c r="SA69" s="105"/>
      <c r="SB69" s="105"/>
      <c r="SC69" s="105"/>
      <c r="SD69" s="105"/>
      <c r="SE69" s="105"/>
      <c r="SF69" s="105"/>
      <c r="SG69" s="105"/>
      <c r="SH69" s="105"/>
      <c r="SI69" s="105"/>
      <c r="SJ69" s="105"/>
      <c r="SK69" s="105"/>
      <c r="SL69" s="105"/>
      <c r="SM69" s="105"/>
      <c r="SN69" s="105"/>
      <c r="SO69" s="105"/>
      <c r="SP69" s="105"/>
      <c r="SQ69" s="105"/>
      <c r="SR69" s="105"/>
      <c r="SS69" s="105"/>
      <c r="ST69" s="105"/>
      <c r="SU69" s="105"/>
      <c r="SV69" s="105"/>
      <c r="SW69" s="105"/>
      <c r="SX69" s="105"/>
      <c r="SY69" s="105"/>
      <c r="SZ69" s="105"/>
      <c r="TA69" s="105"/>
      <c r="TB69" s="105"/>
      <c r="TC69" s="105"/>
      <c r="TD69" s="105"/>
      <c r="TE69" s="105"/>
      <c r="TF69" s="105"/>
      <c r="TG69" s="105"/>
      <c r="TH69" s="105"/>
      <c r="TI69" s="105"/>
      <c r="TJ69" s="105"/>
      <c r="TK69" s="105"/>
      <c r="TL69" s="105"/>
      <c r="TM69" s="105"/>
      <c r="TN69" s="105"/>
      <c r="TO69" s="105"/>
      <c r="TP69" s="105"/>
      <c r="TQ69" s="105"/>
      <c r="TR69" s="105"/>
      <c r="TS69" s="105"/>
      <c r="TT69" s="105"/>
      <c r="TU69" s="105"/>
      <c r="TV69" s="105"/>
      <c r="TW69" s="105"/>
      <c r="TX69" s="105"/>
      <c r="TY69" s="105"/>
      <c r="TZ69" s="105"/>
      <c r="UA69" s="105"/>
      <c r="UB69" s="105"/>
      <c r="UC69" s="105"/>
      <c r="UD69" s="105"/>
      <c r="UE69" s="105"/>
      <c r="UF69" s="105"/>
      <c r="UG69" s="105"/>
      <c r="UH69" s="105"/>
      <c r="UI69" s="105"/>
      <c r="UJ69" s="105"/>
      <c r="UK69" s="105"/>
      <c r="UL69" s="105"/>
      <c r="UM69" s="105"/>
      <c r="UN69" s="105"/>
      <c r="UO69" s="105"/>
      <c r="UP69" s="105"/>
      <c r="UQ69" s="105"/>
      <c r="UR69" s="105"/>
      <c r="US69" s="105"/>
      <c r="UT69" s="105"/>
      <c r="UU69" s="105"/>
      <c r="UV69" s="105"/>
      <c r="UW69" s="105"/>
      <c r="UX69" s="105"/>
      <c r="UY69" s="105"/>
      <c r="UZ69" s="105"/>
      <c r="VA69" s="105"/>
      <c r="VB69" s="105"/>
      <c r="VC69" s="105"/>
      <c r="VD69" s="105"/>
      <c r="VE69" s="105"/>
      <c r="VF69" s="105"/>
      <c r="VG69" s="105"/>
      <c r="VH69" s="105"/>
      <c r="VI69" s="105"/>
      <c r="VJ69" s="105"/>
      <c r="VK69" s="105"/>
      <c r="VL69" s="105"/>
      <c r="VM69" s="105"/>
      <c r="VN69" s="105"/>
      <c r="VO69" s="105"/>
      <c r="VP69" s="105"/>
      <c r="VQ69" s="105"/>
      <c r="VR69" s="105"/>
      <c r="VS69" s="105"/>
      <c r="VT69" s="105"/>
      <c r="VU69" s="105"/>
      <c r="VV69" s="105"/>
      <c r="VW69" s="105"/>
      <c r="VX69" s="105"/>
      <c r="VY69" s="105"/>
      <c r="VZ69" s="105"/>
      <c r="WA69" s="105"/>
      <c r="WB69" s="105"/>
      <c r="WC69" s="105"/>
      <c r="WD69" s="105"/>
      <c r="WE69" s="105"/>
      <c r="WF69" s="105"/>
      <c r="WG69" s="105"/>
      <c r="WH69" s="105"/>
      <c r="WI69" s="105"/>
      <c r="WJ69" s="105"/>
      <c r="WK69" s="105"/>
      <c r="WL69" s="105"/>
      <c r="WM69" s="105"/>
      <c r="WN69" s="105"/>
      <c r="WO69" s="105"/>
      <c r="WP69" s="105"/>
      <c r="WQ69" s="105"/>
      <c r="WR69" s="105"/>
      <c r="WS69" s="105"/>
      <c r="WT69" s="105"/>
      <c r="WU69" s="105"/>
      <c r="WV69" s="105"/>
      <c r="WW69" s="105"/>
      <c r="WX69" s="105"/>
      <c r="WY69" s="105"/>
      <c r="WZ69" s="105"/>
      <c r="XA69" s="105"/>
      <c r="XB69" s="105"/>
      <c r="XC69" s="105"/>
      <c r="XD69" s="105"/>
      <c r="XE69" s="105"/>
      <c r="XF69" s="105"/>
      <c r="XG69" s="105"/>
      <c r="XH69" s="105"/>
      <c r="XI69" s="105"/>
      <c r="XJ69" s="105"/>
      <c r="XK69" s="105"/>
      <c r="XL69" s="105"/>
      <c r="XM69" s="105"/>
      <c r="XN69" s="105"/>
      <c r="XO69" s="105"/>
      <c r="XP69" s="105"/>
      <c r="XQ69" s="105"/>
      <c r="XR69" s="105"/>
      <c r="XS69" s="105"/>
      <c r="XT69" s="105"/>
      <c r="XU69" s="105"/>
      <c r="XV69" s="105"/>
      <c r="XW69" s="105"/>
      <c r="XX69" s="105"/>
      <c r="XY69" s="105"/>
      <c r="XZ69" s="105"/>
      <c r="YA69" s="105"/>
      <c r="YB69" s="105"/>
      <c r="YC69" s="105"/>
      <c r="YD69" s="105"/>
      <c r="YE69" s="105"/>
      <c r="YF69" s="105"/>
      <c r="YG69" s="105"/>
      <c r="YH69" s="105"/>
      <c r="YI69" s="105"/>
      <c r="YJ69" s="105"/>
      <c r="YK69" s="105"/>
      <c r="YL69" s="105"/>
      <c r="YM69" s="105"/>
      <c r="YN69" s="105"/>
      <c r="YO69" s="105"/>
      <c r="YP69" s="105"/>
      <c r="YQ69" s="105"/>
      <c r="YR69" s="105"/>
      <c r="YS69" s="105"/>
      <c r="YT69" s="105"/>
      <c r="YU69" s="105"/>
      <c r="YV69" s="105"/>
      <c r="YW69" s="105"/>
      <c r="YX69" s="105"/>
      <c r="YY69" s="105"/>
      <c r="YZ69" s="105"/>
      <c r="ZA69" s="105"/>
      <c r="ZB69" s="105"/>
      <c r="ZC69" s="105"/>
      <c r="ZD69" s="105"/>
      <c r="ZE69" s="105"/>
      <c r="ZF69" s="105"/>
      <c r="ZG69" s="105"/>
      <c r="ZH69" s="105"/>
      <c r="ZI69" s="105"/>
      <c r="ZJ69" s="105"/>
      <c r="ZK69" s="105"/>
      <c r="ZL69" s="105"/>
      <c r="ZM69" s="105"/>
      <c r="ZN69" s="105"/>
      <c r="ZO69" s="105"/>
      <c r="ZP69" s="105"/>
      <c r="ZQ69" s="105"/>
      <c r="ZR69" s="105"/>
      <c r="ZS69" s="105"/>
      <c r="ZT69" s="105"/>
      <c r="ZU69" s="105"/>
      <c r="ZV69" s="105"/>
      <c r="ZW69" s="105"/>
      <c r="ZX69" s="105"/>
      <c r="ZY69" s="105"/>
      <c r="ZZ69" s="105"/>
      <c r="AAA69" s="105"/>
      <c r="AAB69" s="105"/>
      <c r="AAC69" s="105"/>
      <c r="AAD69" s="105"/>
      <c r="AAE69" s="105"/>
      <c r="AAF69" s="105"/>
      <c r="AAG69" s="105"/>
      <c r="AAH69" s="105"/>
      <c r="AAI69" s="105"/>
      <c r="AAJ69" s="105"/>
      <c r="AAK69" s="105"/>
      <c r="AAL69" s="105"/>
      <c r="AAM69" s="105"/>
      <c r="AAN69" s="105"/>
      <c r="AAO69" s="105"/>
      <c r="AAP69" s="105"/>
      <c r="AAQ69" s="105"/>
      <c r="AAR69" s="105"/>
      <c r="AAS69" s="105"/>
      <c r="AAT69" s="105"/>
      <c r="AAU69" s="105"/>
      <c r="AAV69" s="105"/>
      <c r="AAW69" s="105"/>
      <c r="AAX69" s="105"/>
      <c r="AAY69" s="105"/>
      <c r="AAZ69" s="105"/>
      <c r="ABA69" s="105"/>
      <c r="ABB69" s="105"/>
      <c r="ABC69" s="105"/>
      <c r="ABD69" s="105"/>
      <c r="ABE69" s="105"/>
      <c r="ABF69" s="105"/>
      <c r="ABG69" s="105"/>
      <c r="ABH69" s="105"/>
      <c r="ABI69" s="105"/>
      <c r="ABJ69" s="105"/>
      <c r="ABK69" s="105"/>
      <c r="ABL69" s="105"/>
      <c r="ABM69" s="105"/>
      <c r="ABN69" s="105"/>
      <c r="ABO69" s="105"/>
      <c r="ABP69" s="105"/>
      <c r="ABQ69" s="105"/>
      <c r="ABR69" s="105"/>
      <c r="ABS69" s="105"/>
      <c r="ABT69" s="105"/>
      <c r="ABU69" s="105"/>
      <c r="ABV69" s="105"/>
      <c r="ABW69" s="105"/>
      <c r="ABX69" s="105"/>
      <c r="ABY69" s="105"/>
      <c r="ABZ69" s="105"/>
      <c r="ACA69" s="105"/>
      <c r="ACB69" s="105"/>
      <c r="ACC69" s="105"/>
      <c r="ACD69" s="105"/>
      <c r="ACE69" s="105"/>
      <c r="ACF69" s="105"/>
      <c r="ACG69" s="105"/>
      <c r="ACH69" s="105"/>
      <c r="ACI69" s="105"/>
      <c r="ACJ69" s="105"/>
      <c r="ACK69" s="105"/>
      <c r="ACL69" s="105"/>
      <c r="ACM69" s="105"/>
      <c r="ACN69" s="105"/>
      <c r="ACO69" s="105"/>
      <c r="ACP69" s="105"/>
      <c r="ACQ69" s="105"/>
      <c r="ACR69" s="105"/>
      <c r="ACS69" s="105"/>
      <c r="ACT69" s="105"/>
      <c r="ACU69" s="105"/>
      <c r="ACV69" s="105"/>
      <c r="ACW69" s="105"/>
      <c r="ACX69" s="105"/>
      <c r="ACY69" s="105"/>
      <c r="ACZ69" s="105"/>
      <c r="ADA69" s="105"/>
      <c r="ADB69" s="105"/>
      <c r="ADC69" s="105"/>
      <c r="ADD69" s="105"/>
      <c r="ADE69" s="105"/>
      <c r="ADF69" s="105"/>
      <c r="ADG69" s="105"/>
      <c r="ADH69" s="105"/>
      <c r="ADI69" s="105"/>
      <c r="ADJ69" s="105"/>
      <c r="ADK69" s="105"/>
      <c r="ADL69" s="105"/>
      <c r="ADM69" s="105"/>
      <c r="ADN69" s="105"/>
      <c r="ADO69" s="105"/>
      <c r="ADP69" s="105"/>
      <c r="ADQ69" s="105"/>
      <c r="ADR69" s="105"/>
      <c r="ADS69" s="105"/>
      <c r="ADT69" s="105"/>
      <c r="ADU69" s="105"/>
      <c r="ADV69" s="105"/>
      <c r="ADW69" s="105"/>
      <c r="ADX69" s="105"/>
      <c r="ADY69" s="105"/>
      <c r="ADZ69" s="105"/>
      <c r="AEA69" s="105"/>
      <c r="AEB69" s="105"/>
      <c r="AEC69" s="105"/>
      <c r="AED69" s="105"/>
      <c r="AEE69" s="105"/>
      <c r="AEF69" s="105"/>
      <c r="AEG69" s="105"/>
      <c r="AEH69" s="105"/>
      <c r="AEI69" s="105"/>
      <c r="AEJ69" s="105"/>
      <c r="AEK69" s="105"/>
      <c r="AEL69" s="105"/>
      <c r="AEM69" s="105"/>
      <c r="AEN69" s="105"/>
      <c r="AEO69" s="105"/>
      <c r="AEP69" s="105"/>
      <c r="AEQ69" s="105"/>
      <c r="AER69" s="105"/>
      <c r="AES69" s="105"/>
      <c r="AET69" s="105"/>
      <c r="AEU69" s="105"/>
      <c r="AEV69" s="105"/>
      <c r="AEW69" s="105"/>
      <c r="AEX69" s="105"/>
      <c r="AEY69" s="105"/>
      <c r="AEZ69" s="105"/>
      <c r="AFA69" s="105"/>
      <c r="AFB69" s="105"/>
      <c r="AFC69" s="105"/>
      <c r="AFD69" s="105"/>
      <c r="AFE69" s="105"/>
      <c r="AFF69" s="105"/>
      <c r="AFG69" s="105"/>
      <c r="AFH69" s="105"/>
      <c r="AFI69" s="105"/>
      <c r="AFJ69" s="105"/>
      <c r="AFK69" s="105"/>
      <c r="AFL69" s="105"/>
      <c r="AFM69" s="105"/>
      <c r="AFN69" s="105"/>
      <c r="AFO69" s="105"/>
      <c r="AFP69" s="105"/>
      <c r="AFQ69" s="105"/>
      <c r="AFR69" s="105"/>
      <c r="AFS69" s="105"/>
      <c r="AFT69" s="105"/>
      <c r="AFU69" s="105"/>
      <c r="AFV69" s="105"/>
      <c r="AFW69" s="105"/>
      <c r="AFX69" s="105"/>
      <c r="AFY69" s="105"/>
      <c r="AFZ69" s="105"/>
      <c r="AGA69" s="105"/>
      <c r="AGB69" s="105"/>
      <c r="AGC69" s="105"/>
      <c r="AGD69" s="105"/>
      <c r="AGE69" s="105"/>
      <c r="AGF69" s="105"/>
      <c r="AGG69" s="105"/>
      <c r="AGH69" s="105"/>
      <c r="AGI69" s="105"/>
      <c r="AGJ69" s="105"/>
      <c r="AGK69" s="105"/>
      <c r="AGL69" s="105"/>
      <c r="AGM69" s="105"/>
      <c r="AGN69" s="105"/>
      <c r="AGO69" s="105"/>
      <c r="AGP69" s="105"/>
      <c r="AGQ69" s="105"/>
      <c r="AGR69" s="105"/>
      <c r="AGS69" s="105"/>
      <c r="AGT69" s="105"/>
      <c r="AGU69" s="105"/>
      <c r="AGV69" s="105"/>
      <c r="AGW69" s="105"/>
      <c r="AGX69" s="105"/>
      <c r="AGY69" s="105"/>
      <c r="AGZ69" s="105"/>
      <c r="AHA69" s="105"/>
      <c r="AHB69" s="105"/>
      <c r="AHC69" s="105"/>
      <c r="AHD69" s="105"/>
      <c r="AHE69" s="105"/>
      <c r="AHF69" s="105"/>
      <c r="AHG69" s="105"/>
      <c r="AHH69" s="105"/>
      <c r="AHI69" s="105"/>
      <c r="AHJ69" s="105"/>
      <c r="AHK69" s="105"/>
      <c r="AHL69" s="105"/>
      <c r="AHM69" s="105"/>
      <c r="AHN69" s="105"/>
      <c r="AHO69" s="105"/>
      <c r="AHP69" s="105"/>
      <c r="AHQ69" s="105"/>
      <c r="AHR69" s="105"/>
      <c r="AHS69" s="105"/>
      <c r="AHT69" s="105"/>
      <c r="AHU69" s="105"/>
      <c r="AHV69" s="105"/>
      <c r="AHW69" s="105"/>
      <c r="AHX69" s="105"/>
      <c r="AHY69" s="105"/>
      <c r="AHZ69" s="105"/>
      <c r="AIA69" s="105"/>
      <c r="AIB69" s="105"/>
      <c r="AIC69" s="105"/>
      <c r="AID69" s="105"/>
      <c r="AIE69" s="105"/>
      <c r="AIF69" s="105"/>
      <c r="AIG69" s="105"/>
      <c r="AIH69" s="105"/>
      <c r="AII69" s="105"/>
      <c r="AIJ69" s="105"/>
      <c r="AIK69" s="105"/>
      <c r="AIL69" s="105"/>
      <c r="AIM69" s="105"/>
      <c r="AIN69" s="105"/>
      <c r="AIO69" s="105"/>
      <c r="AIP69" s="105"/>
      <c r="AIQ69" s="105"/>
      <c r="AIR69" s="105"/>
      <c r="AIS69" s="105"/>
      <c r="AIT69" s="105"/>
      <c r="AIU69" s="105"/>
      <c r="AIV69" s="105"/>
      <c r="AIW69" s="105"/>
      <c r="AIX69" s="105"/>
      <c r="AIY69" s="105"/>
      <c r="AIZ69" s="105"/>
      <c r="AJA69" s="105"/>
      <c r="AJB69" s="105"/>
      <c r="AJC69" s="105"/>
      <c r="AJD69" s="105"/>
      <c r="AJE69" s="105"/>
      <c r="AJF69" s="105"/>
      <c r="AJG69" s="105"/>
      <c r="AJH69" s="105"/>
      <c r="AJI69" s="105"/>
      <c r="AJJ69" s="105"/>
      <c r="AJK69" s="105"/>
      <c r="AJL69" s="105"/>
      <c r="AJM69" s="105"/>
      <c r="AJN69" s="105"/>
      <c r="AJO69" s="105"/>
      <c r="AJP69" s="105"/>
      <c r="AJQ69" s="105"/>
      <c r="AJR69" s="105"/>
      <c r="AJS69" s="105"/>
      <c r="AJT69" s="105"/>
      <c r="AJU69" s="105"/>
      <c r="AJV69" s="105"/>
      <c r="AJW69" s="105"/>
      <c r="AJX69" s="105"/>
      <c r="AJY69" s="105"/>
      <c r="AJZ69" s="105"/>
      <c r="AKA69" s="105"/>
      <c r="AKB69" s="105"/>
      <c r="AKC69" s="105"/>
      <c r="AKD69" s="105"/>
      <c r="AKE69" s="105"/>
      <c r="AKF69" s="105"/>
      <c r="AKG69" s="105"/>
      <c r="AKH69" s="105"/>
      <c r="AKI69" s="105"/>
      <c r="AKJ69" s="105"/>
      <c r="AKK69" s="105"/>
      <c r="AKL69" s="105"/>
      <c r="AKM69" s="105"/>
      <c r="AKN69" s="105"/>
      <c r="AKO69" s="105"/>
      <c r="AKP69" s="105"/>
      <c r="AKQ69" s="105"/>
      <c r="AKR69" s="105"/>
      <c r="AKS69" s="105"/>
      <c r="AKT69" s="105"/>
      <c r="AKU69" s="105"/>
      <c r="AKV69" s="105"/>
      <c r="AKW69" s="105"/>
      <c r="AKX69" s="105"/>
      <c r="AKY69" s="105"/>
      <c r="AKZ69" s="105"/>
      <c r="ALA69" s="105"/>
      <c r="ALB69" s="105"/>
      <c r="ALC69" s="105"/>
      <c r="ALD69" s="105"/>
      <c r="ALE69" s="105"/>
      <c r="ALF69" s="105"/>
      <c r="ALG69" s="105"/>
      <c r="ALH69" s="105"/>
      <c r="ALI69" s="105"/>
      <c r="ALJ69" s="105"/>
      <c r="ALK69" s="105"/>
      <c r="ALL69" s="105"/>
      <c r="ALM69" s="105"/>
      <c r="ALN69" s="105"/>
      <c r="ALO69" s="105"/>
      <c r="ALP69" s="105"/>
      <c r="ALQ69" s="105"/>
      <c r="ALR69" s="105"/>
      <c r="ALS69" s="105"/>
      <c r="ALT69" s="105"/>
      <c r="ALU69" s="105"/>
      <c r="ALV69" s="105"/>
      <c r="ALW69" s="105"/>
      <c r="ALX69" s="105"/>
      <c r="ALY69" s="105"/>
      <c r="ALZ69" s="105"/>
      <c r="AMA69" s="105"/>
      <c r="AMB69" s="105"/>
      <c r="AMC69" s="105"/>
      <c r="AMD69" s="105"/>
      <c r="AME69" s="105"/>
      <c r="AMF69" s="105"/>
      <c r="AMG69" s="105"/>
      <c r="AMH69" s="105"/>
      <c r="AMI69" s="105"/>
      <c r="AMJ69" s="105"/>
      <c r="AMK69" s="105"/>
      <c r="AML69" s="105"/>
      <c r="AMM69" s="105"/>
      <c r="AMN69" s="105"/>
      <c r="AMO69" s="105"/>
      <c r="AMP69" s="105"/>
      <c r="AMQ69" s="105"/>
      <c r="AMR69" s="105"/>
      <c r="AMS69" s="105"/>
      <c r="AMT69" s="105"/>
      <c r="AMU69" s="105"/>
      <c r="AMV69" s="105"/>
      <c r="AMW69" s="105"/>
      <c r="AMX69" s="105"/>
      <c r="AMY69" s="105"/>
      <c r="AMZ69" s="105"/>
      <c r="ANA69" s="105"/>
      <c r="ANB69" s="105"/>
      <c r="ANC69" s="105"/>
      <c r="AND69" s="105"/>
      <c r="ANE69" s="105"/>
      <c r="ANF69" s="105"/>
      <c r="ANG69" s="105"/>
      <c r="ANH69" s="105"/>
      <c r="ANI69" s="105"/>
      <c r="ANJ69" s="105"/>
      <c r="ANK69" s="105"/>
      <c r="ANL69" s="105"/>
      <c r="ANM69" s="105"/>
      <c r="ANN69" s="105"/>
      <c r="ANO69" s="105"/>
      <c r="ANP69" s="105"/>
      <c r="ANQ69" s="105"/>
      <c r="ANR69" s="105"/>
      <c r="ANS69" s="105"/>
      <c r="ANT69" s="105"/>
      <c r="ANU69" s="105"/>
      <c r="ANV69" s="105"/>
      <c r="ANW69" s="105"/>
      <c r="ANX69" s="105"/>
      <c r="ANY69" s="105"/>
      <c r="ANZ69" s="105"/>
      <c r="AOA69" s="105"/>
      <c r="AOB69" s="105"/>
      <c r="AOC69" s="105"/>
      <c r="AOD69" s="105"/>
      <c r="AOE69" s="105"/>
      <c r="AOF69" s="105"/>
      <c r="AOG69" s="105"/>
      <c r="AOH69" s="105"/>
      <c r="AOI69" s="105"/>
      <c r="AOJ69" s="105"/>
      <c r="AOK69" s="105"/>
      <c r="AOL69" s="105"/>
      <c r="AOM69" s="105"/>
      <c r="AON69" s="105"/>
      <c r="AOO69" s="105"/>
      <c r="AOP69" s="105"/>
      <c r="AOQ69" s="105"/>
      <c r="AOR69" s="105"/>
      <c r="AOS69" s="105"/>
      <c r="AOT69" s="105"/>
      <c r="AOU69" s="105"/>
      <c r="AOV69" s="105"/>
      <c r="AOW69" s="105"/>
      <c r="AOX69" s="105"/>
      <c r="AOY69" s="105"/>
      <c r="AOZ69" s="105"/>
      <c r="APA69" s="105"/>
      <c r="APB69" s="105"/>
      <c r="APC69" s="105"/>
      <c r="APD69" s="105"/>
      <c r="APE69" s="105"/>
      <c r="APF69" s="105"/>
      <c r="APG69" s="105"/>
      <c r="APH69" s="105"/>
      <c r="API69" s="105"/>
      <c r="APJ69" s="105"/>
      <c r="APK69" s="105"/>
      <c r="APL69" s="105"/>
      <c r="APM69" s="105"/>
      <c r="APN69" s="105"/>
      <c r="APO69" s="105"/>
      <c r="APP69" s="105"/>
      <c r="APQ69" s="105"/>
      <c r="APR69" s="105"/>
      <c r="APS69" s="105"/>
      <c r="APT69" s="105"/>
      <c r="APU69" s="105"/>
      <c r="APV69" s="105"/>
      <c r="APW69" s="105"/>
      <c r="APX69" s="105"/>
      <c r="APY69" s="105"/>
      <c r="APZ69" s="105"/>
      <c r="AQA69" s="105"/>
      <c r="AQB69" s="105"/>
      <c r="AQC69" s="105"/>
      <c r="AQD69" s="105"/>
      <c r="AQE69" s="105"/>
      <c r="AQF69" s="105"/>
      <c r="AQG69" s="105"/>
      <c r="AQH69" s="105"/>
      <c r="AQI69" s="105"/>
      <c r="AQJ69" s="105"/>
      <c r="AQK69" s="105"/>
      <c r="AQL69" s="105"/>
      <c r="AQM69" s="105"/>
      <c r="AQN69" s="105"/>
      <c r="AQO69" s="105"/>
      <c r="AQP69" s="105"/>
      <c r="AQQ69" s="105"/>
      <c r="AQR69" s="105"/>
      <c r="AQS69" s="105"/>
      <c r="AQT69" s="105"/>
      <c r="AQU69" s="105"/>
      <c r="AQV69" s="105"/>
      <c r="AQW69" s="105"/>
      <c r="AQX69" s="105"/>
      <c r="AQY69" s="105"/>
      <c r="AQZ69" s="105"/>
      <c r="ARA69" s="105"/>
      <c r="ARB69" s="105"/>
      <c r="ARC69" s="105"/>
      <c r="ARD69" s="105"/>
      <c r="ARE69" s="105"/>
      <c r="ARF69" s="105"/>
      <c r="ARG69" s="105"/>
      <c r="ARH69" s="105"/>
      <c r="ARI69" s="105"/>
      <c r="ARJ69" s="105"/>
      <c r="ARK69" s="105"/>
      <c r="ARL69" s="105"/>
      <c r="ARM69" s="105"/>
      <c r="ARN69" s="105"/>
      <c r="ARO69" s="105"/>
      <c r="ARP69" s="105"/>
      <c r="ARQ69" s="105"/>
      <c r="ARR69" s="105"/>
      <c r="ARS69" s="105"/>
      <c r="ART69" s="105"/>
      <c r="ARU69" s="105"/>
      <c r="ARV69" s="105"/>
      <c r="ARW69" s="105"/>
      <c r="ARX69" s="105"/>
      <c r="ARY69" s="105"/>
      <c r="ARZ69" s="105"/>
      <c r="ASA69" s="105"/>
      <c r="ASB69" s="105"/>
      <c r="ASC69" s="105"/>
      <c r="ASD69" s="105"/>
      <c r="ASE69" s="105"/>
      <c r="ASF69" s="105"/>
      <c r="ASG69" s="105"/>
      <c r="ASH69" s="105"/>
      <c r="ASI69" s="105"/>
      <c r="ASJ69" s="105"/>
      <c r="ASK69" s="105"/>
      <c r="ASL69" s="105"/>
      <c r="ASM69" s="105"/>
      <c r="ASN69" s="105"/>
      <c r="ASO69" s="105"/>
      <c r="ASP69" s="105"/>
      <c r="ASQ69" s="105"/>
      <c r="ASR69" s="105"/>
      <c r="ASS69" s="105"/>
      <c r="AST69" s="105"/>
      <c r="ASU69" s="105"/>
      <c r="ASV69" s="105"/>
      <c r="ASW69" s="105"/>
      <c r="ASX69" s="105"/>
      <c r="ASY69" s="105"/>
      <c r="ASZ69" s="105"/>
      <c r="ATA69" s="105"/>
      <c r="ATB69" s="105"/>
      <c r="ATC69" s="105"/>
      <c r="ATD69" s="105"/>
      <c r="ATE69" s="105"/>
      <c r="ATF69" s="105"/>
      <c r="ATG69" s="105"/>
      <c r="ATH69" s="105"/>
      <c r="ATI69" s="105"/>
      <c r="ATJ69" s="105"/>
      <c r="ATK69" s="105"/>
      <c r="ATL69" s="105"/>
      <c r="ATM69" s="105"/>
      <c r="ATN69" s="105"/>
      <c r="ATO69" s="105"/>
      <c r="ATP69" s="105"/>
      <c r="ATQ69" s="105"/>
      <c r="ATR69" s="105"/>
      <c r="ATS69" s="105"/>
      <c r="ATT69" s="105"/>
      <c r="ATU69" s="105"/>
      <c r="ATV69" s="105"/>
      <c r="ATW69" s="105"/>
      <c r="ATX69" s="105"/>
      <c r="ATY69" s="105"/>
      <c r="ATZ69" s="105"/>
      <c r="AUA69" s="105"/>
      <c r="AUB69" s="105"/>
      <c r="AUC69" s="105"/>
      <c r="AUD69" s="105"/>
      <c r="AUE69" s="105"/>
      <c r="AUF69" s="105"/>
      <c r="AUG69" s="105"/>
      <c r="AUH69" s="105"/>
      <c r="AUI69" s="105"/>
      <c r="AUJ69" s="105"/>
      <c r="AUK69" s="105"/>
      <c r="AUL69" s="105"/>
      <c r="AUM69" s="105"/>
      <c r="AUN69" s="105"/>
      <c r="AUO69" s="105"/>
      <c r="AUP69" s="105"/>
      <c r="AUQ69" s="105"/>
      <c r="AUR69" s="105"/>
      <c r="AUS69" s="105"/>
      <c r="AUT69" s="105"/>
      <c r="AUU69" s="105"/>
      <c r="AUV69" s="105"/>
      <c r="AUW69" s="105"/>
      <c r="AUX69" s="105"/>
      <c r="AUY69" s="105"/>
      <c r="AUZ69" s="105"/>
      <c r="AVA69" s="105"/>
      <c r="AVB69" s="105"/>
      <c r="AVC69" s="105"/>
      <c r="AVD69" s="105"/>
      <c r="AVE69" s="105"/>
      <c r="AVF69" s="105"/>
      <c r="AVG69" s="105"/>
      <c r="AVH69" s="105"/>
      <c r="AVI69" s="105"/>
      <c r="AVJ69" s="105"/>
      <c r="AVK69" s="105"/>
      <c r="AVL69" s="105"/>
      <c r="AVM69" s="105"/>
      <c r="AVN69" s="105"/>
      <c r="AVO69" s="105"/>
      <c r="AVP69" s="105"/>
      <c r="AVQ69" s="105"/>
      <c r="AVR69" s="105"/>
      <c r="AVS69" s="105"/>
      <c r="AVT69" s="105"/>
      <c r="AVU69" s="105"/>
      <c r="AVV69" s="105"/>
      <c r="AVW69" s="105"/>
      <c r="AVX69" s="105"/>
      <c r="AVY69" s="105"/>
      <c r="AVZ69" s="105"/>
      <c r="AWA69" s="105"/>
      <c r="AWB69" s="105"/>
      <c r="AWC69" s="105"/>
      <c r="AWD69" s="105"/>
      <c r="AWE69" s="105"/>
      <c r="AWF69" s="105"/>
      <c r="AWG69" s="105"/>
      <c r="AWH69" s="105"/>
    </row>
    <row r="70" spans="1:1282" s="58" customFormat="1">
      <c r="A70" s="2578"/>
      <c r="B70" s="65"/>
      <c r="C70" s="2741"/>
      <c r="D70" s="2741"/>
      <c r="E70" s="2741"/>
      <c r="F70" s="2741"/>
      <c r="G70" s="2741"/>
      <c r="H70" s="2741"/>
      <c r="I70" s="2741"/>
      <c r="J70" s="2741"/>
      <c r="K70" s="2741"/>
      <c r="L70" s="2741"/>
      <c r="M70" s="2741"/>
      <c r="N70" s="2742"/>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05"/>
      <c r="DD70" s="105"/>
      <c r="DE70" s="105"/>
      <c r="DF70" s="105"/>
      <c r="DG70" s="105"/>
      <c r="DH70" s="105"/>
      <c r="DI70" s="105"/>
      <c r="DJ70" s="105"/>
      <c r="DK70" s="105"/>
      <c r="DL70" s="105"/>
      <c r="DM70" s="105"/>
      <c r="DN70" s="105"/>
      <c r="DO70" s="105"/>
      <c r="DP70" s="105"/>
      <c r="DQ70" s="105"/>
      <c r="DR70" s="105"/>
      <c r="DS70" s="105"/>
      <c r="DT70" s="105"/>
      <c r="DU70" s="105"/>
      <c r="DV70" s="105"/>
      <c r="DW70" s="105"/>
      <c r="DX70" s="105"/>
      <c r="DY70" s="105"/>
      <c r="DZ70" s="105"/>
      <c r="EA70" s="105"/>
      <c r="EB70" s="105"/>
      <c r="EC70" s="105"/>
      <c r="ED70" s="105"/>
      <c r="EE70" s="105"/>
      <c r="EF70" s="105"/>
      <c r="EG70" s="105"/>
      <c r="EH70" s="105"/>
      <c r="EI70" s="105"/>
      <c r="EJ70" s="105"/>
      <c r="EK70" s="105"/>
      <c r="EL70" s="105"/>
      <c r="EM70" s="105"/>
      <c r="EN70" s="105"/>
      <c r="EO70" s="105"/>
      <c r="EP70" s="105"/>
      <c r="EQ70" s="105"/>
      <c r="ER70" s="105"/>
      <c r="ES70" s="105"/>
      <c r="ET70" s="105"/>
      <c r="EU70" s="105"/>
      <c r="EV70" s="105"/>
      <c r="EW70" s="105"/>
      <c r="EX70" s="105"/>
      <c r="EY70" s="105"/>
      <c r="EZ70" s="105"/>
      <c r="FA70" s="105"/>
      <c r="FB70" s="105"/>
      <c r="FC70" s="105"/>
      <c r="FD70" s="105"/>
      <c r="FE70" s="105"/>
      <c r="FF70" s="105"/>
      <c r="FG70" s="105"/>
      <c r="FH70" s="105"/>
      <c r="FI70" s="105"/>
      <c r="FJ70" s="105"/>
      <c r="FK70" s="105"/>
      <c r="FL70" s="105"/>
      <c r="FM70" s="105"/>
      <c r="FN70" s="105"/>
      <c r="FO70" s="105"/>
      <c r="FP70" s="105"/>
      <c r="FQ70" s="105"/>
      <c r="FR70" s="105"/>
      <c r="FS70" s="105"/>
      <c r="FT70" s="105"/>
      <c r="FU70" s="105"/>
      <c r="FV70" s="105"/>
      <c r="FW70" s="105"/>
      <c r="FX70" s="105"/>
      <c r="FY70" s="105"/>
      <c r="FZ70" s="105"/>
      <c r="GA70" s="105"/>
      <c r="GB70" s="105"/>
      <c r="GC70" s="105"/>
      <c r="GD70" s="105"/>
      <c r="GE70" s="105"/>
      <c r="GF70" s="105"/>
      <c r="GG70" s="105"/>
      <c r="GH70" s="105"/>
      <c r="GI70" s="105"/>
      <c r="GJ70" s="105"/>
      <c r="GK70" s="105"/>
      <c r="GL70" s="105"/>
      <c r="GM70" s="105"/>
      <c r="GN70" s="105"/>
      <c r="GO70" s="105"/>
      <c r="GP70" s="105"/>
      <c r="GQ70" s="105"/>
      <c r="GR70" s="105"/>
      <c r="GS70" s="105"/>
      <c r="GT70" s="105"/>
      <c r="GU70" s="105"/>
      <c r="GV70" s="105"/>
      <c r="GW70" s="105"/>
      <c r="GX70" s="105"/>
      <c r="GY70" s="105"/>
      <c r="GZ70" s="105"/>
      <c r="HA70" s="105"/>
      <c r="HB70" s="105"/>
      <c r="HC70" s="105"/>
      <c r="HD70" s="105"/>
      <c r="HE70" s="105"/>
      <c r="HF70" s="105"/>
      <c r="HG70" s="105"/>
      <c r="HH70" s="105"/>
      <c r="HI70" s="105"/>
      <c r="HJ70" s="105"/>
      <c r="HK70" s="105"/>
      <c r="HL70" s="105"/>
      <c r="HM70" s="105"/>
      <c r="HN70" s="105"/>
      <c r="HO70" s="105"/>
      <c r="HP70" s="105"/>
      <c r="HQ70" s="105"/>
      <c r="HR70" s="105"/>
      <c r="HS70" s="105"/>
      <c r="HT70" s="105"/>
      <c r="HU70" s="105"/>
      <c r="HV70" s="105"/>
      <c r="HW70" s="105"/>
      <c r="HX70" s="105"/>
      <c r="HY70" s="105"/>
      <c r="HZ70" s="105"/>
      <c r="IA70" s="105"/>
      <c r="IB70" s="105"/>
      <c r="IC70" s="105"/>
      <c r="ID70" s="105"/>
      <c r="IE70" s="105"/>
      <c r="IF70" s="105"/>
      <c r="IG70" s="105"/>
      <c r="IH70" s="105"/>
      <c r="II70" s="105"/>
      <c r="IJ70" s="105"/>
      <c r="IK70" s="105"/>
      <c r="IL70" s="105"/>
      <c r="IM70" s="105"/>
      <c r="IN70" s="105"/>
      <c r="IO70" s="105"/>
      <c r="IP70" s="105"/>
      <c r="IQ70" s="105"/>
      <c r="IR70" s="105"/>
      <c r="IS70" s="105"/>
      <c r="IT70" s="105"/>
      <c r="IU70" s="105"/>
      <c r="IV70" s="105"/>
      <c r="IW70" s="105"/>
      <c r="IX70" s="105"/>
      <c r="IY70" s="105"/>
      <c r="IZ70" s="105"/>
      <c r="JA70" s="105"/>
      <c r="JB70" s="105"/>
      <c r="JC70" s="105"/>
      <c r="JD70" s="105"/>
      <c r="JE70" s="105"/>
      <c r="JF70" s="105"/>
      <c r="JG70" s="105"/>
      <c r="JH70" s="105"/>
      <c r="JI70" s="105"/>
      <c r="JJ70" s="105"/>
      <c r="JK70" s="105"/>
      <c r="JL70" s="105"/>
      <c r="JM70" s="105"/>
      <c r="JN70" s="105"/>
      <c r="JO70" s="105"/>
      <c r="JP70" s="105"/>
      <c r="JQ70" s="105"/>
      <c r="JR70" s="105"/>
      <c r="JS70" s="105"/>
      <c r="JT70" s="105"/>
      <c r="JU70" s="105"/>
      <c r="JV70" s="105"/>
      <c r="JW70" s="105"/>
      <c r="JX70" s="105"/>
      <c r="JY70" s="105"/>
      <c r="JZ70" s="105"/>
      <c r="KA70" s="105"/>
      <c r="KB70" s="105"/>
      <c r="KC70" s="105"/>
      <c r="KD70" s="105"/>
      <c r="KE70" s="105"/>
      <c r="KF70" s="105"/>
      <c r="KG70" s="105"/>
      <c r="KH70" s="105"/>
      <c r="KI70" s="105"/>
      <c r="KJ70" s="105"/>
      <c r="KK70" s="105"/>
      <c r="KL70" s="105"/>
      <c r="KM70" s="105"/>
      <c r="KN70" s="105"/>
      <c r="KO70" s="105"/>
      <c r="KP70" s="105"/>
      <c r="KQ70" s="105"/>
      <c r="KR70" s="105"/>
      <c r="KS70" s="105"/>
      <c r="KT70" s="105"/>
      <c r="KU70" s="105"/>
      <c r="KV70" s="105"/>
      <c r="KW70" s="105"/>
      <c r="KX70" s="105"/>
      <c r="KY70" s="105"/>
      <c r="KZ70" s="105"/>
      <c r="LA70" s="105"/>
      <c r="LB70" s="105"/>
      <c r="LC70" s="105"/>
      <c r="LD70" s="105"/>
      <c r="LE70" s="105"/>
      <c r="LF70" s="105"/>
      <c r="LG70" s="105"/>
      <c r="LH70" s="105"/>
      <c r="LI70" s="105"/>
      <c r="LJ70" s="105"/>
      <c r="LK70" s="105"/>
      <c r="LL70" s="105"/>
      <c r="LM70" s="105"/>
      <c r="LN70" s="105"/>
      <c r="LO70" s="105"/>
      <c r="LP70" s="105"/>
      <c r="LQ70" s="105"/>
      <c r="LR70" s="105"/>
      <c r="LS70" s="105"/>
      <c r="LT70" s="105"/>
      <c r="LU70" s="105"/>
      <c r="LV70" s="105"/>
      <c r="LW70" s="105"/>
      <c r="LX70" s="105"/>
      <c r="LY70" s="105"/>
      <c r="LZ70" s="105"/>
      <c r="MA70" s="105"/>
      <c r="MB70" s="105"/>
      <c r="MC70" s="105"/>
      <c r="MD70" s="105"/>
      <c r="ME70" s="105"/>
      <c r="MF70" s="105"/>
      <c r="MG70" s="105"/>
      <c r="MH70" s="105"/>
      <c r="MI70" s="105"/>
      <c r="MJ70" s="105"/>
      <c r="MK70" s="105"/>
      <c r="ML70" s="105"/>
      <c r="MM70" s="105"/>
      <c r="MN70" s="105"/>
      <c r="MO70" s="105"/>
      <c r="MP70" s="105"/>
      <c r="MQ70" s="105"/>
      <c r="MR70" s="105"/>
      <c r="MS70" s="105"/>
      <c r="MT70" s="105"/>
      <c r="MU70" s="105"/>
      <c r="MV70" s="105"/>
      <c r="MW70" s="105"/>
      <c r="MX70" s="105"/>
      <c r="MY70" s="105"/>
      <c r="MZ70" s="105"/>
      <c r="NA70" s="105"/>
      <c r="NB70" s="105"/>
      <c r="NC70" s="105"/>
      <c r="ND70" s="105"/>
      <c r="NE70" s="105"/>
      <c r="NF70" s="105"/>
      <c r="NG70" s="105"/>
      <c r="NH70" s="105"/>
      <c r="NI70" s="105"/>
      <c r="NJ70" s="105"/>
      <c r="NK70" s="105"/>
      <c r="NL70" s="105"/>
      <c r="NM70" s="105"/>
      <c r="NN70" s="105"/>
      <c r="NO70" s="105"/>
      <c r="NP70" s="105"/>
      <c r="NQ70" s="105"/>
      <c r="NR70" s="105"/>
      <c r="NS70" s="105"/>
      <c r="NT70" s="105"/>
      <c r="NU70" s="105"/>
      <c r="NV70" s="105"/>
      <c r="NW70" s="105"/>
      <c r="NX70" s="105"/>
      <c r="NY70" s="105"/>
      <c r="NZ70" s="105"/>
      <c r="OA70" s="105"/>
      <c r="OB70" s="105"/>
      <c r="OC70" s="105"/>
      <c r="OD70" s="105"/>
      <c r="OE70" s="105"/>
      <c r="OF70" s="105"/>
      <c r="OG70" s="105"/>
      <c r="OH70" s="105"/>
      <c r="OI70" s="105"/>
      <c r="OJ70" s="105"/>
      <c r="OK70" s="105"/>
      <c r="OL70" s="105"/>
      <c r="OM70" s="105"/>
      <c r="ON70" s="105"/>
      <c r="OO70" s="105"/>
      <c r="OP70" s="105"/>
      <c r="OQ70" s="105"/>
      <c r="OR70" s="105"/>
      <c r="OS70" s="105"/>
      <c r="OT70" s="105"/>
      <c r="OU70" s="105"/>
      <c r="OV70" s="105"/>
      <c r="OW70" s="105"/>
      <c r="OX70" s="105"/>
      <c r="OY70" s="105"/>
      <c r="OZ70" s="105"/>
      <c r="PA70" s="105"/>
      <c r="PB70" s="105"/>
      <c r="PC70" s="105"/>
      <c r="PD70" s="105"/>
      <c r="PE70" s="105"/>
      <c r="PF70" s="105"/>
      <c r="PG70" s="105"/>
      <c r="PH70" s="105"/>
      <c r="PI70" s="105"/>
      <c r="PJ70" s="105"/>
      <c r="PK70" s="105"/>
      <c r="PL70" s="105"/>
      <c r="PM70" s="105"/>
      <c r="PN70" s="105"/>
      <c r="PO70" s="105"/>
      <c r="PP70" s="105"/>
      <c r="PQ70" s="105"/>
      <c r="PR70" s="105"/>
      <c r="PS70" s="105"/>
      <c r="PT70" s="105"/>
      <c r="PU70" s="105"/>
      <c r="PV70" s="105"/>
      <c r="PW70" s="105"/>
      <c r="PX70" s="105"/>
      <c r="PY70" s="105"/>
      <c r="PZ70" s="105"/>
      <c r="QA70" s="105"/>
      <c r="QB70" s="105"/>
      <c r="QC70" s="105"/>
      <c r="QD70" s="105"/>
      <c r="QE70" s="105"/>
      <c r="QF70" s="105"/>
      <c r="QG70" s="105"/>
      <c r="QH70" s="105"/>
      <c r="QI70" s="105"/>
      <c r="QJ70" s="105"/>
      <c r="QK70" s="105"/>
      <c r="QL70" s="105"/>
      <c r="QM70" s="105"/>
      <c r="QN70" s="105"/>
      <c r="QO70" s="105"/>
      <c r="QP70" s="105"/>
      <c r="QQ70" s="105"/>
      <c r="QR70" s="105"/>
      <c r="QS70" s="105"/>
      <c r="QT70" s="105"/>
      <c r="QU70" s="105"/>
      <c r="QV70" s="105"/>
      <c r="QW70" s="105"/>
      <c r="QX70" s="105"/>
      <c r="QY70" s="105"/>
      <c r="QZ70" s="105"/>
      <c r="RA70" s="105"/>
      <c r="RB70" s="105"/>
      <c r="RC70" s="105"/>
      <c r="RD70" s="105"/>
      <c r="RE70" s="105"/>
      <c r="RF70" s="105"/>
      <c r="RG70" s="105"/>
      <c r="RH70" s="105"/>
      <c r="RI70" s="105"/>
      <c r="RJ70" s="105"/>
      <c r="RK70" s="105"/>
      <c r="RL70" s="105"/>
      <c r="RM70" s="105"/>
      <c r="RN70" s="105"/>
      <c r="RO70" s="105"/>
      <c r="RP70" s="105"/>
      <c r="RQ70" s="105"/>
      <c r="RR70" s="105"/>
      <c r="RS70" s="105"/>
      <c r="RT70" s="105"/>
      <c r="RU70" s="105"/>
      <c r="RV70" s="105"/>
      <c r="RW70" s="105"/>
      <c r="RX70" s="105"/>
      <c r="RY70" s="105"/>
      <c r="RZ70" s="105"/>
      <c r="SA70" s="105"/>
      <c r="SB70" s="105"/>
      <c r="SC70" s="105"/>
      <c r="SD70" s="105"/>
      <c r="SE70" s="105"/>
      <c r="SF70" s="105"/>
      <c r="SG70" s="105"/>
      <c r="SH70" s="105"/>
      <c r="SI70" s="105"/>
      <c r="SJ70" s="105"/>
      <c r="SK70" s="105"/>
      <c r="SL70" s="105"/>
      <c r="SM70" s="105"/>
      <c r="SN70" s="105"/>
      <c r="SO70" s="105"/>
      <c r="SP70" s="105"/>
      <c r="SQ70" s="105"/>
      <c r="SR70" s="105"/>
      <c r="SS70" s="105"/>
      <c r="ST70" s="105"/>
      <c r="SU70" s="105"/>
      <c r="SV70" s="105"/>
      <c r="SW70" s="105"/>
      <c r="SX70" s="105"/>
      <c r="SY70" s="105"/>
      <c r="SZ70" s="105"/>
      <c r="TA70" s="105"/>
      <c r="TB70" s="105"/>
      <c r="TC70" s="105"/>
      <c r="TD70" s="105"/>
      <c r="TE70" s="105"/>
      <c r="TF70" s="105"/>
      <c r="TG70" s="105"/>
      <c r="TH70" s="105"/>
      <c r="TI70" s="105"/>
      <c r="TJ70" s="105"/>
      <c r="TK70" s="105"/>
      <c r="TL70" s="105"/>
      <c r="TM70" s="105"/>
      <c r="TN70" s="105"/>
      <c r="TO70" s="105"/>
      <c r="TP70" s="105"/>
      <c r="TQ70" s="105"/>
      <c r="TR70" s="105"/>
      <c r="TS70" s="105"/>
      <c r="TT70" s="105"/>
      <c r="TU70" s="105"/>
      <c r="TV70" s="105"/>
      <c r="TW70" s="105"/>
      <c r="TX70" s="105"/>
      <c r="TY70" s="105"/>
      <c r="TZ70" s="105"/>
      <c r="UA70" s="105"/>
      <c r="UB70" s="105"/>
      <c r="UC70" s="105"/>
      <c r="UD70" s="105"/>
      <c r="UE70" s="105"/>
      <c r="UF70" s="105"/>
      <c r="UG70" s="105"/>
      <c r="UH70" s="105"/>
      <c r="UI70" s="105"/>
      <c r="UJ70" s="105"/>
      <c r="UK70" s="105"/>
      <c r="UL70" s="105"/>
      <c r="UM70" s="105"/>
      <c r="UN70" s="105"/>
      <c r="UO70" s="105"/>
      <c r="UP70" s="105"/>
      <c r="UQ70" s="105"/>
      <c r="UR70" s="105"/>
      <c r="US70" s="105"/>
      <c r="UT70" s="105"/>
      <c r="UU70" s="105"/>
      <c r="UV70" s="105"/>
      <c r="UW70" s="105"/>
      <c r="UX70" s="105"/>
      <c r="UY70" s="105"/>
      <c r="UZ70" s="105"/>
      <c r="VA70" s="105"/>
      <c r="VB70" s="105"/>
      <c r="VC70" s="105"/>
      <c r="VD70" s="105"/>
      <c r="VE70" s="105"/>
      <c r="VF70" s="105"/>
      <c r="VG70" s="105"/>
      <c r="VH70" s="105"/>
      <c r="VI70" s="105"/>
      <c r="VJ70" s="105"/>
      <c r="VK70" s="105"/>
      <c r="VL70" s="105"/>
      <c r="VM70" s="105"/>
      <c r="VN70" s="105"/>
      <c r="VO70" s="105"/>
      <c r="VP70" s="105"/>
      <c r="VQ70" s="105"/>
      <c r="VR70" s="105"/>
      <c r="VS70" s="105"/>
      <c r="VT70" s="105"/>
      <c r="VU70" s="105"/>
      <c r="VV70" s="105"/>
      <c r="VW70" s="105"/>
      <c r="VX70" s="105"/>
      <c r="VY70" s="105"/>
      <c r="VZ70" s="105"/>
      <c r="WA70" s="105"/>
      <c r="WB70" s="105"/>
      <c r="WC70" s="105"/>
      <c r="WD70" s="105"/>
      <c r="WE70" s="105"/>
      <c r="WF70" s="105"/>
      <c r="WG70" s="105"/>
      <c r="WH70" s="105"/>
      <c r="WI70" s="105"/>
      <c r="WJ70" s="105"/>
      <c r="WK70" s="105"/>
      <c r="WL70" s="105"/>
      <c r="WM70" s="105"/>
      <c r="WN70" s="105"/>
      <c r="WO70" s="105"/>
      <c r="WP70" s="105"/>
      <c r="WQ70" s="105"/>
      <c r="WR70" s="105"/>
      <c r="WS70" s="105"/>
      <c r="WT70" s="105"/>
      <c r="WU70" s="105"/>
      <c r="WV70" s="105"/>
      <c r="WW70" s="105"/>
      <c r="WX70" s="105"/>
      <c r="WY70" s="105"/>
      <c r="WZ70" s="105"/>
      <c r="XA70" s="105"/>
      <c r="XB70" s="105"/>
      <c r="XC70" s="105"/>
      <c r="XD70" s="105"/>
      <c r="XE70" s="105"/>
      <c r="XF70" s="105"/>
      <c r="XG70" s="105"/>
      <c r="XH70" s="105"/>
      <c r="XI70" s="105"/>
      <c r="XJ70" s="105"/>
      <c r="XK70" s="105"/>
      <c r="XL70" s="105"/>
      <c r="XM70" s="105"/>
      <c r="XN70" s="105"/>
      <c r="XO70" s="105"/>
      <c r="XP70" s="105"/>
      <c r="XQ70" s="105"/>
      <c r="XR70" s="105"/>
      <c r="XS70" s="105"/>
      <c r="XT70" s="105"/>
      <c r="XU70" s="105"/>
      <c r="XV70" s="105"/>
      <c r="XW70" s="105"/>
      <c r="XX70" s="105"/>
      <c r="XY70" s="105"/>
      <c r="XZ70" s="105"/>
      <c r="YA70" s="105"/>
      <c r="YB70" s="105"/>
      <c r="YC70" s="105"/>
      <c r="YD70" s="105"/>
      <c r="YE70" s="105"/>
      <c r="YF70" s="105"/>
      <c r="YG70" s="105"/>
      <c r="YH70" s="105"/>
      <c r="YI70" s="105"/>
      <c r="YJ70" s="105"/>
      <c r="YK70" s="105"/>
      <c r="YL70" s="105"/>
      <c r="YM70" s="105"/>
      <c r="YN70" s="105"/>
      <c r="YO70" s="105"/>
      <c r="YP70" s="105"/>
      <c r="YQ70" s="105"/>
      <c r="YR70" s="105"/>
      <c r="YS70" s="105"/>
      <c r="YT70" s="105"/>
      <c r="YU70" s="105"/>
      <c r="YV70" s="105"/>
      <c r="YW70" s="105"/>
      <c r="YX70" s="105"/>
      <c r="YY70" s="105"/>
      <c r="YZ70" s="105"/>
      <c r="ZA70" s="105"/>
      <c r="ZB70" s="105"/>
      <c r="ZC70" s="105"/>
      <c r="ZD70" s="105"/>
      <c r="ZE70" s="105"/>
      <c r="ZF70" s="105"/>
      <c r="ZG70" s="105"/>
      <c r="ZH70" s="105"/>
      <c r="ZI70" s="105"/>
      <c r="ZJ70" s="105"/>
      <c r="ZK70" s="105"/>
      <c r="ZL70" s="105"/>
      <c r="ZM70" s="105"/>
      <c r="ZN70" s="105"/>
      <c r="ZO70" s="105"/>
      <c r="ZP70" s="105"/>
      <c r="ZQ70" s="105"/>
      <c r="ZR70" s="105"/>
      <c r="ZS70" s="105"/>
      <c r="ZT70" s="105"/>
      <c r="ZU70" s="105"/>
      <c r="ZV70" s="105"/>
      <c r="ZW70" s="105"/>
      <c r="ZX70" s="105"/>
      <c r="ZY70" s="105"/>
      <c r="ZZ70" s="105"/>
      <c r="AAA70" s="105"/>
      <c r="AAB70" s="105"/>
      <c r="AAC70" s="105"/>
      <c r="AAD70" s="105"/>
      <c r="AAE70" s="105"/>
      <c r="AAF70" s="105"/>
      <c r="AAG70" s="105"/>
      <c r="AAH70" s="105"/>
      <c r="AAI70" s="105"/>
      <c r="AAJ70" s="105"/>
      <c r="AAK70" s="105"/>
      <c r="AAL70" s="105"/>
      <c r="AAM70" s="105"/>
      <c r="AAN70" s="105"/>
      <c r="AAO70" s="105"/>
      <c r="AAP70" s="105"/>
      <c r="AAQ70" s="105"/>
      <c r="AAR70" s="105"/>
      <c r="AAS70" s="105"/>
      <c r="AAT70" s="105"/>
      <c r="AAU70" s="105"/>
      <c r="AAV70" s="105"/>
      <c r="AAW70" s="105"/>
      <c r="AAX70" s="105"/>
      <c r="AAY70" s="105"/>
      <c r="AAZ70" s="105"/>
      <c r="ABA70" s="105"/>
      <c r="ABB70" s="105"/>
      <c r="ABC70" s="105"/>
      <c r="ABD70" s="105"/>
      <c r="ABE70" s="105"/>
      <c r="ABF70" s="105"/>
      <c r="ABG70" s="105"/>
      <c r="ABH70" s="105"/>
      <c r="ABI70" s="105"/>
      <c r="ABJ70" s="105"/>
      <c r="ABK70" s="105"/>
      <c r="ABL70" s="105"/>
      <c r="ABM70" s="105"/>
      <c r="ABN70" s="105"/>
      <c r="ABO70" s="105"/>
      <c r="ABP70" s="105"/>
      <c r="ABQ70" s="105"/>
      <c r="ABR70" s="105"/>
      <c r="ABS70" s="105"/>
      <c r="ABT70" s="105"/>
      <c r="ABU70" s="105"/>
      <c r="ABV70" s="105"/>
      <c r="ABW70" s="105"/>
      <c r="ABX70" s="105"/>
      <c r="ABY70" s="105"/>
      <c r="ABZ70" s="105"/>
      <c r="ACA70" s="105"/>
      <c r="ACB70" s="105"/>
      <c r="ACC70" s="105"/>
      <c r="ACD70" s="105"/>
      <c r="ACE70" s="105"/>
      <c r="ACF70" s="105"/>
      <c r="ACG70" s="105"/>
      <c r="ACH70" s="105"/>
      <c r="ACI70" s="105"/>
      <c r="ACJ70" s="105"/>
      <c r="ACK70" s="105"/>
      <c r="ACL70" s="105"/>
      <c r="ACM70" s="105"/>
      <c r="ACN70" s="105"/>
      <c r="ACO70" s="105"/>
      <c r="ACP70" s="105"/>
      <c r="ACQ70" s="105"/>
      <c r="ACR70" s="105"/>
      <c r="ACS70" s="105"/>
      <c r="ACT70" s="105"/>
      <c r="ACU70" s="105"/>
      <c r="ACV70" s="105"/>
      <c r="ACW70" s="105"/>
      <c r="ACX70" s="105"/>
      <c r="ACY70" s="105"/>
      <c r="ACZ70" s="105"/>
      <c r="ADA70" s="105"/>
      <c r="ADB70" s="105"/>
      <c r="ADC70" s="105"/>
      <c r="ADD70" s="105"/>
      <c r="ADE70" s="105"/>
      <c r="ADF70" s="105"/>
      <c r="ADG70" s="105"/>
      <c r="ADH70" s="105"/>
      <c r="ADI70" s="105"/>
      <c r="ADJ70" s="105"/>
      <c r="ADK70" s="105"/>
      <c r="ADL70" s="105"/>
      <c r="ADM70" s="105"/>
      <c r="ADN70" s="105"/>
      <c r="ADO70" s="105"/>
      <c r="ADP70" s="105"/>
      <c r="ADQ70" s="105"/>
      <c r="ADR70" s="105"/>
      <c r="ADS70" s="105"/>
      <c r="ADT70" s="105"/>
      <c r="ADU70" s="105"/>
      <c r="ADV70" s="105"/>
      <c r="ADW70" s="105"/>
      <c r="ADX70" s="105"/>
      <c r="ADY70" s="105"/>
      <c r="ADZ70" s="105"/>
      <c r="AEA70" s="105"/>
      <c r="AEB70" s="105"/>
      <c r="AEC70" s="105"/>
      <c r="AED70" s="105"/>
      <c r="AEE70" s="105"/>
      <c r="AEF70" s="105"/>
      <c r="AEG70" s="105"/>
      <c r="AEH70" s="105"/>
      <c r="AEI70" s="105"/>
      <c r="AEJ70" s="105"/>
      <c r="AEK70" s="105"/>
      <c r="AEL70" s="105"/>
      <c r="AEM70" s="105"/>
      <c r="AEN70" s="105"/>
      <c r="AEO70" s="105"/>
      <c r="AEP70" s="105"/>
      <c r="AEQ70" s="105"/>
      <c r="AER70" s="105"/>
      <c r="AES70" s="105"/>
      <c r="AET70" s="105"/>
      <c r="AEU70" s="105"/>
      <c r="AEV70" s="105"/>
      <c r="AEW70" s="105"/>
      <c r="AEX70" s="105"/>
      <c r="AEY70" s="105"/>
      <c r="AEZ70" s="105"/>
      <c r="AFA70" s="105"/>
      <c r="AFB70" s="105"/>
      <c r="AFC70" s="105"/>
      <c r="AFD70" s="105"/>
      <c r="AFE70" s="105"/>
      <c r="AFF70" s="105"/>
      <c r="AFG70" s="105"/>
      <c r="AFH70" s="105"/>
      <c r="AFI70" s="105"/>
      <c r="AFJ70" s="105"/>
      <c r="AFK70" s="105"/>
      <c r="AFL70" s="105"/>
      <c r="AFM70" s="105"/>
      <c r="AFN70" s="105"/>
      <c r="AFO70" s="105"/>
      <c r="AFP70" s="105"/>
      <c r="AFQ70" s="105"/>
      <c r="AFR70" s="105"/>
      <c r="AFS70" s="105"/>
      <c r="AFT70" s="105"/>
      <c r="AFU70" s="105"/>
      <c r="AFV70" s="105"/>
      <c r="AFW70" s="105"/>
      <c r="AFX70" s="105"/>
      <c r="AFY70" s="105"/>
      <c r="AFZ70" s="105"/>
      <c r="AGA70" s="105"/>
      <c r="AGB70" s="105"/>
      <c r="AGC70" s="105"/>
      <c r="AGD70" s="105"/>
      <c r="AGE70" s="105"/>
      <c r="AGF70" s="105"/>
      <c r="AGG70" s="105"/>
      <c r="AGH70" s="105"/>
      <c r="AGI70" s="105"/>
      <c r="AGJ70" s="105"/>
      <c r="AGK70" s="105"/>
      <c r="AGL70" s="105"/>
      <c r="AGM70" s="105"/>
      <c r="AGN70" s="105"/>
      <c r="AGO70" s="105"/>
      <c r="AGP70" s="105"/>
      <c r="AGQ70" s="105"/>
      <c r="AGR70" s="105"/>
      <c r="AGS70" s="105"/>
      <c r="AGT70" s="105"/>
      <c r="AGU70" s="105"/>
      <c r="AGV70" s="105"/>
      <c r="AGW70" s="105"/>
      <c r="AGX70" s="105"/>
      <c r="AGY70" s="105"/>
      <c r="AGZ70" s="105"/>
      <c r="AHA70" s="105"/>
      <c r="AHB70" s="105"/>
      <c r="AHC70" s="105"/>
      <c r="AHD70" s="105"/>
      <c r="AHE70" s="105"/>
      <c r="AHF70" s="105"/>
      <c r="AHG70" s="105"/>
      <c r="AHH70" s="105"/>
      <c r="AHI70" s="105"/>
      <c r="AHJ70" s="105"/>
      <c r="AHK70" s="105"/>
      <c r="AHL70" s="105"/>
      <c r="AHM70" s="105"/>
      <c r="AHN70" s="105"/>
      <c r="AHO70" s="105"/>
      <c r="AHP70" s="105"/>
      <c r="AHQ70" s="105"/>
      <c r="AHR70" s="105"/>
      <c r="AHS70" s="105"/>
      <c r="AHT70" s="105"/>
      <c r="AHU70" s="105"/>
      <c r="AHV70" s="105"/>
      <c r="AHW70" s="105"/>
      <c r="AHX70" s="105"/>
      <c r="AHY70" s="105"/>
      <c r="AHZ70" s="105"/>
      <c r="AIA70" s="105"/>
      <c r="AIB70" s="105"/>
      <c r="AIC70" s="105"/>
      <c r="AID70" s="105"/>
      <c r="AIE70" s="105"/>
      <c r="AIF70" s="105"/>
      <c r="AIG70" s="105"/>
      <c r="AIH70" s="105"/>
      <c r="AII70" s="105"/>
      <c r="AIJ70" s="105"/>
      <c r="AIK70" s="105"/>
      <c r="AIL70" s="105"/>
      <c r="AIM70" s="105"/>
      <c r="AIN70" s="105"/>
      <c r="AIO70" s="105"/>
      <c r="AIP70" s="105"/>
      <c r="AIQ70" s="105"/>
      <c r="AIR70" s="105"/>
      <c r="AIS70" s="105"/>
      <c r="AIT70" s="105"/>
      <c r="AIU70" s="105"/>
      <c r="AIV70" s="105"/>
      <c r="AIW70" s="105"/>
      <c r="AIX70" s="105"/>
      <c r="AIY70" s="105"/>
      <c r="AIZ70" s="105"/>
      <c r="AJA70" s="105"/>
      <c r="AJB70" s="105"/>
      <c r="AJC70" s="105"/>
      <c r="AJD70" s="105"/>
      <c r="AJE70" s="105"/>
      <c r="AJF70" s="105"/>
      <c r="AJG70" s="105"/>
      <c r="AJH70" s="105"/>
      <c r="AJI70" s="105"/>
      <c r="AJJ70" s="105"/>
      <c r="AJK70" s="105"/>
      <c r="AJL70" s="105"/>
      <c r="AJM70" s="105"/>
      <c r="AJN70" s="105"/>
      <c r="AJO70" s="105"/>
      <c r="AJP70" s="105"/>
      <c r="AJQ70" s="105"/>
      <c r="AJR70" s="105"/>
      <c r="AJS70" s="105"/>
      <c r="AJT70" s="105"/>
      <c r="AJU70" s="105"/>
      <c r="AJV70" s="105"/>
      <c r="AJW70" s="105"/>
      <c r="AJX70" s="105"/>
      <c r="AJY70" s="105"/>
      <c r="AJZ70" s="105"/>
      <c r="AKA70" s="105"/>
      <c r="AKB70" s="105"/>
      <c r="AKC70" s="105"/>
      <c r="AKD70" s="105"/>
      <c r="AKE70" s="105"/>
      <c r="AKF70" s="105"/>
      <c r="AKG70" s="105"/>
      <c r="AKH70" s="105"/>
      <c r="AKI70" s="105"/>
      <c r="AKJ70" s="105"/>
      <c r="AKK70" s="105"/>
      <c r="AKL70" s="105"/>
      <c r="AKM70" s="105"/>
      <c r="AKN70" s="105"/>
      <c r="AKO70" s="105"/>
      <c r="AKP70" s="105"/>
      <c r="AKQ70" s="105"/>
      <c r="AKR70" s="105"/>
      <c r="AKS70" s="105"/>
      <c r="AKT70" s="105"/>
      <c r="AKU70" s="105"/>
      <c r="AKV70" s="105"/>
      <c r="AKW70" s="105"/>
      <c r="AKX70" s="105"/>
      <c r="AKY70" s="105"/>
      <c r="AKZ70" s="105"/>
      <c r="ALA70" s="105"/>
      <c r="ALB70" s="105"/>
      <c r="ALC70" s="105"/>
      <c r="ALD70" s="105"/>
      <c r="ALE70" s="105"/>
      <c r="ALF70" s="105"/>
      <c r="ALG70" s="105"/>
      <c r="ALH70" s="105"/>
      <c r="ALI70" s="105"/>
      <c r="ALJ70" s="105"/>
      <c r="ALK70" s="105"/>
      <c r="ALL70" s="105"/>
      <c r="ALM70" s="105"/>
      <c r="ALN70" s="105"/>
      <c r="ALO70" s="105"/>
      <c r="ALP70" s="105"/>
      <c r="ALQ70" s="105"/>
      <c r="ALR70" s="105"/>
      <c r="ALS70" s="105"/>
      <c r="ALT70" s="105"/>
      <c r="ALU70" s="105"/>
      <c r="ALV70" s="105"/>
      <c r="ALW70" s="105"/>
      <c r="ALX70" s="105"/>
      <c r="ALY70" s="105"/>
      <c r="ALZ70" s="105"/>
      <c r="AMA70" s="105"/>
      <c r="AMB70" s="105"/>
      <c r="AMC70" s="105"/>
      <c r="AMD70" s="105"/>
      <c r="AME70" s="105"/>
      <c r="AMF70" s="105"/>
      <c r="AMG70" s="105"/>
      <c r="AMH70" s="105"/>
      <c r="AMI70" s="105"/>
      <c r="AMJ70" s="105"/>
      <c r="AMK70" s="105"/>
      <c r="AML70" s="105"/>
      <c r="AMM70" s="105"/>
      <c r="AMN70" s="105"/>
      <c r="AMO70" s="105"/>
      <c r="AMP70" s="105"/>
      <c r="AMQ70" s="105"/>
      <c r="AMR70" s="105"/>
      <c r="AMS70" s="105"/>
      <c r="AMT70" s="105"/>
      <c r="AMU70" s="105"/>
      <c r="AMV70" s="105"/>
      <c r="AMW70" s="105"/>
      <c r="AMX70" s="105"/>
      <c r="AMY70" s="105"/>
      <c r="AMZ70" s="105"/>
      <c r="ANA70" s="105"/>
      <c r="ANB70" s="105"/>
      <c r="ANC70" s="105"/>
      <c r="AND70" s="105"/>
      <c r="ANE70" s="105"/>
      <c r="ANF70" s="105"/>
      <c r="ANG70" s="105"/>
      <c r="ANH70" s="105"/>
      <c r="ANI70" s="105"/>
      <c r="ANJ70" s="105"/>
      <c r="ANK70" s="105"/>
      <c r="ANL70" s="105"/>
      <c r="ANM70" s="105"/>
      <c r="ANN70" s="105"/>
      <c r="ANO70" s="105"/>
      <c r="ANP70" s="105"/>
      <c r="ANQ70" s="105"/>
      <c r="ANR70" s="105"/>
      <c r="ANS70" s="105"/>
      <c r="ANT70" s="105"/>
      <c r="ANU70" s="105"/>
      <c r="ANV70" s="105"/>
      <c r="ANW70" s="105"/>
      <c r="ANX70" s="105"/>
      <c r="ANY70" s="105"/>
      <c r="ANZ70" s="105"/>
      <c r="AOA70" s="105"/>
      <c r="AOB70" s="105"/>
      <c r="AOC70" s="105"/>
      <c r="AOD70" s="105"/>
      <c r="AOE70" s="105"/>
      <c r="AOF70" s="105"/>
      <c r="AOG70" s="105"/>
      <c r="AOH70" s="105"/>
      <c r="AOI70" s="105"/>
      <c r="AOJ70" s="105"/>
      <c r="AOK70" s="105"/>
      <c r="AOL70" s="105"/>
      <c r="AOM70" s="105"/>
      <c r="AON70" s="105"/>
      <c r="AOO70" s="105"/>
      <c r="AOP70" s="105"/>
      <c r="AOQ70" s="105"/>
      <c r="AOR70" s="105"/>
      <c r="AOS70" s="105"/>
      <c r="AOT70" s="105"/>
      <c r="AOU70" s="105"/>
      <c r="AOV70" s="105"/>
      <c r="AOW70" s="105"/>
      <c r="AOX70" s="105"/>
      <c r="AOY70" s="105"/>
      <c r="AOZ70" s="105"/>
      <c r="APA70" s="105"/>
      <c r="APB70" s="105"/>
      <c r="APC70" s="105"/>
      <c r="APD70" s="105"/>
      <c r="APE70" s="105"/>
      <c r="APF70" s="105"/>
      <c r="APG70" s="105"/>
      <c r="APH70" s="105"/>
      <c r="API70" s="105"/>
      <c r="APJ70" s="105"/>
      <c r="APK70" s="105"/>
      <c r="APL70" s="105"/>
      <c r="APM70" s="105"/>
      <c r="APN70" s="105"/>
      <c r="APO70" s="105"/>
      <c r="APP70" s="105"/>
      <c r="APQ70" s="105"/>
      <c r="APR70" s="105"/>
      <c r="APS70" s="105"/>
      <c r="APT70" s="105"/>
      <c r="APU70" s="105"/>
      <c r="APV70" s="105"/>
      <c r="APW70" s="105"/>
      <c r="APX70" s="105"/>
      <c r="APY70" s="105"/>
      <c r="APZ70" s="105"/>
      <c r="AQA70" s="105"/>
      <c r="AQB70" s="105"/>
      <c r="AQC70" s="105"/>
      <c r="AQD70" s="105"/>
      <c r="AQE70" s="105"/>
      <c r="AQF70" s="105"/>
      <c r="AQG70" s="105"/>
      <c r="AQH70" s="105"/>
      <c r="AQI70" s="105"/>
      <c r="AQJ70" s="105"/>
      <c r="AQK70" s="105"/>
      <c r="AQL70" s="105"/>
      <c r="AQM70" s="105"/>
      <c r="AQN70" s="105"/>
      <c r="AQO70" s="105"/>
      <c r="AQP70" s="105"/>
      <c r="AQQ70" s="105"/>
      <c r="AQR70" s="105"/>
      <c r="AQS70" s="105"/>
      <c r="AQT70" s="105"/>
      <c r="AQU70" s="105"/>
      <c r="AQV70" s="105"/>
      <c r="AQW70" s="105"/>
      <c r="AQX70" s="105"/>
      <c r="AQY70" s="105"/>
      <c r="AQZ70" s="105"/>
      <c r="ARA70" s="105"/>
      <c r="ARB70" s="105"/>
      <c r="ARC70" s="105"/>
      <c r="ARD70" s="105"/>
      <c r="ARE70" s="105"/>
      <c r="ARF70" s="105"/>
      <c r="ARG70" s="105"/>
      <c r="ARH70" s="105"/>
      <c r="ARI70" s="105"/>
      <c r="ARJ70" s="105"/>
      <c r="ARK70" s="105"/>
      <c r="ARL70" s="105"/>
      <c r="ARM70" s="105"/>
      <c r="ARN70" s="105"/>
      <c r="ARO70" s="105"/>
      <c r="ARP70" s="105"/>
      <c r="ARQ70" s="105"/>
      <c r="ARR70" s="105"/>
      <c r="ARS70" s="105"/>
      <c r="ART70" s="105"/>
      <c r="ARU70" s="105"/>
      <c r="ARV70" s="105"/>
      <c r="ARW70" s="105"/>
      <c r="ARX70" s="105"/>
      <c r="ARY70" s="105"/>
      <c r="ARZ70" s="105"/>
      <c r="ASA70" s="105"/>
      <c r="ASB70" s="105"/>
      <c r="ASC70" s="105"/>
      <c r="ASD70" s="105"/>
      <c r="ASE70" s="105"/>
      <c r="ASF70" s="105"/>
      <c r="ASG70" s="105"/>
      <c r="ASH70" s="105"/>
      <c r="ASI70" s="105"/>
      <c r="ASJ70" s="105"/>
      <c r="ASK70" s="105"/>
      <c r="ASL70" s="105"/>
      <c r="ASM70" s="105"/>
      <c r="ASN70" s="105"/>
      <c r="ASO70" s="105"/>
      <c r="ASP70" s="105"/>
      <c r="ASQ70" s="105"/>
      <c r="ASR70" s="105"/>
      <c r="ASS70" s="105"/>
      <c r="AST70" s="105"/>
      <c r="ASU70" s="105"/>
      <c r="ASV70" s="105"/>
      <c r="ASW70" s="105"/>
      <c r="ASX70" s="105"/>
      <c r="ASY70" s="105"/>
      <c r="ASZ70" s="105"/>
      <c r="ATA70" s="105"/>
      <c r="ATB70" s="105"/>
      <c r="ATC70" s="105"/>
      <c r="ATD70" s="105"/>
      <c r="ATE70" s="105"/>
      <c r="ATF70" s="105"/>
      <c r="ATG70" s="105"/>
      <c r="ATH70" s="105"/>
      <c r="ATI70" s="105"/>
      <c r="ATJ70" s="105"/>
      <c r="ATK70" s="105"/>
      <c r="ATL70" s="105"/>
      <c r="ATM70" s="105"/>
      <c r="ATN70" s="105"/>
      <c r="ATO70" s="105"/>
      <c r="ATP70" s="105"/>
      <c r="ATQ70" s="105"/>
      <c r="ATR70" s="105"/>
      <c r="ATS70" s="105"/>
      <c r="ATT70" s="105"/>
      <c r="ATU70" s="105"/>
      <c r="ATV70" s="105"/>
      <c r="ATW70" s="105"/>
      <c r="ATX70" s="105"/>
      <c r="ATY70" s="105"/>
      <c r="ATZ70" s="105"/>
      <c r="AUA70" s="105"/>
      <c r="AUB70" s="105"/>
      <c r="AUC70" s="105"/>
      <c r="AUD70" s="105"/>
      <c r="AUE70" s="105"/>
      <c r="AUF70" s="105"/>
      <c r="AUG70" s="105"/>
      <c r="AUH70" s="105"/>
      <c r="AUI70" s="105"/>
      <c r="AUJ70" s="105"/>
      <c r="AUK70" s="105"/>
      <c r="AUL70" s="105"/>
      <c r="AUM70" s="105"/>
      <c r="AUN70" s="105"/>
      <c r="AUO70" s="105"/>
      <c r="AUP70" s="105"/>
      <c r="AUQ70" s="105"/>
      <c r="AUR70" s="105"/>
      <c r="AUS70" s="105"/>
      <c r="AUT70" s="105"/>
      <c r="AUU70" s="105"/>
      <c r="AUV70" s="105"/>
      <c r="AUW70" s="105"/>
      <c r="AUX70" s="105"/>
      <c r="AUY70" s="105"/>
      <c r="AUZ70" s="105"/>
      <c r="AVA70" s="105"/>
      <c r="AVB70" s="105"/>
      <c r="AVC70" s="105"/>
      <c r="AVD70" s="105"/>
      <c r="AVE70" s="105"/>
      <c r="AVF70" s="105"/>
      <c r="AVG70" s="105"/>
      <c r="AVH70" s="105"/>
      <c r="AVI70" s="105"/>
      <c r="AVJ70" s="105"/>
      <c r="AVK70" s="105"/>
      <c r="AVL70" s="105"/>
      <c r="AVM70" s="105"/>
      <c r="AVN70" s="105"/>
      <c r="AVO70" s="105"/>
      <c r="AVP70" s="105"/>
      <c r="AVQ70" s="105"/>
      <c r="AVR70" s="105"/>
      <c r="AVS70" s="105"/>
      <c r="AVT70" s="105"/>
      <c r="AVU70" s="105"/>
      <c r="AVV70" s="105"/>
      <c r="AVW70" s="105"/>
      <c r="AVX70" s="105"/>
      <c r="AVY70" s="105"/>
      <c r="AVZ70" s="105"/>
      <c r="AWA70" s="105"/>
      <c r="AWB70" s="105"/>
      <c r="AWC70" s="105"/>
      <c r="AWD70" s="105"/>
      <c r="AWE70" s="105"/>
      <c r="AWF70" s="105"/>
      <c r="AWG70" s="105"/>
      <c r="AWH70" s="105"/>
    </row>
    <row r="71" spans="1:1282" s="58" customFormat="1">
      <c r="A71" s="2578"/>
      <c r="B71" s="65"/>
      <c r="C71" s="2" t="s">
        <v>87</v>
      </c>
      <c r="D71" s="7"/>
      <c r="E71" s="7"/>
      <c r="F71" s="7"/>
      <c r="G71" s="7"/>
      <c r="H71" s="7"/>
      <c r="I71" s="7"/>
      <c r="J71" s="7"/>
      <c r="K71" s="7"/>
      <c r="L71" s="7"/>
      <c r="M71" s="7"/>
      <c r="N71" s="8"/>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c r="FA71" s="105"/>
      <c r="FB71" s="105"/>
      <c r="FC71" s="105"/>
      <c r="FD71" s="105"/>
      <c r="FE71" s="105"/>
      <c r="FF71" s="105"/>
      <c r="FG71" s="105"/>
      <c r="FH71" s="105"/>
      <c r="FI71" s="105"/>
      <c r="FJ71" s="105"/>
      <c r="FK71" s="105"/>
      <c r="FL71" s="105"/>
      <c r="FM71" s="105"/>
      <c r="FN71" s="105"/>
      <c r="FO71" s="105"/>
      <c r="FP71" s="105"/>
      <c r="FQ71" s="105"/>
      <c r="FR71" s="105"/>
      <c r="FS71" s="105"/>
      <c r="FT71" s="105"/>
      <c r="FU71" s="105"/>
      <c r="FV71" s="105"/>
      <c r="FW71" s="105"/>
      <c r="FX71" s="105"/>
      <c r="FY71" s="105"/>
      <c r="FZ71" s="105"/>
      <c r="GA71" s="105"/>
      <c r="GB71" s="105"/>
      <c r="GC71" s="105"/>
      <c r="GD71" s="105"/>
      <c r="GE71" s="105"/>
      <c r="GF71" s="105"/>
      <c r="GG71" s="105"/>
      <c r="GH71" s="105"/>
      <c r="GI71" s="105"/>
      <c r="GJ71" s="105"/>
      <c r="GK71" s="105"/>
      <c r="GL71" s="105"/>
      <c r="GM71" s="105"/>
      <c r="GN71" s="105"/>
      <c r="GO71" s="105"/>
      <c r="GP71" s="105"/>
      <c r="GQ71" s="105"/>
      <c r="GR71" s="105"/>
      <c r="GS71" s="105"/>
      <c r="GT71" s="105"/>
      <c r="GU71" s="105"/>
      <c r="GV71" s="105"/>
      <c r="GW71" s="105"/>
      <c r="GX71" s="105"/>
      <c r="GY71" s="105"/>
      <c r="GZ71" s="105"/>
      <c r="HA71" s="105"/>
      <c r="HB71" s="105"/>
      <c r="HC71" s="105"/>
      <c r="HD71" s="105"/>
      <c r="HE71" s="105"/>
      <c r="HF71" s="105"/>
      <c r="HG71" s="105"/>
      <c r="HH71" s="105"/>
      <c r="HI71" s="105"/>
      <c r="HJ71" s="105"/>
      <c r="HK71" s="105"/>
      <c r="HL71" s="105"/>
      <c r="HM71" s="105"/>
      <c r="HN71" s="105"/>
      <c r="HO71" s="105"/>
      <c r="HP71" s="105"/>
      <c r="HQ71" s="105"/>
      <c r="HR71" s="105"/>
      <c r="HS71" s="105"/>
      <c r="HT71" s="105"/>
      <c r="HU71" s="105"/>
      <c r="HV71" s="105"/>
      <c r="HW71" s="105"/>
      <c r="HX71" s="105"/>
      <c r="HY71" s="105"/>
      <c r="HZ71" s="105"/>
      <c r="IA71" s="105"/>
      <c r="IB71" s="105"/>
      <c r="IC71" s="105"/>
      <c r="ID71" s="105"/>
      <c r="IE71" s="105"/>
      <c r="IF71" s="105"/>
      <c r="IG71" s="105"/>
      <c r="IH71" s="105"/>
      <c r="II71" s="105"/>
      <c r="IJ71" s="105"/>
      <c r="IK71" s="105"/>
      <c r="IL71" s="105"/>
      <c r="IM71" s="105"/>
      <c r="IN71" s="105"/>
      <c r="IO71" s="105"/>
      <c r="IP71" s="105"/>
      <c r="IQ71" s="105"/>
      <c r="IR71" s="105"/>
      <c r="IS71" s="105"/>
      <c r="IT71" s="105"/>
      <c r="IU71" s="105"/>
      <c r="IV71" s="105"/>
      <c r="IW71" s="105"/>
      <c r="IX71" s="105"/>
      <c r="IY71" s="105"/>
      <c r="IZ71" s="105"/>
      <c r="JA71" s="105"/>
      <c r="JB71" s="105"/>
      <c r="JC71" s="105"/>
      <c r="JD71" s="105"/>
      <c r="JE71" s="105"/>
      <c r="JF71" s="105"/>
      <c r="JG71" s="105"/>
      <c r="JH71" s="105"/>
      <c r="JI71" s="105"/>
      <c r="JJ71" s="105"/>
      <c r="JK71" s="105"/>
      <c r="JL71" s="105"/>
      <c r="JM71" s="105"/>
      <c r="JN71" s="105"/>
      <c r="JO71" s="105"/>
      <c r="JP71" s="105"/>
      <c r="JQ71" s="105"/>
      <c r="JR71" s="105"/>
      <c r="JS71" s="105"/>
      <c r="JT71" s="105"/>
      <c r="JU71" s="105"/>
      <c r="JV71" s="105"/>
      <c r="JW71" s="105"/>
      <c r="JX71" s="105"/>
      <c r="JY71" s="105"/>
      <c r="JZ71" s="105"/>
      <c r="KA71" s="105"/>
      <c r="KB71" s="105"/>
      <c r="KC71" s="105"/>
      <c r="KD71" s="105"/>
      <c r="KE71" s="105"/>
      <c r="KF71" s="105"/>
      <c r="KG71" s="105"/>
      <c r="KH71" s="105"/>
      <c r="KI71" s="105"/>
      <c r="KJ71" s="105"/>
      <c r="KK71" s="105"/>
      <c r="KL71" s="105"/>
      <c r="KM71" s="105"/>
      <c r="KN71" s="105"/>
      <c r="KO71" s="105"/>
      <c r="KP71" s="105"/>
      <c r="KQ71" s="105"/>
      <c r="KR71" s="105"/>
      <c r="KS71" s="105"/>
      <c r="KT71" s="105"/>
      <c r="KU71" s="105"/>
      <c r="KV71" s="105"/>
      <c r="KW71" s="105"/>
      <c r="KX71" s="105"/>
      <c r="KY71" s="105"/>
      <c r="KZ71" s="105"/>
      <c r="LA71" s="105"/>
      <c r="LB71" s="105"/>
      <c r="LC71" s="105"/>
      <c r="LD71" s="105"/>
      <c r="LE71" s="105"/>
      <c r="LF71" s="105"/>
      <c r="LG71" s="105"/>
      <c r="LH71" s="105"/>
      <c r="LI71" s="105"/>
      <c r="LJ71" s="105"/>
      <c r="LK71" s="105"/>
      <c r="LL71" s="105"/>
      <c r="LM71" s="105"/>
      <c r="LN71" s="105"/>
      <c r="LO71" s="105"/>
      <c r="LP71" s="105"/>
      <c r="LQ71" s="105"/>
      <c r="LR71" s="105"/>
      <c r="LS71" s="105"/>
      <c r="LT71" s="105"/>
      <c r="LU71" s="105"/>
      <c r="LV71" s="105"/>
      <c r="LW71" s="105"/>
      <c r="LX71" s="105"/>
      <c r="LY71" s="105"/>
      <c r="LZ71" s="105"/>
      <c r="MA71" s="105"/>
      <c r="MB71" s="105"/>
      <c r="MC71" s="105"/>
      <c r="MD71" s="105"/>
      <c r="ME71" s="105"/>
      <c r="MF71" s="105"/>
      <c r="MG71" s="105"/>
      <c r="MH71" s="105"/>
      <c r="MI71" s="105"/>
      <c r="MJ71" s="105"/>
      <c r="MK71" s="105"/>
      <c r="ML71" s="105"/>
      <c r="MM71" s="105"/>
      <c r="MN71" s="105"/>
      <c r="MO71" s="105"/>
      <c r="MP71" s="105"/>
      <c r="MQ71" s="105"/>
      <c r="MR71" s="105"/>
      <c r="MS71" s="105"/>
      <c r="MT71" s="105"/>
      <c r="MU71" s="105"/>
      <c r="MV71" s="105"/>
      <c r="MW71" s="105"/>
      <c r="MX71" s="105"/>
      <c r="MY71" s="105"/>
      <c r="MZ71" s="105"/>
      <c r="NA71" s="105"/>
      <c r="NB71" s="105"/>
      <c r="NC71" s="105"/>
      <c r="ND71" s="105"/>
      <c r="NE71" s="105"/>
      <c r="NF71" s="105"/>
      <c r="NG71" s="105"/>
      <c r="NH71" s="105"/>
      <c r="NI71" s="105"/>
      <c r="NJ71" s="105"/>
      <c r="NK71" s="105"/>
      <c r="NL71" s="105"/>
      <c r="NM71" s="105"/>
      <c r="NN71" s="105"/>
      <c r="NO71" s="105"/>
      <c r="NP71" s="105"/>
      <c r="NQ71" s="105"/>
      <c r="NR71" s="105"/>
      <c r="NS71" s="105"/>
      <c r="NT71" s="105"/>
      <c r="NU71" s="105"/>
      <c r="NV71" s="105"/>
      <c r="NW71" s="105"/>
      <c r="NX71" s="105"/>
      <c r="NY71" s="105"/>
      <c r="NZ71" s="105"/>
      <c r="OA71" s="105"/>
      <c r="OB71" s="105"/>
      <c r="OC71" s="105"/>
      <c r="OD71" s="105"/>
      <c r="OE71" s="105"/>
      <c r="OF71" s="105"/>
      <c r="OG71" s="105"/>
      <c r="OH71" s="105"/>
      <c r="OI71" s="105"/>
      <c r="OJ71" s="105"/>
      <c r="OK71" s="105"/>
      <c r="OL71" s="105"/>
      <c r="OM71" s="105"/>
      <c r="ON71" s="105"/>
      <c r="OO71" s="105"/>
      <c r="OP71" s="105"/>
      <c r="OQ71" s="105"/>
      <c r="OR71" s="105"/>
      <c r="OS71" s="105"/>
      <c r="OT71" s="105"/>
      <c r="OU71" s="105"/>
      <c r="OV71" s="105"/>
      <c r="OW71" s="105"/>
      <c r="OX71" s="105"/>
      <c r="OY71" s="105"/>
      <c r="OZ71" s="105"/>
      <c r="PA71" s="105"/>
      <c r="PB71" s="105"/>
      <c r="PC71" s="105"/>
      <c r="PD71" s="105"/>
      <c r="PE71" s="105"/>
      <c r="PF71" s="105"/>
      <c r="PG71" s="105"/>
      <c r="PH71" s="105"/>
      <c r="PI71" s="105"/>
      <c r="PJ71" s="105"/>
      <c r="PK71" s="105"/>
      <c r="PL71" s="105"/>
      <c r="PM71" s="105"/>
      <c r="PN71" s="105"/>
      <c r="PO71" s="105"/>
      <c r="PP71" s="105"/>
      <c r="PQ71" s="105"/>
      <c r="PR71" s="105"/>
      <c r="PS71" s="105"/>
      <c r="PT71" s="105"/>
      <c r="PU71" s="105"/>
      <c r="PV71" s="105"/>
      <c r="PW71" s="105"/>
      <c r="PX71" s="105"/>
      <c r="PY71" s="105"/>
      <c r="PZ71" s="105"/>
      <c r="QA71" s="105"/>
      <c r="QB71" s="105"/>
      <c r="QC71" s="105"/>
      <c r="QD71" s="105"/>
      <c r="QE71" s="105"/>
      <c r="QF71" s="105"/>
      <c r="QG71" s="105"/>
      <c r="QH71" s="105"/>
      <c r="QI71" s="105"/>
      <c r="QJ71" s="105"/>
      <c r="QK71" s="105"/>
      <c r="QL71" s="105"/>
      <c r="QM71" s="105"/>
      <c r="QN71" s="105"/>
      <c r="QO71" s="105"/>
      <c r="QP71" s="105"/>
      <c r="QQ71" s="105"/>
      <c r="QR71" s="105"/>
      <c r="QS71" s="105"/>
      <c r="QT71" s="105"/>
      <c r="QU71" s="105"/>
      <c r="QV71" s="105"/>
      <c r="QW71" s="105"/>
      <c r="QX71" s="105"/>
      <c r="QY71" s="105"/>
      <c r="QZ71" s="105"/>
      <c r="RA71" s="105"/>
      <c r="RB71" s="105"/>
      <c r="RC71" s="105"/>
      <c r="RD71" s="105"/>
      <c r="RE71" s="105"/>
      <c r="RF71" s="105"/>
      <c r="RG71" s="105"/>
      <c r="RH71" s="105"/>
      <c r="RI71" s="105"/>
      <c r="RJ71" s="105"/>
      <c r="RK71" s="105"/>
      <c r="RL71" s="105"/>
      <c r="RM71" s="105"/>
      <c r="RN71" s="105"/>
      <c r="RO71" s="105"/>
      <c r="RP71" s="105"/>
      <c r="RQ71" s="105"/>
      <c r="RR71" s="105"/>
      <c r="RS71" s="105"/>
      <c r="RT71" s="105"/>
      <c r="RU71" s="105"/>
      <c r="RV71" s="105"/>
      <c r="RW71" s="105"/>
      <c r="RX71" s="105"/>
      <c r="RY71" s="105"/>
      <c r="RZ71" s="105"/>
      <c r="SA71" s="105"/>
      <c r="SB71" s="105"/>
      <c r="SC71" s="105"/>
      <c r="SD71" s="105"/>
      <c r="SE71" s="105"/>
      <c r="SF71" s="105"/>
      <c r="SG71" s="105"/>
      <c r="SH71" s="105"/>
      <c r="SI71" s="105"/>
      <c r="SJ71" s="105"/>
      <c r="SK71" s="105"/>
      <c r="SL71" s="105"/>
      <c r="SM71" s="105"/>
      <c r="SN71" s="105"/>
      <c r="SO71" s="105"/>
      <c r="SP71" s="105"/>
      <c r="SQ71" s="105"/>
      <c r="SR71" s="105"/>
      <c r="SS71" s="105"/>
      <c r="ST71" s="105"/>
      <c r="SU71" s="105"/>
      <c r="SV71" s="105"/>
      <c r="SW71" s="105"/>
      <c r="SX71" s="105"/>
      <c r="SY71" s="105"/>
      <c r="SZ71" s="105"/>
      <c r="TA71" s="105"/>
      <c r="TB71" s="105"/>
      <c r="TC71" s="105"/>
      <c r="TD71" s="105"/>
      <c r="TE71" s="105"/>
      <c r="TF71" s="105"/>
      <c r="TG71" s="105"/>
      <c r="TH71" s="105"/>
      <c r="TI71" s="105"/>
      <c r="TJ71" s="105"/>
      <c r="TK71" s="105"/>
      <c r="TL71" s="105"/>
      <c r="TM71" s="105"/>
      <c r="TN71" s="105"/>
      <c r="TO71" s="105"/>
      <c r="TP71" s="105"/>
      <c r="TQ71" s="105"/>
      <c r="TR71" s="105"/>
      <c r="TS71" s="105"/>
      <c r="TT71" s="105"/>
      <c r="TU71" s="105"/>
      <c r="TV71" s="105"/>
      <c r="TW71" s="105"/>
      <c r="TX71" s="105"/>
      <c r="TY71" s="105"/>
      <c r="TZ71" s="105"/>
      <c r="UA71" s="105"/>
      <c r="UB71" s="105"/>
      <c r="UC71" s="105"/>
      <c r="UD71" s="105"/>
      <c r="UE71" s="105"/>
      <c r="UF71" s="105"/>
      <c r="UG71" s="105"/>
      <c r="UH71" s="105"/>
      <c r="UI71" s="105"/>
      <c r="UJ71" s="105"/>
      <c r="UK71" s="105"/>
      <c r="UL71" s="105"/>
      <c r="UM71" s="105"/>
      <c r="UN71" s="105"/>
      <c r="UO71" s="105"/>
      <c r="UP71" s="105"/>
      <c r="UQ71" s="105"/>
      <c r="UR71" s="105"/>
      <c r="US71" s="105"/>
      <c r="UT71" s="105"/>
      <c r="UU71" s="105"/>
      <c r="UV71" s="105"/>
      <c r="UW71" s="105"/>
      <c r="UX71" s="105"/>
      <c r="UY71" s="105"/>
      <c r="UZ71" s="105"/>
      <c r="VA71" s="105"/>
      <c r="VB71" s="105"/>
      <c r="VC71" s="105"/>
      <c r="VD71" s="105"/>
      <c r="VE71" s="105"/>
      <c r="VF71" s="105"/>
      <c r="VG71" s="105"/>
      <c r="VH71" s="105"/>
      <c r="VI71" s="105"/>
      <c r="VJ71" s="105"/>
      <c r="VK71" s="105"/>
      <c r="VL71" s="105"/>
      <c r="VM71" s="105"/>
      <c r="VN71" s="105"/>
      <c r="VO71" s="105"/>
      <c r="VP71" s="105"/>
      <c r="VQ71" s="105"/>
      <c r="VR71" s="105"/>
      <c r="VS71" s="105"/>
      <c r="VT71" s="105"/>
      <c r="VU71" s="105"/>
      <c r="VV71" s="105"/>
      <c r="VW71" s="105"/>
      <c r="VX71" s="105"/>
      <c r="VY71" s="105"/>
      <c r="VZ71" s="105"/>
      <c r="WA71" s="105"/>
      <c r="WB71" s="105"/>
      <c r="WC71" s="105"/>
      <c r="WD71" s="105"/>
      <c r="WE71" s="105"/>
      <c r="WF71" s="105"/>
      <c r="WG71" s="105"/>
      <c r="WH71" s="105"/>
      <c r="WI71" s="105"/>
      <c r="WJ71" s="105"/>
      <c r="WK71" s="105"/>
      <c r="WL71" s="105"/>
      <c r="WM71" s="105"/>
      <c r="WN71" s="105"/>
      <c r="WO71" s="105"/>
      <c r="WP71" s="105"/>
      <c r="WQ71" s="105"/>
      <c r="WR71" s="105"/>
      <c r="WS71" s="105"/>
      <c r="WT71" s="105"/>
      <c r="WU71" s="105"/>
      <c r="WV71" s="105"/>
      <c r="WW71" s="105"/>
      <c r="WX71" s="105"/>
      <c r="WY71" s="105"/>
      <c r="WZ71" s="105"/>
      <c r="XA71" s="105"/>
      <c r="XB71" s="105"/>
      <c r="XC71" s="105"/>
      <c r="XD71" s="105"/>
      <c r="XE71" s="105"/>
      <c r="XF71" s="105"/>
      <c r="XG71" s="105"/>
      <c r="XH71" s="105"/>
      <c r="XI71" s="105"/>
      <c r="XJ71" s="105"/>
      <c r="XK71" s="105"/>
      <c r="XL71" s="105"/>
      <c r="XM71" s="105"/>
      <c r="XN71" s="105"/>
      <c r="XO71" s="105"/>
      <c r="XP71" s="105"/>
      <c r="XQ71" s="105"/>
      <c r="XR71" s="105"/>
      <c r="XS71" s="105"/>
      <c r="XT71" s="105"/>
      <c r="XU71" s="105"/>
      <c r="XV71" s="105"/>
      <c r="XW71" s="105"/>
      <c r="XX71" s="105"/>
      <c r="XY71" s="105"/>
      <c r="XZ71" s="105"/>
      <c r="YA71" s="105"/>
      <c r="YB71" s="105"/>
      <c r="YC71" s="105"/>
      <c r="YD71" s="105"/>
      <c r="YE71" s="105"/>
      <c r="YF71" s="105"/>
      <c r="YG71" s="105"/>
      <c r="YH71" s="105"/>
      <c r="YI71" s="105"/>
      <c r="YJ71" s="105"/>
      <c r="YK71" s="105"/>
      <c r="YL71" s="105"/>
      <c r="YM71" s="105"/>
      <c r="YN71" s="105"/>
      <c r="YO71" s="105"/>
      <c r="YP71" s="105"/>
      <c r="YQ71" s="105"/>
      <c r="YR71" s="105"/>
      <c r="YS71" s="105"/>
      <c r="YT71" s="105"/>
      <c r="YU71" s="105"/>
      <c r="YV71" s="105"/>
      <c r="YW71" s="105"/>
      <c r="YX71" s="105"/>
      <c r="YY71" s="105"/>
      <c r="YZ71" s="105"/>
      <c r="ZA71" s="105"/>
      <c r="ZB71" s="105"/>
      <c r="ZC71" s="105"/>
      <c r="ZD71" s="105"/>
      <c r="ZE71" s="105"/>
      <c r="ZF71" s="105"/>
      <c r="ZG71" s="105"/>
      <c r="ZH71" s="105"/>
      <c r="ZI71" s="105"/>
      <c r="ZJ71" s="105"/>
      <c r="ZK71" s="105"/>
      <c r="ZL71" s="105"/>
      <c r="ZM71" s="105"/>
      <c r="ZN71" s="105"/>
      <c r="ZO71" s="105"/>
      <c r="ZP71" s="105"/>
      <c r="ZQ71" s="105"/>
      <c r="ZR71" s="105"/>
      <c r="ZS71" s="105"/>
      <c r="ZT71" s="105"/>
      <c r="ZU71" s="105"/>
      <c r="ZV71" s="105"/>
      <c r="ZW71" s="105"/>
      <c r="ZX71" s="105"/>
      <c r="ZY71" s="105"/>
      <c r="ZZ71" s="105"/>
      <c r="AAA71" s="105"/>
      <c r="AAB71" s="105"/>
      <c r="AAC71" s="105"/>
      <c r="AAD71" s="105"/>
      <c r="AAE71" s="105"/>
      <c r="AAF71" s="105"/>
      <c r="AAG71" s="105"/>
      <c r="AAH71" s="105"/>
      <c r="AAI71" s="105"/>
      <c r="AAJ71" s="105"/>
      <c r="AAK71" s="105"/>
      <c r="AAL71" s="105"/>
      <c r="AAM71" s="105"/>
      <c r="AAN71" s="105"/>
      <c r="AAO71" s="105"/>
      <c r="AAP71" s="105"/>
      <c r="AAQ71" s="105"/>
      <c r="AAR71" s="105"/>
      <c r="AAS71" s="105"/>
      <c r="AAT71" s="105"/>
      <c r="AAU71" s="105"/>
      <c r="AAV71" s="105"/>
      <c r="AAW71" s="105"/>
      <c r="AAX71" s="105"/>
      <c r="AAY71" s="105"/>
      <c r="AAZ71" s="105"/>
      <c r="ABA71" s="105"/>
      <c r="ABB71" s="105"/>
      <c r="ABC71" s="105"/>
      <c r="ABD71" s="105"/>
      <c r="ABE71" s="105"/>
      <c r="ABF71" s="105"/>
      <c r="ABG71" s="105"/>
      <c r="ABH71" s="105"/>
      <c r="ABI71" s="105"/>
      <c r="ABJ71" s="105"/>
      <c r="ABK71" s="105"/>
      <c r="ABL71" s="105"/>
      <c r="ABM71" s="105"/>
      <c r="ABN71" s="105"/>
      <c r="ABO71" s="105"/>
      <c r="ABP71" s="105"/>
      <c r="ABQ71" s="105"/>
      <c r="ABR71" s="105"/>
      <c r="ABS71" s="105"/>
      <c r="ABT71" s="105"/>
      <c r="ABU71" s="105"/>
      <c r="ABV71" s="105"/>
      <c r="ABW71" s="105"/>
      <c r="ABX71" s="105"/>
      <c r="ABY71" s="105"/>
      <c r="ABZ71" s="105"/>
      <c r="ACA71" s="105"/>
      <c r="ACB71" s="105"/>
      <c r="ACC71" s="105"/>
      <c r="ACD71" s="105"/>
      <c r="ACE71" s="105"/>
      <c r="ACF71" s="105"/>
      <c r="ACG71" s="105"/>
      <c r="ACH71" s="105"/>
      <c r="ACI71" s="105"/>
      <c r="ACJ71" s="105"/>
      <c r="ACK71" s="105"/>
      <c r="ACL71" s="105"/>
      <c r="ACM71" s="105"/>
      <c r="ACN71" s="105"/>
      <c r="ACO71" s="105"/>
      <c r="ACP71" s="105"/>
      <c r="ACQ71" s="105"/>
      <c r="ACR71" s="105"/>
      <c r="ACS71" s="105"/>
      <c r="ACT71" s="105"/>
      <c r="ACU71" s="105"/>
      <c r="ACV71" s="105"/>
      <c r="ACW71" s="105"/>
      <c r="ACX71" s="105"/>
      <c r="ACY71" s="105"/>
      <c r="ACZ71" s="105"/>
      <c r="ADA71" s="105"/>
      <c r="ADB71" s="105"/>
      <c r="ADC71" s="105"/>
      <c r="ADD71" s="105"/>
      <c r="ADE71" s="105"/>
      <c r="ADF71" s="105"/>
      <c r="ADG71" s="105"/>
      <c r="ADH71" s="105"/>
      <c r="ADI71" s="105"/>
      <c r="ADJ71" s="105"/>
      <c r="ADK71" s="105"/>
      <c r="ADL71" s="105"/>
      <c r="ADM71" s="105"/>
      <c r="ADN71" s="105"/>
      <c r="ADO71" s="105"/>
      <c r="ADP71" s="105"/>
      <c r="ADQ71" s="105"/>
      <c r="ADR71" s="105"/>
      <c r="ADS71" s="105"/>
      <c r="ADT71" s="105"/>
      <c r="ADU71" s="105"/>
      <c r="ADV71" s="105"/>
      <c r="ADW71" s="105"/>
      <c r="ADX71" s="105"/>
      <c r="ADY71" s="105"/>
      <c r="ADZ71" s="105"/>
      <c r="AEA71" s="105"/>
      <c r="AEB71" s="105"/>
      <c r="AEC71" s="105"/>
      <c r="AED71" s="105"/>
      <c r="AEE71" s="105"/>
      <c r="AEF71" s="105"/>
      <c r="AEG71" s="105"/>
      <c r="AEH71" s="105"/>
      <c r="AEI71" s="105"/>
      <c r="AEJ71" s="105"/>
      <c r="AEK71" s="105"/>
      <c r="AEL71" s="105"/>
      <c r="AEM71" s="105"/>
      <c r="AEN71" s="105"/>
      <c r="AEO71" s="105"/>
      <c r="AEP71" s="105"/>
      <c r="AEQ71" s="105"/>
      <c r="AER71" s="105"/>
      <c r="AES71" s="105"/>
      <c r="AET71" s="105"/>
      <c r="AEU71" s="105"/>
      <c r="AEV71" s="105"/>
      <c r="AEW71" s="105"/>
      <c r="AEX71" s="105"/>
      <c r="AEY71" s="105"/>
      <c r="AEZ71" s="105"/>
      <c r="AFA71" s="105"/>
      <c r="AFB71" s="105"/>
      <c r="AFC71" s="105"/>
      <c r="AFD71" s="105"/>
      <c r="AFE71" s="105"/>
      <c r="AFF71" s="105"/>
      <c r="AFG71" s="105"/>
      <c r="AFH71" s="105"/>
      <c r="AFI71" s="105"/>
      <c r="AFJ71" s="105"/>
      <c r="AFK71" s="105"/>
      <c r="AFL71" s="105"/>
      <c r="AFM71" s="105"/>
      <c r="AFN71" s="105"/>
      <c r="AFO71" s="105"/>
      <c r="AFP71" s="105"/>
      <c r="AFQ71" s="105"/>
      <c r="AFR71" s="105"/>
      <c r="AFS71" s="105"/>
      <c r="AFT71" s="105"/>
      <c r="AFU71" s="105"/>
      <c r="AFV71" s="105"/>
      <c r="AFW71" s="105"/>
      <c r="AFX71" s="105"/>
      <c r="AFY71" s="105"/>
      <c r="AFZ71" s="105"/>
      <c r="AGA71" s="105"/>
      <c r="AGB71" s="105"/>
      <c r="AGC71" s="105"/>
      <c r="AGD71" s="105"/>
      <c r="AGE71" s="105"/>
      <c r="AGF71" s="105"/>
      <c r="AGG71" s="105"/>
      <c r="AGH71" s="105"/>
      <c r="AGI71" s="105"/>
      <c r="AGJ71" s="105"/>
      <c r="AGK71" s="105"/>
      <c r="AGL71" s="105"/>
      <c r="AGM71" s="105"/>
      <c r="AGN71" s="105"/>
      <c r="AGO71" s="105"/>
      <c r="AGP71" s="105"/>
      <c r="AGQ71" s="105"/>
      <c r="AGR71" s="105"/>
      <c r="AGS71" s="105"/>
      <c r="AGT71" s="105"/>
      <c r="AGU71" s="105"/>
      <c r="AGV71" s="105"/>
      <c r="AGW71" s="105"/>
      <c r="AGX71" s="105"/>
      <c r="AGY71" s="105"/>
      <c r="AGZ71" s="105"/>
      <c r="AHA71" s="105"/>
      <c r="AHB71" s="105"/>
      <c r="AHC71" s="105"/>
      <c r="AHD71" s="105"/>
      <c r="AHE71" s="105"/>
      <c r="AHF71" s="105"/>
      <c r="AHG71" s="105"/>
      <c r="AHH71" s="105"/>
      <c r="AHI71" s="105"/>
      <c r="AHJ71" s="105"/>
      <c r="AHK71" s="105"/>
      <c r="AHL71" s="105"/>
      <c r="AHM71" s="105"/>
      <c r="AHN71" s="105"/>
      <c r="AHO71" s="105"/>
      <c r="AHP71" s="105"/>
      <c r="AHQ71" s="105"/>
      <c r="AHR71" s="105"/>
      <c r="AHS71" s="105"/>
      <c r="AHT71" s="105"/>
      <c r="AHU71" s="105"/>
      <c r="AHV71" s="105"/>
      <c r="AHW71" s="105"/>
      <c r="AHX71" s="105"/>
      <c r="AHY71" s="105"/>
      <c r="AHZ71" s="105"/>
      <c r="AIA71" s="105"/>
      <c r="AIB71" s="105"/>
      <c r="AIC71" s="105"/>
      <c r="AID71" s="105"/>
      <c r="AIE71" s="105"/>
      <c r="AIF71" s="105"/>
      <c r="AIG71" s="105"/>
      <c r="AIH71" s="105"/>
      <c r="AII71" s="105"/>
      <c r="AIJ71" s="105"/>
      <c r="AIK71" s="105"/>
      <c r="AIL71" s="105"/>
      <c r="AIM71" s="105"/>
      <c r="AIN71" s="105"/>
      <c r="AIO71" s="105"/>
      <c r="AIP71" s="105"/>
      <c r="AIQ71" s="105"/>
      <c r="AIR71" s="105"/>
      <c r="AIS71" s="105"/>
      <c r="AIT71" s="105"/>
      <c r="AIU71" s="105"/>
      <c r="AIV71" s="105"/>
      <c r="AIW71" s="105"/>
      <c r="AIX71" s="105"/>
      <c r="AIY71" s="105"/>
      <c r="AIZ71" s="105"/>
      <c r="AJA71" s="105"/>
      <c r="AJB71" s="105"/>
      <c r="AJC71" s="105"/>
      <c r="AJD71" s="105"/>
      <c r="AJE71" s="105"/>
      <c r="AJF71" s="105"/>
      <c r="AJG71" s="105"/>
      <c r="AJH71" s="105"/>
      <c r="AJI71" s="105"/>
      <c r="AJJ71" s="105"/>
      <c r="AJK71" s="105"/>
      <c r="AJL71" s="105"/>
      <c r="AJM71" s="105"/>
      <c r="AJN71" s="105"/>
      <c r="AJO71" s="105"/>
      <c r="AJP71" s="105"/>
      <c r="AJQ71" s="105"/>
      <c r="AJR71" s="105"/>
      <c r="AJS71" s="105"/>
      <c r="AJT71" s="105"/>
      <c r="AJU71" s="105"/>
      <c r="AJV71" s="105"/>
      <c r="AJW71" s="105"/>
      <c r="AJX71" s="105"/>
      <c r="AJY71" s="105"/>
      <c r="AJZ71" s="105"/>
      <c r="AKA71" s="105"/>
      <c r="AKB71" s="105"/>
      <c r="AKC71" s="105"/>
      <c r="AKD71" s="105"/>
      <c r="AKE71" s="105"/>
      <c r="AKF71" s="105"/>
      <c r="AKG71" s="105"/>
      <c r="AKH71" s="105"/>
      <c r="AKI71" s="105"/>
      <c r="AKJ71" s="105"/>
      <c r="AKK71" s="105"/>
      <c r="AKL71" s="105"/>
      <c r="AKM71" s="105"/>
      <c r="AKN71" s="105"/>
      <c r="AKO71" s="105"/>
      <c r="AKP71" s="105"/>
      <c r="AKQ71" s="105"/>
      <c r="AKR71" s="105"/>
      <c r="AKS71" s="105"/>
      <c r="AKT71" s="105"/>
      <c r="AKU71" s="105"/>
      <c r="AKV71" s="105"/>
      <c r="AKW71" s="105"/>
      <c r="AKX71" s="105"/>
      <c r="AKY71" s="105"/>
      <c r="AKZ71" s="105"/>
      <c r="ALA71" s="105"/>
      <c r="ALB71" s="105"/>
      <c r="ALC71" s="105"/>
      <c r="ALD71" s="105"/>
      <c r="ALE71" s="105"/>
      <c r="ALF71" s="105"/>
      <c r="ALG71" s="105"/>
      <c r="ALH71" s="105"/>
      <c r="ALI71" s="105"/>
      <c r="ALJ71" s="105"/>
      <c r="ALK71" s="105"/>
      <c r="ALL71" s="105"/>
      <c r="ALM71" s="105"/>
      <c r="ALN71" s="105"/>
      <c r="ALO71" s="105"/>
      <c r="ALP71" s="105"/>
      <c r="ALQ71" s="105"/>
      <c r="ALR71" s="105"/>
      <c r="ALS71" s="105"/>
      <c r="ALT71" s="105"/>
      <c r="ALU71" s="105"/>
      <c r="ALV71" s="105"/>
      <c r="ALW71" s="105"/>
      <c r="ALX71" s="105"/>
      <c r="ALY71" s="105"/>
      <c r="ALZ71" s="105"/>
      <c r="AMA71" s="105"/>
      <c r="AMB71" s="105"/>
      <c r="AMC71" s="105"/>
      <c r="AMD71" s="105"/>
      <c r="AME71" s="105"/>
      <c r="AMF71" s="105"/>
      <c r="AMG71" s="105"/>
      <c r="AMH71" s="105"/>
      <c r="AMI71" s="105"/>
      <c r="AMJ71" s="105"/>
      <c r="AMK71" s="105"/>
      <c r="AML71" s="105"/>
      <c r="AMM71" s="105"/>
      <c r="AMN71" s="105"/>
      <c r="AMO71" s="105"/>
      <c r="AMP71" s="105"/>
      <c r="AMQ71" s="105"/>
      <c r="AMR71" s="105"/>
      <c r="AMS71" s="105"/>
      <c r="AMT71" s="105"/>
      <c r="AMU71" s="105"/>
      <c r="AMV71" s="105"/>
      <c r="AMW71" s="105"/>
      <c r="AMX71" s="105"/>
      <c r="AMY71" s="105"/>
      <c r="AMZ71" s="105"/>
      <c r="ANA71" s="105"/>
      <c r="ANB71" s="105"/>
      <c r="ANC71" s="105"/>
      <c r="AND71" s="105"/>
      <c r="ANE71" s="105"/>
      <c r="ANF71" s="105"/>
      <c r="ANG71" s="105"/>
      <c r="ANH71" s="105"/>
      <c r="ANI71" s="105"/>
      <c r="ANJ71" s="105"/>
      <c r="ANK71" s="105"/>
      <c r="ANL71" s="105"/>
      <c r="ANM71" s="105"/>
      <c r="ANN71" s="105"/>
      <c r="ANO71" s="105"/>
      <c r="ANP71" s="105"/>
      <c r="ANQ71" s="105"/>
      <c r="ANR71" s="105"/>
      <c r="ANS71" s="105"/>
      <c r="ANT71" s="105"/>
      <c r="ANU71" s="105"/>
      <c r="ANV71" s="105"/>
      <c r="ANW71" s="105"/>
      <c r="ANX71" s="105"/>
      <c r="ANY71" s="105"/>
      <c r="ANZ71" s="105"/>
      <c r="AOA71" s="105"/>
      <c r="AOB71" s="105"/>
      <c r="AOC71" s="105"/>
      <c r="AOD71" s="105"/>
      <c r="AOE71" s="105"/>
      <c r="AOF71" s="105"/>
      <c r="AOG71" s="105"/>
      <c r="AOH71" s="105"/>
      <c r="AOI71" s="105"/>
      <c r="AOJ71" s="105"/>
      <c r="AOK71" s="105"/>
      <c r="AOL71" s="105"/>
      <c r="AOM71" s="105"/>
      <c r="AON71" s="105"/>
      <c r="AOO71" s="105"/>
      <c r="AOP71" s="105"/>
      <c r="AOQ71" s="105"/>
      <c r="AOR71" s="105"/>
      <c r="AOS71" s="105"/>
      <c r="AOT71" s="105"/>
      <c r="AOU71" s="105"/>
      <c r="AOV71" s="105"/>
      <c r="AOW71" s="105"/>
      <c r="AOX71" s="105"/>
      <c r="AOY71" s="105"/>
      <c r="AOZ71" s="105"/>
      <c r="APA71" s="105"/>
      <c r="APB71" s="105"/>
      <c r="APC71" s="105"/>
      <c r="APD71" s="105"/>
      <c r="APE71" s="105"/>
      <c r="APF71" s="105"/>
      <c r="APG71" s="105"/>
      <c r="APH71" s="105"/>
      <c r="API71" s="105"/>
      <c r="APJ71" s="105"/>
      <c r="APK71" s="105"/>
      <c r="APL71" s="105"/>
      <c r="APM71" s="105"/>
      <c r="APN71" s="105"/>
      <c r="APO71" s="105"/>
      <c r="APP71" s="105"/>
      <c r="APQ71" s="105"/>
      <c r="APR71" s="105"/>
      <c r="APS71" s="105"/>
      <c r="APT71" s="105"/>
      <c r="APU71" s="105"/>
      <c r="APV71" s="105"/>
      <c r="APW71" s="105"/>
      <c r="APX71" s="105"/>
      <c r="APY71" s="105"/>
      <c r="APZ71" s="105"/>
      <c r="AQA71" s="105"/>
      <c r="AQB71" s="105"/>
      <c r="AQC71" s="105"/>
      <c r="AQD71" s="105"/>
      <c r="AQE71" s="105"/>
      <c r="AQF71" s="105"/>
      <c r="AQG71" s="105"/>
      <c r="AQH71" s="105"/>
      <c r="AQI71" s="105"/>
      <c r="AQJ71" s="105"/>
      <c r="AQK71" s="105"/>
      <c r="AQL71" s="105"/>
      <c r="AQM71" s="105"/>
      <c r="AQN71" s="105"/>
      <c r="AQO71" s="105"/>
      <c r="AQP71" s="105"/>
      <c r="AQQ71" s="105"/>
      <c r="AQR71" s="105"/>
      <c r="AQS71" s="105"/>
      <c r="AQT71" s="105"/>
      <c r="AQU71" s="105"/>
      <c r="AQV71" s="105"/>
      <c r="AQW71" s="105"/>
      <c r="AQX71" s="105"/>
      <c r="AQY71" s="105"/>
      <c r="AQZ71" s="105"/>
      <c r="ARA71" s="105"/>
      <c r="ARB71" s="105"/>
      <c r="ARC71" s="105"/>
      <c r="ARD71" s="105"/>
      <c r="ARE71" s="105"/>
      <c r="ARF71" s="105"/>
      <c r="ARG71" s="105"/>
      <c r="ARH71" s="105"/>
      <c r="ARI71" s="105"/>
      <c r="ARJ71" s="105"/>
      <c r="ARK71" s="105"/>
      <c r="ARL71" s="105"/>
      <c r="ARM71" s="105"/>
      <c r="ARN71" s="105"/>
      <c r="ARO71" s="105"/>
      <c r="ARP71" s="105"/>
      <c r="ARQ71" s="105"/>
      <c r="ARR71" s="105"/>
      <c r="ARS71" s="105"/>
      <c r="ART71" s="105"/>
      <c r="ARU71" s="105"/>
      <c r="ARV71" s="105"/>
      <c r="ARW71" s="105"/>
      <c r="ARX71" s="105"/>
      <c r="ARY71" s="105"/>
      <c r="ARZ71" s="105"/>
      <c r="ASA71" s="105"/>
      <c r="ASB71" s="105"/>
      <c r="ASC71" s="105"/>
      <c r="ASD71" s="105"/>
      <c r="ASE71" s="105"/>
      <c r="ASF71" s="105"/>
      <c r="ASG71" s="105"/>
      <c r="ASH71" s="105"/>
      <c r="ASI71" s="105"/>
      <c r="ASJ71" s="105"/>
      <c r="ASK71" s="105"/>
      <c r="ASL71" s="105"/>
      <c r="ASM71" s="105"/>
      <c r="ASN71" s="105"/>
      <c r="ASO71" s="105"/>
      <c r="ASP71" s="105"/>
      <c r="ASQ71" s="105"/>
      <c r="ASR71" s="105"/>
      <c r="ASS71" s="105"/>
      <c r="AST71" s="105"/>
      <c r="ASU71" s="105"/>
      <c r="ASV71" s="105"/>
      <c r="ASW71" s="105"/>
      <c r="ASX71" s="105"/>
      <c r="ASY71" s="105"/>
      <c r="ASZ71" s="105"/>
      <c r="ATA71" s="105"/>
      <c r="ATB71" s="105"/>
      <c r="ATC71" s="105"/>
      <c r="ATD71" s="105"/>
      <c r="ATE71" s="105"/>
      <c r="ATF71" s="105"/>
      <c r="ATG71" s="105"/>
      <c r="ATH71" s="105"/>
      <c r="ATI71" s="105"/>
      <c r="ATJ71" s="105"/>
      <c r="ATK71" s="105"/>
      <c r="ATL71" s="105"/>
      <c r="ATM71" s="105"/>
      <c r="ATN71" s="105"/>
      <c r="ATO71" s="105"/>
      <c r="ATP71" s="105"/>
      <c r="ATQ71" s="105"/>
      <c r="ATR71" s="105"/>
      <c r="ATS71" s="105"/>
      <c r="ATT71" s="105"/>
      <c r="ATU71" s="105"/>
      <c r="ATV71" s="105"/>
      <c r="ATW71" s="105"/>
      <c r="ATX71" s="105"/>
      <c r="ATY71" s="105"/>
      <c r="ATZ71" s="105"/>
      <c r="AUA71" s="105"/>
      <c r="AUB71" s="105"/>
      <c r="AUC71" s="105"/>
      <c r="AUD71" s="105"/>
      <c r="AUE71" s="105"/>
      <c r="AUF71" s="105"/>
      <c r="AUG71" s="105"/>
      <c r="AUH71" s="105"/>
      <c r="AUI71" s="105"/>
      <c r="AUJ71" s="105"/>
      <c r="AUK71" s="105"/>
      <c r="AUL71" s="105"/>
      <c r="AUM71" s="105"/>
      <c r="AUN71" s="105"/>
      <c r="AUO71" s="105"/>
      <c r="AUP71" s="105"/>
      <c r="AUQ71" s="105"/>
      <c r="AUR71" s="105"/>
      <c r="AUS71" s="105"/>
      <c r="AUT71" s="105"/>
      <c r="AUU71" s="105"/>
      <c r="AUV71" s="105"/>
      <c r="AUW71" s="105"/>
      <c r="AUX71" s="105"/>
      <c r="AUY71" s="105"/>
      <c r="AUZ71" s="105"/>
      <c r="AVA71" s="105"/>
      <c r="AVB71" s="105"/>
      <c r="AVC71" s="105"/>
      <c r="AVD71" s="105"/>
      <c r="AVE71" s="105"/>
      <c r="AVF71" s="105"/>
      <c r="AVG71" s="105"/>
      <c r="AVH71" s="105"/>
      <c r="AVI71" s="105"/>
      <c r="AVJ71" s="105"/>
      <c r="AVK71" s="105"/>
      <c r="AVL71" s="105"/>
      <c r="AVM71" s="105"/>
      <c r="AVN71" s="105"/>
      <c r="AVO71" s="105"/>
      <c r="AVP71" s="105"/>
      <c r="AVQ71" s="105"/>
      <c r="AVR71" s="105"/>
      <c r="AVS71" s="105"/>
      <c r="AVT71" s="105"/>
      <c r="AVU71" s="105"/>
      <c r="AVV71" s="105"/>
      <c r="AVW71" s="105"/>
      <c r="AVX71" s="105"/>
      <c r="AVY71" s="105"/>
      <c r="AVZ71" s="105"/>
      <c r="AWA71" s="105"/>
      <c r="AWB71" s="105"/>
      <c r="AWC71" s="105"/>
      <c r="AWD71" s="105"/>
      <c r="AWE71" s="105"/>
      <c r="AWF71" s="105"/>
      <c r="AWG71" s="105"/>
      <c r="AWH71" s="105"/>
    </row>
    <row r="72" spans="1:1282" s="58" customFormat="1">
      <c r="A72" s="2578"/>
      <c r="B72" s="65"/>
      <c r="C72" s="2741" t="s">
        <v>88</v>
      </c>
      <c r="D72" s="2741"/>
      <c r="E72" s="2741"/>
      <c r="F72" s="2741"/>
      <c r="G72" s="2741"/>
      <c r="H72" s="2741"/>
      <c r="I72" s="2741"/>
      <c r="J72" s="2741"/>
      <c r="K72" s="2741"/>
      <c r="L72" s="2741"/>
      <c r="M72" s="2741"/>
      <c r="N72" s="2742"/>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c r="FA72" s="105"/>
      <c r="FB72" s="105"/>
      <c r="FC72" s="105"/>
      <c r="FD72" s="105"/>
      <c r="FE72" s="105"/>
      <c r="FF72" s="105"/>
      <c r="FG72" s="105"/>
      <c r="FH72" s="105"/>
      <c r="FI72" s="105"/>
      <c r="FJ72" s="105"/>
      <c r="FK72" s="105"/>
      <c r="FL72" s="105"/>
      <c r="FM72" s="105"/>
      <c r="FN72" s="105"/>
      <c r="FO72" s="105"/>
      <c r="FP72" s="105"/>
      <c r="FQ72" s="105"/>
      <c r="FR72" s="105"/>
      <c r="FS72" s="105"/>
      <c r="FT72" s="105"/>
      <c r="FU72" s="105"/>
      <c r="FV72" s="105"/>
      <c r="FW72" s="105"/>
      <c r="FX72" s="105"/>
      <c r="FY72" s="105"/>
      <c r="FZ72" s="105"/>
      <c r="GA72" s="105"/>
      <c r="GB72" s="105"/>
      <c r="GC72" s="105"/>
      <c r="GD72" s="105"/>
      <c r="GE72" s="105"/>
      <c r="GF72" s="105"/>
      <c r="GG72" s="105"/>
      <c r="GH72" s="105"/>
      <c r="GI72" s="105"/>
      <c r="GJ72" s="105"/>
      <c r="GK72" s="105"/>
      <c r="GL72" s="105"/>
      <c r="GM72" s="105"/>
      <c r="GN72" s="105"/>
      <c r="GO72" s="105"/>
      <c r="GP72" s="105"/>
      <c r="GQ72" s="105"/>
      <c r="GR72" s="105"/>
      <c r="GS72" s="105"/>
      <c r="GT72" s="105"/>
      <c r="GU72" s="105"/>
      <c r="GV72" s="105"/>
      <c r="GW72" s="105"/>
      <c r="GX72" s="105"/>
      <c r="GY72" s="105"/>
      <c r="GZ72" s="105"/>
      <c r="HA72" s="105"/>
      <c r="HB72" s="105"/>
      <c r="HC72" s="105"/>
      <c r="HD72" s="105"/>
      <c r="HE72" s="105"/>
      <c r="HF72" s="105"/>
      <c r="HG72" s="105"/>
      <c r="HH72" s="105"/>
      <c r="HI72" s="105"/>
      <c r="HJ72" s="105"/>
      <c r="HK72" s="105"/>
      <c r="HL72" s="105"/>
      <c r="HM72" s="105"/>
      <c r="HN72" s="105"/>
      <c r="HO72" s="105"/>
      <c r="HP72" s="105"/>
      <c r="HQ72" s="105"/>
      <c r="HR72" s="105"/>
      <c r="HS72" s="105"/>
      <c r="HT72" s="105"/>
      <c r="HU72" s="105"/>
      <c r="HV72" s="105"/>
      <c r="HW72" s="105"/>
      <c r="HX72" s="105"/>
      <c r="HY72" s="105"/>
      <c r="HZ72" s="105"/>
      <c r="IA72" s="105"/>
      <c r="IB72" s="105"/>
      <c r="IC72" s="105"/>
      <c r="ID72" s="105"/>
      <c r="IE72" s="105"/>
      <c r="IF72" s="105"/>
      <c r="IG72" s="105"/>
      <c r="IH72" s="105"/>
      <c r="II72" s="105"/>
      <c r="IJ72" s="105"/>
      <c r="IK72" s="105"/>
      <c r="IL72" s="105"/>
      <c r="IM72" s="105"/>
      <c r="IN72" s="105"/>
      <c r="IO72" s="105"/>
      <c r="IP72" s="105"/>
      <c r="IQ72" s="105"/>
      <c r="IR72" s="105"/>
      <c r="IS72" s="105"/>
      <c r="IT72" s="105"/>
      <c r="IU72" s="105"/>
      <c r="IV72" s="105"/>
      <c r="IW72" s="105"/>
      <c r="IX72" s="105"/>
      <c r="IY72" s="105"/>
      <c r="IZ72" s="105"/>
      <c r="JA72" s="105"/>
      <c r="JB72" s="105"/>
      <c r="JC72" s="105"/>
      <c r="JD72" s="105"/>
      <c r="JE72" s="105"/>
      <c r="JF72" s="105"/>
      <c r="JG72" s="105"/>
      <c r="JH72" s="105"/>
      <c r="JI72" s="105"/>
      <c r="JJ72" s="105"/>
      <c r="JK72" s="105"/>
      <c r="JL72" s="105"/>
      <c r="JM72" s="105"/>
      <c r="JN72" s="105"/>
      <c r="JO72" s="105"/>
      <c r="JP72" s="105"/>
      <c r="JQ72" s="105"/>
      <c r="JR72" s="105"/>
      <c r="JS72" s="105"/>
      <c r="JT72" s="105"/>
      <c r="JU72" s="105"/>
      <c r="JV72" s="105"/>
      <c r="JW72" s="105"/>
      <c r="JX72" s="105"/>
      <c r="JY72" s="105"/>
      <c r="JZ72" s="105"/>
      <c r="KA72" s="105"/>
      <c r="KB72" s="105"/>
      <c r="KC72" s="105"/>
      <c r="KD72" s="105"/>
      <c r="KE72" s="105"/>
      <c r="KF72" s="105"/>
      <c r="KG72" s="105"/>
      <c r="KH72" s="105"/>
      <c r="KI72" s="105"/>
      <c r="KJ72" s="105"/>
      <c r="KK72" s="105"/>
      <c r="KL72" s="105"/>
      <c r="KM72" s="105"/>
      <c r="KN72" s="105"/>
      <c r="KO72" s="105"/>
      <c r="KP72" s="105"/>
      <c r="KQ72" s="105"/>
      <c r="KR72" s="105"/>
      <c r="KS72" s="105"/>
      <c r="KT72" s="105"/>
      <c r="KU72" s="105"/>
      <c r="KV72" s="105"/>
      <c r="KW72" s="105"/>
      <c r="KX72" s="105"/>
      <c r="KY72" s="105"/>
      <c r="KZ72" s="105"/>
      <c r="LA72" s="105"/>
      <c r="LB72" s="105"/>
      <c r="LC72" s="105"/>
      <c r="LD72" s="105"/>
      <c r="LE72" s="105"/>
      <c r="LF72" s="105"/>
      <c r="LG72" s="105"/>
      <c r="LH72" s="105"/>
      <c r="LI72" s="105"/>
      <c r="LJ72" s="105"/>
      <c r="LK72" s="105"/>
      <c r="LL72" s="105"/>
      <c r="LM72" s="105"/>
      <c r="LN72" s="105"/>
      <c r="LO72" s="105"/>
      <c r="LP72" s="105"/>
      <c r="LQ72" s="105"/>
      <c r="LR72" s="105"/>
      <c r="LS72" s="105"/>
      <c r="LT72" s="105"/>
      <c r="LU72" s="105"/>
      <c r="LV72" s="105"/>
      <c r="LW72" s="105"/>
      <c r="LX72" s="105"/>
      <c r="LY72" s="105"/>
      <c r="LZ72" s="105"/>
      <c r="MA72" s="105"/>
      <c r="MB72" s="105"/>
      <c r="MC72" s="105"/>
      <c r="MD72" s="105"/>
      <c r="ME72" s="105"/>
      <c r="MF72" s="105"/>
      <c r="MG72" s="105"/>
      <c r="MH72" s="105"/>
      <c r="MI72" s="105"/>
      <c r="MJ72" s="105"/>
      <c r="MK72" s="105"/>
      <c r="ML72" s="105"/>
      <c r="MM72" s="105"/>
      <c r="MN72" s="105"/>
      <c r="MO72" s="105"/>
      <c r="MP72" s="105"/>
      <c r="MQ72" s="105"/>
      <c r="MR72" s="105"/>
      <c r="MS72" s="105"/>
      <c r="MT72" s="105"/>
      <c r="MU72" s="105"/>
      <c r="MV72" s="105"/>
      <c r="MW72" s="105"/>
      <c r="MX72" s="105"/>
      <c r="MY72" s="105"/>
      <c r="MZ72" s="105"/>
      <c r="NA72" s="105"/>
      <c r="NB72" s="105"/>
      <c r="NC72" s="105"/>
      <c r="ND72" s="105"/>
      <c r="NE72" s="105"/>
      <c r="NF72" s="105"/>
      <c r="NG72" s="105"/>
      <c r="NH72" s="105"/>
      <c r="NI72" s="105"/>
      <c r="NJ72" s="105"/>
      <c r="NK72" s="105"/>
      <c r="NL72" s="105"/>
      <c r="NM72" s="105"/>
      <c r="NN72" s="105"/>
      <c r="NO72" s="105"/>
      <c r="NP72" s="105"/>
      <c r="NQ72" s="105"/>
      <c r="NR72" s="105"/>
      <c r="NS72" s="105"/>
      <c r="NT72" s="105"/>
      <c r="NU72" s="105"/>
      <c r="NV72" s="105"/>
      <c r="NW72" s="105"/>
      <c r="NX72" s="105"/>
      <c r="NY72" s="105"/>
      <c r="NZ72" s="105"/>
      <c r="OA72" s="105"/>
      <c r="OB72" s="105"/>
      <c r="OC72" s="105"/>
      <c r="OD72" s="105"/>
      <c r="OE72" s="105"/>
      <c r="OF72" s="105"/>
      <c r="OG72" s="105"/>
      <c r="OH72" s="105"/>
      <c r="OI72" s="105"/>
      <c r="OJ72" s="105"/>
      <c r="OK72" s="105"/>
      <c r="OL72" s="105"/>
      <c r="OM72" s="105"/>
      <c r="ON72" s="105"/>
      <c r="OO72" s="105"/>
      <c r="OP72" s="105"/>
      <c r="OQ72" s="105"/>
      <c r="OR72" s="105"/>
      <c r="OS72" s="105"/>
      <c r="OT72" s="105"/>
      <c r="OU72" s="105"/>
      <c r="OV72" s="105"/>
      <c r="OW72" s="105"/>
      <c r="OX72" s="105"/>
      <c r="OY72" s="105"/>
      <c r="OZ72" s="105"/>
      <c r="PA72" s="105"/>
      <c r="PB72" s="105"/>
      <c r="PC72" s="105"/>
      <c r="PD72" s="105"/>
      <c r="PE72" s="105"/>
      <c r="PF72" s="105"/>
      <c r="PG72" s="105"/>
      <c r="PH72" s="105"/>
      <c r="PI72" s="105"/>
      <c r="PJ72" s="105"/>
      <c r="PK72" s="105"/>
      <c r="PL72" s="105"/>
      <c r="PM72" s="105"/>
      <c r="PN72" s="105"/>
      <c r="PO72" s="105"/>
      <c r="PP72" s="105"/>
      <c r="PQ72" s="105"/>
      <c r="PR72" s="105"/>
      <c r="PS72" s="105"/>
      <c r="PT72" s="105"/>
      <c r="PU72" s="105"/>
      <c r="PV72" s="105"/>
      <c r="PW72" s="105"/>
      <c r="PX72" s="105"/>
      <c r="PY72" s="105"/>
      <c r="PZ72" s="105"/>
      <c r="QA72" s="105"/>
      <c r="QB72" s="105"/>
      <c r="QC72" s="105"/>
      <c r="QD72" s="105"/>
      <c r="QE72" s="105"/>
      <c r="QF72" s="105"/>
      <c r="QG72" s="105"/>
      <c r="QH72" s="105"/>
      <c r="QI72" s="105"/>
      <c r="QJ72" s="105"/>
      <c r="QK72" s="105"/>
      <c r="QL72" s="105"/>
      <c r="QM72" s="105"/>
      <c r="QN72" s="105"/>
      <c r="QO72" s="105"/>
      <c r="QP72" s="105"/>
      <c r="QQ72" s="105"/>
      <c r="QR72" s="105"/>
      <c r="QS72" s="105"/>
      <c r="QT72" s="105"/>
      <c r="QU72" s="105"/>
      <c r="QV72" s="105"/>
      <c r="QW72" s="105"/>
      <c r="QX72" s="105"/>
      <c r="QY72" s="105"/>
      <c r="QZ72" s="105"/>
      <c r="RA72" s="105"/>
      <c r="RB72" s="105"/>
      <c r="RC72" s="105"/>
      <c r="RD72" s="105"/>
      <c r="RE72" s="105"/>
      <c r="RF72" s="105"/>
      <c r="RG72" s="105"/>
      <c r="RH72" s="105"/>
      <c r="RI72" s="105"/>
      <c r="RJ72" s="105"/>
      <c r="RK72" s="105"/>
      <c r="RL72" s="105"/>
      <c r="RM72" s="105"/>
      <c r="RN72" s="105"/>
      <c r="RO72" s="105"/>
      <c r="RP72" s="105"/>
      <c r="RQ72" s="105"/>
      <c r="RR72" s="105"/>
      <c r="RS72" s="105"/>
      <c r="RT72" s="105"/>
      <c r="RU72" s="105"/>
      <c r="RV72" s="105"/>
      <c r="RW72" s="105"/>
      <c r="RX72" s="105"/>
      <c r="RY72" s="105"/>
      <c r="RZ72" s="105"/>
      <c r="SA72" s="105"/>
      <c r="SB72" s="105"/>
      <c r="SC72" s="105"/>
      <c r="SD72" s="105"/>
      <c r="SE72" s="105"/>
      <c r="SF72" s="105"/>
      <c r="SG72" s="105"/>
      <c r="SH72" s="105"/>
      <c r="SI72" s="105"/>
      <c r="SJ72" s="105"/>
      <c r="SK72" s="105"/>
      <c r="SL72" s="105"/>
      <c r="SM72" s="105"/>
      <c r="SN72" s="105"/>
      <c r="SO72" s="105"/>
      <c r="SP72" s="105"/>
      <c r="SQ72" s="105"/>
      <c r="SR72" s="105"/>
      <c r="SS72" s="105"/>
      <c r="ST72" s="105"/>
      <c r="SU72" s="105"/>
      <c r="SV72" s="105"/>
      <c r="SW72" s="105"/>
      <c r="SX72" s="105"/>
      <c r="SY72" s="105"/>
      <c r="SZ72" s="105"/>
      <c r="TA72" s="105"/>
      <c r="TB72" s="105"/>
      <c r="TC72" s="105"/>
      <c r="TD72" s="105"/>
      <c r="TE72" s="105"/>
      <c r="TF72" s="105"/>
      <c r="TG72" s="105"/>
      <c r="TH72" s="105"/>
      <c r="TI72" s="105"/>
      <c r="TJ72" s="105"/>
      <c r="TK72" s="105"/>
      <c r="TL72" s="105"/>
      <c r="TM72" s="105"/>
      <c r="TN72" s="105"/>
      <c r="TO72" s="105"/>
      <c r="TP72" s="105"/>
      <c r="TQ72" s="105"/>
      <c r="TR72" s="105"/>
      <c r="TS72" s="105"/>
      <c r="TT72" s="105"/>
      <c r="TU72" s="105"/>
      <c r="TV72" s="105"/>
      <c r="TW72" s="105"/>
      <c r="TX72" s="105"/>
      <c r="TY72" s="105"/>
      <c r="TZ72" s="105"/>
      <c r="UA72" s="105"/>
      <c r="UB72" s="105"/>
      <c r="UC72" s="105"/>
      <c r="UD72" s="105"/>
      <c r="UE72" s="105"/>
      <c r="UF72" s="105"/>
      <c r="UG72" s="105"/>
      <c r="UH72" s="105"/>
      <c r="UI72" s="105"/>
      <c r="UJ72" s="105"/>
      <c r="UK72" s="105"/>
      <c r="UL72" s="105"/>
      <c r="UM72" s="105"/>
      <c r="UN72" s="105"/>
      <c r="UO72" s="105"/>
      <c r="UP72" s="105"/>
      <c r="UQ72" s="105"/>
      <c r="UR72" s="105"/>
      <c r="US72" s="105"/>
      <c r="UT72" s="105"/>
      <c r="UU72" s="105"/>
      <c r="UV72" s="105"/>
      <c r="UW72" s="105"/>
      <c r="UX72" s="105"/>
      <c r="UY72" s="105"/>
      <c r="UZ72" s="105"/>
      <c r="VA72" s="105"/>
      <c r="VB72" s="105"/>
      <c r="VC72" s="105"/>
      <c r="VD72" s="105"/>
      <c r="VE72" s="105"/>
      <c r="VF72" s="105"/>
      <c r="VG72" s="105"/>
      <c r="VH72" s="105"/>
      <c r="VI72" s="105"/>
      <c r="VJ72" s="105"/>
      <c r="VK72" s="105"/>
      <c r="VL72" s="105"/>
      <c r="VM72" s="105"/>
      <c r="VN72" s="105"/>
      <c r="VO72" s="105"/>
      <c r="VP72" s="105"/>
      <c r="VQ72" s="105"/>
      <c r="VR72" s="105"/>
      <c r="VS72" s="105"/>
      <c r="VT72" s="105"/>
      <c r="VU72" s="105"/>
      <c r="VV72" s="105"/>
      <c r="VW72" s="105"/>
      <c r="VX72" s="105"/>
      <c r="VY72" s="105"/>
      <c r="VZ72" s="105"/>
      <c r="WA72" s="105"/>
      <c r="WB72" s="105"/>
      <c r="WC72" s="105"/>
      <c r="WD72" s="105"/>
      <c r="WE72" s="105"/>
      <c r="WF72" s="105"/>
      <c r="WG72" s="105"/>
      <c r="WH72" s="105"/>
      <c r="WI72" s="105"/>
      <c r="WJ72" s="105"/>
      <c r="WK72" s="105"/>
      <c r="WL72" s="105"/>
      <c r="WM72" s="105"/>
      <c r="WN72" s="105"/>
      <c r="WO72" s="105"/>
      <c r="WP72" s="105"/>
      <c r="WQ72" s="105"/>
      <c r="WR72" s="105"/>
      <c r="WS72" s="105"/>
      <c r="WT72" s="105"/>
      <c r="WU72" s="105"/>
      <c r="WV72" s="105"/>
      <c r="WW72" s="105"/>
      <c r="WX72" s="105"/>
      <c r="WY72" s="105"/>
      <c r="WZ72" s="105"/>
      <c r="XA72" s="105"/>
      <c r="XB72" s="105"/>
      <c r="XC72" s="105"/>
      <c r="XD72" s="105"/>
      <c r="XE72" s="105"/>
      <c r="XF72" s="105"/>
      <c r="XG72" s="105"/>
      <c r="XH72" s="105"/>
      <c r="XI72" s="105"/>
      <c r="XJ72" s="105"/>
      <c r="XK72" s="105"/>
      <c r="XL72" s="105"/>
      <c r="XM72" s="105"/>
      <c r="XN72" s="105"/>
      <c r="XO72" s="105"/>
      <c r="XP72" s="105"/>
      <c r="XQ72" s="105"/>
      <c r="XR72" s="105"/>
      <c r="XS72" s="105"/>
      <c r="XT72" s="105"/>
      <c r="XU72" s="105"/>
      <c r="XV72" s="105"/>
      <c r="XW72" s="105"/>
      <c r="XX72" s="105"/>
      <c r="XY72" s="105"/>
      <c r="XZ72" s="105"/>
      <c r="YA72" s="105"/>
      <c r="YB72" s="105"/>
      <c r="YC72" s="105"/>
      <c r="YD72" s="105"/>
      <c r="YE72" s="105"/>
      <c r="YF72" s="105"/>
      <c r="YG72" s="105"/>
      <c r="YH72" s="105"/>
      <c r="YI72" s="105"/>
      <c r="YJ72" s="105"/>
      <c r="YK72" s="105"/>
      <c r="YL72" s="105"/>
      <c r="YM72" s="105"/>
      <c r="YN72" s="105"/>
      <c r="YO72" s="105"/>
      <c r="YP72" s="105"/>
      <c r="YQ72" s="105"/>
      <c r="YR72" s="105"/>
      <c r="YS72" s="105"/>
      <c r="YT72" s="105"/>
      <c r="YU72" s="105"/>
      <c r="YV72" s="105"/>
      <c r="YW72" s="105"/>
      <c r="YX72" s="105"/>
      <c r="YY72" s="105"/>
      <c r="YZ72" s="105"/>
      <c r="ZA72" s="105"/>
      <c r="ZB72" s="105"/>
      <c r="ZC72" s="105"/>
      <c r="ZD72" s="105"/>
      <c r="ZE72" s="105"/>
      <c r="ZF72" s="105"/>
      <c r="ZG72" s="105"/>
      <c r="ZH72" s="105"/>
      <c r="ZI72" s="105"/>
      <c r="ZJ72" s="105"/>
      <c r="ZK72" s="105"/>
      <c r="ZL72" s="105"/>
      <c r="ZM72" s="105"/>
      <c r="ZN72" s="105"/>
      <c r="ZO72" s="105"/>
      <c r="ZP72" s="105"/>
      <c r="ZQ72" s="105"/>
      <c r="ZR72" s="105"/>
      <c r="ZS72" s="105"/>
      <c r="ZT72" s="105"/>
      <c r="ZU72" s="105"/>
      <c r="ZV72" s="105"/>
      <c r="ZW72" s="105"/>
      <c r="ZX72" s="105"/>
      <c r="ZY72" s="105"/>
      <c r="ZZ72" s="105"/>
      <c r="AAA72" s="105"/>
      <c r="AAB72" s="105"/>
      <c r="AAC72" s="105"/>
      <c r="AAD72" s="105"/>
      <c r="AAE72" s="105"/>
      <c r="AAF72" s="105"/>
      <c r="AAG72" s="105"/>
      <c r="AAH72" s="105"/>
      <c r="AAI72" s="105"/>
      <c r="AAJ72" s="105"/>
      <c r="AAK72" s="105"/>
      <c r="AAL72" s="105"/>
      <c r="AAM72" s="105"/>
      <c r="AAN72" s="105"/>
      <c r="AAO72" s="105"/>
      <c r="AAP72" s="105"/>
      <c r="AAQ72" s="105"/>
      <c r="AAR72" s="105"/>
      <c r="AAS72" s="105"/>
      <c r="AAT72" s="105"/>
      <c r="AAU72" s="105"/>
      <c r="AAV72" s="105"/>
      <c r="AAW72" s="105"/>
      <c r="AAX72" s="105"/>
      <c r="AAY72" s="105"/>
      <c r="AAZ72" s="105"/>
      <c r="ABA72" s="105"/>
      <c r="ABB72" s="105"/>
      <c r="ABC72" s="105"/>
      <c r="ABD72" s="105"/>
      <c r="ABE72" s="105"/>
      <c r="ABF72" s="105"/>
      <c r="ABG72" s="105"/>
      <c r="ABH72" s="105"/>
      <c r="ABI72" s="105"/>
      <c r="ABJ72" s="105"/>
      <c r="ABK72" s="105"/>
      <c r="ABL72" s="105"/>
      <c r="ABM72" s="105"/>
      <c r="ABN72" s="105"/>
      <c r="ABO72" s="105"/>
      <c r="ABP72" s="105"/>
      <c r="ABQ72" s="105"/>
      <c r="ABR72" s="105"/>
      <c r="ABS72" s="105"/>
      <c r="ABT72" s="105"/>
      <c r="ABU72" s="105"/>
      <c r="ABV72" s="105"/>
      <c r="ABW72" s="105"/>
      <c r="ABX72" s="105"/>
      <c r="ABY72" s="105"/>
      <c r="ABZ72" s="105"/>
      <c r="ACA72" s="105"/>
      <c r="ACB72" s="105"/>
      <c r="ACC72" s="105"/>
      <c r="ACD72" s="105"/>
      <c r="ACE72" s="105"/>
      <c r="ACF72" s="105"/>
      <c r="ACG72" s="105"/>
      <c r="ACH72" s="105"/>
      <c r="ACI72" s="105"/>
      <c r="ACJ72" s="105"/>
      <c r="ACK72" s="105"/>
      <c r="ACL72" s="105"/>
      <c r="ACM72" s="105"/>
      <c r="ACN72" s="105"/>
      <c r="ACO72" s="105"/>
      <c r="ACP72" s="105"/>
      <c r="ACQ72" s="105"/>
      <c r="ACR72" s="105"/>
      <c r="ACS72" s="105"/>
      <c r="ACT72" s="105"/>
      <c r="ACU72" s="105"/>
      <c r="ACV72" s="105"/>
      <c r="ACW72" s="105"/>
      <c r="ACX72" s="105"/>
      <c r="ACY72" s="105"/>
      <c r="ACZ72" s="105"/>
      <c r="ADA72" s="105"/>
      <c r="ADB72" s="105"/>
      <c r="ADC72" s="105"/>
      <c r="ADD72" s="105"/>
      <c r="ADE72" s="105"/>
      <c r="ADF72" s="105"/>
      <c r="ADG72" s="105"/>
      <c r="ADH72" s="105"/>
      <c r="ADI72" s="105"/>
      <c r="ADJ72" s="105"/>
      <c r="ADK72" s="105"/>
      <c r="ADL72" s="105"/>
      <c r="ADM72" s="105"/>
      <c r="ADN72" s="105"/>
      <c r="ADO72" s="105"/>
      <c r="ADP72" s="105"/>
      <c r="ADQ72" s="105"/>
      <c r="ADR72" s="105"/>
      <c r="ADS72" s="105"/>
      <c r="ADT72" s="105"/>
      <c r="ADU72" s="105"/>
      <c r="ADV72" s="105"/>
      <c r="ADW72" s="105"/>
      <c r="ADX72" s="105"/>
      <c r="ADY72" s="105"/>
      <c r="ADZ72" s="105"/>
      <c r="AEA72" s="105"/>
      <c r="AEB72" s="105"/>
      <c r="AEC72" s="105"/>
      <c r="AED72" s="105"/>
      <c r="AEE72" s="105"/>
      <c r="AEF72" s="105"/>
      <c r="AEG72" s="105"/>
      <c r="AEH72" s="105"/>
      <c r="AEI72" s="105"/>
      <c r="AEJ72" s="105"/>
      <c r="AEK72" s="105"/>
      <c r="AEL72" s="105"/>
      <c r="AEM72" s="105"/>
      <c r="AEN72" s="105"/>
      <c r="AEO72" s="105"/>
      <c r="AEP72" s="105"/>
      <c r="AEQ72" s="105"/>
      <c r="AER72" s="105"/>
      <c r="AES72" s="105"/>
      <c r="AET72" s="105"/>
      <c r="AEU72" s="105"/>
      <c r="AEV72" s="105"/>
      <c r="AEW72" s="105"/>
      <c r="AEX72" s="105"/>
      <c r="AEY72" s="105"/>
      <c r="AEZ72" s="105"/>
      <c r="AFA72" s="105"/>
      <c r="AFB72" s="105"/>
      <c r="AFC72" s="105"/>
      <c r="AFD72" s="105"/>
      <c r="AFE72" s="105"/>
      <c r="AFF72" s="105"/>
      <c r="AFG72" s="105"/>
      <c r="AFH72" s="105"/>
      <c r="AFI72" s="105"/>
      <c r="AFJ72" s="105"/>
      <c r="AFK72" s="105"/>
      <c r="AFL72" s="105"/>
      <c r="AFM72" s="105"/>
      <c r="AFN72" s="105"/>
      <c r="AFO72" s="105"/>
      <c r="AFP72" s="105"/>
      <c r="AFQ72" s="105"/>
      <c r="AFR72" s="105"/>
      <c r="AFS72" s="105"/>
      <c r="AFT72" s="105"/>
      <c r="AFU72" s="105"/>
      <c r="AFV72" s="105"/>
      <c r="AFW72" s="105"/>
      <c r="AFX72" s="105"/>
      <c r="AFY72" s="105"/>
      <c r="AFZ72" s="105"/>
      <c r="AGA72" s="105"/>
      <c r="AGB72" s="105"/>
      <c r="AGC72" s="105"/>
      <c r="AGD72" s="105"/>
      <c r="AGE72" s="105"/>
      <c r="AGF72" s="105"/>
      <c r="AGG72" s="105"/>
      <c r="AGH72" s="105"/>
      <c r="AGI72" s="105"/>
      <c r="AGJ72" s="105"/>
      <c r="AGK72" s="105"/>
      <c r="AGL72" s="105"/>
      <c r="AGM72" s="105"/>
      <c r="AGN72" s="105"/>
      <c r="AGO72" s="105"/>
      <c r="AGP72" s="105"/>
      <c r="AGQ72" s="105"/>
      <c r="AGR72" s="105"/>
      <c r="AGS72" s="105"/>
      <c r="AGT72" s="105"/>
      <c r="AGU72" s="105"/>
      <c r="AGV72" s="105"/>
      <c r="AGW72" s="105"/>
      <c r="AGX72" s="105"/>
      <c r="AGY72" s="105"/>
      <c r="AGZ72" s="105"/>
      <c r="AHA72" s="105"/>
      <c r="AHB72" s="105"/>
      <c r="AHC72" s="105"/>
      <c r="AHD72" s="105"/>
      <c r="AHE72" s="105"/>
      <c r="AHF72" s="105"/>
      <c r="AHG72" s="105"/>
      <c r="AHH72" s="105"/>
      <c r="AHI72" s="105"/>
      <c r="AHJ72" s="105"/>
      <c r="AHK72" s="105"/>
      <c r="AHL72" s="105"/>
      <c r="AHM72" s="105"/>
      <c r="AHN72" s="105"/>
      <c r="AHO72" s="105"/>
      <c r="AHP72" s="105"/>
      <c r="AHQ72" s="105"/>
      <c r="AHR72" s="105"/>
      <c r="AHS72" s="105"/>
      <c r="AHT72" s="105"/>
      <c r="AHU72" s="105"/>
      <c r="AHV72" s="105"/>
      <c r="AHW72" s="105"/>
      <c r="AHX72" s="105"/>
      <c r="AHY72" s="105"/>
      <c r="AHZ72" s="105"/>
      <c r="AIA72" s="105"/>
      <c r="AIB72" s="105"/>
      <c r="AIC72" s="105"/>
      <c r="AID72" s="105"/>
      <c r="AIE72" s="105"/>
      <c r="AIF72" s="105"/>
      <c r="AIG72" s="105"/>
      <c r="AIH72" s="105"/>
      <c r="AII72" s="105"/>
      <c r="AIJ72" s="105"/>
      <c r="AIK72" s="105"/>
      <c r="AIL72" s="105"/>
      <c r="AIM72" s="105"/>
      <c r="AIN72" s="105"/>
      <c r="AIO72" s="105"/>
      <c r="AIP72" s="105"/>
      <c r="AIQ72" s="105"/>
      <c r="AIR72" s="105"/>
      <c r="AIS72" s="105"/>
      <c r="AIT72" s="105"/>
      <c r="AIU72" s="105"/>
      <c r="AIV72" s="105"/>
      <c r="AIW72" s="105"/>
      <c r="AIX72" s="105"/>
      <c r="AIY72" s="105"/>
      <c r="AIZ72" s="105"/>
      <c r="AJA72" s="105"/>
      <c r="AJB72" s="105"/>
      <c r="AJC72" s="105"/>
      <c r="AJD72" s="105"/>
      <c r="AJE72" s="105"/>
      <c r="AJF72" s="105"/>
      <c r="AJG72" s="105"/>
      <c r="AJH72" s="105"/>
      <c r="AJI72" s="105"/>
      <c r="AJJ72" s="105"/>
      <c r="AJK72" s="105"/>
      <c r="AJL72" s="105"/>
      <c r="AJM72" s="105"/>
      <c r="AJN72" s="105"/>
      <c r="AJO72" s="105"/>
      <c r="AJP72" s="105"/>
      <c r="AJQ72" s="105"/>
      <c r="AJR72" s="105"/>
      <c r="AJS72" s="105"/>
      <c r="AJT72" s="105"/>
      <c r="AJU72" s="105"/>
      <c r="AJV72" s="105"/>
      <c r="AJW72" s="105"/>
      <c r="AJX72" s="105"/>
      <c r="AJY72" s="105"/>
      <c r="AJZ72" s="105"/>
      <c r="AKA72" s="105"/>
      <c r="AKB72" s="105"/>
      <c r="AKC72" s="105"/>
      <c r="AKD72" s="105"/>
      <c r="AKE72" s="105"/>
      <c r="AKF72" s="105"/>
      <c r="AKG72" s="105"/>
      <c r="AKH72" s="105"/>
      <c r="AKI72" s="105"/>
      <c r="AKJ72" s="105"/>
      <c r="AKK72" s="105"/>
      <c r="AKL72" s="105"/>
      <c r="AKM72" s="105"/>
      <c r="AKN72" s="105"/>
      <c r="AKO72" s="105"/>
      <c r="AKP72" s="105"/>
      <c r="AKQ72" s="105"/>
      <c r="AKR72" s="105"/>
      <c r="AKS72" s="105"/>
      <c r="AKT72" s="105"/>
      <c r="AKU72" s="105"/>
      <c r="AKV72" s="105"/>
      <c r="AKW72" s="105"/>
      <c r="AKX72" s="105"/>
      <c r="AKY72" s="105"/>
      <c r="AKZ72" s="105"/>
      <c r="ALA72" s="105"/>
      <c r="ALB72" s="105"/>
      <c r="ALC72" s="105"/>
      <c r="ALD72" s="105"/>
      <c r="ALE72" s="105"/>
      <c r="ALF72" s="105"/>
      <c r="ALG72" s="105"/>
      <c r="ALH72" s="105"/>
      <c r="ALI72" s="105"/>
      <c r="ALJ72" s="105"/>
      <c r="ALK72" s="105"/>
      <c r="ALL72" s="105"/>
      <c r="ALM72" s="105"/>
      <c r="ALN72" s="105"/>
      <c r="ALO72" s="105"/>
      <c r="ALP72" s="105"/>
      <c r="ALQ72" s="105"/>
      <c r="ALR72" s="105"/>
      <c r="ALS72" s="105"/>
      <c r="ALT72" s="105"/>
      <c r="ALU72" s="105"/>
      <c r="ALV72" s="105"/>
      <c r="ALW72" s="105"/>
      <c r="ALX72" s="105"/>
      <c r="ALY72" s="105"/>
      <c r="ALZ72" s="105"/>
      <c r="AMA72" s="105"/>
      <c r="AMB72" s="105"/>
      <c r="AMC72" s="105"/>
      <c r="AMD72" s="105"/>
      <c r="AME72" s="105"/>
      <c r="AMF72" s="105"/>
      <c r="AMG72" s="105"/>
      <c r="AMH72" s="105"/>
      <c r="AMI72" s="105"/>
      <c r="AMJ72" s="105"/>
      <c r="AMK72" s="105"/>
      <c r="AML72" s="105"/>
      <c r="AMM72" s="105"/>
      <c r="AMN72" s="105"/>
      <c r="AMO72" s="105"/>
      <c r="AMP72" s="105"/>
      <c r="AMQ72" s="105"/>
      <c r="AMR72" s="105"/>
      <c r="AMS72" s="105"/>
      <c r="AMT72" s="105"/>
      <c r="AMU72" s="105"/>
      <c r="AMV72" s="105"/>
      <c r="AMW72" s="105"/>
      <c r="AMX72" s="105"/>
      <c r="AMY72" s="105"/>
      <c r="AMZ72" s="105"/>
      <c r="ANA72" s="105"/>
      <c r="ANB72" s="105"/>
      <c r="ANC72" s="105"/>
      <c r="AND72" s="105"/>
      <c r="ANE72" s="105"/>
      <c r="ANF72" s="105"/>
      <c r="ANG72" s="105"/>
      <c r="ANH72" s="105"/>
      <c r="ANI72" s="105"/>
      <c r="ANJ72" s="105"/>
      <c r="ANK72" s="105"/>
      <c r="ANL72" s="105"/>
      <c r="ANM72" s="105"/>
      <c r="ANN72" s="105"/>
      <c r="ANO72" s="105"/>
      <c r="ANP72" s="105"/>
      <c r="ANQ72" s="105"/>
      <c r="ANR72" s="105"/>
      <c r="ANS72" s="105"/>
      <c r="ANT72" s="105"/>
      <c r="ANU72" s="105"/>
      <c r="ANV72" s="105"/>
      <c r="ANW72" s="105"/>
      <c r="ANX72" s="105"/>
      <c r="ANY72" s="105"/>
      <c r="ANZ72" s="105"/>
      <c r="AOA72" s="105"/>
      <c r="AOB72" s="105"/>
      <c r="AOC72" s="105"/>
      <c r="AOD72" s="105"/>
      <c r="AOE72" s="105"/>
      <c r="AOF72" s="105"/>
      <c r="AOG72" s="105"/>
      <c r="AOH72" s="105"/>
      <c r="AOI72" s="105"/>
      <c r="AOJ72" s="105"/>
      <c r="AOK72" s="105"/>
      <c r="AOL72" s="105"/>
      <c r="AOM72" s="105"/>
      <c r="AON72" s="105"/>
      <c r="AOO72" s="105"/>
      <c r="AOP72" s="105"/>
      <c r="AOQ72" s="105"/>
      <c r="AOR72" s="105"/>
      <c r="AOS72" s="105"/>
      <c r="AOT72" s="105"/>
      <c r="AOU72" s="105"/>
      <c r="AOV72" s="105"/>
      <c r="AOW72" s="105"/>
      <c r="AOX72" s="105"/>
      <c r="AOY72" s="105"/>
      <c r="AOZ72" s="105"/>
      <c r="APA72" s="105"/>
      <c r="APB72" s="105"/>
      <c r="APC72" s="105"/>
      <c r="APD72" s="105"/>
      <c r="APE72" s="105"/>
      <c r="APF72" s="105"/>
      <c r="APG72" s="105"/>
      <c r="APH72" s="105"/>
      <c r="API72" s="105"/>
      <c r="APJ72" s="105"/>
      <c r="APK72" s="105"/>
      <c r="APL72" s="105"/>
      <c r="APM72" s="105"/>
      <c r="APN72" s="105"/>
      <c r="APO72" s="105"/>
      <c r="APP72" s="105"/>
      <c r="APQ72" s="105"/>
      <c r="APR72" s="105"/>
      <c r="APS72" s="105"/>
      <c r="APT72" s="105"/>
      <c r="APU72" s="105"/>
      <c r="APV72" s="105"/>
      <c r="APW72" s="105"/>
      <c r="APX72" s="105"/>
      <c r="APY72" s="105"/>
      <c r="APZ72" s="105"/>
      <c r="AQA72" s="105"/>
      <c r="AQB72" s="105"/>
      <c r="AQC72" s="105"/>
      <c r="AQD72" s="105"/>
      <c r="AQE72" s="105"/>
      <c r="AQF72" s="105"/>
      <c r="AQG72" s="105"/>
      <c r="AQH72" s="105"/>
      <c r="AQI72" s="105"/>
      <c r="AQJ72" s="105"/>
      <c r="AQK72" s="105"/>
      <c r="AQL72" s="105"/>
      <c r="AQM72" s="105"/>
      <c r="AQN72" s="105"/>
      <c r="AQO72" s="105"/>
      <c r="AQP72" s="105"/>
      <c r="AQQ72" s="105"/>
      <c r="AQR72" s="105"/>
      <c r="AQS72" s="105"/>
      <c r="AQT72" s="105"/>
      <c r="AQU72" s="105"/>
      <c r="AQV72" s="105"/>
      <c r="AQW72" s="105"/>
      <c r="AQX72" s="105"/>
      <c r="AQY72" s="105"/>
      <c r="AQZ72" s="105"/>
      <c r="ARA72" s="105"/>
      <c r="ARB72" s="105"/>
      <c r="ARC72" s="105"/>
      <c r="ARD72" s="105"/>
      <c r="ARE72" s="105"/>
      <c r="ARF72" s="105"/>
      <c r="ARG72" s="105"/>
      <c r="ARH72" s="105"/>
      <c r="ARI72" s="105"/>
      <c r="ARJ72" s="105"/>
      <c r="ARK72" s="105"/>
      <c r="ARL72" s="105"/>
      <c r="ARM72" s="105"/>
      <c r="ARN72" s="105"/>
      <c r="ARO72" s="105"/>
      <c r="ARP72" s="105"/>
      <c r="ARQ72" s="105"/>
      <c r="ARR72" s="105"/>
      <c r="ARS72" s="105"/>
      <c r="ART72" s="105"/>
      <c r="ARU72" s="105"/>
      <c r="ARV72" s="105"/>
      <c r="ARW72" s="105"/>
      <c r="ARX72" s="105"/>
      <c r="ARY72" s="105"/>
      <c r="ARZ72" s="105"/>
      <c r="ASA72" s="105"/>
      <c r="ASB72" s="105"/>
      <c r="ASC72" s="105"/>
      <c r="ASD72" s="105"/>
      <c r="ASE72" s="105"/>
      <c r="ASF72" s="105"/>
      <c r="ASG72" s="105"/>
      <c r="ASH72" s="105"/>
      <c r="ASI72" s="105"/>
      <c r="ASJ72" s="105"/>
      <c r="ASK72" s="105"/>
      <c r="ASL72" s="105"/>
      <c r="ASM72" s="105"/>
      <c r="ASN72" s="105"/>
      <c r="ASO72" s="105"/>
      <c r="ASP72" s="105"/>
      <c r="ASQ72" s="105"/>
      <c r="ASR72" s="105"/>
      <c r="ASS72" s="105"/>
      <c r="AST72" s="105"/>
      <c r="ASU72" s="105"/>
      <c r="ASV72" s="105"/>
      <c r="ASW72" s="105"/>
      <c r="ASX72" s="105"/>
      <c r="ASY72" s="105"/>
      <c r="ASZ72" s="105"/>
      <c r="ATA72" s="105"/>
      <c r="ATB72" s="105"/>
      <c r="ATC72" s="105"/>
      <c r="ATD72" s="105"/>
      <c r="ATE72" s="105"/>
      <c r="ATF72" s="105"/>
      <c r="ATG72" s="105"/>
      <c r="ATH72" s="105"/>
      <c r="ATI72" s="105"/>
      <c r="ATJ72" s="105"/>
      <c r="ATK72" s="105"/>
      <c r="ATL72" s="105"/>
      <c r="ATM72" s="105"/>
      <c r="ATN72" s="105"/>
      <c r="ATO72" s="105"/>
      <c r="ATP72" s="105"/>
      <c r="ATQ72" s="105"/>
      <c r="ATR72" s="105"/>
      <c r="ATS72" s="105"/>
      <c r="ATT72" s="105"/>
      <c r="ATU72" s="105"/>
      <c r="ATV72" s="105"/>
      <c r="ATW72" s="105"/>
      <c r="ATX72" s="105"/>
      <c r="ATY72" s="105"/>
      <c r="ATZ72" s="105"/>
      <c r="AUA72" s="105"/>
      <c r="AUB72" s="105"/>
      <c r="AUC72" s="105"/>
      <c r="AUD72" s="105"/>
      <c r="AUE72" s="105"/>
      <c r="AUF72" s="105"/>
      <c r="AUG72" s="105"/>
      <c r="AUH72" s="105"/>
      <c r="AUI72" s="105"/>
      <c r="AUJ72" s="105"/>
      <c r="AUK72" s="105"/>
      <c r="AUL72" s="105"/>
      <c r="AUM72" s="105"/>
      <c r="AUN72" s="105"/>
      <c r="AUO72" s="105"/>
      <c r="AUP72" s="105"/>
      <c r="AUQ72" s="105"/>
      <c r="AUR72" s="105"/>
      <c r="AUS72" s="105"/>
      <c r="AUT72" s="105"/>
      <c r="AUU72" s="105"/>
      <c r="AUV72" s="105"/>
      <c r="AUW72" s="105"/>
      <c r="AUX72" s="105"/>
      <c r="AUY72" s="105"/>
      <c r="AUZ72" s="105"/>
      <c r="AVA72" s="105"/>
      <c r="AVB72" s="105"/>
      <c r="AVC72" s="105"/>
      <c r="AVD72" s="105"/>
      <c r="AVE72" s="105"/>
      <c r="AVF72" s="105"/>
      <c r="AVG72" s="105"/>
      <c r="AVH72" s="105"/>
      <c r="AVI72" s="105"/>
      <c r="AVJ72" s="105"/>
      <c r="AVK72" s="105"/>
      <c r="AVL72" s="105"/>
      <c r="AVM72" s="105"/>
      <c r="AVN72" s="105"/>
      <c r="AVO72" s="105"/>
      <c r="AVP72" s="105"/>
      <c r="AVQ72" s="105"/>
      <c r="AVR72" s="105"/>
      <c r="AVS72" s="105"/>
      <c r="AVT72" s="105"/>
      <c r="AVU72" s="105"/>
      <c r="AVV72" s="105"/>
      <c r="AVW72" s="105"/>
      <c r="AVX72" s="105"/>
      <c r="AVY72" s="105"/>
      <c r="AVZ72" s="105"/>
      <c r="AWA72" s="105"/>
      <c r="AWB72" s="105"/>
      <c r="AWC72" s="105"/>
      <c r="AWD72" s="105"/>
      <c r="AWE72" s="105"/>
      <c r="AWF72" s="105"/>
      <c r="AWG72" s="105"/>
      <c r="AWH72" s="105"/>
    </row>
    <row r="73" spans="1:1282" s="58" customFormat="1">
      <c r="A73" s="2578"/>
      <c r="B73" s="65"/>
      <c r="C73" s="2741"/>
      <c r="D73" s="2741"/>
      <c r="E73" s="2741"/>
      <c r="F73" s="2741"/>
      <c r="G73" s="2741"/>
      <c r="H73" s="2741"/>
      <c r="I73" s="2741"/>
      <c r="J73" s="2741"/>
      <c r="K73" s="2741"/>
      <c r="L73" s="2741"/>
      <c r="M73" s="2741"/>
      <c r="N73" s="2742"/>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c r="FA73" s="105"/>
      <c r="FB73" s="105"/>
      <c r="FC73" s="105"/>
      <c r="FD73" s="105"/>
      <c r="FE73" s="105"/>
      <c r="FF73" s="105"/>
      <c r="FG73" s="105"/>
      <c r="FH73" s="105"/>
      <c r="FI73" s="105"/>
      <c r="FJ73" s="105"/>
      <c r="FK73" s="105"/>
      <c r="FL73" s="105"/>
      <c r="FM73" s="105"/>
      <c r="FN73" s="105"/>
      <c r="FO73" s="105"/>
      <c r="FP73" s="105"/>
      <c r="FQ73" s="105"/>
      <c r="FR73" s="105"/>
      <c r="FS73" s="105"/>
      <c r="FT73" s="105"/>
      <c r="FU73" s="105"/>
      <c r="FV73" s="105"/>
      <c r="FW73" s="105"/>
      <c r="FX73" s="105"/>
      <c r="FY73" s="105"/>
      <c r="FZ73" s="105"/>
      <c r="GA73" s="105"/>
      <c r="GB73" s="105"/>
      <c r="GC73" s="105"/>
      <c r="GD73" s="105"/>
      <c r="GE73" s="105"/>
      <c r="GF73" s="105"/>
      <c r="GG73" s="105"/>
      <c r="GH73" s="105"/>
      <c r="GI73" s="105"/>
      <c r="GJ73" s="105"/>
      <c r="GK73" s="105"/>
      <c r="GL73" s="105"/>
      <c r="GM73" s="105"/>
      <c r="GN73" s="105"/>
      <c r="GO73" s="105"/>
      <c r="GP73" s="105"/>
      <c r="GQ73" s="105"/>
      <c r="GR73" s="105"/>
      <c r="GS73" s="105"/>
      <c r="GT73" s="105"/>
      <c r="GU73" s="105"/>
      <c r="GV73" s="105"/>
      <c r="GW73" s="105"/>
      <c r="GX73" s="105"/>
      <c r="GY73" s="105"/>
      <c r="GZ73" s="105"/>
      <c r="HA73" s="105"/>
      <c r="HB73" s="105"/>
      <c r="HC73" s="105"/>
      <c r="HD73" s="105"/>
      <c r="HE73" s="105"/>
      <c r="HF73" s="105"/>
      <c r="HG73" s="105"/>
      <c r="HH73" s="105"/>
      <c r="HI73" s="105"/>
      <c r="HJ73" s="105"/>
      <c r="HK73" s="105"/>
      <c r="HL73" s="105"/>
      <c r="HM73" s="105"/>
      <c r="HN73" s="105"/>
      <c r="HO73" s="105"/>
      <c r="HP73" s="105"/>
      <c r="HQ73" s="105"/>
      <c r="HR73" s="105"/>
      <c r="HS73" s="105"/>
      <c r="HT73" s="105"/>
      <c r="HU73" s="105"/>
      <c r="HV73" s="105"/>
      <c r="HW73" s="105"/>
      <c r="HX73" s="105"/>
      <c r="HY73" s="105"/>
      <c r="HZ73" s="105"/>
      <c r="IA73" s="105"/>
      <c r="IB73" s="105"/>
      <c r="IC73" s="105"/>
      <c r="ID73" s="105"/>
      <c r="IE73" s="105"/>
      <c r="IF73" s="105"/>
      <c r="IG73" s="105"/>
      <c r="IH73" s="105"/>
      <c r="II73" s="105"/>
      <c r="IJ73" s="105"/>
      <c r="IK73" s="105"/>
      <c r="IL73" s="105"/>
      <c r="IM73" s="105"/>
      <c r="IN73" s="105"/>
      <c r="IO73" s="105"/>
      <c r="IP73" s="105"/>
      <c r="IQ73" s="105"/>
      <c r="IR73" s="105"/>
      <c r="IS73" s="105"/>
      <c r="IT73" s="105"/>
      <c r="IU73" s="105"/>
      <c r="IV73" s="105"/>
      <c r="IW73" s="105"/>
      <c r="IX73" s="105"/>
      <c r="IY73" s="105"/>
      <c r="IZ73" s="105"/>
      <c r="JA73" s="105"/>
      <c r="JB73" s="105"/>
      <c r="JC73" s="105"/>
      <c r="JD73" s="105"/>
      <c r="JE73" s="105"/>
      <c r="JF73" s="105"/>
      <c r="JG73" s="105"/>
      <c r="JH73" s="105"/>
      <c r="JI73" s="105"/>
      <c r="JJ73" s="105"/>
      <c r="JK73" s="105"/>
      <c r="JL73" s="105"/>
      <c r="JM73" s="105"/>
      <c r="JN73" s="105"/>
      <c r="JO73" s="105"/>
      <c r="JP73" s="105"/>
      <c r="JQ73" s="105"/>
      <c r="JR73" s="105"/>
      <c r="JS73" s="105"/>
      <c r="JT73" s="105"/>
      <c r="JU73" s="105"/>
      <c r="JV73" s="105"/>
      <c r="JW73" s="105"/>
      <c r="JX73" s="105"/>
      <c r="JY73" s="105"/>
      <c r="JZ73" s="105"/>
      <c r="KA73" s="105"/>
      <c r="KB73" s="105"/>
      <c r="KC73" s="105"/>
      <c r="KD73" s="105"/>
      <c r="KE73" s="105"/>
      <c r="KF73" s="105"/>
      <c r="KG73" s="105"/>
      <c r="KH73" s="105"/>
      <c r="KI73" s="105"/>
      <c r="KJ73" s="105"/>
      <c r="KK73" s="105"/>
      <c r="KL73" s="105"/>
      <c r="KM73" s="105"/>
      <c r="KN73" s="105"/>
      <c r="KO73" s="105"/>
      <c r="KP73" s="105"/>
      <c r="KQ73" s="105"/>
      <c r="KR73" s="105"/>
      <c r="KS73" s="105"/>
      <c r="KT73" s="105"/>
      <c r="KU73" s="105"/>
      <c r="KV73" s="105"/>
      <c r="KW73" s="105"/>
      <c r="KX73" s="105"/>
      <c r="KY73" s="105"/>
      <c r="KZ73" s="105"/>
      <c r="LA73" s="105"/>
      <c r="LB73" s="105"/>
      <c r="LC73" s="105"/>
      <c r="LD73" s="105"/>
      <c r="LE73" s="105"/>
      <c r="LF73" s="105"/>
      <c r="LG73" s="105"/>
      <c r="LH73" s="105"/>
      <c r="LI73" s="105"/>
      <c r="LJ73" s="105"/>
      <c r="LK73" s="105"/>
      <c r="LL73" s="105"/>
      <c r="LM73" s="105"/>
      <c r="LN73" s="105"/>
      <c r="LO73" s="105"/>
      <c r="LP73" s="105"/>
      <c r="LQ73" s="105"/>
      <c r="LR73" s="105"/>
      <c r="LS73" s="105"/>
      <c r="LT73" s="105"/>
      <c r="LU73" s="105"/>
      <c r="LV73" s="105"/>
      <c r="LW73" s="105"/>
      <c r="LX73" s="105"/>
      <c r="LY73" s="105"/>
      <c r="LZ73" s="105"/>
      <c r="MA73" s="105"/>
      <c r="MB73" s="105"/>
      <c r="MC73" s="105"/>
      <c r="MD73" s="105"/>
      <c r="ME73" s="105"/>
      <c r="MF73" s="105"/>
      <c r="MG73" s="105"/>
      <c r="MH73" s="105"/>
      <c r="MI73" s="105"/>
      <c r="MJ73" s="105"/>
      <c r="MK73" s="105"/>
      <c r="ML73" s="105"/>
      <c r="MM73" s="105"/>
      <c r="MN73" s="105"/>
      <c r="MO73" s="105"/>
      <c r="MP73" s="105"/>
      <c r="MQ73" s="105"/>
      <c r="MR73" s="105"/>
      <c r="MS73" s="105"/>
      <c r="MT73" s="105"/>
      <c r="MU73" s="105"/>
      <c r="MV73" s="105"/>
      <c r="MW73" s="105"/>
      <c r="MX73" s="105"/>
      <c r="MY73" s="105"/>
      <c r="MZ73" s="105"/>
      <c r="NA73" s="105"/>
      <c r="NB73" s="105"/>
      <c r="NC73" s="105"/>
      <c r="ND73" s="105"/>
      <c r="NE73" s="105"/>
      <c r="NF73" s="105"/>
      <c r="NG73" s="105"/>
      <c r="NH73" s="105"/>
      <c r="NI73" s="105"/>
      <c r="NJ73" s="105"/>
      <c r="NK73" s="105"/>
      <c r="NL73" s="105"/>
      <c r="NM73" s="105"/>
      <c r="NN73" s="105"/>
      <c r="NO73" s="105"/>
      <c r="NP73" s="105"/>
      <c r="NQ73" s="105"/>
      <c r="NR73" s="105"/>
      <c r="NS73" s="105"/>
      <c r="NT73" s="105"/>
      <c r="NU73" s="105"/>
      <c r="NV73" s="105"/>
      <c r="NW73" s="105"/>
      <c r="NX73" s="105"/>
      <c r="NY73" s="105"/>
      <c r="NZ73" s="105"/>
      <c r="OA73" s="105"/>
      <c r="OB73" s="105"/>
      <c r="OC73" s="105"/>
      <c r="OD73" s="105"/>
      <c r="OE73" s="105"/>
      <c r="OF73" s="105"/>
      <c r="OG73" s="105"/>
      <c r="OH73" s="105"/>
      <c r="OI73" s="105"/>
      <c r="OJ73" s="105"/>
      <c r="OK73" s="105"/>
      <c r="OL73" s="105"/>
      <c r="OM73" s="105"/>
      <c r="ON73" s="105"/>
      <c r="OO73" s="105"/>
      <c r="OP73" s="105"/>
      <c r="OQ73" s="105"/>
      <c r="OR73" s="105"/>
      <c r="OS73" s="105"/>
      <c r="OT73" s="105"/>
      <c r="OU73" s="105"/>
      <c r="OV73" s="105"/>
      <c r="OW73" s="105"/>
      <c r="OX73" s="105"/>
      <c r="OY73" s="105"/>
      <c r="OZ73" s="105"/>
      <c r="PA73" s="105"/>
      <c r="PB73" s="105"/>
      <c r="PC73" s="105"/>
      <c r="PD73" s="105"/>
      <c r="PE73" s="105"/>
      <c r="PF73" s="105"/>
      <c r="PG73" s="105"/>
      <c r="PH73" s="105"/>
      <c r="PI73" s="105"/>
      <c r="PJ73" s="105"/>
      <c r="PK73" s="105"/>
      <c r="PL73" s="105"/>
      <c r="PM73" s="105"/>
      <c r="PN73" s="105"/>
      <c r="PO73" s="105"/>
      <c r="PP73" s="105"/>
      <c r="PQ73" s="105"/>
      <c r="PR73" s="105"/>
      <c r="PS73" s="105"/>
      <c r="PT73" s="105"/>
      <c r="PU73" s="105"/>
      <c r="PV73" s="105"/>
      <c r="PW73" s="105"/>
      <c r="PX73" s="105"/>
      <c r="PY73" s="105"/>
      <c r="PZ73" s="105"/>
      <c r="QA73" s="105"/>
      <c r="QB73" s="105"/>
      <c r="QC73" s="105"/>
      <c r="QD73" s="105"/>
      <c r="QE73" s="105"/>
      <c r="QF73" s="105"/>
      <c r="QG73" s="105"/>
      <c r="QH73" s="105"/>
      <c r="QI73" s="105"/>
      <c r="QJ73" s="105"/>
      <c r="QK73" s="105"/>
      <c r="QL73" s="105"/>
      <c r="QM73" s="105"/>
      <c r="QN73" s="105"/>
      <c r="QO73" s="105"/>
      <c r="QP73" s="105"/>
      <c r="QQ73" s="105"/>
      <c r="QR73" s="105"/>
      <c r="QS73" s="105"/>
      <c r="QT73" s="105"/>
      <c r="QU73" s="105"/>
      <c r="QV73" s="105"/>
      <c r="QW73" s="105"/>
      <c r="QX73" s="105"/>
      <c r="QY73" s="105"/>
      <c r="QZ73" s="105"/>
      <c r="RA73" s="105"/>
      <c r="RB73" s="105"/>
      <c r="RC73" s="105"/>
      <c r="RD73" s="105"/>
      <c r="RE73" s="105"/>
      <c r="RF73" s="105"/>
      <c r="RG73" s="105"/>
      <c r="RH73" s="105"/>
      <c r="RI73" s="105"/>
      <c r="RJ73" s="105"/>
      <c r="RK73" s="105"/>
      <c r="RL73" s="105"/>
      <c r="RM73" s="105"/>
      <c r="RN73" s="105"/>
      <c r="RO73" s="105"/>
      <c r="RP73" s="105"/>
      <c r="RQ73" s="105"/>
      <c r="RR73" s="105"/>
      <c r="RS73" s="105"/>
      <c r="RT73" s="105"/>
      <c r="RU73" s="105"/>
      <c r="RV73" s="105"/>
      <c r="RW73" s="105"/>
      <c r="RX73" s="105"/>
      <c r="RY73" s="105"/>
      <c r="RZ73" s="105"/>
      <c r="SA73" s="105"/>
      <c r="SB73" s="105"/>
      <c r="SC73" s="105"/>
      <c r="SD73" s="105"/>
      <c r="SE73" s="105"/>
      <c r="SF73" s="105"/>
      <c r="SG73" s="105"/>
      <c r="SH73" s="105"/>
      <c r="SI73" s="105"/>
      <c r="SJ73" s="105"/>
      <c r="SK73" s="105"/>
      <c r="SL73" s="105"/>
      <c r="SM73" s="105"/>
      <c r="SN73" s="105"/>
      <c r="SO73" s="105"/>
      <c r="SP73" s="105"/>
      <c r="SQ73" s="105"/>
      <c r="SR73" s="105"/>
      <c r="SS73" s="105"/>
      <c r="ST73" s="105"/>
      <c r="SU73" s="105"/>
      <c r="SV73" s="105"/>
      <c r="SW73" s="105"/>
      <c r="SX73" s="105"/>
      <c r="SY73" s="105"/>
      <c r="SZ73" s="105"/>
      <c r="TA73" s="105"/>
      <c r="TB73" s="105"/>
      <c r="TC73" s="105"/>
      <c r="TD73" s="105"/>
      <c r="TE73" s="105"/>
      <c r="TF73" s="105"/>
      <c r="TG73" s="105"/>
      <c r="TH73" s="105"/>
      <c r="TI73" s="105"/>
      <c r="TJ73" s="105"/>
      <c r="TK73" s="105"/>
      <c r="TL73" s="105"/>
      <c r="TM73" s="105"/>
      <c r="TN73" s="105"/>
      <c r="TO73" s="105"/>
      <c r="TP73" s="105"/>
      <c r="TQ73" s="105"/>
      <c r="TR73" s="105"/>
      <c r="TS73" s="105"/>
      <c r="TT73" s="105"/>
      <c r="TU73" s="105"/>
      <c r="TV73" s="105"/>
      <c r="TW73" s="105"/>
      <c r="TX73" s="105"/>
      <c r="TY73" s="105"/>
      <c r="TZ73" s="105"/>
      <c r="UA73" s="105"/>
      <c r="UB73" s="105"/>
      <c r="UC73" s="105"/>
      <c r="UD73" s="105"/>
      <c r="UE73" s="105"/>
      <c r="UF73" s="105"/>
      <c r="UG73" s="105"/>
      <c r="UH73" s="105"/>
      <c r="UI73" s="105"/>
      <c r="UJ73" s="105"/>
      <c r="UK73" s="105"/>
      <c r="UL73" s="105"/>
      <c r="UM73" s="105"/>
      <c r="UN73" s="105"/>
      <c r="UO73" s="105"/>
      <c r="UP73" s="105"/>
      <c r="UQ73" s="105"/>
      <c r="UR73" s="105"/>
      <c r="US73" s="105"/>
      <c r="UT73" s="105"/>
      <c r="UU73" s="105"/>
      <c r="UV73" s="105"/>
      <c r="UW73" s="105"/>
      <c r="UX73" s="105"/>
      <c r="UY73" s="105"/>
      <c r="UZ73" s="105"/>
      <c r="VA73" s="105"/>
      <c r="VB73" s="105"/>
      <c r="VC73" s="105"/>
      <c r="VD73" s="105"/>
      <c r="VE73" s="105"/>
      <c r="VF73" s="105"/>
      <c r="VG73" s="105"/>
      <c r="VH73" s="105"/>
      <c r="VI73" s="105"/>
      <c r="VJ73" s="105"/>
      <c r="VK73" s="105"/>
      <c r="VL73" s="105"/>
      <c r="VM73" s="105"/>
      <c r="VN73" s="105"/>
      <c r="VO73" s="105"/>
      <c r="VP73" s="105"/>
      <c r="VQ73" s="105"/>
      <c r="VR73" s="105"/>
      <c r="VS73" s="105"/>
      <c r="VT73" s="105"/>
      <c r="VU73" s="105"/>
      <c r="VV73" s="105"/>
      <c r="VW73" s="105"/>
      <c r="VX73" s="105"/>
      <c r="VY73" s="105"/>
      <c r="VZ73" s="105"/>
      <c r="WA73" s="105"/>
      <c r="WB73" s="105"/>
      <c r="WC73" s="105"/>
      <c r="WD73" s="105"/>
      <c r="WE73" s="105"/>
      <c r="WF73" s="105"/>
      <c r="WG73" s="105"/>
      <c r="WH73" s="105"/>
      <c r="WI73" s="105"/>
      <c r="WJ73" s="105"/>
      <c r="WK73" s="105"/>
      <c r="WL73" s="105"/>
      <c r="WM73" s="105"/>
      <c r="WN73" s="105"/>
      <c r="WO73" s="105"/>
      <c r="WP73" s="105"/>
      <c r="WQ73" s="105"/>
      <c r="WR73" s="105"/>
      <c r="WS73" s="105"/>
      <c r="WT73" s="105"/>
      <c r="WU73" s="105"/>
      <c r="WV73" s="105"/>
      <c r="WW73" s="105"/>
      <c r="WX73" s="105"/>
      <c r="WY73" s="105"/>
      <c r="WZ73" s="105"/>
      <c r="XA73" s="105"/>
      <c r="XB73" s="105"/>
      <c r="XC73" s="105"/>
      <c r="XD73" s="105"/>
      <c r="XE73" s="105"/>
      <c r="XF73" s="105"/>
      <c r="XG73" s="105"/>
      <c r="XH73" s="105"/>
      <c r="XI73" s="105"/>
      <c r="XJ73" s="105"/>
      <c r="XK73" s="105"/>
      <c r="XL73" s="105"/>
      <c r="XM73" s="105"/>
      <c r="XN73" s="105"/>
      <c r="XO73" s="105"/>
      <c r="XP73" s="105"/>
      <c r="XQ73" s="105"/>
      <c r="XR73" s="105"/>
      <c r="XS73" s="105"/>
      <c r="XT73" s="105"/>
      <c r="XU73" s="105"/>
      <c r="XV73" s="105"/>
      <c r="XW73" s="105"/>
      <c r="XX73" s="105"/>
      <c r="XY73" s="105"/>
      <c r="XZ73" s="105"/>
      <c r="YA73" s="105"/>
      <c r="YB73" s="105"/>
      <c r="YC73" s="105"/>
      <c r="YD73" s="105"/>
      <c r="YE73" s="105"/>
      <c r="YF73" s="105"/>
      <c r="YG73" s="105"/>
      <c r="YH73" s="105"/>
      <c r="YI73" s="105"/>
      <c r="YJ73" s="105"/>
      <c r="YK73" s="105"/>
      <c r="YL73" s="105"/>
      <c r="YM73" s="105"/>
      <c r="YN73" s="105"/>
      <c r="YO73" s="105"/>
      <c r="YP73" s="105"/>
      <c r="YQ73" s="105"/>
      <c r="YR73" s="105"/>
      <c r="YS73" s="105"/>
      <c r="YT73" s="105"/>
      <c r="YU73" s="105"/>
      <c r="YV73" s="105"/>
      <c r="YW73" s="105"/>
      <c r="YX73" s="105"/>
      <c r="YY73" s="105"/>
      <c r="YZ73" s="105"/>
      <c r="ZA73" s="105"/>
      <c r="ZB73" s="105"/>
      <c r="ZC73" s="105"/>
      <c r="ZD73" s="105"/>
      <c r="ZE73" s="105"/>
      <c r="ZF73" s="105"/>
      <c r="ZG73" s="105"/>
      <c r="ZH73" s="105"/>
      <c r="ZI73" s="105"/>
      <c r="ZJ73" s="105"/>
      <c r="ZK73" s="105"/>
      <c r="ZL73" s="105"/>
      <c r="ZM73" s="105"/>
      <c r="ZN73" s="105"/>
      <c r="ZO73" s="105"/>
      <c r="ZP73" s="105"/>
      <c r="ZQ73" s="105"/>
      <c r="ZR73" s="105"/>
      <c r="ZS73" s="105"/>
      <c r="ZT73" s="105"/>
      <c r="ZU73" s="105"/>
      <c r="ZV73" s="105"/>
      <c r="ZW73" s="105"/>
      <c r="ZX73" s="105"/>
      <c r="ZY73" s="105"/>
      <c r="ZZ73" s="105"/>
      <c r="AAA73" s="105"/>
      <c r="AAB73" s="105"/>
      <c r="AAC73" s="105"/>
      <c r="AAD73" s="105"/>
      <c r="AAE73" s="105"/>
      <c r="AAF73" s="105"/>
      <c r="AAG73" s="105"/>
      <c r="AAH73" s="105"/>
      <c r="AAI73" s="105"/>
      <c r="AAJ73" s="105"/>
      <c r="AAK73" s="105"/>
      <c r="AAL73" s="105"/>
      <c r="AAM73" s="105"/>
      <c r="AAN73" s="105"/>
      <c r="AAO73" s="105"/>
      <c r="AAP73" s="105"/>
      <c r="AAQ73" s="105"/>
      <c r="AAR73" s="105"/>
      <c r="AAS73" s="105"/>
      <c r="AAT73" s="105"/>
      <c r="AAU73" s="105"/>
      <c r="AAV73" s="105"/>
      <c r="AAW73" s="105"/>
      <c r="AAX73" s="105"/>
      <c r="AAY73" s="105"/>
      <c r="AAZ73" s="105"/>
      <c r="ABA73" s="105"/>
      <c r="ABB73" s="105"/>
      <c r="ABC73" s="105"/>
      <c r="ABD73" s="105"/>
      <c r="ABE73" s="105"/>
      <c r="ABF73" s="105"/>
      <c r="ABG73" s="105"/>
      <c r="ABH73" s="105"/>
      <c r="ABI73" s="105"/>
      <c r="ABJ73" s="105"/>
      <c r="ABK73" s="105"/>
      <c r="ABL73" s="105"/>
      <c r="ABM73" s="105"/>
      <c r="ABN73" s="105"/>
      <c r="ABO73" s="105"/>
      <c r="ABP73" s="105"/>
      <c r="ABQ73" s="105"/>
      <c r="ABR73" s="105"/>
      <c r="ABS73" s="105"/>
      <c r="ABT73" s="105"/>
      <c r="ABU73" s="105"/>
      <c r="ABV73" s="105"/>
      <c r="ABW73" s="105"/>
      <c r="ABX73" s="105"/>
      <c r="ABY73" s="105"/>
      <c r="ABZ73" s="105"/>
      <c r="ACA73" s="105"/>
      <c r="ACB73" s="105"/>
      <c r="ACC73" s="105"/>
      <c r="ACD73" s="105"/>
      <c r="ACE73" s="105"/>
      <c r="ACF73" s="105"/>
      <c r="ACG73" s="105"/>
      <c r="ACH73" s="105"/>
      <c r="ACI73" s="105"/>
      <c r="ACJ73" s="105"/>
      <c r="ACK73" s="105"/>
      <c r="ACL73" s="105"/>
      <c r="ACM73" s="105"/>
      <c r="ACN73" s="105"/>
      <c r="ACO73" s="105"/>
      <c r="ACP73" s="105"/>
      <c r="ACQ73" s="105"/>
      <c r="ACR73" s="105"/>
      <c r="ACS73" s="105"/>
      <c r="ACT73" s="105"/>
      <c r="ACU73" s="105"/>
      <c r="ACV73" s="105"/>
      <c r="ACW73" s="105"/>
      <c r="ACX73" s="105"/>
      <c r="ACY73" s="105"/>
      <c r="ACZ73" s="105"/>
      <c r="ADA73" s="105"/>
      <c r="ADB73" s="105"/>
      <c r="ADC73" s="105"/>
      <c r="ADD73" s="105"/>
      <c r="ADE73" s="105"/>
      <c r="ADF73" s="105"/>
      <c r="ADG73" s="105"/>
      <c r="ADH73" s="105"/>
      <c r="ADI73" s="105"/>
      <c r="ADJ73" s="105"/>
      <c r="ADK73" s="105"/>
      <c r="ADL73" s="105"/>
      <c r="ADM73" s="105"/>
      <c r="ADN73" s="105"/>
      <c r="ADO73" s="105"/>
      <c r="ADP73" s="105"/>
      <c r="ADQ73" s="105"/>
      <c r="ADR73" s="105"/>
      <c r="ADS73" s="105"/>
      <c r="ADT73" s="105"/>
      <c r="ADU73" s="105"/>
      <c r="ADV73" s="105"/>
      <c r="ADW73" s="105"/>
      <c r="ADX73" s="105"/>
      <c r="ADY73" s="105"/>
      <c r="ADZ73" s="105"/>
      <c r="AEA73" s="105"/>
      <c r="AEB73" s="105"/>
      <c r="AEC73" s="105"/>
      <c r="AED73" s="105"/>
      <c r="AEE73" s="105"/>
      <c r="AEF73" s="105"/>
      <c r="AEG73" s="105"/>
      <c r="AEH73" s="105"/>
      <c r="AEI73" s="105"/>
      <c r="AEJ73" s="105"/>
      <c r="AEK73" s="105"/>
      <c r="AEL73" s="105"/>
      <c r="AEM73" s="105"/>
      <c r="AEN73" s="105"/>
      <c r="AEO73" s="105"/>
      <c r="AEP73" s="105"/>
      <c r="AEQ73" s="105"/>
      <c r="AER73" s="105"/>
      <c r="AES73" s="105"/>
      <c r="AET73" s="105"/>
      <c r="AEU73" s="105"/>
      <c r="AEV73" s="105"/>
      <c r="AEW73" s="105"/>
      <c r="AEX73" s="105"/>
      <c r="AEY73" s="105"/>
      <c r="AEZ73" s="105"/>
      <c r="AFA73" s="105"/>
      <c r="AFB73" s="105"/>
      <c r="AFC73" s="105"/>
      <c r="AFD73" s="105"/>
      <c r="AFE73" s="105"/>
      <c r="AFF73" s="105"/>
      <c r="AFG73" s="105"/>
      <c r="AFH73" s="105"/>
      <c r="AFI73" s="105"/>
      <c r="AFJ73" s="105"/>
      <c r="AFK73" s="105"/>
      <c r="AFL73" s="105"/>
      <c r="AFM73" s="105"/>
      <c r="AFN73" s="105"/>
      <c r="AFO73" s="105"/>
      <c r="AFP73" s="105"/>
      <c r="AFQ73" s="105"/>
      <c r="AFR73" s="105"/>
      <c r="AFS73" s="105"/>
      <c r="AFT73" s="105"/>
      <c r="AFU73" s="105"/>
      <c r="AFV73" s="105"/>
      <c r="AFW73" s="105"/>
      <c r="AFX73" s="105"/>
      <c r="AFY73" s="105"/>
      <c r="AFZ73" s="105"/>
      <c r="AGA73" s="105"/>
      <c r="AGB73" s="105"/>
      <c r="AGC73" s="105"/>
      <c r="AGD73" s="105"/>
      <c r="AGE73" s="105"/>
      <c r="AGF73" s="105"/>
      <c r="AGG73" s="105"/>
      <c r="AGH73" s="105"/>
      <c r="AGI73" s="105"/>
      <c r="AGJ73" s="105"/>
      <c r="AGK73" s="105"/>
      <c r="AGL73" s="105"/>
      <c r="AGM73" s="105"/>
      <c r="AGN73" s="105"/>
      <c r="AGO73" s="105"/>
      <c r="AGP73" s="105"/>
      <c r="AGQ73" s="105"/>
      <c r="AGR73" s="105"/>
      <c r="AGS73" s="105"/>
      <c r="AGT73" s="105"/>
      <c r="AGU73" s="105"/>
      <c r="AGV73" s="105"/>
      <c r="AGW73" s="105"/>
      <c r="AGX73" s="105"/>
      <c r="AGY73" s="105"/>
      <c r="AGZ73" s="105"/>
      <c r="AHA73" s="105"/>
      <c r="AHB73" s="105"/>
      <c r="AHC73" s="105"/>
      <c r="AHD73" s="105"/>
      <c r="AHE73" s="105"/>
      <c r="AHF73" s="105"/>
      <c r="AHG73" s="105"/>
      <c r="AHH73" s="105"/>
      <c r="AHI73" s="105"/>
      <c r="AHJ73" s="105"/>
      <c r="AHK73" s="105"/>
      <c r="AHL73" s="105"/>
      <c r="AHM73" s="105"/>
      <c r="AHN73" s="105"/>
      <c r="AHO73" s="105"/>
      <c r="AHP73" s="105"/>
      <c r="AHQ73" s="105"/>
      <c r="AHR73" s="105"/>
      <c r="AHS73" s="105"/>
      <c r="AHT73" s="105"/>
      <c r="AHU73" s="105"/>
      <c r="AHV73" s="105"/>
      <c r="AHW73" s="105"/>
      <c r="AHX73" s="105"/>
      <c r="AHY73" s="105"/>
      <c r="AHZ73" s="105"/>
      <c r="AIA73" s="105"/>
      <c r="AIB73" s="105"/>
      <c r="AIC73" s="105"/>
      <c r="AID73" s="105"/>
      <c r="AIE73" s="105"/>
      <c r="AIF73" s="105"/>
      <c r="AIG73" s="105"/>
      <c r="AIH73" s="105"/>
      <c r="AII73" s="105"/>
      <c r="AIJ73" s="105"/>
      <c r="AIK73" s="105"/>
      <c r="AIL73" s="105"/>
      <c r="AIM73" s="105"/>
      <c r="AIN73" s="105"/>
      <c r="AIO73" s="105"/>
      <c r="AIP73" s="105"/>
      <c r="AIQ73" s="105"/>
      <c r="AIR73" s="105"/>
      <c r="AIS73" s="105"/>
      <c r="AIT73" s="105"/>
      <c r="AIU73" s="105"/>
      <c r="AIV73" s="105"/>
      <c r="AIW73" s="105"/>
      <c r="AIX73" s="105"/>
      <c r="AIY73" s="105"/>
      <c r="AIZ73" s="105"/>
      <c r="AJA73" s="105"/>
      <c r="AJB73" s="105"/>
      <c r="AJC73" s="105"/>
      <c r="AJD73" s="105"/>
      <c r="AJE73" s="105"/>
      <c r="AJF73" s="105"/>
      <c r="AJG73" s="105"/>
      <c r="AJH73" s="105"/>
      <c r="AJI73" s="105"/>
      <c r="AJJ73" s="105"/>
      <c r="AJK73" s="105"/>
      <c r="AJL73" s="105"/>
      <c r="AJM73" s="105"/>
      <c r="AJN73" s="105"/>
      <c r="AJO73" s="105"/>
      <c r="AJP73" s="105"/>
      <c r="AJQ73" s="105"/>
      <c r="AJR73" s="105"/>
      <c r="AJS73" s="105"/>
      <c r="AJT73" s="105"/>
      <c r="AJU73" s="105"/>
      <c r="AJV73" s="105"/>
      <c r="AJW73" s="105"/>
      <c r="AJX73" s="105"/>
      <c r="AJY73" s="105"/>
      <c r="AJZ73" s="105"/>
      <c r="AKA73" s="105"/>
      <c r="AKB73" s="105"/>
      <c r="AKC73" s="105"/>
      <c r="AKD73" s="105"/>
      <c r="AKE73" s="105"/>
      <c r="AKF73" s="105"/>
      <c r="AKG73" s="105"/>
      <c r="AKH73" s="105"/>
      <c r="AKI73" s="105"/>
      <c r="AKJ73" s="105"/>
      <c r="AKK73" s="105"/>
      <c r="AKL73" s="105"/>
      <c r="AKM73" s="105"/>
      <c r="AKN73" s="105"/>
      <c r="AKO73" s="105"/>
      <c r="AKP73" s="105"/>
      <c r="AKQ73" s="105"/>
      <c r="AKR73" s="105"/>
      <c r="AKS73" s="105"/>
      <c r="AKT73" s="105"/>
      <c r="AKU73" s="105"/>
      <c r="AKV73" s="105"/>
      <c r="AKW73" s="105"/>
      <c r="AKX73" s="105"/>
      <c r="AKY73" s="105"/>
      <c r="AKZ73" s="105"/>
      <c r="ALA73" s="105"/>
      <c r="ALB73" s="105"/>
      <c r="ALC73" s="105"/>
      <c r="ALD73" s="105"/>
      <c r="ALE73" s="105"/>
      <c r="ALF73" s="105"/>
      <c r="ALG73" s="105"/>
      <c r="ALH73" s="105"/>
      <c r="ALI73" s="105"/>
      <c r="ALJ73" s="105"/>
      <c r="ALK73" s="105"/>
      <c r="ALL73" s="105"/>
      <c r="ALM73" s="105"/>
      <c r="ALN73" s="105"/>
      <c r="ALO73" s="105"/>
      <c r="ALP73" s="105"/>
      <c r="ALQ73" s="105"/>
      <c r="ALR73" s="105"/>
      <c r="ALS73" s="105"/>
      <c r="ALT73" s="105"/>
      <c r="ALU73" s="105"/>
      <c r="ALV73" s="105"/>
      <c r="ALW73" s="105"/>
      <c r="ALX73" s="105"/>
      <c r="ALY73" s="105"/>
      <c r="ALZ73" s="105"/>
      <c r="AMA73" s="105"/>
      <c r="AMB73" s="105"/>
      <c r="AMC73" s="105"/>
      <c r="AMD73" s="105"/>
      <c r="AME73" s="105"/>
      <c r="AMF73" s="105"/>
      <c r="AMG73" s="105"/>
      <c r="AMH73" s="105"/>
      <c r="AMI73" s="105"/>
      <c r="AMJ73" s="105"/>
      <c r="AMK73" s="105"/>
      <c r="AML73" s="105"/>
      <c r="AMM73" s="105"/>
      <c r="AMN73" s="105"/>
      <c r="AMO73" s="105"/>
      <c r="AMP73" s="105"/>
      <c r="AMQ73" s="105"/>
      <c r="AMR73" s="105"/>
      <c r="AMS73" s="105"/>
      <c r="AMT73" s="105"/>
      <c r="AMU73" s="105"/>
      <c r="AMV73" s="105"/>
      <c r="AMW73" s="105"/>
      <c r="AMX73" s="105"/>
      <c r="AMY73" s="105"/>
      <c r="AMZ73" s="105"/>
      <c r="ANA73" s="105"/>
      <c r="ANB73" s="105"/>
      <c r="ANC73" s="105"/>
      <c r="AND73" s="105"/>
      <c r="ANE73" s="105"/>
      <c r="ANF73" s="105"/>
      <c r="ANG73" s="105"/>
      <c r="ANH73" s="105"/>
      <c r="ANI73" s="105"/>
      <c r="ANJ73" s="105"/>
      <c r="ANK73" s="105"/>
      <c r="ANL73" s="105"/>
      <c r="ANM73" s="105"/>
      <c r="ANN73" s="105"/>
      <c r="ANO73" s="105"/>
      <c r="ANP73" s="105"/>
      <c r="ANQ73" s="105"/>
      <c r="ANR73" s="105"/>
      <c r="ANS73" s="105"/>
      <c r="ANT73" s="105"/>
      <c r="ANU73" s="105"/>
      <c r="ANV73" s="105"/>
      <c r="ANW73" s="105"/>
      <c r="ANX73" s="105"/>
      <c r="ANY73" s="105"/>
      <c r="ANZ73" s="105"/>
      <c r="AOA73" s="105"/>
      <c r="AOB73" s="105"/>
      <c r="AOC73" s="105"/>
      <c r="AOD73" s="105"/>
      <c r="AOE73" s="105"/>
      <c r="AOF73" s="105"/>
      <c r="AOG73" s="105"/>
      <c r="AOH73" s="105"/>
      <c r="AOI73" s="105"/>
      <c r="AOJ73" s="105"/>
      <c r="AOK73" s="105"/>
      <c r="AOL73" s="105"/>
      <c r="AOM73" s="105"/>
      <c r="AON73" s="105"/>
      <c r="AOO73" s="105"/>
      <c r="AOP73" s="105"/>
      <c r="AOQ73" s="105"/>
      <c r="AOR73" s="105"/>
      <c r="AOS73" s="105"/>
      <c r="AOT73" s="105"/>
      <c r="AOU73" s="105"/>
      <c r="AOV73" s="105"/>
      <c r="AOW73" s="105"/>
      <c r="AOX73" s="105"/>
      <c r="AOY73" s="105"/>
      <c r="AOZ73" s="105"/>
      <c r="APA73" s="105"/>
      <c r="APB73" s="105"/>
      <c r="APC73" s="105"/>
      <c r="APD73" s="105"/>
      <c r="APE73" s="105"/>
      <c r="APF73" s="105"/>
      <c r="APG73" s="105"/>
      <c r="APH73" s="105"/>
      <c r="API73" s="105"/>
      <c r="APJ73" s="105"/>
      <c r="APK73" s="105"/>
      <c r="APL73" s="105"/>
      <c r="APM73" s="105"/>
      <c r="APN73" s="105"/>
      <c r="APO73" s="105"/>
      <c r="APP73" s="105"/>
      <c r="APQ73" s="105"/>
      <c r="APR73" s="105"/>
      <c r="APS73" s="105"/>
      <c r="APT73" s="105"/>
      <c r="APU73" s="105"/>
      <c r="APV73" s="105"/>
      <c r="APW73" s="105"/>
      <c r="APX73" s="105"/>
      <c r="APY73" s="105"/>
      <c r="APZ73" s="105"/>
      <c r="AQA73" s="105"/>
      <c r="AQB73" s="105"/>
      <c r="AQC73" s="105"/>
      <c r="AQD73" s="105"/>
      <c r="AQE73" s="105"/>
      <c r="AQF73" s="105"/>
      <c r="AQG73" s="105"/>
      <c r="AQH73" s="105"/>
      <c r="AQI73" s="105"/>
      <c r="AQJ73" s="105"/>
      <c r="AQK73" s="105"/>
      <c r="AQL73" s="105"/>
      <c r="AQM73" s="105"/>
      <c r="AQN73" s="105"/>
      <c r="AQO73" s="105"/>
      <c r="AQP73" s="105"/>
      <c r="AQQ73" s="105"/>
      <c r="AQR73" s="105"/>
      <c r="AQS73" s="105"/>
      <c r="AQT73" s="105"/>
      <c r="AQU73" s="105"/>
      <c r="AQV73" s="105"/>
      <c r="AQW73" s="105"/>
      <c r="AQX73" s="105"/>
      <c r="AQY73" s="105"/>
      <c r="AQZ73" s="105"/>
      <c r="ARA73" s="105"/>
      <c r="ARB73" s="105"/>
      <c r="ARC73" s="105"/>
      <c r="ARD73" s="105"/>
      <c r="ARE73" s="105"/>
      <c r="ARF73" s="105"/>
      <c r="ARG73" s="105"/>
      <c r="ARH73" s="105"/>
      <c r="ARI73" s="105"/>
      <c r="ARJ73" s="105"/>
      <c r="ARK73" s="105"/>
      <c r="ARL73" s="105"/>
      <c r="ARM73" s="105"/>
      <c r="ARN73" s="105"/>
      <c r="ARO73" s="105"/>
      <c r="ARP73" s="105"/>
      <c r="ARQ73" s="105"/>
      <c r="ARR73" s="105"/>
      <c r="ARS73" s="105"/>
      <c r="ART73" s="105"/>
      <c r="ARU73" s="105"/>
      <c r="ARV73" s="105"/>
      <c r="ARW73" s="105"/>
      <c r="ARX73" s="105"/>
      <c r="ARY73" s="105"/>
      <c r="ARZ73" s="105"/>
      <c r="ASA73" s="105"/>
      <c r="ASB73" s="105"/>
      <c r="ASC73" s="105"/>
      <c r="ASD73" s="105"/>
      <c r="ASE73" s="105"/>
      <c r="ASF73" s="105"/>
      <c r="ASG73" s="105"/>
      <c r="ASH73" s="105"/>
      <c r="ASI73" s="105"/>
      <c r="ASJ73" s="105"/>
      <c r="ASK73" s="105"/>
      <c r="ASL73" s="105"/>
      <c r="ASM73" s="105"/>
      <c r="ASN73" s="105"/>
      <c r="ASO73" s="105"/>
      <c r="ASP73" s="105"/>
      <c r="ASQ73" s="105"/>
      <c r="ASR73" s="105"/>
      <c r="ASS73" s="105"/>
      <c r="AST73" s="105"/>
      <c r="ASU73" s="105"/>
      <c r="ASV73" s="105"/>
      <c r="ASW73" s="105"/>
      <c r="ASX73" s="105"/>
      <c r="ASY73" s="105"/>
      <c r="ASZ73" s="105"/>
      <c r="ATA73" s="105"/>
      <c r="ATB73" s="105"/>
      <c r="ATC73" s="105"/>
      <c r="ATD73" s="105"/>
      <c r="ATE73" s="105"/>
      <c r="ATF73" s="105"/>
      <c r="ATG73" s="105"/>
      <c r="ATH73" s="105"/>
      <c r="ATI73" s="105"/>
      <c r="ATJ73" s="105"/>
      <c r="ATK73" s="105"/>
      <c r="ATL73" s="105"/>
      <c r="ATM73" s="105"/>
      <c r="ATN73" s="105"/>
      <c r="ATO73" s="105"/>
      <c r="ATP73" s="105"/>
      <c r="ATQ73" s="105"/>
      <c r="ATR73" s="105"/>
      <c r="ATS73" s="105"/>
      <c r="ATT73" s="105"/>
      <c r="ATU73" s="105"/>
      <c r="ATV73" s="105"/>
      <c r="ATW73" s="105"/>
      <c r="ATX73" s="105"/>
      <c r="ATY73" s="105"/>
      <c r="ATZ73" s="105"/>
      <c r="AUA73" s="105"/>
      <c r="AUB73" s="105"/>
      <c r="AUC73" s="105"/>
      <c r="AUD73" s="105"/>
      <c r="AUE73" s="105"/>
      <c r="AUF73" s="105"/>
      <c r="AUG73" s="105"/>
      <c r="AUH73" s="105"/>
      <c r="AUI73" s="105"/>
      <c r="AUJ73" s="105"/>
      <c r="AUK73" s="105"/>
      <c r="AUL73" s="105"/>
      <c r="AUM73" s="105"/>
      <c r="AUN73" s="105"/>
      <c r="AUO73" s="105"/>
      <c r="AUP73" s="105"/>
      <c r="AUQ73" s="105"/>
      <c r="AUR73" s="105"/>
      <c r="AUS73" s="105"/>
      <c r="AUT73" s="105"/>
      <c r="AUU73" s="105"/>
      <c r="AUV73" s="105"/>
      <c r="AUW73" s="105"/>
      <c r="AUX73" s="105"/>
      <c r="AUY73" s="105"/>
      <c r="AUZ73" s="105"/>
      <c r="AVA73" s="105"/>
      <c r="AVB73" s="105"/>
      <c r="AVC73" s="105"/>
      <c r="AVD73" s="105"/>
      <c r="AVE73" s="105"/>
      <c r="AVF73" s="105"/>
      <c r="AVG73" s="105"/>
      <c r="AVH73" s="105"/>
      <c r="AVI73" s="105"/>
      <c r="AVJ73" s="105"/>
      <c r="AVK73" s="105"/>
      <c r="AVL73" s="105"/>
      <c r="AVM73" s="105"/>
      <c r="AVN73" s="105"/>
      <c r="AVO73" s="105"/>
      <c r="AVP73" s="105"/>
      <c r="AVQ73" s="105"/>
      <c r="AVR73" s="105"/>
      <c r="AVS73" s="105"/>
      <c r="AVT73" s="105"/>
      <c r="AVU73" s="105"/>
      <c r="AVV73" s="105"/>
      <c r="AVW73" s="105"/>
      <c r="AVX73" s="105"/>
      <c r="AVY73" s="105"/>
      <c r="AVZ73" s="105"/>
      <c r="AWA73" s="105"/>
      <c r="AWB73" s="105"/>
      <c r="AWC73" s="105"/>
      <c r="AWD73" s="105"/>
      <c r="AWE73" s="105"/>
      <c r="AWF73" s="105"/>
      <c r="AWG73" s="105"/>
      <c r="AWH73" s="105"/>
    </row>
    <row r="74" spans="1:1282" s="58" customFormat="1">
      <c r="A74" s="2578"/>
      <c r="B74" s="65"/>
      <c r="C74" s="2" t="s">
        <v>89</v>
      </c>
      <c r="D74" s="7"/>
      <c r="E74" s="7"/>
      <c r="F74" s="7"/>
      <c r="G74" s="7"/>
      <c r="H74" s="7"/>
      <c r="I74" s="7"/>
      <c r="J74" s="7"/>
      <c r="K74" s="7"/>
      <c r="L74" s="7"/>
      <c r="M74" s="7"/>
      <c r="N74" s="8"/>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c r="FA74" s="105"/>
      <c r="FB74" s="105"/>
      <c r="FC74" s="105"/>
      <c r="FD74" s="105"/>
      <c r="FE74" s="105"/>
      <c r="FF74" s="105"/>
      <c r="FG74" s="105"/>
      <c r="FH74" s="105"/>
      <c r="FI74" s="105"/>
      <c r="FJ74" s="105"/>
      <c r="FK74" s="105"/>
      <c r="FL74" s="105"/>
      <c r="FM74" s="105"/>
      <c r="FN74" s="105"/>
      <c r="FO74" s="105"/>
      <c r="FP74" s="105"/>
      <c r="FQ74" s="105"/>
      <c r="FR74" s="105"/>
      <c r="FS74" s="105"/>
      <c r="FT74" s="105"/>
      <c r="FU74" s="105"/>
      <c r="FV74" s="105"/>
      <c r="FW74" s="105"/>
      <c r="FX74" s="105"/>
      <c r="FY74" s="105"/>
      <c r="FZ74" s="105"/>
      <c r="GA74" s="105"/>
      <c r="GB74" s="105"/>
      <c r="GC74" s="105"/>
      <c r="GD74" s="105"/>
      <c r="GE74" s="105"/>
      <c r="GF74" s="105"/>
      <c r="GG74" s="105"/>
      <c r="GH74" s="105"/>
      <c r="GI74" s="105"/>
      <c r="GJ74" s="105"/>
      <c r="GK74" s="105"/>
      <c r="GL74" s="105"/>
      <c r="GM74" s="105"/>
      <c r="GN74" s="105"/>
      <c r="GO74" s="105"/>
      <c r="GP74" s="105"/>
      <c r="GQ74" s="105"/>
      <c r="GR74" s="105"/>
      <c r="GS74" s="105"/>
      <c r="GT74" s="105"/>
      <c r="GU74" s="105"/>
      <c r="GV74" s="105"/>
      <c r="GW74" s="105"/>
      <c r="GX74" s="105"/>
      <c r="GY74" s="105"/>
      <c r="GZ74" s="105"/>
      <c r="HA74" s="105"/>
      <c r="HB74" s="105"/>
      <c r="HC74" s="105"/>
      <c r="HD74" s="105"/>
      <c r="HE74" s="105"/>
      <c r="HF74" s="105"/>
      <c r="HG74" s="105"/>
      <c r="HH74" s="105"/>
      <c r="HI74" s="105"/>
      <c r="HJ74" s="105"/>
      <c r="HK74" s="105"/>
      <c r="HL74" s="105"/>
      <c r="HM74" s="105"/>
      <c r="HN74" s="105"/>
      <c r="HO74" s="105"/>
      <c r="HP74" s="105"/>
      <c r="HQ74" s="105"/>
      <c r="HR74" s="105"/>
      <c r="HS74" s="105"/>
      <c r="HT74" s="105"/>
      <c r="HU74" s="105"/>
      <c r="HV74" s="105"/>
      <c r="HW74" s="105"/>
      <c r="HX74" s="105"/>
      <c r="HY74" s="105"/>
      <c r="HZ74" s="105"/>
      <c r="IA74" s="105"/>
      <c r="IB74" s="105"/>
      <c r="IC74" s="105"/>
      <c r="ID74" s="105"/>
      <c r="IE74" s="105"/>
      <c r="IF74" s="105"/>
      <c r="IG74" s="105"/>
      <c r="IH74" s="105"/>
      <c r="II74" s="105"/>
      <c r="IJ74" s="105"/>
      <c r="IK74" s="105"/>
      <c r="IL74" s="105"/>
      <c r="IM74" s="105"/>
      <c r="IN74" s="105"/>
      <c r="IO74" s="105"/>
      <c r="IP74" s="105"/>
      <c r="IQ74" s="105"/>
      <c r="IR74" s="105"/>
      <c r="IS74" s="105"/>
      <c r="IT74" s="105"/>
      <c r="IU74" s="105"/>
      <c r="IV74" s="105"/>
      <c r="IW74" s="105"/>
      <c r="IX74" s="105"/>
      <c r="IY74" s="105"/>
      <c r="IZ74" s="105"/>
      <c r="JA74" s="105"/>
      <c r="JB74" s="105"/>
      <c r="JC74" s="105"/>
      <c r="JD74" s="105"/>
      <c r="JE74" s="105"/>
      <c r="JF74" s="105"/>
      <c r="JG74" s="105"/>
      <c r="JH74" s="105"/>
      <c r="JI74" s="105"/>
      <c r="JJ74" s="105"/>
      <c r="JK74" s="105"/>
      <c r="JL74" s="105"/>
      <c r="JM74" s="105"/>
      <c r="JN74" s="105"/>
      <c r="JO74" s="105"/>
      <c r="JP74" s="105"/>
      <c r="JQ74" s="105"/>
      <c r="JR74" s="105"/>
      <c r="JS74" s="105"/>
      <c r="JT74" s="105"/>
      <c r="JU74" s="105"/>
      <c r="JV74" s="105"/>
      <c r="JW74" s="105"/>
      <c r="JX74" s="105"/>
      <c r="JY74" s="105"/>
      <c r="JZ74" s="105"/>
      <c r="KA74" s="105"/>
      <c r="KB74" s="105"/>
      <c r="KC74" s="105"/>
      <c r="KD74" s="105"/>
      <c r="KE74" s="105"/>
      <c r="KF74" s="105"/>
      <c r="KG74" s="105"/>
      <c r="KH74" s="105"/>
      <c r="KI74" s="105"/>
      <c r="KJ74" s="105"/>
      <c r="KK74" s="105"/>
      <c r="KL74" s="105"/>
      <c r="KM74" s="105"/>
      <c r="KN74" s="105"/>
      <c r="KO74" s="105"/>
      <c r="KP74" s="105"/>
      <c r="KQ74" s="105"/>
      <c r="KR74" s="105"/>
      <c r="KS74" s="105"/>
      <c r="KT74" s="105"/>
      <c r="KU74" s="105"/>
      <c r="KV74" s="105"/>
      <c r="KW74" s="105"/>
      <c r="KX74" s="105"/>
      <c r="KY74" s="105"/>
      <c r="KZ74" s="105"/>
      <c r="LA74" s="105"/>
      <c r="LB74" s="105"/>
      <c r="LC74" s="105"/>
      <c r="LD74" s="105"/>
      <c r="LE74" s="105"/>
      <c r="LF74" s="105"/>
      <c r="LG74" s="105"/>
      <c r="LH74" s="105"/>
      <c r="LI74" s="105"/>
      <c r="LJ74" s="105"/>
      <c r="LK74" s="105"/>
      <c r="LL74" s="105"/>
      <c r="LM74" s="105"/>
      <c r="LN74" s="105"/>
      <c r="LO74" s="105"/>
      <c r="LP74" s="105"/>
      <c r="LQ74" s="105"/>
      <c r="LR74" s="105"/>
      <c r="LS74" s="105"/>
      <c r="LT74" s="105"/>
      <c r="LU74" s="105"/>
      <c r="LV74" s="105"/>
      <c r="LW74" s="105"/>
      <c r="LX74" s="105"/>
      <c r="LY74" s="105"/>
      <c r="LZ74" s="105"/>
      <c r="MA74" s="105"/>
      <c r="MB74" s="105"/>
      <c r="MC74" s="105"/>
      <c r="MD74" s="105"/>
      <c r="ME74" s="105"/>
      <c r="MF74" s="105"/>
      <c r="MG74" s="105"/>
      <c r="MH74" s="105"/>
      <c r="MI74" s="105"/>
      <c r="MJ74" s="105"/>
      <c r="MK74" s="105"/>
      <c r="ML74" s="105"/>
      <c r="MM74" s="105"/>
      <c r="MN74" s="105"/>
      <c r="MO74" s="105"/>
      <c r="MP74" s="105"/>
      <c r="MQ74" s="105"/>
      <c r="MR74" s="105"/>
      <c r="MS74" s="105"/>
      <c r="MT74" s="105"/>
      <c r="MU74" s="105"/>
      <c r="MV74" s="105"/>
      <c r="MW74" s="105"/>
      <c r="MX74" s="105"/>
      <c r="MY74" s="105"/>
      <c r="MZ74" s="105"/>
      <c r="NA74" s="105"/>
      <c r="NB74" s="105"/>
      <c r="NC74" s="105"/>
      <c r="ND74" s="105"/>
      <c r="NE74" s="105"/>
      <c r="NF74" s="105"/>
      <c r="NG74" s="105"/>
      <c r="NH74" s="105"/>
      <c r="NI74" s="105"/>
      <c r="NJ74" s="105"/>
      <c r="NK74" s="105"/>
      <c r="NL74" s="105"/>
      <c r="NM74" s="105"/>
      <c r="NN74" s="105"/>
      <c r="NO74" s="105"/>
      <c r="NP74" s="105"/>
      <c r="NQ74" s="105"/>
      <c r="NR74" s="105"/>
      <c r="NS74" s="105"/>
      <c r="NT74" s="105"/>
      <c r="NU74" s="105"/>
      <c r="NV74" s="105"/>
      <c r="NW74" s="105"/>
      <c r="NX74" s="105"/>
      <c r="NY74" s="105"/>
      <c r="NZ74" s="105"/>
      <c r="OA74" s="105"/>
      <c r="OB74" s="105"/>
      <c r="OC74" s="105"/>
      <c r="OD74" s="105"/>
      <c r="OE74" s="105"/>
      <c r="OF74" s="105"/>
      <c r="OG74" s="105"/>
      <c r="OH74" s="105"/>
      <c r="OI74" s="105"/>
      <c r="OJ74" s="105"/>
      <c r="OK74" s="105"/>
      <c r="OL74" s="105"/>
      <c r="OM74" s="105"/>
      <c r="ON74" s="105"/>
      <c r="OO74" s="105"/>
      <c r="OP74" s="105"/>
      <c r="OQ74" s="105"/>
      <c r="OR74" s="105"/>
      <c r="OS74" s="105"/>
      <c r="OT74" s="105"/>
      <c r="OU74" s="105"/>
      <c r="OV74" s="105"/>
      <c r="OW74" s="105"/>
      <c r="OX74" s="105"/>
      <c r="OY74" s="105"/>
      <c r="OZ74" s="105"/>
      <c r="PA74" s="105"/>
      <c r="PB74" s="105"/>
      <c r="PC74" s="105"/>
      <c r="PD74" s="105"/>
      <c r="PE74" s="105"/>
      <c r="PF74" s="105"/>
      <c r="PG74" s="105"/>
      <c r="PH74" s="105"/>
      <c r="PI74" s="105"/>
      <c r="PJ74" s="105"/>
      <c r="PK74" s="105"/>
      <c r="PL74" s="105"/>
      <c r="PM74" s="105"/>
      <c r="PN74" s="105"/>
      <c r="PO74" s="105"/>
      <c r="PP74" s="105"/>
      <c r="PQ74" s="105"/>
      <c r="PR74" s="105"/>
      <c r="PS74" s="105"/>
      <c r="PT74" s="105"/>
      <c r="PU74" s="105"/>
      <c r="PV74" s="105"/>
      <c r="PW74" s="105"/>
      <c r="PX74" s="105"/>
      <c r="PY74" s="105"/>
      <c r="PZ74" s="105"/>
      <c r="QA74" s="105"/>
      <c r="QB74" s="105"/>
      <c r="QC74" s="105"/>
      <c r="QD74" s="105"/>
      <c r="QE74" s="105"/>
      <c r="QF74" s="105"/>
      <c r="QG74" s="105"/>
      <c r="QH74" s="105"/>
      <c r="QI74" s="105"/>
      <c r="QJ74" s="105"/>
      <c r="QK74" s="105"/>
      <c r="QL74" s="105"/>
      <c r="QM74" s="105"/>
      <c r="QN74" s="105"/>
      <c r="QO74" s="105"/>
      <c r="QP74" s="105"/>
      <c r="QQ74" s="105"/>
      <c r="QR74" s="105"/>
      <c r="QS74" s="105"/>
      <c r="QT74" s="105"/>
      <c r="QU74" s="105"/>
      <c r="QV74" s="105"/>
      <c r="QW74" s="105"/>
      <c r="QX74" s="105"/>
      <c r="QY74" s="105"/>
      <c r="QZ74" s="105"/>
      <c r="RA74" s="105"/>
      <c r="RB74" s="105"/>
      <c r="RC74" s="105"/>
      <c r="RD74" s="105"/>
      <c r="RE74" s="105"/>
      <c r="RF74" s="105"/>
      <c r="RG74" s="105"/>
      <c r="RH74" s="105"/>
      <c r="RI74" s="105"/>
      <c r="RJ74" s="105"/>
      <c r="RK74" s="105"/>
      <c r="RL74" s="105"/>
      <c r="RM74" s="105"/>
      <c r="RN74" s="105"/>
      <c r="RO74" s="105"/>
      <c r="RP74" s="105"/>
      <c r="RQ74" s="105"/>
      <c r="RR74" s="105"/>
      <c r="RS74" s="105"/>
      <c r="RT74" s="105"/>
      <c r="RU74" s="105"/>
      <c r="RV74" s="105"/>
      <c r="RW74" s="105"/>
      <c r="RX74" s="105"/>
      <c r="RY74" s="105"/>
      <c r="RZ74" s="105"/>
      <c r="SA74" s="105"/>
      <c r="SB74" s="105"/>
      <c r="SC74" s="105"/>
      <c r="SD74" s="105"/>
      <c r="SE74" s="105"/>
      <c r="SF74" s="105"/>
      <c r="SG74" s="105"/>
      <c r="SH74" s="105"/>
      <c r="SI74" s="105"/>
      <c r="SJ74" s="105"/>
      <c r="SK74" s="105"/>
      <c r="SL74" s="105"/>
      <c r="SM74" s="105"/>
      <c r="SN74" s="105"/>
      <c r="SO74" s="105"/>
      <c r="SP74" s="105"/>
      <c r="SQ74" s="105"/>
      <c r="SR74" s="105"/>
      <c r="SS74" s="105"/>
      <c r="ST74" s="105"/>
      <c r="SU74" s="105"/>
      <c r="SV74" s="105"/>
      <c r="SW74" s="105"/>
      <c r="SX74" s="105"/>
      <c r="SY74" s="105"/>
      <c r="SZ74" s="105"/>
      <c r="TA74" s="105"/>
      <c r="TB74" s="105"/>
      <c r="TC74" s="105"/>
      <c r="TD74" s="105"/>
      <c r="TE74" s="105"/>
      <c r="TF74" s="105"/>
      <c r="TG74" s="105"/>
      <c r="TH74" s="105"/>
      <c r="TI74" s="105"/>
      <c r="TJ74" s="105"/>
      <c r="TK74" s="105"/>
      <c r="TL74" s="105"/>
      <c r="TM74" s="105"/>
      <c r="TN74" s="105"/>
      <c r="TO74" s="105"/>
      <c r="TP74" s="105"/>
      <c r="TQ74" s="105"/>
      <c r="TR74" s="105"/>
      <c r="TS74" s="105"/>
      <c r="TT74" s="105"/>
      <c r="TU74" s="105"/>
      <c r="TV74" s="105"/>
      <c r="TW74" s="105"/>
      <c r="TX74" s="105"/>
      <c r="TY74" s="105"/>
      <c r="TZ74" s="105"/>
      <c r="UA74" s="105"/>
      <c r="UB74" s="105"/>
      <c r="UC74" s="105"/>
      <c r="UD74" s="105"/>
      <c r="UE74" s="105"/>
      <c r="UF74" s="105"/>
      <c r="UG74" s="105"/>
      <c r="UH74" s="105"/>
      <c r="UI74" s="105"/>
      <c r="UJ74" s="105"/>
      <c r="UK74" s="105"/>
      <c r="UL74" s="105"/>
      <c r="UM74" s="105"/>
      <c r="UN74" s="105"/>
      <c r="UO74" s="105"/>
      <c r="UP74" s="105"/>
      <c r="UQ74" s="105"/>
      <c r="UR74" s="105"/>
      <c r="US74" s="105"/>
      <c r="UT74" s="105"/>
      <c r="UU74" s="105"/>
      <c r="UV74" s="105"/>
      <c r="UW74" s="105"/>
      <c r="UX74" s="105"/>
      <c r="UY74" s="105"/>
      <c r="UZ74" s="105"/>
      <c r="VA74" s="105"/>
      <c r="VB74" s="105"/>
      <c r="VC74" s="105"/>
      <c r="VD74" s="105"/>
      <c r="VE74" s="105"/>
      <c r="VF74" s="105"/>
      <c r="VG74" s="105"/>
      <c r="VH74" s="105"/>
      <c r="VI74" s="105"/>
      <c r="VJ74" s="105"/>
      <c r="VK74" s="105"/>
      <c r="VL74" s="105"/>
      <c r="VM74" s="105"/>
      <c r="VN74" s="105"/>
      <c r="VO74" s="105"/>
      <c r="VP74" s="105"/>
      <c r="VQ74" s="105"/>
      <c r="VR74" s="105"/>
      <c r="VS74" s="105"/>
      <c r="VT74" s="105"/>
      <c r="VU74" s="105"/>
      <c r="VV74" s="105"/>
      <c r="VW74" s="105"/>
      <c r="VX74" s="105"/>
      <c r="VY74" s="105"/>
      <c r="VZ74" s="105"/>
      <c r="WA74" s="105"/>
      <c r="WB74" s="105"/>
      <c r="WC74" s="105"/>
      <c r="WD74" s="105"/>
      <c r="WE74" s="105"/>
      <c r="WF74" s="105"/>
      <c r="WG74" s="105"/>
      <c r="WH74" s="105"/>
      <c r="WI74" s="105"/>
      <c r="WJ74" s="105"/>
      <c r="WK74" s="105"/>
      <c r="WL74" s="105"/>
      <c r="WM74" s="105"/>
      <c r="WN74" s="105"/>
      <c r="WO74" s="105"/>
      <c r="WP74" s="105"/>
      <c r="WQ74" s="105"/>
      <c r="WR74" s="105"/>
      <c r="WS74" s="105"/>
      <c r="WT74" s="105"/>
      <c r="WU74" s="105"/>
      <c r="WV74" s="105"/>
      <c r="WW74" s="105"/>
      <c r="WX74" s="105"/>
      <c r="WY74" s="105"/>
      <c r="WZ74" s="105"/>
      <c r="XA74" s="105"/>
      <c r="XB74" s="105"/>
      <c r="XC74" s="105"/>
      <c r="XD74" s="105"/>
      <c r="XE74" s="105"/>
      <c r="XF74" s="105"/>
      <c r="XG74" s="105"/>
      <c r="XH74" s="105"/>
      <c r="XI74" s="105"/>
      <c r="XJ74" s="105"/>
      <c r="XK74" s="105"/>
      <c r="XL74" s="105"/>
      <c r="XM74" s="105"/>
      <c r="XN74" s="105"/>
      <c r="XO74" s="105"/>
      <c r="XP74" s="105"/>
      <c r="XQ74" s="105"/>
      <c r="XR74" s="105"/>
      <c r="XS74" s="105"/>
      <c r="XT74" s="105"/>
      <c r="XU74" s="105"/>
      <c r="XV74" s="105"/>
      <c r="XW74" s="105"/>
      <c r="XX74" s="105"/>
      <c r="XY74" s="105"/>
      <c r="XZ74" s="105"/>
      <c r="YA74" s="105"/>
      <c r="YB74" s="105"/>
      <c r="YC74" s="105"/>
      <c r="YD74" s="105"/>
      <c r="YE74" s="105"/>
      <c r="YF74" s="105"/>
      <c r="YG74" s="105"/>
      <c r="YH74" s="105"/>
      <c r="YI74" s="105"/>
      <c r="YJ74" s="105"/>
      <c r="YK74" s="105"/>
      <c r="YL74" s="105"/>
      <c r="YM74" s="105"/>
      <c r="YN74" s="105"/>
      <c r="YO74" s="105"/>
      <c r="YP74" s="105"/>
      <c r="YQ74" s="105"/>
      <c r="YR74" s="105"/>
      <c r="YS74" s="105"/>
      <c r="YT74" s="105"/>
      <c r="YU74" s="105"/>
      <c r="YV74" s="105"/>
      <c r="YW74" s="105"/>
      <c r="YX74" s="105"/>
      <c r="YY74" s="105"/>
      <c r="YZ74" s="105"/>
      <c r="ZA74" s="105"/>
      <c r="ZB74" s="105"/>
      <c r="ZC74" s="105"/>
      <c r="ZD74" s="105"/>
      <c r="ZE74" s="105"/>
      <c r="ZF74" s="105"/>
      <c r="ZG74" s="105"/>
      <c r="ZH74" s="105"/>
      <c r="ZI74" s="105"/>
      <c r="ZJ74" s="105"/>
      <c r="ZK74" s="105"/>
      <c r="ZL74" s="105"/>
      <c r="ZM74" s="105"/>
      <c r="ZN74" s="105"/>
      <c r="ZO74" s="105"/>
      <c r="ZP74" s="105"/>
      <c r="ZQ74" s="105"/>
      <c r="ZR74" s="105"/>
      <c r="ZS74" s="105"/>
      <c r="ZT74" s="105"/>
      <c r="ZU74" s="105"/>
      <c r="ZV74" s="105"/>
      <c r="ZW74" s="105"/>
      <c r="ZX74" s="105"/>
      <c r="ZY74" s="105"/>
      <c r="ZZ74" s="105"/>
      <c r="AAA74" s="105"/>
      <c r="AAB74" s="105"/>
      <c r="AAC74" s="105"/>
      <c r="AAD74" s="105"/>
      <c r="AAE74" s="105"/>
      <c r="AAF74" s="105"/>
      <c r="AAG74" s="105"/>
      <c r="AAH74" s="105"/>
      <c r="AAI74" s="105"/>
      <c r="AAJ74" s="105"/>
      <c r="AAK74" s="105"/>
      <c r="AAL74" s="105"/>
      <c r="AAM74" s="105"/>
      <c r="AAN74" s="105"/>
      <c r="AAO74" s="105"/>
      <c r="AAP74" s="105"/>
      <c r="AAQ74" s="105"/>
      <c r="AAR74" s="105"/>
      <c r="AAS74" s="105"/>
      <c r="AAT74" s="105"/>
      <c r="AAU74" s="105"/>
      <c r="AAV74" s="105"/>
      <c r="AAW74" s="105"/>
      <c r="AAX74" s="105"/>
      <c r="AAY74" s="105"/>
      <c r="AAZ74" s="105"/>
      <c r="ABA74" s="105"/>
      <c r="ABB74" s="105"/>
      <c r="ABC74" s="105"/>
      <c r="ABD74" s="105"/>
      <c r="ABE74" s="105"/>
      <c r="ABF74" s="105"/>
      <c r="ABG74" s="105"/>
      <c r="ABH74" s="105"/>
      <c r="ABI74" s="105"/>
      <c r="ABJ74" s="105"/>
      <c r="ABK74" s="105"/>
      <c r="ABL74" s="105"/>
      <c r="ABM74" s="105"/>
      <c r="ABN74" s="105"/>
      <c r="ABO74" s="105"/>
      <c r="ABP74" s="105"/>
      <c r="ABQ74" s="105"/>
      <c r="ABR74" s="105"/>
      <c r="ABS74" s="105"/>
      <c r="ABT74" s="105"/>
      <c r="ABU74" s="105"/>
      <c r="ABV74" s="105"/>
      <c r="ABW74" s="105"/>
      <c r="ABX74" s="105"/>
      <c r="ABY74" s="105"/>
      <c r="ABZ74" s="105"/>
      <c r="ACA74" s="105"/>
      <c r="ACB74" s="105"/>
      <c r="ACC74" s="105"/>
      <c r="ACD74" s="105"/>
      <c r="ACE74" s="105"/>
      <c r="ACF74" s="105"/>
      <c r="ACG74" s="105"/>
      <c r="ACH74" s="105"/>
      <c r="ACI74" s="105"/>
      <c r="ACJ74" s="105"/>
      <c r="ACK74" s="105"/>
      <c r="ACL74" s="105"/>
      <c r="ACM74" s="105"/>
      <c r="ACN74" s="105"/>
      <c r="ACO74" s="105"/>
      <c r="ACP74" s="105"/>
      <c r="ACQ74" s="105"/>
      <c r="ACR74" s="105"/>
      <c r="ACS74" s="105"/>
      <c r="ACT74" s="105"/>
      <c r="ACU74" s="105"/>
      <c r="ACV74" s="105"/>
      <c r="ACW74" s="105"/>
      <c r="ACX74" s="105"/>
      <c r="ACY74" s="105"/>
      <c r="ACZ74" s="105"/>
      <c r="ADA74" s="105"/>
      <c r="ADB74" s="105"/>
      <c r="ADC74" s="105"/>
      <c r="ADD74" s="105"/>
      <c r="ADE74" s="105"/>
      <c r="ADF74" s="105"/>
      <c r="ADG74" s="105"/>
      <c r="ADH74" s="105"/>
      <c r="ADI74" s="105"/>
      <c r="ADJ74" s="105"/>
      <c r="ADK74" s="105"/>
      <c r="ADL74" s="105"/>
      <c r="ADM74" s="105"/>
      <c r="ADN74" s="105"/>
      <c r="ADO74" s="105"/>
      <c r="ADP74" s="105"/>
      <c r="ADQ74" s="105"/>
      <c r="ADR74" s="105"/>
      <c r="ADS74" s="105"/>
      <c r="ADT74" s="105"/>
      <c r="ADU74" s="105"/>
      <c r="ADV74" s="105"/>
      <c r="ADW74" s="105"/>
      <c r="ADX74" s="105"/>
      <c r="ADY74" s="105"/>
      <c r="ADZ74" s="105"/>
      <c r="AEA74" s="105"/>
      <c r="AEB74" s="105"/>
      <c r="AEC74" s="105"/>
      <c r="AED74" s="105"/>
      <c r="AEE74" s="105"/>
      <c r="AEF74" s="105"/>
      <c r="AEG74" s="105"/>
      <c r="AEH74" s="105"/>
      <c r="AEI74" s="105"/>
      <c r="AEJ74" s="105"/>
      <c r="AEK74" s="105"/>
      <c r="AEL74" s="105"/>
      <c r="AEM74" s="105"/>
      <c r="AEN74" s="105"/>
      <c r="AEO74" s="105"/>
      <c r="AEP74" s="105"/>
      <c r="AEQ74" s="105"/>
      <c r="AER74" s="105"/>
      <c r="AES74" s="105"/>
      <c r="AET74" s="105"/>
      <c r="AEU74" s="105"/>
      <c r="AEV74" s="105"/>
      <c r="AEW74" s="105"/>
      <c r="AEX74" s="105"/>
      <c r="AEY74" s="105"/>
      <c r="AEZ74" s="105"/>
      <c r="AFA74" s="105"/>
      <c r="AFB74" s="105"/>
      <c r="AFC74" s="105"/>
      <c r="AFD74" s="105"/>
      <c r="AFE74" s="105"/>
      <c r="AFF74" s="105"/>
      <c r="AFG74" s="105"/>
      <c r="AFH74" s="105"/>
      <c r="AFI74" s="105"/>
      <c r="AFJ74" s="105"/>
      <c r="AFK74" s="105"/>
      <c r="AFL74" s="105"/>
      <c r="AFM74" s="105"/>
      <c r="AFN74" s="105"/>
      <c r="AFO74" s="105"/>
      <c r="AFP74" s="105"/>
      <c r="AFQ74" s="105"/>
      <c r="AFR74" s="105"/>
      <c r="AFS74" s="105"/>
      <c r="AFT74" s="105"/>
      <c r="AFU74" s="105"/>
      <c r="AFV74" s="105"/>
      <c r="AFW74" s="105"/>
      <c r="AFX74" s="105"/>
      <c r="AFY74" s="105"/>
      <c r="AFZ74" s="105"/>
      <c r="AGA74" s="105"/>
      <c r="AGB74" s="105"/>
      <c r="AGC74" s="105"/>
      <c r="AGD74" s="105"/>
      <c r="AGE74" s="105"/>
      <c r="AGF74" s="105"/>
      <c r="AGG74" s="105"/>
      <c r="AGH74" s="105"/>
      <c r="AGI74" s="105"/>
      <c r="AGJ74" s="105"/>
      <c r="AGK74" s="105"/>
      <c r="AGL74" s="105"/>
      <c r="AGM74" s="105"/>
      <c r="AGN74" s="105"/>
      <c r="AGO74" s="105"/>
      <c r="AGP74" s="105"/>
      <c r="AGQ74" s="105"/>
      <c r="AGR74" s="105"/>
      <c r="AGS74" s="105"/>
      <c r="AGT74" s="105"/>
      <c r="AGU74" s="105"/>
      <c r="AGV74" s="105"/>
      <c r="AGW74" s="105"/>
      <c r="AGX74" s="105"/>
      <c r="AGY74" s="105"/>
      <c r="AGZ74" s="105"/>
      <c r="AHA74" s="105"/>
      <c r="AHB74" s="105"/>
      <c r="AHC74" s="105"/>
      <c r="AHD74" s="105"/>
      <c r="AHE74" s="105"/>
      <c r="AHF74" s="105"/>
      <c r="AHG74" s="105"/>
      <c r="AHH74" s="105"/>
      <c r="AHI74" s="105"/>
      <c r="AHJ74" s="105"/>
      <c r="AHK74" s="105"/>
      <c r="AHL74" s="105"/>
      <c r="AHM74" s="105"/>
      <c r="AHN74" s="105"/>
      <c r="AHO74" s="105"/>
      <c r="AHP74" s="105"/>
      <c r="AHQ74" s="105"/>
      <c r="AHR74" s="105"/>
      <c r="AHS74" s="105"/>
      <c r="AHT74" s="105"/>
      <c r="AHU74" s="105"/>
      <c r="AHV74" s="105"/>
      <c r="AHW74" s="105"/>
      <c r="AHX74" s="105"/>
      <c r="AHY74" s="105"/>
      <c r="AHZ74" s="105"/>
      <c r="AIA74" s="105"/>
      <c r="AIB74" s="105"/>
      <c r="AIC74" s="105"/>
      <c r="AID74" s="105"/>
      <c r="AIE74" s="105"/>
      <c r="AIF74" s="105"/>
      <c r="AIG74" s="105"/>
      <c r="AIH74" s="105"/>
      <c r="AII74" s="105"/>
      <c r="AIJ74" s="105"/>
      <c r="AIK74" s="105"/>
      <c r="AIL74" s="105"/>
      <c r="AIM74" s="105"/>
      <c r="AIN74" s="105"/>
      <c r="AIO74" s="105"/>
      <c r="AIP74" s="105"/>
      <c r="AIQ74" s="105"/>
      <c r="AIR74" s="105"/>
      <c r="AIS74" s="105"/>
      <c r="AIT74" s="105"/>
      <c r="AIU74" s="105"/>
      <c r="AIV74" s="105"/>
      <c r="AIW74" s="105"/>
      <c r="AIX74" s="105"/>
      <c r="AIY74" s="105"/>
      <c r="AIZ74" s="105"/>
      <c r="AJA74" s="105"/>
      <c r="AJB74" s="105"/>
      <c r="AJC74" s="105"/>
      <c r="AJD74" s="105"/>
      <c r="AJE74" s="105"/>
      <c r="AJF74" s="105"/>
      <c r="AJG74" s="105"/>
      <c r="AJH74" s="105"/>
      <c r="AJI74" s="105"/>
      <c r="AJJ74" s="105"/>
      <c r="AJK74" s="105"/>
      <c r="AJL74" s="105"/>
      <c r="AJM74" s="105"/>
      <c r="AJN74" s="105"/>
      <c r="AJO74" s="105"/>
      <c r="AJP74" s="105"/>
      <c r="AJQ74" s="105"/>
      <c r="AJR74" s="105"/>
      <c r="AJS74" s="105"/>
      <c r="AJT74" s="105"/>
      <c r="AJU74" s="105"/>
      <c r="AJV74" s="105"/>
      <c r="AJW74" s="105"/>
      <c r="AJX74" s="105"/>
      <c r="AJY74" s="105"/>
      <c r="AJZ74" s="105"/>
      <c r="AKA74" s="105"/>
      <c r="AKB74" s="105"/>
      <c r="AKC74" s="105"/>
      <c r="AKD74" s="105"/>
      <c r="AKE74" s="105"/>
      <c r="AKF74" s="105"/>
      <c r="AKG74" s="105"/>
      <c r="AKH74" s="105"/>
      <c r="AKI74" s="105"/>
      <c r="AKJ74" s="105"/>
      <c r="AKK74" s="105"/>
      <c r="AKL74" s="105"/>
      <c r="AKM74" s="105"/>
      <c r="AKN74" s="105"/>
      <c r="AKO74" s="105"/>
      <c r="AKP74" s="105"/>
      <c r="AKQ74" s="105"/>
      <c r="AKR74" s="105"/>
      <c r="AKS74" s="105"/>
      <c r="AKT74" s="105"/>
      <c r="AKU74" s="105"/>
      <c r="AKV74" s="105"/>
      <c r="AKW74" s="105"/>
      <c r="AKX74" s="105"/>
      <c r="AKY74" s="105"/>
      <c r="AKZ74" s="105"/>
      <c r="ALA74" s="105"/>
      <c r="ALB74" s="105"/>
      <c r="ALC74" s="105"/>
      <c r="ALD74" s="105"/>
      <c r="ALE74" s="105"/>
      <c r="ALF74" s="105"/>
      <c r="ALG74" s="105"/>
      <c r="ALH74" s="105"/>
      <c r="ALI74" s="105"/>
      <c r="ALJ74" s="105"/>
      <c r="ALK74" s="105"/>
      <c r="ALL74" s="105"/>
      <c r="ALM74" s="105"/>
      <c r="ALN74" s="105"/>
      <c r="ALO74" s="105"/>
      <c r="ALP74" s="105"/>
      <c r="ALQ74" s="105"/>
      <c r="ALR74" s="105"/>
      <c r="ALS74" s="105"/>
      <c r="ALT74" s="105"/>
      <c r="ALU74" s="105"/>
      <c r="ALV74" s="105"/>
      <c r="ALW74" s="105"/>
      <c r="ALX74" s="105"/>
      <c r="ALY74" s="105"/>
      <c r="ALZ74" s="105"/>
      <c r="AMA74" s="105"/>
      <c r="AMB74" s="105"/>
      <c r="AMC74" s="105"/>
      <c r="AMD74" s="105"/>
      <c r="AME74" s="105"/>
      <c r="AMF74" s="105"/>
      <c r="AMG74" s="105"/>
      <c r="AMH74" s="105"/>
      <c r="AMI74" s="105"/>
      <c r="AMJ74" s="105"/>
      <c r="AMK74" s="105"/>
      <c r="AML74" s="105"/>
      <c r="AMM74" s="105"/>
      <c r="AMN74" s="105"/>
      <c r="AMO74" s="105"/>
      <c r="AMP74" s="105"/>
      <c r="AMQ74" s="105"/>
      <c r="AMR74" s="105"/>
      <c r="AMS74" s="105"/>
      <c r="AMT74" s="105"/>
      <c r="AMU74" s="105"/>
      <c r="AMV74" s="105"/>
      <c r="AMW74" s="105"/>
      <c r="AMX74" s="105"/>
      <c r="AMY74" s="105"/>
      <c r="AMZ74" s="105"/>
      <c r="ANA74" s="105"/>
      <c r="ANB74" s="105"/>
      <c r="ANC74" s="105"/>
      <c r="AND74" s="105"/>
      <c r="ANE74" s="105"/>
      <c r="ANF74" s="105"/>
      <c r="ANG74" s="105"/>
      <c r="ANH74" s="105"/>
      <c r="ANI74" s="105"/>
      <c r="ANJ74" s="105"/>
      <c r="ANK74" s="105"/>
      <c r="ANL74" s="105"/>
      <c r="ANM74" s="105"/>
      <c r="ANN74" s="105"/>
      <c r="ANO74" s="105"/>
      <c r="ANP74" s="105"/>
      <c r="ANQ74" s="105"/>
      <c r="ANR74" s="105"/>
      <c r="ANS74" s="105"/>
      <c r="ANT74" s="105"/>
      <c r="ANU74" s="105"/>
      <c r="ANV74" s="105"/>
      <c r="ANW74" s="105"/>
      <c r="ANX74" s="105"/>
      <c r="ANY74" s="105"/>
      <c r="ANZ74" s="105"/>
      <c r="AOA74" s="105"/>
      <c r="AOB74" s="105"/>
      <c r="AOC74" s="105"/>
      <c r="AOD74" s="105"/>
      <c r="AOE74" s="105"/>
      <c r="AOF74" s="105"/>
      <c r="AOG74" s="105"/>
      <c r="AOH74" s="105"/>
      <c r="AOI74" s="105"/>
      <c r="AOJ74" s="105"/>
      <c r="AOK74" s="105"/>
      <c r="AOL74" s="105"/>
      <c r="AOM74" s="105"/>
      <c r="AON74" s="105"/>
      <c r="AOO74" s="105"/>
      <c r="AOP74" s="105"/>
      <c r="AOQ74" s="105"/>
      <c r="AOR74" s="105"/>
      <c r="AOS74" s="105"/>
      <c r="AOT74" s="105"/>
      <c r="AOU74" s="105"/>
      <c r="AOV74" s="105"/>
      <c r="AOW74" s="105"/>
      <c r="AOX74" s="105"/>
      <c r="AOY74" s="105"/>
      <c r="AOZ74" s="105"/>
      <c r="APA74" s="105"/>
      <c r="APB74" s="105"/>
      <c r="APC74" s="105"/>
      <c r="APD74" s="105"/>
      <c r="APE74" s="105"/>
      <c r="APF74" s="105"/>
      <c r="APG74" s="105"/>
      <c r="APH74" s="105"/>
      <c r="API74" s="105"/>
      <c r="APJ74" s="105"/>
      <c r="APK74" s="105"/>
      <c r="APL74" s="105"/>
      <c r="APM74" s="105"/>
      <c r="APN74" s="105"/>
      <c r="APO74" s="105"/>
      <c r="APP74" s="105"/>
      <c r="APQ74" s="105"/>
      <c r="APR74" s="105"/>
      <c r="APS74" s="105"/>
      <c r="APT74" s="105"/>
      <c r="APU74" s="105"/>
      <c r="APV74" s="105"/>
      <c r="APW74" s="105"/>
      <c r="APX74" s="105"/>
      <c r="APY74" s="105"/>
      <c r="APZ74" s="105"/>
      <c r="AQA74" s="105"/>
      <c r="AQB74" s="105"/>
      <c r="AQC74" s="105"/>
      <c r="AQD74" s="105"/>
      <c r="AQE74" s="105"/>
      <c r="AQF74" s="105"/>
      <c r="AQG74" s="105"/>
      <c r="AQH74" s="105"/>
      <c r="AQI74" s="105"/>
      <c r="AQJ74" s="105"/>
      <c r="AQK74" s="105"/>
      <c r="AQL74" s="105"/>
      <c r="AQM74" s="105"/>
      <c r="AQN74" s="105"/>
      <c r="AQO74" s="105"/>
      <c r="AQP74" s="105"/>
      <c r="AQQ74" s="105"/>
      <c r="AQR74" s="105"/>
      <c r="AQS74" s="105"/>
      <c r="AQT74" s="105"/>
      <c r="AQU74" s="105"/>
      <c r="AQV74" s="105"/>
      <c r="AQW74" s="105"/>
      <c r="AQX74" s="105"/>
      <c r="AQY74" s="105"/>
      <c r="AQZ74" s="105"/>
      <c r="ARA74" s="105"/>
      <c r="ARB74" s="105"/>
      <c r="ARC74" s="105"/>
      <c r="ARD74" s="105"/>
      <c r="ARE74" s="105"/>
      <c r="ARF74" s="105"/>
      <c r="ARG74" s="105"/>
      <c r="ARH74" s="105"/>
      <c r="ARI74" s="105"/>
      <c r="ARJ74" s="105"/>
      <c r="ARK74" s="105"/>
      <c r="ARL74" s="105"/>
      <c r="ARM74" s="105"/>
      <c r="ARN74" s="105"/>
      <c r="ARO74" s="105"/>
      <c r="ARP74" s="105"/>
      <c r="ARQ74" s="105"/>
      <c r="ARR74" s="105"/>
      <c r="ARS74" s="105"/>
      <c r="ART74" s="105"/>
      <c r="ARU74" s="105"/>
      <c r="ARV74" s="105"/>
      <c r="ARW74" s="105"/>
      <c r="ARX74" s="105"/>
      <c r="ARY74" s="105"/>
      <c r="ARZ74" s="105"/>
      <c r="ASA74" s="105"/>
      <c r="ASB74" s="105"/>
      <c r="ASC74" s="105"/>
      <c r="ASD74" s="105"/>
      <c r="ASE74" s="105"/>
      <c r="ASF74" s="105"/>
      <c r="ASG74" s="105"/>
      <c r="ASH74" s="105"/>
      <c r="ASI74" s="105"/>
      <c r="ASJ74" s="105"/>
      <c r="ASK74" s="105"/>
      <c r="ASL74" s="105"/>
      <c r="ASM74" s="105"/>
      <c r="ASN74" s="105"/>
      <c r="ASO74" s="105"/>
      <c r="ASP74" s="105"/>
      <c r="ASQ74" s="105"/>
      <c r="ASR74" s="105"/>
      <c r="ASS74" s="105"/>
      <c r="AST74" s="105"/>
      <c r="ASU74" s="105"/>
      <c r="ASV74" s="105"/>
      <c r="ASW74" s="105"/>
      <c r="ASX74" s="105"/>
      <c r="ASY74" s="105"/>
      <c r="ASZ74" s="105"/>
      <c r="ATA74" s="105"/>
      <c r="ATB74" s="105"/>
      <c r="ATC74" s="105"/>
      <c r="ATD74" s="105"/>
      <c r="ATE74" s="105"/>
      <c r="ATF74" s="105"/>
      <c r="ATG74" s="105"/>
      <c r="ATH74" s="105"/>
      <c r="ATI74" s="105"/>
      <c r="ATJ74" s="105"/>
      <c r="ATK74" s="105"/>
      <c r="ATL74" s="105"/>
      <c r="ATM74" s="105"/>
      <c r="ATN74" s="105"/>
      <c r="ATO74" s="105"/>
      <c r="ATP74" s="105"/>
      <c r="ATQ74" s="105"/>
      <c r="ATR74" s="105"/>
      <c r="ATS74" s="105"/>
      <c r="ATT74" s="105"/>
      <c r="ATU74" s="105"/>
      <c r="ATV74" s="105"/>
      <c r="ATW74" s="105"/>
      <c r="ATX74" s="105"/>
      <c r="ATY74" s="105"/>
      <c r="ATZ74" s="105"/>
      <c r="AUA74" s="105"/>
      <c r="AUB74" s="105"/>
      <c r="AUC74" s="105"/>
      <c r="AUD74" s="105"/>
      <c r="AUE74" s="105"/>
      <c r="AUF74" s="105"/>
      <c r="AUG74" s="105"/>
      <c r="AUH74" s="105"/>
      <c r="AUI74" s="105"/>
      <c r="AUJ74" s="105"/>
      <c r="AUK74" s="105"/>
      <c r="AUL74" s="105"/>
      <c r="AUM74" s="105"/>
      <c r="AUN74" s="105"/>
      <c r="AUO74" s="105"/>
      <c r="AUP74" s="105"/>
      <c r="AUQ74" s="105"/>
      <c r="AUR74" s="105"/>
      <c r="AUS74" s="105"/>
      <c r="AUT74" s="105"/>
      <c r="AUU74" s="105"/>
      <c r="AUV74" s="105"/>
      <c r="AUW74" s="105"/>
      <c r="AUX74" s="105"/>
      <c r="AUY74" s="105"/>
      <c r="AUZ74" s="105"/>
      <c r="AVA74" s="105"/>
      <c r="AVB74" s="105"/>
      <c r="AVC74" s="105"/>
      <c r="AVD74" s="105"/>
      <c r="AVE74" s="105"/>
      <c r="AVF74" s="105"/>
      <c r="AVG74" s="105"/>
      <c r="AVH74" s="105"/>
      <c r="AVI74" s="105"/>
      <c r="AVJ74" s="105"/>
      <c r="AVK74" s="105"/>
      <c r="AVL74" s="105"/>
      <c r="AVM74" s="105"/>
      <c r="AVN74" s="105"/>
      <c r="AVO74" s="105"/>
      <c r="AVP74" s="105"/>
      <c r="AVQ74" s="105"/>
      <c r="AVR74" s="105"/>
      <c r="AVS74" s="105"/>
      <c r="AVT74" s="105"/>
      <c r="AVU74" s="105"/>
      <c r="AVV74" s="105"/>
      <c r="AVW74" s="105"/>
      <c r="AVX74" s="105"/>
      <c r="AVY74" s="105"/>
      <c r="AVZ74" s="105"/>
      <c r="AWA74" s="105"/>
      <c r="AWB74" s="105"/>
      <c r="AWC74" s="105"/>
      <c r="AWD74" s="105"/>
      <c r="AWE74" s="105"/>
      <c r="AWF74" s="105"/>
      <c r="AWG74" s="105"/>
      <c r="AWH74" s="105"/>
    </row>
    <row r="75" spans="1:1282" s="58" customFormat="1">
      <c r="A75" s="2578"/>
      <c r="B75" s="65"/>
      <c r="C75" s="82" t="s">
        <v>90</v>
      </c>
      <c r="D75" s="7"/>
      <c r="E75" s="7"/>
      <c r="F75" s="7"/>
      <c r="G75" s="7"/>
      <c r="H75" s="7"/>
      <c r="I75" s="7"/>
      <c r="J75" s="7"/>
      <c r="K75" s="7"/>
      <c r="L75" s="7"/>
      <c r="M75" s="7"/>
      <c r="N75" s="8"/>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05"/>
      <c r="EB75" s="105"/>
      <c r="EC75" s="105"/>
      <c r="ED75" s="105"/>
      <c r="EE75" s="105"/>
      <c r="EF75" s="105"/>
      <c r="EG75" s="105"/>
      <c r="EH75" s="105"/>
      <c r="EI75" s="105"/>
      <c r="EJ75" s="105"/>
      <c r="EK75" s="105"/>
      <c r="EL75" s="105"/>
      <c r="EM75" s="105"/>
      <c r="EN75" s="105"/>
      <c r="EO75" s="105"/>
      <c r="EP75" s="105"/>
      <c r="EQ75" s="105"/>
      <c r="ER75" s="105"/>
      <c r="ES75" s="105"/>
      <c r="ET75" s="105"/>
      <c r="EU75" s="105"/>
      <c r="EV75" s="105"/>
      <c r="EW75" s="105"/>
      <c r="EX75" s="105"/>
      <c r="EY75" s="105"/>
      <c r="EZ75" s="105"/>
      <c r="FA75" s="105"/>
      <c r="FB75" s="105"/>
      <c r="FC75" s="105"/>
      <c r="FD75" s="105"/>
      <c r="FE75" s="105"/>
      <c r="FF75" s="105"/>
      <c r="FG75" s="105"/>
      <c r="FH75" s="105"/>
      <c r="FI75" s="105"/>
      <c r="FJ75" s="105"/>
      <c r="FK75" s="105"/>
      <c r="FL75" s="105"/>
      <c r="FM75" s="105"/>
      <c r="FN75" s="105"/>
      <c r="FO75" s="105"/>
      <c r="FP75" s="105"/>
      <c r="FQ75" s="105"/>
      <c r="FR75" s="105"/>
      <c r="FS75" s="105"/>
      <c r="FT75" s="105"/>
      <c r="FU75" s="105"/>
      <c r="FV75" s="105"/>
      <c r="FW75" s="105"/>
      <c r="FX75" s="105"/>
      <c r="FY75" s="105"/>
      <c r="FZ75" s="105"/>
      <c r="GA75" s="105"/>
      <c r="GB75" s="105"/>
      <c r="GC75" s="105"/>
      <c r="GD75" s="105"/>
      <c r="GE75" s="105"/>
      <c r="GF75" s="105"/>
      <c r="GG75" s="105"/>
      <c r="GH75" s="105"/>
      <c r="GI75" s="105"/>
      <c r="GJ75" s="105"/>
      <c r="GK75" s="105"/>
      <c r="GL75" s="105"/>
      <c r="GM75" s="105"/>
      <c r="GN75" s="105"/>
      <c r="GO75" s="105"/>
      <c r="GP75" s="105"/>
      <c r="GQ75" s="105"/>
      <c r="GR75" s="105"/>
      <c r="GS75" s="105"/>
      <c r="GT75" s="105"/>
      <c r="GU75" s="105"/>
      <c r="GV75" s="105"/>
      <c r="GW75" s="105"/>
      <c r="GX75" s="105"/>
      <c r="GY75" s="105"/>
      <c r="GZ75" s="105"/>
      <c r="HA75" s="105"/>
      <c r="HB75" s="105"/>
      <c r="HC75" s="105"/>
      <c r="HD75" s="105"/>
      <c r="HE75" s="105"/>
      <c r="HF75" s="105"/>
      <c r="HG75" s="105"/>
      <c r="HH75" s="105"/>
      <c r="HI75" s="105"/>
      <c r="HJ75" s="105"/>
      <c r="HK75" s="105"/>
      <c r="HL75" s="105"/>
      <c r="HM75" s="105"/>
      <c r="HN75" s="105"/>
      <c r="HO75" s="105"/>
      <c r="HP75" s="105"/>
      <c r="HQ75" s="105"/>
      <c r="HR75" s="105"/>
      <c r="HS75" s="105"/>
      <c r="HT75" s="105"/>
      <c r="HU75" s="105"/>
      <c r="HV75" s="105"/>
      <c r="HW75" s="105"/>
      <c r="HX75" s="105"/>
      <c r="HY75" s="105"/>
      <c r="HZ75" s="105"/>
      <c r="IA75" s="105"/>
      <c r="IB75" s="105"/>
      <c r="IC75" s="105"/>
      <c r="ID75" s="105"/>
      <c r="IE75" s="105"/>
      <c r="IF75" s="105"/>
      <c r="IG75" s="105"/>
      <c r="IH75" s="105"/>
      <c r="II75" s="105"/>
      <c r="IJ75" s="105"/>
      <c r="IK75" s="105"/>
      <c r="IL75" s="105"/>
      <c r="IM75" s="105"/>
      <c r="IN75" s="105"/>
      <c r="IO75" s="105"/>
      <c r="IP75" s="105"/>
      <c r="IQ75" s="105"/>
      <c r="IR75" s="105"/>
      <c r="IS75" s="105"/>
      <c r="IT75" s="105"/>
      <c r="IU75" s="105"/>
      <c r="IV75" s="105"/>
      <c r="IW75" s="105"/>
      <c r="IX75" s="105"/>
      <c r="IY75" s="105"/>
      <c r="IZ75" s="105"/>
      <c r="JA75" s="105"/>
      <c r="JB75" s="105"/>
      <c r="JC75" s="105"/>
      <c r="JD75" s="105"/>
      <c r="JE75" s="105"/>
      <c r="JF75" s="105"/>
      <c r="JG75" s="105"/>
      <c r="JH75" s="105"/>
      <c r="JI75" s="105"/>
      <c r="JJ75" s="105"/>
      <c r="JK75" s="105"/>
      <c r="JL75" s="105"/>
      <c r="JM75" s="105"/>
      <c r="JN75" s="105"/>
      <c r="JO75" s="105"/>
      <c r="JP75" s="105"/>
      <c r="JQ75" s="105"/>
      <c r="JR75" s="105"/>
      <c r="JS75" s="105"/>
      <c r="JT75" s="105"/>
      <c r="JU75" s="105"/>
      <c r="JV75" s="105"/>
      <c r="JW75" s="105"/>
      <c r="JX75" s="105"/>
      <c r="JY75" s="105"/>
      <c r="JZ75" s="105"/>
      <c r="KA75" s="105"/>
      <c r="KB75" s="105"/>
      <c r="KC75" s="105"/>
      <c r="KD75" s="105"/>
      <c r="KE75" s="105"/>
      <c r="KF75" s="105"/>
      <c r="KG75" s="105"/>
      <c r="KH75" s="105"/>
      <c r="KI75" s="105"/>
      <c r="KJ75" s="105"/>
      <c r="KK75" s="105"/>
      <c r="KL75" s="105"/>
      <c r="KM75" s="105"/>
      <c r="KN75" s="105"/>
      <c r="KO75" s="105"/>
      <c r="KP75" s="105"/>
      <c r="KQ75" s="105"/>
      <c r="KR75" s="105"/>
      <c r="KS75" s="105"/>
      <c r="KT75" s="105"/>
      <c r="KU75" s="105"/>
      <c r="KV75" s="105"/>
      <c r="KW75" s="105"/>
      <c r="KX75" s="105"/>
      <c r="KY75" s="105"/>
      <c r="KZ75" s="105"/>
      <c r="LA75" s="105"/>
      <c r="LB75" s="105"/>
      <c r="LC75" s="105"/>
      <c r="LD75" s="105"/>
      <c r="LE75" s="105"/>
      <c r="LF75" s="105"/>
      <c r="LG75" s="105"/>
      <c r="LH75" s="105"/>
      <c r="LI75" s="105"/>
      <c r="LJ75" s="105"/>
      <c r="LK75" s="105"/>
      <c r="LL75" s="105"/>
      <c r="LM75" s="105"/>
      <c r="LN75" s="105"/>
      <c r="LO75" s="105"/>
      <c r="LP75" s="105"/>
      <c r="LQ75" s="105"/>
      <c r="LR75" s="105"/>
      <c r="LS75" s="105"/>
      <c r="LT75" s="105"/>
      <c r="LU75" s="105"/>
      <c r="LV75" s="105"/>
      <c r="LW75" s="105"/>
      <c r="LX75" s="105"/>
      <c r="LY75" s="105"/>
      <c r="LZ75" s="105"/>
      <c r="MA75" s="105"/>
      <c r="MB75" s="105"/>
      <c r="MC75" s="105"/>
      <c r="MD75" s="105"/>
      <c r="ME75" s="105"/>
      <c r="MF75" s="105"/>
      <c r="MG75" s="105"/>
      <c r="MH75" s="105"/>
      <c r="MI75" s="105"/>
      <c r="MJ75" s="105"/>
      <c r="MK75" s="105"/>
      <c r="ML75" s="105"/>
      <c r="MM75" s="105"/>
      <c r="MN75" s="105"/>
      <c r="MO75" s="105"/>
      <c r="MP75" s="105"/>
      <c r="MQ75" s="105"/>
      <c r="MR75" s="105"/>
      <c r="MS75" s="105"/>
      <c r="MT75" s="105"/>
      <c r="MU75" s="105"/>
      <c r="MV75" s="105"/>
      <c r="MW75" s="105"/>
      <c r="MX75" s="105"/>
      <c r="MY75" s="105"/>
      <c r="MZ75" s="105"/>
      <c r="NA75" s="105"/>
      <c r="NB75" s="105"/>
      <c r="NC75" s="105"/>
      <c r="ND75" s="105"/>
      <c r="NE75" s="105"/>
      <c r="NF75" s="105"/>
      <c r="NG75" s="105"/>
      <c r="NH75" s="105"/>
      <c r="NI75" s="105"/>
      <c r="NJ75" s="105"/>
      <c r="NK75" s="105"/>
      <c r="NL75" s="105"/>
      <c r="NM75" s="105"/>
      <c r="NN75" s="105"/>
      <c r="NO75" s="105"/>
      <c r="NP75" s="105"/>
      <c r="NQ75" s="105"/>
      <c r="NR75" s="105"/>
      <c r="NS75" s="105"/>
      <c r="NT75" s="105"/>
      <c r="NU75" s="105"/>
      <c r="NV75" s="105"/>
      <c r="NW75" s="105"/>
      <c r="NX75" s="105"/>
      <c r="NY75" s="105"/>
      <c r="NZ75" s="105"/>
      <c r="OA75" s="105"/>
      <c r="OB75" s="105"/>
      <c r="OC75" s="105"/>
      <c r="OD75" s="105"/>
      <c r="OE75" s="105"/>
      <c r="OF75" s="105"/>
      <c r="OG75" s="105"/>
      <c r="OH75" s="105"/>
      <c r="OI75" s="105"/>
      <c r="OJ75" s="105"/>
      <c r="OK75" s="105"/>
      <c r="OL75" s="105"/>
      <c r="OM75" s="105"/>
      <c r="ON75" s="105"/>
      <c r="OO75" s="105"/>
      <c r="OP75" s="105"/>
      <c r="OQ75" s="105"/>
      <c r="OR75" s="105"/>
      <c r="OS75" s="105"/>
      <c r="OT75" s="105"/>
      <c r="OU75" s="105"/>
      <c r="OV75" s="105"/>
      <c r="OW75" s="105"/>
      <c r="OX75" s="105"/>
      <c r="OY75" s="105"/>
      <c r="OZ75" s="105"/>
      <c r="PA75" s="105"/>
      <c r="PB75" s="105"/>
      <c r="PC75" s="105"/>
      <c r="PD75" s="105"/>
      <c r="PE75" s="105"/>
      <c r="PF75" s="105"/>
      <c r="PG75" s="105"/>
      <c r="PH75" s="105"/>
      <c r="PI75" s="105"/>
      <c r="PJ75" s="105"/>
      <c r="PK75" s="105"/>
      <c r="PL75" s="105"/>
      <c r="PM75" s="105"/>
      <c r="PN75" s="105"/>
      <c r="PO75" s="105"/>
      <c r="PP75" s="105"/>
      <c r="PQ75" s="105"/>
      <c r="PR75" s="105"/>
      <c r="PS75" s="105"/>
      <c r="PT75" s="105"/>
      <c r="PU75" s="105"/>
      <c r="PV75" s="105"/>
      <c r="PW75" s="105"/>
      <c r="PX75" s="105"/>
      <c r="PY75" s="105"/>
      <c r="PZ75" s="105"/>
      <c r="QA75" s="105"/>
      <c r="QB75" s="105"/>
      <c r="QC75" s="105"/>
      <c r="QD75" s="105"/>
      <c r="QE75" s="105"/>
      <c r="QF75" s="105"/>
      <c r="QG75" s="105"/>
      <c r="QH75" s="105"/>
      <c r="QI75" s="105"/>
      <c r="QJ75" s="105"/>
      <c r="QK75" s="105"/>
      <c r="QL75" s="105"/>
      <c r="QM75" s="105"/>
      <c r="QN75" s="105"/>
      <c r="QO75" s="105"/>
      <c r="QP75" s="105"/>
      <c r="QQ75" s="105"/>
      <c r="QR75" s="105"/>
      <c r="QS75" s="105"/>
      <c r="QT75" s="105"/>
      <c r="QU75" s="105"/>
      <c r="QV75" s="105"/>
      <c r="QW75" s="105"/>
      <c r="QX75" s="105"/>
      <c r="QY75" s="105"/>
      <c r="QZ75" s="105"/>
      <c r="RA75" s="105"/>
      <c r="RB75" s="105"/>
      <c r="RC75" s="105"/>
      <c r="RD75" s="105"/>
      <c r="RE75" s="105"/>
      <c r="RF75" s="105"/>
      <c r="RG75" s="105"/>
      <c r="RH75" s="105"/>
      <c r="RI75" s="105"/>
      <c r="RJ75" s="105"/>
      <c r="RK75" s="105"/>
      <c r="RL75" s="105"/>
      <c r="RM75" s="105"/>
      <c r="RN75" s="105"/>
      <c r="RO75" s="105"/>
      <c r="RP75" s="105"/>
      <c r="RQ75" s="105"/>
      <c r="RR75" s="105"/>
      <c r="RS75" s="105"/>
      <c r="RT75" s="105"/>
      <c r="RU75" s="105"/>
      <c r="RV75" s="105"/>
      <c r="RW75" s="105"/>
      <c r="RX75" s="105"/>
      <c r="RY75" s="105"/>
      <c r="RZ75" s="105"/>
      <c r="SA75" s="105"/>
      <c r="SB75" s="105"/>
      <c r="SC75" s="105"/>
      <c r="SD75" s="105"/>
      <c r="SE75" s="105"/>
      <c r="SF75" s="105"/>
      <c r="SG75" s="105"/>
      <c r="SH75" s="105"/>
      <c r="SI75" s="105"/>
      <c r="SJ75" s="105"/>
      <c r="SK75" s="105"/>
      <c r="SL75" s="105"/>
      <c r="SM75" s="105"/>
      <c r="SN75" s="105"/>
      <c r="SO75" s="105"/>
      <c r="SP75" s="105"/>
      <c r="SQ75" s="105"/>
      <c r="SR75" s="105"/>
      <c r="SS75" s="105"/>
      <c r="ST75" s="105"/>
      <c r="SU75" s="105"/>
      <c r="SV75" s="105"/>
      <c r="SW75" s="105"/>
      <c r="SX75" s="105"/>
      <c r="SY75" s="105"/>
      <c r="SZ75" s="105"/>
      <c r="TA75" s="105"/>
      <c r="TB75" s="105"/>
      <c r="TC75" s="105"/>
      <c r="TD75" s="105"/>
      <c r="TE75" s="105"/>
      <c r="TF75" s="105"/>
      <c r="TG75" s="105"/>
      <c r="TH75" s="105"/>
      <c r="TI75" s="105"/>
      <c r="TJ75" s="105"/>
      <c r="TK75" s="105"/>
      <c r="TL75" s="105"/>
      <c r="TM75" s="105"/>
      <c r="TN75" s="105"/>
      <c r="TO75" s="105"/>
      <c r="TP75" s="105"/>
      <c r="TQ75" s="105"/>
      <c r="TR75" s="105"/>
      <c r="TS75" s="105"/>
      <c r="TT75" s="105"/>
      <c r="TU75" s="105"/>
      <c r="TV75" s="105"/>
      <c r="TW75" s="105"/>
      <c r="TX75" s="105"/>
      <c r="TY75" s="105"/>
      <c r="TZ75" s="105"/>
      <c r="UA75" s="105"/>
      <c r="UB75" s="105"/>
      <c r="UC75" s="105"/>
      <c r="UD75" s="105"/>
      <c r="UE75" s="105"/>
      <c r="UF75" s="105"/>
      <c r="UG75" s="105"/>
      <c r="UH75" s="105"/>
      <c r="UI75" s="105"/>
      <c r="UJ75" s="105"/>
      <c r="UK75" s="105"/>
      <c r="UL75" s="105"/>
      <c r="UM75" s="105"/>
      <c r="UN75" s="105"/>
      <c r="UO75" s="105"/>
      <c r="UP75" s="105"/>
      <c r="UQ75" s="105"/>
      <c r="UR75" s="105"/>
      <c r="US75" s="105"/>
      <c r="UT75" s="105"/>
      <c r="UU75" s="105"/>
      <c r="UV75" s="105"/>
      <c r="UW75" s="105"/>
      <c r="UX75" s="105"/>
      <c r="UY75" s="105"/>
      <c r="UZ75" s="105"/>
      <c r="VA75" s="105"/>
      <c r="VB75" s="105"/>
      <c r="VC75" s="105"/>
      <c r="VD75" s="105"/>
      <c r="VE75" s="105"/>
      <c r="VF75" s="105"/>
      <c r="VG75" s="105"/>
      <c r="VH75" s="105"/>
      <c r="VI75" s="105"/>
      <c r="VJ75" s="105"/>
      <c r="VK75" s="105"/>
      <c r="VL75" s="105"/>
      <c r="VM75" s="105"/>
      <c r="VN75" s="105"/>
      <c r="VO75" s="105"/>
      <c r="VP75" s="105"/>
      <c r="VQ75" s="105"/>
      <c r="VR75" s="105"/>
      <c r="VS75" s="105"/>
      <c r="VT75" s="105"/>
      <c r="VU75" s="105"/>
      <c r="VV75" s="105"/>
      <c r="VW75" s="105"/>
      <c r="VX75" s="105"/>
      <c r="VY75" s="105"/>
      <c r="VZ75" s="105"/>
      <c r="WA75" s="105"/>
      <c r="WB75" s="105"/>
      <c r="WC75" s="105"/>
      <c r="WD75" s="105"/>
      <c r="WE75" s="105"/>
      <c r="WF75" s="105"/>
      <c r="WG75" s="105"/>
      <c r="WH75" s="105"/>
      <c r="WI75" s="105"/>
      <c r="WJ75" s="105"/>
      <c r="WK75" s="105"/>
      <c r="WL75" s="105"/>
      <c r="WM75" s="105"/>
      <c r="WN75" s="105"/>
      <c r="WO75" s="105"/>
      <c r="WP75" s="105"/>
      <c r="WQ75" s="105"/>
      <c r="WR75" s="105"/>
      <c r="WS75" s="105"/>
      <c r="WT75" s="105"/>
      <c r="WU75" s="105"/>
      <c r="WV75" s="105"/>
      <c r="WW75" s="105"/>
      <c r="WX75" s="105"/>
      <c r="WY75" s="105"/>
      <c r="WZ75" s="105"/>
      <c r="XA75" s="105"/>
      <c r="XB75" s="105"/>
      <c r="XC75" s="105"/>
      <c r="XD75" s="105"/>
      <c r="XE75" s="105"/>
      <c r="XF75" s="105"/>
      <c r="XG75" s="105"/>
      <c r="XH75" s="105"/>
      <c r="XI75" s="105"/>
      <c r="XJ75" s="105"/>
      <c r="XK75" s="105"/>
      <c r="XL75" s="105"/>
      <c r="XM75" s="105"/>
      <c r="XN75" s="105"/>
      <c r="XO75" s="105"/>
      <c r="XP75" s="105"/>
      <c r="XQ75" s="105"/>
      <c r="XR75" s="105"/>
      <c r="XS75" s="105"/>
      <c r="XT75" s="105"/>
      <c r="XU75" s="105"/>
      <c r="XV75" s="105"/>
      <c r="XW75" s="105"/>
      <c r="XX75" s="105"/>
      <c r="XY75" s="105"/>
      <c r="XZ75" s="105"/>
      <c r="YA75" s="105"/>
      <c r="YB75" s="105"/>
      <c r="YC75" s="105"/>
      <c r="YD75" s="105"/>
      <c r="YE75" s="105"/>
      <c r="YF75" s="105"/>
      <c r="YG75" s="105"/>
      <c r="YH75" s="105"/>
      <c r="YI75" s="105"/>
      <c r="YJ75" s="105"/>
      <c r="YK75" s="105"/>
      <c r="YL75" s="105"/>
      <c r="YM75" s="105"/>
      <c r="YN75" s="105"/>
      <c r="YO75" s="105"/>
      <c r="YP75" s="105"/>
      <c r="YQ75" s="105"/>
      <c r="YR75" s="105"/>
      <c r="YS75" s="105"/>
      <c r="YT75" s="105"/>
      <c r="YU75" s="105"/>
      <c r="YV75" s="105"/>
      <c r="YW75" s="105"/>
      <c r="YX75" s="105"/>
      <c r="YY75" s="105"/>
      <c r="YZ75" s="105"/>
      <c r="ZA75" s="105"/>
      <c r="ZB75" s="105"/>
      <c r="ZC75" s="105"/>
      <c r="ZD75" s="105"/>
      <c r="ZE75" s="105"/>
      <c r="ZF75" s="105"/>
      <c r="ZG75" s="105"/>
      <c r="ZH75" s="105"/>
      <c r="ZI75" s="105"/>
      <c r="ZJ75" s="105"/>
      <c r="ZK75" s="105"/>
      <c r="ZL75" s="105"/>
      <c r="ZM75" s="105"/>
      <c r="ZN75" s="105"/>
      <c r="ZO75" s="105"/>
      <c r="ZP75" s="105"/>
      <c r="ZQ75" s="105"/>
      <c r="ZR75" s="105"/>
      <c r="ZS75" s="105"/>
      <c r="ZT75" s="105"/>
      <c r="ZU75" s="105"/>
      <c r="ZV75" s="105"/>
      <c r="ZW75" s="105"/>
      <c r="ZX75" s="105"/>
      <c r="ZY75" s="105"/>
      <c r="ZZ75" s="105"/>
      <c r="AAA75" s="105"/>
      <c r="AAB75" s="105"/>
      <c r="AAC75" s="105"/>
      <c r="AAD75" s="105"/>
      <c r="AAE75" s="105"/>
      <c r="AAF75" s="105"/>
      <c r="AAG75" s="105"/>
      <c r="AAH75" s="105"/>
      <c r="AAI75" s="105"/>
      <c r="AAJ75" s="105"/>
      <c r="AAK75" s="105"/>
      <c r="AAL75" s="105"/>
      <c r="AAM75" s="105"/>
      <c r="AAN75" s="105"/>
      <c r="AAO75" s="105"/>
      <c r="AAP75" s="105"/>
      <c r="AAQ75" s="105"/>
      <c r="AAR75" s="105"/>
      <c r="AAS75" s="105"/>
      <c r="AAT75" s="105"/>
      <c r="AAU75" s="105"/>
      <c r="AAV75" s="105"/>
      <c r="AAW75" s="105"/>
      <c r="AAX75" s="105"/>
      <c r="AAY75" s="105"/>
      <c r="AAZ75" s="105"/>
      <c r="ABA75" s="105"/>
      <c r="ABB75" s="105"/>
      <c r="ABC75" s="105"/>
      <c r="ABD75" s="105"/>
      <c r="ABE75" s="105"/>
      <c r="ABF75" s="105"/>
      <c r="ABG75" s="105"/>
      <c r="ABH75" s="105"/>
      <c r="ABI75" s="105"/>
      <c r="ABJ75" s="105"/>
      <c r="ABK75" s="105"/>
      <c r="ABL75" s="105"/>
      <c r="ABM75" s="105"/>
      <c r="ABN75" s="105"/>
      <c r="ABO75" s="105"/>
      <c r="ABP75" s="105"/>
      <c r="ABQ75" s="105"/>
      <c r="ABR75" s="105"/>
      <c r="ABS75" s="105"/>
      <c r="ABT75" s="105"/>
      <c r="ABU75" s="105"/>
      <c r="ABV75" s="105"/>
      <c r="ABW75" s="105"/>
      <c r="ABX75" s="105"/>
      <c r="ABY75" s="105"/>
      <c r="ABZ75" s="105"/>
      <c r="ACA75" s="105"/>
      <c r="ACB75" s="105"/>
      <c r="ACC75" s="105"/>
      <c r="ACD75" s="105"/>
      <c r="ACE75" s="105"/>
      <c r="ACF75" s="105"/>
      <c r="ACG75" s="105"/>
      <c r="ACH75" s="105"/>
      <c r="ACI75" s="105"/>
      <c r="ACJ75" s="105"/>
      <c r="ACK75" s="105"/>
      <c r="ACL75" s="105"/>
      <c r="ACM75" s="105"/>
      <c r="ACN75" s="105"/>
      <c r="ACO75" s="105"/>
      <c r="ACP75" s="105"/>
      <c r="ACQ75" s="105"/>
      <c r="ACR75" s="105"/>
      <c r="ACS75" s="105"/>
      <c r="ACT75" s="105"/>
      <c r="ACU75" s="105"/>
      <c r="ACV75" s="105"/>
      <c r="ACW75" s="105"/>
      <c r="ACX75" s="105"/>
      <c r="ACY75" s="105"/>
      <c r="ACZ75" s="105"/>
      <c r="ADA75" s="105"/>
      <c r="ADB75" s="105"/>
      <c r="ADC75" s="105"/>
      <c r="ADD75" s="105"/>
      <c r="ADE75" s="105"/>
      <c r="ADF75" s="105"/>
      <c r="ADG75" s="105"/>
      <c r="ADH75" s="105"/>
      <c r="ADI75" s="105"/>
      <c r="ADJ75" s="105"/>
      <c r="ADK75" s="105"/>
      <c r="ADL75" s="105"/>
      <c r="ADM75" s="105"/>
      <c r="ADN75" s="105"/>
      <c r="ADO75" s="105"/>
      <c r="ADP75" s="105"/>
      <c r="ADQ75" s="105"/>
      <c r="ADR75" s="105"/>
      <c r="ADS75" s="105"/>
      <c r="ADT75" s="105"/>
      <c r="ADU75" s="105"/>
      <c r="ADV75" s="105"/>
      <c r="ADW75" s="105"/>
      <c r="ADX75" s="105"/>
      <c r="ADY75" s="105"/>
      <c r="ADZ75" s="105"/>
      <c r="AEA75" s="105"/>
      <c r="AEB75" s="105"/>
      <c r="AEC75" s="105"/>
      <c r="AED75" s="105"/>
      <c r="AEE75" s="105"/>
      <c r="AEF75" s="105"/>
      <c r="AEG75" s="105"/>
      <c r="AEH75" s="105"/>
      <c r="AEI75" s="105"/>
      <c r="AEJ75" s="105"/>
      <c r="AEK75" s="105"/>
      <c r="AEL75" s="105"/>
      <c r="AEM75" s="105"/>
      <c r="AEN75" s="105"/>
      <c r="AEO75" s="105"/>
      <c r="AEP75" s="105"/>
      <c r="AEQ75" s="105"/>
      <c r="AER75" s="105"/>
      <c r="AES75" s="105"/>
      <c r="AET75" s="105"/>
      <c r="AEU75" s="105"/>
      <c r="AEV75" s="105"/>
      <c r="AEW75" s="105"/>
      <c r="AEX75" s="105"/>
      <c r="AEY75" s="105"/>
      <c r="AEZ75" s="105"/>
      <c r="AFA75" s="105"/>
      <c r="AFB75" s="105"/>
      <c r="AFC75" s="105"/>
      <c r="AFD75" s="105"/>
      <c r="AFE75" s="105"/>
      <c r="AFF75" s="105"/>
      <c r="AFG75" s="105"/>
      <c r="AFH75" s="105"/>
      <c r="AFI75" s="105"/>
      <c r="AFJ75" s="105"/>
      <c r="AFK75" s="105"/>
      <c r="AFL75" s="105"/>
      <c r="AFM75" s="105"/>
      <c r="AFN75" s="105"/>
      <c r="AFO75" s="105"/>
      <c r="AFP75" s="105"/>
      <c r="AFQ75" s="105"/>
      <c r="AFR75" s="105"/>
      <c r="AFS75" s="105"/>
      <c r="AFT75" s="105"/>
      <c r="AFU75" s="105"/>
      <c r="AFV75" s="105"/>
      <c r="AFW75" s="105"/>
      <c r="AFX75" s="105"/>
      <c r="AFY75" s="105"/>
      <c r="AFZ75" s="105"/>
      <c r="AGA75" s="105"/>
      <c r="AGB75" s="105"/>
      <c r="AGC75" s="105"/>
      <c r="AGD75" s="105"/>
      <c r="AGE75" s="105"/>
      <c r="AGF75" s="105"/>
      <c r="AGG75" s="105"/>
      <c r="AGH75" s="105"/>
      <c r="AGI75" s="105"/>
      <c r="AGJ75" s="105"/>
      <c r="AGK75" s="105"/>
      <c r="AGL75" s="105"/>
      <c r="AGM75" s="105"/>
      <c r="AGN75" s="105"/>
      <c r="AGO75" s="105"/>
      <c r="AGP75" s="105"/>
      <c r="AGQ75" s="105"/>
      <c r="AGR75" s="105"/>
      <c r="AGS75" s="105"/>
      <c r="AGT75" s="105"/>
      <c r="AGU75" s="105"/>
      <c r="AGV75" s="105"/>
      <c r="AGW75" s="105"/>
      <c r="AGX75" s="105"/>
      <c r="AGY75" s="105"/>
      <c r="AGZ75" s="105"/>
      <c r="AHA75" s="105"/>
      <c r="AHB75" s="105"/>
      <c r="AHC75" s="105"/>
      <c r="AHD75" s="105"/>
      <c r="AHE75" s="105"/>
      <c r="AHF75" s="105"/>
      <c r="AHG75" s="105"/>
      <c r="AHH75" s="105"/>
      <c r="AHI75" s="105"/>
      <c r="AHJ75" s="105"/>
      <c r="AHK75" s="105"/>
      <c r="AHL75" s="105"/>
      <c r="AHM75" s="105"/>
      <c r="AHN75" s="105"/>
      <c r="AHO75" s="105"/>
      <c r="AHP75" s="105"/>
      <c r="AHQ75" s="105"/>
      <c r="AHR75" s="105"/>
      <c r="AHS75" s="105"/>
      <c r="AHT75" s="105"/>
      <c r="AHU75" s="105"/>
      <c r="AHV75" s="105"/>
      <c r="AHW75" s="105"/>
      <c r="AHX75" s="105"/>
      <c r="AHY75" s="105"/>
      <c r="AHZ75" s="105"/>
      <c r="AIA75" s="105"/>
      <c r="AIB75" s="105"/>
      <c r="AIC75" s="105"/>
      <c r="AID75" s="105"/>
      <c r="AIE75" s="105"/>
      <c r="AIF75" s="105"/>
      <c r="AIG75" s="105"/>
      <c r="AIH75" s="105"/>
      <c r="AII75" s="105"/>
      <c r="AIJ75" s="105"/>
      <c r="AIK75" s="105"/>
      <c r="AIL75" s="105"/>
      <c r="AIM75" s="105"/>
      <c r="AIN75" s="105"/>
      <c r="AIO75" s="105"/>
      <c r="AIP75" s="105"/>
      <c r="AIQ75" s="105"/>
      <c r="AIR75" s="105"/>
      <c r="AIS75" s="105"/>
      <c r="AIT75" s="105"/>
      <c r="AIU75" s="105"/>
      <c r="AIV75" s="105"/>
      <c r="AIW75" s="105"/>
      <c r="AIX75" s="105"/>
      <c r="AIY75" s="105"/>
      <c r="AIZ75" s="105"/>
      <c r="AJA75" s="105"/>
      <c r="AJB75" s="105"/>
      <c r="AJC75" s="105"/>
      <c r="AJD75" s="105"/>
      <c r="AJE75" s="105"/>
      <c r="AJF75" s="105"/>
      <c r="AJG75" s="105"/>
      <c r="AJH75" s="105"/>
      <c r="AJI75" s="105"/>
      <c r="AJJ75" s="105"/>
      <c r="AJK75" s="105"/>
      <c r="AJL75" s="105"/>
      <c r="AJM75" s="105"/>
      <c r="AJN75" s="105"/>
      <c r="AJO75" s="105"/>
      <c r="AJP75" s="105"/>
      <c r="AJQ75" s="105"/>
      <c r="AJR75" s="105"/>
      <c r="AJS75" s="105"/>
      <c r="AJT75" s="105"/>
      <c r="AJU75" s="105"/>
      <c r="AJV75" s="105"/>
      <c r="AJW75" s="105"/>
      <c r="AJX75" s="105"/>
      <c r="AJY75" s="105"/>
      <c r="AJZ75" s="105"/>
      <c r="AKA75" s="105"/>
      <c r="AKB75" s="105"/>
      <c r="AKC75" s="105"/>
      <c r="AKD75" s="105"/>
      <c r="AKE75" s="105"/>
      <c r="AKF75" s="105"/>
      <c r="AKG75" s="105"/>
      <c r="AKH75" s="105"/>
      <c r="AKI75" s="105"/>
      <c r="AKJ75" s="105"/>
      <c r="AKK75" s="105"/>
      <c r="AKL75" s="105"/>
      <c r="AKM75" s="105"/>
      <c r="AKN75" s="105"/>
      <c r="AKO75" s="105"/>
      <c r="AKP75" s="105"/>
      <c r="AKQ75" s="105"/>
      <c r="AKR75" s="105"/>
      <c r="AKS75" s="105"/>
      <c r="AKT75" s="105"/>
      <c r="AKU75" s="105"/>
      <c r="AKV75" s="105"/>
      <c r="AKW75" s="105"/>
      <c r="AKX75" s="105"/>
      <c r="AKY75" s="105"/>
      <c r="AKZ75" s="105"/>
      <c r="ALA75" s="105"/>
      <c r="ALB75" s="105"/>
      <c r="ALC75" s="105"/>
      <c r="ALD75" s="105"/>
      <c r="ALE75" s="105"/>
      <c r="ALF75" s="105"/>
      <c r="ALG75" s="105"/>
      <c r="ALH75" s="105"/>
      <c r="ALI75" s="105"/>
      <c r="ALJ75" s="105"/>
      <c r="ALK75" s="105"/>
      <c r="ALL75" s="105"/>
      <c r="ALM75" s="105"/>
      <c r="ALN75" s="105"/>
      <c r="ALO75" s="105"/>
      <c r="ALP75" s="105"/>
      <c r="ALQ75" s="105"/>
      <c r="ALR75" s="105"/>
      <c r="ALS75" s="105"/>
      <c r="ALT75" s="105"/>
      <c r="ALU75" s="105"/>
      <c r="ALV75" s="105"/>
      <c r="ALW75" s="105"/>
      <c r="ALX75" s="105"/>
      <c r="ALY75" s="105"/>
      <c r="ALZ75" s="105"/>
      <c r="AMA75" s="105"/>
      <c r="AMB75" s="105"/>
      <c r="AMC75" s="105"/>
      <c r="AMD75" s="105"/>
      <c r="AME75" s="105"/>
      <c r="AMF75" s="105"/>
      <c r="AMG75" s="105"/>
      <c r="AMH75" s="105"/>
      <c r="AMI75" s="105"/>
      <c r="AMJ75" s="105"/>
      <c r="AMK75" s="105"/>
      <c r="AML75" s="105"/>
      <c r="AMM75" s="105"/>
      <c r="AMN75" s="105"/>
      <c r="AMO75" s="105"/>
      <c r="AMP75" s="105"/>
      <c r="AMQ75" s="105"/>
      <c r="AMR75" s="105"/>
      <c r="AMS75" s="105"/>
      <c r="AMT75" s="105"/>
      <c r="AMU75" s="105"/>
      <c r="AMV75" s="105"/>
      <c r="AMW75" s="105"/>
      <c r="AMX75" s="105"/>
      <c r="AMY75" s="105"/>
      <c r="AMZ75" s="105"/>
      <c r="ANA75" s="105"/>
      <c r="ANB75" s="105"/>
      <c r="ANC75" s="105"/>
      <c r="AND75" s="105"/>
      <c r="ANE75" s="105"/>
      <c r="ANF75" s="105"/>
      <c r="ANG75" s="105"/>
      <c r="ANH75" s="105"/>
      <c r="ANI75" s="105"/>
      <c r="ANJ75" s="105"/>
      <c r="ANK75" s="105"/>
      <c r="ANL75" s="105"/>
      <c r="ANM75" s="105"/>
      <c r="ANN75" s="105"/>
      <c r="ANO75" s="105"/>
      <c r="ANP75" s="105"/>
      <c r="ANQ75" s="105"/>
      <c r="ANR75" s="105"/>
      <c r="ANS75" s="105"/>
      <c r="ANT75" s="105"/>
      <c r="ANU75" s="105"/>
      <c r="ANV75" s="105"/>
      <c r="ANW75" s="105"/>
      <c r="ANX75" s="105"/>
      <c r="ANY75" s="105"/>
      <c r="ANZ75" s="105"/>
      <c r="AOA75" s="105"/>
      <c r="AOB75" s="105"/>
      <c r="AOC75" s="105"/>
      <c r="AOD75" s="105"/>
      <c r="AOE75" s="105"/>
      <c r="AOF75" s="105"/>
      <c r="AOG75" s="105"/>
      <c r="AOH75" s="105"/>
      <c r="AOI75" s="105"/>
      <c r="AOJ75" s="105"/>
      <c r="AOK75" s="105"/>
      <c r="AOL75" s="105"/>
      <c r="AOM75" s="105"/>
      <c r="AON75" s="105"/>
      <c r="AOO75" s="105"/>
      <c r="AOP75" s="105"/>
      <c r="AOQ75" s="105"/>
      <c r="AOR75" s="105"/>
      <c r="AOS75" s="105"/>
      <c r="AOT75" s="105"/>
      <c r="AOU75" s="105"/>
      <c r="AOV75" s="105"/>
      <c r="AOW75" s="105"/>
      <c r="AOX75" s="105"/>
      <c r="AOY75" s="105"/>
      <c r="AOZ75" s="105"/>
      <c r="APA75" s="105"/>
      <c r="APB75" s="105"/>
      <c r="APC75" s="105"/>
      <c r="APD75" s="105"/>
      <c r="APE75" s="105"/>
      <c r="APF75" s="105"/>
      <c r="APG75" s="105"/>
      <c r="APH75" s="105"/>
      <c r="API75" s="105"/>
      <c r="APJ75" s="105"/>
      <c r="APK75" s="105"/>
      <c r="APL75" s="105"/>
      <c r="APM75" s="105"/>
      <c r="APN75" s="105"/>
      <c r="APO75" s="105"/>
      <c r="APP75" s="105"/>
      <c r="APQ75" s="105"/>
      <c r="APR75" s="105"/>
      <c r="APS75" s="105"/>
      <c r="APT75" s="105"/>
      <c r="APU75" s="105"/>
      <c r="APV75" s="105"/>
      <c r="APW75" s="105"/>
      <c r="APX75" s="105"/>
      <c r="APY75" s="105"/>
      <c r="APZ75" s="105"/>
      <c r="AQA75" s="105"/>
      <c r="AQB75" s="105"/>
      <c r="AQC75" s="105"/>
      <c r="AQD75" s="105"/>
      <c r="AQE75" s="105"/>
      <c r="AQF75" s="105"/>
      <c r="AQG75" s="105"/>
      <c r="AQH75" s="105"/>
      <c r="AQI75" s="105"/>
      <c r="AQJ75" s="105"/>
      <c r="AQK75" s="105"/>
      <c r="AQL75" s="105"/>
      <c r="AQM75" s="105"/>
      <c r="AQN75" s="105"/>
      <c r="AQO75" s="105"/>
      <c r="AQP75" s="105"/>
      <c r="AQQ75" s="105"/>
      <c r="AQR75" s="105"/>
      <c r="AQS75" s="105"/>
      <c r="AQT75" s="105"/>
      <c r="AQU75" s="105"/>
      <c r="AQV75" s="105"/>
      <c r="AQW75" s="105"/>
      <c r="AQX75" s="105"/>
      <c r="AQY75" s="105"/>
      <c r="AQZ75" s="105"/>
      <c r="ARA75" s="105"/>
      <c r="ARB75" s="105"/>
      <c r="ARC75" s="105"/>
      <c r="ARD75" s="105"/>
      <c r="ARE75" s="105"/>
      <c r="ARF75" s="105"/>
      <c r="ARG75" s="105"/>
      <c r="ARH75" s="105"/>
      <c r="ARI75" s="105"/>
      <c r="ARJ75" s="105"/>
      <c r="ARK75" s="105"/>
      <c r="ARL75" s="105"/>
      <c r="ARM75" s="105"/>
      <c r="ARN75" s="105"/>
      <c r="ARO75" s="105"/>
      <c r="ARP75" s="105"/>
      <c r="ARQ75" s="105"/>
      <c r="ARR75" s="105"/>
      <c r="ARS75" s="105"/>
      <c r="ART75" s="105"/>
      <c r="ARU75" s="105"/>
      <c r="ARV75" s="105"/>
      <c r="ARW75" s="105"/>
      <c r="ARX75" s="105"/>
      <c r="ARY75" s="105"/>
      <c r="ARZ75" s="105"/>
      <c r="ASA75" s="105"/>
      <c r="ASB75" s="105"/>
      <c r="ASC75" s="105"/>
      <c r="ASD75" s="105"/>
      <c r="ASE75" s="105"/>
      <c r="ASF75" s="105"/>
      <c r="ASG75" s="105"/>
      <c r="ASH75" s="105"/>
      <c r="ASI75" s="105"/>
      <c r="ASJ75" s="105"/>
      <c r="ASK75" s="105"/>
      <c r="ASL75" s="105"/>
      <c r="ASM75" s="105"/>
      <c r="ASN75" s="105"/>
      <c r="ASO75" s="105"/>
      <c r="ASP75" s="105"/>
      <c r="ASQ75" s="105"/>
      <c r="ASR75" s="105"/>
      <c r="ASS75" s="105"/>
      <c r="AST75" s="105"/>
      <c r="ASU75" s="105"/>
      <c r="ASV75" s="105"/>
      <c r="ASW75" s="105"/>
      <c r="ASX75" s="105"/>
      <c r="ASY75" s="105"/>
      <c r="ASZ75" s="105"/>
      <c r="ATA75" s="105"/>
      <c r="ATB75" s="105"/>
      <c r="ATC75" s="105"/>
      <c r="ATD75" s="105"/>
      <c r="ATE75" s="105"/>
      <c r="ATF75" s="105"/>
      <c r="ATG75" s="105"/>
      <c r="ATH75" s="105"/>
      <c r="ATI75" s="105"/>
      <c r="ATJ75" s="105"/>
      <c r="ATK75" s="105"/>
      <c r="ATL75" s="105"/>
      <c r="ATM75" s="105"/>
      <c r="ATN75" s="105"/>
      <c r="ATO75" s="105"/>
      <c r="ATP75" s="105"/>
      <c r="ATQ75" s="105"/>
      <c r="ATR75" s="105"/>
      <c r="ATS75" s="105"/>
      <c r="ATT75" s="105"/>
      <c r="ATU75" s="105"/>
      <c r="ATV75" s="105"/>
      <c r="ATW75" s="105"/>
      <c r="ATX75" s="105"/>
      <c r="ATY75" s="105"/>
      <c r="ATZ75" s="105"/>
      <c r="AUA75" s="105"/>
      <c r="AUB75" s="105"/>
      <c r="AUC75" s="105"/>
      <c r="AUD75" s="105"/>
      <c r="AUE75" s="105"/>
      <c r="AUF75" s="105"/>
      <c r="AUG75" s="105"/>
      <c r="AUH75" s="105"/>
      <c r="AUI75" s="105"/>
      <c r="AUJ75" s="105"/>
      <c r="AUK75" s="105"/>
      <c r="AUL75" s="105"/>
      <c r="AUM75" s="105"/>
      <c r="AUN75" s="105"/>
      <c r="AUO75" s="105"/>
      <c r="AUP75" s="105"/>
      <c r="AUQ75" s="105"/>
      <c r="AUR75" s="105"/>
      <c r="AUS75" s="105"/>
      <c r="AUT75" s="105"/>
      <c r="AUU75" s="105"/>
      <c r="AUV75" s="105"/>
      <c r="AUW75" s="105"/>
      <c r="AUX75" s="105"/>
      <c r="AUY75" s="105"/>
      <c r="AUZ75" s="105"/>
      <c r="AVA75" s="105"/>
      <c r="AVB75" s="105"/>
      <c r="AVC75" s="105"/>
      <c r="AVD75" s="105"/>
      <c r="AVE75" s="105"/>
      <c r="AVF75" s="105"/>
      <c r="AVG75" s="105"/>
      <c r="AVH75" s="105"/>
      <c r="AVI75" s="105"/>
      <c r="AVJ75" s="105"/>
      <c r="AVK75" s="105"/>
      <c r="AVL75" s="105"/>
      <c r="AVM75" s="105"/>
      <c r="AVN75" s="105"/>
      <c r="AVO75" s="105"/>
      <c r="AVP75" s="105"/>
      <c r="AVQ75" s="105"/>
      <c r="AVR75" s="105"/>
      <c r="AVS75" s="105"/>
      <c r="AVT75" s="105"/>
      <c r="AVU75" s="105"/>
      <c r="AVV75" s="105"/>
      <c r="AVW75" s="105"/>
      <c r="AVX75" s="105"/>
      <c r="AVY75" s="105"/>
      <c r="AVZ75" s="105"/>
      <c r="AWA75" s="105"/>
      <c r="AWB75" s="105"/>
      <c r="AWC75" s="105"/>
      <c r="AWD75" s="105"/>
      <c r="AWE75" s="105"/>
      <c r="AWF75" s="105"/>
      <c r="AWG75" s="105"/>
      <c r="AWH75" s="105"/>
    </row>
    <row r="76" spans="1:1282" s="58" customFormat="1">
      <c r="A76" s="2578"/>
      <c r="B76" s="65"/>
      <c r="C76" s="7"/>
      <c r="D76" s="7"/>
      <c r="E76" s="7"/>
      <c r="F76" s="7"/>
      <c r="G76" s="7"/>
      <c r="H76" s="7"/>
      <c r="I76" s="7"/>
      <c r="J76" s="7"/>
      <c r="K76" s="7"/>
      <c r="L76" s="7"/>
      <c r="M76" s="7"/>
      <c r="N76" s="8"/>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c r="CE76" s="105"/>
      <c r="CF76" s="105"/>
      <c r="CG76" s="105"/>
      <c r="CH76" s="105"/>
      <c r="CI76" s="105"/>
      <c r="CJ76" s="105"/>
      <c r="CK76" s="105"/>
      <c r="CL76" s="105"/>
      <c r="CM76" s="105"/>
      <c r="CN76" s="105"/>
      <c r="CO76" s="105"/>
      <c r="CP76" s="105"/>
      <c r="CQ76" s="105"/>
      <c r="CR76" s="105"/>
      <c r="CS76" s="105"/>
      <c r="CT76" s="105"/>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05"/>
      <c r="DY76" s="105"/>
      <c r="DZ76" s="105"/>
      <c r="EA76" s="105"/>
      <c r="EB76" s="105"/>
      <c r="EC76" s="105"/>
      <c r="ED76" s="105"/>
      <c r="EE76" s="105"/>
      <c r="EF76" s="105"/>
      <c r="EG76" s="105"/>
      <c r="EH76" s="105"/>
      <c r="EI76" s="105"/>
      <c r="EJ76" s="105"/>
      <c r="EK76" s="105"/>
      <c r="EL76" s="105"/>
      <c r="EM76" s="105"/>
      <c r="EN76" s="105"/>
      <c r="EO76" s="105"/>
      <c r="EP76" s="105"/>
      <c r="EQ76" s="105"/>
      <c r="ER76" s="105"/>
      <c r="ES76" s="105"/>
      <c r="ET76" s="105"/>
      <c r="EU76" s="105"/>
      <c r="EV76" s="105"/>
      <c r="EW76" s="105"/>
      <c r="EX76" s="105"/>
      <c r="EY76" s="105"/>
      <c r="EZ76" s="105"/>
      <c r="FA76" s="105"/>
      <c r="FB76" s="105"/>
      <c r="FC76" s="105"/>
      <c r="FD76" s="105"/>
      <c r="FE76" s="105"/>
      <c r="FF76" s="105"/>
      <c r="FG76" s="105"/>
      <c r="FH76" s="105"/>
      <c r="FI76" s="105"/>
      <c r="FJ76" s="105"/>
      <c r="FK76" s="105"/>
      <c r="FL76" s="105"/>
      <c r="FM76" s="105"/>
      <c r="FN76" s="105"/>
      <c r="FO76" s="105"/>
      <c r="FP76" s="105"/>
      <c r="FQ76" s="105"/>
      <c r="FR76" s="105"/>
      <c r="FS76" s="105"/>
      <c r="FT76" s="105"/>
      <c r="FU76" s="105"/>
      <c r="FV76" s="105"/>
      <c r="FW76" s="105"/>
      <c r="FX76" s="105"/>
      <c r="FY76" s="105"/>
      <c r="FZ76" s="105"/>
      <c r="GA76" s="105"/>
      <c r="GB76" s="105"/>
      <c r="GC76" s="105"/>
      <c r="GD76" s="105"/>
      <c r="GE76" s="105"/>
      <c r="GF76" s="105"/>
      <c r="GG76" s="105"/>
      <c r="GH76" s="105"/>
      <c r="GI76" s="105"/>
      <c r="GJ76" s="105"/>
      <c r="GK76" s="105"/>
      <c r="GL76" s="105"/>
      <c r="GM76" s="105"/>
      <c r="GN76" s="105"/>
      <c r="GO76" s="105"/>
      <c r="GP76" s="105"/>
      <c r="GQ76" s="105"/>
      <c r="GR76" s="105"/>
      <c r="GS76" s="105"/>
      <c r="GT76" s="105"/>
      <c r="GU76" s="105"/>
      <c r="GV76" s="105"/>
      <c r="GW76" s="105"/>
      <c r="GX76" s="105"/>
      <c r="GY76" s="105"/>
      <c r="GZ76" s="105"/>
      <c r="HA76" s="105"/>
      <c r="HB76" s="105"/>
      <c r="HC76" s="105"/>
      <c r="HD76" s="105"/>
      <c r="HE76" s="105"/>
      <c r="HF76" s="105"/>
      <c r="HG76" s="105"/>
      <c r="HH76" s="105"/>
      <c r="HI76" s="105"/>
      <c r="HJ76" s="105"/>
      <c r="HK76" s="105"/>
      <c r="HL76" s="105"/>
      <c r="HM76" s="105"/>
      <c r="HN76" s="105"/>
      <c r="HO76" s="105"/>
      <c r="HP76" s="105"/>
      <c r="HQ76" s="105"/>
      <c r="HR76" s="105"/>
      <c r="HS76" s="105"/>
      <c r="HT76" s="105"/>
      <c r="HU76" s="105"/>
      <c r="HV76" s="105"/>
      <c r="HW76" s="105"/>
      <c r="HX76" s="105"/>
      <c r="HY76" s="105"/>
      <c r="HZ76" s="105"/>
      <c r="IA76" s="105"/>
      <c r="IB76" s="105"/>
      <c r="IC76" s="105"/>
      <c r="ID76" s="105"/>
      <c r="IE76" s="105"/>
      <c r="IF76" s="105"/>
      <c r="IG76" s="105"/>
      <c r="IH76" s="105"/>
      <c r="II76" s="105"/>
      <c r="IJ76" s="105"/>
      <c r="IK76" s="105"/>
      <c r="IL76" s="105"/>
      <c r="IM76" s="105"/>
      <c r="IN76" s="105"/>
      <c r="IO76" s="105"/>
      <c r="IP76" s="105"/>
      <c r="IQ76" s="105"/>
      <c r="IR76" s="105"/>
      <c r="IS76" s="105"/>
      <c r="IT76" s="105"/>
      <c r="IU76" s="105"/>
      <c r="IV76" s="105"/>
      <c r="IW76" s="105"/>
      <c r="IX76" s="105"/>
      <c r="IY76" s="105"/>
      <c r="IZ76" s="105"/>
      <c r="JA76" s="105"/>
      <c r="JB76" s="105"/>
      <c r="JC76" s="105"/>
      <c r="JD76" s="105"/>
      <c r="JE76" s="105"/>
      <c r="JF76" s="105"/>
      <c r="JG76" s="105"/>
      <c r="JH76" s="105"/>
      <c r="JI76" s="105"/>
      <c r="JJ76" s="105"/>
      <c r="JK76" s="105"/>
      <c r="JL76" s="105"/>
      <c r="JM76" s="105"/>
      <c r="JN76" s="105"/>
      <c r="JO76" s="105"/>
      <c r="JP76" s="105"/>
      <c r="JQ76" s="105"/>
      <c r="JR76" s="105"/>
      <c r="JS76" s="105"/>
      <c r="JT76" s="105"/>
      <c r="JU76" s="105"/>
      <c r="JV76" s="105"/>
      <c r="JW76" s="105"/>
      <c r="JX76" s="105"/>
      <c r="JY76" s="105"/>
      <c r="JZ76" s="105"/>
      <c r="KA76" s="105"/>
      <c r="KB76" s="105"/>
      <c r="KC76" s="105"/>
      <c r="KD76" s="105"/>
      <c r="KE76" s="105"/>
      <c r="KF76" s="105"/>
      <c r="KG76" s="105"/>
      <c r="KH76" s="105"/>
      <c r="KI76" s="105"/>
      <c r="KJ76" s="105"/>
      <c r="KK76" s="105"/>
      <c r="KL76" s="105"/>
      <c r="KM76" s="105"/>
      <c r="KN76" s="105"/>
      <c r="KO76" s="105"/>
      <c r="KP76" s="105"/>
      <c r="KQ76" s="105"/>
      <c r="KR76" s="105"/>
      <c r="KS76" s="105"/>
      <c r="KT76" s="105"/>
      <c r="KU76" s="105"/>
      <c r="KV76" s="105"/>
      <c r="KW76" s="105"/>
      <c r="KX76" s="105"/>
      <c r="KY76" s="105"/>
      <c r="KZ76" s="105"/>
      <c r="LA76" s="105"/>
      <c r="LB76" s="105"/>
      <c r="LC76" s="105"/>
      <c r="LD76" s="105"/>
      <c r="LE76" s="105"/>
      <c r="LF76" s="105"/>
      <c r="LG76" s="105"/>
      <c r="LH76" s="105"/>
      <c r="LI76" s="105"/>
      <c r="LJ76" s="105"/>
      <c r="LK76" s="105"/>
      <c r="LL76" s="105"/>
      <c r="LM76" s="105"/>
      <c r="LN76" s="105"/>
      <c r="LO76" s="105"/>
      <c r="LP76" s="105"/>
      <c r="LQ76" s="105"/>
      <c r="LR76" s="105"/>
      <c r="LS76" s="105"/>
      <c r="LT76" s="105"/>
      <c r="LU76" s="105"/>
      <c r="LV76" s="105"/>
      <c r="LW76" s="105"/>
      <c r="LX76" s="105"/>
      <c r="LY76" s="105"/>
      <c r="LZ76" s="105"/>
      <c r="MA76" s="105"/>
      <c r="MB76" s="105"/>
      <c r="MC76" s="105"/>
      <c r="MD76" s="105"/>
      <c r="ME76" s="105"/>
      <c r="MF76" s="105"/>
      <c r="MG76" s="105"/>
      <c r="MH76" s="105"/>
      <c r="MI76" s="105"/>
      <c r="MJ76" s="105"/>
      <c r="MK76" s="105"/>
      <c r="ML76" s="105"/>
      <c r="MM76" s="105"/>
      <c r="MN76" s="105"/>
      <c r="MO76" s="105"/>
      <c r="MP76" s="105"/>
      <c r="MQ76" s="105"/>
      <c r="MR76" s="105"/>
      <c r="MS76" s="105"/>
      <c r="MT76" s="105"/>
      <c r="MU76" s="105"/>
      <c r="MV76" s="105"/>
      <c r="MW76" s="105"/>
      <c r="MX76" s="105"/>
      <c r="MY76" s="105"/>
      <c r="MZ76" s="105"/>
      <c r="NA76" s="105"/>
      <c r="NB76" s="105"/>
      <c r="NC76" s="105"/>
      <c r="ND76" s="105"/>
      <c r="NE76" s="105"/>
      <c r="NF76" s="105"/>
      <c r="NG76" s="105"/>
      <c r="NH76" s="105"/>
      <c r="NI76" s="105"/>
      <c r="NJ76" s="105"/>
      <c r="NK76" s="105"/>
      <c r="NL76" s="105"/>
      <c r="NM76" s="105"/>
      <c r="NN76" s="105"/>
      <c r="NO76" s="105"/>
      <c r="NP76" s="105"/>
      <c r="NQ76" s="105"/>
      <c r="NR76" s="105"/>
      <c r="NS76" s="105"/>
      <c r="NT76" s="105"/>
      <c r="NU76" s="105"/>
      <c r="NV76" s="105"/>
      <c r="NW76" s="105"/>
      <c r="NX76" s="105"/>
      <c r="NY76" s="105"/>
      <c r="NZ76" s="105"/>
      <c r="OA76" s="105"/>
      <c r="OB76" s="105"/>
      <c r="OC76" s="105"/>
      <c r="OD76" s="105"/>
      <c r="OE76" s="105"/>
      <c r="OF76" s="105"/>
      <c r="OG76" s="105"/>
      <c r="OH76" s="105"/>
      <c r="OI76" s="105"/>
      <c r="OJ76" s="105"/>
      <c r="OK76" s="105"/>
      <c r="OL76" s="105"/>
      <c r="OM76" s="105"/>
      <c r="ON76" s="105"/>
      <c r="OO76" s="105"/>
      <c r="OP76" s="105"/>
      <c r="OQ76" s="105"/>
      <c r="OR76" s="105"/>
      <c r="OS76" s="105"/>
      <c r="OT76" s="105"/>
      <c r="OU76" s="105"/>
      <c r="OV76" s="105"/>
      <c r="OW76" s="105"/>
      <c r="OX76" s="105"/>
      <c r="OY76" s="105"/>
      <c r="OZ76" s="105"/>
      <c r="PA76" s="105"/>
      <c r="PB76" s="105"/>
      <c r="PC76" s="105"/>
      <c r="PD76" s="105"/>
      <c r="PE76" s="105"/>
      <c r="PF76" s="105"/>
      <c r="PG76" s="105"/>
      <c r="PH76" s="105"/>
      <c r="PI76" s="105"/>
      <c r="PJ76" s="105"/>
      <c r="PK76" s="105"/>
      <c r="PL76" s="105"/>
      <c r="PM76" s="105"/>
      <c r="PN76" s="105"/>
      <c r="PO76" s="105"/>
      <c r="PP76" s="105"/>
      <c r="PQ76" s="105"/>
      <c r="PR76" s="105"/>
      <c r="PS76" s="105"/>
      <c r="PT76" s="105"/>
      <c r="PU76" s="105"/>
      <c r="PV76" s="105"/>
      <c r="PW76" s="105"/>
      <c r="PX76" s="105"/>
      <c r="PY76" s="105"/>
      <c r="PZ76" s="105"/>
      <c r="QA76" s="105"/>
      <c r="QB76" s="105"/>
      <c r="QC76" s="105"/>
      <c r="QD76" s="105"/>
      <c r="QE76" s="105"/>
      <c r="QF76" s="105"/>
      <c r="QG76" s="105"/>
      <c r="QH76" s="105"/>
      <c r="QI76" s="105"/>
      <c r="QJ76" s="105"/>
      <c r="QK76" s="105"/>
      <c r="QL76" s="105"/>
      <c r="QM76" s="105"/>
      <c r="QN76" s="105"/>
      <c r="QO76" s="105"/>
      <c r="QP76" s="105"/>
      <c r="QQ76" s="105"/>
      <c r="QR76" s="105"/>
      <c r="QS76" s="105"/>
      <c r="QT76" s="105"/>
      <c r="QU76" s="105"/>
      <c r="QV76" s="105"/>
      <c r="QW76" s="105"/>
      <c r="QX76" s="105"/>
      <c r="QY76" s="105"/>
      <c r="QZ76" s="105"/>
      <c r="RA76" s="105"/>
      <c r="RB76" s="105"/>
      <c r="RC76" s="105"/>
      <c r="RD76" s="105"/>
      <c r="RE76" s="105"/>
      <c r="RF76" s="105"/>
      <c r="RG76" s="105"/>
      <c r="RH76" s="105"/>
      <c r="RI76" s="105"/>
      <c r="RJ76" s="105"/>
      <c r="RK76" s="105"/>
      <c r="RL76" s="105"/>
      <c r="RM76" s="105"/>
      <c r="RN76" s="105"/>
      <c r="RO76" s="105"/>
      <c r="RP76" s="105"/>
      <c r="RQ76" s="105"/>
      <c r="RR76" s="105"/>
      <c r="RS76" s="105"/>
      <c r="RT76" s="105"/>
      <c r="RU76" s="105"/>
      <c r="RV76" s="105"/>
      <c r="RW76" s="105"/>
      <c r="RX76" s="105"/>
      <c r="RY76" s="105"/>
      <c r="RZ76" s="105"/>
      <c r="SA76" s="105"/>
      <c r="SB76" s="105"/>
      <c r="SC76" s="105"/>
      <c r="SD76" s="105"/>
      <c r="SE76" s="105"/>
      <c r="SF76" s="105"/>
      <c r="SG76" s="105"/>
      <c r="SH76" s="105"/>
      <c r="SI76" s="105"/>
      <c r="SJ76" s="105"/>
      <c r="SK76" s="105"/>
      <c r="SL76" s="105"/>
      <c r="SM76" s="105"/>
      <c r="SN76" s="105"/>
      <c r="SO76" s="105"/>
      <c r="SP76" s="105"/>
      <c r="SQ76" s="105"/>
      <c r="SR76" s="105"/>
      <c r="SS76" s="105"/>
      <c r="ST76" s="105"/>
      <c r="SU76" s="105"/>
      <c r="SV76" s="105"/>
      <c r="SW76" s="105"/>
      <c r="SX76" s="105"/>
      <c r="SY76" s="105"/>
      <c r="SZ76" s="105"/>
      <c r="TA76" s="105"/>
      <c r="TB76" s="105"/>
      <c r="TC76" s="105"/>
      <c r="TD76" s="105"/>
      <c r="TE76" s="105"/>
      <c r="TF76" s="105"/>
      <c r="TG76" s="105"/>
      <c r="TH76" s="105"/>
      <c r="TI76" s="105"/>
      <c r="TJ76" s="105"/>
      <c r="TK76" s="105"/>
      <c r="TL76" s="105"/>
      <c r="TM76" s="105"/>
      <c r="TN76" s="105"/>
      <c r="TO76" s="105"/>
      <c r="TP76" s="105"/>
      <c r="TQ76" s="105"/>
      <c r="TR76" s="105"/>
      <c r="TS76" s="105"/>
      <c r="TT76" s="105"/>
      <c r="TU76" s="105"/>
      <c r="TV76" s="105"/>
      <c r="TW76" s="105"/>
      <c r="TX76" s="105"/>
      <c r="TY76" s="105"/>
      <c r="TZ76" s="105"/>
      <c r="UA76" s="105"/>
      <c r="UB76" s="105"/>
      <c r="UC76" s="105"/>
      <c r="UD76" s="105"/>
      <c r="UE76" s="105"/>
      <c r="UF76" s="105"/>
      <c r="UG76" s="105"/>
      <c r="UH76" s="105"/>
      <c r="UI76" s="105"/>
      <c r="UJ76" s="105"/>
      <c r="UK76" s="105"/>
      <c r="UL76" s="105"/>
      <c r="UM76" s="105"/>
      <c r="UN76" s="105"/>
      <c r="UO76" s="105"/>
      <c r="UP76" s="105"/>
      <c r="UQ76" s="105"/>
      <c r="UR76" s="105"/>
      <c r="US76" s="105"/>
      <c r="UT76" s="105"/>
      <c r="UU76" s="105"/>
      <c r="UV76" s="105"/>
      <c r="UW76" s="105"/>
      <c r="UX76" s="105"/>
      <c r="UY76" s="105"/>
      <c r="UZ76" s="105"/>
      <c r="VA76" s="105"/>
      <c r="VB76" s="105"/>
      <c r="VC76" s="105"/>
      <c r="VD76" s="105"/>
      <c r="VE76" s="105"/>
      <c r="VF76" s="105"/>
      <c r="VG76" s="105"/>
      <c r="VH76" s="105"/>
      <c r="VI76" s="105"/>
      <c r="VJ76" s="105"/>
      <c r="VK76" s="105"/>
      <c r="VL76" s="105"/>
      <c r="VM76" s="105"/>
      <c r="VN76" s="105"/>
      <c r="VO76" s="105"/>
      <c r="VP76" s="105"/>
      <c r="VQ76" s="105"/>
      <c r="VR76" s="105"/>
      <c r="VS76" s="105"/>
      <c r="VT76" s="105"/>
      <c r="VU76" s="105"/>
      <c r="VV76" s="105"/>
      <c r="VW76" s="105"/>
      <c r="VX76" s="105"/>
      <c r="VY76" s="105"/>
      <c r="VZ76" s="105"/>
      <c r="WA76" s="105"/>
      <c r="WB76" s="105"/>
      <c r="WC76" s="105"/>
      <c r="WD76" s="105"/>
      <c r="WE76" s="105"/>
      <c r="WF76" s="105"/>
      <c r="WG76" s="105"/>
      <c r="WH76" s="105"/>
      <c r="WI76" s="105"/>
      <c r="WJ76" s="105"/>
      <c r="WK76" s="105"/>
      <c r="WL76" s="105"/>
      <c r="WM76" s="105"/>
      <c r="WN76" s="105"/>
      <c r="WO76" s="105"/>
      <c r="WP76" s="105"/>
      <c r="WQ76" s="105"/>
      <c r="WR76" s="105"/>
      <c r="WS76" s="105"/>
      <c r="WT76" s="105"/>
      <c r="WU76" s="105"/>
      <c r="WV76" s="105"/>
      <c r="WW76" s="105"/>
      <c r="WX76" s="105"/>
      <c r="WY76" s="105"/>
      <c r="WZ76" s="105"/>
      <c r="XA76" s="105"/>
      <c r="XB76" s="105"/>
      <c r="XC76" s="105"/>
      <c r="XD76" s="105"/>
      <c r="XE76" s="105"/>
      <c r="XF76" s="105"/>
      <c r="XG76" s="105"/>
      <c r="XH76" s="105"/>
      <c r="XI76" s="105"/>
      <c r="XJ76" s="105"/>
      <c r="XK76" s="105"/>
      <c r="XL76" s="105"/>
      <c r="XM76" s="105"/>
      <c r="XN76" s="105"/>
      <c r="XO76" s="105"/>
      <c r="XP76" s="105"/>
      <c r="XQ76" s="105"/>
      <c r="XR76" s="105"/>
      <c r="XS76" s="105"/>
      <c r="XT76" s="105"/>
      <c r="XU76" s="105"/>
      <c r="XV76" s="105"/>
      <c r="XW76" s="105"/>
      <c r="XX76" s="105"/>
      <c r="XY76" s="105"/>
      <c r="XZ76" s="105"/>
      <c r="YA76" s="105"/>
      <c r="YB76" s="105"/>
      <c r="YC76" s="105"/>
      <c r="YD76" s="105"/>
      <c r="YE76" s="105"/>
      <c r="YF76" s="105"/>
      <c r="YG76" s="105"/>
      <c r="YH76" s="105"/>
      <c r="YI76" s="105"/>
      <c r="YJ76" s="105"/>
      <c r="YK76" s="105"/>
      <c r="YL76" s="105"/>
      <c r="YM76" s="105"/>
      <c r="YN76" s="105"/>
      <c r="YO76" s="105"/>
      <c r="YP76" s="105"/>
      <c r="YQ76" s="105"/>
      <c r="YR76" s="105"/>
      <c r="YS76" s="105"/>
      <c r="YT76" s="105"/>
      <c r="YU76" s="105"/>
      <c r="YV76" s="105"/>
      <c r="YW76" s="105"/>
      <c r="YX76" s="105"/>
      <c r="YY76" s="105"/>
      <c r="YZ76" s="105"/>
      <c r="ZA76" s="105"/>
      <c r="ZB76" s="105"/>
      <c r="ZC76" s="105"/>
      <c r="ZD76" s="105"/>
      <c r="ZE76" s="105"/>
      <c r="ZF76" s="105"/>
      <c r="ZG76" s="105"/>
      <c r="ZH76" s="105"/>
      <c r="ZI76" s="105"/>
      <c r="ZJ76" s="105"/>
      <c r="ZK76" s="105"/>
      <c r="ZL76" s="105"/>
      <c r="ZM76" s="105"/>
      <c r="ZN76" s="105"/>
      <c r="ZO76" s="105"/>
      <c r="ZP76" s="105"/>
      <c r="ZQ76" s="105"/>
      <c r="ZR76" s="105"/>
      <c r="ZS76" s="105"/>
      <c r="ZT76" s="105"/>
      <c r="ZU76" s="105"/>
      <c r="ZV76" s="105"/>
      <c r="ZW76" s="105"/>
      <c r="ZX76" s="105"/>
      <c r="ZY76" s="105"/>
      <c r="ZZ76" s="105"/>
      <c r="AAA76" s="105"/>
      <c r="AAB76" s="105"/>
      <c r="AAC76" s="105"/>
      <c r="AAD76" s="105"/>
      <c r="AAE76" s="105"/>
      <c r="AAF76" s="105"/>
      <c r="AAG76" s="105"/>
      <c r="AAH76" s="105"/>
      <c r="AAI76" s="105"/>
      <c r="AAJ76" s="105"/>
      <c r="AAK76" s="105"/>
      <c r="AAL76" s="105"/>
      <c r="AAM76" s="105"/>
      <c r="AAN76" s="105"/>
      <c r="AAO76" s="105"/>
      <c r="AAP76" s="105"/>
      <c r="AAQ76" s="105"/>
      <c r="AAR76" s="105"/>
      <c r="AAS76" s="105"/>
      <c r="AAT76" s="105"/>
      <c r="AAU76" s="105"/>
      <c r="AAV76" s="105"/>
      <c r="AAW76" s="105"/>
      <c r="AAX76" s="105"/>
      <c r="AAY76" s="105"/>
      <c r="AAZ76" s="105"/>
      <c r="ABA76" s="105"/>
      <c r="ABB76" s="105"/>
      <c r="ABC76" s="105"/>
      <c r="ABD76" s="105"/>
      <c r="ABE76" s="105"/>
      <c r="ABF76" s="105"/>
      <c r="ABG76" s="105"/>
      <c r="ABH76" s="105"/>
      <c r="ABI76" s="105"/>
      <c r="ABJ76" s="105"/>
      <c r="ABK76" s="105"/>
      <c r="ABL76" s="105"/>
      <c r="ABM76" s="105"/>
      <c r="ABN76" s="105"/>
      <c r="ABO76" s="105"/>
      <c r="ABP76" s="105"/>
      <c r="ABQ76" s="105"/>
      <c r="ABR76" s="105"/>
      <c r="ABS76" s="105"/>
      <c r="ABT76" s="105"/>
      <c r="ABU76" s="105"/>
      <c r="ABV76" s="105"/>
      <c r="ABW76" s="105"/>
      <c r="ABX76" s="105"/>
      <c r="ABY76" s="105"/>
      <c r="ABZ76" s="105"/>
      <c r="ACA76" s="105"/>
      <c r="ACB76" s="105"/>
      <c r="ACC76" s="105"/>
      <c r="ACD76" s="105"/>
      <c r="ACE76" s="105"/>
      <c r="ACF76" s="105"/>
      <c r="ACG76" s="105"/>
      <c r="ACH76" s="105"/>
      <c r="ACI76" s="105"/>
      <c r="ACJ76" s="105"/>
      <c r="ACK76" s="105"/>
      <c r="ACL76" s="105"/>
      <c r="ACM76" s="105"/>
      <c r="ACN76" s="105"/>
      <c r="ACO76" s="105"/>
      <c r="ACP76" s="105"/>
      <c r="ACQ76" s="105"/>
      <c r="ACR76" s="105"/>
      <c r="ACS76" s="105"/>
      <c r="ACT76" s="105"/>
      <c r="ACU76" s="105"/>
      <c r="ACV76" s="105"/>
      <c r="ACW76" s="105"/>
      <c r="ACX76" s="105"/>
      <c r="ACY76" s="105"/>
      <c r="ACZ76" s="105"/>
      <c r="ADA76" s="105"/>
      <c r="ADB76" s="105"/>
      <c r="ADC76" s="105"/>
      <c r="ADD76" s="105"/>
      <c r="ADE76" s="105"/>
      <c r="ADF76" s="105"/>
      <c r="ADG76" s="105"/>
      <c r="ADH76" s="105"/>
      <c r="ADI76" s="105"/>
      <c r="ADJ76" s="105"/>
      <c r="ADK76" s="105"/>
      <c r="ADL76" s="105"/>
      <c r="ADM76" s="105"/>
      <c r="ADN76" s="105"/>
      <c r="ADO76" s="105"/>
      <c r="ADP76" s="105"/>
      <c r="ADQ76" s="105"/>
      <c r="ADR76" s="105"/>
      <c r="ADS76" s="105"/>
      <c r="ADT76" s="105"/>
      <c r="ADU76" s="105"/>
      <c r="ADV76" s="105"/>
      <c r="ADW76" s="105"/>
      <c r="ADX76" s="105"/>
      <c r="ADY76" s="105"/>
      <c r="ADZ76" s="105"/>
      <c r="AEA76" s="105"/>
      <c r="AEB76" s="105"/>
      <c r="AEC76" s="105"/>
      <c r="AED76" s="105"/>
      <c r="AEE76" s="105"/>
      <c r="AEF76" s="105"/>
      <c r="AEG76" s="105"/>
      <c r="AEH76" s="105"/>
      <c r="AEI76" s="105"/>
      <c r="AEJ76" s="105"/>
      <c r="AEK76" s="105"/>
      <c r="AEL76" s="105"/>
      <c r="AEM76" s="105"/>
      <c r="AEN76" s="105"/>
      <c r="AEO76" s="105"/>
      <c r="AEP76" s="105"/>
      <c r="AEQ76" s="105"/>
      <c r="AER76" s="105"/>
      <c r="AES76" s="105"/>
      <c r="AET76" s="105"/>
      <c r="AEU76" s="105"/>
      <c r="AEV76" s="105"/>
      <c r="AEW76" s="105"/>
      <c r="AEX76" s="105"/>
      <c r="AEY76" s="105"/>
      <c r="AEZ76" s="105"/>
      <c r="AFA76" s="105"/>
      <c r="AFB76" s="105"/>
      <c r="AFC76" s="105"/>
      <c r="AFD76" s="105"/>
      <c r="AFE76" s="105"/>
      <c r="AFF76" s="105"/>
      <c r="AFG76" s="105"/>
      <c r="AFH76" s="105"/>
      <c r="AFI76" s="105"/>
      <c r="AFJ76" s="105"/>
      <c r="AFK76" s="105"/>
      <c r="AFL76" s="105"/>
      <c r="AFM76" s="105"/>
      <c r="AFN76" s="105"/>
      <c r="AFO76" s="105"/>
      <c r="AFP76" s="105"/>
      <c r="AFQ76" s="105"/>
      <c r="AFR76" s="105"/>
      <c r="AFS76" s="105"/>
      <c r="AFT76" s="105"/>
      <c r="AFU76" s="105"/>
      <c r="AFV76" s="105"/>
      <c r="AFW76" s="105"/>
      <c r="AFX76" s="105"/>
      <c r="AFY76" s="105"/>
      <c r="AFZ76" s="105"/>
      <c r="AGA76" s="105"/>
      <c r="AGB76" s="105"/>
      <c r="AGC76" s="105"/>
      <c r="AGD76" s="105"/>
      <c r="AGE76" s="105"/>
      <c r="AGF76" s="105"/>
      <c r="AGG76" s="105"/>
      <c r="AGH76" s="105"/>
      <c r="AGI76" s="105"/>
      <c r="AGJ76" s="105"/>
      <c r="AGK76" s="105"/>
      <c r="AGL76" s="105"/>
      <c r="AGM76" s="105"/>
      <c r="AGN76" s="105"/>
      <c r="AGO76" s="105"/>
      <c r="AGP76" s="105"/>
      <c r="AGQ76" s="105"/>
      <c r="AGR76" s="105"/>
      <c r="AGS76" s="105"/>
      <c r="AGT76" s="105"/>
      <c r="AGU76" s="105"/>
      <c r="AGV76" s="105"/>
      <c r="AGW76" s="105"/>
      <c r="AGX76" s="105"/>
      <c r="AGY76" s="105"/>
      <c r="AGZ76" s="105"/>
      <c r="AHA76" s="105"/>
      <c r="AHB76" s="105"/>
      <c r="AHC76" s="105"/>
      <c r="AHD76" s="105"/>
      <c r="AHE76" s="105"/>
      <c r="AHF76" s="105"/>
      <c r="AHG76" s="105"/>
      <c r="AHH76" s="105"/>
      <c r="AHI76" s="105"/>
      <c r="AHJ76" s="105"/>
      <c r="AHK76" s="105"/>
      <c r="AHL76" s="105"/>
      <c r="AHM76" s="105"/>
      <c r="AHN76" s="105"/>
      <c r="AHO76" s="105"/>
      <c r="AHP76" s="105"/>
      <c r="AHQ76" s="105"/>
      <c r="AHR76" s="105"/>
      <c r="AHS76" s="105"/>
      <c r="AHT76" s="105"/>
      <c r="AHU76" s="105"/>
      <c r="AHV76" s="105"/>
      <c r="AHW76" s="105"/>
      <c r="AHX76" s="105"/>
      <c r="AHY76" s="105"/>
      <c r="AHZ76" s="105"/>
      <c r="AIA76" s="105"/>
      <c r="AIB76" s="105"/>
      <c r="AIC76" s="105"/>
      <c r="AID76" s="105"/>
      <c r="AIE76" s="105"/>
      <c r="AIF76" s="105"/>
      <c r="AIG76" s="105"/>
      <c r="AIH76" s="105"/>
      <c r="AII76" s="105"/>
      <c r="AIJ76" s="105"/>
      <c r="AIK76" s="105"/>
      <c r="AIL76" s="105"/>
      <c r="AIM76" s="105"/>
      <c r="AIN76" s="105"/>
      <c r="AIO76" s="105"/>
      <c r="AIP76" s="105"/>
      <c r="AIQ76" s="105"/>
      <c r="AIR76" s="105"/>
      <c r="AIS76" s="105"/>
      <c r="AIT76" s="105"/>
      <c r="AIU76" s="105"/>
      <c r="AIV76" s="105"/>
      <c r="AIW76" s="105"/>
      <c r="AIX76" s="105"/>
      <c r="AIY76" s="105"/>
      <c r="AIZ76" s="105"/>
      <c r="AJA76" s="105"/>
      <c r="AJB76" s="105"/>
      <c r="AJC76" s="105"/>
      <c r="AJD76" s="105"/>
      <c r="AJE76" s="105"/>
      <c r="AJF76" s="105"/>
      <c r="AJG76" s="105"/>
      <c r="AJH76" s="105"/>
      <c r="AJI76" s="105"/>
      <c r="AJJ76" s="105"/>
      <c r="AJK76" s="105"/>
      <c r="AJL76" s="105"/>
      <c r="AJM76" s="105"/>
      <c r="AJN76" s="105"/>
      <c r="AJO76" s="105"/>
      <c r="AJP76" s="105"/>
      <c r="AJQ76" s="105"/>
      <c r="AJR76" s="105"/>
      <c r="AJS76" s="105"/>
      <c r="AJT76" s="105"/>
      <c r="AJU76" s="105"/>
      <c r="AJV76" s="105"/>
      <c r="AJW76" s="105"/>
      <c r="AJX76" s="105"/>
      <c r="AJY76" s="105"/>
      <c r="AJZ76" s="105"/>
      <c r="AKA76" s="105"/>
      <c r="AKB76" s="105"/>
      <c r="AKC76" s="105"/>
      <c r="AKD76" s="105"/>
      <c r="AKE76" s="105"/>
      <c r="AKF76" s="105"/>
      <c r="AKG76" s="105"/>
      <c r="AKH76" s="105"/>
      <c r="AKI76" s="105"/>
      <c r="AKJ76" s="105"/>
      <c r="AKK76" s="105"/>
      <c r="AKL76" s="105"/>
      <c r="AKM76" s="105"/>
      <c r="AKN76" s="105"/>
      <c r="AKO76" s="105"/>
      <c r="AKP76" s="105"/>
      <c r="AKQ76" s="105"/>
      <c r="AKR76" s="105"/>
      <c r="AKS76" s="105"/>
      <c r="AKT76" s="105"/>
      <c r="AKU76" s="105"/>
      <c r="AKV76" s="105"/>
      <c r="AKW76" s="105"/>
      <c r="AKX76" s="105"/>
      <c r="AKY76" s="105"/>
      <c r="AKZ76" s="105"/>
      <c r="ALA76" s="105"/>
      <c r="ALB76" s="105"/>
      <c r="ALC76" s="105"/>
      <c r="ALD76" s="105"/>
      <c r="ALE76" s="105"/>
      <c r="ALF76" s="105"/>
      <c r="ALG76" s="105"/>
      <c r="ALH76" s="105"/>
      <c r="ALI76" s="105"/>
      <c r="ALJ76" s="105"/>
      <c r="ALK76" s="105"/>
      <c r="ALL76" s="105"/>
      <c r="ALM76" s="105"/>
      <c r="ALN76" s="105"/>
      <c r="ALO76" s="105"/>
      <c r="ALP76" s="105"/>
      <c r="ALQ76" s="105"/>
      <c r="ALR76" s="105"/>
      <c r="ALS76" s="105"/>
      <c r="ALT76" s="105"/>
      <c r="ALU76" s="105"/>
      <c r="ALV76" s="105"/>
      <c r="ALW76" s="105"/>
      <c r="ALX76" s="105"/>
      <c r="ALY76" s="105"/>
      <c r="ALZ76" s="105"/>
      <c r="AMA76" s="105"/>
      <c r="AMB76" s="105"/>
      <c r="AMC76" s="105"/>
      <c r="AMD76" s="105"/>
      <c r="AME76" s="105"/>
      <c r="AMF76" s="105"/>
      <c r="AMG76" s="105"/>
      <c r="AMH76" s="105"/>
      <c r="AMI76" s="105"/>
      <c r="AMJ76" s="105"/>
      <c r="AMK76" s="105"/>
      <c r="AML76" s="105"/>
      <c r="AMM76" s="105"/>
      <c r="AMN76" s="105"/>
      <c r="AMO76" s="105"/>
      <c r="AMP76" s="105"/>
      <c r="AMQ76" s="105"/>
      <c r="AMR76" s="105"/>
      <c r="AMS76" s="105"/>
      <c r="AMT76" s="105"/>
      <c r="AMU76" s="105"/>
      <c r="AMV76" s="105"/>
      <c r="AMW76" s="105"/>
      <c r="AMX76" s="105"/>
      <c r="AMY76" s="105"/>
      <c r="AMZ76" s="105"/>
      <c r="ANA76" s="105"/>
      <c r="ANB76" s="105"/>
      <c r="ANC76" s="105"/>
      <c r="AND76" s="105"/>
      <c r="ANE76" s="105"/>
      <c r="ANF76" s="105"/>
      <c r="ANG76" s="105"/>
      <c r="ANH76" s="105"/>
      <c r="ANI76" s="105"/>
      <c r="ANJ76" s="105"/>
      <c r="ANK76" s="105"/>
      <c r="ANL76" s="105"/>
      <c r="ANM76" s="105"/>
      <c r="ANN76" s="105"/>
      <c r="ANO76" s="105"/>
      <c r="ANP76" s="105"/>
      <c r="ANQ76" s="105"/>
      <c r="ANR76" s="105"/>
      <c r="ANS76" s="105"/>
      <c r="ANT76" s="105"/>
      <c r="ANU76" s="105"/>
      <c r="ANV76" s="105"/>
      <c r="ANW76" s="105"/>
      <c r="ANX76" s="105"/>
      <c r="ANY76" s="105"/>
      <c r="ANZ76" s="105"/>
      <c r="AOA76" s="105"/>
      <c r="AOB76" s="105"/>
      <c r="AOC76" s="105"/>
      <c r="AOD76" s="105"/>
      <c r="AOE76" s="105"/>
      <c r="AOF76" s="105"/>
      <c r="AOG76" s="105"/>
      <c r="AOH76" s="105"/>
      <c r="AOI76" s="105"/>
      <c r="AOJ76" s="105"/>
      <c r="AOK76" s="105"/>
      <c r="AOL76" s="105"/>
      <c r="AOM76" s="105"/>
      <c r="AON76" s="105"/>
      <c r="AOO76" s="105"/>
      <c r="AOP76" s="105"/>
      <c r="AOQ76" s="105"/>
      <c r="AOR76" s="105"/>
      <c r="AOS76" s="105"/>
      <c r="AOT76" s="105"/>
      <c r="AOU76" s="105"/>
      <c r="AOV76" s="105"/>
      <c r="AOW76" s="105"/>
      <c r="AOX76" s="105"/>
      <c r="AOY76" s="105"/>
      <c r="AOZ76" s="105"/>
      <c r="APA76" s="105"/>
      <c r="APB76" s="105"/>
      <c r="APC76" s="105"/>
      <c r="APD76" s="105"/>
      <c r="APE76" s="105"/>
      <c r="APF76" s="105"/>
      <c r="APG76" s="105"/>
      <c r="APH76" s="105"/>
      <c r="API76" s="105"/>
      <c r="APJ76" s="105"/>
      <c r="APK76" s="105"/>
      <c r="APL76" s="105"/>
      <c r="APM76" s="105"/>
      <c r="APN76" s="105"/>
      <c r="APO76" s="105"/>
      <c r="APP76" s="105"/>
      <c r="APQ76" s="105"/>
      <c r="APR76" s="105"/>
      <c r="APS76" s="105"/>
      <c r="APT76" s="105"/>
      <c r="APU76" s="105"/>
      <c r="APV76" s="105"/>
      <c r="APW76" s="105"/>
      <c r="APX76" s="105"/>
      <c r="APY76" s="105"/>
      <c r="APZ76" s="105"/>
      <c r="AQA76" s="105"/>
      <c r="AQB76" s="105"/>
      <c r="AQC76" s="105"/>
      <c r="AQD76" s="105"/>
      <c r="AQE76" s="105"/>
      <c r="AQF76" s="105"/>
      <c r="AQG76" s="105"/>
      <c r="AQH76" s="105"/>
      <c r="AQI76" s="105"/>
      <c r="AQJ76" s="105"/>
      <c r="AQK76" s="105"/>
      <c r="AQL76" s="105"/>
      <c r="AQM76" s="105"/>
      <c r="AQN76" s="105"/>
      <c r="AQO76" s="105"/>
      <c r="AQP76" s="105"/>
      <c r="AQQ76" s="105"/>
      <c r="AQR76" s="105"/>
      <c r="AQS76" s="105"/>
      <c r="AQT76" s="105"/>
      <c r="AQU76" s="105"/>
      <c r="AQV76" s="105"/>
      <c r="AQW76" s="105"/>
      <c r="AQX76" s="105"/>
      <c r="AQY76" s="105"/>
      <c r="AQZ76" s="105"/>
      <c r="ARA76" s="105"/>
      <c r="ARB76" s="105"/>
      <c r="ARC76" s="105"/>
      <c r="ARD76" s="105"/>
      <c r="ARE76" s="105"/>
      <c r="ARF76" s="105"/>
      <c r="ARG76" s="105"/>
      <c r="ARH76" s="105"/>
      <c r="ARI76" s="105"/>
      <c r="ARJ76" s="105"/>
      <c r="ARK76" s="105"/>
      <c r="ARL76" s="105"/>
      <c r="ARM76" s="105"/>
      <c r="ARN76" s="105"/>
      <c r="ARO76" s="105"/>
      <c r="ARP76" s="105"/>
      <c r="ARQ76" s="105"/>
      <c r="ARR76" s="105"/>
      <c r="ARS76" s="105"/>
      <c r="ART76" s="105"/>
      <c r="ARU76" s="105"/>
      <c r="ARV76" s="105"/>
      <c r="ARW76" s="105"/>
      <c r="ARX76" s="105"/>
      <c r="ARY76" s="105"/>
      <c r="ARZ76" s="105"/>
      <c r="ASA76" s="105"/>
      <c r="ASB76" s="105"/>
      <c r="ASC76" s="105"/>
      <c r="ASD76" s="105"/>
      <c r="ASE76" s="105"/>
      <c r="ASF76" s="105"/>
      <c r="ASG76" s="105"/>
      <c r="ASH76" s="105"/>
      <c r="ASI76" s="105"/>
      <c r="ASJ76" s="105"/>
      <c r="ASK76" s="105"/>
      <c r="ASL76" s="105"/>
      <c r="ASM76" s="105"/>
      <c r="ASN76" s="105"/>
      <c r="ASO76" s="105"/>
      <c r="ASP76" s="105"/>
      <c r="ASQ76" s="105"/>
      <c r="ASR76" s="105"/>
      <c r="ASS76" s="105"/>
      <c r="AST76" s="105"/>
      <c r="ASU76" s="105"/>
      <c r="ASV76" s="105"/>
      <c r="ASW76" s="105"/>
      <c r="ASX76" s="105"/>
      <c r="ASY76" s="105"/>
      <c r="ASZ76" s="105"/>
      <c r="ATA76" s="105"/>
      <c r="ATB76" s="105"/>
      <c r="ATC76" s="105"/>
      <c r="ATD76" s="105"/>
      <c r="ATE76" s="105"/>
      <c r="ATF76" s="105"/>
      <c r="ATG76" s="105"/>
      <c r="ATH76" s="105"/>
      <c r="ATI76" s="105"/>
      <c r="ATJ76" s="105"/>
      <c r="ATK76" s="105"/>
      <c r="ATL76" s="105"/>
      <c r="ATM76" s="105"/>
      <c r="ATN76" s="105"/>
      <c r="ATO76" s="105"/>
      <c r="ATP76" s="105"/>
      <c r="ATQ76" s="105"/>
      <c r="ATR76" s="105"/>
      <c r="ATS76" s="105"/>
      <c r="ATT76" s="105"/>
      <c r="ATU76" s="105"/>
      <c r="ATV76" s="105"/>
      <c r="ATW76" s="105"/>
      <c r="ATX76" s="105"/>
      <c r="ATY76" s="105"/>
      <c r="ATZ76" s="105"/>
      <c r="AUA76" s="105"/>
      <c r="AUB76" s="105"/>
      <c r="AUC76" s="105"/>
      <c r="AUD76" s="105"/>
      <c r="AUE76" s="105"/>
      <c r="AUF76" s="105"/>
      <c r="AUG76" s="105"/>
      <c r="AUH76" s="105"/>
      <c r="AUI76" s="105"/>
      <c r="AUJ76" s="105"/>
      <c r="AUK76" s="105"/>
      <c r="AUL76" s="105"/>
      <c r="AUM76" s="105"/>
      <c r="AUN76" s="105"/>
      <c r="AUO76" s="105"/>
      <c r="AUP76" s="105"/>
      <c r="AUQ76" s="105"/>
      <c r="AUR76" s="105"/>
      <c r="AUS76" s="105"/>
      <c r="AUT76" s="105"/>
      <c r="AUU76" s="105"/>
      <c r="AUV76" s="105"/>
      <c r="AUW76" s="105"/>
      <c r="AUX76" s="105"/>
      <c r="AUY76" s="105"/>
      <c r="AUZ76" s="105"/>
      <c r="AVA76" s="105"/>
      <c r="AVB76" s="105"/>
      <c r="AVC76" s="105"/>
      <c r="AVD76" s="105"/>
      <c r="AVE76" s="105"/>
      <c r="AVF76" s="105"/>
      <c r="AVG76" s="105"/>
      <c r="AVH76" s="105"/>
      <c r="AVI76" s="105"/>
      <c r="AVJ76" s="105"/>
      <c r="AVK76" s="105"/>
      <c r="AVL76" s="105"/>
      <c r="AVM76" s="105"/>
      <c r="AVN76" s="105"/>
      <c r="AVO76" s="105"/>
      <c r="AVP76" s="105"/>
      <c r="AVQ76" s="105"/>
      <c r="AVR76" s="105"/>
      <c r="AVS76" s="105"/>
      <c r="AVT76" s="105"/>
      <c r="AVU76" s="105"/>
      <c r="AVV76" s="105"/>
      <c r="AVW76" s="105"/>
      <c r="AVX76" s="105"/>
      <c r="AVY76" s="105"/>
      <c r="AVZ76" s="105"/>
      <c r="AWA76" s="105"/>
      <c r="AWB76" s="105"/>
      <c r="AWC76" s="105"/>
      <c r="AWD76" s="105"/>
      <c r="AWE76" s="105"/>
      <c r="AWF76" s="105"/>
      <c r="AWG76" s="105"/>
      <c r="AWH76" s="105"/>
    </row>
    <row r="77" spans="1:1282" s="58" customFormat="1" ht="15.75">
      <c r="A77" s="2578"/>
      <c r="B77" s="108" t="s">
        <v>14</v>
      </c>
      <c r="C77" s="88" t="s">
        <v>238</v>
      </c>
      <c r="D77" s="7"/>
      <c r="E77" s="7"/>
      <c r="F77" s="7"/>
      <c r="G77" s="7"/>
      <c r="H77" s="7"/>
      <c r="I77" s="7"/>
      <c r="J77" s="7"/>
      <c r="K77" s="7"/>
      <c r="L77" s="7"/>
      <c r="M77" s="7"/>
      <c r="N77" s="8"/>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c r="CH77" s="105"/>
      <c r="CI77" s="105"/>
      <c r="CJ77" s="105"/>
      <c r="CK77" s="105"/>
      <c r="CL77" s="105"/>
      <c r="CM77" s="105"/>
      <c r="CN77" s="105"/>
      <c r="CO77" s="105"/>
      <c r="CP77" s="105"/>
      <c r="CQ77" s="105"/>
      <c r="CR77" s="105"/>
      <c r="CS77" s="105"/>
      <c r="CT77" s="105"/>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05"/>
      <c r="EB77" s="105"/>
      <c r="EC77" s="105"/>
      <c r="ED77" s="105"/>
      <c r="EE77" s="105"/>
      <c r="EF77" s="105"/>
      <c r="EG77" s="105"/>
      <c r="EH77" s="105"/>
      <c r="EI77" s="105"/>
      <c r="EJ77" s="105"/>
      <c r="EK77" s="105"/>
      <c r="EL77" s="105"/>
      <c r="EM77" s="105"/>
      <c r="EN77" s="105"/>
      <c r="EO77" s="105"/>
      <c r="EP77" s="105"/>
      <c r="EQ77" s="105"/>
      <c r="ER77" s="105"/>
      <c r="ES77" s="105"/>
      <c r="ET77" s="105"/>
      <c r="EU77" s="105"/>
      <c r="EV77" s="105"/>
      <c r="EW77" s="105"/>
      <c r="EX77" s="105"/>
      <c r="EY77" s="105"/>
      <c r="EZ77" s="105"/>
      <c r="FA77" s="105"/>
      <c r="FB77" s="105"/>
      <c r="FC77" s="105"/>
      <c r="FD77" s="105"/>
      <c r="FE77" s="105"/>
      <c r="FF77" s="105"/>
      <c r="FG77" s="105"/>
      <c r="FH77" s="105"/>
      <c r="FI77" s="105"/>
      <c r="FJ77" s="105"/>
      <c r="FK77" s="105"/>
      <c r="FL77" s="105"/>
      <c r="FM77" s="105"/>
      <c r="FN77" s="105"/>
      <c r="FO77" s="105"/>
      <c r="FP77" s="105"/>
      <c r="FQ77" s="105"/>
      <c r="FR77" s="105"/>
      <c r="FS77" s="105"/>
      <c r="FT77" s="105"/>
      <c r="FU77" s="105"/>
      <c r="FV77" s="105"/>
      <c r="FW77" s="105"/>
      <c r="FX77" s="105"/>
      <c r="FY77" s="105"/>
      <c r="FZ77" s="105"/>
      <c r="GA77" s="105"/>
      <c r="GB77" s="105"/>
      <c r="GC77" s="105"/>
      <c r="GD77" s="105"/>
      <c r="GE77" s="105"/>
      <c r="GF77" s="105"/>
      <c r="GG77" s="105"/>
      <c r="GH77" s="105"/>
      <c r="GI77" s="105"/>
      <c r="GJ77" s="105"/>
      <c r="GK77" s="105"/>
      <c r="GL77" s="105"/>
      <c r="GM77" s="105"/>
      <c r="GN77" s="105"/>
      <c r="GO77" s="105"/>
      <c r="GP77" s="105"/>
      <c r="GQ77" s="105"/>
      <c r="GR77" s="105"/>
      <c r="GS77" s="105"/>
      <c r="GT77" s="105"/>
      <c r="GU77" s="105"/>
      <c r="GV77" s="105"/>
      <c r="GW77" s="105"/>
      <c r="GX77" s="105"/>
      <c r="GY77" s="105"/>
      <c r="GZ77" s="105"/>
      <c r="HA77" s="105"/>
      <c r="HB77" s="105"/>
      <c r="HC77" s="105"/>
      <c r="HD77" s="105"/>
      <c r="HE77" s="105"/>
      <c r="HF77" s="105"/>
      <c r="HG77" s="105"/>
      <c r="HH77" s="105"/>
      <c r="HI77" s="105"/>
      <c r="HJ77" s="105"/>
      <c r="HK77" s="105"/>
      <c r="HL77" s="105"/>
      <c r="HM77" s="105"/>
      <c r="HN77" s="105"/>
      <c r="HO77" s="105"/>
      <c r="HP77" s="105"/>
      <c r="HQ77" s="105"/>
      <c r="HR77" s="105"/>
      <c r="HS77" s="105"/>
      <c r="HT77" s="105"/>
      <c r="HU77" s="105"/>
      <c r="HV77" s="105"/>
      <c r="HW77" s="105"/>
      <c r="HX77" s="105"/>
      <c r="HY77" s="105"/>
      <c r="HZ77" s="105"/>
      <c r="IA77" s="105"/>
      <c r="IB77" s="105"/>
      <c r="IC77" s="105"/>
      <c r="ID77" s="105"/>
      <c r="IE77" s="105"/>
      <c r="IF77" s="105"/>
      <c r="IG77" s="105"/>
      <c r="IH77" s="105"/>
      <c r="II77" s="105"/>
      <c r="IJ77" s="105"/>
      <c r="IK77" s="105"/>
      <c r="IL77" s="105"/>
      <c r="IM77" s="105"/>
      <c r="IN77" s="105"/>
      <c r="IO77" s="105"/>
      <c r="IP77" s="105"/>
      <c r="IQ77" s="105"/>
      <c r="IR77" s="105"/>
      <c r="IS77" s="105"/>
      <c r="IT77" s="105"/>
      <c r="IU77" s="105"/>
      <c r="IV77" s="105"/>
      <c r="IW77" s="105"/>
      <c r="IX77" s="105"/>
      <c r="IY77" s="105"/>
      <c r="IZ77" s="105"/>
      <c r="JA77" s="105"/>
      <c r="JB77" s="105"/>
      <c r="JC77" s="105"/>
      <c r="JD77" s="105"/>
      <c r="JE77" s="105"/>
      <c r="JF77" s="105"/>
      <c r="JG77" s="105"/>
      <c r="JH77" s="105"/>
      <c r="JI77" s="105"/>
      <c r="JJ77" s="105"/>
      <c r="JK77" s="105"/>
      <c r="JL77" s="105"/>
      <c r="JM77" s="105"/>
      <c r="JN77" s="105"/>
      <c r="JO77" s="105"/>
      <c r="JP77" s="105"/>
      <c r="JQ77" s="105"/>
      <c r="JR77" s="105"/>
      <c r="JS77" s="105"/>
      <c r="JT77" s="105"/>
      <c r="JU77" s="105"/>
      <c r="JV77" s="105"/>
      <c r="JW77" s="105"/>
      <c r="JX77" s="105"/>
      <c r="JY77" s="105"/>
      <c r="JZ77" s="105"/>
      <c r="KA77" s="105"/>
      <c r="KB77" s="105"/>
      <c r="KC77" s="105"/>
      <c r="KD77" s="105"/>
      <c r="KE77" s="105"/>
      <c r="KF77" s="105"/>
      <c r="KG77" s="105"/>
      <c r="KH77" s="105"/>
      <c r="KI77" s="105"/>
      <c r="KJ77" s="105"/>
      <c r="KK77" s="105"/>
      <c r="KL77" s="105"/>
      <c r="KM77" s="105"/>
      <c r="KN77" s="105"/>
      <c r="KO77" s="105"/>
      <c r="KP77" s="105"/>
      <c r="KQ77" s="105"/>
      <c r="KR77" s="105"/>
      <c r="KS77" s="105"/>
      <c r="KT77" s="105"/>
      <c r="KU77" s="105"/>
      <c r="KV77" s="105"/>
      <c r="KW77" s="105"/>
      <c r="KX77" s="105"/>
      <c r="KY77" s="105"/>
      <c r="KZ77" s="105"/>
      <c r="LA77" s="105"/>
      <c r="LB77" s="105"/>
      <c r="LC77" s="105"/>
      <c r="LD77" s="105"/>
      <c r="LE77" s="105"/>
      <c r="LF77" s="105"/>
      <c r="LG77" s="105"/>
      <c r="LH77" s="105"/>
      <c r="LI77" s="105"/>
      <c r="LJ77" s="105"/>
      <c r="LK77" s="105"/>
      <c r="LL77" s="105"/>
      <c r="LM77" s="105"/>
      <c r="LN77" s="105"/>
      <c r="LO77" s="105"/>
      <c r="LP77" s="105"/>
      <c r="LQ77" s="105"/>
      <c r="LR77" s="105"/>
      <c r="LS77" s="105"/>
      <c r="LT77" s="105"/>
      <c r="LU77" s="105"/>
      <c r="LV77" s="105"/>
      <c r="LW77" s="105"/>
      <c r="LX77" s="105"/>
      <c r="LY77" s="105"/>
      <c r="LZ77" s="105"/>
      <c r="MA77" s="105"/>
      <c r="MB77" s="105"/>
      <c r="MC77" s="105"/>
      <c r="MD77" s="105"/>
      <c r="ME77" s="105"/>
      <c r="MF77" s="105"/>
      <c r="MG77" s="105"/>
      <c r="MH77" s="105"/>
      <c r="MI77" s="105"/>
      <c r="MJ77" s="105"/>
      <c r="MK77" s="105"/>
      <c r="ML77" s="105"/>
      <c r="MM77" s="105"/>
      <c r="MN77" s="105"/>
      <c r="MO77" s="105"/>
      <c r="MP77" s="105"/>
      <c r="MQ77" s="105"/>
      <c r="MR77" s="105"/>
      <c r="MS77" s="105"/>
      <c r="MT77" s="105"/>
      <c r="MU77" s="105"/>
      <c r="MV77" s="105"/>
      <c r="MW77" s="105"/>
      <c r="MX77" s="105"/>
      <c r="MY77" s="105"/>
      <c r="MZ77" s="105"/>
      <c r="NA77" s="105"/>
      <c r="NB77" s="105"/>
      <c r="NC77" s="105"/>
      <c r="ND77" s="105"/>
      <c r="NE77" s="105"/>
      <c r="NF77" s="105"/>
      <c r="NG77" s="105"/>
      <c r="NH77" s="105"/>
      <c r="NI77" s="105"/>
      <c r="NJ77" s="105"/>
      <c r="NK77" s="105"/>
      <c r="NL77" s="105"/>
      <c r="NM77" s="105"/>
      <c r="NN77" s="105"/>
      <c r="NO77" s="105"/>
      <c r="NP77" s="105"/>
      <c r="NQ77" s="105"/>
      <c r="NR77" s="105"/>
      <c r="NS77" s="105"/>
      <c r="NT77" s="105"/>
      <c r="NU77" s="105"/>
      <c r="NV77" s="105"/>
      <c r="NW77" s="105"/>
      <c r="NX77" s="105"/>
      <c r="NY77" s="105"/>
      <c r="NZ77" s="105"/>
      <c r="OA77" s="105"/>
      <c r="OB77" s="105"/>
      <c r="OC77" s="105"/>
      <c r="OD77" s="105"/>
      <c r="OE77" s="105"/>
      <c r="OF77" s="105"/>
      <c r="OG77" s="105"/>
      <c r="OH77" s="105"/>
      <c r="OI77" s="105"/>
      <c r="OJ77" s="105"/>
      <c r="OK77" s="105"/>
      <c r="OL77" s="105"/>
      <c r="OM77" s="105"/>
      <c r="ON77" s="105"/>
      <c r="OO77" s="105"/>
      <c r="OP77" s="105"/>
      <c r="OQ77" s="105"/>
      <c r="OR77" s="105"/>
      <c r="OS77" s="105"/>
      <c r="OT77" s="105"/>
      <c r="OU77" s="105"/>
      <c r="OV77" s="105"/>
      <c r="OW77" s="105"/>
      <c r="OX77" s="105"/>
      <c r="OY77" s="105"/>
      <c r="OZ77" s="105"/>
      <c r="PA77" s="105"/>
      <c r="PB77" s="105"/>
      <c r="PC77" s="105"/>
      <c r="PD77" s="105"/>
      <c r="PE77" s="105"/>
      <c r="PF77" s="105"/>
      <c r="PG77" s="105"/>
      <c r="PH77" s="105"/>
      <c r="PI77" s="105"/>
      <c r="PJ77" s="105"/>
      <c r="PK77" s="105"/>
      <c r="PL77" s="105"/>
      <c r="PM77" s="105"/>
      <c r="PN77" s="105"/>
      <c r="PO77" s="105"/>
      <c r="PP77" s="105"/>
      <c r="PQ77" s="105"/>
      <c r="PR77" s="105"/>
      <c r="PS77" s="105"/>
      <c r="PT77" s="105"/>
      <c r="PU77" s="105"/>
      <c r="PV77" s="105"/>
      <c r="PW77" s="105"/>
      <c r="PX77" s="105"/>
      <c r="PY77" s="105"/>
      <c r="PZ77" s="105"/>
      <c r="QA77" s="105"/>
      <c r="QB77" s="105"/>
      <c r="QC77" s="105"/>
      <c r="QD77" s="105"/>
      <c r="QE77" s="105"/>
      <c r="QF77" s="105"/>
      <c r="QG77" s="105"/>
      <c r="QH77" s="105"/>
      <c r="QI77" s="105"/>
      <c r="QJ77" s="105"/>
      <c r="QK77" s="105"/>
      <c r="QL77" s="105"/>
      <c r="QM77" s="105"/>
      <c r="QN77" s="105"/>
      <c r="QO77" s="105"/>
      <c r="QP77" s="105"/>
      <c r="QQ77" s="105"/>
      <c r="QR77" s="105"/>
      <c r="QS77" s="105"/>
      <c r="QT77" s="105"/>
      <c r="QU77" s="105"/>
      <c r="QV77" s="105"/>
      <c r="QW77" s="105"/>
      <c r="QX77" s="105"/>
      <c r="QY77" s="105"/>
      <c r="QZ77" s="105"/>
      <c r="RA77" s="105"/>
      <c r="RB77" s="105"/>
      <c r="RC77" s="105"/>
      <c r="RD77" s="105"/>
      <c r="RE77" s="105"/>
      <c r="RF77" s="105"/>
      <c r="RG77" s="105"/>
      <c r="RH77" s="105"/>
      <c r="RI77" s="105"/>
      <c r="RJ77" s="105"/>
      <c r="RK77" s="105"/>
      <c r="RL77" s="105"/>
      <c r="RM77" s="105"/>
      <c r="RN77" s="105"/>
      <c r="RO77" s="105"/>
      <c r="RP77" s="105"/>
      <c r="RQ77" s="105"/>
      <c r="RR77" s="105"/>
      <c r="RS77" s="105"/>
      <c r="RT77" s="105"/>
      <c r="RU77" s="105"/>
      <c r="RV77" s="105"/>
      <c r="RW77" s="105"/>
      <c r="RX77" s="105"/>
      <c r="RY77" s="105"/>
      <c r="RZ77" s="105"/>
      <c r="SA77" s="105"/>
      <c r="SB77" s="105"/>
      <c r="SC77" s="105"/>
      <c r="SD77" s="105"/>
      <c r="SE77" s="105"/>
      <c r="SF77" s="105"/>
      <c r="SG77" s="105"/>
      <c r="SH77" s="105"/>
      <c r="SI77" s="105"/>
      <c r="SJ77" s="105"/>
      <c r="SK77" s="105"/>
      <c r="SL77" s="105"/>
      <c r="SM77" s="105"/>
      <c r="SN77" s="105"/>
      <c r="SO77" s="105"/>
      <c r="SP77" s="105"/>
      <c r="SQ77" s="105"/>
      <c r="SR77" s="105"/>
      <c r="SS77" s="105"/>
      <c r="ST77" s="105"/>
      <c r="SU77" s="105"/>
      <c r="SV77" s="105"/>
      <c r="SW77" s="105"/>
      <c r="SX77" s="105"/>
      <c r="SY77" s="105"/>
      <c r="SZ77" s="105"/>
      <c r="TA77" s="105"/>
      <c r="TB77" s="105"/>
      <c r="TC77" s="105"/>
      <c r="TD77" s="105"/>
      <c r="TE77" s="105"/>
      <c r="TF77" s="105"/>
      <c r="TG77" s="105"/>
      <c r="TH77" s="105"/>
      <c r="TI77" s="105"/>
      <c r="TJ77" s="105"/>
      <c r="TK77" s="105"/>
      <c r="TL77" s="105"/>
      <c r="TM77" s="105"/>
      <c r="TN77" s="105"/>
      <c r="TO77" s="105"/>
      <c r="TP77" s="105"/>
      <c r="TQ77" s="105"/>
      <c r="TR77" s="105"/>
      <c r="TS77" s="105"/>
      <c r="TT77" s="105"/>
      <c r="TU77" s="105"/>
      <c r="TV77" s="105"/>
      <c r="TW77" s="105"/>
      <c r="TX77" s="105"/>
      <c r="TY77" s="105"/>
      <c r="TZ77" s="105"/>
      <c r="UA77" s="105"/>
      <c r="UB77" s="105"/>
      <c r="UC77" s="105"/>
      <c r="UD77" s="105"/>
      <c r="UE77" s="105"/>
      <c r="UF77" s="105"/>
      <c r="UG77" s="105"/>
      <c r="UH77" s="105"/>
      <c r="UI77" s="105"/>
      <c r="UJ77" s="105"/>
      <c r="UK77" s="105"/>
      <c r="UL77" s="105"/>
      <c r="UM77" s="105"/>
      <c r="UN77" s="105"/>
      <c r="UO77" s="105"/>
      <c r="UP77" s="105"/>
      <c r="UQ77" s="105"/>
      <c r="UR77" s="105"/>
      <c r="US77" s="105"/>
      <c r="UT77" s="105"/>
      <c r="UU77" s="105"/>
      <c r="UV77" s="105"/>
      <c r="UW77" s="105"/>
      <c r="UX77" s="105"/>
      <c r="UY77" s="105"/>
      <c r="UZ77" s="105"/>
      <c r="VA77" s="105"/>
      <c r="VB77" s="105"/>
      <c r="VC77" s="105"/>
      <c r="VD77" s="105"/>
      <c r="VE77" s="105"/>
      <c r="VF77" s="105"/>
      <c r="VG77" s="105"/>
      <c r="VH77" s="105"/>
      <c r="VI77" s="105"/>
      <c r="VJ77" s="105"/>
      <c r="VK77" s="105"/>
      <c r="VL77" s="105"/>
      <c r="VM77" s="105"/>
      <c r="VN77" s="105"/>
      <c r="VO77" s="105"/>
      <c r="VP77" s="105"/>
      <c r="VQ77" s="105"/>
      <c r="VR77" s="105"/>
      <c r="VS77" s="105"/>
      <c r="VT77" s="105"/>
      <c r="VU77" s="105"/>
      <c r="VV77" s="105"/>
      <c r="VW77" s="105"/>
      <c r="VX77" s="105"/>
      <c r="VY77" s="105"/>
      <c r="VZ77" s="105"/>
      <c r="WA77" s="105"/>
      <c r="WB77" s="105"/>
      <c r="WC77" s="105"/>
      <c r="WD77" s="105"/>
      <c r="WE77" s="105"/>
      <c r="WF77" s="105"/>
      <c r="WG77" s="105"/>
      <c r="WH77" s="105"/>
      <c r="WI77" s="105"/>
      <c r="WJ77" s="105"/>
      <c r="WK77" s="105"/>
      <c r="WL77" s="105"/>
      <c r="WM77" s="105"/>
      <c r="WN77" s="105"/>
      <c r="WO77" s="105"/>
      <c r="WP77" s="105"/>
      <c r="WQ77" s="105"/>
      <c r="WR77" s="105"/>
      <c r="WS77" s="105"/>
      <c r="WT77" s="105"/>
      <c r="WU77" s="105"/>
      <c r="WV77" s="105"/>
      <c r="WW77" s="105"/>
      <c r="WX77" s="105"/>
      <c r="WY77" s="105"/>
      <c r="WZ77" s="105"/>
      <c r="XA77" s="105"/>
      <c r="XB77" s="105"/>
      <c r="XC77" s="105"/>
      <c r="XD77" s="105"/>
      <c r="XE77" s="105"/>
      <c r="XF77" s="105"/>
      <c r="XG77" s="105"/>
      <c r="XH77" s="105"/>
      <c r="XI77" s="105"/>
      <c r="XJ77" s="105"/>
      <c r="XK77" s="105"/>
      <c r="XL77" s="105"/>
      <c r="XM77" s="105"/>
      <c r="XN77" s="105"/>
      <c r="XO77" s="105"/>
      <c r="XP77" s="105"/>
      <c r="XQ77" s="105"/>
      <c r="XR77" s="105"/>
      <c r="XS77" s="105"/>
      <c r="XT77" s="105"/>
      <c r="XU77" s="105"/>
      <c r="XV77" s="105"/>
      <c r="XW77" s="105"/>
      <c r="XX77" s="105"/>
      <c r="XY77" s="105"/>
      <c r="XZ77" s="105"/>
      <c r="YA77" s="105"/>
      <c r="YB77" s="105"/>
      <c r="YC77" s="105"/>
      <c r="YD77" s="105"/>
      <c r="YE77" s="105"/>
      <c r="YF77" s="105"/>
      <c r="YG77" s="105"/>
      <c r="YH77" s="105"/>
      <c r="YI77" s="105"/>
      <c r="YJ77" s="105"/>
      <c r="YK77" s="105"/>
      <c r="YL77" s="105"/>
      <c r="YM77" s="105"/>
      <c r="YN77" s="105"/>
      <c r="YO77" s="105"/>
      <c r="YP77" s="105"/>
      <c r="YQ77" s="105"/>
      <c r="YR77" s="105"/>
      <c r="YS77" s="105"/>
      <c r="YT77" s="105"/>
      <c r="YU77" s="105"/>
      <c r="YV77" s="105"/>
      <c r="YW77" s="105"/>
      <c r="YX77" s="105"/>
      <c r="YY77" s="105"/>
      <c r="YZ77" s="105"/>
      <c r="ZA77" s="105"/>
      <c r="ZB77" s="105"/>
      <c r="ZC77" s="105"/>
      <c r="ZD77" s="105"/>
      <c r="ZE77" s="105"/>
      <c r="ZF77" s="105"/>
      <c r="ZG77" s="105"/>
      <c r="ZH77" s="105"/>
      <c r="ZI77" s="105"/>
      <c r="ZJ77" s="105"/>
      <c r="ZK77" s="105"/>
      <c r="ZL77" s="105"/>
      <c r="ZM77" s="105"/>
      <c r="ZN77" s="105"/>
      <c r="ZO77" s="105"/>
      <c r="ZP77" s="105"/>
      <c r="ZQ77" s="105"/>
      <c r="ZR77" s="105"/>
      <c r="ZS77" s="105"/>
      <c r="ZT77" s="105"/>
      <c r="ZU77" s="105"/>
      <c r="ZV77" s="105"/>
      <c r="ZW77" s="105"/>
      <c r="ZX77" s="105"/>
      <c r="ZY77" s="105"/>
      <c r="ZZ77" s="105"/>
      <c r="AAA77" s="105"/>
      <c r="AAB77" s="105"/>
      <c r="AAC77" s="105"/>
      <c r="AAD77" s="105"/>
      <c r="AAE77" s="105"/>
      <c r="AAF77" s="105"/>
      <c r="AAG77" s="105"/>
      <c r="AAH77" s="105"/>
      <c r="AAI77" s="105"/>
      <c r="AAJ77" s="105"/>
      <c r="AAK77" s="105"/>
      <c r="AAL77" s="105"/>
      <c r="AAM77" s="105"/>
      <c r="AAN77" s="105"/>
      <c r="AAO77" s="105"/>
      <c r="AAP77" s="105"/>
      <c r="AAQ77" s="105"/>
      <c r="AAR77" s="105"/>
      <c r="AAS77" s="105"/>
      <c r="AAT77" s="105"/>
      <c r="AAU77" s="105"/>
      <c r="AAV77" s="105"/>
      <c r="AAW77" s="105"/>
      <c r="AAX77" s="105"/>
      <c r="AAY77" s="105"/>
      <c r="AAZ77" s="105"/>
      <c r="ABA77" s="105"/>
      <c r="ABB77" s="105"/>
      <c r="ABC77" s="105"/>
      <c r="ABD77" s="105"/>
      <c r="ABE77" s="105"/>
      <c r="ABF77" s="105"/>
      <c r="ABG77" s="105"/>
      <c r="ABH77" s="105"/>
      <c r="ABI77" s="105"/>
      <c r="ABJ77" s="105"/>
      <c r="ABK77" s="105"/>
      <c r="ABL77" s="105"/>
      <c r="ABM77" s="105"/>
      <c r="ABN77" s="105"/>
      <c r="ABO77" s="105"/>
      <c r="ABP77" s="105"/>
      <c r="ABQ77" s="105"/>
      <c r="ABR77" s="105"/>
      <c r="ABS77" s="105"/>
      <c r="ABT77" s="105"/>
      <c r="ABU77" s="105"/>
      <c r="ABV77" s="105"/>
      <c r="ABW77" s="105"/>
      <c r="ABX77" s="105"/>
      <c r="ABY77" s="105"/>
      <c r="ABZ77" s="105"/>
      <c r="ACA77" s="105"/>
      <c r="ACB77" s="105"/>
      <c r="ACC77" s="105"/>
      <c r="ACD77" s="105"/>
      <c r="ACE77" s="105"/>
      <c r="ACF77" s="105"/>
      <c r="ACG77" s="105"/>
      <c r="ACH77" s="105"/>
      <c r="ACI77" s="105"/>
      <c r="ACJ77" s="105"/>
      <c r="ACK77" s="105"/>
      <c r="ACL77" s="105"/>
      <c r="ACM77" s="105"/>
      <c r="ACN77" s="105"/>
      <c r="ACO77" s="105"/>
      <c r="ACP77" s="105"/>
      <c r="ACQ77" s="105"/>
      <c r="ACR77" s="105"/>
      <c r="ACS77" s="105"/>
      <c r="ACT77" s="105"/>
      <c r="ACU77" s="105"/>
      <c r="ACV77" s="105"/>
      <c r="ACW77" s="105"/>
      <c r="ACX77" s="105"/>
      <c r="ACY77" s="105"/>
      <c r="ACZ77" s="105"/>
      <c r="ADA77" s="105"/>
      <c r="ADB77" s="105"/>
      <c r="ADC77" s="105"/>
      <c r="ADD77" s="105"/>
      <c r="ADE77" s="105"/>
      <c r="ADF77" s="105"/>
      <c r="ADG77" s="105"/>
      <c r="ADH77" s="105"/>
      <c r="ADI77" s="105"/>
      <c r="ADJ77" s="105"/>
      <c r="ADK77" s="105"/>
      <c r="ADL77" s="105"/>
      <c r="ADM77" s="105"/>
      <c r="ADN77" s="105"/>
      <c r="ADO77" s="105"/>
      <c r="ADP77" s="105"/>
      <c r="ADQ77" s="105"/>
      <c r="ADR77" s="105"/>
      <c r="ADS77" s="105"/>
      <c r="ADT77" s="105"/>
      <c r="ADU77" s="105"/>
      <c r="ADV77" s="105"/>
      <c r="ADW77" s="105"/>
      <c r="ADX77" s="105"/>
      <c r="ADY77" s="105"/>
      <c r="ADZ77" s="105"/>
      <c r="AEA77" s="105"/>
      <c r="AEB77" s="105"/>
      <c r="AEC77" s="105"/>
      <c r="AED77" s="105"/>
      <c r="AEE77" s="105"/>
      <c r="AEF77" s="105"/>
      <c r="AEG77" s="105"/>
      <c r="AEH77" s="105"/>
      <c r="AEI77" s="105"/>
      <c r="AEJ77" s="105"/>
      <c r="AEK77" s="105"/>
      <c r="AEL77" s="105"/>
      <c r="AEM77" s="105"/>
      <c r="AEN77" s="105"/>
      <c r="AEO77" s="105"/>
      <c r="AEP77" s="105"/>
      <c r="AEQ77" s="105"/>
      <c r="AER77" s="105"/>
      <c r="AES77" s="105"/>
      <c r="AET77" s="105"/>
      <c r="AEU77" s="105"/>
      <c r="AEV77" s="105"/>
      <c r="AEW77" s="105"/>
      <c r="AEX77" s="105"/>
      <c r="AEY77" s="105"/>
      <c r="AEZ77" s="105"/>
      <c r="AFA77" s="105"/>
      <c r="AFB77" s="105"/>
      <c r="AFC77" s="105"/>
      <c r="AFD77" s="105"/>
      <c r="AFE77" s="105"/>
      <c r="AFF77" s="105"/>
      <c r="AFG77" s="105"/>
      <c r="AFH77" s="105"/>
      <c r="AFI77" s="105"/>
      <c r="AFJ77" s="105"/>
      <c r="AFK77" s="105"/>
      <c r="AFL77" s="105"/>
      <c r="AFM77" s="105"/>
      <c r="AFN77" s="105"/>
      <c r="AFO77" s="105"/>
      <c r="AFP77" s="105"/>
      <c r="AFQ77" s="105"/>
      <c r="AFR77" s="105"/>
      <c r="AFS77" s="105"/>
      <c r="AFT77" s="105"/>
      <c r="AFU77" s="105"/>
      <c r="AFV77" s="105"/>
      <c r="AFW77" s="105"/>
      <c r="AFX77" s="105"/>
      <c r="AFY77" s="105"/>
      <c r="AFZ77" s="105"/>
      <c r="AGA77" s="105"/>
      <c r="AGB77" s="105"/>
      <c r="AGC77" s="105"/>
      <c r="AGD77" s="105"/>
      <c r="AGE77" s="105"/>
      <c r="AGF77" s="105"/>
      <c r="AGG77" s="105"/>
      <c r="AGH77" s="105"/>
      <c r="AGI77" s="105"/>
      <c r="AGJ77" s="105"/>
      <c r="AGK77" s="105"/>
      <c r="AGL77" s="105"/>
      <c r="AGM77" s="105"/>
      <c r="AGN77" s="105"/>
      <c r="AGO77" s="105"/>
      <c r="AGP77" s="105"/>
      <c r="AGQ77" s="105"/>
      <c r="AGR77" s="105"/>
      <c r="AGS77" s="105"/>
      <c r="AGT77" s="105"/>
      <c r="AGU77" s="105"/>
      <c r="AGV77" s="105"/>
      <c r="AGW77" s="105"/>
      <c r="AGX77" s="105"/>
      <c r="AGY77" s="105"/>
      <c r="AGZ77" s="105"/>
      <c r="AHA77" s="105"/>
      <c r="AHB77" s="105"/>
      <c r="AHC77" s="105"/>
      <c r="AHD77" s="105"/>
      <c r="AHE77" s="105"/>
      <c r="AHF77" s="105"/>
      <c r="AHG77" s="105"/>
      <c r="AHH77" s="105"/>
      <c r="AHI77" s="105"/>
      <c r="AHJ77" s="105"/>
      <c r="AHK77" s="105"/>
      <c r="AHL77" s="105"/>
      <c r="AHM77" s="105"/>
      <c r="AHN77" s="105"/>
      <c r="AHO77" s="105"/>
      <c r="AHP77" s="105"/>
      <c r="AHQ77" s="105"/>
      <c r="AHR77" s="105"/>
      <c r="AHS77" s="105"/>
      <c r="AHT77" s="105"/>
      <c r="AHU77" s="105"/>
      <c r="AHV77" s="105"/>
      <c r="AHW77" s="105"/>
      <c r="AHX77" s="105"/>
      <c r="AHY77" s="105"/>
      <c r="AHZ77" s="105"/>
      <c r="AIA77" s="105"/>
      <c r="AIB77" s="105"/>
      <c r="AIC77" s="105"/>
      <c r="AID77" s="105"/>
      <c r="AIE77" s="105"/>
      <c r="AIF77" s="105"/>
      <c r="AIG77" s="105"/>
      <c r="AIH77" s="105"/>
      <c r="AII77" s="105"/>
      <c r="AIJ77" s="105"/>
      <c r="AIK77" s="105"/>
      <c r="AIL77" s="105"/>
      <c r="AIM77" s="105"/>
      <c r="AIN77" s="105"/>
      <c r="AIO77" s="105"/>
      <c r="AIP77" s="105"/>
      <c r="AIQ77" s="105"/>
      <c r="AIR77" s="105"/>
      <c r="AIS77" s="105"/>
      <c r="AIT77" s="105"/>
      <c r="AIU77" s="105"/>
      <c r="AIV77" s="105"/>
      <c r="AIW77" s="105"/>
      <c r="AIX77" s="105"/>
      <c r="AIY77" s="105"/>
      <c r="AIZ77" s="105"/>
      <c r="AJA77" s="105"/>
      <c r="AJB77" s="105"/>
      <c r="AJC77" s="105"/>
      <c r="AJD77" s="105"/>
      <c r="AJE77" s="105"/>
      <c r="AJF77" s="105"/>
      <c r="AJG77" s="105"/>
      <c r="AJH77" s="105"/>
      <c r="AJI77" s="105"/>
      <c r="AJJ77" s="105"/>
      <c r="AJK77" s="105"/>
      <c r="AJL77" s="105"/>
      <c r="AJM77" s="105"/>
      <c r="AJN77" s="105"/>
      <c r="AJO77" s="105"/>
      <c r="AJP77" s="105"/>
      <c r="AJQ77" s="105"/>
      <c r="AJR77" s="105"/>
      <c r="AJS77" s="105"/>
      <c r="AJT77" s="105"/>
      <c r="AJU77" s="105"/>
      <c r="AJV77" s="105"/>
      <c r="AJW77" s="105"/>
      <c r="AJX77" s="105"/>
      <c r="AJY77" s="105"/>
      <c r="AJZ77" s="105"/>
      <c r="AKA77" s="105"/>
      <c r="AKB77" s="105"/>
      <c r="AKC77" s="105"/>
      <c r="AKD77" s="105"/>
      <c r="AKE77" s="105"/>
      <c r="AKF77" s="105"/>
      <c r="AKG77" s="105"/>
      <c r="AKH77" s="105"/>
      <c r="AKI77" s="105"/>
      <c r="AKJ77" s="105"/>
      <c r="AKK77" s="105"/>
      <c r="AKL77" s="105"/>
      <c r="AKM77" s="105"/>
      <c r="AKN77" s="105"/>
      <c r="AKO77" s="105"/>
      <c r="AKP77" s="105"/>
      <c r="AKQ77" s="105"/>
      <c r="AKR77" s="105"/>
      <c r="AKS77" s="105"/>
      <c r="AKT77" s="105"/>
      <c r="AKU77" s="105"/>
      <c r="AKV77" s="105"/>
      <c r="AKW77" s="105"/>
      <c r="AKX77" s="105"/>
      <c r="AKY77" s="105"/>
      <c r="AKZ77" s="105"/>
      <c r="ALA77" s="105"/>
      <c r="ALB77" s="105"/>
      <c r="ALC77" s="105"/>
      <c r="ALD77" s="105"/>
      <c r="ALE77" s="105"/>
      <c r="ALF77" s="105"/>
      <c r="ALG77" s="105"/>
      <c r="ALH77" s="105"/>
      <c r="ALI77" s="105"/>
      <c r="ALJ77" s="105"/>
      <c r="ALK77" s="105"/>
      <c r="ALL77" s="105"/>
      <c r="ALM77" s="105"/>
      <c r="ALN77" s="105"/>
      <c r="ALO77" s="105"/>
      <c r="ALP77" s="105"/>
      <c r="ALQ77" s="105"/>
      <c r="ALR77" s="105"/>
      <c r="ALS77" s="105"/>
      <c r="ALT77" s="105"/>
      <c r="ALU77" s="105"/>
      <c r="ALV77" s="105"/>
      <c r="ALW77" s="105"/>
      <c r="ALX77" s="105"/>
      <c r="ALY77" s="105"/>
      <c r="ALZ77" s="105"/>
      <c r="AMA77" s="105"/>
      <c r="AMB77" s="105"/>
      <c r="AMC77" s="105"/>
      <c r="AMD77" s="105"/>
      <c r="AME77" s="105"/>
      <c r="AMF77" s="105"/>
      <c r="AMG77" s="105"/>
      <c r="AMH77" s="105"/>
      <c r="AMI77" s="105"/>
      <c r="AMJ77" s="105"/>
      <c r="AMK77" s="105"/>
      <c r="AML77" s="105"/>
      <c r="AMM77" s="105"/>
      <c r="AMN77" s="105"/>
      <c r="AMO77" s="105"/>
      <c r="AMP77" s="105"/>
      <c r="AMQ77" s="105"/>
      <c r="AMR77" s="105"/>
      <c r="AMS77" s="105"/>
      <c r="AMT77" s="105"/>
      <c r="AMU77" s="105"/>
      <c r="AMV77" s="105"/>
      <c r="AMW77" s="105"/>
      <c r="AMX77" s="105"/>
      <c r="AMY77" s="105"/>
      <c r="AMZ77" s="105"/>
      <c r="ANA77" s="105"/>
      <c r="ANB77" s="105"/>
      <c r="ANC77" s="105"/>
      <c r="AND77" s="105"/>
      <c r="ANE77" s="105"/>
      <c r="ANF77" s="105"/>
      <c r="ANG77" s="105"/>
      <c r="ANH77" s="105"/>
      <c r="ANI77" s="105"/>
      <c r="ANJ77" s="105"/>
      <c r="ANK77" s="105"/>
      <c r="ANL77" s="105"/>
      <c r="ANM77" s="105"/>
      <c r="ANN77" s="105"/>
      <c r="ANO77" s="105"/>
      <c r="ANP77" s="105"/>
      <c r="ANQ77" s="105"/>
      <c r="ANR77" s="105"/>
      <c r="ANS77" s="105"/>
      <c r="ANT77" s="105"/>
      <c r="ANU77" s="105"/>
      <c r="ANV77" s="105"/>
      <c r="ANW77" s="105"/>
      <c r="ANX77" s="105"/>
      <c r="ANY77" s="105"/>
      <c r="ANZ77" s="105"/>
      <c r="AOA77" s="105"/>
      <c r="AOB77" s="105"/>
      <c r="AOC77" s="105"/>
      <c r="AOD77" s="105"/>
      <c r="AOE77" s="105"/>
      <c r="AOF77" s="105"/>
      <c r="AOG77" s="105"/>
      <c r="AOH77" s="105"/>
      <c r="AOI77" s="105"/>
      <c r="AOJ77" s="105"/>
      <c r="AOK77" s="105"/>
      <c r="AOL77" s="105"/>
      <c r="AOM77" s="105"/>
      <c r="AON77" s="105"/>
      <c r="AOO77" s="105"/>
      <c r="AOP77" s="105"/>
      <c r="AOQ77" s="105"/>
      <c r="AOR77" s="105"/>
      <c r="AOS77" s="105"/>
      <c r="AOT77" s="105"/>
      <c r="AOU77" s="105"/>
      <c r="AOV77" s="105"/>
      <c r="AOW77" s="105"/>
      <c r="AOX77" s="105"/>
      <c r="AOY77" s="105"/>
      <c r="AOZ77" s="105"/>
      <c r="APA77" s="105"/>
      <c r="APB77" s="105"/>
      <c r="APC77" s="105"/>
      <c r="APD77" s="105"/>
      <c r="APE77" s="105"/>
      <c r="APF77" s="105"/>
      <c r="APG77" s="105"/>
      <c r="APH77" s="105"/>
      <c r="API77" s="105"/>
      <c r="APJ77" s="105"/>
      <c r="APK77" s="105"/>
      <c r="APL77" s="105"/>
      <c r="APM77" s="105"/>
      <c r="APN77" s="105"/>
      <c r="APO77" s="105"/>
      <c r="APP77" s="105"/>
      <c r="APQ77" s="105"/>
      <c r="APR77" s="105"/>
      <c r="APS77" s="105"/>
      <c r="APT77" s="105"/>
      <c r="APU77" s="105"/>
      <c r="APV77" s="105"/>
      <c r="APW77" s="105"/>
      <c r="APX77" s="105"/>
      <c r="APY77" s="105"/>
      <c r="APZ77" s="105"/>
      <c r="AQA77" s="105"/>
      <c r="AQB77" s="105"/>
      <c r="AQC77" s="105"/>
      <c r="AQD77" s="105"/>
      <c r="AQE77" s="105"/>
      <c r="AQF77" s="105"/>
      <c r="AQG77" s="105"/>
      <c r="AQH77" s="105"/>
      <c r="AQI77" s="105"/>
      <c r="AQJ77" s="105"/>
      <c r="AQK77" s="105"/>
      <c r="AQL77" s="105"/>
      <c r="AQM77" s="105"/>
      <c r="AQN77" s="105"/>
      <c r="AQO77" s="105"/>
      <c r="AQP77" s="105"/>
      <c r="AQQ77" s="105"/>
      <c r="AQR77" s="105"/>
      <c r="AQS77" s="105"/>
      <c r="AQT77" s="105"/>
      <c r="AQU77" s="105"/>
      <c r="AQV77" s="105"/>
      <c r="AQW77" s="105"/>
      <c r="AQX77" s="105"/>
      <c r="AQY77" s="105"/>
      <c r="AQZ77" s="105"/>
      <c r="ARA77" s="105"/>
      <c r="ARB77" s="105"/>
      <c r="ARC77" s="105"/>
      <c r="ARD77" s="105"/>
      <c r="ARE77" s="105"/>
      <c r="ARF77" s="105"/>
      <c r="ARG77" s="105"/>
      <c r="ARH77" s="105"/>
      <c r="ARI77" s="105"/>
      <c r="ARJ77" s="105"/>
      <c r="ARK77" s="105"/>
      <c r="ARL77" s="105"/>
      <c r="ARM77" s="105"/>
      <c r="ARN77" s="105"/>
      <c r="ARO77" s="105"/>
      <c r="ARP77" s="105"/>
      <c r="ARQ77" s="105"/>
      <c r="ARR77" s="105"/>
      <c r="ARS77" s="105"/>
      <c r="ART77" s="105"/>
      <c r="ARU77" s="105"/>
      <c r="ARV77" s="105"/>
      <c r="ARW77" s="105"/>
      <c r="ARX77" s="105"/>
      <c r="ARY77" s="105"/>
      <c r="ARZ77" s="105"/>
      <c r="ASA77" s="105"/>
      <c r="ASB77" s="105"/>
      <c r="ASC77" s="105"/>
      <c r="ASD77" s="105"/>
      <c r="ASE77" s="105"/>
      <c r="ASF77" s="105"/>
      <c r="ASG77" s="105"/>
      <c r="ASH77" s="105"/>
      <c r="ASI77" s="105"/>
      <c r="ASJ77" s="105"/>
      <c r="ASK77" s="105"/>
      <c r="ASL77" s="105"/>
      <c r="ASM77" s="105"/>
      <c r="ASN77" s="105"/>
      <c r="ASO77" s="105"/>
      <c r="ASP77" s="105"/>
      <c r="ASQ77" s="105"/>
      <c r="ASR77" s="105"/>
      <c r="ASS77" s="105"/>
      <c r="AST77" s="105"/>
      <c r="ASU77" s="105"/>
      <c r="ASV77" s="105"/>
      <c r="ASW77" s="105"/>
      <c r="ASX77" s="105"/>
      <c r="ASY77" s="105"/>
      <c r="ASZ77" s="105"/>
      <c r="ATA77" s="105"/>
      <c r="ATB77" s="105"/>
      <c r="ATC77" s="105"/>
      <c r="ATD77" s="105"/>
      <c r="ATE77" s="105"/>
      <c r="ATF77" s="105"/>
      <c r="ATG77" s="105"/>
      <c r="ATH77" s="105"/>
      <c r="ATI77" s="105"/>
      <c r="ATJ77" s="105"/>
      <c r="ATK77" s="105"/>
      <c r="ATL77" s="105"/>
      <c r="ATM77" s="105"/>
      <c r="ATN77" s="105"/>
      <c r="ATO77" s="105"/>
      <c r="ATP77" s="105"/>
      <c r="ATQ77" s="105"/>
      <c r="ATR77" s="105"/>
      <c r="ATS77" s="105"/>
      <c r="ATT77" s="105"/>
      <c r="ATU77" s="105"/>
      <c r="ATV77" s="105"/>
      <c r="ATW77" s="105"/>
      <c r="ATX77" s="105"/>
      <c r="ATY77" s="105"/>
      <c r="ATZ77" s="105"/>
      <c r="AUA77" s="105"/>
      <c r="AUB77" s="105"/>
      <c r="AUC77" s="105"/>
      <c r="AUD77" s="105"/>
      <c r="AUE77" s="105"/>
      <c r="AUF77" s="105"/>
      <c r="AUG77" s="105"/>
      <c r="AUH77" s="105"/>
      <c r="AUI77" s="105"/>
      <c r="AUJ77" s="105"/>
      <c r="AUK77" s="105"/>
      <c r="AUL77" s="105"/>
      <c r="AUM77" s="105"/>
      <c r="AUN77" s="105"/>
      <c r="AUO77" s="105"/>
      <c r="AUP77" s="105"/>
      <c r="AUQ77" s="105"/>
      <c r="AUR77" s="105"/>
      <c r="AUS77" s="105"/>
      <c r="AUT77" s="105"/>
      <c r="AUU77" s="105"/>
      <c r="AUV77" s="105"/>
      <c r="AUW77" s="105"/>
      <c r="AUX77" s="105"/>
      <c r="AUY77" s="105"/>
      <c r="AUZ77" s="105"/>
      <c r="AVA77" s="105"/>
      <c r="AVB77" s="105"/>
      <c r="AVC77" s="105"/>
      <c r="AVD77" s="105"/>
      <c r="AVE77" s="105"/>
      <c r="AVF77" s="105"/>
      <c r="AVG77" s="105"/>
      <c r="AVH77" s="105"/>
      <c r="AVI77" s="105"/>
      <c r="AVJ77" s="105"/>
      <c r="AVK77" s="105"/>
      <c r="AVL77" s="105"/>
      <c r="AVM77" s="105"/>
      <c r="AVN77" s="105"/>
      <c r="AVO77" s="105"/>
      <c r="AVP77" s="105"/>
      <c r="AVQ77" s="105"/>
      <c r="AVR77" s="105"/>
      <c r="AVS77" s="105"/>
      <c r="AVT77" s="105"/>
      <c r="AVU77" s="105"/>
      <c r="AVV77" s="105"/>
      <c r="AVW77" s="105"/>
      <c r="AVX77" s="105"/>
      <c r="AVY77" s="105"/>
      <c r="AVZ77" s="105"/>
      <c r="AWA77" s="105"/>
      <c r="AWB77" s="105"/>
      <c r="AWC77" s="105"/>
      <c r="AWD77" s="105"/>
      <c r="AWE77" s="105"/>
      <c r="AWF77" s="105"/>
      <c r="AWG77" s="105"/>
      <c r="AWH77" s="105"/>
    </row>
    <row r="78" spans="1:1282" s="58" customFormat="1">
      <c r="A78" s="2578"/>
      <c r="B78" s="65"/>
      <c r="C78" s="2" t="s">
        <v>91</v>
      </c>
      <c r="D78" s="7"/>
      <c r="E78" s="7"/>
      <c r="F78" s="7"/>
      <c r="G78" s="7"/>
      <c r="H78" s="7"/>
      <c r="I78" s="7"/>
      <c r="J78" s="7"/>
      <c r="K78" s="7"/>
      <c r="L78" s="7"/>
      <c r="M78" s="7"/>
      <c r="N78" s="8"/>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c r="CE78" s="105"/>
      <c r="CF78" s="105"/>
      <c r="CG78" s="105"/>
      <c r="CH78" s="105"/>
      <c r="CI78" s="105"/>
      <c r="CJ78" s="105"/>
      <c r="CK78" s="105"/>
      <c r="CL78" s="105"/>
      <c r="CM78" s="105"/>
      <c r="CN78" s="105"/>
      <c r="CO78" s="105"/>
      <c r="CP78" s="105"/>
      <c r="CQ78" s="105"/>
      <c r="CR78" s="105"/>
      <c r="CS78" s="105"/>
      <c r="CT78" s="105"/>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105"/>
      <c r="GD78" s="105"/>
      <c r="GE78" s="105"/>
      <c r="GF78" s="105"/>
      <c r="GG78" s="105"/>
      <c r="GH78" s="105"/>
      <c r="GI78" s="105"/>
      <c r="GJ78" s="105"/>
      <c r="GK78" s="105"/>
      <c r="GL78" s="105"/>
      <c r="GM78" s="105"/>
      <c r="GN78" s="105"/>
      <c r="GO78" s="105"/>
      <c r="GP78" s="105"/>
      <c r="GQ78" s="105"/>
      <c r="GR78" s="105"/>
      <c r="GS78" s="105"/>
      <c r="GT78" s="105"/>
      <c r="GU78" s="105"/>
      <c r="GV78" s="105"/>
      <c r="GW78" s="105"/>
      <c r="GX78" s="105"/>
      <c r="GY78" s="105"/>
      <c r="GZ78" s="105"/>
      <c r="HA78" s="105"/>
      <c r="HB78" s="105"/>
      <c r="HC78" s="105"/>
      <c r="HD78" s="105"/>
      <c r="HE78" s="105"/>
      <c r="HF78" s="105"/>
      <c r="HG78" s="105"/>
      <c r="HH78" s="105"/>
      <c r="HI78" s="105"/>
      <c r="HJ78" s="105"/>
      <c r="HK78" s="105"/>
      <c r="HL78" s="105"/>
      <c r="HM78" s="105"/>
      <c r="HN78" s="105"/>
      <c r="HO78" s="105"/>
      <c r="HP78" s="105"/>
      <c r="HQ78" s="105"/>
      <c r="HR78" s="105"/>
      <c r="HS78" s="105"/>
      <c r="HT78" s="105"/>
      <c r="HU78" s="105"/>
      <c r="HV78" s="105"/>
      <c r="HW78" s="105"/>
      <c r="HX78" s="105"/>
      <c r="HY78" s="105"/>
      <c r="HZ78" s="105"/>
      <c r="IA78" s="105"/>
      <c r="IB78" s="105"/>
      <c r="IC78" s="105"/>
      <c r="ID78" s="105"/>
      <c r="IE78" s="105"/>
      <c r="IF78" s="105"/>
      <c r="IG78" s="105"/>
      <c r="IH78" s="105"/>
      <c r="II78" s="105"/>
      <c r="IJ78" s="105"/>
      <c r="IK78" s="105"/>
      <c r="IL78" s="105"/>
      <c r="IM78" s="105"/>
      <c r="IN78" s="105"/>
      <c r="IO78" s="105"/>
      <c r="IP78" s="105"/>
      <c r="IQ78" s="105"/>
      <c r="IR78" s="105"/>
      <c r="IS78" s="105"/>
      <c r="IT78" s="105"/>
      <c r="IU78" s="105"/>
      <c r="IV78" s="105"/>
      <c r="IW78" s="105"/>
      <c r="IX78" s="105"/>
      <c r="IY78" s="105"/>
      <c r="IZ78" s="105"/>
      <c r="JA78" s="105"/>
      <c r="JB78" s="105"/>
      <c r="JC78" s="105"/>
      <c r="JD78" s="105"/>
      <c r="JE78" s="105"/>
      <c r="JF78" s="105"/>
      <c r="JG78" s="105"/>
      <c r="JH78" s="105"/>
      <c r="JI78" s="105"/>
      <c r="JJ78" s="105"/>
      <c r="JK78" s="105"/>
      <c r="JL78" s="105"/>
      <c r="JM78" s="105"/>
      <c r="JN78" s="105"/>
      <c r="JO78" s="105"/>
      <c r="JP78" s="105"/>
      <c r="JQ78" s="105"/>
      <c r="JR78" s="105"/>
      <c r="JS78" s="105"/>
      <c r="JT78" s="105"/>
      <c r="JU78" s="105"/>
      <c r="JV78" s="105"/>
      <c r="JW78" s="105"/>
      <c r="JX78" s="105"/>
      <c r="JY78" s="105"/>
      <c r="JZ78" s="105"/>
      <c r="KA78" s="105"/>
      <c r="KB78" s="105"/>
      <c r="KC78" s="105"/>
      <c r="KD78" s="105"/>
      <c r="KE78" s="105"/>
      <c r="KF78" s="105"/>
      <c r="KG78" s="105"/>
      <c r="KH78" s="105"/>
      <c r="KI78" s="105"/>
      <c r="KJ78" s="105"/>
      <c r="KK78" s="105"/>
      <c r="KL78" s="105"/>
      <c r="KM78" s="105"/>
      <c r="KN78" s="105"/>
      <c r="KO78" s="105"/>
      <c r="KP78" s="105"/>
      <c r="KQ78" s="105"/>
      <c r="KR78" s="105"/>
      <c r="KS78" s="105"/>
      <c r="KT78" s="105"/>
      <c r="KU78" s="105"/>
      <c r="KV78" s="105"/>
      <c r="KW78" s="105"/>
      <c r="KX78" s="105"/>
      <c r="KY78" s="105"/>
      <c r="KZ78" s="105"/>
      <c r="LA78" s="105"/>
      <c r="LB78" s="105"/>
      <c r="LC78" s="105"/>
      <c r="LD78" s="105"/>
      <c r="LE78" s="105"/>
      <c r="LF78" s="105"/>
      <c r="LG78" s="105"/>
      <c r="LH78" s="105"/>
      <c r="LI78" s="105"/>
      <c r="LJ78" s="105"/>
      <c r="LK78" s="105"/>
      <c r="LL78" s="105"/>
      <c r="LM78" s="105"/>
      <c r="LN78" s="105"/>
      <c r="LO78" s="105"/>
      <c r="LP78" s="105"/>
      <c r="LQ78" s="105"/>
      <c r="LR78" s="105"/>
      <c r="LS78" s="105"/>
      <c r="LT78" s="105"/>
      <c r="LU78" s="105"/>
      <c r="LV78" s="105"/>
      <c r="LW78" s="105"/>
      <c r="LX78" s="105"/>
      <c r="LY78" s="105"/>
      <c r="LZ78" s="105"/>
      <c r="MA78" s="105"/>
      <c r="MB78" s="105"/>
      <c r="MC78" s="105"/>
      <c r="MD78" s="105"/>
      <c r="ME78" s="105"/>
      <c r="MF78" s="105"/>
      <c r="MG78" s="105"/>
      <c r="MH78" s="105"/>
      <c r="MI78" s="105"/>
      <c r="MJ78" s="105"/>
      <c r="MK78" s="105"/>
      <c r="ML78" s="105"/>
      <c r="MM78" s="105"/>
      <c r="MN78" s="105"/>
      <c r="MO78" s="105"/>
      <c r="MP78" s="105"/>
      <c r="MQ78" s="105"/>
      <c r="MR78" s="105"/>
      <c r="MS78" s="105"/>
      <c r="MT78" s="105"/>
      <c r="MU78" s="105"/>
      <c r="MV78" s="105"/>
      <c r="MW78" s="105"/>
      <c r="MX78" s="105"/>
      <c r="MY78" s="105"/>
      <c r="MZ78" s="105"/>
      <c r="NA78" s="105"/>
      <c r="NB78" s="105"/>
      <c r="NC78" s="105"/>
      <c r="ND78" s="105"/>
      <c r="NE78" s="105"/>
      <c r="NF78" s="105"/>
      <c r="NG78" s="105"/>
      <c r="NH78" s="105"/>
      <c r="NI78" s="105"/>
      <c r="NJ78" s="105"/>
      <c r="NK78" s="105"/>
      <c r="NL78" s="105"/>
      <c r="NM78" s="105"/>
      <c r="NN78" s="105"/>
      <c r="NO78" s="105"/>
      <c r="NP78" s="105"/>
      <c r="NQ78" s="105"/>
      <c r="NR78" s="105"/>
      <c r="NS78" s="105"/>
      <c r="NT78" s="105"/>
      <c r="NU78" s="105"/>
      <c r="NV78" s="105"/>
      <c r="NW78" s="105"/>
      <c r="NX78" s="105"/>
      <c r="NY78" s="105"/>
      <c r="NZ78" s="105"/>
      <c r="OA78" s="105"/>
      <c r="OB78" s="105"/>
      <c r="OC78" s="105"/>
      <c r="OD78" s="105"/>
      <c r="OE78" s="105"/>
      <c r="OF78" s="105"/>
      <c r="OG78" s="105"/>
      <c r="OH78" s="105"/>
      <c r="OI78" s="105"/>
      <c r="OJ78" s="105"/>
      <c r="OK78" s="105"/>
      <c r="OL78" s="105"/>
      <c r="OM78" s="105"/>
      <c r="ON78" s="105"/>
      <c r="OO78" s="105"/>
      <c r="OP78" s="105"/>
      <c r="OQ78" s="105"/>
      <c r="OR78" s="105"/>
      <c r="OS78" s="105"/>
      <c r="OT78" s="105"/>
      <c r="OU78" s="105"/>
      <c r="OV78" s="105"/>
      <c r="OW78" s="105"/>
      <c r="OX78" s="105"/>
      <c r="OY78" s="105"/>
      <c r="OZ78" s="105"/>
      <c r="PA78" s="105"/>
      <c r="PB78" s="105"/>
      <c r="PC78" s="105"/>
      <c r="PD78" s="105"/>
      <c r="PE78" s="105"/>
      <c r="PF78" s="105"/>
      <c r="PG78" s="105"/>
      <c r="PH78" s="105"/>
      <c r="PI78" s="105"/>
      <c r="PJ78" s="105"/>
      <c r="PK78" s="105"/>
      <c r="PL78" s="105"/>
      <c r="PM78" s="105"/>
      <c r="PN78" s="105"/>
      <c r="PO78" s="105"/>
      <c r="PP78" s="105"/>
      <c r="PQ78" s="105"/>
      <c r="PR78" s="105"/>
      <c r="PS78" s="105"/>
      <c r="PT78" s="105"/>
      <c r="PU78" s="105"/>
      <c r="PV78" s="105"/>
      <c r="PW78" s="105"/>
      <c r="PX78" s="105"/>
      <c r="PY78" s="105"/>
      <c r="PZ78" s="105"/>
      <c r="QA78" s="105"/>
      <c r="QB78" s="105"/>
      <c r="QC78" s="105"/>
      <c r="QD78" s="105"/>
      <c r="QE78" s="105"/>
      <c r="QF78" s="105"/>
      <c r="QG78" s="105"/>
      <c r="QH78" s="105"/>
      <c r="QI78" s="105"/>
      <c r="QJ78" s="105"/>
      <c r="QK78" s="105"/>
      <c r="QL78" s="105"/>
      <c r="QM78" s="105"/>
      <c r="QN78" s="105"/>
      <c r="QO78" s="105"/>
      <c r="QP78" s="105"/>
      <c r="QQ78" s="105"/>
      <c r="QR78" s="105"/>
      <c r="QS78" s="105"/>
      <c r="QT78" s="105"/>
      <c r="QU78" s="105"/>
      <c r="QV78" s="105"/>
      <c r="QW78" s="105"/>
      <c r="QX78" s="105"/>
      <c r="QY78" s="105"/>
      <c r="QZ78" s="105"/>
      <c r="RA78" s="105"/>
      <c r="RB78" s="105"/>
      <c r="RC78" s="105"/>
      <c r="RD78" s="105"/>
      <c r="RE78" s="105"/>
      <c r="RF78" s="105"/>
      <c r="RG78" s="105"/>
      <c r="RH78" s="105"/>
      <c r="RI78" s="105"/>
      <c r="RJ78" s="105"/>
      <c r="RK78" s="105"/>
      <c r="RL78" s="105"/>
      <c r="RM78" s="105"/>
      <c r="RN78" s="105"/>
      <c r="RO78" s="105"/>
      <c r="RP78" s="105"/>
      <c r="RQ78" s="105"/>
      <c r="RR78" s="105"/>
      <c r="RS78" s="105"/>
      <c r="RT78" s="105"/>
      <c r="RU78" s="105"/>
      <c r="RV78" s="105"/>
      <c r="RW78" s="105"/>
      <c r="RX78" s="105"/>
      <c r="RY78" s="105"/>
      <c r="RZ78" s="105"/>
      <c r="SA78" s="105"/>
      <c r="SB78" s="105"/>
      <c r="SC78" s="105"/>
      <c r="SD78" s="105"/>
      <c r="SE78" s="105"/>
      <c r="SF78" s="105"/>
      <c r="SG78" s="105"/>
      <c r="SH78" s="105"/>
      <c r="SI78" s="105"/>
      <c r="SJ78" s="105"/>
      <c r="SK78" s="105"/>
      <c r="SL78" s="105"/>
      <c r="SM78" s="105"/>
      <c r="SN78" s="105"/>
      <c r="SO78" s="105"/>
      <c r="SP78" s="105"/>
      <c r="SQ78" s="105"/>
      <c r="SR78" s="105"/>
      <c r="SS78" s="105"/>
      <c r="ST78" s="105"/>
      <c r="SU78" s="105"/>
      <c r="SV78" s="105"/>
      <c r="SW78" s="105"/>
      <c r="SX78" s="105"/>
      <c r="SY78" s="105"/>
      <c r="SZ78" s="105"/>
      <c r="TA78" s="105"/>
      <c r="TB78" s="105"/>
      <c r="TC78" s="105"/>
      <c r="TD78" s="105"/>
      <c r="TE78" s="105"/>
      <c r="TF78" s="105"/>
      <c r="TG78" s="105"/>
      <c r="TH78" s="105"/>
      <c r="TI78" s="105"/>
      <c r="TJ78" s="105"/>
      <c r="TK78" s="105"/>
      <c r="TL78" s="105"/>
      <c r="TM78" s="105"/>
      <c r="TN78" s="105"/>
      <c r="TO78" s="105"/>
      <c r="TP78" s="105"/>
      <c r="TQ78" s="105"/>
      <c r="TR78" s="105"/>
      <c r="TS78" s="105"/>
      <c r="TT78" s="105"/>
      <c r="TU78" s="105"/>
      <c r="TV78" s="105"/>
      <c r="TW78" s="105"/>
      <c r="TX78" s="105"/>
      <c r="TY78" s="105"/>
      <c r="TZ78" s="105"/>
      <c r="UA78" s="105"/>
      <c r="UB78" s="105"/>
      <c r="UC78" s="105"/>
      <c r="UD78" s="105"/>
      <c r="UE78" s="105"/>
      <c r="UF78" s="105"/>
      <c r="UG78" s="105"/>
      <c r="UH78" s="105"/>
      <c r="UI78" s="105"/>
      <c r="UJ78" s="105"/>
      <c r="UK78" s="105"/>
      <c r="UL78" s="105"/>
      <c r="UM78" s="105"/>
      <c r="UN78" s="105"/>
      <c r="UO78" s="105"/>
      <c r="UP78" s="105"/>
      <c r="UQ78" s="105"/>
      <c r="UR78" s="105"/>
      <c r="US78" s="105"/>
      <c r="UT78" s="105"/>
      <c r="UU78" s="105"/>
      <c r="UV78" s="105"/>
      <c r="UW78" s="105"/>
      <c r="UX78" s="105"/>
      <c r="UY78" s="105"/>
      <c r="UZ78" s="105"/>
      <c r="VA78" s="105"/>
      <c r="VB78" s="105"/>
      <c r="VC78" s="105"/>
      <c r="VD78" s="105"/>
      <c r="VE78" s="105"/>
      <c r="VF78" s="105"/>
      <c r="VG78" s="105"/>
      <c r="VH78" s="105"/>
      <c r="VI78" s="105"/>
      <c r="VJ78" s="105"/>
      <c r="VK78" s="105"/>
      <c r="VL78" s="105"/>
      <c r="VM78" s="105"/>
      <c r="VN78" s="105"/>
      <c r="VO78" s="105"/>
      <c r="VP78" s="105"/>
      <c r="VQ78" s="105"/>
      <c r="VR78" s="105"/>
      <c r="VS78" s="105"/>
      <c r="VT78" s="105"/>
      <c r="VU78" s="105"/>
      <c r="VV78" s="105"/>
      <c r="VW78" s="105"/>
      <c r="VX78" s="105"/>
      <c r="VY78" s="105"/>
      <c r="VZ78" s="105"/>
      <c r="WA78" s="105"/>
      <c r="WB78" s="105"/>
      <c r="WC78" s="105"/>
      <c r="WD78" s="105"/>
      <c r="WE78" s="105"/>
      <c r="WF78" s="105"/>
      <c r="WG78" s="105"/>
      <c r="WH78" s="105"/>
      <c r="WI78" s="105"/>
      <c r="WJ78" s="105"/>
      <c r="WK78" s="105"/>
      <c r="WL78" s="105"/>
      <c r="WM78" s="105"/>
      <c r="WN78" s="105"/>
      <c r="WO78" s="105"/>
      <c r="WP78" s="105"/>
      <c r="WQ78" s="105"/>
      <c r="WR78" s="105"/>
      <c r="WS78" s="105"/>
      <c r="WT78" s="105"/>
      <c r="WU78" s="105"/>
      <c r="WV78" s="105"/>
      <c r="WW78" s="105"/>
      <c r="WX78" s="105"/>
      <c r="WY78" s="105"/>
      <c r="WZ78" s="105"/>
      <c r="XA78" s="105"/>
      <c r="XB78" s="105"/>
      <c r="XC78" s="105"/>
      <c r="XD78" s="105"/>
      <c r="XE78" s="105"/>
      <c r="XF78" s="105"/>
      <c r="XG78" s="105"/>
      <c r="XH78" s="105"/>
      <c r="XI78" s="105"/>
      <c r="XJ78" s="105"/>
      <c r="XK78" s="105"/>
      <c r="XL78" s="105"/>
      <c r="XM78" s="105"/>
      <c r="XN78" s="105"/>
      <c r="XO78" s="105"/>
      <c r="XP78" s="105"/>
      <c r="XQ78" s="105"/>
      <c r="XR78" s="105"/>
      <c r="XS78" s="105"/>
      <c r="XT78" s="105"/>
      <c r="XU78" s="105"/>
      <c r="XV78" s="105"/>
      <c r="XW78" s="105"/>
      <c r="XX78" s="105"/>
      <c r="XY78" s="105"/>
      <c r="XZ78" s="105"/>
      <c r="YA78" s="105"/>
      <c r="YB78" s="105"/>
      <c r="YC78" s="105"/>
      <c r="YD78" s="105"/>
      <c r="YE78" s="105"/>
      <c r="YF78" s="105"/>
      <c r="YG78" s="105"/>
      <c r="YH78" s="105"/>
      <c r="YI78" s="105"/>
      <c r="YJ78" s="105"/>
      <c r="YK78" s="105"/>
      <c r="YL78" s="105"/>
      <c r="YM78" s="105"/>
      <c r="YN78" s="105"/>
      <c r="YO78" s="105"/>
      <c r="YP78" s="105"/>
      <c r="YQ78" s="105"/>
      <c r="YR78" s="105"/>
      <c r="YS78" s="105"/>
      <c r="YT78" s="105"/>
      <c r="YU78" s="105"/>
      <c r="YV78" s="105"/>
      <c r="YW78" s="105"/>
      <c r="YX78" s="105"/>
      <c r="YY78" s="105"/>
      <c r="YZ78" s="105"/>
      <c r="ZA78" s="105"/>
      <c r="ZB78" s="105"/>
      <c r="ZC78" s="105"/>
      <c r="ZD78" s="105"/>
      <c r="ZE78" s="105"/>
      <c r="ZF78" s="105"/>
      <c r="ZG78" s="105"/>
      <c r="ZH78" s="105"/>
      <c r="ZI78" s="105"/>
      <c r="ZJ78" s="105"/>
      <c r="ZK78" s="105"/>
      <c r="ZL78" s="105"/>
      <c r="ZM78" s="105"/>
      <c r="ZN78" s="105"/>
      <c r="ZO78" s="105"/>
      <c r="ZP78" s="105"/>
      <c r="ZQ78" s="105"/>
      <c r="ZR78" s="105"/>
      <c r="ZS78" s="105"/>
      <c r="ZT78" s="105"/>
      <c r="ZU78" s="105"/>
      <c r="ZV78" s="105"/>
      <c r="ZW78" s="105"/>
      <c r="ZX78" s="105"/>
      <c r="ZY78" s="105"/>
      <c r="ZZ78" s="105"/>
      <c r="AAA78" s="105"/>
      <c r="AAB78" s="105"/>
      <c r="AAC78" s="105"/>
      <c r="AAD78" s="105"/>
      <c r="AAE78" s="105"/>
      <c r="AAF78" s="105"/>
      <c r="AAG78" s="105"/>
      <c r="AAH78" s="105"/>
      <c r="AAI78" s="105"/>
      <c r="AAJ78" s="105"/>
      <c r="AAK78" s="105"/>
      <c r="AAL78" s="105"/>
      <c r="AAM78" s="105"/>
      <c r="AAN78" s="105"/>
      <c r="AAO78" s="105"/>
      <c r="AAP78" s="105"/>
      <c r="AAQ78" s="105"/>
      <c r="AAR78" s="105"/>
      <c r="AAS78" s="105"/>
      <c r="AAT78" s="105"/>
      <c r="AAU78" s="105"/>
      <c r="AAV78" s="105"/>
      <c r="AAW78" s="105"/>
      <c r="AAX78" s="105"/>
      <c r="AAY78" s="105"/>
      <c r="AAZ78" s="105"/>
      <c r="ABA78" s="105"/>
      <c r="ABB78" s="105"/>
      <c r="ABC78" s="105"/>
      <c r="ABD78" s="105"/>
      <c r="ABE78" s="105"/>
      <c r="ABF78" s="105"/>
      <c r="ABG78" s="105"/>
      <c r="ABH78" s="105"/>
      <c r="ABI78" s="105"/>
      <c r="ABJ78" s="105"/>
      <c r="ABK78" s="105"/>
      <c r="ABL78" s="105"/>
      <c r="ABM78" s="105"/>
      <c r="ABN78" s="105"/>
      <c r="ABO78" s="105"/>
      <c r="ABP78" s="105"/>
      <c r="ABQ78" s="105"/>
      <c r="ABR78" s="105"/>
      <c r="ABS78" s="105"/>
      <c r="ABT78" s="105"/>
      <c r="ABU78" s="105"/>
      <c r="ABV78" s="105"/>
      <c r="ABW78" s="105"/>
      <c r="ABX78" s="105"/>
      <c r="ABY78" s="105"/>
      <c r="ABZ78" s="105"/>
      <c r="ACA78" s="105"/>
      <c r="ACB78" s="105"/>
      <c r="ACC78" s="105"/>
      <c r="ACD78" s="105"/>
      <c r="ACE78" s="105"/>
      <c r="ACF78" s="105"/>
      <c r="ACG78" s="105"/>
      <c r="ACH78" s="105"/>
      <c r="ACI78" s="105"/>
      <c r="ACJ78" s="105"/>
      <c r="ACK78" s="105"/>
      <c r="ACL78" s="105"/>
      <c r="ACM78" s="105"/>
      <c r="ACN78" s="105"/>
      <c r="ACO78" s="105"/>
      <c r="ACP78" s="105"/>
      <c r="ACQ78" s="105"/>
      <c r="ACR78" s="105"/>
      <c r="ACS78" s="105"/>
      <c r="ACT78" s="105"/>
      <c r="ACU78" s="105"/>
      <c r="ACV78" s="105"/>
      <c r="ACW78" s="105"/>
      <c r="ACX78" s="105"/>
      <c r="ACY78" s="105"/>
      <c r="ACZ78" s="105"/>
      <c r="ADA78" s="105"/>
      <c r="ADB78" s="105"/>
      <c r="ADC78" s="105"/>
      <c r="ADD78" s="105"/>
      <c r="ADE78" s="105"/>
      <c r="ADF78" s="105"/>
      <c r="ADG78" s="105"/>
      <c r="ADH78" s="105"/>
      <c r="ADI78" s="105"/>
      <c r="ADJ78" s="105"/>
      <c r="ADK78" s="105"/>
      <c r="ADL78" s="105"/>
      <c r="ADM78" s="105"/>
      <c r="ADN78" s="105"/>
      <c r="ADO78" s="105"/>
      <c r="ADP78" s="105"/>
      <c r="ADQ78" s="105"/>
      <c r="ADR78" s="105"/>
      <c r="ADS78" s="105"/>
      <c r="ADT78" s="105"/>
      <c r="ADU78" s="105"/>
      <c r="ADV78" s="105"/>
      <c r="ADW78" s="105"/>
      <c r="ADX78" s="105"/>
      <c r="ADY78" s="105"/>
      <c r="ADZ78" s="105"/>
      <c r="AEA78" s="105"/>
      <c r="AEB78" s="105"/>
      <c r="AEC78" s="105"/>
      <c r="AED78" s="105"/>
      <c r="AEE78" s="105"/>
      <c r="AEF78" s="105"/>
      <c r="AEG78" s="105"/>
      <c r="AEH78" s="105"/>
      <c r="AEI78" s="105"/>
      <c r="AEJ78" s="105"/>
      <c r="AEK78" s="105"/>
      <c r="AEL78" s="105"/>
      <c r="AEM78" s="105"/>
      <c r="AEN78" s="105"/>
      <c r="AEO78" s="105"/>
      <c r="AEP78" s="105"/>
      <c r="AEQ78" s="105"/>
      <c r="AER78" s="105"/>
      <c r="AES78" s="105"/>
      <c r="AET78" s="105"/>
      <c r="AEU78" s="105"/>
      <c r="AEV78" s="105"/>
      <c r="AEW78" s="105"/>
      <c r="AEX78" s="105"/>
      <c r="AEY78" s="105"/>
      <c r="AEZ78" s="105"/>
      <c r="AFA78" s="105"/>
      <c r="AFB78" s="105"/>
      <c r="AFC78" s="105"/>
      <c r="AFD78" s="105"/>
      <c r="AFE78" s="105"/>
      <c r="AFF78" s="105"/>
      <c r="AFG78" s="105"/>
      <c r="AFH78" s="105"/>
      <c r="AFI78" s="105"/>
      <c r="AFJ78" s="105"/>
      <c r="AFK78" s="105"/>
      <c r="AFL78" s="105"/>
      <c r="AFM78" s="105"/>
      <c r="AFN78" s="105"/>
      <c r="AFO78" s="105"/>
      <c r="AFP78" s="105"/>
      <c r="AFQ78" s="105"/>
      <c r="AFR78" s="105"/>
      <c r="AFS78" s="105"/>
      <c r="AFT78" s="105"/>
      <c r="AFU78" s="105"/>
      <c r="AFV78" s="105"/>
      <c r="AFW78" s="105"/>
      <c r="AFX78" s="105"/>
      <c r="AFY78" s="105"/>
      <c r="AFZ78" s="105"/>
      <c r="AGA78" s="105"/>
      <c r="AGB78" s="105"/>
      <c r="AGC78" s="105"/>
      <c r="AGD78" s="105"/>
      <c r="AGE78" s="105"/>
      <c r="AGF78" s="105"/>
      <c r="AGG78" s="105"/>
      <c r="AGH78" s="105"/>
      <c r="AGI78" s="105"/>
      <c r="AGJ78" s="105"/>
      <c r="AGK78" s="105"/>
      <c r="AGL78" s="105"/>
      <c r="AGM78" s="105"/>
      <c r="AGN78" s="105"/>
      <c r="AGO78" s="105"/>
      <c r="AGP78" s="105"/>
      <c r="AGQ78" s="105"/>
      <c r="AGR78" s="105"/>
      <c r="AGS78" s="105"/>
      <c r="AGT78" s="105"/>
      <c r="AGU78" s="105"/>
      <c r="AGV78" s="105"/>
      <c r="AGW78" s="105"/>
      <c r="AGX78" s="105"/>
      <c r="AGY78" s="105"/>
      <c r="AGZ78" s="105"/>
      <c r="AHA78" s="105"/>
      <c r="AHB78" s="105"/>
      <c r="AHC78" s="105"/>
      <c r="AHD78" s="105"/>
      <c r="AHE78" s="105"/>
      <c r="AHF78" s="105"/>
      <c r="AHG78" s="105"/>
      <c r="AHH78" s="105"/>
      <c r="AHI78" s="105"/>
      <c r="AHJ78" s="105"/>
      <c r="AHK78" s="105"/>
      <c r="AHL78" s="105"/>
      <c r="AHM78" s="105"/>
      <c r="AHN78" s="105"/>
      <c r="AHO78" s="105"/>
      <c r="AHP78" s="105"/>
      <c r="AHQ78" s="105"/>
      <c r="AHR78" s="105"/>
      <c r="AHS78" s="105"/>
      <c r="AHT78" s="105"/>
      <c r="AHU78" s="105"/>
      <c r="AHV78" s="105"/>
      <c r="AHW78" s="105"/>
      <c r="AHX78" s="105"/>
      <c r="AHY78" s="105"/>
      <c r="AHZ78" s="105"/>
      <c r="AIA78" s="105"/>
      <c r="AIB78" s="105"/>
      <c r="AIC78" s="105"/>
      <c r="AID78" s="105"/>
      <c r="AIE78" s="105"/>
      <c r="AIF78" s="105"/>
      <c r="AIG78" s="105"/>
      <c r="AIH78" s="105"/>
      <c r="AII78" s="105"/>
      <c r="AIJ78" s="105"/>
      <c r="AIK78" s="105"/>
      <c r="AIL78" s="105"/>
      <c r="AIM78" s="105"/>
      <c r="AIN78" s="105"/>
      <c r="AIO78" s="105"/>
      <c r="AIP78" s="105"/>
      <c r="AIQ78" s="105"/>
      <c r="AIR78" s="105"/>
      <c r="AIS78" s="105"/>
      <c r="AIT78" s="105"/>
      <c r="AIU78" s="105"/>
      <c r="AIV78" s="105"/>
      <c r="AIW78" s="105"/>
      <c r="AIX78" s="105"/>
      <c r="AIY78" s="105"/>
      <c r="AIZ78" s="105"/>
      <c r="AJA78" s="105"/>
      <c r="AJB78" s="105"/>
      <c r="AJC78" s="105"/>
      <c r="AJD78" s="105"/>
      <c r="AJE78" s="105"/>
      <c r="AJF78" s="105"/>
      <c r="AJG78" s="105"/>
      <c r="AJH78" s="105"/>
      <c r="AJI78" s="105"/>
      <c r="AJJ78" s="105"/>
      <c r="AJK78" s="105"/>
      <c r="AJL78" s="105"/>
      <c r="AJM78" s="105"/>
      <c r="AJN78" s="105"/>
      <c r="AJO78" s="105"/>
      <c r="AJP78" s="105"/>
      <c r="AJQ78" s="105"/>
      <c r="AJR78" s="105"/>
      <c r="AJS78" s="105"/>
      <c r="AJT78" s="105"/>
      <c r="AJU78" s="105"/>
      <c r="AJV78" s="105"/>
      <c r="AJW78" s="105"/>
      <c r="AJX78" s="105"/>
      <c r="AJY78" s="105"/>
      <c r="AJZ78" s="105"/>
      <c r="AKA78" s="105"/>
      <c r="AKB78" s="105"/>
      <c r="AKC78" s="105"/>
      <c r="AKD78" s="105"/>
      <c r="AKE78" s="105"/>
      <c r="AKF78" s="105"/>
      <c r="AKG78" s="105"/>
      <c r="AKH78" s="105"/>
      <c r="AKI78" s="105"/>
      <c r="AKJ78" s="105"/>
      <c r="AKK78" s="105"/>
      <c r="AKL78" s="105"/>
      <c r="AKM78" s="105"/>
      <c r="AKN78" s="105"/>
      <c r="AKO78" s="105"/>
      <c r="AKP78" s="105"/>
      <c r="AKQ78" s="105"/>
      <c r="AKR78" s="105"/>
      <c r="AKS78" s="105"/>
      <c r="AKT78" s="105"/>
      <c r="AKU78" s="105"/>
      <c r="AKV78" s="105"/>
      <c r="AKW78" s="105"/>
      <c r="AKX78" s="105"/>
      <c r="AKY78" s="105"/>
      <c r="AKZ78" s="105"/>
      <c r="ALA78" s="105"/>
      <c r="ALB78" s="105"/>
      <c r="ALC78" s="105"/>
      <c r="ALD78" s="105"/>
      <c r="ALE78" s="105"/>
      <c r="ALF78" s="105"/>
      <c r="ALG78" s="105"/>
      <c r="ALH78" s="105"/>
      <c r="ALI78" s="105"/>
      <c r="ALJ78" s="105"/>
      <c r="ALK78" s="105"/>
      <c r="ALL78" s="105"/>
      <c r="ALM78" s="105"/>
      <c r="ALN78" s="105"/>
      <c r="ALO78" s="105"/>
      <c r="ALP78" s="105"/>
      <c r="ALQ78" s="105"/>
      <c r="ALR78" s="105"/>
      <c r="ALS78" s="105"/>
      <c r="ALT78" s="105"/>
      <c r="ALU78" s="105"/>
      <c r="ALV78" s="105"/>
      <c r="ALW78" s="105"/>
      <c r="ALX78" s="105"/>
      <c r="ALY78" s="105"/>
      <c r="ALZ78" s="105"/>
      <c r="AMA78" s="105"/>
      <c r="AMB78" s="105"/>
      <c r="AMC78" s="105"/>
      <c r="AMD78" s="105"/>
      <c r="AME78" s="105"/>
      <c r="AMF78" s="105"/>
      <c r="AMG78" s="105"/>
      <c r="AMH78" s="105"/>
      <c r="AMI78" s="105"/>
      <c r="AMJ78" s="105"/>
      <c r="AMK78" s="105"/>
      <c r="AML78" s="105"/>
      <c r="AMM78" s="105"/>
      <c r="AMN78" s="105"/>
      <c r="AMO78" s="105"/>
      <c r="AMP78" s="105"/>
      <c r="AMQ78" s="105"/>
      <c r="AMR78" s="105"/>
      <c r="AMS78" s="105"/>
      <c r="AMT78" s="105"/>
      <c r="AMU78" s="105"/>
      <c r="AMV78" s="105"/>
      <c r="AMW78" s="105"/>
      <c r="AMX78" s="105"/>
      <c r="AMY78" s="105"/>
      <c r="AMZ78" s="105"/>
      <c r="ANA78" s="105"/>
      <c r="ANB78" s="105"/>
      <c r="ANC78" s="105"/>
      <c r="AND78" s="105"/>
      <c r="ANE78" s="105"/>
      <c r="ANF78" s="105"/>
      <c r="ANG78" s="105"/>
      <c r="ANH78" s="105"/>
      <c r="ANI78" s="105"/>
      <c r="ANJ78" s="105"/>
      <c r="ANK78" s="105"/>
      <c r="ANL78" s="105"/>
      <c r="ANM78" s="105"/>
      <c r="ANN78" s="105"/>
      <c r="ANO78" s="105"/>
      <c r="ANP78" s="105"/>
      <c r="ANQ78" s="105"/>
      <c r="ANR78" s="105"/>
      <c r="ANS78" s="105"/>
      <c r="ANT78" s="105"/>
      <c r="ANU78" s="105"/>
      <c r="ANV78" s="105"/>
      <c r="ANW78" s="105"/>
      <c r="ANX78" s="105"/>
      <c r="ANY78" s="105"/>
      <c r="ANZ78" s="105"/>
      <c r="AOA78" s="105"/>
      <c r="AOB78" s="105"/>
      <c r="AOC78" s="105"/>
      <c r="AOD78" s="105"/>
      <c r="AOE78" s="105"/>
      <c r="AOF78" s="105"/>
      <c r="AOG78" s="105"/>
      <c r="AOH78" s="105"/>
      <c r="AOI78" s="105"/>
      <c r="AOJ78" s="105"/>
      <c r="AOK78" s="105"/>
      <c r="AOL78" s="105"/>
      <c r="AOM78" s="105"/>
      <c r="AON78" s="105"/>
      <c r="AOO78" s="105"/>
      <c r="AOP78" s="105"/>
      <c r="AOQ78" s="105"/>
      <c r="AOR78" s="105"/>
      <c r="AOS78" s="105"/>
      <c r="AOT78" s="105"/>
      <c r="AOU78" s="105"/>
      <c r="AOV78" s="105"/>
      <c r="AOW78" s="105"/>
      <c r="AOX78" s="105"/>
      <c r="AOY78" s="105"/>
      <c r="AOZ78" s="105"/>
      <c r="APA78" s="105"/>
      <c r="APB78" s="105"/>
      <c r="APC78" s="105"/>
      <c r="APD78" s="105"/>
      <c r="APE78" s="105"/>
      <c r="APF78" s="105"/>
      <c r="APG78" s="105"/>
      <c r="APH78" s="105"/>
      <c r="API78" s="105"/>
      <c r="APJ78" s="105"/>
      <c r="APK78" s="105"/>
      <c r="APL78" s="105"/>
      <c r="APM78" s="105"/>
      <c r="APN78" s="105"/>
      <c r="APO78" s="105"/>
      <c r="APP78" s="105"/>
      <c r="APQ78" s="105"/>
      <c r="APR78" s="105"/>
      <c r="APS78" s="105"/>
      <c r="APT78" s="105"/>
      <c r="APU78" s="105"/>
      <c r="APV78" s="105"/>
      <c r="APW78" s="105"/>
      <c r="APX78" s="105"/>
      <c r="APY78" s="105"/>
      <c r="APZ78" s="105"/>
      <c r="AQA78" s="105"/>
      <c r="AQB78" s="105"/>
      <c r="AQC78" s="105"/>
      <c r="AQD78" s="105"/>
      <c r="AQE78" s="105"/>
      <c r="AQF78" s="105"/>
      <c r="AQG78" s="105"/>
      <c r="AQH78" s="105"/>
      <c r="AQI78" s="105"/>
      <c r="AQJ78" s="105"/>
      <c r="AQK78" s="105"/>
      <c r="AQL78" s="105"/>
      <c r="AQM78" s="105"/>
      <c r="AQN78" s="105"/>
      <c r="AQO78" s="105"/>
      <c r="AQP78" s="105"/>
      <c r="AQQ78" s="105"/>
      <c r="AQR78" s="105"/>
      <c r="AQS78" s="105"/>
      <c r="AQT78" s="105"/>
      <c r="AQU78" s="105"/>
      <c r="AQV78" s="105"/>
      <c r="AQW78" s="105"/>
      <c r="AQX78" s="105"/>
      <c r="AQY78" s="105"/>
      <c r="AQZ78" s="105"/>
      <c r="ARA78" s="105"/>
      <c r="ARB78" s="105"/>
      <c r="ARC78" s="105"/>
      <c r="ARD78" s="105"/>
      <c r="ARE78" s="105"/>
      <c r="ARF78" s="105"/>
      <c r="ARG78" s="105"/>
      <c r="ARH78" s="105"/>
      <c r="ARI78" s="105"/>
      <c r="ARJ78" s="105"/>
      <c r="ARK78" s="105"/>
      <c r="ARL78" s="105"/>
      <c r="ARM78" s="105"/>
      <c r="ARN78" s="105"/>
      <c r="ARO78" s="105"/>
      <c r="ARP78" s="105"/>
      <c r="ARQ78" s="105"/>
      <c r="ARR78" s="105"/>
      <c r="ARS78" s="105"/>
      <c r="ART78" s="105"/>
      <c r="ARU78" s="105"/>
      <c r="ARV78" s="105"/>
      <c r="ARW78" s="105"/>
      <c r="ARX78" s="105"/>
      <c r="ARY78" s="105"/>
      <c r="ARZ78" s="105"/>
      <c r="ASA78" s="105"/>
      <c r="ASB78" s="105"/>
      <c r="ASC78" s="105"/>
      <c r="ASD78" s="105"/>
      <c r="ASE78" s="105"/>
      <c r="ASF78" s="105"/>
      <c r="ASG78" s="105"/>
      <c r="ASH78" s="105"/>
      <c r="ASI78" s="105"/>
      <c r="ASJ78" s="105"/>
      <c r="ASK78" s="105"/>
      <c r="ASL78" s="105"/>
      <c r="ASM78" s="105"/>
      <c r="ASN78" s="105"/>
      <c r="ASO78" s="105"/>
      <c r="ASP78" s="105"/>
      <c r="ASQ78" s="105"/>
      <c r="ASR78" s="105"/>
      <c r="ASS78" s="105"/>
      <c r="AST78" s="105"/>
      <c r="ASU78" s="105"/>
      <c r="ASV78" s="105"/>
      <c r="ASW78" s="105"/>
      <c r="ASX78" s="105"/>
      <c r="ASY78" s="105"/>
      <c r="ASZ78" s="105"/>
      <c r="ATA78" s="105"/>
      <c r="ATB78" s="105"/>
      <c r="ATC78" s="105"/>
      <c r="ATD78" s="105"/>
      <c r="ATE78" s="105"/>
      <c r="ATF78" s="105"/>
      <c r="ATG78" s="105"/>
      <c r="ATH78" s="105"/>
      <c r="ATI78" s="105"/>
      <c r="ATJ78" s="105"/>
      <c r="ATK78" s="105"/>
      <c r="ATL78" s="105"/>
      <c r="ATM78" s="105"/>
      <c r="ATN78" s="105"/>
      <c r="ATO78" s="105"/>
      <c r="ATP78" s="105"/>
      <c r="ATQ78" s="105"/>
      <c r="ATR78" s="105"/>
      <c r="ATS78" s="105"/>
      <c r="ATT78" s="105"/>
      <c r="ATU78" s="105"/>
      <c r="ATV78" s="105"/>
      <c r="ATW78" s="105"/>
      <c r="ATX78" s="105"/>
      <c r="ATY78" s="105"/>
      <c r="ATZ78" s="105"/>
      <c r="AUA78" s="105"/>
      <c r="AUB78" s="105"/>
      <c r="AUC78" s="105"/>
      <c r="AUD78" s="105"/>
      <c r="AUE78" s="105"/>
      <c r="AUF78" s="105"/>
      <c r="AUG78" s="105"/>
      <c r="AUH78" s="105"/>
      <c r="AUI78" s="105"/>
      <c r="AUJ78" s="105"/>
      <c r="AUK78" s="105"/>
      <c r="AUL78" s="105"/>
      <c r="AUM78" s="105"/>
      <c r="AUN78" s="105"/>
      <c r="AUO78" s="105"/>
      <c r="AUP78" s="105"/>
      <c r="AUQ78" s="105"/>
      <c r="AUR78" s="105"/>
      <c r="AUS78" s="105"/>
      <c r="AUT78" s="105"/>
      <c r="AUU78" s="105"/>
      <c r="AUV78" s="105"/>
      <c r="AUW78" s="105"/>
      <c r="AUX78" s="105"/>
      <c r="AUY78" s="105"/>
      <c r="AUZ78" s="105"/>
      <c r="AVA78" s="105"/>
      <c r="AVB78" s="105"/>
      <c r="AVC78" s="105"/>
      <c r="AVD78" s="105"/>
      <c r="AVE78" s="105"/>
      <c r="AVF78" s="105"/>
      <c r="AVG78" s="105"/>
      <c r="AVH78" s="105"/>
      <c r="AVI78" s="105"/>
      <c r="AVJ78" s="105"/>
      <c r="AVK78" s="105"/>
      <c r="AVL78" s="105"/>
      <c r="AVM78" s="105"/>
      <c r="AVN78" s="105"/>
      <c r="AVO78" s="105"/>
      <c r="AVP78" s="105"/>
      <c r="AVQ78" s="105"/>
      <c r="AVR78" s="105"/>
      <c r="AVS78" s="105"/>
      <c r="AVT78" s="105"/>
      <c r="AVU78" s="105"/>
      <c r="AVV78" s="105"/>
      <c r="AVW78" s="105"/>
      <c r="AVX78" s="105"/>
      <c r="AVY78" s="105"/>
      <c r="AVZ78" s="105"/>
      <c r="AWA78" s="105"/>
      <c r="AWB78" s="105"/>
      <c r="AWC78" s="105"/>
      <c r="AWD78" s="105"/>
      <c r="AWE78" s="105"/>
      <c r="AWF78" s="105"/>
      <c r="AWG78" s="105"/>
      <c r="AWH78" s="105"/>
    </row>
    <row r="79" spans="1:1282" s="58" customFormat="1">
      <c r="A79" s="2578"/>
      <c r="B79" s="65"/>
      <c r="C79" s="7"/>
      <c r="D79" s="7"/>
      <c r="E79" s="7"/>
      <c r="F79" s="7"/>
      <c r="G79" s="7"/>
      <c r="H79" s="7"/>
      <c r="I79" s="7"/>
      <c r="J79" s="7"/>
      <c r="K79" s="7"/>
      <c r="L79" s="7"/>
      <c r="M79" s="7"/>
      <c r="N79" s="8"/>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c r="BM79" s="105"/>
      <c r="BN79" s="105"/>
      <c r="BO79" s="105"/>
      <c r="BP79" s="105"/>
      <c r="BQ79" s="105"/>
      <c r="BR79" s="105"/>
      <c r="BS79" s="105"/>
      <c r="BT79" s="105"/>
      <c r="BU79" s="105"/>
      <c r="BV79" s="105"/>
      <c r="BW79" s="105"/>
      <c r="BX79" s="105"/>
      <c r="BY79" s="105"/>
      <c r="BZ79" s="105"/>
      <c r="CA79" s="105"/>
      <c r="CB79" s="105"/>
      <c r="CC79" s="105"/>
      <c r="CD79" s="105"/>
      <c r="CE79" s="105"/>
      <c r="CF79" s="105"/>
      <c r="CG79" s="105"/>
      <c r="CH79" s="105"/>
      <c r="CI79" s="105"/>
      <c r="CJ79" s="105"/>
      <c r="CK79" s="105"/>
      <c r="CL79" s="105"/>
      <c r="CM79" s="105"/>
      <c r="CN79" s="105"/>
      <c r="CO79" s="105"/>
      <c r="CP79" s="105"/>
      <c r="CQ79" s="105"/>
      <c r="CR79" s="105"/>
      <c r="CS79" s="105"/>
      <c r="CT79" s="105"/>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105"/>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105"/>
      <c r="FW79" s="105"/>
      <c r="FX79" s="105"/>
      <c r="FY79" s="105"/>
      <c r="FZ79" s="105"/>
      <c r="GA79" s="105"/>
      <c r="GB79" s="105"/>
      <c r="GC79" s="105"/>
      <c r="GD79" s="105"/>
      <c r="GE79" s="105"/>
      <c r="GF79" s="105"/>
      <c r="GG79" s="105"/>
      <c r="GH79" s="105"/>
      <c r="GI79" s="105"/>
      <c r="GJ79" s="105"/>
      <c r="GK79" s="105"/>
      <c r="GL79" s="105"/>
      <c r="GM79" s="105"/>
      <c r="GN79" s="105"/>
      <c r="GO79" s="105"/>
      <c r="GP79" s="105"/>
      <c r="GQ79" s="105"/>
      <c r="GR79" s="105"/>
      <c r="GS79" s="105"/>
      <c r="GT79" s="105"/>
      <c r="GU79" s="105"/>
      <c r="GV79" s="105"/>
      <c r="GW79" s="105"/>
      <c r="GX79" s="105"/>
      <c r="GY79" s="105"/>
      <c r="GZ79" s="105"/>
      <c r="HA79" s="105"/>
      <c r="HB79" s="105"/>
      <c r="HC79" s="105"/>
      <c r="HD79" s="105"/>
      <c r="HE79" s="105"/>
      <c r="HF79" s="105"/>
      <c r="HG79" s="105"/>
      <c r="HH79" s="105"/>
      <c r="HI79" s="105"/>
      <c r="HJ79" s="105"/>
      <c r="HK79" s="105"/>
      <c r="HL79" s="105"/>
      <c r="HM79" s="105"/>
      <c r="HN79" s="105"/>
      <c r="HO79" s="105"/>
      <c r="HP79" s="105"/>
      <c r="HQ79" s="105"/>
      <c r="HR79" s="105"/>
      <c r="HS79" s="105"/>
      <c r="HT79" s="105"/>
      <c r="HU79" s="105"/>
      <c r="HV79" s="105"/>
      <c r="HW79" s="105"/>
      <c r="HX79" s="105"/>
      <c r="HY79" s="105"/>
      <c r="HZ79" s="105"/>
      <c r="IA79" s="105"/>
      <c r="IB79" s="105"/>
      <c r="IC79" s="105"/>
      <c r="ID79" s="105"/>
      <c r="IE79" s="105"/>
      <c r="IF79" s="105"/>
      <c r="IG79" s="105"/>
      <c r="IH79" s="105"/>
      <c r="II79" s="105"/>
      <c r="IJ79" s="105"/>
      <c r="IK79" s="105"/>
      <c r="IL79" s="105"/>
      <c r="IM79" s="105"/>
      <c r="IN79" s="105"/>
      <c r="IO79" s="105"/>
      <c r="IP79" s="105"/>
      <c r="IQ79" s="105"/>
      <c r="IR79" s="105"/>
      <c r="IS79" s="105"/>
      <c r="IT79" s="105"/>
      <c r="IU79" s="105"/>
      <c r="IV79" s="105"/>
      <c r="IW79" s="105"/>
      <c r="IX79" s="105"/>
      <c r="IY79" s="105"/>
      <c r="IZ79" s="105"/>
      <c r="JA79" s="105"/>
      <c r="JB79" s="105"/>
      <c r="JC79" s="105"/>
      <c r="JD79" s="105"/>
      <c r="JE79" s="105"/>
      <c r="JF79" s="105"/>
      <c r="JG79" s="105"/>
      <c r="JH79" s="105"/>
      <c r="JI79" s="105"/>
      <c r="JJ79" s="105"/>
      <c r="JK79" s="105"/>
      <c r="JL79" s="105"/>
      <c r="JM79" s="105"/>
      <c r="JN79" s="105"/>
      <c r="JO79" s="105"/>
      <c r="JP79" s="105"/>
      <c r="JQ79" s="105"/>
      <c r="JR79" s="105"/>
      <c r="JS79" s="105"/>
      <c r="JT79" s="105"/>
      <c r="JU79" s="105"/>
      <c r="JV79" s="105"/>
      <c r="JW79" s="105"/>
      <c r="JX79" s="105"/>
      <c r="JY79" s="105"/>
      <c r="JZ79" s="105"/>
      <c r="KA79" s="105"/>
      <c r="KB79" s="105"/>
      <c r="KC79" s="105"/>
      <c r="KD79" s="105"/>
      <c r="KE79" s="105"/>
      <c r="KF79" s="105"/>
      <c r="KG79" s="105"/>
      <c r="KH79" s="105"/>
      <c r="KI79" s="105"/>
      <c r="KJ79" s="105"/>
      <c r="KK79" s="105"/>
      <c r="KL79" s="105"/>
      <c r="KM79" s="105"/>
      <c r="KN79" s="105"/>
      <c r="KO79" s="105"/>
      <c r="KP79" s="105"/>
      <c r="KQ79" s="105"/>
      <c r="KR79" s="105"/>
      <c r="KS79" s="105"/>
      <c r="KT79" s="105"/>
      <c r="KU79" s="105"/>
      <c r="KV79" s="105"/>
      <c r="KW79" s="105"/>
      <c r="KX79" s="105"/>
      <c r="KY79" s="105"/>
      <c r="KZ79" s="105"/>
      <c r="LA79" s="105"/>
      <c r="LB79" s="105"/>
      <c r="LC79" s="105"/>
      <c r="LD79" s="105"/>
      <c r="LE79" s="105"/>
      <c r="LF79" s="105"/>
      <c r="LG79" s="105"/>
      <c r="LH79" s="105"/>
      <c r="LI79" s="105"/>
      <c r="LJ79" s="105"/>
      <c r="LK79" s="105"/>
      <c r="LL79" s="105"/>
      <c r="LM79" s="105"/>
      <c r="LN79" s="105"/>
      <c r="LO79" s="105"/>
      <c r="LP79" s="105"/>
      <c r="LQ79" s="105"/>
      <c r="LR79" s="105"/>
      <c r="LS79" s="105"/>
      <c r="LT79" s="105"/>
      <c r="LU79" s="105"/>
      <c r="LV79" s="105"/>
      <c r="LW79" s="105"/>
      <c r="LX79" s="105"/>
      <c r="LY79" s="105"/>
      <c r="LZ79" s="105"/>
      <c r="MA79" s="105"/>
      <c r="MB79" s="105"/>
      <c r="MC79" s="105"/>
      <c r="MD79" s="105"/>
      <c r="ME79" s="105"/>
      <c r="MF79" s="105"/>
      <c r="MG79" s="105"/>
      <c r="MH79" s="105"/>
      <c r="MI79" s="105"/>
      <c r="MJ79" s="105"/>
      <c r="MK79" s="105"/>
      <c r="ML79" s="105"/>
      <c r="MM79" s="105"/>
      <c r="MN79" s="105"/>
      <c r="MO79" s="105"/>
      <c r="MP79" s="105"/>
      <c r="MQ79" s="105"/>
      <c r="MR79" s="105"/>
      <c r="MS79" s="105"/>
      <c r="MT79" s="105"/>
      <c r="MU79" s="105"/>
      <c r="MV79" s="105"/>
      <c r="MW79" s="105"/>
      <c r="MX79" s="105"/>
      <c r="MY79" s="105"/>
      <c r="MZ79" s="105"/>
      <c r="NA79" s="105"/>
      <c r="NB79" s="105"/>
      <c r="NC79" s="105"/>
      <c r="ND79" s="105"/>
      <c r="NE79" s="105"/>
      <c r="NF79" s="105"/>
      <c r="NG79" s="105"/>
      <c r="NH79" s="105"/>
      <c r="NI79" s="105"/>
      <c r="NJ79" s="105"/>
      <c r="NK79" s="105"/>
      <c r="NL79" s="105"/>
      <c r="NM79" s="105"/>
      <c r="NN79" s="105"/>
      <c r="NO79" s="105"/>
      <c r="NP79" s="105"/>
      <c r="NQ79" s="105"/>
      <c r="NR79" s="105"/>
      <c r="NS79" s="105"/>
      <c r="NT79" s="105"/>
      <c r="NU79" s="105"/>
      <c r="NV79" s="105"/>
      <c r="NW79" s="105"/>
      <c r="NX79" s="105"/>
      <c r="NY79" s="105"/>
      <c r="NZ79" s="105"/>
      <c r="OA79" s="105"/>
      <c r="OB79" s="105"/>
      <c r="OC79" s="105"/>
      <c r="OD79" s="105"/>
      <c r="OE79" s="105"/>
      <c r="OF79" s="105"/>
      <c r="OG79" s="105"/>
      <c r="OH79" s="105"/>
      <c r="OI79" s="105"/>
      <c r="OJ79" s="105"/>
      <c r="OK79" s="105"/>
      <c r="OL79" s="105"/>
      <c r="OM79" s="105"/>
      <c r="ON79" s="105"/>
      <c r="OO79" s="105"/>
      <c r="OP79" s="105"/>
      <c r="OQ79" s="105"/>
      <c r="OR79" s="105"/>
      <c r="OS79" s="105"/>
      <c r="OT79" s="105"/>
      <c r="OU79" s="105"/>
      <c r="OV79" s="105"/>
      <c r="OW79" s="105"/>
      <c r="OX79" s="105"/>
      <c r="OY79" s="105"/>
      <c r="OZ79" s="105"/>
      <c r="PA79" s="105"/>
      <c r="PB79" s="105"/>
      <c r="PC79" s="105"/>
      <c r="PD79" s="105"/>
      <c r="PE79" s="105"/>
      <c r="PF79" s="105"/>
      <c r="PG79" s="105"/>
      <c r="PH79" s="105"/>
      <c r="PI79" s="105"/>
      <c r="PJ79" s="105"/>
      <c r="PK79" s="105"/>
      <c r="PL79" s="105"/>
      <c r="PM79" s="105"/>
      <c r="PN79" s="105"/>
      <c r="PO79" s="105"/>
      <c r="PP79" s="105"/>
      <c r="PQ79" s="105"/>
      <c r="PR79" s="105"/>
      <c r="PS79" s="105"/>
      <c r="PT79" s="105"/>
      <c r="PU79" s="105"/>
      <c r="PV79" s="105"/>
      <c r="PW79" s="105"/>
      <c r="PX79" s="105"/>
      <c r="PY79" s="105"/>
      <c r="PZ79" s="105"/>
      <c r="QA79" s="105"/>
      <c r="QB79" s="105"/>
      <c r="QC79" s="105"/>
      <c r="QD79" s="105"/>
      <c r="QE79" s="105"/>
      <c r="QF79" s="105"/>
      <c r="QG79" s="105"/>
      <c r="QH79" s="105"/>
      <c r="QI79" s="105"/>
      <c r="QJ79" s="105"/>
      <c r="QK79" s="105"/>
      <c r="QL79" s="105"/>
      <c r="QM79" s="105"/>
      <c r="QN79" s="105"/>
      <c r="QO79" s="105"/>
      <c r="QP79" s="105"/>
      <c r="QQ79" s="105"/>
      <c r="QR79" s="105"/>
      <c r="QS79" s="105"/>
      <c r="QT79" s="105"/>
      <c r="QU79" s="105"/>
      <c r="QV79" s="105"/>
      <c r="QW79" s="105"/>
      <c r="QX79" s="105"/>
      <c r="QY79" s="105"/>
      <c r="QZ79" s="105"/>
      <c r="RA79" s="105"/>
      <c r="RB79" s="105"/>
      <c r="RC79" s="105"/>
      <c r="RD79" s="105"/>
      <c r="RE79" s="105"/>
      <c r="RF79" s="105"/>
      <c r="RG79" s="105"/>
      <c r="RH79" s="105"/>
      <c r="RI79" s="105"/>
      <c r="RJ79" s="105"/>
      <c r="RK79" s="105"/>
      <c r="RL79" s="105"/>
      <c r="RM79" s="105"/>
      <c r="RN79" s="105"/>
      <c r="RO79" s="105"/>
      <c r="RP79" s="105"/>
      <c r="RQ79" s="105"/>
      <c r="RR79" s="105"/>
      <c r="RS79" s="105"/>
      <c r="RT79" s="105"/>
      <c r="RU79" s="105"/>
      <c r="RV79" s="105"/>
      <c r="RW79" s="105"/>
      <c r="RX79" s="105"/>
      <c r="RY79" s="105"/>
      <c r="RZ79" s="105"/>
      <c r="SA79" s="105"/>
      <c r="SB79" s="105"/>
      <c r="SC79" s="105"/>
      <c r="SD79" s="105"/>
      <c r="SE79" s="105"/>
      <c r="SF79" s="105"/>
      <c r="SG79" s="105"/>
      <c r="SH79" s="105"/>
      <c r="SI79" s="105"/>
      <c r="SJ79" s="105"/>
      <c r="SK79" s="105"/>
      <c r="SL79" s="105"/>
      <c r="SM79" s="105"/>
      <c r="SN79" s="105"/>
      <c r="SO79" s="105"/>
      <c r="SP79" s="105"/>
      <c r="SQ79" s="105"/>
      <c r="SR79" s="105"/>
      <c r="SS79" s="105"/>
      <c r="ST79" s="105"/>
      <c r="SU79" s="105"/>
      <c r="SV79" s="105"/>
      <c r="SW79" s="105"/>
      <c r="SX79" s="105"/>
      <c r="SY79" s="105"/>
      <c r="SZ79" s="105"/>
      <c r="TA79" s="105"/>
      <c r="TB79" s="105"/>
      <c r="TC79" s="105"/>
      <c r="TD79" s="105"/>
      <c r="TE79" s="105"/>
      <c r="TF79" s="105"/>
      <c r="TG79" s="105"/>
      <c r="TH79" s="105"/>
      <c r="TI79" s="105"/>
      <c r="TJ79" s="105"/>
      <c r="TK79" s="105"/>
      <c r="TL79" s="105"/>
      <c r="TM79" s="105"/>
      <c r="TN79" s="105"/>
      <c r="TO79" s="105"/>
      <c r="TP79" s="105"/>
      <c r="TQ79" s="105"/>
      <c r="TR79" s="105"/>
      <c r="TS79" s="105"/>
      <c r="TT79" s="105"/>
      <c r="TU79" s="105"/>
      <c r="TV79" s="105"/>
      <c r="TW79" s="105"/>
      <c r="TX79" s="105"/>
      <c r="TY79" s="105"/>
      <c r="TZ79" s="105"/>
      <c r="UA79" s="105"/>
      <c r="UB79" s="105"/>
      <c r="UC79" s="105"/>
      <c r="UD79" s="105"/>
      <c r="UE79" s="105"/>
      <c r="UF79" s="105"/>
      <c r="UG79" s="105"/>
      <c r="UH79" s="105"/>
      <c r="UI79" s="105"/>
      <c r="UJ79" s="105"/>
      <c r="UK79" s="105"/>
      <c r="UL79" s="105"/>
      <c r="UM79" s="105"/>
      <c r="UN79" s="105"/>
      <c r="UO79" s="105"/>
      <c r="UP79" s="105"/>
      <c r="UQ79" s="105"/>
      <c r="UR79" s="105"/>
      <c r="US79" s="105"/>
      <c r="UT79" s="105"/>
      <c r="UU79" s="105"/>
      <c r="UV79" s="105"/>
      <c r="UW79" s="105"/>
      <c r="UX79" s="105"/>
      <c r="UY79" s="105"/>
      <c r="UZ79" s="105"/>
      <c r="VA79" s="105"/>
      <c r="VB79" s="105"/>
      <c r="VC79" s="105"/>
      <c r="VD79" s="105"/>
      <c r="VE79" s="105"/>
      <c r="VF79" s="105"/>
      <c r="VG79" s="105"/>
      <c r="VH79" s="105"/>
      <c r="VI79" s="105"/>
      <c r="VJ79" s="105"/>
      <c r="VK79" s="105"/>
      <c r="VL79" s="105"/>
      <c r="VM79" s="105"/>
      <c r="VN79" s="105"/>
      <c r="VO79" s="105"/>
      <c r="VP79" s="105"/>
      <c r="VQ79" s="105"/>
      <c r="VR79" s="105"/>
      <c r="VS79" s="105"/>
      <c r="VT79" s="105"/>
      <c r="VU79" s="105"/>
      <c r="VV79" s="105"/>
      <c r="VW79" s="105"/>
      <c r="VX79" s="105"/>
      <c r="VY79" s="105"/>
      <c r="VZ79" s="105"/>
      <c r="WA79" s="105"/>
      <c r="WB79" s="105"/>
      <c r="WC79" s="105"/>
      <c r="WD79" s="105"/>
      <c r="WE79" s="105"/>
      <c r="WF79" s="105"/>
      <c r="WG79" s="105"/>
      <c r="WH79" s="105"/>
      <c r="WI79" s="105"/>
      <c r="WJ79" s="105"/>
      <c r="WK79" s="105"/>
      <c r="WL79" s="105"/>
      <c r="WM79" s="105"/>
      <c r="WN79" s="105"/>
      <c r="WO79" s="105"/>
      <c r="WP79" s="105"/>
      <c r="WQ79" s="105"/>
      <c r="WR79" s="105"/>
      <c r="WS79" s="105"/>
      <c r="WT79" s="105"/>
      <c r="WU79" s="105"/>
      <c r="WV79" s="105"/>
      <c r="WW79" s="105"/>
      <c r="WX79" s="105"/>
      <c r="WY79" s="105"/>
      <c r="WZ79" s="105"/>
      <c r="XA79" s="105"/>
      <c r="XB79" s="105"/>
      <c r="XC79" s="105"/>
      <c r="XD79" s="105"/>
      <c r="XE79" s="105"/>
      <c r="XF79" s="105"/>
      <c r="XG79" s="105"/>
      <c r="XH79" s="105"/>
      <c r="XI79" s="105"/>
      <c r="XJ79" s="105"/>
      <c r="XK79" s="105"/>
      <c r="XL79" s="105"/>
      <c r="XM79" s="105"/>
      <c r="XN79" s="105"/>
      <c r="XO79" s="105"/>
      <c r="XP79" s="105"/>
      <c r="XQ79" s="105"/>
      <c r="XR79" s="105"/>
      <c r="XS79" s="105"/>
      <c r="XT79" s="105"/>
      <c r="XU79" s="105"/>
      <c r="XV79" s="105"/>
      <c r="XW79" s="105"/>
      <c r="XX79" s="105"/>
      <c r="XY79" s="105"/>
      <c r="XZ79" s="105"/>
      <c r="YA79" s="105"/>
      <c r="YB79" s="105"/>
      <c r="YC79" s="105"/>
      <c r="YD79" s="105"/>
      <c r="YE79" s="105"/>
      <c r="YF79" s="105"/>
      <c r="YG79" s="105"/>
      <c r="YH79" s="105"/>
      <c r="YI79" s="105"/>
      <c r="YJ79" s="105"/>
      <c r="YK79" s="105"/>
      <c r="YL79" s="105"/>
      <c r="YM79" s="105"/>
      <c r="YN79" s="105"/>
      <c r="YO79" s="105"/>
      <c r="YP79" s="105"/>
      <c r="YQ79" s="105"/>
      <c r="YR79" s="105"/>
      <c r="YS79" s="105"/>
      <c r="YT79" s="105"/>
      <c r="YU79" s="105"/>
      <c r="YV79" s="105"/>
      <c r="YW79" s="105"/>
      <c r="YX79" s="105"/>
      <c r="YY79" s="105"/>
      <c r="YZ79" s="105"/>
      <c r="ZA79" s="105"/>
      <c r="ZB79" s="105"/>
      <c r="ZC79" s="105"/>
      <c r="ZD79" s="105"/>
      <c r="ZE79" s="105"/>
      <c r="ZF79" s="105"/>
      <c r="ZG79" s="105"/>
      <c r="ZH79" s="105"/>
      <c r="ZI79" s="105"/>
      <c r="ZJ79" s="105"/>
      <c r="ZK79" s="105"/>
      <c r="ZL79" s="105"/>
      <c r="ZM79" s="105"/>
      <c r="ZN79" s="105"/>
      <c r="ZO79" s="105"/>
      <c r="ZP79" s="105"/>
      <c r="ZQ79" s="105"/>
      <c r="ZR79" s="105"/>
      <c r="ZS79" s="105"/>
      <c r="ZT79" s="105"/>
      <c r="ZU79" s="105"/>
      <c r="ZV79" s="105"/>
      <c r="ZW79" s="105"/>
      <c r="ZX79" s="105"/>
      <c r="ZY79" s="105"/>
      <c r="ZZ79" s="105"/>
      <c r="AAA79" s="105"/>
      <c r="AAB79" s="105"/>
      <c r="AAC79" s="105"/>
      <c r="AAD79" s="105"/>
      <c r="AAE79" s="105"/>
      <c r="AAF79" s="105"/>
      <c r="AAG79" s="105"/>
      <c r="AAH79" s="105"/>
      <c r="AAI79" s="105"/>
      <c r="AAJ79" s="105"/>
      <c r="AAK79" s="105"/>
      <c r="AAL79" s="105"/>
      <c r="AAM79" s="105"/>
      <c r="AAN79" s="105"/>
      <c r="AAO79" s="105"/>
      <c r="AAP79" s="105"/>
      <c r="AAQ79" s="105"/>
      <c r="AAR79" s="105"/>
      <c r="AAS79" s="105"/>
      <c r="AAT79" s="105"/>
      <c r="AAU79" s="105"/>
      <c r="AAV79" s="105"/>
      <c r="AAW79" s="105"/>
      <c r="AAX79" s="105"/>
      <c r="AAY79" s="105"/>
      <c r="AAZ79" s="105"/>
      <c r="ABA79" s="105"/>
      <c r="ABB79" s="105"/>
      <c r="ABC79" s="105"/>
      <c r="ABD79" s="105"/>
      <c r="ABE79" s="105"/>
      <c r="ABF79" s="105"/>
      <c r="ABG79" s="105"/>
      <c r="ABH79" s="105"/>
      <c r="ABI79" s="105"/>
      <c r="ABJ79" s="105"/>
      <c r="ABK79" s="105"/>
      <c r="ABL79" s="105"/>
      <c r="ABM79" s="105"/>
      <c r="ABN79" s="105"/>
      <c r="ABO79" s="105"/>
      <c r="ABP79" s="105"/>
      <c r="ABQ79" s="105"/>
      <c r="ABR79" s="105"/>
      <c r="ABS79" s="105"/>
      <c r="ABT79" s="105"/>
      <c r="ABU79" s="105"/>
      <c r="ABV79" s="105"/>
      <c r="ABW79" s="105"/>
      <c r="ABX79" s="105"/>
      <c r="ABY79" s="105"/>
      <c r="ABZ79" s="105"/>
      <c r="ACA79" s="105"/>
      <c r="ACB79" s="105"/>
      <c r="ACC79" s="105"/>
      <c r="ACD79" s="105"/>
      <c r="ACE79" s="105"/>
      <c r="ACF79" s="105"/>
      <c r="ACG79" s="105"/>
      <c r="ACH79" s="105"/>
      <c r="ACI79" s="105"/>
      <c r="ACJ79" s="105"/>
      <c r="ACK79" s="105"/>
      <c r="ACL79" s="105"/>
      <c r="ACM79" s="105"/>
      <c r="ACN79" s="105"/>
      <c r="ACO79" s="105"/>
      <c r="ACP79" s="105"/>
      <c r="ACQ79" s="105"/>
      <c r="ACR79" s="105"/>
      <c r="ACS79" s="105"/>
      <c r="ACT79" s="105"/>
      <c r="ACU79" s="105"/>
      <c r="ACV79" s="105"/>
      <c r="ACW79" s="105"/>
      <c r="ACX79" s="105"/>
      <c r="ACY79" s="105"/>
      <c r="ACZ79" s="105"/>
      <c r="ADA79" s="105"/>
      <c r="ADB79" s="105"/>
      <c r="ADC79" s="105"/>
      <c r="ADD79" s="105"/>
      <c r="ADE79" s="105"/>
      <c r="ADF79" s="105"/>
      <c r="ADG79" s="105"/>
      <c r="ADH79" s="105"/>
      <c r="ADI79" s="105"/>
      <c r="ADJ79" s="105"/>
      <c r="ADK79" s="105"/>
      <c r="ADL79" s="105"/>
      <c r="ADM79" s="105"/>
      <c r="ADN79" s="105"/>
      <c r="ADO79" s="105"/>
      <c r="ADP79" s="105"/>
      <c r="ADQ79" s="105"/>
      <c r="ADR79" s="105"/>
      <c r="ADS79" s="105"/>
      <c r="ADT79" s="105"/>
      <c r="ADU79" s="105"/>
      <c r="ADV79" s="105"/>
      <c r="ADW79" s="105"/>
      <c r="ADX79" s="105"/>
      <c r="ADY79" s="105"/>
      <c r="ADZ79" s="105"/>
      <c r="AEA79" s="105"/>
      <c r="AEB79" s="105"/>
      <c r="AEC79" s="105"/>
      <c r="AED79" s="105"/>
      <c r="AEE79" s="105"/>
      <c r="AEF79" s="105"/>
      <c r="AEG79" s="105"/>
      <c r="AEH79" s="105"/>
      <c r="AEI79" s="105"/>
      <c r="AEJ79" s="105"/>
      <c r="AEK79" s="105"/>
      <c r="AEL79" s="105"/>
      <c r="AEM79" s="105"/>
      <c r="AEN79" s="105"/>
      <c r="AEO79" s="105"/>
      <c r="AEP79" s="105"/>
      <c r="AEQ79" s="105"/>
      <c r="AER79" s="105"/>
      <c r="AES79" s="105"/>
      <c r="AET79" s="105"/>
      <c r="AEU79" s="105"/>
      <c r="AEV79" s="105"/>
      <c r="AEW79" s="105"/>
      <c r="AEX79" s="105"/>
      <c r="AEY79" s="105"/>
      <c r="AEZ79" s="105"/>
      <c r="AFA79" s="105"/>
      <c r="AFB79" s="105"/>
      <c r="AFC79" s="105"/>
      <c r="AFD79" s="105"/>
      <c r="AFE79" s="105"/>
      <c r="AFF79" s="105"/>
      <c r="AFG79" s="105"/>
      <c r="AFH79" s="105"/>
      <c r="AFI79" s="105"/>
      <c r="AFJ79" s="105"/>
      <c r="AFK79" s="105"/>
      <c r="AFL79" s="105"/>
      <c r="AFM79" s="105"/>
      <c r="AFN79" s="105"/>
      <c r="AFO79" s="105"/>
      <c r="AFP79" s="105"/>
      <c r="AFQ79" s="105"/>
      <c r="AFR79" s="105"/>
      <c r="AFS79" s="105"/>
      <c r="AFT79" s="105"/>
      <c r="AFU79" s="105"/>
      <c r="AFV79" s="105"/>
      <c r="AFW79" s="105"/>
      <c r="AFX79" s="105"/>
      <c r="AFY79" s="105"/>
      <c r="AFZ79" s="105"/>
      <c r="AGA79" s="105"/>
      <c r="AGB79" s="105"/>
      <c r="AGC79" s="105"/>
      <c r="AGD79" s="105"/>
      <c r="AGE79" s="105"/>
      <c r="AGF79" s="105"/>
      <c r="AGG79" s="105"/>
      <c r="AGH79" s="105"/>
      <c r="AGI79" s="105"/>
      <c r="AGJ79" s="105"/>
      <c r="AGK79" s="105"/>
      <c r="AGL79" s="105"/>
      <c r="AGM79" s="105"/>
      <c r="AGN79" s="105"/>
      <c r="AGO79" s="105"/>
      <c r="AGP79" s="105"/>
      <c r="AGQ79" s="105"/>
      <c r="AGR79" s="105"/>
      <c r="AGS79" s="105"/>
      <c r="AGT79" s="105"/>
      <c r="AGU79" s="105"/>
      <c r="AGV79" s="105"/>
      <c r="AGW79" s="105"/>
      <c r="AGX79" s="105"/>
      <c r="AGY79" s="105"/>
      <c r="AGZ79" s="105"/>
      <c r="AHA79" s="105"/>
      <c r="AHB79" s="105"/>
      <c r="AHC79" s="105"/>
      <c r="AHD79" s="105"/>
      <c r="AHE79" s="105"/>
      <c r="AHF79" s="105"/>
      <c r="AHG79" s="105"/>
      <c r="AHH79" s="105"/>
      <c r="AHI79" s="105"/>
      <c r="AHJ79" s="105"/>
      <c r="AHK79" s="105"/>
      <c r="AHL79" s="105"/>
      <c r="AHM79" s="105"/>
      <c r="AHN79" s="105"/>
      <c r="AHO79" s="105"/>
      <c r="AHP79" s="105"/>
      <c r="AHQ79" s="105"/>
      <c r="AHR79" s="105"/>
      <c r="AHS79" s="105"/>
      <c r="AHT79" s="105"/>
      <c r="AHU79" s="105"/>
      <c r="AHV79" s="105"/>
      <c r="AHW79" s="105"/>
      <c r="AHX79" s="105"/>
      <c r="AHY79" s="105"/>
      <c r="AHZ79" s="105"/>
      <c r="AIA79" s="105"/>
      <c r="AIB79" s="105"/>
      <c r="AIC79" s="105"/>
      <c r="AID79" s="105"/>
      <c r="AIE79" s="105"/>
      <c r="AIF79" s="105"/>
      <c r="AIG79" s="105"/>
      <c r="AIH79" s="105"/>
      <c r="AII79" s="105"/>
      <c r="AIJ79" s="105"/>
      <c r="AIK79" s="105"/>
      <c r="AIL79" s="105"/>
      <c r="AIM79" s="105"/>
      <c r="AIN79" s="105"/>
      <c r="AIO79" s="105"/>
      <c r="AIP79" s="105"/>
      <c r="AIQ79" s="105"/>
      <c r="AIR79" s="105"/>
      <c r="AIS79" s="105"/>
      <c r="AIT79" s="105"/>
      <c r="AIU79" s="105"/>
      <c r="AIV79" s="105"/>
      <c r="AIW79" s="105"/>
      <c r="AIX79" s="105"/>
      <c r="AIY79" s="105"/>
      <c r="AIZ79" s="105"/>
      <c r="AJA79" s="105"/>
      <c r="AJB79" s="105"/>
      <c r="AJC79" s="105"/>
      <c r="AJD79" s="105"/>
      <c r="AJE79" s="105"/>
      <c r="AJF79" s="105"/>
      <c r="AJG79" s="105"/>
      <c r="AJH79" s="105"/>
      <c r="AJI79" s="105"/>
      <c r="AJJ79" s="105"/>
      <c r="AJK79" s="105"/>
      <c r="AJL79" s="105"/>
      <c r="AJM79" s="105"/>
      <c r="AJN79" s="105"/>
      <c r="AJO79" s="105"/>
      <c r="AJP79" s="105"/>
      <c r="AJQ79" s="105"/>
      <c r="AJR79" s="105"/>
      <c r="AJS79" s="105"/>
      <c r="AJT79" s="105"/>
      <c r="AJU79" s="105"/>
      <c r="AJV79" s="105"/>
      <c r="AJW79" s="105"/>
      <c r="AJX79" s="105"/>
      <c r="AJY79" s="105"/>
      <c r="AJZ79" s="105"/>
      <c r="AKA79" s="105"/>
      <c r="AKB79" s="105"/>
      <c r="AKC79" s="105"/>
      <c r="AKD79" s="105"/>
      <c r="AKE79" s="105"/>
      <c r="AKF79" s="105"/>
      <c r="AKG79" s="105"/>
      <c r="AKH79" s="105"/>
      <c r="AKI79" s="105"/>
      <c r="AKJ79" s="105"/>
      <c r="AKK79" s="105"/>
      <c r="AKL79" s="105"/>
      <c r="AKM79" s="105"/>
      <c r="AKN79" s="105"/>
      <c r="AKO79" s="105"/>
      <c r="AKP79" s="105"/>
      <c r="AKQ79" s="105"/>
      <c r="AKR79" s="105"/>
      <c r="AKS79" s="105"/>
      <c r="AKT79" s="105"/>
      <c r="AKU79" s="105"/>
      <c r="AKV79" s="105"/>
      <c r="AKW79" s="105"/>
      <c r="AKX79" s="105"/>
      <c r="AKY79" s="105"/>
      <c r="AKZ79" s="105"/>
      <c r="ALA79" s="105"/>
      <c r="ALB79" s="105"/>
      <c r="ALC79" s="105"/>
      <c r="ALD79" s="105"/>
      <c r="ALE79" s="105"/>
      <c r="ALF79" s="105"/>
      <c r="ALG79" s="105"/>
      <c r="ALH79" s="105"/>
      <c r="ALI79" s="105"/>
      <c r="ALJ79" s="105"/>
      <c r="ALK79" s="105"/>
      <c r="ALL79" s="105"/>
      <c r="ALM79" s="105"/>
      <c r="ALN79" s="105"/>
      <c r="ALO79" s="105"/>
      <c r="ALP79" s="105"/>
      <c r="ALQ79" s="105"/>
      <c r="ALR79" s="105"/>
      <c r="ALS79" s="105"/>
      <c r="ALT79" s="105"/>
      <c r="ALU79" s="105"/>
      <c r="ALV79" s="105"/>
      <c r="ALW79" s="105"/>
      <c r="ALX79" s="105"/>
      <c r="ALY79" s="105"/>
      <c r="ALZ79" s="105"/>
      <c r="AMA79" s="105"/>
      <c r="AMB79" s="105"/>
      <c r="AMC79" s="105"/>
      <c r="AMD79" s="105"/>
      <c r="AME79" s="105"/>
      <c r="AMF79" s="105"/>
      <c r="AMG79" s="105"/>
      <c r="AMH79" s="105"/>
      <c r="AMI79" s="105"/>
      <c r="AMJ79" s="105"/>
      <c r="AMK79" s="105"/>
      <c r="AML79" s="105"/>
      <c r="AMM79" s="105"/>
      <c r="AMN79" s="105"/>
      <c r="AMO79" s="105"/>
      <c r="AMP79" s="105"/>
      <c r="AMQ79" s="105"/>
      <c r="AMR79" s="105"/>
      <c r="AMS79" s="105"/>
      <c r="AMT79" s="105"/>
      <c r="AMU79" s="105"/>
      <c r="AMV79" s="105"/>
      <c r="AMW79" s="105"/>
      <c r="AMX79" s="105"/>
      <c r="AMY79" s="105"/>
      <c r="AMZ79" s="105"/>
      <c r="ANA79" s="105"/>
      <c r="ANB79" s="105"/>
      <c r="ANC79" s="105"/>
      <c r="AND79" s="105"/>
      <c r="ANE79" s="105"/>
      <c r="ANF79" s="105"/>
      <c r="ANG79" s="105"/>
      <c r="ANH79" s="105"/>
      <c r="ANI79" s="105"/>
      <c r="ANJ79" s="105"/>
      <c r="ANK79" s="105"/>
      <c r="ANL79" s="105"/>
      <c r="ANM79" s="105"/>
      <c r="ANN79" s="105"/>
      <c r="ANO79" s="105"/>
      <c r="ANP79" s="105"/>
      <c r="ANQ79" s="105"/>
      <c r="ANR79" s="105"/>
      <c r="ANS79" s="105"/>
      <c r="ANT79" s="105"/>
      <c r="ANU79" s="105"/>
      <c r="ANV79" s="105"/>
      <c r="ANW79" s="105"/>
      <c r="ANX79" s="105"/>
      <c r="ANY79" s="105"/>
      <c r="ANZ79" s="105"/>
      <c r="AOA79" s="105"/>
      <c r="AOB79" s="105"/>
      <c r="AOC79" s="105"/>
      <c r="AOD79" s="105"/>
      <c r="AOE79" s="105"/>
      <c r="AOF79" s="105"/>
      <c r="AOG79" s="105"/>
      <c r="AOH79" s="105"/>
      <c r="AOI79" s="105"/>
      <c r="AOJ79" s="105"/>
      <c r="AOK79" s="105"/>
      <c r="AOL79" s="105"/>
      <c r="AOM79" s="105"/>
      <c r="AON79" s="105"/>
      <c r="AOO79" s="105"/>
      <c r="AOP79" s="105"/>
      <c r="AOQ79" s="105"/>
      <c r="AOR79" s="105"/>
      <c r="AOS79" s="105"/>
      <c r="AOT79" s="105"/>
      <c r="AOU79" s="105"/>
      <c r="AOV79" s="105"/>
      <c r="AOW79" s="105"/>
      <c r="AOX79" s="105"/>
      <c r="AOY79" s="105"/>
      <c r="AOZ79" s="105"/>
      <c r="APA79" s="105"/>
      <c r="APB79" s="105"/>
      <c r="APC79" s="105"/>
      <c r="APD79" s="105"/>
      <c r="APE79" s="105"/>
      <c r="APF79" s="105"/>
      <c r="APG79" s="105"/>
      <c r="APH79" s="105"/>
      <c r="API79" s="105"/>
      <c r="APJ79" s="105"/>
      <c r="APK79" s="105"/>
      <c r="APL79" s="105"/>
      <c r="APM79" s="105"/>
      <c r="APN79" s="105"/>
      <c r="APO79" s="105"/>
      <c r="APP79" s="105"/>
      <c r="APQ79" s="105"/>
      <c r="APR79" s="105"/>
      <c r="APS79" s="105"/>
      <c r="APT79" s="105"/>
      <c r="APU79" s="105"/>
      <c r="APV79" s="105"/>
      <c r="APW79" s="105"/>
      <c r="APX79" s="105"/>
      <c r="APY79" s="105"/>
      <c r="APZ79" s="105"/>
      <c r="AQA79" s="105"/>
      <c r="AQB79" s="105"/>
      <c r="AQC79" s="105"/>
      <c r="AQD79" s="105"/>
      <c r="AQE79" s="105"/>
      <c r="AQF79" s="105"/>
      <c r="AQG79" s="105"/>
      <c r="AQH79" s="105"/>
      <c r="AQI79" s="105"/>
      <c r="AQJ79" s="105"/>
      <c r="AQK79" s="105"/>
      <c r="AQL79" s="105"/>
      <c r="AQM79" s="105"/>
      <c r="AQN79" s="105"/>
      <c r="AQO79" s="105"/>
      <c r="AQP79" s="105"/>
      <c r="AQQ79" s="105"/>
      <c r="AQR79" s="105"/>
      <c r="AQS79" s="105"/>
      <c r="AQT79" s="105"/>
      <c r="AQU79" s="105"/>
      <c r="AQV79" s="105"/>
      <c r="AQW79" s="105"/>
      <c r="AQX79" s="105"/>
      <c r="AQY79" s="105"/>
      <c r="AQZ79" s="105"/>
      <c r="ARA79" s="105"/>
      <c r="ARB79" s="105"/>
      <c r="ARC79" s="105"/>
      <c r="ARD79" s="105"/>
      <c r="ARE79" s="105"/>
      <c r="ARF79" s="105"/>
      <c r="ARG79" s="105"/>
      <c r="ARH79" s="105"/>
      <c r="ARI79" s="105"/>
      <c r="ARJ79" s="105"/>
      <c r="ARK79" s="105"/>
      <c r="ARL79" s="105"/>
      <c r="ARM79" s="105"/>
      <c r="ARN79" s="105"/>
      <c r="ARO79" s="105"/>
      <c r="ARP79" s="105"/>
      <c r="ARQ79" s="105"/>
      <c r="ARR79" s="105"/>
      <c r="ARS79" s="105"/>
      <c r="ART79" s="105"/>
      <c r="ARU79" s="105"/>
      <c r="ARV79" s="105"/>
      <c r="ARW79" s="105"/>
      <c r="ARX79" s="105"/>
      <c r="ARY79" s="105"/>
      <c r="ARZ79" s="105"/>
      <c r="ASA79" s="105"/>
      <c r="ASB79" s="105"/>
      <c r="ASC79" s="105"/>
      <c r="ASD79" s="105"/>
      <c r="ASE79" s="105"/>
      <c r="ASF79" s="105"/>
      <c r="ASG79" s="105"/>
      <c r="ASH79" s="105"/>
      <c r="ASI79" s="105"/>
      <c r="ASJ79" s="105"/>
      <c r="ASK79" s="105"/>
      <c r="ASL79" s="105"/>
      <c r="ASM79" s="105"/>
      <c r="ASN79" s="105"/>
      <c r="ASO79" s="105"/>
      <c r="ASP79" s="105"/>
      <c r="ASQ79" s="105"/>
      <c r="ASR79" s="105"/>
      <c r="ASS79" s="105"/>
      <c r="AST79" s="105"/>
      <c r="ASU79" s="105"/>
      <c r="ASV79" s="105"/>
      <c r="ASW79" s="105"/>
      <c r="ASX79" s="105"/>
      <c r="ASY79" s="105"/>
      <c r="ASZ79" s="105"/>
      <c r="ATA79" s="105"/>
      <c r="ATB79" s="105"/>
      <c r="ATC79" s="105"/>
      <c r="ATD79" s="105"/>
      <c r="ATE79" s="105"/>
      <c r="ATF79" s="105"/>
      <c r="ATG79" s="105"/>
      <c r="ATH79" s="105"/>
      <c r="ATI79" s="105"/>
      <c r="ATJ79" s="105"/>
      <c r="ATK79" s="105"/>
      <c r="ATL79" s="105"/>
      <c r="ATM79" s="105"/>
      <c r="ATN79" s="105"/>
      <c r="ATO79" s="105"/>
      <c r="ATP79" s="105"/>
      <c r="ATQ79" s="105"/>
      <c r="ATR79" s="105"/>
      <c r="ATS79" s="105"/>
      <c r="ATT79" s="105"/>
      <c r="ATU79" s="105"/>
      <c r="ATV79" s="105"/>
      <c r="ATW79" s="105"/>
      <c r="ATX79" s="105"/>
      <c r="ATY79" s="105"/>
      <c r="ATZ79" s="105"/>
      <c r="AUA79" s="105"/>
      <c r="AUB79" s="105"/>
      <c r="AUC79" s="105"/>
      <c r="AUD79" s="105"/>
      <c r="AUE79" s="105"/>
      <c r="AUF79" s="105"/>
      <c r="AUG79" s="105"/>
      <c r="AUH79" s="105"/>
      <c r="AUI79" s="105"/>
      <c r="AUJ79" s="105"/>
      <c r="AUK79" s="105"/>
      <c r="AUL79" s="105"/>
      <c r="AUM79" s="105"/>
      <c r="AUN79" s="105"/>
      <c r="AUO79" s="105"/>
      <c r="AUP79" s="105"/>
      <c r="AUQ79" s="105"/>
      <c r="AUR79" s="105"/>
      <c r="AUS79" s="105"/>
      <c r="AUT79" s="105"/>
      <c r="AUU79" s="105"/>
      <c r="AUV79" s="105"/>
      <c r="AUW79" s="105"/>
      <c r="AUX79" s="105"/>
      <c r="AUY79" s="105"/>
      <c r="AUZ79" s="105"/>
      <c r="AVA79" s="105"/>
      <c r="AVB79" s="105"/>
      <c r="AVC79" s="105"/>
      <c r="AVD79" s="105"/>
      <c r="AVE79" s="105"/>
      <c r="AVF79" s="105"/>
      <c r="AVG79" s="105"/>
      <c r="AVH79" s="105"/>
      <c r="AVI79" s="105"/>
      <c r="AVJ79" s="105"/>
      <c r="AVK79" s="105"/>
      <c r="AVL79" s="105"/>
      <c r="AVM79" s="105"/>
      <c r="AVN79" s="105"/>
      <c r="AVO79" s="105"/>
      <c r="AVP79" s="105"/>
      <c r="AVQ79" s="105"/>
      <c r="AVR79" s="105"/>
      <c r="AVS79" s="105"/>
      <c r="AVT79" s="105"/>
      <c r="AVU79" s="105"/>
      <c r="AVV79" s="105"/>
      <c r="AVW79" s="105"/>
      <c r="AVX79" s="105"/>
      <c r="AVY79" s="105"/>
      <c r="AVZ79" s="105"/>
      <c r="AWA79" s="105"/>
      <c r="AWB79" s="105"/>
      <c r="AWC79" s="105"/>
      <c r="AWD79" s="105"/>
      <c r="AWE79" s="105"/>
      <c r="AWF79" s="105"/>
      <c r="AWG79" s="105"/>
      <c r="AWH79" s="105"/>
    </row>
    <row r="80" spans="1:1282" s="58" customFormat="1" ht="15.75">
      <c r="A80" s="2578"/>
      <c r="B80" s="108" t="s">
        <v>15</v>
      </c>
      <c r="C80" s="89" t="s">
        <v>92</v>
      </c>
      <c r="D80" s="7"/>
      <c r="E80" s="7"/>
      <c r="F80" s="7"/>
      <c r="G80" s="7"/>
      <c r="H80" s="7"/>
      <c r="I80" s="7"/>
      <c r="J80" s="7"/>
      <c r="K80" s="7"/>
      <c r="L80" s="7"/>
      <c r="M80" s="7"/>
      <c r="N80" s="8"/>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c r="CE80" s="105"/>
      <c r="CF80" s="105"/>
      <c r="CG80" s="105"/>
      <c r="CH80" s="105"/>
      <c r="CI80" s="105"/>
      <c r="CJ80" s="105"/>
      <c r="CK80" s="105"/>
      <c r="CL80" s="105"/>
      <c r="CM80" s="105"/>
      <c r="CN80" s="105"/>
      <c r="CO80" s="105"/>
      <c r="CP80" s="105"/>
      <c r="CQ80" s="105"/>
      <c r="CR80" s="105"/>
      <c r="CS80" s="105"/>
      <c r="CT80" s="105"/>
      <c r="CU80" s="105"/>
      <c r="CV80" s="105"/>
      <c r="CW80" s="105"/>
      <c r="CX80" s="105"/>
      <c r="CY80" s="105"/>
      <c r="CZ80" s="105"/>
      <c r="DA80" s="105"/>
      <c r="DB80" s="105"/>
      <c r="DC80" s="105"/>
      <c r="DD80" s="105"/>
      <c r="DE80" s="105"/>
      <c r="DF80" s="105"/>
      <c r="DG80" s="105"/>
      <c r="DH80" s="105"/>
      <c r="DI80" s="105"/>
      <c r="DJ80" s="105"/>
      <c r="DK80" s="105"/>
      <c r="DL80" s="105"/>
      <c r="DM80" s="105"/>
      <c r="DN80" s="105"/>
      <c r="DO80" s="105"/>
      <c r="DP80" s="105"/>
      <c r="DQ80" s="105"/>
      <c r="DR80" s="105"/>
      <c r="DS80" s="105"/>
      <c r="DT80" s="105"/>
      <c r="DU80" s="105"/>
      <c r="DV80" s="105"/>
      <c r="DW80" s="105"/>
      <c r="DX80" s="105"/>
      <c r="DY80" s="105"/>
      <c r="DZ80" s="105"/>
      <c r="EA80" s="105"/>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05"/>
      <c r="FM80" s="105"/>
      <c r="FN80" s="105"/>
      <c r="FO80" s="105"/>
      <c r="FP80" s="105"/>
      <c r="FQ80" s="105"/>
      <c r="FR80" s="105"/>
      <c r="FS80" s="105"/>
      <c r="FT80" s="105"/>
      <c r="FU80" s="105"/>
      <c r="FV80" s="105"/>
      <c r="FW80" s="105"/>
      <c r="FX80" s="105"/>
      <c r="FY80" s="105"/>
      <c r="FZ80" s="105"/>
      <c r="GA80" s="105"/>
      <c r="GB80" s="105"/>
      <c r="GC80" s="105"/>
      <c r="GD80" s="105"/>
      <c r="GE80" s="105"/>
      <c r="GF80" s="105"/>
      <c r="GG80" s="105"/>
      <c r="GH80" s="105"/>
      <c r="GI80" s="105"/>
      <c r="GJ80" s="105"/>
      <c r="GK80" s="105"/>
      <c r="GL80" s="105"/>
      <c r="GM80" s="105"/>
      <c r="GN80" s="105"/>
      <c r="GO80" s="105"/>
      <c r="GP80" s="105"/>
      <c r="GQ80" s="105"/>
      <c r="GR80" s="105"/>
      <c r="GS80" s="105"/>
      <c r="GT80" s="105"/>
      <c r="GU80" s="105"/>
      <c r="GV80" s="105"/>
      <c r="GW80" s="105"/>
      <c r="GX80" s="105"/>
      <c r="GY80" s="105"/>
      <c r="GZ80" s="105"/>
      <c r="HA80" s="105"/>
      <c r="HB80" s="105"/>
      <c r="HC80" s="105"/>
      <c r="HD80" s="105"/>
      <c r="HE80" s="105"/>
      <c r="HF80" s="105"/>
      <c r="HG80" s="105"/>
      <c r="HH80" s="105"/>
      <c r="HI80" s="105"/>
      <c r="HJ80" s="105"/>
      <c r="HK80" s="105"/>
      <c r="HL80" s="105"/>
      <c r="HM80" s="105"/>
      <c r="HN80" s="105"/>
      <c r="HO80" s="105"/>
      <c r="HP80" s="105"/>
      <c r="HQ80" s="105"/>
      <c r="HR80" s="105"/>
      <c r="HS80" s="105"/>
      <c r="HT80" s="105"/>
      <c r="HU80" s="105"/>
      <c r="HV80" s="105"/>
      <c r="HW80" s="105"/>
      <c r="HX80" s="105"/>
      <c r="HY80" s="105"/>
      <c r="HZ80" s="105"/>
      <c r="IA80" s="105"/>
      <c r="IB80" s="105"/>
      <c r="IC80" s="105"/>
      <c r="ID80" s="105"/>
      <c r="IE80" s="105"/>
      <c r="IF80" s="105"/>
      <c r="IG80" s="105"/>
      <c r="IH80" s="105"/>
      <c r="II80" s="105"/>
      <c r="IJ80" s="105"/>
      <c r="IK80" s="105"/>
      <c r="IL80" s="105"/>
      <c r="IM80" s="105"/>
      <c r="IN80" s="105"/>
      <c r="IO80" s="105"/>
      <c r="IP80" s="105"/>
      <c r="IQ80" s="105"/>
      <c r="IR80" s="105"/>
      <c r="IS80" s="105"/>
      <c r="IT80" s="105"/>
      <c r="IU80" s="105"/>
      <c r="IV80" s="105"/>
      <c r="IW80" s="105"/>
      <c r="IX80" s="105"/>
      <c r="IY80" s="105"/>
      <c r="IZ80" s="105"/>
      <c r="JA80" s="105"/>
      <c r="JB80" s="105"/>
      <c r="JC80" s="105"/>
      <c r="JD80" s="105"/>
      <c r="JE80" s="105"/>
      <c r="JF80" s="105"/>
      <c r="JG80" s="105"/>
      <c r="JH80" s="105"/>
      <c r="JI80" s="105"/>
      <c r="JJ80" s="105"/>
      <c r="JK80" s="105"/>
      <c r="JL80" s="105"/>
      <c r="JM80" s="105"/>
      <c r="JN80" s="105"/>
      <c r="JO80" s="105"/>
      <c r="JP80" s="105"/>
      <c r="JQ80" s="105"/>
      <c r="JR80" s="105"/>
      <c r="JS80" s="105"/>
      <c r="JT80" s="105"/>
      <c r="JU80" s="105"/>
      <c r="JV80" s="105"/>
      <c r="JW80" s="105"/>
      <c r="JX80" s="105"/>
      <c r="JY80" s="105"/>
      <c r="JZ80" s="105"/>
      <c r="KA80" s="105"/>
      <c r="KB80" s="105"/>
      <c r="KC80" s="105"/>
      <c r="KD80" s="105"/>
      <c r="KE80" s="105"/>
      <c r="KF80" s="105"/>
      <c r="KG80" s="105"/>
      <c r="KH80" s="105"/>
      <c r="KI80" s="105"/>
      <c r="KJ80" s="105"/>
      <c r="KK80" s="105"/>
      <c r="KL80" s="105"/>
      <c r="KM80" s="105"/>
      <c r="KN80" s="105"/>
      <c r="KO80" s="105"/>
      <c r="KP80" s="105"/>
      <c r="KQ80" s="105"/>
      <c r="KR80" s="105"/>
      <c r="KS80" s="105"/>
      <c r="KT80" s="105"/>
      <c r="KU80" s="105"/>
      <c r="KV80" s="105"/>
      <c r="KW80" s="105"/>
      <c r="KX80" s="105"/>
      <c r="KY80" s="105"/>
      <c r="KZ80" s="105"/>
      <c r="LA80" s="105"/>
      <c r="LB80" s="105"/>
      <c r="LC80" s="105"/>
      <c r="LD80" s="105"/>
      <c r="LE80" s="105"/>
      <c r="LF80" s="105"/>
      <c r="LG80" s="105"/>
      <c r="LH80" s="105"/>
      <c r="LI80" s="105"/>
      <c r="LJ80" s="105"/>
      <c r="LK80" s="105"/>
      <c r="LL80" s="105"/>
      <c r="LM80" s="105"/>
      <c r="LN80" s="105"/>
      <c r="LO80" s="105"/>
      <c r="LP80" s="105"/>
      <c r="LQ80" s="105"/>
      <c r="LR80" s="105"/>
      <c r="LS80" s="105"/>
      <c r="LT80" s="105"/>
      <c r="LU80" s="105"/>
      <c r="LV80" s="105"/>
      <c r="LW80" s="105"/>
      <c r="LX80" s="105"/>
      <c r="LY80" s="105"/>
      <c r="LZ80" s="105"/>
      <c r="MA80" s="105"/>
      <c r="MB80" s="105"/>
      <c r="MC80" s="105"/>
      <c r="MD80" s="105"/>
      <c r="ME80" s="105"/>
      <c r="MF80" s="105"/>
      <c r="MG80" s="105"/>
      <c r="MH80" s="105"/>
      <c r="MI80" s="105"/>
      <c r="MJ80" s="105"/>
      <c r="MK80" s="105"/>
      <c r="ML80" s="105"/>
      <c r="MM80" s="105"/>
      <c r="MN80" s="105"/>
      <c r="MO80" s="105"/>
      <c r="MP80" s="105"/>
      <c r="MQ80" s="105"/>
      <c r="MR80" s="105"/>
      <c r="MS80" s="105"/>
      <c r="MT80" s="105"/>
      <c r="MU80" s="105"/>
      <c r="MV80" s="105"/>
      <c r="MW80" s="105"/>
      <c r="MX80" s="105"/>
      <c r="MY80" s="105"/>
      <c r="MZ80" s="105"/>
      <c r="NA80" s="105"/>
      <c r="NB80" s="105"/>
      <c r="NC80" s="105"/>
      <c r="ND80" s="105"/>
      <c r="NE80" s="105"/>
      <c r="NF80" s="105"/>
      <c r="NG80" s="105"/>
      <c r="NH80" s="105"/>
      <c r="NI80" s="105"/>
      <c r="NJ80" s="105"/>
      <c r="NK80" s="105"/>
      <c r="NL80" s="105"/>
      <c r="NM80" s="105"/>
      <c r="NN80" s="105"/>
      <c r="NO80" s="105"/>
      <c r="NP80" s="105"/>
      <c r="NQ80" s="105"/>
      <c r="NR80" s="105"/>
      <c r="NS80" s="105"/>
      <c r="NT80" s="105"/>
      <c r="NU80" s="105"/>
      <c r="NV80" s="105"/>
      <c r="NW80" s="105"/>
      <c r="NX80" s="105"/>
      <c r="NY80" s="105"/>
      <c r="NZ80" s="105"/>
      <c r="OA80" s="105"/>
      <c r="OB80" s="105"/>
      <c r="OC80" s="105"/>
      <c r="OD80" s="105"/>
      <c r="OE80" s="105"/>
      <c r="OF80" s="105"/>
      <c r="OG80" s="105"/>
      <c r="OH80" s="105"/>
      <c r="OI80" s="105"/>
      <c r="OJ80" s="105"/>
      <c r="OK80" s="105"/>
      <c r="OL80" s="105"/>
      <c r="OM80" s="105"/>
      <c r="ON80" s="105"/>
      <c r="OO80" s="105"/>
      <c r="OP80" s="105"/>
      <c r="OQ80" s="105"/>
      <c r="OR80" s="105"/>
      <c r="OS80" s="105"/>
      <c r="OT80" s="105"/>
      <c r="OU80" s="105"/>
      <c r="OV80" s="105"/>
      <c r="OW80" s="105"/>
      <c r="OX80" s="105"/>
      <c r="OY80" s="105"/>
      <c r="OZ80" s="105"/>
      <c r="PA80" s="105"/>
      <c r="PB80" s="105"/>
      <c r="PC80" s="105"/>
      <c r="PD80" s="105"/>
      <c r="PE80" s="105"/>
      <c r="PF80" s="105"/>
      <c r="PG80" s="105"/>
      <c r="PH80" s="105"/>
      <c r="PI80" s="105"/>
      <c r="PJ80" s="105"/>
      <c r="PK80" s="105"/>
      <c r="PL80" s="105"/>
      <c r="PM80" s="105"/>
      <c r="PN80" s="105"/>
      <c r="PO80" s="105"/>
      <c r="PP80" s="105"/>
      <c r="PQ80" s="105"/>
      <c r="PR80" s="105"/>
      <c r="PS80" s="105"/>
      <c r="PT80" s="105"/>
      <c r="PU80" s="105"/>
      <c r="PV80" s="105"/>
      <c r="PW80" s="105"/>
      <c r="PX80" s="105"/>
      <c r="PY80" s="105"/>
      <c r="PZ80" s="105"/>
      <c r="QA80" s="105"/>
      <c r="QB80" s="105"/>
      <c r="QC80" s="105"/>
      <c r="QD80" s="105"/>
      <c r="QE80" s="105"/>
      <c r="QF80" s="105"/>
      <c r="QG80" s="105"/>
      <c r="QH80" s="105"/>
      <c r="QI80" s="105"/>
      <c r="QJ80" s="105"/>
      <c r="QK80" s="105"/>
      <c r="QL80" s="105"/>
      <c r="QM80" s="105"/>
      <c r="QN80" s="105"/>
      <c r="QO80" s="105"/>
      <c r="QP80" s="105"/>
      <c r="QQ80" s="105"/>
      <c r="QR80" s="105"/>
      <c r="QS80" s="105"/>
      <c r="QT80" s="105"/>
      <c r="QU80" s="105"/>
      <c r="QV80" s="105"/>
      <c r="QW80" s="105"/>
      <c r="QX80" s="105"/>
      <c r="QY80" s="105"/>
      <c r="QZ80" s="105"/>
      <c r="RA80" s="105"/>
      <c r="RB80" s="105"/>
      <c r="RC80" s="105"/>
      <c r="RD80" s="105"/>
      <c r="RE80" s="105"/>
      <c r="RF80" s="105"/>
      <c r="RG80" s="105"/>
      <c r="RH80" s="105"/>
      <c r="RI80" s="105"/>
      <c r="RJ80" s="105"/>
      <c r="RK80" s="105"/>
      <c r="RL80" s="105"/>
      <c r="RM80" s="105"/>
      <c r="RN80" s="105"/>
      <c r="RO80" s="105"/>
      <c r="RP80" s="105"/>
      <c r="RQ80" s="105"/>
      <c r="RR80" s="105"/>
      <c r="RS80" s="105"/>
      <c r="RT80" s="105"/>
      <c r="RU80" s="105"/>
      <c r="RV80" s="105"/>
      <c r="RW80" s="105"/>
      <c r="RX80" s="105"/>
      <c r="RY80" s="105"/>
      <c r="RZ80" s="105"/>
      <c r="SA80" s="105"/>
      <c r="SB80" s="105"/>
      <c r="SC80" s="105"/>
      <c r="SD80" s="105"/>
      <c r="SE80" s="105"/>
      <c r="SF80" s="105"/>
      <c r="SG80" s="105"/>
      <c r="SH80" s="105"/>
      <c r="SI80" s="105"/>
      <c r="SJ80" s="105"/>
      <c r="SK80" s="105"/>
      <c r="SL80" s="105"/>
      <c r="SM80" s="105"/>
      <c r="SN80" s="105"/>
      <c r="SO80" s="105"/>
      <c r="SP80" s="105"/>
      <c r="SQ80" s="105"/>
      <c r="SR80" s="105"/>
      <c r="SS80" s="105"/>
      <c r="ST80" s="105"/>
      <c r="SU80" s="105"/>
      <c r="SV80" s="105"/>
      <c r="SW80" s="105"/>
      <c r="SX80" s="105"/>
      <c r="SY80" s="105"/>
      <c r="SZ80" s="105"/>
      <c r="TA80" s="105"/>
      <c r="TB80" s="105"/>
      <c r="TC80" s="105"/>
      <c r="TD80" s="105"/>
      <c r="TE80" s="105"/>
      <c r="TF80" s="105"/>
      <c r="TG80" s="105"/>
      <c r="TH80" s="105"/>
      <c r="TI80" s="105"/>
      <c r="TJ80" s="105"/>
      <c r="TK80" s="105"/>
      <c r="TL80" s="105"/>
      <c r="TM80" s="105"/>
      <c r="TN80" s="105"/>
      <c r="TO80" s="105"/>
      <c r="TP80" s="105"/>
      <c r="TQ80" s="105"/>
      <c r="TR80" s="105"/>
      <c r="TS80" s="105"/>
      <c r="TT80" s="105"/>
      <c r="TU80" s="105"/>
      <c r="TV80" s="105"/>
      <c r="TW80" s="105"/>
      <c r="TX80" s="105"/>
      <c r="TY80" s="105"/>
      <c r="TZ80" s="105"/>
      <c r="UA80" s="105"/>
      <c r="UB80" s="105"/>
      <c r="UC80" s="105"/>
      <c r="UD80" s="105"/>
      <c r="UE80" s="105"/>
      <c r="UF80" s="105"/>
      <c r="UG80" s="105"/>
      <c r="UH80" s="105"/>
      <c r="UI80" s="105"/>
      <c r="UJ80" s="105"/>
      <c r="UK80" s="105"/>
      <c r="UL80" s="105"/>
      <c r="UM80" s="105"/>
      <c r="UN80" s="105"/>
      <c r="UO80" s="105"/>
      <c r="UP80" s="105"/>
      <c r="UQ80" s="105"/>
      <c r="UR80" s="105"/>
      <c r="US80" s="105"/>
      <c r="UT80" s="105"/>
      <c r="UU80" s="105"/>
      <c r="UV80" s="105"/>
      <c r="UW80" s="105"/>
      <c r="UX80" s="105"/>
      <c r="UY80" s="105"/>
      <c r="UZ80" s="105"/>
      <c r="VA80" s="105"/>
      <c r="VB80" s="105"/>
      <c r="VC80" s="105"/>
      <c r="VD80" s="105"/>
      <c r="VE80" s="105"/>
      <c r="VF80" s="105"/>
      <c r="VG80" s="105"/>
      <c r="VH80" s="105"/>
      <c r="VI80" s="105"/>
      <c r="VJ80" s="105"/>
      <c r="VK80" s="105"/>
      <c r="VL80" s="105"/>
      <c r="VM80" s="105"/>
      <c r="VN80" s="105"/>
      <c r="VO80" s="105"/>
      <c r="VP80" s="105"/>
      <c r="VQ80" s="105"/>
      <c r="VR80" s="105"/>
      <c r="VS80" s="105"/>
      <c r="VT80" s="105"/>
      <c r="VU80" s="105"/>
      <c r="VV80" s="105"/>
      <c r="VW80" s="105"/>
      <c r="VX80" s="105"/>
      <c r="VY80" s="105"/>
      <c r="VZ80" s="105"/>
      <c r="WA80" s="105"/>
      <c r="WB80" s="105"/>
      <c r="WC80" s="105"/>
      <c r="WD80" s="105"/>
      <c r="WE80" s="105"/>
      <c r="WF80" s="105"/>
      <c r="WG80" s="105"/>
      <c r="WH80" s="105"/>
      <c r="WI80" s="105"/>
      <c r="WJ80" s="105"/>
      <c r="WK80" s="105"/>
      <c r="WL80" s="105"/>
      <c r="WM80" s="105"/>
      <c r="WN80" s="105"/>
      <c r="WO80" s="105"/>
      <c r="WP80" s="105"/>
      <c r="WQ80" s="105"/>
      <c r="WR80" s="105"/>
      <c r="WS80" s="105"/>
      <c r="WT80" s="105"/>
      <c r="WU80" s="105"/>
      <c r="WV80" s="105"/>
      <c r="WW80" s="105"/>
      <c r="WX80" s="105"/>
      <c r="WY80" s="105"/>
      <c r="WZ80" s="105"/>
      <c r="XA80" s="105"/>
      <c r="XB80" s="105"/>
      <c r="XC80" s="105"/>
      <c r="XD80" s="105"/>
      <c r="XE80" s="105"/>
      <c r="XF80" s="105"/>
      <c r="XG80" s="105"/>
      <c r="XH80" s="105"/>
      <c r="XI80" s="105"/>
      <c r="XJ80" s="105"/>
      <c r="XK80" s="105"/>
      <c r="XL80" s="105"/>
      <c r="XM80" s="105"/>
      <c r="XN80" s="105"/>
      <c r="XO80" s="105"/>
      <c r="XP80" s="105"/>
      <c r="XQ80" s="105"/>
      <c r="XR80" s="105"/>
      <c r="XS80" s="105"/>
      <c r="XT80" s="105"/>
      <c r="XU80" s="105"/>
      <c r="XV80" s="105"/>
      <c r="XW80" s="105"/>
      <c r="XX80" s="105"/>
      <c r="XY80" s="105"/>
      <c r="XZ80" s="105"/>
      <c r="YA80" s="105"/>
      <c r="YB80" s="105"/>
      <c r="YC80" s="105"/>
      <c r="YD80" s="105"/>
      <c r="YE80" s="105"/>
      <c r="YF80" s="105"/>
      <c r="YG80" s="105"/>
      <c r="YH80" s="105"/>
      <c r="YI80" s="105"/>
      <c r="YJ80" s="105"/>
      <c r="YK80" s="105"/>
      <c r="YL80" s="105"/>
      <c r="YM80" s="105"/>
      <c r="YN80" s="105"/>
      <c r="YO80" s="105"/>
      <c r="YP80" s="105"/>
      <c r="YQ80" s="105"/>
      <c r="YR80" s="105"/>
      <c r="YS80" s="105"/>
      <c r="YT80" s="105"/>
      <c r="YU80" s="105"/>
      <c r="YV80" s="105"/>
      <c r="YW80" s="105"/>
      <c r="YX80" s="105"/>
      <c r="YY80" s="105"/>
      <c r="YZ80" s="105"/>
      <c r="ZA80" s="105"/>
      <c r="ZB80" s="105"/>
      <c r="ZC80" s="105"/>
      <c r="ZD80" s="105"/>
      <c r="ZE80" s="105"/>
      <c r="ZF80" s="105"/>
      <c r="ZG80" s="105"/>
      <c r="ZH80" s="105"/>
      <c r="ZI80" s="105"/>
      <c r="ZJ80" s="105"/>
      <c r="ZK80" s="105"/>
      <c r="ZL80" s="105"/>
      <c r="ZM80" s="105"/>
      <c r="ZN80" s="105"/>
      <c r="ZO80" s="105"/>
      <c r="ZP80" s="105"/>
      <c r="ZQ80" s="105"/>
      <c r="ZR80" s="105"/>
      <c r="ZS80" s="105"/>
      <c r="ZT80" s="105"/>
      <c r="ZU80" s="105"/>
      <c r="ZV80" s="105"/>
      <c r="ZW80" s="105"/>
      <c r="ZX80" s="105"/>
      <c r="ZY80" s="105"/>
      <c r="ZZ80" s="105"/>
      <c r="AAA80" s="105"/>
      <c r="AAB80" s="105"/>
      <c r="AAC80" s="105"/>
      <c r="AAD80" s="105"/>
      <c r="AAE80" s="105"/>
      <c r="AAF80" s="105"/>
      <c r="AAG80" s="105"/>
      <c r="AAH80" s="105"/>
      <c r="AAI80" s="105"/>
      <c r="AAJ80" s="105"/>
      <c r="AAK80" s="105"/>
      <c r="AAL80" s="105"/>
      <c r="AAM80" s="105"/>
      <c r="AAN80" s="105"/>
      <c r="AAO80" s="105"/>
      <c r="AAP80" s="105"/>
      <c r="AAQ80" s="105"/>
      <c r="AAR80" s="105"/>
      <c r="AAS80" s="105"/>
      <c r="AAT80" s="105"/>
      <c r="AAU80" s="105"/>
      <c r="AAV80" s="105"/>
      <c r="AAW80" s="105"/>
      <c r="AAX80" s="105"/>
      <c r="AAY80" s="105"/>
      <c r="AAZ80" s="105"/>
      <c r="ABA80" s="105"/>
      <c r="ABB80" s="105"/>
      <c r="ABC80" s="105"/>
      <c r="ABD80" s="105"/>
      <c r="ABE80" s="105"/>
      <c r="ABF80" s="105"/>
      <c r="ABG80" s="105"/>
      <c r="ABH80" s="105"/>
      <c r="ABI80" s="105"/>
      <c r="ABJ80" s="105"/>
      <c r="ABK80" s="105"/>
      <c r="ABL80" s="105"/>
      <c r="ABM80" s="105"/>
      <c r="ABN80" s="105"/>
      <c r="ABO80" s="105"/>
      <c r="ABP80" s="105"/>
      <c r="ABQ80" s="105"/>
      <c r="ABR80" s="105"/>
      <c r="ABS80" s="105"/>
      <c r="ABT80" s="105"/>
      <c r="ABU80" s="105"/>
      <c r="ABV80" s="105"/>
      <c r="ABW80" s="105"/>
      <c r="ABX80" s="105"/>
      <c r="ABY80" s="105"/>
      <c r="ABZ80" s="105"/>
      <c r="ACA80" s="105"/>
      <c r="ACB80" s="105"/>
      <c r="ACC80" s="105"/>
      <c r="ACD80" s="105"/>
      <c r="ACE80" s="105"/>
      <c r="ACF80" s="105"/>
      <c r="ACG80" s="105"/>
      <c r="ACH80" s="105"/>
      <c r="ACI80" s="105"/>
      <c r="ACJ80" s="105"/>
      <c r="ACK80" s="105"/>
      <c r="ACL80" s="105"/>
      <c r="ACM80" s="105"/>
      <c r="ACN80" s="105"/>
      <c r="ACO80" s="105"/>
      <c r="ACP80" s="105"/>
      <c r="ACQ80" s="105"/>
      <c r="ACR80" s="105"/>
      <c r="ACS80" s="105"/>
      <c r="ACT80" s="105"/>
      <c r="ACU80" s="105"/>
      <c r="ACV80" s="105"/>
      <c r="ACW80" s="105"/>
      <c r="ACX80" s="105"/>
      <c r="ACY80" s="105"/>
      <c r="ACZ80" s="105"/>
      <c r="ADA80" s="105"/>
      <c r="ADB80" s="105"/>
      <c r="ADC80" s="105"/>
      <c r="ADD80" s="105"/>
      <c r="ADE80" s="105"/>
      <c r="ADF80" s="105"/>
      <c r="ADG80" s="105"/>
      <c r="ADH80" s="105"/>
      <c r="ADI80" s="105"/>
      <c r="ADJ80" s="105"/>
      <c r="ADK80" s="105"/>
      <c r="ADL80" s="105"/>
      <c r="ADM80" s="105"/>
      <c r="ADN80" s="105"/>
      <c r="ADO80" s="105"/>
      <c r="ADP80" s="105"/>
      <c r="ADQ80" s="105"/>
      <c r="ADR80" s="105"/>
      <c r="ADS80" s="105"/>
      <c r="ADT80" s="105"/>
      <c r="ADU80" s="105"/>
      <c r="ADV80" s="105"/>
      <c r="ADW80" s="105"/>
      <c r="ADX80" s="105"/>
      <c r="ADY80" s="105"/>
      <c r="ADZ80" s="105"/>
      <c r="AEA80" s="105"/>
      <c r="AEB80" s="105"/>
      <c r="AEC80" s="105"/>
      <c r="AED80" s="105"/>
      <c r="AEE80" s="105"/>
      <c r="AEF80" s="105"/>
      <c r="AEG80" s="105"/>
      <c r="AEH80" s="105"/>
      <c r="AEI80" s="105"/>
      <c r="AEJ80" s="105"/>
      <c r="AEK80" s="105"/>
      <c r="AEL80" s="105"/>
      <c r="AEM80" s="105"/>
      <c r="AEN80" s="105"/>
      <c r="AEO80" s="105"/>
      <c r="AEP80" s="105"/>
      <c r="AEQ80" s="105"/>
      <c r="AER80" s="105"/>
      <c r="AES80" s="105"/>
      <c r="AET80" s="105"/>
      <c r="AEU80" s="105"/>
      <c r="AEV80" s="105"/>
      <c r="AEW80" s="105"/>
      <c r="AEX80" s="105"/>
      <c r="AEY80" s="105"/>
      <c r="AEZ80" s="105"/>
      <c r="AFA80" s="105"/>
      <c r="AFB80" s="105"/>
      <c r="AFC80" s="105"/>
      <c r="AFD80" s="105"/>
      <c r="AFE80" s="105"/>
      <c r="AFF80" s="105"/>
      <c r="AFG80" s="105"/>
      <c r="AFH80" s="105"/>
      <c r="AFI80" s="105"/>
      <c r="AFJ80" s="105"/>
      <c r="AFK80" s="105"/>
      <c r="AFL80" s="105"/>
      <c r="AFM80" s="105"/>
      <c r="AFN80" s="105"/>
      <c r="AFO80" s="105"/>
      <c r="AFP80" s="105"/>
      <c r="AFQ80" s="105"/>
      <c r="AFR80" s="105"/>
      <c r="AFS80" s="105"/>
      <c r="AFT80" s="105"/>
      <c r="AFU80" s="105"/>
      <c r="AFV80" s="105"/>
      <c r="AFW80" s="105"/>
      <c r="AFX80" s="105"/>
      <c r="AFY80" s="105"/>
      <c r="AFZ80" s="105"/>
      <c r="AGA80" s="105"/>
      <c r="AGB80" s="105"/>
      <c r="AGC80" s="105"/>
      <c r="AGD80" s="105"/>
      <c r="AGE80" s="105"/>
      <c r="AGF80" s="105"/>
      <c r="AGG80" s="105"/>
      <c r="AGH80" s="105"/>
      <c r="AGI80" s="105"/>
      <c r="AGJ80" s="105"/>
      <c r="AGK80" s="105"/>
      <c r="AGL80" s="105"/>
      <c r="AGM80" s="105"/>
      <c r="AGN80" s="105"/>
      <c r="AGO80" s="105"/>
      <c r="AGP80" s="105"/>
      <c r="AGQ80" s="105"/>
      <c r="AGR80" s="105"/>
      <c r="AGS80" s="105"/>
      <c r="AGT80" s="105"/>
      <c r="AGU80" s="105"/>
      <c r="AGV80" s="105"/>
      <c r="AGW80" s="105"/>
      <c r="AGX80" s="105"/>
      <c r="AGY80" s="105"/>
      <c r="AGZ80" s="105"/>
      <c r="AHA80" s="105"/>
      <c r="AHB80" s="105"/>
      <c r="AHC80" s="105"/>
      <c r="AHD80" s="105"/>
      <c r="AHE80" s="105"/>
      <c r="AHF80" s="105"/>
      <c r="AHG80" s="105"/>
      <c r="AHH80" s="105"/>
      <c r="AHI80" s="105"/>
      <c r="AHJ80" s="105"/>
      <c r="AHK80" s="105"/>
      <c r="AHL80" s="105"/>
      <c r="AHM80" s="105"/>
      <c r="AHN80" s="105"/>
      <c r="AHO80" s="105"/>
      <c r="AHP80" s="105"/>
      <c r="AHQ80" s="105"/>
      <c r="AHR80" s="105"/>
      <c r="AHS80" s="105"/>
      <c r="AHT80" s="105"/>
      <c r="AHU80" s="105"/>
      <c r="AHV80" s="105"/>
      <c r="AHW80" s="105"/>
      <c r="AHX80" s="105"/>
      <c r="AHY80" s="105"/>
      <c r="AHZ80" s="105"/>
      <c r="AIA80" s="105"/>
      <c r="AIB80" s="105"/>
      <c r="AIC80" s="105"/>
      <c r="AID80" s="105"/>
      <c r="AIE80" s="105"/>
      <c r="AIF80" s="105"/>
      <c r="AIG80" s="105"/>
      <c r="AIH80" s="105"/>
      <c r="AII80" s="105"/>
      <c r="AIJ80" s="105"/>
      <c r="AIK80" s="105"/>
      <c r="AIL80" s="105"/>
      <c r="AIM80" s="105"/>
      <c r="AIN80" s="105"/>
      <c r="AIO80" s="105"/>
      <c r="AIP80" s="105"/>
      <c r="AIQ80" s="105"/>
      <c r="AIR80" s="105"/>
      <c r="AIS80" s="105"/>
      <c r="AIT80" s="105"/>
      <c r="AIU80" s="105"/>
      <c r="AIV80" s="105"/>
      <c r="AIW80" s="105"/>
      <c r="AIX80" s="105"/>
      <c r="AIY80" s="105"/>
      <c r="AIZ80" s="105"/>
      <c r="AJA80" s="105"/>
      <c r="AJB80" s="105"/>
      <c r="AJC80" s="105"/>
      <c r="AJD80" s="105"/>
      <c r="AJE80" s="105"/>
      <c r="AJF80" s="105"/>
      <c r="AJG80" s="105"/>
      <c r="AJH80" s="105"/>
      <c r="AJI80" s="105"/>
      <c r="AJJ80" s="105"/>
      <c r="AJK80" s="105"/>
      <c r="AJL80" s="105"/>
      <c r="AJM80" s="105"/>
      <c r="AJN80" s="105"/>
      <c r="AJO80" s="105"/>
      <c r="AJP80" s="105"/>
      <c r="AJQ80" s="105"/>
      <c r="AJR80" s="105"/>
      <c r="AJS80" s="105"/>
      <c r="AJT80" s="105"/>
      <c r="AJU80" s="105"/>
      <c r="AJV80" s="105"/>
      <c r="AJW80" s="105"/>
      <c r="AJX80" s="105"/>
      <c r="AJY80" s="105"/>
      <c r="AJZ80" s="105"/>
      <c r="AKA80" s="105"/>
      <c r="AKB80" s="105"/>
      <c r="AKC80" s="105"/>
      <c r="AKD80" s="105"/>
      <c r="AKE80" s="105"/>
      <c r="AKF80" s="105"/>
      <c r="AKG80" s="105"/>
      <c r="AKH80" s="105"/>
      <c r="AKI80" s="105"/>
      <c r="AKJ80" s="105"/>
      <c r="AKK80" s="105"/>
      <c r="AKL80" s="105"/>
      <c r="AKM80" s="105"/>
      <c r="AKN80" s="105"/>
      <c r="AKO80" s="105"/>
      <c r="AKP80" s="105"/>
      <c r="AKQ80" s="105"/>
      <c r="AKR80" s="105"/>
      <c r="AKS80" s="105"/>
      <c r="AKT80" s="105"/>
      <c r="AKU80" s="105"/>
      <c r="AKV80" s="105"/>
      <c r="AKW80" s="105"/>
      <c r="AKX80" s="105"/>
      <c r="AKY80" s="105"/>
      <c r="AKZ80" s="105"/>
      <c r="ALA80" s="105"/>
      <c r="ALB80" s="105"/>
      <c r="ALC80" s="105"/>
      <c r="ALD80" s="105"/>
      <c r="ALE80" s="105"/>
      <c r="ALF80" s="105"/>
      <c r="ALG80" s="105"/>
      <c r="ALH80" s="105"/>
      <c r="ALI80" s="105"/>
      <c r="ALJ80" s="105"/>
      <c r="ALK80" s="105"/>
      <c r="ALL80" s="105"/>
      <c r="ALM80" s="105"/>
      <c r="ALN80" s="105"/>
      <c r="ALO80" s="105"/>
      <c r="ALP80" s="105"/>
      <c r="ALQ80" s="105"/>
      <c r="ALR80" s="105"/>
      <c r="ALS80" s="105"/>
      <c r="ALT80" s="105"/>
      <c r="ALU80" s="105"/>
      <c r="ALV80" s="105"/>
      <c r="ALW80" s="105"/>
      <c r="ALX80" s="105"/>
      <c r="ALY80" s="105"/>
      <c r="ALZ80" s="105"/>
      <c r="AMA80" s="105"/>
      <c r="AMB80" s="105"/>
      <c r="AMC80" s="105"/>
      <c r="AMD80" s="105"/>
      <c r="AME80" s="105"/>
      <c r="AMF80" s="105"/>
      <c r="AMG80" s="105"/>
      <c r="AMH80" s="105"/>
      <c r="AMI80" s="105"/>
      <c r="AMJ80" s="105"/>
      <c r="AMK80" s="105"/>
      <c r="AML80" s="105"/>
      <c r="AMM80" s="105"/>
      <c r="AMN80" s="105"/>
      <c r="AMO80" s="105"/>
      <c r="AMP80" s="105"/>
      <c r="AMQ80" s="105"/>
      <c r="AMR80" s="105"/>
      <c r="AMS80" s="105"/>
      <c r="AMT80" s="105"/>
      <c r="AMU80" s="105"/>
      <c r="AMV80" s="105"/>
      <c r="AMW80" s="105"/>
      <c r="AMX80" s="105"/>
      <c r="AMY80" s="105"/>
      <c r="AMZ80" s="105"/>
      <c r="ANA80" s="105"/>
      <c r="ANB80" s="105"/>
      <c r="ANC80" s="105"/>
      <c r="AND80" s="105"/>
      <c r="ANE80" s="105"/>
      <c r="ANF80" s="105"/>
      <c r="ANG80" s="105"/>
      <c r="ANH80" s="105"/>
      <c r="ANI80" s="105"/>
      <c r="ANJ80" s="105"/>
      <c r="ANK80" s="105"/>
      <c r="ANL80" s="105"/>
      <c r="ANM80" s="105"/>
      <c r="ANN80" s="105"/>
      <c r="ANO80" s="105"/>
      <c r="ANP80" s="105"/>
      <c r="ANQ80" s="105"/>
      <c r="ANR80" s="105"/>
      <c r="ANS80" s="105"/>
      <c r="ANT80" s="105"/>
      <c r="ANU80" s="105"/>
      <c r="ANV80" s="105"/>
      <c r="ANW80" s="105"/>
      <c r="ANX80" s="105"/>
      <c r="ANY80" s="105"/>
      <c r="ANZ80" s="105"/>
      <c r="AOA80" s="105"/>
      <c r="AOB80" s="105"/>
      <c r="AOC80" s="105"/>
      <c r="AOD80" s="105"/>
      <c r="AOE80" s="105"/>
      <c r="AOF80" s="105"/>
      <c r="AOG80" s="105"/>
      <c r="AOH80" s="105"/>
      <c r="AOI80" s="105"/>
      <c r="AOJ80" s="105"/>
      <c r="AOK80" s="105"/>
      <c r="AOL80" s="105"/>
      <c r="AOM80" s="105"/>
      <c r="AON80" s="105"/>
      <c r="AOO80" s="105"/>
      <c r="AOP80" s="105"/>
      <c r="AOQ80" s="105"/>
      <c r="AOR80" s="105"/>
      <c r="AOS80" s="105"/>
      <c r="AOT80" s="105"/>
      <c r="AOU80" s="105"/>
      <c r="AOV80" s="105"/>
      <c r="AOW80" s="105"/>
      <c r="AOX80" s="105"/>
      <c r="AOY80" s="105"/>
      <c r="AOZ80" s="105"/>
      <c r="APA80" s="105"/>
      <c r="APB80" s="105"/>
      <c r="APC80" s="105"/>
      <c r="APD80" s="105"/>
      <c r="APE80" s="105"/>
      <c r="APF80" s="105"/>
      <c r="APG80" s="105"/>
      <c r="APH80" s="105"/>
      <c r="API80" s="105"/>
      <c r="APJ80" s="105"/>
      <c r="APK80" s="105"/>
      <c r="APL80" s="105"/>
      <c r="APM80" s="105"/>
      <c r="APN80" s="105"/>
      <c r="APO80" s="105"/>
      <c r="APP80" s="105"/>
      <c r="APQ80" s="105"/>
      <c r="APR80" s="105"/>
      <c r="APS80" s="105"/>
      <c r="APT80" s="105"/>
      <c r="APU80" s="105"/>
      <c r="APV80" s="105"/>
      <c r="APW80" s="105"/>
      <c r="APX80" s="105"/>
      <c r="APY80" s="105"/>
      <c r="APZ80" s="105"/>
      <c r="AQA80" s="105"/>
      <c r="AQB80" s="105"/>
      <c r="AQC80" s="105"/>
      <c r="AQD80" s="105"/>
      <c r="AQE80" s="105"/>
      <c r="AQF80" s="105"/>
      <c r="AQG80" s="105"/>
      <c r="AQH80" s="105"/>
      <c r="AQI80" s="105"/>
      <c r="AQJ80" s="105"/>
      <c r="AQK80" s="105"/>
      <c r="AQL80" s="105"/>
      <c r="AQM80" s="105"/>
      <c r="AQN80" s="105"/>
      <c r="AQO80" s="105"/>
      <c r="AQP80" s="105"/>
      <c r="AQQ80" s="105"/>
      <c r="AQR80" s="105"/>
      <c r="AQS80" s="105"/>
      <c r="AQT80" s="105"/>
      <c r="AQU80" s="105"/>
      <c r="AQV80" s="105"/>
      <c r="AQW80" s="105"/>
      <c r="AQX80" s="105"/>
      <c r="AQY80" s="105"/>
      <c r="AQZ80" s="105"/>
      <c r="ARA80" s="105"/>
      <c r="ARB80" s="105"/>
      <c r="ARC80" s="105"/>
      <c r="ARD80" s="105"/>
      <c r="ARE80" s="105"/>
      <c r="ARF80" s="105"/>
      <c r="ARG80" s="105"/>
      <c r="ARH80" s="105"/>
      <c r="ARI80" s="105"/>
      <c r="ARJ80" s="105"/>
      <c r="ARK80" s="105"/>
      <c r="ARL80" s="105"/>
      <c r="ARM80" s="105"/>
      <c r="ARN80" s="105"/>
      <c r="ARO80" s="105"/>
      <c r="ARP80" s="105"/>
      <c r="ARQ80" s="105"/>
      <c r="ARR80" s="105"/>
      <c r="ARS80" s="105"/>
      <c r="ART80" s="105"/>
      <c r="ARU80" s="105"/>
      <c r="ARV80" s="105"/>
      <c r="ARW80" s="105"/>
      <c r="ARX80" s="105"/>
      <c r="ARY80" s="105"/>
      <c r="ARZ80" s="105"/>
      <c r="ASA80" s="105"/>
      <c r="ASB80" s="105"/>
      <c r="ASC80" s="105"/>
      <c r="ASD80" s="105"/>
      <c r="ASE80" s="105"/>
      <c r="ASF80" s="105"/>
      <c r="ASG80" s="105"/>
      <c r="ASH80" s="105"/>
      <c r="ASI80" s="105"/>
      <c r="ASJ80" s="105"/>
      <c r="ASK80" s="105"/>
      <c r="ASL80" s="105"/>
      <c r="ASM80" s="105"/>
      <c r="ASN80" s="105"/>
      <c r="ASO80" s="105"/>
      <c r="ASP80" s="105"/>
      <c r="ASQ80" s="105"/>
      <c r="ASR80" s="105"/>
      <c r="ASS80" s="105"/>
      <c r="AST80" s="105"/>
      <c r="ASU80" s="105"/>
      <c r="ASV80" s="105"/>
      <c r="ASW80" s="105"/>
      <c r="ASX80" s="105"/>
      <c r="ASY80" s="105"/>
      <c r="ASZ80" s="105"/>
      <c r="ATA80" s="105"/>
      <c r="ATB80" s="105"/>
      <c r="ATC80" s="105"/>
      <c r="ATD80" s="105"/>
      <c r="ATE80" s="105"/>
      <c r="ATF80" s="105"/>
      <c r="ATG80" s="105"/>
      <c r="ATH80" s="105"/>
      <c r="ATI80" s="105"/>
      <c r="ATJ80" s="105"/>
      <c r="ATK80" s="105"/>
      <c r="ATL80" s="105"/>
      <c r="ATM80" s="105"/>
      <c r="ATN80" s="105"/>
      <c r="ATO80" s="105"/>
      <c r="ATP80" s="105"/>
      <c r="ATQ80" s="105"/>
      <c r="ATR80" s="105"/>
      <c r="ATS80" s="105"/>
      <c r="ATT80" s="105"/>
      <c r="ATU80" s="105"/>
      <c r="ATV80" s="105"/>
      <c r="ATW80" s="105"/>
      <c r="ATX80" s="105"/>
      <c r="ATY80" s="105"/>
      <c r="ATZ80" s="105"/>
      <c r="AUA80" s="105"/>
      <c r="AUB80" s="105"/>
      <c r="AUC80" s="105"/>
      <c r="AUD80" s="105"/>
      <c r="AUE80" s="105"/>
      <c r="AUF80" s="105"/>
      <c r="AUG80" s="105"/>
      <c r="AUH80" s="105"/>
      <c r="AUI80" s="105"/>
      <c r="AUJ80" s="105"/>
      <c r="AUK80" s="105"/>
      <c r="AUL80" s="105"/>
      <c r="AUM80" s="105"/>
      <c r="AUN80" s="105"/>
      <c r="AUO80" s="105"/>
      <c r="AUP80" s="105"/>
      <c r="AUQ80" s="105"/>
      <c r="AUR80" s="105"/>
      <c r="AUS80" s="105"/>
      <c r="AUT80" s="105"/>
      <c r="AUU80" s="105"/>
      <c r="AUV80" s="105"/>
      <c r="AUW80" s="105"/>
      <c r="AUX80" s="105"/>
      <c r="AUY80" s="105"/>
      <c r="AUZ80" s="105"/>
      <c r="AVA80" s="105"/>
      <c r="AVB80" s="105"/>
      <c r="AVC80" s="105"/>
      <c r="AVD80" s="105"/>
      <c r="AVE80" s="105"/>
      <c r="AVF80" s="105"/>
      <c r="AVG80" s="105"/>
      <c r="AVH80" s="105"/>
      <c r="AVI80" s="105"/>
      <c r="AVJ80" s="105"/>
      <c r="AVK80" s="105"/>
      <c r="AVL80" s="105"/>
      <c r="AVM80" s="105"/>
      <c r="AVN80" s="105"/>
      <c r="AVO80" s="105"/>
      <c r="AVP80" s="105"/>
      <c r="AVQ80" s="105"/>
      <c r="AVR80" s="105"/>
      <c r="AVS80" s="105"/>
      <c r="AVT80" s="105"/>
      <c r="AVU80" s="105"/>
      <c r="AVV80" s="105"/>
      <c r="AVW80" s="105"/>
      <c r="AVX80" s="105"/>
      <c r="AVY80" s="105"/>
      <c r="AVZ80" s="105"/>
      <c r="AWA80" s="105"/>
      <c r="AWB80" s="105"/>
      <c r="AWC80" s="105"/>
      <c r="AWD80" s="105"/>
      <c r="AWE80" s="105"/>
      <c r="AWF80" s="105"/>
      <c r="AWG80" s="105"/>
      <c r="AWH80" s="105"/>
    </row>
    <row r="81" spans="1:1282" s="58" customFormat="1">
      <c r="A81" s="2578"/>
      <c r="B81" s="65"/>
      <c r="C81" s="2741" t="s">
        <v>93</v>
      </c>
      <c r="D81" s="2741"/>
      <c r="E81" s="2741"/>
      <c r="F81" s="2741"/>
      <c r="G81" s="2741"/>
      <c r="H81" s="2741"/>
      <c r="I81" s="2741"/>
      <c r="J81" s="2741"/>
      <c r="K81" s="2741"/>
      <c r="L81" s="2741"/>
      <c r="M81" s="2741"/>
      <c r="N81" s="2742"/>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05"/>
      <c r="BP81" s="105"/>
      <c r="BQ81" s="105"/>
      <c r="BR81" s="105"/>
      <c r="BS81" s="105"/>
      <c r="BT81" s="105"/>
      <c r="BU81" s="105"/>
      <c r="BV81" s="105"/>
      <c r="BW81" s="105"/>
      <c r="BX81" s="105"/>
      <c r="BY81" s="105"/>
      <c r="BZ81" s="105"/>
      <c r="CA81" s="105"/>
      <c r="CB81" s="105"/>
      <c r="CC81" s="105"/>
      <c r="CD81" s="105"/>
      <c r="CE81" s="105"/>
      <c r="CF81" s="105"/>
      <c r="CG81" s="105"/>
      <c r="CH81" s="105"/>
      <c r="CI81" s="105"/>
      <c r="CJ81" s="105"/>
      <c r="CK81" s="105"/>
      <c r="CL81" s="105"/>
      <c r="CM81" s="105"/>
      <c r="CN81" s="105"/>
      <c r="CO81" s="105"/>
      <c r="CP81" s="105"/>
      <c r="CQ81" s="105"/>
      <c r="CR81" s="105"/>
      <c r="CS81" s="105"/>
      <c r="CT81" s="105"/>
      <c r="CU81" s="105"/>
      <c r="CV81" s="105"/>
      <c r="CW81" s="105"/>
      <c r="CX81" s="105"/>
      <c r="CY81" s="105"/>
      <c r="CZ81" s="105"/>
      <c r="DA81" s="105"/>
      <c r="DB81" s="105"/>
      <c r="DC81" s="105"/>
      <c r="DD81" s="105"/>
      <c r="DE81" s="105"/>
      <c r="DF81" s="105"/>
      <c r="DG81" s="105"/>
      <c r="DH81" s="105"/>
      <c r="DI81" s="105"/>
      <c r="DJ81" s="105"/>
      <c r="DK81" s="105"/>
      <c r="DL81" s="105"/>
      <c r="DM81" s="105"/>
      <c r="DN81" s="105"/>
      <c r="DO81" s="105"/>
      <c r="DP81" s="105"/>
      <c r="DQ81" s="105"/>
      <c r="DR81" s="105"/>
      <c r="DS81" s="105"/>
      <c r="DT81" s="105"/>
      <c r="DU81" s="105"/>
      <c r="DV81" s="105"/>
      <c r="DW81" s="105"/>
      <c r="DX81" s="105"/>
      <c r="DY81" s="105"/>
      <c r="DZ81" s="105"/>
      <c r="EA81" s="105"/>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05"/>
      <c r="FM81" s="105"/>
      <c r="FN81" s="105"/>
      <c r="FO81" s="105"/>
      <c r="FP81" s="105"/>
      <c r="FQ81" s="105"/>
      <c r="FR81" s="105"/>
      <c r="FS81" s="105"/>
      <c r="FT81" s="105"/>
      <c r="FU81" s="105"/>
      <c r="FV81" s="105"/>
      <c r="FW81" s="105"/>
      <c r="FX81" s="105"/>
      <c r="FY81" s="105"/>
      <c r="FZ81" s="105"/>
      <c r="GA81" s="105"/>
      <c r="GB81" s="105"/>
      <c r="GC81" s="105"/>
      <c r="GD81" s="105"/>
      <c r="GE81" s="105"/>
      <c r="GF81" s="105"/>
      <c r="GG81" s="105"/>
      <c r="GH81" s="105"/>
      <c r="GI81" s="105"/>
      <c r="GJ81" s="105"/>
      <c r="GK81" s="105"/>
      <c r="GL81" s="105"/>
      <c r="GM81" s="105"/>
      <c r="GN81" s="105"/>
      <c r="GO81" s="105"/>
      <c r="GP81" s="105"/>
      <c r="GQ81" s="105"/>
      <c r="GR81" s="105"/>
      <c r="GS81" s="105"/>
      <c r="GT81" s="105"/>
      <c r="GU81" s="105"/>
      <c r="GV81" s="105"/>
      <c r="GW81" s="105"/>
      <c r="GX81" s="105"/>
      <c r="GY81" s="105"/>
      <c r="GZ81" s="105"/>
      <c r="HA81" s="105"/>
      <c r="HB81" s="105"/>
      <c r="HC81" s="105"/>
      <c r="HD81" s="105"/>
      <c r="HE81" s="105"/>
      <c r="HF81" s="105"/>
      <c r="HG81" s="105"/>
      <c r="HH81" s="105"/>
      <c r="HI81" s="105"/>
      <c r="HJ81" s="105"/>
      <c r="HK81" s="105"/>
      <c r="HL81" s="105"/>
      <c r="HM81" s="105"/>
      <c r="HN81" s="105"/>
      <c r="HO81" s="105"/>
      <c r="HP81" s="105"/>
      <c r="HQ81" s="105"/>
      <c r="HR81" s="105"/>
      <c r="HS81" s="105"/>
      <c r="HT81" s="105"/>
      <c r="HU81" s="105"/>
      <c r="HV81" s="105"/>
      <c r="HW81" s="105"/>
      <c r="HX81" s="105"/>
      <c r="HY81" s="105"/>
      <c r="HZ81" s="105"/>
      <c r="IA81" s="105"/>
      <c r="IB81" s="105"/>
      <c r="IC81" s="105"/>
      <c r="ID81" s="105"/>
      <c r="IE81" s="105"/>
      <c r="IF81" s="105"/>
      <c r="IG81" s="105"/>
      <c r="IH81" s="105"/>
      <c r="II81" s="105"/>
      <c r="IJ81" s="105"/>
      <c r="IK81" s="105"/>
      <c r="IL81" s="105"/>
      <c r="IM81" s="105"/>
      <c r="IN81" s="105"/>
      <c r="IO81" s="105"/>
      <c r="IP81" s="105"/>
      <c r="IQ81" s="105"/>
      <c r="IR81" s="105"/>
      <c r="IS81" s="105"/>
      <c r="IT81" s="105"/>
      <c r="IU81" s="105"/>
      <c r="IV81" s="105"/>
      <c r="IW81" s="105"/>
      <c r="IX81" s="105"/>
      <c r="IY81" s="105"/>
      <c r="IZ81" s="105"/>
      <c r="JA81" s="105"/>
      <c r="JB81" s="105"/>
      <c r="JC81" s="105"/>
      <c r="JD81" s="105"/>
      <c r="JE81" s="105"/>
      <c r="JF81" s="105"/>
      <c r="JG81" s="105"/>
      <c r="JH81" s="105"/>
      <c r="JI81" s="105"/>
      <c r="JJ81" s="105"/>
      <c r="JK81" s="105"/>
      <c r="JL81" s="105"/>
      <c r="JM81" s="105"/>
      <c r="JN81" s="105"/>
      <c r="JO81" s="105"/>
      <c r="JP81" s="105"/>
      <c r="JQ81" s="105"/>
      <c r="JR81" s="105"/>
      <c r="JS81" s="105"/>
      <c r="JT81" s="105"/>
      <c r="JU81" s="105"/>
      <c r="JV81" s="105"/>
      <c r="JW81" s="105"/>
      <c r="JX81" s="105"/>
      <c r="JY81" s="105"/>
      <c r="JZ81" s="105"/>
      <c r="KA81" s="105"/>
      <c r="KB81" s="105"/>
      <c r="KC81" s="105"/>
      <c r="KD81" s="105"/>
      <c r="KE81" s="105"/>
      <c r="KF81" s="105"/>
      <c r="KG81" s="105"/>
      <c r="KH81" s="105"/>
      <c r="KI81" s="105"/>
      <c r="KJ81" s="105"/>
      <c r="KK81" s="105"/>
      <c r="KL81" s="105"/>
      <c r="KM81" s="105"/>
      <c r="KN81" s="105"/>
      <c r="KO81" s="105"/>
      <c r="KP81" s="105"/>
      <c r="KQ81" s="105"/>
      <c r="KR81" s="105"/>
      <c r="KS81" s="105"/>
      <c r="KT81" s="105"/>
      <c r="KU81" s="105"/>
      <c r="KV81" s="105"/>
      <c r="KW81" s="105"/>
      <c r="KX81" s="105"/>
      <c r="KY81" s="105"/>
      <c r="KZ81" s="105"/>
      <c r="LA81" s="105"/>
      <c r="LB81" s="105"/>
      <c r="LC81" s="105"/>
      <c r="LD81" s="105"/>
      <c r="LE81" s="105"/>
      <c r="LF81" s="105"/>
      <c r="LG81" s="105"/>
      <c r="LH81" s="105"/>
      <c r="LI81" s="105"/>
      <c r="LJ81" s="105"/>
      <c r="LK81" s="105"/>
      <c r="LL81" s="105"/>
      <c r="LM81" s="105"/>
      <c r="LN81" s="105"/>
      <c r="LO81" s="105"/>
      <c r="LP81" s="105"/>
      <c r="LQ81" s="105"/>
      <c r="LR81" s="105"/>
      <c r="LS81" s="105"/>
      <c r="LT81" s="105"/>
      <c r="LU81" s="105"/>
      <c r="LV81" s="105"/>
      <c r="LW81" s="105"/>
      <c r="LX81" s="105"/>
      <c r="LY81" s="105"/>
      <c r="LZ81" s="105"/>
      <c r="MA81" s="105"/>
      <c r="MB81" s="105"/>
      <c r="MC81" s="105"/>
      <c r="MD81" s="105"/>
      <c r="ME81" s="105"/>
      <c r="MF81" s="105"/>
      <c r="MG81" s="105"/>
      <c r="MH81" s="105"/>
      <c r="MI81" s="105"/>
      <c r="MJ81" s="105"/>
      <c r="MK81" s="105"/>
      <c r="ML81" s="105"/>
      <c r="MM81" s="105"/>
      <c r="MN81" s="105"/>
      <c r="MO81" s="105"/>
      <c r="MP81" s="105"/>
      <c r="MQ81" s="105"/>
      <c r="MR81" s="105"/>
      <c r="MS81" s="105"/>
      <c r="MT81" s="105"/>
      <c r="MU81" s="105"/>
      <c r="MV81" s="105"/>
      <c r="MW81" s="105"/>
      <c r="MX81" s="105"/>
      <c r="MY81" s="105"/>
      <c r="MZ81" s="105"/>
      <c r="NA81" s="105"/>
      <c r="NB81" s="105"/>
      <c r="NC81" s="105"/>
      <c r="ND81" s="105"/>
      <c r="NE81" s="105"/>
      <c r="NF81" s="105"/>
      <c r="NG81" s="105"/>
      <c r="NH81" s="105"/>
      <c r="NI81" s="105"/>
      <c r="NJ81" s="105"/>
      <c r="NK81" s="105"/>
      <c r="NL81" s="105"/>
      <c r="NM81" s="105"/>
      <c r="NN81" s="105"/>
      <c r="NO81" s="105"/>
      <c r="NP81" s="105"/>
      <c r="NQ81" s="105"/>
      <c r="NR81" s="105"/>
      <c r="NS81" s="105"/>
      <c r="NT81" s="105"/>
      <c r="NU81" s="105"/>
      <c r="NV81" s="105"/>
      <c r="NW81" s="105"/>
      <c r="NX81" s="105"/>
      <c r="NY81" s="105"/>
      <c r="NZ81" s="105"/>
      <c r="OA81" s="105"/>
      <c r="OB81" s="105"/>
      <c r="OC81" s="105"/>
      <c r="OD81" s="105"/>
      <c r="OE81" s="105"/>
      <c r="OF81" s="105"/>
      <c r="OG81" s="105"/>
      <c r="OH81" s="105"/>
      <c r="OI81" s="105"/>
      <c r="OJ81" s="105"/>
      <c r="OK81" s="105"/>
      <c r="OL81" s="105"/>
      <c r="OM81" s="105"/>
      <c r="ON81" s="105"/>
      <c r="OO81" s="105"/>
      <c r="OP81" s="105"/>
      <c r="OQ81" s="105"/>
      <c r="OR81" s="105"/>
      <c r="OS81" s="105"/>
      <c r="OT81" s="105"/>
      <c r="OU81" s="105"/>
      <c r="OV81" s="105"/>
      <c r="OW81" s="105"/>
      <c r="OX81" s="105"/>
      <c r="OY81" s="105"/>
      <c r="OZ81" s="105"/>
      <c r="PA81" s="105"/>
      <c r="PB81" s="105"/>
      <c r="PC81" s="105"/>
      <c r="PD81" s="105"/>
      <c r="PE81" s="105"/>
      <c r="PF81" s="105"/>
      <c r="PG81" s="105"/>
      <c r="PH81" s="105"/>
      <c r="PI81" s="105"/>
      <c r="PJ81" s="105"/>
      <c r="PK81" s="105"/>
      <c r="PL81" s="105"/>
      <c r="PM81" s="105"/>
      <c r="PN81" s="105"/>
      <c r="PO81" s="105"/>
      <c r="PP81" s="105"/>
      <c r="PQ81" s="105"/>
      <c r="PR81" s="105"/>
      <c r="PS81" s="105"/>
      <c r="PT81" s="105"/>
      <c r="PU81" s="105"/>
      <c r="PV81" s="105"/>
      <c r="PW81" s="105"/>
      <c r="PX81" s="105"/>
      <c r="PY81" s="105"/>
      <c r="PZ81" s="105"/>
      <c r="QA81" s="105"/>
      <c r="QB81" s="105"/>
      <c r="QC81" s="105"/>
      <c r="QD81" s="105"/>
      <c r="QE81" s="105"/>
      <c r="QF81" s="105"/>
      <c r="QG81" s="105"/>
      <c r="QH81" s="105"/>
      <c r="QI81" s="105"/>
      <c r="QJ81" s="105"/>
      <c r="QK81" s="105"/>
      <c r="QL81" s="105"/>
      <c r="QM81" s="105"/>
      <c r="QN81" s="105"/>
      <c r="QO81" s="105"/>
      <c r="QP81" s="105"/>
      <c r="QQ81" s="105"/>
      <c r="QR81" s="105"/>
      <c r="QS81" s="105"/>
      <c r="QT81" s="105"/>
      <c r="QU81" s="105"/>
      <c r="QV81" s="105"/>
      <c r="QW81" s="105"/>
      <c r="QX81" s="105"/>
      <c r="QY81" s="105"/>
      <c r="QZ81" s="105"/>
      <c r="RA81" s="105"/>
      <c r="RB81" s="105"/>
      <c r="RC81" s="105"/>
      <c r="RD81" s="105"/>
      <c r="RE81" s="105"/>
      <c r="RF81" s="105"/>
      <c r="RG81" s="105"/>
      <c r="RH81" s="105"/>
      <c r="RI81" s="105"/>
      <c r="RJ81" s="105"/>
      <c r="RK81" s="105"/>
      <c r="RL81" s="105"/>
      <c r="RM81" s="105"/>
      <c r="RN81" s="105"/>
      <c r="RO81" s="105"/>
      <c r="RP81" s="105"/>
      <c r="RQ81" s="105"/>
      <c r="RR81" s="105"/>
      <c r="RS81" s="105"/>
      <c r="RT81" s="105"/>
      <c r="RU81" s="105"/>
      <c r="RV81" s="105"/>
      <c r="RW81" s="105"/>
      <c r="RX81" s="105"/>
      <c r="RY81" s="105"/>
      <c r="RZ81" s="105"/>
      <c r="SA81" s="105"/>
      <c r="SB81" s="105"/>
      <c r="SC81" s="105"/>
      <c r="SD81" s="105"/>
      <c r="SE81" s="105"/>
      <c r="SF81" s="105"/>
      <c r="SG81" s="105"/>
      <c r="SH81" s="105"/>
      <c r="SI81" s="105"/>
      <c r="SJ81" s="105"/>
      <c r="SK81" s="105"/>
      <c r="SL81" s="105"/>
      <c r="SM81" s="105"/>
      <c r="SN81" s="105"/>
      <c r="SO81" s="105"/>
      <c r="SP81" s="105"/>
      <c r="SQ81" s="105"/>
      <c r="SR81" s="105"/>
      <c r="SS81" s="105"/>
      <c r="ST81" s="105"/>
      <c r="SU81" s="105"/>
      <c r="SV81" s="105"/>
      <c r="SW81" s="105"/>
      <c r="SX81" s="105"/>
      <c r="SY81" s="105"/>
      <c r="SZ81" s="105"/>
      <c r="TA81" s="105"/>
      <c r="TB81" s="105"/>
      <c r="TC81" s="105"/>
      <c r="TD81" s="105"/>
      <c r="TE81" s="105"/>
      <c r="TF81" s="105"/>
      <c r="TG81" s="105"/>
      <c r="TH81" s="105"/>
      <c r="TI81" s="105"/>
      <c r="TJ81" s="105"/>
      <c r="TK81" s="105"/>
      <c r="TL81" s="105"/>
      <c r="TM81" s="105"/>
      <c r="TN81" s="105"/>
      <c r="TO81" s="105"/>
      <c r="TP81" s="105"/>
      <c r="TQ81" s="105"/>
      <c r="TR81" s="105"/>
      <c r="TS81" s="105"/>
      <c r="TT81" s="105"/>
      <c r="TU81" s="105"/>
      <c r="TV81" s="105"/>
      <c r="TW81" s="105"/>
      <c r="TX81" s="105"/>
      <c r="TY81" s="105"/>
      <c r="TZ81" s="105"/>
      <c r="UA81" s="105"/>
      <c r="UB81" s="105"/>
      <c r="UC81" s="105"/>
      <c r="UD81" s="105"/>
      <c r="UE81" s="105"/>
      <c r="UF81" s="105"/>
      <c r="UG81" s="105"/>
      <c r="UH81" s="105"/>
      <c r="UI81" s="105"/>
      <c r="UJ81" s="105"/>
      <c r="UK81" s="105"/>
      <c r="UL81" s="105"/>
      <c r="UM81" s="105"/>
      <c r="UN81" s="105"/>
      <c r="UO81" s="105"/>
      <c r="UP81" s="105"/>
      <c r="UQ81" s="105"/>
      <c r="UR81" s="105"/>
      <c r="US81" s="105"/>
      <c r="UT81" s="105"/>
      <c r="UU81" s="105"/>
      <c r="UV81" s="105"/>
      <c r="UW81" s="105"/>
      <c r="UX81" s="105"/>
      <c r="UY81" s="105"/>
      <c r="UZ81" s="105"/>
      <c r="VA81" s="105"/>
      <c r="VB81" s="105"/>
      <c r="VC81" s="105"/>
      <c r="VD81" s="105"/>
      <c r="VE81" s="105"/>
      <c r="VF81" s="105"/>
      <c r="VG81" s="105"/>
      <c r="VH81" s="105"/>
      <c r="VI81" s="105"/>
      <c r="VJ81" s="105"/>
      <c r="VK81" s="105"/>
      <c r="VL81" s="105"/>
      <c r="VM81" s="105"/>
      <c r="VN81" s="105"/>
      <c r="VO81" s="105"/>
      <c r="VP81" s="105"/>
      <c r="VQ81" s="105"/>
      <c r="VR81" s="105"/>
      <c r="VS81" s="105"/>
      <c r="VT81" s="105"/>
      <c r="VU81" s="105"/>
      <c r="VV81" s="105"/>
      <c r="VW81" s="105"/>
      <c r="VX81" s="105"/>
      <c r="VY81" s="105"/>
      <c r="VZ81" s="105"/>
      <c r="WA81" s="105"/>
      <c r="WB81" s="105"/>
      <c r="WC81" s="105"/>
      <c r="WD81" s="105"/>
      <c r="WE81" s="105"/>
      <c r="WF81" s="105"/>
      <c r="WG81" s="105"/>
      <c r="WH81" s="105"/>
      <c r="WI81" s="105"/>
      <c r="WJ81" s="105"/>
      <c r="WK81" s="105"/>
      <c r="WL81" s="105"/>
      <c r="WM81" s="105"/>
      <c r="WN81" s="105"/>
      <c r="WO81" s="105"/>
      <c r="WP81" s="105"/>
      <c r="WQ81" s="105"/>
      <c r="WR81" s="105"/>
      <c r="WS81" s="105"/>
      <c r="WT81" s="105"/>
      <c r="WU81" s="105"/>
      <c r="WV81" s="105"/>
      <c r="WW81" s="105"/>
      <c r="WX81" s="105"/>
      <c r="WY81" s="105"/>
      <c r="WZ81" s="105"/>
      <c r="XA81" s="105"/>
      <c r="XB81" s="105"/>
      <c r="XC81" s="105"/>
      <c r="XD81" s="105"/>
      <c r="XE81" s="105"/>
      <c r="XF81" s="105"/>
      <c r="XG81" s="105"/>
      <c r="XH81" s="105"/>
      <c r="XI81" s="105"/>
      <c r="XJ81" s="105"/>
      <c r="XK81" s="105"/>
      <c r="XL81" s="105"/>
      <c r="XM81" s="105"/>
      <c r="XN81" s="105"/>
      <c r="XO81" s="105"/>
      <c r="XP81" s="105"/>
      <c r="XQ81" s="105"/>
      <c r="XR81" s="105"/>
      <c r="XS81" s="105"/>
      <c r="XT81" s="105"/>
      <c r="XU81" s="105"/>
      <c r="XV81" s="105"/>
      <c r="XW81" s="105"/>
      <c r="XX81" s="105"/>
      <c r="XY81" s="105"/>
      <c r="XZ81" s="105"/>
      <c r="YA81" s="105"/>
      <c r="YB81" s="105"/>
      <c r="YC81" s="105"/>
      <c r="YD81" s="105"/>
      <c r="YE81" s="105"/>
      <c r="YF81" s="105"/>
      <c r="YG81" s="105"/>
      <c r="YH81" s="105"/>
      <c r="YI81" s="105"/>
      <c r="YJ81" s="105"/>
      <c r="YK81" s="105"/>
      <c r="YL81" s="105"/>
      <c r="YM81" s="105"/>
      <c r="YN81" s="105"/>
      <c r="YO81" s="105"/>
      <c r="YP81" s="105"/>
      <c r="YQ81" s="105"/>
      <c r="YR81" s="105"/>
      <c r="YS81" s="105"/>
      <c r="YT81" s="105"/>
      <c r="YU81" s="105"/>
      <c r="YV81" s="105"/>
      <c r="YW81" s="105"/>
      <c r="YX81" s="105"/>
      <c r="YY81" s="105"/>
      <c r="YZ81" s="105"/>
      <c r="ZA81" s="105"/>
      <c r="ZB81" s="105"/>
      <c r="ZC81" s="105"/>
      <c r="ZD81" s="105"/>
      <c r="ZE81" s="105"/>
      <c r="ZF81" s="105"/>
      <c r="ZG81" s="105"/>
      <c r="ZH81" s="105"/>
      <c r="ZI81" s="105"/>
      <c r="ZJ81" s="105"/>
      <c r="ZK81" s="105"/>
      <c r="ZL81" s="105"/>
      <c r="ZM81" s="105"/>
      <c r="ZN81" s="105"/>
      <c r="ZO81" s="105"/>
      <c r="ZP81" s="105"/>
      <c r="ZQ81" s="105"/>
      <c r="ZR81" s="105"/>
      <c r="ZS81" s="105"/>
      <c r="ZT81" s="105"/>
      <c r="ZU81" s="105"/>
      <c r="ZV81" s="105"/>
      <c r="ZW81" s="105"/>
      <c r="ZX81" s="105"/>
      <c r="ZY81" s="105"/>
      <c r="ZZ81" s="105"/>
      <c r="AAA81" s="105"/>
      <c r="AAB81" s="105"/>
      <c r="AAC81" s="105"/>
      <c r="AAD81" s="105"/>
      <c r="AAE81" s="105"/>
      <c r="AAF81" s="105"/>
      <c r="AAG81" s="105"/>
      <c r="AAH81" s="105"/>
      <c r="AAI81" s="105"/>
      <c r="AAJ81" s="105"/>
      <c r="AAK81" s="105"/>
      <c r="AAL81" s="105"/>
      <c r="AAM81" s="105"/>
      <c r="AAN81" s="105"/>
      <c r="AAO81" s="105"/>
      <c r="AAP81" s="105"/>
      <c r="AAQ81" s="105"/>
      <c r="AAR81" s="105"/>
      <c r="AAS81" s="105"/>
      <c r="AAT81" s="105"/>
      <c r="AAU81" s="105"/>
      <c r="AAV81" s="105"/>
      <c r="AAW81" s="105"/>
      <c r="AAX81" s="105"/>
      <c r="AAY81" s="105"/>
      <c r="AAZ81" s="105"/>
      <c r="ABA81" s="105"/>
      <c r="ABB81" s="105"/>
      <c r="ABC81" s="105"/>
      <c r="ABD81" s="105"/>
      <c r="ABE81" s="105"/>
      <c r="ABF81" s="105"/>
      <c r="ABG81" s="105"/>
      <c r="ABH81" s="105"/>
      <c r="ABI81" s="105"/>
      <c r="ABJ81" s="105"/>
      <c r="ABK81" s="105"/>
      <c r="ABL81" s="105"/>
      <c r="ABM81" s="105"/>
      <c r="ABN81" s="105"/>
      <c r="ABO81" s="105"/>
      <c r="ABP81" s="105"/>
      <c r="ABQ81" s="105"/>
      <c r="ABR81" s="105"/>
      <c r="ABS81" s="105"/>
      <c r="ABT81" s="105"/>
      <c r="ABU81" s="105"/>
      <c r="ABV81" s="105"/>
      <c r="ABW81" s="105"/>
      <c r="ABX81" s="105"/>
      <c r="ABY81" s="105"/>
      <c r="ABZ81" s="105"/>
      <c r="ACA81" s="105"/>
      <c r="ACB81" s="105"/>
      <c r="ACC81" s="105"/>
      <c r="ACD81" s="105"/>
      <c r="ACE81" s="105"/>
      <c r="ACF81" s="105"/>
      <c r="ACG81" s="105"/>
      <c r="ACH81" s="105"/>
      <c r="ACI81" s="105"/>
      <c r="ACJ81" s="105"/>
      <c r="ACK81" s="105"/>
      <c r="ACL81" s="105"/>
      <c r="ACM81" s="105"/>
      <c r="ACN81" s="105"/>
      <c r="ACO81" s="105"/>
      <c r="ACP81" s="105"/>
      <c r="ACQ81" s="105"/>
      <c r="ACR81" s="105"/>
      <c r="ACS81" s="105"/>
      <c r="ACT81" s="105"/>
      <c r="ACU81" s="105"/>
      <c r="ACV81" s="105"/>
      <c r="ACW81" s="105"/>
      <c r="ACX81" s="105"/>
      <c r="ACY81" s="105"/>
      <c r="ACZ81" s="105"/>
      <c r="ADA81" s="105"/>
      <c r="ADB81" s="105"/>
      <c r="ADC81" s="105"/>
      <c r="ADD81" s="105"/>
      <c r="ADE81" s="105"/>
      <c r="ADF81" s="105"/>
      <c r="ADG81" s="105"/>
      <c r="ADH81" s="105"/>
      <c r="ADI81" s="105"/>
      <c r="ADJ81" s="105"/>
      <c r="ADK81" s="105"/>
      <c r="ADL81" s="105"/>
      <c r="ADM81" s="105"/>
      <c r="ADN81" s="105"/>
      <c r="ADO81" s="105"/>
      <c r="ADP81" s="105"/>
      <c r="ADQ81" s="105"/>
      <c r="ADR81" s="105"/>
      <c r="ADS81" s="105"/>
      <c r="ADT81" s="105"/>
      <c r="ADU81" s="105"/>
      <c r="ADV81" s="105"/>
      <c r="ADW81" s="105"/>
      <c r="ADX81" s="105"/>
      <c r="ADY81" s="105"/>
      <c r="ADZ81" s="105"/>
      <c r="AEA81" s="105"/>
      <c r="AEB81" s="105"/>
      <c r="AEC81" s="105"/>
      <c r="AED81" s="105"/>
      <c r="AEE81" s="105"/>
      <c r="AEF81" s="105"/>
      <c r="AEG81" s="105"/>
      <c r="AEH81" s="105"/>
      <c r="AEI81" s="105"/>
      <c r="AEJ81" s="105"/>
      <c r="AEK81" s="105"/>
      <c r="AEL81" s="105"/>
      <c r="AEM81" s="105"/>
      <c r="AEN81" s="105"/>
      <c r="AEO81" s="105"/>
      <c r="AEP81" s="105"/>
      <c r="AEQ81" s="105"/>
      <c r="AER81" s="105"/>
      <c r="AES81" s="105"/>
      <c r="AET81" s="105"/>
      <c r="AEU81" s="105"/>
      <c r="AEV81" s="105"/>
      <c r="AEW81" s="105"/>
      <c r="AEX81" s="105"/>
      <c r="AEY81" s="105"/>
      <c r="AEZ81" s="105"/>
      <c r="AFA81" s="105"/>
      <c r="AFB81" s="105"/>
      <c r="AFC81" s="105"/>
      <c r="AFD81" s="105"/>
      <c r="AFE81" s="105"/>
      <c r="AFF81" s="105"/>
      <c r="AFG81" s="105"/>
      <c r="AFH81" s="105"/>
      <c r="AFI81" s="105"/>
      <c r="AFJ81" s="105"/>
      <c r="AFK81" s="105"/>
      <c r="AFL81" s="105"/>
      <c r="AFM81" s="105"/>
      <c r="AFN81" s="105"/>
      <c r="AFO81" s="105"/>
      <c r="AFP81" s="105"/>
      <c r="AFQ81" s="105"/>
      <c r="AFR81" s="105"/>
      <c r="AFS81" s="105"/>
      <c r="AFT81" s="105"/>
      <c r="AFU81" s="105"/>
      <c r="AFV81" s="105"/>
      <c r="AFW81" s="105"/>
      <c r="AFX81" s="105"/>
      <c r="AFY81" s="105"/>
      <c r="AFZ81" s="105"/>
      <c r="AGA81" s="105"/>
      <c r="AGB81" s="105"/>
      <c r="AGC81" s="105"/>
      <c r="AGD81" s="105"/>
      <c r="AGE81" s="105"/>
      <c r="AGF81" s="105"/>
      <c r="AGG81" s="105"/>
      <c r="AGH81" s="105"/>
      <c r="AGI81" s="105"/>
      <c r="AGJ81" s="105"/>
      <c r="AGK81" s="105"/>
      <c r="AGL81" s="105"/>
      <c r="AGM81" s="105"/>
      <c r="AGN81" s="105"/>
      <c r="AGO81" s="105"/>
      <c r="AGP81" s="105"/>
      <c r="AGQ81" s="105"/>
      <c r="AGR81" s="105"/>
      <c r="AGS81" s="105"/>
      <c r="AGT81" s="105"/>
      <c r="AGU81" s="105"/>
      <c r="AGV81" s="105"/>
      <c r="AGW81" s="105"/>
      <c r="AGX81" s="105"/>
      <c r="AGY81" s="105"/>
      <c r="AGZ81" s="105"/>
      <c r="AHA81" s="105"/>
      <c r="AHB81" s="105"/>
      <c r="AHC81" s="105"/>
      <c r="AHD81" s="105"/>
      <c r="AHE81" s="105"/>
      <c r="AHF81" s="105"/>
      <c r="AHG81" s="105"/>
      <c r="AHH81" s="105"/>
      <c r="AHI81" s="105"/>
      <c r="AHJ81" s="105"/>
      <c r="AHK81" s="105"/>
      <c r="AHL81" s="105"/>
      <c r="AHM81" s="105"/>
      <c r="AHN81" s="105"/>
      <c r="AHO81" s="105"/>
      <c r="AHP81" s="105"/>
      <c r="AHQ81" s="105"/>
      <c r="AHR81" s="105"/>
      <c r="AHS81" s="105"/>
      <c r="AHT81" s="105"/>
      <c r="AHU81" s="105"/>
      <c r="AHV81" s="105"/>
      <c r="AHW81" s="105"/>
      <c r="AHX81" s="105"/>
      <c r="AHY81" s="105"/>
      <c r="AHZ81" s="105"/>
      <c r="AIA81" s="105"/>
      <c r="AIB81" s="105"/>
      <c r="AIC81" s="105"/>
      <c r="AID81" s="105"/>
      <c r="AIE81" s="105"/>
      <c r="AIF81" s="105"/>
      <c r="AIG81" s="105"/>
      <c r="AIH81" s="105"/>
      <c r="AII81" s="105"/>
      <c r="AIJ81" s="105"/>
      <c r="AIK81" s="105"/>
      <c r="AIL81" s="105"/>
      <c r="AIM81" s="105"/>
      <c r="AIN81" s="105"/>
      <c r="AIO81" s="105"/>
      <c r="AIP81" s="105"/>
      <c r="AIQ81" s="105"/>
      <c r="AIR81" s="105"/>
      <c r="AIS81" s="105"/>
      <c r="AIT81" s="105"/>
      <c r="AIU81" s="105"/>
      <c r="AIV81" s="105"/>
      <c r="AIW81" s="105"/>
      <c r="AIX81" s="105"/>
      <c r="AIY81" s="105"/>
      <c r="AIZ81" s="105"/>
      <c r="AJA81" s="105"/>
      <c r="AJB81" s="105"/>
      <c r="AJC81" s="105"/>
      <c r="AJD81" s="105"/>
      <c r="AJE81" s="105"/>
      <c r="AJF81" s="105"/>
      <c r="AJG81" s="105"/>
      <c r="AJH81" s="105"/>
      <c r="AJI81" s="105"/>
      <c r="AJJ81" s="105"/>
      <c r="AJK81" s="105"/>
      <c r="AJL81" s="105"/>
      <c r="AJM81" s="105"/>
      <c r="AJN81" s="105"/>
      <c r="AJO81" s="105"/>
      <c r="AJP81" s="105"/>
      <c r="AJQ81" s="105"/>
      <c r="AJR81" s="105"/>
      <c r="AJS81" s="105"/>
      <c r="AJT81" s="105"/>
      <c r="AJU81" s="105"/>
      <c r="AJV81" s="105"/>
      <c r="AJW81" s="105"/>
      <c r="AJX81" s="105"/>
      <c r="AJY81" s="105"/>
      <c r="AJZ81" s="105"/>
      <c r="AKA81" s="105"/>
      <c r="AKB81" s="105"/>
      <c r="AKC81" s="105"/>
      <c r="AKD81" s="105"/>
      <c r="AKE81" s="105"/>
      <c r="AKF81" s="105"/>
      <c r="AKG81" s="105"/>
      <c r="AKH81" s="105"/>
      <c r="AKI81" s="105"/>
      <c r="AKJ81" s="105"/>
      <c r="AKK81" s="105"/>
      <c r="AKL81" s="105"/>
      <c r="AKM81" s="105"/>
      <c r="AKN81" s="105"/>
      <c r="AKO81" s="105"/>
      <c r="AKP81" s="105"/>
      <c r="AKQ81" s="105"/>
      <c r="AKR81" s="105"/>
      <c r="AKS81" s="105"/>
      <c r="AKT81" s="105"/>
      <c r="AKU81" s="105"/>
      <c r="AKV81" s="105"/>
      <c r="AKW81" s="105"/>
      <c r="AKX81" s="105"/>
      <c r="AKY81" s="105"/>
      <c r="AKZ81" s="105"/>
      <c r="ALA81" s="105"/>
      <c r="ALB81" s="105"/>
      <c r="ALC81" s="105"/>
      <c r="ALD81" s="105"/>
      <c r="ALE81" s="105"/>
      <c r="ALF81" s="105"/>
      <c r="ALG81" s="105"/>
      <c r="ALH81" s="105"/>
      <c r="ALI81" s="105"/>
      <c r="ALJ81" s="105"/>
      <c r="ALK81" s="105"/>
      <c r="ALL81" s="105"/>
      <c r="ALM81" s="105"/>
      <c r="ALN81" s="105"/>
      <c r="ALO81" s="105"/>
      <c r="ALP81" s="105"/>
      <c r="ALQ81" s="105"/>
      <c r="ALR81" s="105"/>
      <c r="ALS81" s="105"/>
      <c r="ALT81" s="105"/>
      <c r="ALU81" s="105"/>
      <c r="ALV81" s="105"/>
      <c r="ALW81" s="105"/>
      <c r="ALX81" s="105"/>
      <c r="ALY81" s="105"/>
      <c r="ALZ81" s="105"/>
      <c r="AMA81" s="105"/>
      <c r="AMB81" s="105"/>
      <c r="AMC81" s="105"/>
      <c r="AMD81" s="105"/>
      <c r="AME81" s="105"/>
      <c r="AMF81" s="105"/>
      <c r="AMG81" s="105"/>
      <c r="AMH81" s="105"/>
      <c r="AMI81" s="105"/>
      <c r="AMJ81" s="105"/>
      <c r="AMK81" s="105"/>
      <c r="AML81" s="105"/>
      <c r="AMM81" s="105"/>
      <c r="AMN81" s="105"/>
      <c r="AMO81" s="105"/>
      <c r="AMP81" s="105"/>
      <c r="AMQ81" s="105"/>
      <c r="AMR81" s="105"/>
      <c r="AMS81" s="105"/>
      <c r="AMT81" s="105"/>
      <c r="AMU81" s="105"/>
      <c r="AMV81" s="105"/>
      <c r="AMW81" s="105"/>
      <c r="AMX81" s="105"/>
      <c r="AMY81" s="105"/>
      <c r="AMZ81" s="105"/>
      <c r="ANA81" s="105"/>
      <c r="ANB81" s="105"/>
      <c r="ANC81" s="105"/>
      <c r="AND81" s="105"/>
      <c r="ANE81" s="105"/>
      <c r="ANF81" s="105"/>
      <c r="ANG81" s="105"/>
      <c r="ANH81" s="105"/>
      <c r="ANI81" s="105"/>
      <c r="ANJ81" s="105"/>
      <c r="ANK81" s="105"/>
      <c r="ANL81" s="105"/>
      <c r="ANM81" s="105"/>
      <c r="ANN81" s="105"/>
      <c r="ANO81" s="105"/>
      <c r="ANP81" s="105"/>
      <c r="ANQ81" s="105"/>
      <c r="ANR81" s="105"/>
      <c r="ANS81" s="105"/>
      <c r="ANT81" s="105"/>
      <c r="ANU81" s="105"/>
      <c r="ANV81" s="105"/>
      <c r="ANW81" s="105"/>
      <c r="ANX81" s="105"/>
      <c r="ANY81" s="105"/>
      <c r="ANZ81" s="105"/>
      <c r="AOA81" s="105"/>
      <c r="AOB81" s="105"/>
      <c r="AOC81" s="105"/>
      <c r="AOD81" s="105"/>
      <c r="AOE81" s="105"/>
      <c r="AOF81" s="105"/>
      <c r="AOG81" s="105"/>
      <c r="AOH81" s="105"/>
      <c r="AOI81" s="105"/>
      <c r="AOJ81" s="105"/>
      <c r="AOK81" s="105"/>
      <c r="AOL81" s="105"/>
      <c r="AOM81" s="105"/>
      <c r="AON81" s="105"/>
      <c r="AOO81" s="105"/>
      <c r="AOP81" s="105"/>
      <c r="AOQ81" s="105"/>
      <c r="AOR81" s="105"/>
      <c r="AOS81" s="105"/>
      <c r="AOT81" s="105"/>
      <c r="AOU81" s="105"/>
      <c r="AOV81" s="105"/>
      <c r="AOW81" s="105"/>
      <c r="AOX81" s="105"/>
      <c r="AOY81" s="105"/>
      <c r="AOZ81" s="105"/>
      <c r="APA81" s="105"/>
      <c r="APB81" s="105"/>
      <c r="APC81" s="105"/>
      <c r="APD81" s="105"/>
      <c r="APE81" s="105"/>
      <c r="APF81" s="105"/>
      <c r="APG81" s="105"/>
      <c r="APH81" s="105"/>
      <c r="API81" s="105"/>
      <c r="APJ81" s="105"/>
      <c r="APK81" s="105"/>
      <c r="APL81" s="105"/>
      <c r="APM81" s="105"/>
      <c r="APN81" s="105"/>
      <c r="APO81" s="105"/>
      <c r="APP81" s="105"/>
      <c r="APQ81" s="105"/>
      <c r="APR81" s="105"/>
      <c r="APS81" s="105"/>
      <c r="APT81" s="105"/>
      <c r="APU81" s="105"/>
      <c r="APV81" s="105"/>
      <c r="APW81" s="105"/>
      <c r="APX81" s="105"/>
      <c r="APY81" s="105"/>
      <c r="APZ81" s="105"/>
      <c r="AQA81" s="105"/>
      <c r="AQB81" s="105"/>
      <c r="AQC81" s="105"/>
      <c r="AQD81" s="105"/>
      <c r="AQE81" s="105"/>
      <c r="AQF81" s="105"/>
      <c r="AQG81" s="105"/>
      <c r="AQH81" s="105"/>
      <c r="AQI81" s="105"/>
      <c r="AQJ81" s="105"/>
      <c r="AQK81" s="105"/>
      <c r="AQL81" s="105"/>
      <c r="AQM81" s="105"/>
      <c r="AQN81" s="105"/>
      <c r="AQO81" s="105"/>
      <c r="AQP81" s="105"/>
      <c r="AQQ81" s="105"/>
      <c r="AQR81" s="105"/>
      <c r="AQS81" s="105"/>
      <c r="AQT81" s="105"/>
      <c r="AQU81" s="105"/>
      <c r="AQV81" s="105"/>
      <c r="AQW81" s="105"/>
      <c r="AQX81" s="105"/>
      <c r="AQY81" s="105"/>
      <c r="AQZ81" s="105"/>
      <c r="ARA81" s="105"/>
      <c r="ARB81" s="105"/>
      <c r="ARC81" s="105"/>
      <c r="ARD81" s="105"/>
      <c r="ARE81" s="105"/>
      <c r="ARF81" s="105"/>
      <c r="ARG81" s="105"/>
      <c r="ARH81" s="105"/>
      <c r="ARI81" s="105"/>
      <c r="ARJ81" s="105"/>
      <c r="ARK81" s="105"/>
      <c r="ARL81" s="105"/>
      <c r="ARM81" s="105"/>
      <c r="ARN81" s="105"/>
      <c r="ARO81" s="105"/>
      <c r="ARP81" s="105"/>
      <c r="ARQ81" s="105"/>
      <c r="ARR81" s="105"/>
      <c r="ARS81" s="105"/>
      <c r="ART81" s="105"/>
      <c r="ARU81" s="105"/>
      <c r="ARV81" s="105"/>
      <c r="ARW81" s="105"/>
      <c r="ARX81" s="105"/>
      <c r="ARY81" s="105"/>
      <c r="ARZ81" s="105"/>
      <c r="ASA81" s="105"/>
      <c r="ASB81" s="105"/>
      <c r="ASC81" s="105"/>
      <c r="ASD81" s="105"/>
      <c r="ASE81" s="105"/>
      <c r="ASF81" s="105"/>
      <c r="ASG81" s="105"/>
      <c r="ASH81" s="105"/>
      <c r="ASI81" s="105"/>
      <c r="ASJ81" s="105"/>
      <c r="ASK81" s="105"/>
      <c r="ASL81" s="105"/>
      <c r="ASM81" s="105"/>
      <c r="ASN81" s="105"/>
      <c r="ASO81" s="105"/>
      <c r="ASP81" s="105"/>
      <c r="ASQ81" s="105"/>
      <c r="ASR81" s="105"/>
      <c r="ASS81" s="105"/>
      <c r="AST81" s="105"/>
      <c r="ASU81" s="105"/>
      <c r="ASV81" s="105"/>
      <c r="ASW81" s="105"/>
      <c r="ASX81" s="105"/>
      <c r="ASY81" s="105"/>
      <c r="ASZ81" s="105"/>
      <c r="ATA81" s="105"/>
      <c r="ATB81" s="105"/>
      <c r="ATC81" s="105"/>
      <c r="ATD81" s="105"/>
      <c r="ATE81" s="105"/>
      <c r="ATF81" s="105"/>
      <c r="ATG81" s="105"/>
      <c r="ATH81" s="105"/>
      <c r="ATI81" s="105"/>
      <c r="ATJ81" s="105"/>
      <c r="ATK81" s="105"/>
      <c r="ATL81" s="105"/>
      <c r="ATM81" s="105"/>
      <c r="ATN81" s="105"/>
      <c r="ATO81" s="105"/>
      <c r="ATP81" s="105"/>
      <c r="ATQ81" s="105"/>
      <c r="ATR81" s="105"/>
      <c r="ATS81" s="105"/>
      <c r="ATT81" s="105"/>
      <c r="ATU81" s="105"/>
      <c r="ATV81" s="105"/>
      <c r="ATW81" s="105"/>
      <c r="ATX81" s="105"/>
      <c r="ATY81" s="105"/>
      <c r="ATZ81" s="105"/>
      <c r="AUA81" s="105"/>
      <c r="AUB81" s="105"/>
      <c r="AUC81" s="105"/>
      <c r="AUD81" s="105"/>
      <c r="AUE81" s="105"/>
      <c r="AUF81" s="105"/>
      <c r="AUG81" s="105"/>
      <c r="AUH81" s="105"/>
      <c r="AUI81" s="105"/>
      <c r="AUJ81" s="105"/>
      <c r="AUK81" s="105"/>
      <c r="AUL81" s="105"/>
      <c r="AUM81" s="105"/>
      <c r="AUN81" s="105"/>
      <c r="AUO81" s="105"/>
      <c r="AUP81" s="105"/>
      <c r="AUQ81" s="105"/>
      <c r="AUR81" s="105"/>
      <c r="AUS81" s="105"/>
      <c r="AUT81" s="105"/>
      <c r="AUU81" s="105"/>
      <c r="AUV81" s="105"/>
      <c r="AUW81" s="105"/>
      <c r="AUX81" s="105"/>
      <c r="AUY81" s="105"/>
      <c r="AUZ81" s="105"/>
      <c r="AVA81" s="105"/>
      <c r="AVB81" s="105"/>
      <c r="AVC81" s="105"/>
      <c r="AVD81" s="105"/>
      <c r="AVE81" s="105"/>
      <c r="AVF81" s="105"/>
      <c r="AVG81" s="105"/>
      <c r="AVH81" s="105"/>
      <c r="AVI81" s="105"/>
      <c r="AVJ81" s="105"/>
      <c r="AVK81" s="105"/>
      <c r="AVL81" s="105"/>
      <c r="AVM81" s="105"/>
      <c r="AVN81" s="105"/>
      <c r="AVO81" s="105"/>
      <c r="AVP81" s="105"/>
      <c r="AVQ81" s="105"/>
      <c r="AVR81" s="105"/>
      <c r="AVS81" s="105"/>
      <c r="AVT81" s="105"/>
      <c r="AVU81" s="105"/>
      <c r="AVV81" s="105"/>
      <c r="AVW81" s="105"/>
      <c r="AVX81" s="105"/>
      <c r="AVY81" s="105"/>
      <c r="AVZ81" s="105"/>
      <c r="AWA81" s="105"/>
      <c r="AWB81" s="105"/>
      <c r="AWC81" s="105"/>
      <c r="AWD81" s="105"/>
      <c r="AWE81" s="105"/>
      <c r="AWF81" s="105"/>
      <c r="AWG81" s="105"/>
      <c r="AWH81" s="105"/>
    </row>
    <row r="82" spans="1:1282" s="58" customFormat="1">
      <c r="A82" s="2578"/>
      <c r="B82" s="65"/>
      <c r="C82" s="2741"/>
      <c r="D82" s="2741"/>
      <c r="E82" s="2741"/>
      <c r="F82" s="2741"/>
      <c r="G82" s="2741"/>
      <c r="H82" s="2741"/>
      <c r="I82" s="2741"/>
      <c r="J82" s="2741"/>
      <c r="K82" s="2741"/>
      <c r="L82" s="2741"/>
      <c r="M82" s="2741"/>
      <c r="N82" s="2742"/>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05"/>
      <c r="CR82" s="105"/>
      <c r="CS82" s="105"/>
      <c r="CT82" s="105"/>
      <c r="CU82" s="105"/>
      <c r="CV82" s="105"/>
      <c r="CW82" s="105"/>
      <c r="CX82" s="105"/>
      <c r="CY82" s="105"/>
      <c r="CZ82" s="105"/>
      <c r="DA82" s="105"/>
      <c r="DB82" s="105"/>
      <c r="DC82" s="105"/>
      <c r="DD82" s="105"/>
      <c r="DE82" s="105"/>
      <c r="DF82" s="105"/>
      <c r="DG82" s="105"/>
      <c r="DH82" s="105"/>
      <c r="DI82" s="105"/>
      <c r="DJ82" s="105"/>
      <c r="DK82" s="105"/>
      <c r="DL82" s="105"/>
      <c r="DM82" s="105"/>
      <c r="DN82" s="105"/>
      <c r="DO82" s="105"/>
      <c r="DP82" s="105"/>
      <c r="DQ82" s="105"/>
      <c r="DR82" s="105"/>
      <c r="DS82" s="105"/>
      <c r="DT82" s="105"/>
      <c r="DU82" s="105"/>
      <c r="DV82" s="105"/>
      <c r="DW82" s="105"/>
      <c r="DX82" s="105"/>
      <c r="DY82" s="105"/>
      <c r="DZ82" s="105"/>
      <c r="EA82" s="105"/>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05"/>
      <c r="FM82" s="105"/>
      <c r="FN82" s="105"/>
      <c r="FO82" s="105"/>
      <c r="FP82" s="105"/>
      <c r="FQ82" s="105"/>
      <c r="FR82" s="105"/>
      <c r="FS82" s="105"/>
      <c r="FT82" s="105"/>
      <c r="FU82" s="105"/>
      <c r="FV82" s="105"/>
      <c r="FW82" s="105"/>
      <c r="FX82" s="105"/>
      <c r="FY82" s="105"/>
      <c r="FZ82" s="105"/>
      <c r="GA82" s="105"/>
      <c r="GB82" s="105"/>
      <c r="GC82" s="105"/>
      <c r="GD82" s="105"/>
      <c r="GE82" s="105"/>
      <c r="GF82" s="105"/>
      <c r="GG82" s="105"/>
      <c r="GH82" s="105"/>
      <c r="GI82" s="105"/>
      <c r="GJ82" s="105"/>
      <c r="GK82" s="105"/>
      <c r="GL82" s="105"/>
      <c r="GM82" s="105"/>
      <c r="GN82" s="105"/>
      <c r="GO82" s="105"/>
      <c r="GP82" s="105"/>
      <c r="GQ82" s="105"/>
      <c r="GR82" s="105"/>
      <c r="GS82" s="105"/>
      <c r="GT82" s="105"/>
      <c r="GU82" s="105"/>
      <c r="GV82" s="105"/>
      <c r="GW82" s="105"/>
      <c r="GX82" s="105"/>
      <c r="GY82" s="105"/>
      <c r="GZ82" s="105"/>
      <c r="HA82" s="105"/>
      <c r="HB82" s="105"/>
      <c r="HC82" s="105"/>
      <c r="HD82" s="105"/>
      <c r="HE82" s="105"/>
      <c r="HF82" s="105"/>
      <c r="HG82" s="105"/>
      <c r="HH82" s="105"/>
      <c r="HI82" s="105"/>
      <c r="HJ82" s="105"/>
      <c r="HK82" s="105"/>
      <c r="HL82" s="105"/>
      <c r="HM82" s="105"/>
      <c r="HN82" s="105"/>
      <c r="HO82" s="105"/>
      <c r="HP82" s="105"/>
      <c r="HQ82" s="105"/>
      <c r="HR82" s="105"/>
      <c r="HS82" s="105"/>
      <c r="HT82" s="105"/>
      <c r="HU82" s="105"/>
      <c r="HV82" s="105"/>
      <c r="HW82" s="105"/>
      <c r="HX82" s="105"/>
      <c r="HY82" s="105"/>
      <c r="HZ82" s="105"/>
      <c r="IA82" s="105"/>
      <c r="IB82" s="105"/>
      <c r="IC82" s="105"/>
      <c r="ID82" s="105"/>
      <c r="IE82" s="105"/>
      <c r="IF82" s="105"/>
      <c r="IG82" s="105"/>
      <c r="IH82" s="105"/>
      <c r="II82" s="105"/>
      <c r="IJ82" s="105"/>
      <c r="IK82" s="105"/>
      <c r="IL82" s="105"/>
      <c r="IM82" s="105"/>
      <c r="IN82" s="105"/>
      <c r="IO82" s="105"/>
      <c r="IP82" s="105"/>
      <c r="IQ82" s="105"/>
      <c r="IR82" s="105"/>
      <c r="IS82" s="105"/>
      <c r="IT82" s="105"/>
      <c r="IU82" s="105"/>
      <c r="IV82" s="105"/>
      <c r="IW82" s="105"/>
      <c r="IX82" s="105"/>
      <c r="IY82" s="105"/>
      <c r="IZ82" s="105"/>
      <c r="JA82" s="105"/>
      <c r="JB82" s="105"/>
      <c r="JC82" s="105"/>
      <c r="JD82" s="105"/>
      <c r="JE82" s="105"/>
      <c r="JF82" s="105"/>
      <c r="JG82" s="105"/>
      <c r="JH82" s="105"/>
      <c r="JI82" s="105"/>
      <c r="JJ82" s="105"/>
      <c r="JK82" s="105"/>
      <c r="JL82" s="105"/>
      <c r="JM82" s="105"/>
      <c r="JN82" s="105"/>
      <c r="JO82" s="105"/>
      <c r="JP82" s="105"/>
      <c r="JQ82" s="105"/>
      <c r="JR82" s="105"/>
      <c r="JS82" s="105"/>
      <c r="JT82" s="105"/>
      <c r="JU82" s="105"/>
      <c r="JV82" s="105"/>
      <c r="JW82" s="105"/>
      <c r="JX82" s="105"/>
      <c r="JY82" s="105"/>
      <c r="JZ82" s="105"/>
      <c r="KA82" s="105"/>
      <c r="KB82" s="105"/>
      <c r="KC82" s="105"/>
      <c r="KD82" s="105"/>
      <c r="KE82" s="105"/>
      <c r="KF82" s="105"/>
      <c r="KG82" s="105"/>
      <c r="KH82" s="105"/>
      <c r="KI82" s="105"/>
      <c r="KJ82" s="105"/>
      <c r="KK82" s="105"/>
      <c r="KL82" s="105"/>
      <c r="KM82" s="105"/>
      <c r="KN82" s="105"/>
      <c r="KO82" s="105"/>
      <c r="KP82" s="105"/>
      <c r="KQ82" s="105"/>
      <c r="KR82" s="105"/>
      <c r="KS82" s="105"/>
      <c r="KT82" s="105"/>
      <c r="KU82" s="105"/>
      <c r="KV82" s="105"/>
      <c r="KW82" s="105"/>
      <c r="KX82" s="105"/>
      <c r="KY82" s="105"/>
      <c r="KZ82" s="105"/>
      <c r="LA82" s="105"/>
      <c r="LB82" s="105"/>
      <c r="LC82" s="105"/>
      <c r="LD82" s="105"/>
      <c r="LE82" s="105"/>
      <c r="LF82" s="105"/>
      <c r="LG82" s="105"/>
      <c r="LH82" s="105"/>
      <c r="LI82" s="105"/>
      <c r="LJ82" s="105"/>
      <c r="LK82" s="105"/>
      <c r="LL82" s="105"/>
      <c r="LM82" s="105"/>
      <c r="LN82" s="105"/>
      <c r="LO82" s="105"/>
      <c r="LP82" s="105"/>
      <c r="LQ82" s="105"/>
      <c r="LR82" s="105"/>
      <c r="LS82" s="105"/>
      <c r="LT82" s="105"/>
      <c r="LU82" s="105"/>
      <c r="LV82" s="105"/>
      <c r="LW82" s="105"/>
      <c r="LX82" s="105"/>
      <c r="LY82" s="105"/>
      <c r="LZ82" s="105"/>
      <c r="MA82" s="105"/>
      <c r="MB82" s="105"/>
      <c r="MC82" s="105"/>
      <c r="MD82" s="105"/>
      <c r="ME82" s="105"/>
      <c r="MF82" s="105"/>
      <c r="MG82" s="105"/>
      <c r="MH82" s="105"/>
      <c r="MI82" s="105"/>
      <c r="MJ82" s="105"/>
      <c r="MK82" s="105"/>
      <c r="ML82" s="105"/>
      <c r="MM82" s="105"/>
      <c r="MN82" s="105"/>
      <c r="MO82" s="105"/>
      <c r="MP82" s="105"/>
      <c r="MQ82" s="105"/>
      <c r="MR82" s="105"/>
      <c r="MS82" s="105"/>
      <c r="MT82" s="105"/>
      <c r="MU82" s="105"/>
      <c r="MV82" s="105"/>
      <c r="MW82" s="105"/>
      <c r="MX82" s="105"/>
      <c r="MY82" s="105"/>
      <c r="MZ82" s="105"/>
      <c r="NA82" s="105"/>
      <c r="NB82" s="105"/>
      <c r="NC82" s="105"/>
      <c r="ND82" s="105"/>
      <c r="NE82" s="105"/>
      <c r="NF82" s="105"/>
      <c r="NG82" s="105"/>
      <c r="NH82" s="105"/>
      <c r="NI82" s="105"/>
      <c r="NJ82" s="105"/>
      <c r="NK82" s="105"/>
      <c r="NL82" s="105"/>
      <c r="NM82" s="105"/>
      <c r="NN82" s="105"/>
      <c r="NO82" s="105"/>
      <c r="NP82" s="105"/>
      <c r="NQ82" s="105"/>
      <c r="NR82" s="105"/>
      <c r="NS82" s="105"/>
      <c r="NT82" s="105"/>
      <c r="NU82" s="105"/>
      <c r="NV82" s="105"/>
      <c r="NW82" s="105"/>
      <c r="NX82" s="105"/>
      <c r="NY82" s="105"/>
      <c r="NZ82" s="105"/>
      <c r="OA82" s="105"/>
      <c r="OB82" s="105"/>
      <c r="OC82" s="105"/>
      <c r="OD82" s="105"/>
      <c r="OE82" s="105"/>
      <c r="OF82" s="105"/>
      <c r="OG82" s="105"/>
      <c r="OH82" s="105"/>
      <c r="OI82" s="105"/>
      <c r="OJ82" s="105"/>
      <c r="OK82" s="105"/>
      <c r="OL82" s="105"/>
      <c r="OM82" s="105"/>
      <c r="ON82" s="105"/>
      <c r="OO82" s="105"/>
      <c r="OP82" s="105"/>
      <c r="OQ82" s="105"/>
      <c r="OR82" s="105"/>
      <c r="OS82" s="105"/>
      <c r="OT82" s="105"/>
      <c r="OU82" s="105"/>
      <c r="OV82" s="105"/>
      <c r="OW82" s="105"/>
      <c r="OX82" s="105"/>
      <c r="OY82" s="105"/>
      <c r="OZ82" s="105"/>
      <c r="PA82" s="105"/>
      <c r="PB82" s="105"/>
      <c r="PC82" s="105"/>
      <c r="PD82" s="105"/>
      <c r="PE82" s="105"/>
      <c r="PF82" s="105"/>
      <c r="PG82" s="105"/>
      <c r="PH82" s="105"/>
      <c r="PI82" s="105"/>
      <c r="PJ82" s="105"/>
      <c r="PK82" s="105"/>
      <c r="PL82" s="105"/>
      <c r="PM82" s="105"/>
      <c r="PN82" s="105"/>
      <c r="PO82" s="105"/>
      <c r="PP82" s="105"/>
      <c r="PQ82" s="105"/>
      <c r="PR82" s="105"/>
      <c r="PS82" s="105"/>
      <c r="PT82" s="105"/>
      <c r="PU82" s="105"/>
      <c r="PV82" s="105"/>
      <c r="PW82" s="105"/>
      <c r="PX82" s="105"/>
      <c r="PY82" s="105"/>
      <c r="PZ82" s="105"/>
      <c r="QA82" s="105"/>
      <c r="QB82" s="105"/>
      <c r="QC82" s="105"/>
      <c r="QD82" s="105"/>
      <c r="QE82" s="105"/>
      <c r="QF82" s="105"/>
      <c r="QG82" s="105"/>
      <c r="QH82" s="105"/>
      <c r="QI82" s="105"/>
      <c r="QJ82" s="105"/>
      <c r="QK82" s="105"/>
      <c r="QL82" s="105"/>
      <c r="QM82" s="105"/>
      <c r="QN82" s="105"/>
      <c r="QO82" s="105"/>
      <c r="QP82" s="105"/>
      <c r="QQ82" s="105"/>
      <c r="QR82" s="105"/>
      <c r="QS82" s="105"/>
      <c r="QT82" s="105"/>
      <c r="QU82" s="105"/>
      <c r="QV82" s="105"/>
      <c r="QW82" s="105"/>
      <c r="QX82" s="105"/>
      <c r="QY82" s="105"/>
      <c r="QZ82" s="105"/>
      <c r="RA82" s="105"/>
      <c r="RB82" s="105"/>
      <c r="RC82" s="105"/>
      <c r="RD82" s="105"/>
      <c r="RE82" s="105"/>
      <c r="RF82" s="105"/>
      <c r="RG82" s="105"/>
      <c r="RH82" s="105"/>
      <c r="RI82" s="105"/>
      <c r="RJ82" s="105"/>
      <c r="RK82" s="105"/>
      <c r="RL82" s="105"/>
      <c r="RM82" s="105"/>
      <c r="RN82" s="105"/>
      <c r="RO82" s="105"/>
      <c r="RP82" s="105"/>
      <c r="RQ82" s="105"/>
      <c r="RR82" s="105"/>
      <c r="RS82" s="105"/>
      <c r="RT82" s="105"/>
      <c r="RU82" s="105"/>
      <c r="RV82" s="105"/>
      <c r="RW82" s="105"/>
      <c r="RX82" s="105"/>
      <c r="RY82" s="105"/>
      <c r="RZ82" s="105"/>
      <c r="SA82" s="105"/>
      <c r="SB82" s="105"/>
      <c r="SC82" s="105"/>
      <c r="SD82" s="105"/>
      <c r="SE82" s="105"/>
      <c r="SF82" s="105"/>
      <c r="SG82" s="105"/>
      <c r="SH82" s="105"/>
      <c r="SI82" s="105"/>
      <c r="SJ82" s="105"/>
      <c r="SK82" s="105"/>
      <c r="SL82" s="105"/>
      <c r="SM82" s="105"/>
      <c r="SN82" s="105"/>
      <c r="SO82" s="105"/>
      <c r="SP82" s="105"/>
      <c r="SQ82" s="105"/>
      <c r="SR82" s="105"/>
      <c r="SS82" s="105"/>
      <c r="ST82" s="105"/>
      <c r="SU82" s="105"/>
      <c r="SV82" s="105"/>
      <c r="SW82" s="105"/>
      <c r="SX82" s="105"/>
      <c r="SY82" s="105"/>
      <c r="SZ82" s="105"/>
      <c r="TA82" s="105"/>
      <c r="TB82" s="105"/>
      <c r="TC82" s="105"/>
      <c r="TD82" s="105"/>
      <c r="TE82" s="105"/>
      <c r="TF82" s="105"/>
      <c r="TG82" s="105"/>
      <c r="TH82" s="105"/>
      <c r="TI82" s="105"/>
      <c r="TJ82" s="105"/>
      <c r="TK82" s="105"/>
      <c r="TL82" s="105"/>
      <c r="TM82" s="105"/>
      <c r="TN82" s="105"/>
      <c r="TO82" s="105"/>
      <c r="TP82" s="105"/>
      <c r="TQ82" s="105"/>
      <c r="TR82" s="105"/>
      <c r="TS82" s="105"/>
      <c r="TT82" s="105"/>
      <c r="TU82" s="105"/>
      <c r="TV82" s="105"/>
      <c r="TW82" s="105"/>
      <c r="TX82" s="105"/>
      <c r="TY82" s="105"/>
      <c r="TZ82" s="105"/>
      <c r="UA82" s="105"/>
      <c r="UB82" s="105"/>
      <c r="UC82" s="105"/>
      <c r="UD82" s="105"/>
      <c r="UE82" s="105"/>
      <c r="UF82" s="105"/>
      <c r="UG82" s="105"/>
      <c r="UH82" s="105"/>
      <c r="UI82" s="105"/>
      <c r="UJ82" s="105"/>
      <c r="UK82" s="105"/>
      <c r="UL82" s="105"/>
      <c r="UM82" s="105"/>
      <c r="UN82" s="105"/>
      <c r="UO82" s="105"/>
      <c r="UP82" s="105"/>
      <c r="UQ82" s="105"/>
      <c r="UR82" s="105"/>
      <c r="US82" s="105"/>
      <c r="UT82" s="105"/>
      <c r="UU82" s="105"/>
      <c r="UV82" s="105"/>
      <c r="UW82" s="105"/>
      <c r="UX82" s="105"/>
      <c r="UY82" s="105"/>
      <c r="UZ82" s="105"/>
      <c r="VA82" s="105"/>
      <c r="VB82" s="105"/>
      <c r="VC82" s="105"/>
      <c r="VD82" s="105"/>
      <c r="VE82" s="105"/>
      <c r="VF82" s="105"/>
      <c r="VG82" s="105"/>
      <c r="VH82" s="105"/>
      <c r="VI82" s="105"/>
      <c r="VJ82" s="105"/>
      <c r="VK82" s="105"/>
      <c r="VL82" s="105"/>
      <c r="VM82" s="105"/>
      <c r="VN82" s="105"/>
      <c r="VO82" s="105"/>
      <c r="VP82" s="105"/>
      <c r="VQ82" s="105"/>
      <c r="VR82" s="105"/>
      <c r="VS82" s="105"/>
      <c r="VT82" s="105"/>
      <c r="VU82" s="105"/>
      <c r="VV82" s="105"/>
      <c r="VW82" s="105"/>
      <c r="VX82" s="105"/>
      <c r="VY82" s="105"/>
      <c r="VZ82" s="105"/>
      <c r="WA82" s="105"/>
      <c r="WB82" s="105"/>
      <c r="WC82" s="105"/>
      <c r="WD82" s="105"/>
      <c r="WE82" s="105"/>
      <c r="WF82" s="105"/>
      <c r="WG82" s="105"/>
      <c r="WH82" s="105"/>
      <c r="WI82" s="105"/>
      <c r="WJ82" s="105"/>
      <c r="WK82" s="105"/>
      <c r="WL82" s="105"/>
      <c r="WM82" s="105"/>
      <c r="WN82" s="105"/>
      <c r="WO82" s="105"/>
      <c r="WP82" s="105"/>
      <c r="WQ82" s="105"/>
      <c r="WR82" s="105"/>
      <c r="WS82" s="105"/>
      <c r="WT82" s="105"/>
      <c r="WU82" s="105"/>
      <c r="WV82" s="105"/>
      <c r="WW82" s="105"/>
      <c r="WX82" s="105"/>
      <c r="WY82" s="105"/>
      <c r="WZ82" s="105"/>
      <c r="XA82" s="105"/>
      <c r="XB82" s="105"/>
      <c r="XC82" s="105"/>
      <c r="XD82" s="105"/>
      <c r="XE82" s="105"/>
      <c r="XF82" s="105"/>
      <c r="XG82" s="105"/>
      <c r="XH82" s="105"/>
      <c r="XI82" s="105"/>
      <c r="XJ82" s="105"/>
      <c r="XK82" s="105"/>
      <c r="XL82" s="105"/>
      <c r="XM82" s="105"/>
      <c r="XN82" s="105"/>
      <c r="XO82" s="105"/>
      <c r="XP82" s="105"/>
      <c r="XQ82" s="105"/>
      <c r="XR82" s="105"/>
      <c r="XS82" s="105"/>
      <c r="XT82" s="105"/>
      <c r="XU82" s="105"/>
      <c r="XV82" s="105"/>
      <c r="XW82" s="105"/>
      <c r="XX82" s="105"/>
      <c r="XY82" s="105"/>
      <c r="XZ82" s="105"/>
      <c r="YA82" s="105"/>
      <c r="YB82" s="105"/>
      <c r="YC82" s="105"/>
      <c r="YD82" s="105"/>
      <c r="YE82" s="105"/>
      <c r="YF82" s="105"/>
      <c r="YG82" s="105"/>
      <c r="YH82" s="105"/>
      <c r="YI82" s="105"/>
      <c r="YJ82" s="105"/>
      <c r="YK82" s="105"/>
      <c r="YL82" s="105"/>
      <c r="YM82" s="105"/>
      <c r="YN82" s="105"/>
      <c r="YO82" s="105"/>
      <c r="YP82" s="105"/>
      <c r="YQ82" s="105"/>
      <c r="YR82" s="105"/>
      <c r="YS82" s="105"/>
      <c r="YT82" s="105"/>
      <c r="YU82" s="105"/>
      <c r="YV82" s="105"/>
      <c r="YW82" s="105"/>
      <c r="YX82" s="105"/>
      <c r="YY82" s="105"/>
      <c r="YZ82" s="105"/>
      <c r="ZA82" s="105"/>
      <c r="ZB82" s="105"/>
      <c r="ZC82" s="105"/>
      <c r="ZD82" s="105"/>
      <c r="ZE82" s="105"/>
      <c r="ZF82" s="105"/>
      <c r="ZG82" s="105"/>
      <c r="ZH82" s="105"/>
      <c r="ZI82" s="105"/>
      <c r="ZJ82" s="105"/>
      <c r="ZK82" s="105"/>
      <c r="ZL82" s="105"/>
      <c r="ZM82" s="105"/>
      <c r="ZN82" s="105"/>
      <c r="ZO82" s="105"/>
      <c r="ZP82" s="105"/>
      <c r="ZQ82" s="105"/>
      <c r="ZR82" s="105"/>
      <c r="ZS82" s="105"/>
      <c r="ZT82" s="105"/>
      <c r="ZU82" s="105"/>
      <c r="ZV82" s="105"/>
      <c r="ZW82" s="105"/>
      <c r="ZX82" s="105"/>
      <c r="ZY82" s="105"/>
      <c r="ZZ82" s="105"/>
      <c r="AAA82" s="105"/>
      <c r="AAB82" s="105"/>
      <c r="AAC82" s="105"/>
      <c r="AAD82" s="105"/>
      <c r="AAE82" s="105"/>
      <c r="AAF82" s="105"/>
      <c r="AAG82" s="105"/>
      <c r="AAH82" s="105"/>
      <c r="AAI82" s="105"/>
      <c r="AAJ82" s="105"/>
      <c r="AAK82" s="105"/>
      <c r="AAL82" s="105"/>
      <c r="AAM82" s="105"/>
      <c r="AAN82" s="105"/>
      <c r="AAO82" s="105"/>
      <c r="AAP82" s="105"/>
      <c r="AAQ82" s="105"/>
      <c r="AAR82" s="105"/>
      <c r="AAS82" s="105"/>
      <c r="AAT82" s="105"/>
      <c r="AAU82" s="105"/>
      <c r="AAV82" s="105"/>
      <c r="AAW82" s="105"/>
      <c r="AAX82" s="105"/>
      <c r="AAY82" s="105"/>
      <c r="AAZ82" s="105"/>
      <c r="ABA82" s="105"/>
      <c r="ABB82" s="105"/>
      <c r="ABC82" s="105"/>
      <c r="ABD82" s="105"/>
      <c r="ABE82" s="105"/>
      <c r="ABF82" s="105"/>
      <c r="ABG82" s="105"/>
      <c r="ABH82" s="105"/>
      <c r="ABI82" s="105"/>
      <c r="ABJ82" s="105"/>
      <c r="ABK82" s="105"/>
      <c r="ABL82" s="105"/>
      <c r="ABM82" s="105"/>
      <c r="ABN82" s="105"/>
      <c r="ABO82" s="105"/>
      <c r="ABP82" s="105"/>
      <c r="ABQ82" s="105"/>
      <c r="ABR82" s="105"/>
      <c r="ABS82" s="105"/>
      <c r="ABT82" s="105"/>
      <c r="ABU82" s="105"/>
      <c r="ABV82" s="105"/>
      <c r="ABW82" s="105"/>
      <c r="ABX82" s="105"/>
      <c r="ABY82" s="105"/>
      <c r="ABZ82" s="105"/>
      <c r="ACA82" s="105"/>
      <c r="ACB82" s="105"/>
      <c r="ACC82" s="105"/>
      <c r="ACD82" s="105"/>
      <c r="ACE82" s="105"/>
      <c r="ACF82" s="105"/>
      <c r="ACG82" s="105"/>
      <c r="ACH82" s="105"/>
      <c r="ACI82" s="105"/>
      <c r="ACJ82" s="105"/>
      <c r="ACK82" s="105"/>
      <c r="ACL82" s="105"/>
      <c r="ACM82" s="105"/>
      <c r="ACN82" s="105"/>
      <c r="ACO82" s="105"/>
      <c r="ACP82" s="105"/>
      <c r="ACQ82" s="105"/>
      <c r="ACR82" s="105"/>
      <c r="ACS82" s="105"/>
      <c r="ACT82" s="105"/>
      <c r="ACU82" s="105"/>
      <c r="ACV82" s="105"/>
      <c r="ACW82" s="105"/>
      <c r="ACX82" s="105"/>
      <c r="ACY82" s="105"/>
      <c r="ACZ82" s="105"/>
      <c r="ADA82" s="105"/>
      <c r="ADB82" s="105"/>
      <c r="ADC82" s="105"/>
      <c r="ADD82" s="105"/>
      <c r="ADE82" s="105"/>
      <c r="ADF82" s="105"/>
      <c r="ADG82" s="105"/>
      <c r="ADH82" s="105"/>
      <c r="ADI82" s="105"/>
      <c r="ADJ82" s="105"/>
      <c r="ADK82" s="105"/>
      <c r="ADL82" s="105"/>
      <c r="ADM82" s="105"/>
      <c r="ADN82" s="105"/>
      <c r="ADO82" s="105"/>
      <c r="ADP82" s="105"/>
      <c r="ADQ82" s="105"/>
      <c r="ADR82" s="105"/>
      <c r="ADS82" s="105"/>
      <c r="ADT82" s="105"/>
      <c r="ADU82" s="105"/>
      <c r="ADV82" s="105"/>
      <c r="ADW82" s="105"/>
      <c r="ADX82" s="105"/>
      <c r="ADY82" s="105"/>
      <c r="ADZ82" s="105"/>
      <c r="AEA82" s="105"/>
      <c r="AEB82" s="105"/>
      <c r="AEC82" s="105"/>
      <c r="AED82" s="105"/>
      <c r="AEE82" s="105"/>
      <c r="AEF82" s="105"/>
      <c r="AEG82" s="105"/>
      <c r="AEH82" s="105"/>
      <c r="AEI82" s="105"/>
      <c r="AEJ82" s="105"/>
      <c r="AEK82" s="105"/>
      <c r="AEL82" s="105"/>
      <c r="AEM82" s="105"/>
      <c r="AEN82" s="105"/>
      <c r="AEO82" s="105"/>
      <c r="AEP82" s="105"/>
      <c r="AEQ82" s="105"/>
      <c r="AER82" s="105"/>
      <c r="AES82" s="105"/>
      <c r="AET82" s="105"/>
      <c r="AEU82" s="105"/>
      <c r="AEV82" s="105"/>
      <c r="AEW82" s="105"/>
      <c r="AEX82" s="105"/>
      <c r="AEY82" s="105"/>
      <c r="AEZ82" s="105"/>
      <c r="AFA82" s="105"/>
      <c r="AFB82" s="105"/>
      <c r="AFC82" s="105"/>
      <c r="AFD82" s="105"/>
      <c r="AFE82" s="105"/>
      <c r="AFF82" s="105"/>
      <c r="AFG82" s="105"/>
      <c r="AFH82" s="105"/>
      <c r="AFI82" s="105"/>
      <c r="AFJ82" s="105"/>
      <c r="AFK82" s="105"/>
      <c r="AFL82" s="105"/>
      <c r="AFM82" s="105"/>
      <c r="AFN82" s="105"/>
      <c r="AFO82" s="105"/>
      <c r="AFP82" s="105"/>
      <c r="AFQ82" s="105"/>
      <c r="AFR82" s="105"/>
      <c r="AFS82" s="105"/>
      <c r="AFT82" s="105"/>
      <c r="AFU82" s="105"/>
      <c r="AFV82" s="105"/>
      <c r="AFW82" s="105"/>
      <c r="AFX82" s="105"/>
      <c r="AFY82" s="105"/>
      <c r="AFZ82" s="105"/>
      <c r="AGA82" s="105"/>
      <c r="AGB82" s="105"/>
      <c r="AGC82" s="105"/>
      <c r="AGD82" s="105"/>
      <c r="AGE82" s="105"/>
      <c r="AGF82" s="105"/>
      <c r="AGG82" s="105"/>
      <c r="AGH82" s="105"/>
      <c r="AGI82" s="105"/>
      <c r="AGJ82" s="105"/>
      <c r="AGK82" s="105"/>
      <c r="AGL82" s="105"/>
      <c r="AGM82" s="105"/>
      <c r="AGN82" s="105"/>
      <c r="AGO82" s="105"/>
      <c r="AGP82" s="105"/>
      <c r="AGQ82" s="105"/>
      <c r="AGR82" s="105"/>
      <c r="AGS82" s="105"/>
      <c r="AGT82" s="105"/>
      <c r="AGU82" s="105"/>
      <c r="AGV82" s="105"/>
      <c r="AGW82" s="105"/>
      <c r="AGX82" s="105"/>
      <c r="AGY82" s="105"/>
      <c r="AGZ82" s="105"/>
      <c r="AHA82" s="105"/>
      <c r="AHB82" s="105"/>
      <c r="AHC82" s="105"/>
      <c r="AHD82" s="105"/>
      <c r="AHE82" s="105"/>
      <c r="AHF82" s="105"/>
      <c r="AHG82" s="105"/>
      <c r="AHH82" s="105"/>
      <c r="AHI82" s="105"/>
      <c r="AHJ82" s="105"/>
      <c r="AHK82" s="105"/>
      <c r="AHL82" s="105"/>
      <c r="AHM82" s="105"/>
      <c r="AHN82" s="105"/>
      <c r="AHO82" s="105"/>
      <c r="AHP82" s="105"/>
      <c r="AHQ82" s="105"/>
      <c r="AHR82" s="105"/>
      <c r="AHS82" s="105"/>
      <c r="AHT82" s="105"/>
      <c r="AHU82" s="105"/>
      <c r="AHV82" s="105"/>
      <c r="AHW82" s="105"/>
      <c r="AHX82" s="105"/>
      <c r="AHY82" s="105"/>
      <c r="AHZ82" s="105"/>
      <c r="AIA82" s="105"/>
      <c r="AIB82" s="105"/>
      <c r="AIC82" s="105"/>
      <c r="AID82" s="105"/>
      <c r="AIE82" s="105"/>
      <c r="AIF82" s="105"/>
      <c r="AIG82" s="105"/>
      <c r="AIH82" s="105"/>
      <c r="AII82" s="105"/>
      <c r="AIJ82" s="105"/>
      <c r="AIK82" s="105"/>
      <c r="AIL82" s="105"/>
      <c r="AIM82" s="105"/>
      <c r="AIN82" s="105"/>
      <c r="AIO82" s="105"/>
      <c r="AIP82" s="105"/>
      <c r="AIQ82" s="105"/>
      <c r="AIR82" s="105"/>
      <c r="AIS82" s="105"/>
      <c r="AIT82" s="105"/>
      <c r="AIU82" s="105"/>
      <c r="AIV82" s="105"/>
      <c r="AIW82" s="105"/>
      <c r="AIX82" s="105"/>
      <c r="AIY82" s="105"/>
      <c r="AIZ82" s="105"/>
      <c r="AJA82" s="105"/>
      <c r="AJB82" s="105"/>
      <c r="AJC82" s="105"/>
      <c r="AJD82" s="105"/>
      <c r="AJE82" s="105"/>
      <c r="AJF82" s="105"/>
      <c r="AJG82" s="105"/>
      <c r="AJH82" s="105"/>
      <c r="AJI82" s="105"/>
      <c r="AJJ82" s="105"/>
      <c r="AJK82" s="105"/>
      <c r="AJL82" s="105"/>
      <c r="AJM82" s="105"/>
      <c r="AJN82" s="105"/>
      <c r="AJO82" s="105"/>
      <c r="AJP82" s="105"/>
      <c r="AJQ82" s="105"/>
      <c r="AJR82" s="105"/>
      <c r="AJS82" s="105"/>
      <c r="AJT82" s="105"/>
      <c r="AJU82" s="105"/>
      <c r="AJV82" s="105"/>
      <c r="AJW82" s="105"/>
      <c r="AJX82" s="105"/>
      <c r="AJY82" s="105"/>
      <c r="AJZ82" s="105"/>
      <c r="AKA82" s="105"/>
      <c r="AKB82" s="105"/>
      <c r="AKC82" s="105"/>
      <c r="AKD82" s="105"/>
      <c r="AKE82" s="105"/>
      <c r="AKF82" s="105"/>
      <c r="AKG82" s="105"/>
      <c r="AKH82" s="105"/>
      <c r="AKI82" s="105"/>
      <c r="AKJ82" s="105"/>
      <c r="AKK82" s="105"/>
      <c r="AKL82" s="105"/>
      <c r="AKM82" s="105"/>
      <c r="AKN82" s="105"/>
      <c r="AKO82" s="105"/>
      <c r="AKP82" s="105"/>
      <c r="AKQ82" s="105"/>
      <c r="AKR82" s="105"/>
      <c r="AKS82" s="105"/>
      <c r="AKT82" s="105"/>
      <c r="AKU82" s="105"/>
      <c r="AKV82" s="105"/>
      <c r="AKW82" s="105"/>
      <c r="AKX82" s="105"/>
      <c r="AKY82" s="105"/>
      <c r="AKZ82" s="105"/>
      <c r="ALA82" s="105"/>
      <c r="ALB82" s="105"/>
      <c r="ALC82" s="105"/>
      <c r="ALD82" s="105"/>
      <c r="ALE82" s="105"/>
      <c r="ALF82" s="105"/>
      <c r="ALG82" s="105"/>
      <c r="ALH82" s="105"/>
      <c r="ALI82" s="105"/>
      <c r="ALJ82" s="105"/>
      <c r="ALK82" s="105"/>
      <c r="ALL82" s="105"/>
      <c r="ALM82" s="105"/>
      <c r="ALN82" s="105"/>
      <c r="ALO82" s="105"/>
      <c r="ALP82" s="105"/>
      <c r="ALQ82" s="105"/>
      <c r="ALR82" s="105"/>
      <c r="ALS82" s="105"/>
      <c r="ALT82" s="105"/>
      <c r="ALU82" s="105"/>
      <c r="ALV82" s="105"/>
      <c r="ALW82" s="105"/>
      <c r="ALX82" s="105"/>
      <c r="ALY82" s="105"/>
      <c r="ALZ82" s="105"/>
      <c r="AMA82" s="105"/>
      <c r="AMB82" s="105"/>
      <c r="AMC82" s="105"/>
      <c r="AMD82" s="105"/>
      <c r="AME82" s="105"/>
      <c r="AMF82" s="105"/>
      <c r="AMG82" s="105"/>
      <c r="AMH82" s="105"/>
      <c r="AMI82" s="105"/>
      <c r="AMJ82" s="105"/>
      <c r="AMK82" s="105"/>
      <c r="AML82" s="105"/>
      <c r="AMM82" s="105"/>
      <c r="AMN82" s="105"/>
      <c r="AMO82" s="105"/>
      <c r="AMP82" s="105"/>
      <c r="AMQ82" s="105"/>
      <c r="AMR82" s="105"/>
      <c r="AMS82" s="105"/>
      <c r="AMT82" s="105"/>
      <c r="AMU82" s="105"/>
      <c r="AMV82" s="105"/>
      <c r="AMW82" s="105"/>
      <c r="AMX82" s="105"/>
      <c r="AMY82" s="105"/>
      <c r="AMZ82" s="105"/>
      <c r="ANA82" s="105"/>
      <c r="ANB82" s="105"/>
      <c r="ANC82" s="105"/>
      <c r="AND82" s="105"/>
      <c r="ANE82" s="105"/>
      <c r="ANF82" s="105"/>
      <c r="ANG82" s="105"/>
      <c r="ANH82" s="105"/>
      <c r="ANI82" s="105"/>
      <c r="ANJ82" s="105"/>
      <c r="ANK82" s="105"/>
      <c r="ANL82" s="105"/>
      <c r="ANM82" s="105"/>
      <c r="ANN82" s="105"/>
      <c r="ANO82" s="105"/>
      <c r="ANP82" s="105"/>
      <c r="ANQ82" s="105"/>
      <c r="ANR82" s="105"/>
      <c r="ANS82" s="105"/>
      <c r="ANT82" s="105"/>
      <c r="ANU82" s="105"/>
      <c r="ANV82" s="105"/>
      <c r="ANW82" s="105"/>
      <c r="ANX82" s="105"/>
      <c r="ANY82" s="105"/>
      <c r="ANZ82" s="105"/>
      <c r="AOA82" s="105"/>
      <c r="AOB82" s="105"/>
      <c r="AOC82" s="105"/>
      <c r="AOD82" s="105"/>
      <c r="AOE82" s="105"/>
      <c r="AOF82" s="105"/>
      <c r="AOG82" s="105"/>
      <c r="AOH82" s="105"/>
      <c r="AOI82" s="105"/>
      <c r="AOJ82" s="105"/>
      <c r="AOK82" s="105"/>
      <c r="AOL82" s="105"/>
      <c r="AOM82" s="105"/>
      <c r="AON82" s="105"/>
      <c r="AOO82" s="105"/>
      <c r="AOP82" s="105"/>
      <c r="AOQ82" s="105"/>
      <c r="AOR82" s="105"/>
      <c r="AOS82" s="105"/>
      <c r="AOT82" s="105"/>
      <c r="AOU82" s="105"/>
      <c r="AOV82" s="105"/>
      <c r="AOW82" s="105"/>
      <c r="AOX82" s="105"/>
      <c r="AOY82" s="105"/>
      <c r="AOZ82" s="105"/>
      <c r="APA82" s="105"/>
      <c r="APB82" s="105"/>
      <c r="APC82" s="105"/>
      <c r="APD82" s="105"/>
      <c r="APE82" s="105"/>
      <c r="APF82" s="105"/>
      <c r="APG82" s="105"/>
      <c r="APH82" s="105"/>
      <c r="API82" s="105"/>
      <c r="APJ82" s="105"/>
      <c r="APK82" s="105"/>
      <c r="APL82" s="105"/>
      <c r="APM82" s="105"/>
      <c r="APN82" s="105"/>
      <c r="APO82" s="105"/>
      <c r="APP82" s="105"/>
      <c r="APQ82" s="105"/>
      <c r="APR82" s="105"/>
      <c r="APS82" s="105"/>
      <c r="APT82" s="105"/>
      <c r="APU82" s="105"/>
      <c r="APV82" s="105"/>
      <c r="APW82" s="105"/>
      <c r="APX82" s="105"/>
      <c r="APY82" s="105"/>
      <c r="APZ82" s="105"/>
      <c r="AQA82" s="105"/>
      <c r="AQB82" s="105"/>
      <c r="AQC82" s="105"/>
      <c r="AQD82" s="105"/>
      <c r="AQE82" s="105"/>
      <c r="AQF82" s="105"/>
      <c r="AQG82" s="105"/>
      <c r="AQH82" s="105"/>
      <c r="AQI82" s="105"/>
      <c r="AQJ82" s="105"/>
      <c r="AQK82" s="105"/>
      <c r="AQL82" s="105"/>
      <c r="AQM82" s="105"/>
      <c r="AQN82" s="105"/>
      <c r="AQO82" s="105"/>
      <c r="AQP82" s="105"/>
      <c r="AQQ82" s="105"/>
      <c r="AQR82" s="105"/>
      <c r="AQS82" s="105"/>
      <c r="AQT82" s="105"/>
      <c r="AQU82" s="105"/>
      <c r="AQV82" s="105"/>
      <c r="AQW82" s="105"/>
      <c r="AQX82" s="105"/>
      <c r="AQY82" s="105"/>
      <c r="AQZ82" s="105"/>
      <c r="ARA82" s="105"/>
      <c r="ARB82" s="105"/>
      <c r="ARC82" s="105"/>
      <c r="ARD82" s="105"/>
      <c r="ARE82" s="105"/>
      <c r="ARF82" s="105"/>
      <c r="ARG82" s="105"/>
      <c r="ARH82" s="105"/>
      <c r="ARI82" s="105"/>
      <c r="ARJ82" s="105"/>
      <c r="ARK82" s="105"/>
      <c r="ARL82" s="105"/>
      <c r="ARM82" s="105"/>
      <c r="ARN82" s="105"/>
      <c r="ARO82" s="105"/>
      <c r="ARP82" s="105"/>
      <c r="ARQ82" s="105"/>
      <c r="ARR82" s="105"/>
      <c r="ARS82" s="105"/>
      <c r="ART82" s="105"/>
      <c r="ARU82" s="105"/>
      <c r="ARV82" s="105"/>
      <c r="ARW82" s="105"/>
      <c r="ARX82" s="105"/>
      <c r="ARY82" s="105"/>
      <c r="ARZ82" s="105"/>
      <c r="ASA82" s="105"/>
      <c r="ASB82" s="105"/>
      <c r="ASC82" s="105"/>
      <c r="ASD82" s="105"/>
      <c r="ASE82" s="105"/>
      <c r="ASF82" s="105"/>
      <c r="ASG82" s="105"/>
      <c r="ASH82" s="105"/>
      <c r="ASI82" s="105"/>
      <c r="ASJ82" s="105"/>
      <c r="ASK82" s="105"/>
      <c r="ASL82" s="105"/>
      <c r="ASM82" s="105"/>
      <c r="ASN82" s="105"/>
      <c r="ASO82" s="105"/>
      <c r="ASP82" s="105"/>
      <c r="ASQ82" s="105"/>
      <c r="ASR82" s="105"/>
      <c r="ASS82" s="105"/>
      <c r="AST82" s="105"/>
      <c r="ASU82" s="105"/>
      <c r="ASV82" s="105"/>
      <c r="ASW82" s="105"/>
      <c r="ASX82" s="105"/>
      <c r="ASY82" s="105"/>
      <c r="ASZ82" s="105"/>
      <c r="ATA82" s="105"/>
      <c r="ATB82" s="105"/>
      <c r="ATC82" s="105"/>
      <c r="ATD82" s="105"/>
      <c r="ATE82" s="105"/>
      <c r="ATF82" s="105"/>
      <c r="ATG82" s="105"/>
      <c r="ATH82" s="105"/>
      <c r="ATI82" s="105"/>
      <c r="ATJ82" s="105"/>
      <c r="ATK82" s="105"/>
      <c r="ATL82" s="105"/>
      <c r="ATM82" s="105"/>
      <c r="ATN82" s="105"/>
      <c r="ATO82" s="105"/>
      <c r="ATP82" s="105"/>
      <c r="ATQ82" s="105"/>
      <c r="ATR82" s="105"/>
      <c r="ATS82" s="105"/>
      <c r="ATT82" s="105"/>
      <c r="ATU82" s="105"/>
      <c r="ATV82" s="105"/>
      <c r="ATW82" s="105"/>
      <c r="ATX82" s="105"/>
      <c r="ATY82" s="105"/>
      <c r="ATZ82" s="105"/>
      <c r="AUA82" s="105"/>
      <c r="AUB82" s="105"/>
      <c r="AUC82" s="105"/>
      <c r="AUD82" s="105"/>
      <c r="AUE82" s="105"/>
      <c r="AUF82" s="105"/>
      <c r="AUG82" s="105"/>
      <c r="AUH82" s="105"/>
      <c r="AUI82" s="105"/>
      <c r="AUJ82" s="105"/>
      <c r="AUK82" s="105"/>
      <c r="AUL82" s="105"/>
      <c r="AUM82" s="105"/>
      <c r="AUN82" s="105"/>
      <c r="AUO82" s="105"/>
      <c r="AUP82" s="105"/>
      <c r="AUQ82" s="105"/>
      <c r="AUR82" s="105"/>
      <c r="AUS82" s="105"/>
      <c r="AUT82" s="105"/>
      <c r="AUU82" s="105"/>
      <c r="AUV82" s="105"/>
      <c r="AUW82" s="105"/>
      <c r="AUX82" s="105"/>
      <c r="AUY82" s="105"/>
      <c r="AUZ82" s="105"/>
      <c r="AVA82" s="105"/>
      <c r="AVB82" s="105"/>
      <c r="AVC82" s="105"/>
      <c r="AVD82" s="105"/>
      <c r="AVE82" s="105"/>
      <c r="AVF82" s="105"/>
      <c r="AVG82" s="105"/>
      <c r="AVH82" s="105"/>
      <c r="AVI82" s="105"/>
      <c r="AVJ82" s="105"/>
      <c r="AVK82" s="105"/>
      <c r="AVL82" s="105"/>
      <c r="AVM82" s="105"/>
      <c r="AVN82" s="105"/>
      <c r="AVO82" s="105"/>
      <c r="AVP82" s="105"/>
      <c r="AVQ82" s="105"/>
      <c r="AVR82" s="105"/>
      <c r="AVS82" s="105"/>
      <c r="AVT82" s="105"/>
      <c r="AVU82" s="105"/>
      <c r="AVV82" s="105"/>
      <c r="AVW82" s="105"/>
      <c r="AVX82" s="105"/>
      <c r="AVY82" s="105"/>
      <c r="AVZ82" s="105"/>
      <c r="AWA82" s="105"/>
      <c r="AWB82" s="105"/>
      <c r="AWC82" s="105"/>
      <c r="AWD82" s="105"/>
      <c r="AWE82" s="105"/>
      <c r="AWF82" s="105"/>
      <c r="AWG82" s="105"/>
      <c r="AWH82" s="105"/>
    </row>
    <row r="83" spans="1:1282" s="58" customFormat="1">
      <c r="A83" s="2578"/>
      <c r="B83" s="65"/>
      <c r="C83" s="2" t="s">
        <v>94</v>
      </c>
      <c r="D83" s="7"/>
      <c r="E83" s="7"/>
      <c r="F83" s="7"/>
      <c r="G83" s="7"/>
      <c r="H83" s="7"/>
      <c r="I83" s="7"/>
      <c r="J83" s="7"/>
      <c r="K83" s="7"/>
      <c r="L83" s="7"/>
      <c r="M83" s="7"/>
      <c r="N83" s="8"/>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c r="BM83" s="105"/>
      <c r="BN83" s="105"/>
      <c r="BO83" s="105"/>
      <c r="BP83" s="105"/>
      <c r="BQ83" s="105"/>
      <c r="BR83" s="105"/>
      <c r="BS83" s="105"/>
      <c r="BT83" s="105"/>
      <c r="BU83" s="105"/>
      <c r="BV83" s="105"/>
      <c r="BW83" s="105"/>
      <c r="BX83" s="105"/>
      <c r="BY83" s="105"/>
      <c r="BZ83" s="105"/>
      <c r="CA83" s="105"/>
      <c r="CB83" s="105"/>
      <c r="CC83" s="105"/>
      <c r="CD83" s="105"/>
      <c r="CE83" s="105"/>
      <c r="CF83" s="105"/>
      <c r="CG83" s="105"/>
      <c r="CH83" s="105"/>
      <c r="CI83" s="105"/>
      <c r="CJ83" s="105"/>
      <c r="CK83" s="105"/>
      <c r="CL83" s="105"/>
      <c r="CM83" s="105"/>
      <c r="CN83" s="105"/>
      <c r="CO83" s="105"/>
      <c r="CP83" s="105"/>
      <c r="CQ83" s="105"/>
      <c r="CR83" s="105"/>
      <c r="CS83" s="105"/>
      <c r="CT83" s="105"/>
      <c r="CU83" s="105"/>
      <c r="CV83" s="105"/>
      <c r="CW83" s="105"/>
      <c r="CX83" s="105"/>
      <c r="CY83" s="105"/>
      <c r="CZ83" s="105"/>
      <c r="DA83" s="105"/>
      <c r="DB83" s="105"/>
      <c r="DC83" s="105"/>
      <c r="DD83" s="105"/>
      <c r="DE83" s="105"/>
      <c r="DF83" s="105"/>
      <c r="DG83" s="105"/>
      <c r="DH83" s="105"/>
      <c r="DI83" s="105"/>
      <c r="DJ83" s="105"/>
      <c r="DK83" s="105"/>
      <c r="DL83" s="105"/>
      <c r="DM83" s="105"/>
      <c r="DN83" s="105"/>
      <c r="DO83" s="105"/>
      <c r="DP83" s="105"/>
      <c r="DQ83" s="105"/>
      <c r="DR83" s="105"/>
      <c r="DS83" s="105"/>
      <c r="DT83" s="105"/>
      <c r="DU83" s="105"/>
      <c r="DV83" s="105"/>
      <c r="DW83" s="105"/>
      <c r="DX83" s="105"/>
      <c r="DY83" s="105"/>
      <c r="DZ83" s="105"/>
      <c r="EA83" s="105"/>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05"/>
      <c r="FM83" s="105"/>
      <c r="FN83" s="105"/>
      <c r="FO83" s="105"/>
      <c r="FP83" s="105"/>
      <c r="FQ83" s="105"/>
      <c r="FR83" s="105"/>
      <c r="FS83" s="105"/>
      <c r="FT83" s="105"/>
      <c r="FU83" s="105"/>
      <c r="FV83" s="105"/>
      <c r="FW83" s="105"/>
      <c r="FX83" s="105"/>
      <c r="FY83" s="105"/>
      <c r="FZ83" s="105"/>
      <c r="GA83" s="105"/>
      <c r="GB83" s="105"/>
      <c r="GC83" s="105"/>
      <c r="GD83" s="105"/>
      <c r="GE83" s="105"/>
      <c r="GF83" s="105"/>
      <c r="GG83" s="105"/>
      <c r="GH83" s="105"/>
      <c r="GI83" s="105"/>
      <c r="GJ83" s="105"/>
      <c r="GK83" s="105"/>
      <c r="GL83" s="105"/>
      <c r="GM83" s="105"/>
      <c r="GN83" s="105"/>
      <c r="GO83" s="105"/>
      <c r="GP83" s="105"/>
      <c r="GQ83" s="105"/>
      <c r="GR83" s="105"/>
      <c r="GS83" s="105"/>
      <c r="GT83" s="105"/>
      <c r="GU83" s="105"/>
      <c r="GV83" s="105"/>
      <c r="GW83" s="105"/>
      <c r="GX83" s="105"/>
      <c r="GY83" s="105"/>
      <c r="GZ83" s="105"/>
      <c r="HA83" s="105"/>
      <c r="HB83" s="105"/>
      <c r="HC83" s="105"/>
      <c r="HD83" s="105"/>
      <c r="HE83" s="105"/>
      <c r="HF83" s="105"/>
      <c r="HG83" s="105"/>
      <c r="HH83" s="105"/>
      <c r="HI83" s="105"/>
      <c r="HJ83" s="105"/>
      <c r="HK83" s="105"/>
      <c r="HL83" s="105"/>
      <c r="HM83" s="105"/>
      <c r="HN83" s="105"/>
      <c r="HO83" s="105"/>
      <c r="HP83" s="105"/>
      <c r="HQ83" s="105"/>
      <c r="HR83" s="105"/>
      <c r="HS83" s="105"/>
      <c r="HT83" s="105"/>
      <c r="HU83" s="105"/>
      <c r="HV83" s="105"/>
      <c r="HW83" s="105"/>
      <c r="HX83" s="105"/>
      <c r="HY83" s="105"/>
      <c r="HZ83" s="105"/>
      <c r="IA83" s="105"/>
      <c r="IB83" s="105"/>
      <c r="IC83" s="105"/>
      <c r="ID83" s="105"/>
      <c r="IE83" s="105"/>
      <c r="IF83" s="105"/>
      <c r="IG83" s="105"/>
      <c r="IH83" s="105"/>
      <c r="II83" s="105"/>
      <c r="IJ83" s="105"/>
      <c r="IK83" s="105"/>
      <c r="IL83" s="105"/>
      <c r="IM83" s="105"/>
      <c r="IN83" s="105"/>
      <c r="IO83" s="105"/>
      <c r="IP83" s="105"/>
      <c r="IQ83" s="105"/>
      <c r="IR83" s="105"/>
      <c r="IS83" s="105"/>
      <c r="IT83" s="105"/>
      <c r="IU83" s="105"/>
      <c r="IV83" s="105"/>
      <c r="IW83" s="105"/>
      <c r="IX83" s="105"/>
      <c r="IY83" s="105"/>
      <c r="IZ83" s="105"/>
      <c r="JA83" s="105"/>
      <c r="JB83" s="105"/>
      <c r="JC83" s="105"/>
      <c r="JD83" s="105"/>
      <c r="JE83" s="105"/>
      <c r="JF83" s="105"/>
      <c r="JG83" s="105"/>
      <c r="JH83" s="105"/>
      <c r="JI83" s="105"/>
      <c r="JJ83" s="105"/>
      <c r="JK83" s="105"/>
      <c r="JL83" s="105"/>
      <c r="JM83" s="105"/>
      <c r="JN83" s="105"/>
      <c r="JO83" s="105"/>
      <c r="JP83" s="105"/>
      <c r="JQ83" s="105"/>
      <c r="JR83" s="105"/>
      <c r="JS83" s="105"/>
      <c r="JT83" s="105"/>
      <c r="JU83" s="105"/>
      <c r="JV83" s="105"/>
      <c r="JW83" s="105"/>
      <c r="JX83" s="105"/>
      <c r="JY83" s="105"/>
      <c r="JZ83" s="105"/>
      <c r="KA83" s="105"/>
      <c r="KB83" s="105"/>
      <c r="KC83" s="105"/>
      <c r="KD83" s="105"/>
      <c r="KE83" s="105"/>
      <c r="KF83" s="105"/>
      <c r="KG83" s="105"/>
      <c r="KH83" s="105"/>
      <c r="KI83" s="105"/>
      <c r="KJ83" s="105"/>
      <c r="KK83" s="105"/>
      <c r="KL83" s="105"/>
      <c r="KM83" s="105"/>
      <c r="KN83" s="105"/>
      <c r="KO83" s="105"/>
      <c r="KP83" s="105"/>
      <c r="KQ83" s="105"/>
      <c r="KR83" s="105"/>
      <c r="KS83" s="105"/>
      <c r="KT83" s="105"/>
      <c r="KU83" s="105"/>
      <c r="KV83" s="105"/>
      <c r="KW83" s="105"/>
      <c r="KX83" s="105"/>
      <c r="KY83" s="105"/>
      <c r="KZ83" s="105"/>
      <c r="LA83" s="105"/>
      <c r="LB83" s="105"/>
      <c r="LC83" s="105"/>
      <c r="LD83" s="105"/>
      <c r="LE83" s="105"/>
      <c r="LF83" s="105"/>
      <c r="LG83" s="105"/>
      <c r="LH83" s="105"/>
      <c r="LI83" s="105"/>
      <c r="LJ83" s="105"/>
      <c r="LK83" s="105"/>
      <c r="LL83" s="105"/>
      <c r="LM83" s="105"/>
      <c r="LN83" s="105"/>
      <c r="LO83" s="105"/>
      <c r="LP83" s="105"/>
      <c r="LQ83" s="105"/>
      <c r="LR83" s="105"/>
      <c r="LS83" s="105"/>
      <c r="LT83" s="105"/>
      <c r="LU83" s="105"/>
      <c r="LV83" s="105"/>
      <c r="LW83" s="105"/>
      <c r="LX83" s="105"/>
      <c r="LY83" s="105"/>
      <c r="LZ83" s="105"/>
      <c r="MA83" s="105"/>
      <c r="MB83" s="105"/>
      <c r="MC83" s="105"/>
      <c r="MD83" s="105"/>
      <c r="ME83" s="105"/>
      <c r="MF83" s="105"/>
      <c r="MG83" s="105"/>
      <c r="MH83" s="105"/>
      <c r="MI83" s="105"/>
      <c r="MJ83" s="105"/>
      <c r="MK83" s="105"/>
      <c r="ML83" s="105"/>
      <c r="MM83" s="105"/>
      <c r="MN83" s="105"/>
      <c r="MO83" s="105"/>
      <c r="MP83" s="105"/>
      <c r="MQ83" s="105"/>
      <c r="MR83" s="105"/>
      <c r="MS83" s="105"/>
      <c r="MT83" s="105"/>
      <c r="MU83" s="105"/>
      <c r="MV83" s="105"/>
      <c r="MW83" s="105"/>
      <c r="MX83" s="105"/>
      <c r="MY83" s="105"/>
      <c r="MZ83" s="105"/>
      <c r="NA83" s="105"/>
      <c r="NB83" s="105"/>
      <c r="NC83" s="105"/>
      <c r="ND83" s="105"/>
      <c r="NE83" s="105"/>
      <c r="NF83" s="105"/>
      <c r="NG83" s="105"/>
      <c r="NH83" s="105"/>
      <c r="NI83" s="105"/>
      <c r="NJ83" s="105"/>
      <c r="NK83" s="105"/>
      <c r="NL83" s="105"/>
      <c r="NM83" s="105"/>
      <c r="NN83" s="105"/>
      <c r="NO83" s="105"/>
      <c r="NP83" s="105"/>
      <c r="NQ83" s="105"/>
      <c r="NR83" s="105"/>
      <c r="NS83" s="105"/>
      <c r="NT83" s="105"/>
      <c r="NU83" s="105"/>
      <c r="NV83" s="105"/>
      <c r="NW83" s="105"/>
      <c r="NX83" s="105"/>
      <c r="NY83" s="105"/>
      <c r="NZ83" s="105"/>
      <c r="OA83" s="105"/>
      <c r="OB83" s="105"/>
      <c r="OC83" s="105"/>
      <c r="OD83" s="105"/>
      <c r="OE83" s="105"/>
      <c r="OF83" s="105"/>
      <c r="OG83" s="105"/>
      <c r="OH83" s="105"/>
      <c r="OI83" s="105"/>
      <c r="OJ83" s="105"/>
      <c r="OK83" s="105"/>
      <c r="OL83" s="105"/>
      <c r="OM83" s="105"/>
      <c r="ON83" s="105"/>
      <c r="OO83" s="105"/>
      <c r="OP83" s="105"/>
      <c r="OQ83" s="105"/>
      <c r="OR83" s="105"/>
      <c r="OS83" s="105"/>
      <c r="OT83" s="105"/>
      <c r="OU83" s="105"/>
      <c r="OV83" s="105"/>
      <c r="OW83" s="105"/>
      <c r="OX83" s="105"/>
      <c r="OY83" s="105"/>
      <c r="OZ83" s="105"/>
      <c r="PA83" s="105"/>
      <c r="PB83" s="105"/>
      <c r="PC83" s="105"/>
      <c r="PD83" s="105"/>
      <c r="PE83" s="105"/>
      <c r="PF83" s="105"/>
      <c r="PG83" s="105"/>
      <c r="PH83" s="105"/>
      <c r="PI83" s="105"/>
      <c r="PJ83" s="105"/>
      <c r="PK83" s="105"/>
      <c r="PL83" s="105"/>
      <c r="PM83" s="105"/>
      <c r="PN83" s="105"/>
      <c r="PO83" s="105"/>
      <c r="PP83" s="105"/>
      <c r="PQ83" s="105"/>
      <c r="PR83" s="105"/>
      <c r="PS83" s="105"/>
      <c r="PT83" s="105"/>
      <c r="PU83" s="105"/>
      <c r="PV83" s="105"/>
      <c r="PW83" s="105"/>
      <c r="PX83" s="105"/>
      <c r="PY83" s="105"/>
      <c r="PZ83" s="105"/>
      <c r="QA83" s="105"/>
      <c r="QB83" s="105"/>
      <c r="QC83" s="105"/>
      <c r="QD83" s="105"/>
      <c r="QE83" s="105"/>
      <c r="QF83" s="105"/>
      <c r="QG83" s="105"/>
      <c r="QH83" s="105"/>
      <c r="QI83" s="105"/>
      <c r="QJ83" s="105"/>
      <c r="QK83" s="105"/>
      <c r="QL83" s="105"/>
      <c r="QM83" s="105"/>
      <c r="QN83" s="105"/>
      <c r="QO83" s="105"/>
      <c r="QP83" s="105"/>
      <c r="QQ83" s="105"/>
      <c r="QR83" s="105"/>
      <c r="QS83" s="105"/>
      <c r="QT83" s="105"/>
      <c r="QU83" s="105"/>
      <c r="QV83" s="105"/>
      <c r="QW83" s="105"/>
      <c r="QX83" s="105"/>
      <c r="QY83" s="105"/>
      <c r="QZ83" s="105"/>
      <c r="RA83" s="105"/>
      <c r="RB83" s="105"/>
      <c r="RC83" s="105"/>
      <c r="RD83" s="105"/>
      <c r="RE83" s="105"/>
      <c r="RF83" s="105"/>
      <c r="RG83" s="105"/>
      <c r="RH83" s="105"/>
      <c r="RI83" s="105"/>
      <c r="RJ83" s="105"/>
      <c r="RK83" s="105"/>
      <c r="RL83" s="105"/>
      <c r="RM83" s="105"/>
      <c r="RN83" s="105"/>
      <c r="RO83" s="105"/>
      <c r="RP83" s="105"/>
      <c r="RQ83" s="105"/>
      <c r="RR83" s="105"/>
      <c r="RS83" s="105"/>
      <c r="RT83" s="105"/>
      <c r="RU83" s="105"/>
      <c r="RV83" s="105"/>
      <c r="RW83" s="105"/>
      <c r="RX83" s="105"/>
      <c r="RY83" s="105"/>
      <c r="RZ83" s="105"/>
      <c r="SA83" s="105"/>
      <c r="SB83" s="105"/>
      <c r="SC83" s="105"/>
      <c r="SD83" s="105"/>
      <c r="SE83" s="105"/>
      <c r="SF83" s="105"/>
      <c r="SG83" s="105"/>
      <c r="SH83" s="105"/>
      <c r="SI83" s="105"/>
      <c r="SJ83" s="105"/>
      <c r="SK83" s="105"/>
      <c r="SL83" s="105"/>
      <c r="SM83" s="105"/>
      <c r="SN83" s="105"/>
      <c r="SO83" s="105"/>
      <c r="SP83" s="105"/>
      <c r="SQ83" s="105"/>
      <c r="SR83" s="105"/>
      <c r="SS83" s="105"/>
      <c r="ST83" s="105"/>
      <c r="SU83" s="105"/>
      <c r="SV83" s="105"/>
      <c r="SW83" s="105"/>
      <c r="SX83" s="105"/>
      <c r="SY83" s="105"/>
      <c r="SZ83" s="105"/>
      <c r="TA83" s="105"/>
      <c r="TB83" s="105"/>
      <c r="TC83" s="105"/>
      <c r="TD83" s="105"/>
      <c r="TE83" s="105"/>
      <c r="TF83" s="105"/>
      <c r="TG83" s="105"/>
      <c r="TH83" s="105"/>
      <c r="TI83" s="105"/>
      <c r="TJ83" s="105"/>
      <c r="TK83" s="105"/>
      <c r="TL83" s="105"/>
      <c r="TM83" s="105"/>
      <c r="TN83" s="105"/>
      <c r="TO83" s="105"/>
      <c r="TP83" s="105"/>
      <c r="TQ83" s="105"/>
      <c r="TR83" s="105"/>
      <c r="TS83" s="105"/>
      <c r="TT83" s="105"/>
      <c r="TU83" s="105"/>
      <c r="TV83" s="105"/>
      <c r="TW83" s="105"/>
      <c r="TX83" s="105"/>
      <c r="TY83" s="105"/>
      <c r="TZ83" s="105"/>
      <c r="UA83" s="105"/>
      <c r="UB83" s="105"/>
      <c r="UC83" s="105"/>
      <c r="UD83" s="105"/>
      <c r="UE83" s="105"/>
      <c r="UF83" s="105"/>
      <c r="UG83" s="105"/>
      <c r="UH83" s="105"/>
      <c r="UI83" s="105"/>
      <c r="UJ83" s="105"/>
      <c r="UK83" s="105"/>
      <c r="UL83" s="105"/>
      <c r="UM83" s="105"/>
      <c r="UN83" s="105"/>
      <c r="UO83" s="105"/>
      <c r="UP83" s="105"/>
      <c r="UQ83" s="105"/>
      <c r="UR83" s="105"/>
      <c r="US83" s="105"/>
      <c r="UT83" s="105"/>
      <c r="UU83" s="105"/>
      <c r="UV83" s="105"/>
      <c r="UW83" s="105"/>
      <c r="UX83" s="105"/>
      <c r="UY83" s="105"/>
      <c r="UZ83" s="105"/>
      <c r="VA83" s="105"/>
      <c r="VB83" s="105"/>
      <c r="VC83" s="105"/>
      <c r="VD83" s="105"/>
      <c r="VE83" s="105"/>
      <c r="VF83" s="105"/>
      <c r="VG83" s="105"/>
      <c r="VH83" s="105"/>
      <c r="VI83" s="105"/>
      <c r="VJ83" s="105"/>
      <c r="VK83" s="105"/>
      <c r="VL83" s="105"/>
      <c r="VM83" s="105"/>
      <c r="VN83" s="105"/>
      <c r="VO83" s="105"/>
      <c r="VP83" s="105"/>
      <c r="VQ83" s="105"/>
      <c r="VR83" s="105"/>
      <c r="VS83" s="105"/>
      <c r="VT83" s="105"/>
      <c r="VU83" s="105"/>
      <c r="VV83" s="105"/>
      <c r="VW83" s="105"/>
      <c r="VX83" s="105"/>
      <c r="VY83" s="105"/>
      <c r="VZ83" s="105"/>
      <c r="WA83" s="105"/>
      <c r="WB83" s="105"/>
      <c r="WC83" s="105"/>
      <c r="WD83" s="105"/>
      <c r="WE83" s="105"/>
      <c r="WF83" s="105"/>
      <c r="WG83" s="105"/>
      <c r="WH83" s="105"/>
      <c r="WI83" s="105"/>
      <c r="WJ83" s="105"/>
      <c r="WK83" s="105"/>
      <c r="WL83" s="105"/>
      <c r="WM83" s="105"/>
      <c r="WN83" s="105"/>
      <c r="WO83" s="105"/>
      <c r="WP83" s="105"/>
      <c r="WQ83" s="105"/>
      <c r="WR83" s="105"/>
      <c r="WS83" s="105"/>
      <c r="WT83" s="105"/>
      <c r="WU83" s="105"/>
      <c r="WV83" s="105"/>
      <c r="WW83" s="105"/>
      <c r="WX83" s="105"/>
      <c r="WY83" s="105"/>
      <c r="WZ83" s="105"/>
      <c r="XA83" s="105"/>
      <c r="XB83" s="105"/>
      <c r="XC83" s="105"/>
      <c r="XD83" s="105"/>
      <c r="XE83" s="105"/>
      <c r="XF83" s="105"/>
      <c r="XG83" s="105"/>
      <c r="XH83" s="105"/>
      <c r="XI83" s="105"/>
      <c r="XJ83" s="105"/>
      <c r="XK83" s="105"/>
      <c r="XL83" s="105"/>
      <c r="XM83" s="105"/>
      <c r="XN83" s="105"/>
      <c r="XO83" s="105"/>
      <c r="XP83" s="105"/>
      <c r="XQ83" s="105"/>
      <c r="XR83" s="105"/>
      <c r="XS83" s="105"/>
      <c r="XT83" s="105"/>
      <c r="XU83" s="105"/>
      <c r="XV83" s="105"/>
      <c r="XW83" s="105"/>
      <c r="XX83" s="105"/>
      <c r="XY83" s="105"/>
      <c r="XZ83" s="105"/>
      <c r="YA83" s="105"/>
      <c r="YB83" s="105"/>
      <c r="YC83" s="105"/>
      <c r="YD83" s="105"/>
      <c r="YE83" s="105"/>
      <c r="YF83" s="105"/>
      <c r="YG83" s="105"/>
      <c r="YH83" s="105"/>
      <c r="YI83" s="105"/>
      <c r="YJ83" s="105"/>
      <c r="YK83" s="105"/>
      <c r="YL83" s="105"/>
      <c r="YM83" s="105"/>
      <c r="YN83" s="105"/>
      <c r="YO83" s="105"/>
      <c r="YP83" s="105"/>
      <c r="YQ83" s="105"/>
      <c r="YR83" s="105"/>
      <c r="YS83" s="105"/>
      <c r="YT83" s="105"/>
      <c r="YU83" s="105"/>
      <c r="YV83" s="105"/>
      <c r="YW83" s="105"/>
      <c r="YX83" s="105"/>
      <c r="YY83" s="105"/>
      <c r="YZ83" s="105"/>
      <c r="ZA83" s="105"/>
      <c r="ZB83" s="105"/>
      <c r="ZC83" s="105"/>
      <c r="ZD83" s="105"/>
      <c r="ZE83" s="105"/>
      <c r="ZF83" s="105"/>
      <c r="ZG83" s="105"/>
      <c r="ZH83" s="105"/>
      <c r="ZI83" s="105"/>
      <c r="ZJ83" s="105"/>
      <c r="ZK83" s="105"/>
      <c r="ZL83" s="105"/>
      <c r="ZM83" s="105"/>
      <c r="ZN83" s="105"/>
      <c r="ZO83" s="105"/>
      <c r="ZP83" s="105"/>
      <c r="ZQ83" s="105"/>
      <c r="ZR83" s="105"/>
      <c r="ZS83" s="105"/>
      <c r="ZT83" s="105"/>
      <c r="ZU83" s="105"/>
      <c r="ZV83" s="105"/>
      <c r="ZW83" s="105"/>
      <c r="ZX83" s="105"/>
      <c r="ZY83" s="105"/>
      <c r="ZZ83" s="105"/>
      <c r="AAA83" s="105"/>
      <c r="AAB83" s="105"/>
      <c r="AAC83" s="105"/>
      <c r="AAD83" s="105"/>
      <c r="AAE83" s="105"/>
      <c r="AAF83" s="105"/>
      <c r="AAG83" s="105"/>
      <c r="AAH83" s="105"/>
      <c r="AAI83" s="105"/>
      <c r="AAJ83" s="105"/>
      <c r="AAK83" s="105"/>
      <c r="AAL83" s="105"/>
      <c r="AAM83" s="105"/>
      <c r="AAN83" s="105"/>
      <c r="AAO83" s="105"/>
      <c r="AAP83" s="105"/>
      <c r="AAQ83" s="105"/>
      <c r="AAR83" s="105"/>
      <c r="AAS83" s="105"/>
      <c r="AAT83" s="105"/>
      <c r="AAU83" s="105"/>
      <c r="AAV83" s="105"/>
      <c r="AAW83" s="105"/>
      <c r="AAX83" s="105"/>
      <c r="AAY83" s="105"/>
      <c r="AAZ83" s="105"/>
      <c r="ABA83" s="105"/>
      <c r="ABB83" s="105"/>
      <c r="ABC83" s="105"/>
      <c r="ABD83" s="105"/>
      <c r="ABE83" s="105"/>
      <c r="ABF83" s="105"/>
      <c r="ABG83" s="105"/>
      <c r="ABH83" s="105"/>
      <c r="ABI83" s="105"/>
      <c r="ABJ83" s="105"/>
      <c r="ABK83" s="105"/>
      <c r="ABL83" s="105"/>
      <c r="ABM83" s="105"/>
      <c r="ABN83" s="105"/>
      <c r="ABO83" s="105"/>
      <c r="ABP83" s="105"/>
      <c r="ABQ83" s="105"/>
      <c r="ABR83" s="105"/>
      <c r="ABS83" s="105"/>
      <c r="ABT83" s="105"/>
      <c r="ABU83" s="105"/>
      <c r="ABV83" s="105"/>
      <c r="ABW83" s="105"/>
      <c r="ABX83" s="105"/>
      <c r="ABY83" s="105"/>
      <c r="ABZ83" s="105"/>
      <c r="ACA83" s="105"/>
      <c r="ACB83" s="105"/>
      <c r="ACC83" s="105"/>
      <c r="ACD83" s="105"/>
      <c r="ACE83" s="105"/>
      <c r="ACF83" s="105"/>
      <c r="ACG83" s="105"/>
      <c r="ACH83" s="105"/>
      <c r="ACI83" s="105"/>
      <c r="ACJ83" s="105"/>
      <c r="ACK83" s="105"/>
      <c r="ACL83" s="105"/>
      <c r="ACM83" s="105"/>
      <c r="ACN83" s="105"/>
      <c r="ACO83" s="105"/>
      <c r="ACP83" s="105"/>
      <c r="ACQ83" s="105"/>
      <c r="ACR83" s="105"/>
      <c r="ACS83" s="105"/>
      <c r="ACT83" s="105"/>
      <c r="ACU83" s="105"/>
      <c r="ACV83" s="105"/>
      <c r="ACW83" s="105"/>
      <c r="ACX83" s="105"/>
      <c r="ACY83" s="105"/>
      <c r="ACZ83" s="105"/>
      <c r="ADA83" s="105"/>
      <c r="ADB83" s="105"/>
      <c r="ADC83" s="105"/>
      <c r="ADD83" s="105"/>
      <c r="ADE83" s="105"/>
      <c r="ADF83" s="105"/>
      <c r="ADG83" s="105"/>
      <c r="ADH83" s="105"/>
      <c r="ADI83" s="105"/>
      <c r="ADJ83" s="105"/>
      <c r="ADK83" s="105"/>
      <c r="ADL83" s="105"/>
      <c r="ADM83" s="105"/>
      <c r="ADN83" s="105"/>
      <c r="ADO83" s="105"/>
      <c r="ADP83" s="105"/>
      <c r="ADQ83" s="105"/>
      <c r="ADR83" s="105"/>
      <c r="ADS83" s="105"/>
      <c r="ADT83" s="105"/>
      <c r="ADU83" s="105"/>
      <c r="ADV83" s="105"/>
      <c r="ADW83" s="105"/>
      <c r="ADX83" s="105"/>
      <c r="ADY83" s="105"/>
      <c r="ADZ83" s="105"/>
      <c r="AEA83" s="105"/>
      <c r="AEB83" s="105"/>
      <c r="AEC83" s="105"/>
      <c r="AED83" s="105"/>
      <c r="AEE83" s="105"/>
      <c r="AEF83" s="105"/>
      <c r="AEG83" s="105"/>
      <c r="AEH83" s="105"/>
      <c r="AEI83" s="105"/>
      <c r="AEJ83" s="105"/>
      <c r="AEK83" s="105"/>
      <c r="AEL83" s="105"/>
      <c r="AEM83" s="105"/>
      <c r="AEN83" s="105"/>
      <c r="AEO83" s="105"/>
      <c r="AEP83" s="105"/>
      <c r="AEQ83" s="105"/>
      <c r="AER83" s="105"/>
      <c r="AES83" s="105"/>
      <c r="AET83" s="105"/>
      <c r="AEU83" s="105"/>
      <c r="AEV83" s="105"/>
      <c r="AEW83" s="105"/>
      <c r="AEX83" s="105"/>
      <c r="AEY83" s="105"/>
      <c r="AEZ83" s="105"/>
      <c r="AFA83" s="105"/>
      <c r="AFB83" s="105"/>
      <c r="AFC83" s="105"/>
      <c r="AFD83" s="105"/>
      <c r="AFE83" s="105"/>
      <c r="AFF83" s="105"/>
      <c r="AFG83" s="105"/>
      <c r="AFH83" s="105"/>
      <c r="AFI83" s="105"/>
      <c r="AFJ83" s="105"/>
      <c r="AFK83" s="105"/>
      <c r="AFL83" s="105"/>
      <c r="AFM83" s="105"/>
      <c r="AFN83" s="105"/>
      <c r="AFO83" s="105"/>
      <c r="AFP83" s="105"/>
      <c r="AFQ83" s="105"/>
      <c r="AFR83" s="105"/>
      <c r="AFS83" s="105"/>
      <c r="AFT83" s="105"/>
      <c r="AFU83" s="105"/>
      <c r="AFV83" s="105"/>
      <c r="AFW83" s="105"/>
      <c r="AFX83" s="105"/>
      <c r="AFY83" s="105"/>
      <c r="AFZ83" s="105"/>
      <c r="AGA83" s="105"/>
      <c r="AGB83" s="105"/>
      <c r="AGC83" s="105"/>
      <c r="AGD83" s="105"/>
      <c r="AGE83" s="105"/>
      <c r="AGF83" s="105"/>
      <c r="AGG83" s="105"/>
      <c r="AGH83" s="105"/>
      <c r="AGI83" s="105"/>
      <c r="AGJ83" s="105"/>
      <c r="AGK83" s="105"/>
      <c r="AGL83" s="105"/>
      <c r="AGM83" s="105"/>
      <c r="AGN83" s="105"/>
      <c r="AGO83" s="105"/>
      <c r="AGP83" s="105"/>
      <c r="AGQ83" s="105"/>
      <c r="AGR83" s="105"/>
      <c r="AGS83" s="105"/>
      <c r="AGT83" s="105"/>
      <c r="AGU83" s="105"/>
      <c r="AGV83" s="105"/>
      <c r="AGW83" s="105"/>
      <c r="AGX83" s="105"/>
      <c r="AGY83" s="105"/>
      <c r="AGZ83" s="105"/>
      <c r="AHA83" s="105"/>
      <c r="AHB83" s="105"/>
      <c r="AHC83" s="105"/>
      <c r="AHD83" s="105"/>
      <c r="AHE83" s="105"/>
      <c r="AHF83" s="105"/>
      <c r="AHG83" s="105"/>
      <c r="AHH83" s="105"/>
      <c r="AHI83" s="105"/>
      <c r="AHJ83" s="105"/>
      <c r="AHK83" s="105"/>
      <c r="AHL83" s="105"/>
      <c r="AHM83" s="105"/>
      <c r="AHN83" s="105"/>
      <c r="AHO83" s="105"/>
      <c r="AHP83" s="105"/>
      <c r="AHQ83" s="105"/>
      <c r="AHR83" s="105"/>
      <c r="AHS83" s="105"/>
      <c r="AHT83" s="105"/>
      <c r="AHU83" s="105"/>
      <c r="AHV83" s="105"/>
      <c r="AHW83" s="105"/>
      <c r="AHX83" s="105"/>
      <c r="AHY83" s="105"/>
      <c r="AHZ83" s="105"/>
      <c r="AIA83" s="105"/>
      <c r="AIB83" s="105"/>
      <c r="AIC83" s="105"/>
      <c r="AID83" s="105"/>
      <c r="AIE83" s="105"/>
      <c r="AIF83" s="105"/>
      <c r="AIG83" s="105"/>
      <c r="AIH83" s="105"/>
      <c r="AII83" s="105"/>
      <c r="AIJ83" s="105"/>
      <c r="AIK83" s="105"/>
      <c r="AIL83" s="105"/>
      <c r="AIM83" s="105"/>
      <c r="AIN83" s="105"/>
      <c r="AIO83" s="105"/>
      <c r="AIP83" s="105"/>
      <c r="AIQ83" s="105"/>
      <c r="AIR83" s="105"/>
      <c r="AIS83" s="105"/>
      <c r="AIT83" s="105"/>
      <c r="AIU83" s="105"/>
      <c r="AIV83" s="105"/>
      <c r="AIW83" s="105"/>
      <c r="AIX83" s="105"/>
      <c r="AIY83" s="105"/>
      <c r="AIZ83" s="105"/>
      <c r="AJA83" s="105"/>
      <c r="AJB83" s="105"/>
      <c r="AJC83" s="105"/>
      <c r="AJD83" s="105"/>
      <c r="AJE83" s="105"/>
      <c r="AJF83" s="105"/>
      <c r="AJG83" s="105"/>
      <c r="AJH83" s="105"/>
      <c r="AJI83" s="105"/>
      <c r="AJJ83" s="105"/>
      <c r="AJK83" s="105"/>
      <c r="AJL83" s="105"/>
      <c r="AJM83" s="105"/>
      <c r="AJN83" s="105"/>
      <c r="AJO83" s="105"/>
      <c r="AJP83" s="105"/>
      <c r="AJQ83" s="105"/>
      <c r="AJR83" s="105"/>
      <c r="AJS83" s="105"/>
      <c r="AJT83" s="105"/>
      <c r="AJU83" s="105"/>
      <c r="AJV83" s="105"/>
      <c r="AJW83" s="105"/>
      <c r="AJX83" s="105"/>
      <c r="AJY83" s="105"/>
      <c r="AJZ83" s="105"/>
      <c r="AKA83" s="105"/>
      <c r="AKB83" s="105"/>
      <c r="AKC83" s="105"/>
      <c r="AKD83" s="105"/>
      <c r="AKE83" s="105"/>
      <c r="AKF83" s="105"/>
      <c r="AKG83" s="105"/>
      <c r="AKH83" s="105"/>
      <c r="AKI83" s="105"/>
      <c r="AKJ83" s="105"/>
      <c r="AKK83" s="105"/>
      <c r="AKL83" s="105"/>
      <c r="AKM83" s="105"/>
      <c r="AKN83" s="105"/>
      <c r="AKO83" s="105"/>
      <c r="AKP83" s="105"/>
      <c r="AKQ83" s="105"/>
      <c r="AKR83" s="105"/>
      <c r="AKS83" s="105"/>
      <c r="AKT83" s="105"/>
      <c r="AKU83" s="105"/>
      <c r="AKV83" s="105"/>
      <c r="AKW83" s="105"/>
      <c r="AKX83" s="105"/>
      <c r="AKY83" s="105"/>
      <c r="AKZ83" s="105"/>
      <c r="ALA83" s="105"/>
      <c r="ALB83" s="105"/>
      <c r="ALC83" s="105"/>
      <c r="ALD83" s="105"/>
      <c r="ALE83" s="105"/>
      <c r="ALF83" s="105"/>
      <c r="ALG83" s="105"/>
      <c r="ALH83" s="105"/>
      <c r="ALI83" s="105"/>
      <c r="ALJ83" s="105"/>
      <c r="ALK83" s="105"/>
      <c r="ALL83" s="105"/>
      <c r="ALM83" s="105"/>
      <c r="ALN83" s="105"/>
      <c r="ALO83" s="105"/>
      <c r="ALP83" s="105"/>
      <c r="ALQ83" s="105"/>
      <c r="ALR83" s="105"/>
      <c r="ALS83" s="105"/>
      <c r="ALT83" s="105"/>
      <c r="ALU83" s="105"/>
      <c r="ALV83" s="105"/>
      <c r="ALW83" s="105"/>
      <c r="ALX83" s="105"/>
      <c r="ALY83" s="105"/>
      <c r="ALZ83" s="105"/>
      <c r="AMA83" s="105"/>
      <c r="AMB83" s="105"/>
      <c r="AMC83" s="105"/>
      <c r="AMD83" s="105"/>
      <c r="AME83" s="105"/>
      <c r="AMF83" s="105"/>
      <c r="AMG83" s="105"/>
      <c r="AMH83" s="105"/>
      <c r="AMI83" s="105"/>
      <c r="AMJ83" s="105"/>
      <c r="AMK83" s="105"/>
      <c r="AML83" s="105"/>
      <c r="AMM83" s="105"/>
      <c r="AMN83" s="105"/>
      <c r="AMO83" s="105"/>
      <c r="AMP83" s="105"/>
      <c r="AMQ83" s="105"/>
      <c r="AMR83" s="105"/>
      <c r="AMS83" s="105"/>
      <c r="AMT83" s="105"/>
      <c r="AMU83" s="105"/>
      <c r="AMV83" s="105"/>
      <c r="AMW83" s="105"/>
      <c r="AMX83" s="105"/>
      <c r="AMY83" s="105"/>
      <c r="AMZ83" s="105"/>
      <c r="ANA83" s="105"/>
      <c r="ANB83" s="105"/>
      <c r="ANC83" s="105"/>
      <c r="AND83" s="105"/>
      <c r="ANE83" s="105"/>
      <c r="ANF83" s="105"/>
      <c r="ANG83" s="105"/>
      <c r="ANH83" s="105"/>
      <c r="ANI83" s="105"/>
      <c r="ANJ83" s="105"/>
      <c r="ANK83" s="105"/>
      <c r="ANL83" s="105"/>
      <c r="ANM83" s="105"/>
      <c r="ANN83" s="105"/>
      <c r="ANO83" s="105"/>
      <c r="ANP83" s="105"/>
      <c r="ANQ83" s="105"/>
      <c r="ANR83" s="105"/>
      <c r="ANS83" s="105"/>
      <c r="ANT83" s="105"/>
      <c r="ANU83" s="105"/>
      <c r="ANV83" s="105"/>
      <c r="ANW83" s="105"/>
      <c r="ANX83" s="105"/>
      <c r="ANY83" s="105"/>
      <c r="ANZ83" s="105"/>
      <c r="AOA83" s="105"/>
      <c r="AOB83" s="105"/>
      <c r="AOC83" s="105"/>
      <c r="AOD83" s="105"/>
      <c r="AOE83" s="105"/>
      <c r="AOF83" s="105"/>
      <c r="AOG83" s="105"/>
      <c r="AOH83" s="105"/>
      <c r="AOI83" s="105"/>
      <c r="AOJ83" s="105"/>
      <c r="AOK83" s="105"/>
      <c r="AOL83" s="105"/>
      <c r="AOM83" s="105"/>
      <c r="AON83" s="105"/>
      <c r="AOO83" s="105"/>
      <c r="AOP83" s="105"/>
      <c r="AOQ83" s="105"/>
      <c r="AOR83" s="105"/>
      <c r="AOS83" s="105"/>
      <c r="AOT83" s="105"/>
      <c r="AOU83" s="105"/>
      <c r="AOV83" s="105"/>
      <c r="AOW83" s="105"/>
      <c r="AOX83" s="105"/>
      <c r="AOY83" s="105"/>
      <c r="AOZ83" s="105"/>
      <c r="APA83" s="105"/>
      <c r="APB83" s="105"/>
      <c r="APC83" s="105"/>
      <c r="APD83" s="105"/>
      <c r="APE83" s="105"/>
      <c r="APF83" s="105"/>
      <c r="APG83" s="105"/>
      <c r="APH83" s="105"/>
      <c r="API83" s="105"/>
      <c r="APJ83" s="105"/>
      <c r="APK83" s="105"/>
      <c r="APL83" s="105"/>
      <c r="APM83" s="105"/>
      <c r="APN83" s="105"/>
      <c r="APO83" s="105"/>
      <c r="APP83" s="105"/>
      <c r="APQ83" s="105"/>
      <c r="APR83" s="105"/>
      <c r="APS83" s="105"/>
      <c r="APT83" s="105"/>
      <c r="APU83" s="105"/>
      <c r="APV83" s="105"/>
      <c r="APW83" s="105"/>
      <c r="APX83" s="105"/>
      <c r="APY83" s="105"/>
      <c r="APZ83" s="105"/>
      <c r="AQA83" s="105"/>
      <c r="AQB83" s="105"/>
      <c r="AQC83" s="105"/>
      <c r="AQD83" s="105"/>
      <c r="AQE83" s="105"/>
      <c r="AQF83" s="105"/>
      <c r="AQG83" s="105"/>
      <c r="AQH83" s="105"/>
      <c r="AQI83" s="105"/>
      <c r="AQJ83" s="105"/>
      <c r="AQK83" s="105"/>
      <c r="AQL83" s="105"/>
      <c r="AQM83" s="105"/>
      <c r="AQN83" s="105"/>
      <c r="AQO83" s="105"/>
      <c r="AQP83" s="105"/>
      <c r="AQQ83" s="105"/>
      <c r="AQR83" s="105"/>
      <c r="AQS83" s="105"/>
      <c r="AQT83" s="105"/>
      <c r="AQU83" s="105"/>
      <c r="AQV83" s="105"/>
      <c r="AQW83" s="105"/>
      <c r="AQX83" s="105"/>
      <c r="AQY83" s="105"/>
      <c r="AQZ83" s="105"/>
      <c r="ARA83" s="105"/>
      <c r="ARB83" s="105"/>
      <c r="ARC83" s="105"/>
      <c r="ARD83" s="105"/>
      <c r="ARE83" s="105"/>
      <c r="ARF83" s="105"/>
      <c r="ARG83" s="105"/>
      <c r="ARH83" s="105"/>
      <c r="ARI83" s="105"/>
      <c r="ARJ83" s="105"/>
      <c r="ARK83" s="105"/>
      <c r="ARL83" s="105"/>
      <c r="ARM83" s="105"/>
      <c r="ARN83" s="105"/>
      <c r="ARO83" s="105"/>
      <c r="ARP83" s="105"/>
      <c r="ARQ83" s="105"/>
      <c r="ARR83" s="105"/>
      <c r="ARS83" s="105"/>
      <c r="ART83" s="105"/>
      <c r="ARU83" s="105"/>
      <c r="ARV83" s="105"/>
      <c r="ARW83" s="105"/>
      <c r="ARX83" s="105"/>
      <c r="ARY83" s="105"/>
      <c r="ARZ83" s="105"/>
      <c r="ASA83" s="105"/>
      <c r="ASB83" s="105"/>
      <c r="ASC83" s="105"/>
      <c r="ASD83" s="105"/>
      <c r="ASE83" s="105"/>
      <c r="ASF83" s="105"/>
      <c r="ASG83" s="105"/>
      <c r="ASH83" s="105"/>
      <c r="ASI83" s="105"/>
      <c r="ASJ83" s="105"/>
      <c r="ASK83" s="105"/>
      <c r="ASL83" s="105"/>
      <c r="ASM83" s="105"/>
      <c r="ASN83" s="105"/>
      <c r="ASO83" s="105"/>
      <c r="ASP83" s="105"/>
      <c r="ASQ83" s="105"/>
      <c r="ASR83" s="105"/>
      <c r="ASS83" s="105"/>
      <c r="AST83" s="105"/>
      <c r="ASU83" s="105"/>
      <c r="ASV83" s="105"/>
      <c r="ASW83" s="105"/>
      <c r="ASX83" s="105"/>
      <c r="ASY83" s="105"/>
      <c r="ASZ83" s="105"/>
      <c r="ATA83" s="105"/>
      <c r="ATB83" s="105"/>
      <c r="ATC83" s="105"/>
      <c r="ATD83" s="105"/>
      <c r="ATE83" s="105"/>
      <c r="ATF83" s="105"/>
      <c r="ATG83" s="105"/>
      <c r="ATH83" s="105"/>
      <c r="ATI83" s="105"/>
      <c r="ATJ83" s="105"/>
      <c r="ATK83" s="105"/>
      <c r="ATL83" s="105"/>
      <c r="ATM83" s="105"/>
      <c r="ATN83" s="105"/>
      <c r="ATO83" s="105"/>
      <c r="ATP83" s="105"/>
      <c r="ATQ83" s="105"/>
      <c r="ATR83" s="105"/>
      <c r="ATS83" s="105"/>
      <c r="ATT83" s="105"/>
      <c r="ATU83" s="105"/>
      <c r="ATV83" s="105"/>
      <c r="ATW83" s="105"/>
      <c r="ATX83" s="105"/>
      <c r="ATY83" s="105"/>
      <c r="ATZ83" s="105"/>
      <c r="AUA83" s="105"/>
      <c r="AUB83" s="105"/>
      <c r="AUC83" s="105"/>
      <c r="AUD83" s="105"/>
      <c r="AUE83" s="105"/>
      <c r="AUF83" s="105"/>
      <c r="AUG83" s="105"/>
      <c r="AUH83" s="105"/>
      <c r="AUI83" s="105"/>
      <c r="AUJ83" s="105"/>
      <c r="AUK83" s="105"/>
      <c r="AUL83" s="105"/>
      <c r="AUM83" s="105"/>
      <c r="AUN83" s="105"/>
      <c r="AUO83" s="105"/>
      <c r="AUP83" s="105"/>
      <c r="AUQ83" s="105"/>
      <c r="AUR83" s="105"/>
      <c r="AUS83" s="105"/>
      <c r="AUT83" s="105"/>
      <c r="AUU83" s="105"/>
      <c r="AUV83" s="105"/>
      <c r="AUW83" s="105"/>
      <c r="AUX83" s="105"/>
      <c r="AUY83" s="105"/>
      <c r="AUZ83" s="105"/>
      <c r="AVA83" s="105"/>
      <c r="AVB83" s="105"/>
      <c r="AVC83" s="105"/>
      <c r="AVD83" s="105"/>
      <c r="AVE83" s="105"/>
      <c r="AVF83" s="105"/>
      <c r="AVG83" s="105"/>
      <c r="AVH83" s="105"/>
      <c r="AVI83" s="105"/>
      <c r="AVJ83" s="105"/>
      <c r="AVK83" s="105"/>
      <c r="AVL83" s="105"/>
      <c r="AVM83" s="105"/>
      <c r="AVN83" s="105"/>
      <c r="AVO83" s="105"/>
      <c r="AVP83" s="105"/>
      <c r="AVQ83" s="105"/>
      <c r="AVR83" s="105"/>
      <c r="AVS83" s="105"/>
      <c r="AVT83" s="105"/>
      <c r="AVU83" s="105"/>
      <c r="AVV83" s="105"/>
      <c r="AVW83" s="105"/>
      <c r="AVX83" s="105"/>
      <c r="AVY83" s="105"/>
      <c r="AVZ83" s="105"/>
      <c r="AWA83" s="105"/>
      <c r="AWB83" s="105"/>
      <c r="AWC83" s="105"/>
      <c r="AWD83" s="105"/>
      <c r="AWE83" s="105"/>
      <c r="AWF83" s="105"/>
      <c r="AWG83" s="105"/>
      <c r="AWH83" s="105"/>
    </row>
    <row r="84" spans="1:1282" s="58" customFormat="1">
      <c r="A84" s="2578"/>
      <c r="B84" s="65"/>
      <c r="C84" s="7"/>
      <c r="D84" s="7"/>
      <c r="E84" s="7"/>
      <c r="F84" s="7"/>
      <c r="G84" s="7"/>
      <c r="H84" s="7"/>
      <c r="I84" s="7"/>
      <c r="J84" s="7"/>
      <c r="K84" s="7"/>
      <c r="L84" s="7"/>
      <c r="M84" s="7"/>
      <c r="N84" s="8"/>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105"/>
      <c r="BN84" s="105"/>
      <c r="BO84" s="105"/>
      <c r="BP84" s="105"/>
      <c r="BQ84" s="105"/>
      <c r="BR84" s="105"/>
      <c r="BS84" s="105"/>
      <c r="BT84" s="105"/>
      <c r="BU84" s="105"/>
      <c r="BV84" s="105"/>
      <c r="BW84" s="105"/>
      <c r="BX84" s="105"/>
      <c r="BY84" s="105"/>
      <c r="BZ84" s="105"/>
      <c r="CA84" s="105"/>
      <c r="CB84" s="105"/>
      <c r="CC84" s="105"/>
      <c r="CD84" s="105"/>
      <c r="CE84" s="105"/>
      <c r="CF84" s="105"/>
      <c r="CG84" s="105"/>
      <c r="CH84" s="105"/>
      <c r="CI84" s="105"/>
      <c r="CJ84" s="105"/>
      <c r="CK84" s="105"/>
      <c r="CL84" s="105"/>
      <c r="CM84" s="105"/>
      <c r="CN84" s="105"/>
      <c r="CO84" s="105"/>
      <c r="CP84" s="105"/>
      <c r="CQ84" s="105"/>
      <c r="CR84" s="105"/>
      <c r="CS84" s="105"/>
      <c r="CT84" s="105"/>
      <c r="CU84" s="105"/>
      <c r="CV84" s="105"/>
      <c r="CW84" s="105"/>
      <c r="CX84" s="105"/>
      <c r="CY84" s="105"/>
      <c r="CZ84" s="105"/>
      <c r="DA84" s="105"/>
      <c r="DB84" s="105"/>
      <c r="DC84" s="105"/>
      <c r="DD84" s="105"/>
      <c r="DE84" s="105"/>
      <c r="DF84" s="105"/>
      <c r="DG84" s="105"/>
      <c r="DH84" s="105"/>
      <c r="DI84" s="105"/>
      <c r="DJ84" s="105"/>
      <c r="DK84" s="105"/>
      <c r="DL84" s="105"/>
      <c r="DM84" s="105"/>
      <c r="DN84" s="105"/>
      <c r="DO84" s="105"/>
      <c r="DP84" s="105"/>
      <c r="DQ84" s="105"/>
      <c r="DR84" s="105"/>
      <c r="DS84" s="105"/>
      <c r="DT84" s="105"/>
      <c r="DU84" s="105"/>
      <c r="DV84" s="105"/>
      <c r="DW84" s="105"/>
      <c r="DX84" s="105"/>
      <c r="DY84" s="105"/>
      <c r="DZ84" s="105"/>
      <c r="EA84" s="105"/>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05"/>
      <c r="FM84" s="105"/>
      <c r="FN84" s="105"/>
      <c r="FO84" s="105"/>
      <c r="FP84" s="105"/>
      <c r="FQ84" s="105"/>
      <c r="FR84" s="105"/>
      <c r="FS84" s="105"/>
      <c r="FT84" s="105"/>
      <c r="FU84" s="105"/>
      <c r="FV84" s="105"/>
      <c r="FW84" s="105"/>
      <c r="FX84" s="105"/>
      <c r="FY84" s="105"/>
      <c r="FZ84" s="105"/>
      <c r="GA84" s="105"/>
      <c r="GB84" s="105"/>
      <c r="GC84" s="105"/>
      <c r="GD84" s="105"/>
      <c r="GE84" s="105"/>
      <c r="GF84" s="105"/>
      <c r="GG84" s="105"/>
      <c r="GH84" s="105"/>
      <c r="GI84" s="105"/>
      <c r="GJ84" s="105"/>
      <c r="GK84" s="105"/>
      <c r="GL84" s="105"/>
      <c r="GM84" s="105"/>
      <c r="GN84" s="105"/>
      <c r="GO84" s="105"/>
      <c r="GP84" s="105"/>
      <c r="GQ84" s="105"/>
      <c r="GR84" s="105"/>
      <c r="GS84" s="105"/>
      <c r="GT84" s="105"/>
      <c r="GU84" s="105"/>
      <c r="GV84" s="105"/>
      <c r="GW84" s="105"/>
      <c r="GX84" s="105"/>
      <c r="GY84" s="105"/>
      <c r="GZ84" s="105"/>
      <c r="HA84" s="105"/>
      <c r="HB84" s="105"/>
      <c r="HC84" s="105"/>
      <c r="HD84" s="105"/>
      <c r="HE84" s="105"/>
      <c r="HF84" s="105"/>
      <c r="HG84" s="105"/>
      <c r="HH84" s="105"/>
      <c r="HI84" s="105"/>
      <c r="HJ84" s="105"/>
      <c r="HK84" s="105"/>
      <c r="HL84" s="105"/>
      <c r="HM84" s="105"/>
      <c r="HN84" s="105"/>
      <c r="HO84" s="105"/>
      <c r="HP84" s="105"/>
      <c r="HQ84" s="105"/>
      <c r="HR84" s="105"/>
      <c r="HS84" s="105"/>
      <c r="HT84" s="105"/>
      <c r="HU84" s="105"/>
      <c r="HV84" s="105"/>
      <c r="HW84" s="105"/>
      <c r="HX84" s="105"/>
      <c r="HY84" s="105"/>
      <c r="HZ84" s="105"/>
      <c r="IA84" s="105"/>
      <c r="IB84" s="105"/>
      <c r="IC84" s="105"/>
      <c r="ID84" s="105"/>
      <c r="IE84" s="105"/>
      <c r="IF84" s="105"/>
      <c r="IG84" s="105"/>
      <c r="IH84" s="105"/>
      <c r="II84" s="105"/>
      <c r="IJ84" s="105"/>
      <c r="IK84" s="105"/>
      <c r="IL84" s="105"/>
      <c r="IM84" s="105"/>
      <c r="IN84" s="105"/>
      <c r="IO84" s="105"/>
      <c r="IP84" s="105"/>
      <c r="IQ84" s="105"/>
      <c r="IR84" s="105"/>
      <c r="IS84" s="105"/>
      <c r="IT84" s="105"/>
      <c r="IU84" s="105"/>
      <c r="IV84" s="105"/>
      <c r="IW84" s="105"/>
      <c r="IX84" s="105"/>
      <c r="IY84" s="105"/>
      <c r="IZ84" s="105"/>
      <c r="JA84" s="105"/>
      <c r="JB84" s="105"/>
      <c r="JC84" s="105"/>
      <c r="JD84" s="105"/>
      <c r="JE84" s="105"/>
      <c r="JF84" s="105"/>
      <c r="JG84" s="105"/>
      <c r="JH84" s="105"/>
      <c r="JI84" s="105"/>
      <c r="JJ84" s="105"/>
      <c r="JK84" s="105"/>
      <c r="JL84" s="105"/>
      <c r="JM84" s="105"/>
      <c r="JN84" s="105"/>
      <c r="JO84" s="105"/>
      <c r="JP84" s="105"/>
      <c r="JQ84" s="105"/>
      <c r="JR84" s="105"/>
      <c r="JS84" s="105"/>
      <c r="JT84" s="105"/>
      <c r="JU84" s="105"/>
      <c r="JV84" s="105"/>
      <c r="JW84" s="105"/>
      <c r="JX84" s="105"/>
      <c r="JY84" s="105"/>
      <c r="JZ84" s="105"/>
      <c r="KA84" s="105"/>
      <c r="KB84" s="105"/>
      <c r="KC84" s="105"/>
      <c r="KD84" s="105"/>
      <c r="KE84" s="105"/>
      <c r="KF84" s="105"/>
      <c r="KG84" s="105"/>
      <c r="KH84" s="105"/>
      <c r="KI84" s="105"/>
      <c r="KJ84" s="105"/>
      <c r="KK84" s="105"/>
      <c r="KL84" s="105"/>
      <c r="KM84" s="105"/>
      <c r="KN84" s="105"/>
      <c r="KO84" s="105"/>
      <c r="KP84" s="105"/>
      <c r="KQ84" s="105"/>
      <c r="KR84" s="105"/>
      <c r="KS84" s="105"/>
      <c r="KT84" s="105"/>
      <c r="KU84" s="105"/>
      <c r="KV84" s="105"/>
      <c r="KW84" s="105"/>
      <c r="KX84" s="105"/>
      <c r="KY84" s="105"/>
      <c r="KZ84" s="105"/>
      <c r="LA84" s="105"/>
      <c r="LB84" s="105"/>
      <c r="LC84" s="105"/>
      <c r="LD84" s="105"/>
      <c r="LE84" s="105"/>
      <c r="LF84" s="105"/>
      <c r="LG84" s="105"/>
      <c r="LH84" s="105"/>
      <c r="LI84" s="105"/>
      <c r="LJ84" s="105"/>
      <c r="LK84" s="105"/>
      <c r="LL84" s="105"/>
      <c r="LM84" s="105"/>
      <c r="LN84" s="105"/>
      <c r="LO84" s="105"/>
      <c r="LP84" s="105"/>
      <c r="LQ84" s="105"/>
      <c r="LR84" s="105"/>
      <c r="LS84" s="105"/>
      <c r="LT84" s="105"/>
      <c r="LU84" s="105"/>
      <c r="LV84" s="105"/>
      <c r="LW84" s="105"/>
      <c r="LX84" s="105"/>
      <c r="LY84" s="105"/>
      <c r="LZ84" s="105"/>
      <c r="MA84" s="105"/>
      <c r="MB84" s="105"/>
      <c r="MC84" s="105"/>
      <c r="MD84" s="105"/>
      <c r="ME84" s="105"/>
      <c r="MF84" s="105"/>
      <c r="MG84" s="105"/>
      <c r="MH84" s="105"/>
      <c r="MI84" s="105"/>
      <c r="MJ84" s="105"/>
      <c r="MK84" s="105"/>
      <c r="ML84" s="105"/>
      <c r="MM84" s="105"/>
      <c r="MN84" s="105"/>
      <c r="MO84" s="105"/>
      <c r="MP84" s="105"/>
      <c r="MQ84" s="105"/>
      <c r="MR84" s="105"/>
      <c r="MS84" s="105"/>
      <c r="MT84" s="105"/>
      <c r="MU84" s="105"/>
      <c r="MV84" s="105"/>
      <c r="MW84" s="105"/>
      <c r="MX84" s="105"/>
      <c r="MY84" s="105"/>
      <c r="MZ84" s="105"/>
      <c r="NA84" s="105"/>
      <c r="NB84" s="105"/>
      <c r="NC84" s="105"/>
      <c r="ND84" s="105"/>
      <c r="NE84" s="105"/>
      <c r="NF84" s="105"/>
      <c r="NG84" s="105"/>
      <c r="NH84" s="105"/>
      <c r="NI84" s="105"/>
      <c r="NJ84" s="105"/>
      <c r="NK84" s="105"/>
      <c r="NL84" s="105"/>
      <c r="NM84" s="105"/>
      <c r="NN84" s="105"/>
      <c r="NO84" s="105"/>
      <c r="NP84" s="105"/>
      <c r="NQ84" s="105"/>
      <c r="NR84" s="105"/>
      <c r="NS84" s="105"/>
      <c r="NT84" s="105"/>
      <c r="NU84" s="105"/>
      <c r="NV84" s="105"/>
      <c r="NW84" s="105"/>
      <c r="NX84" s="105"/>
      <c r="NY84" s="105"/>
      <c r="NZ84" s="105"/>
      <c r="OA84" s="105"/>
      <c r="OB84" s="105"/>
      <c r="OC84" s="105"/>
      <c r="OD84" s="105"/>
      <c r="OE84" s="105"/>
      <c r="OF84" s="105"/>
      <c r="OG84" s="105"/>
      <c r="OH84" s="105"/>
      <c r="OI84" s="105"/>
      <c r="OJ84" s="105"/>
      <c r="OK84" s="105"/>
      <c r="OL84" s="105"/>
      <c r="OM84" s="105"/>
      <c r="ON84" s="105"/>
      <c r="OO84" s="105"/>
      <c r="OP84" s="105"/>
      <c r="OQ84" s="105"/>
      <c r="OR84" s="105"/>
      <c r="OS84" s="105"/>
      <c r="OT84" s="105"/>
      <c r="OU84" s="105"/>
      <c r="OV84" s="105"/>
      <c r="OW84" s="105"/>
      <c r="OX84" s="105"/>
      <c r="OY84" s="105"/>
      <c r="OZ84" s="105"/>
      <c r="PA84" s="105"/>
      <c r="PB84" s="105"/>
      <c r="PC84" s="105"/>
      <c r="PD84" s="105"/>
      <c r="PE84" s="105"/>
      <c r="PF84" s="105"/>
      <c r="PG84" s="105"/>
      <c r="PH84" s="105"/>
      <c r="PI84" s="105"/>
      <c r="PJ84" s="105"/>
      <c r="PK84" s="105"/>
      <c r="PL84" s="105"/>
      <c r="PM84" s="105"/>
      <c r="PN84" s="105"/>
      <c r="PO84" s="105"/>
      <c r="PP84" s="105"/>
      <c r="PQ84" s="105"/>
      <c r="PR84" s="105"/>
      <c r="PS84" s="105"/>
      <c r="PT84" s="105"/>
      <c r="PU84" s="105"/>
      <c r="PV84" s="105"/>
      <c r="PW84" s="105"/>
      <c r="PX84" s="105"/>
      <c r="PY84" s="105"/>
      <c r="PZ84" s="105"/>
      <c r="QA84" s="105"/>
      <c r="QB84" s="105"/>
      <c r="QC84" s="105"/>
      <c r="QD84" s="105"/>
      <c r="QE84" s="105"/>
      <c r="QF84" s="105"/>
      <c r="QG84" s="105"/>
      <c r="QH84" s="105"/>
      <c r="QI84" s="105"/>
      <c r="QJ84" s="105"/>
      <c r="QK84" s="105"/>
      <c r="QL84" s="105"/>
      <c r="QM84" s="105"/>
      <c r="QN84" s="105"/>
      <c r="QO84" s="105"/>
      <c r="QP84" s="105"/>
      <c r="QQ84" s="105"/>
      <c r="QR84" s="105"/>
      <c r="QS84" s="105"/>
      <c r="QT84" s="105"/>
      <c r="QU84" s="105"/>
      <c r="QV84" s="105"/>
      <c r="QW84" s="105"/>
      <c r="QX84" s="105"/>
      <c r="QY84" s="105"/>
      <c r="QZ84" s="105"/>
      <c r="RA84" s="105"/>
      <c r="RB84" s="105"/>
      <c r="RC84" s="105"/>
      <c r="RD84" s="105"/>
      <c r="RE84" s="105"/>
      <c r="RF84" s="105"/>
      <c r="RG84" s="105"/>
      <c r="RH84" s="105"/>
      <c r="RI84" s="105"/>
      <c r="RJ84" s="105"/>
      <c r="RK84" s="105"/>
      <c r="RL84" s="105"/>
      <c r="RM84" s="105"/>
      <c r="RN84" s="105"/>
      <c r="RO84" s="105"/>
      <c r="RP84" s="105"/>
      <c r="RQ84" s="105"/>
      <c r="RR84" s="105"/>
      <c r="RS84" s="105"/>
      <c r="RT84" s="105"/>
      <c r="RU84" s="105"/>
      <c r="RV84" s="105"/>
      <c r="RW84" s="105"/>
      <c r="RX84" s="105"/>
      <c r="RY84" s="105"/>
      <c r="RZ84" s="105"/>
      <c r="SA84" s="105"/>
      <c r="SB84" s="105"/>
      <c r="SC84" s="105"/>
      <c r="SD84" s="105"/>
      <c r="SE84" s="105"/>
      <c r="SF84" s="105"/>
      <c r="SG84" s="105"/>
      <c r="SH84" s="105"/>
      <c r="SI84" s="105"/>
      <c r="SJ84" s="105"/>
      <c r="SK84" s="105"/>
      <c r="SL84" s="105"/>
      <c r="SM84" s="105"/>
      <c r="SN84" s="105"/>
      <c r="SO84" s="105"/>
      <c r="SP84" s="105"/>
      <c r="SQ84" s="105"/>
      <c r="SR84" s="105"/>
      <c r="SS84" s="105"/>
      <c r="ST84" s="105"/>
      <c r="SU84" s="105"/>
      <c r="SV84" s="105"/>
      <c r="SW84" s="105"/>
      <c r="SX84" s="105"/>
      <c r="SY84" s="105"/>
      <c r="SZ84" s="105"/>
      <c r="TA84" s="105"/>
      <c r="TB84" s="105"/>
      <c r="TC84" s="105"/>
      <c r="TD84" s="105"/>
      <c r="TE84" s="105"/>
      <c r="TF84" s="105"/>
      <c r="TG84" s="105"/>
      <c r="TH84" s="105"/>
      <c r="TI84" s="105"/>
      <c r="TJ84" s="105"/>
      <c r="TK84" s="105"/>
      <c r="TL84" s="105"/>
      <c r="TM84" s="105"/>
      <c r="TN84" s="105"/>
      <c r="TO84" s="105"/>
      <c r="TP84" s="105"/>
      <c r="TQ84" s="105"/>
      <c r="TR84" s="105"/>
      <c r="TS84" s="105"/>
      <c r="TT84" s="105"/>
      <c r="TU84" s="105"/>
      <c r="TV84" s="105"/>
      <c r="TW84" s="105"/>
      <c r="TX84" s="105"/>
      <c r="TY84" s="105"/>
      <c r="TZ84" s="105"/>
      <c r="UA84" s="105"/>
      <c r="UB84" s="105"/>
      <c r="UC84" s="105"/>
      <c r="UD84" s="105"/>
      <c r="UE84" s="105"/>
      <c r="UF84" s="105"/>
      <c r="UG84" s="105"/>
      <c r="UH84" s="105"/>
      <c r="UI84" s="105"/>
      <c r="UJ84" s="105"/>
      <c r="UK84" s="105"/>
      <c r="UL84" s="105"/>
      <c r="UM84" s="105"/>
      <c r="UN84" s="105"/>
      <c r="UO84" s="105"/>
      <c r="UP84" s="105"/>
      <c r="UQ84" s="105"/>
      <c r="UR84" s="105"/>
      <c r="US84" s="105"/>
      <c r="UT84" s="105"/>
      <c r="UU84" s="105"/>
      <c r="UV84" s="105"/>
      <c r="UW84" s="105"/>
      <c r="UX84" s="105"/>
      <c r="UY84" s="105"/>
      <c r="UZ84" s="105"/>
      <c r="VA84" s="105"/>
      <c r="VB84" s="105"/>
      <c r="VC84" s="105"/>
      <c r="VD84" s="105"/>
      <c r="VE84" s="105"/>
      <c r="VF84" s="105"/>
      <c r="VG84" s="105"/>
      <c r="VH84" s="105"/>
      <c r="VI84" s="105"/>
      <c r="VJ84" s="105"/>
      <c r="VK84" s="105"/>
      <c r="VL84" s="105"/>
      <c r="VM84" s="105"/>
      <c r="VN84" s="105"/>
      <c r="VO84" s="105"/>
      <c r="VP84" s="105"/>
      <c r="VQ84" s="105"/>
      <c r="VR84" s="105"/>
      <c r="VS84" s="105"/>
      <c r="VT84" s="105"/>
      <c r="VU84" s="105"/>
      <c r="VV84" s="105"/>
      <c r="VW84" s="105"/>
      <c r="VX84" s="105"/>
      <c r="VY84" s="105"/>
      <c r="VZ84" s="105"/>
      <c r="WA84" s="105"/>
      <c r="WB84" s="105"/>
      <c r="WC84" s="105"/>
      <c r="WD84" s="105"/>
      <c r="WE84" s="105"/>
      <c r="WF84" s="105"/>
      <c r="WG84" s="105"/>
      <c r="WH84" s="105"/>
      <c r="WI84" s="105"/>
      <c r="WJ84" s="105"/>
      <c r="WK84" s="105"/>
      <c r="WL84" s="105"/>
      <c r="WM84" s="105"/>
      <c r="WN84" s="105"/>
      <c r="WO84" s="105"/>
      <c r="WP84" s="105"/>
      <c r="WQ84" s="105"/>
      <c r="WR84" s="105"/>
      <c r="WS84" s="105"/>
      <c r="WT84" s="105"/>
      <c r="WU84" s="105"/>
      <c r="WV84" s="105"/>
      <c r="WW84" s="105"/>
      <c r="WX84" s="105"/>
      <c r="WY84" s="105"/>
      <c r="WZ84" s="105"/>
      <c r="XA84" s="105"/>
      <c r="XB84" s="105"/>
      <c r="XC84" s="105"/>
      <c r="XD84" s="105"/>
      <c r="XE84" s="105"/>
      <c r="XF84" s="105"/>
      <c r="XG84" s="105"/>
      <c r="XH84" s="105"/>
      <c r="XI84" s="105"/>
      <c r="XJ84" s="105"/>
      <c r="XK84" s="105"/>
      <c r="XL84" s="105"/>
      <c r="XM84" s="105"/>
      <c r="XN84" s="105"/>
      <c r="XO84" s="105"/>
      <c r="XP84" s="105"/>
      <c r="XQ84" s="105"/>
      <c r="XR84" s="105"/>
      <c r="XS84" s="105"/>
      <c r="XT84" s="105"/>
      <c r="XU84" s="105"/>
      <c r="XV84" s="105"/>
      <c r="XW84" s="105"/>
      <c r="XX84" s="105"/>
      <c r="XY84" s="105"/>
      <c r="XZ84" s="105"/>
      <c r="YA84" s="105"/>
      <c r="YB84" s="105"/>
      <c r="YC84" s="105"/>
      <c r="YD84" s="105"/>
      <c r="YE84" s="105"/>
      <c r="YF84" s="105"/>
      <c r="YG84" s="105"/>
      <c r="YH84" s="105"/>
      <c r="YI84" s="105"/>
      <c r="YJ84" s="105"/>
      <c r="YK84" s="105"/>
      <c r="YL84" s="105"/>
      <c r="YM84" s="105"/>
      <c r="YN84" s="105"/>
      <c r="YO84" s="105"/>
      <c r="YP84" s="105"/>
      <c r="YQ84" s="105"/>
      <c r="YR84" s="105"/>
      <c r="YS84" s="105"/>
      <c r="YT84" s="105"/>
      <c r="YU84" s="105"/>
      <c r="YV84" s="105"/>
      <c r="YW84" s="105"/>
      <c r="YX84" s="105"/>
      <c r="YY84" s="105"/>
      <c r="YZ84" s="105"/>
      <c r="ZA84" s="105"/>
      <c r="ZB84" s="105"/>
      <c r="ZC84" s="105"/>
      <c r="ZD84" s="105"/>
      <c r="ZE84" s="105"/>
      <c r="ZF84" s="105"/>
      <c r="ZG84" s="105"/>
      <c r="ZH84" s="105"/>
      <c r="ZI84" s="105"/>
      <c r="ZJ84" s="105"/>
      <c r="ZK84" s="105"/>
      <c r="ZL84" s="105"/>
      <c r="ZM84" s="105"/>
      <c r="ZN84" s="105"/>
      <c r="ZO84" s="105"/>
      <c r="ZP84" s="105"/>
      <c r="ZQ84" s="105"/>
      <c r="ZR84" s="105"/>
      <c r="ZS84" s="105"/>
      <c r="ZT84" s="105"/>
      <c r="ZU84" s="105"/>
      <c r="ZV84" s="105"/>
      <c r="ZW84" s="105"/>
      <c r="ZX84" s="105"/>
      <c r="ZY84" s="105"/>
      <c r="ZZ84" s="105"/>
      <c r="AAA84" s="105"/>
      <c r="AAB84" s="105"/>
      <c r="AAC84" s="105"/>
      <c r="AAD84" s="105"/>
      <c r="AAE84" s="105"/>
      <c r="AAF84" s="105"/>
      <c r="AAG84" s="105"/>
      <c r="AAH84" s="105"/>
      <c r="AAI84" s="105"/>
      <c r="AAJ84" s="105"/>
      <c r="AAK84" s="105"/>
      <c r="AAL84" s="105"/>
      <c r="AAM84" s="105"/>
      <c r="AAN84" s="105"/>
      <c r="AAO84" s="105"/>
      <c r="AAP84" s="105"/>
      <c r="AAQ84" s="105"/>
      <c r="AAR84" s="105"/>
      <c r="AAS84" s="105"/>
      <c r="AAT84" s="105"/>
      <c r="AAU84" s="105"/>
      <c r="AAV84" s="105"/>
      <c r="AAW84" s="105"/>
      <c r="AAX84" s="105"/>
      <c r="AAY84" s="105"/>
      <c r="AAZ84" s="105"/>
      <c r="ABA84" s="105"/>
      <c r="ABB84" s="105"/>
      <c r="ABC84" s="105"/>
      <c r="ABD84" s="105"/>
      <c r="ABE84" s="105"/>
      <c r="ABF84" s="105"/>
      <c r="ABG84" s="105"/>
      <c r="ABH84" s="105"/>
      <c r="ABI84" s="105"/>
      <c r="ABJ84" s="105"/>
      <c r="ABK84" s="105"/>
      <c r="ABL84" s="105"/>
      <c r="ABM84" s="105"/>
      <c r="ABN84" s="105"/>
      <c r="ABO84" s="105"/>
      <c r="ABP84" s="105"/>
      <c r="ABQ84" s="105"/>
      <c r="ABR84" s="105"/>
      <c r="ABS84" s="105"/>
      <c r="ABT84" s="105"/>
      <c r="ABU84" s="105"/>
      <c r="ABV84" s="105"/>
      <c r="ABW84" s="105"/>
      <c r="ABX84" s="105"/>
      <c r="ABY84" s="105"/>
      <c r="ABZ84" s="105"/>
      <c r="ACA84" s="105"/>
      <c r="ACB84" s="105"/>
      <c r="ACC84" s="105"/>
      <c r="ACD84" s="105"/>
      <c r="ACE84" s="105"/>
      <c r="ACF84" s="105"/>
      <c r="ACG84" s="105"/>
      <c r="ACH84" s="105"/>
      <c r="ACI84" s="105"/>
      <c r="ACJ84" s="105"/>
      <c r="ACK84" s="105"/>
      <c r="ACL84" s="105"/>
      <c r="ACM84" s="105"/>
      <c r="ACN84" s="105"/>
      <c r="ACO84" s="105"/>
      <c r="ACP84" s="105"/>
      <c r="ACQ84" s="105"/>
      <c r="ACR84" s="105"/>
      <c r="ACS84" s="105"/>
      <c r="ACT84" s="105"/>
      <c r="ACU84" s="105"/>
      <c r="ACV84" s="105"/>
      <c r="ACW84" s="105"/>
      <c r="ACX84" s="105"/>
      <c r="ACY84" s="105"/>
      <c r="ACZ84" s="105"/>
      <c r="ADA84" s="105"/>
      <c r="ADB84" s="105"/>
      <c r="ADC84" s="105"/>
      <c r="ADD84" s="105"/>
      <c r="ADE84" s="105"/>
      <c r="ADF84" s="105"/>
      <c r="ADG84" s="105"/>
      <c r="ADH84" s="105"/>
      <c r="ADI84" s="105"/>
      <c r="ADJ84" s="105"/>
      <c r="ADK84" s="105"/>
      <c r="ADL84" s="105"/>
      <c r="ADM84" s="105"/>
      <c r="ADN84" s="105"/>
      <c r="ADO84" s="105"/>
      <c r="ADP84" s="105"/>
      <c r="ADQ84" s="105"/>
      <c r="ADR84" s="105"/>
      <c r="ADS84" s="105"/>
      <c r="ADT84" s="105"/>
      <c r="ADU84" s="105"/>
      <c r="ADV84" s="105"/>
      <c r="ADW84" s="105"/>
      <c r="ADX84" s="105"/>
      <c r="ADY84" s="105"/>
      <c r="ADZ84" s="105"/>
      <c r="AEA84" s="105"/>
      <c r="AEB84" s="105"/>
      <c r="AEC84" s="105"/>
      <c r="AED84" s="105"/>
      <c r="AEE84" s="105"/>
      <c r="AEF84" s="105"/>
      <c r="AEG84" s="105"/>
      <c r="AEH84" s="105"/>
      <c r="AEI84" s="105"/>
      <c r="AEJ84" s="105"/>
      <c r="AEK84" s="105"/>
      <c r="AEL84" s="105"/>
      <c r="AEM84" s="105"/>
      <c r="AEN84" s="105"/>
      <c r="AEO84" s="105"/>
      <c r="AEP84" s="105"/>
      <c r="AEQ84" s="105"/>
      <c r="AER84" s="105"/>
      <c r="AES84" s="105"/>
      <c r="AET84" s="105"/>
      <c r="AEU84" s="105"/>
      <c r="AEV84" s="105"/>
      <c r="AEW84" s="105"/>
      <c r="AEX84" s="105"/>
      <c r="AEY84" s="105"/>
      <c r="AEZ84" s="105"/>
      <c r="AFA84" s="105"/>
      <c r="AFB84" s="105"/>
      <c r="AFC84" s="105"/>
      <c r="AFD84" s="105"/>
      <c r="AFE84" s="105"/>
      <c r="AFF84" s="105"/>
      <c r="AFG84" s="105"/>
      <c r="AFH84" s="105"/>
      <c r="AFI84" s="105"/>
      <c r="AFJ84" s="105"/>
      <c r="AFK84" s="105"/>
      <c r="AFL84" s="105"/>
      <c r="AFM84" s="105"/>
      <c r="AFN84" s="105"/>
      <c r="AFO84" s="105"/>
      <c r="AFP84" s="105"/>
      <c r="AFQ84" s="105"/>
      <c r="AFR84" s="105"/>
      <c r="AFS84" s="105"/>
      <c r="AFT84" s="105"/>
      <c r="AFU84" s="105"/>
      <c r="AFV84" s="105"/>
      <c r="AFW84" s="105"/>
      <c r="AFX84" s="105"/>
      <c r="AFY84" s="105"/>
      <c r="AFZ84" s="105"/>
      <c r="AGA84" s="105"/>
      <c r="AGB84" s="105"/>
      <c r="AGC84" s="105"/>
      <c r="AGD84" s="105"/>
      <c r="AGE84" s="105"/>
      <c r="AGF84" s="105"/>
      <c r="AGG84" s="105"/>
      <c r="AGH84" s="105"/>
      <c r="AGI84" s="105"/>
      <c r="AGJ84" s="105"/>
      <c r="AGK84" s="105"/>
      <c r="AGL84" s="105"/>
      <c r="AGM84" s="105"/>
      <c r="AGN84" s="105"/>
      <c r="AGO84" s="105"/>
      <c r="AGP84" s="105"/>
      <c r="AGQ84" s="105"/>
      <c r="AGR84" s="105"/>
      <c r="AGS84" s="105"/>
      <c r="AGT84" s="105"/>
      <c r="AGU84" s="105"/>
      <c r="AGV84" s="105"/>
      <c r="AGW84" s="105"/>
      <c r="AGX84" s="105"/>
      <c r="AGY84" s="105"/>
      <c r="AGZ84" s="105"/>
      <c r="AHA84" s="105"/>
      <c r="AHB84" s="105"/>
      <c r="AHC84" s="105"/>
      <c r="AHD84" s="105"/>
      <c r="AHE84" s="105"/>
      <c r="AHF84" s="105"/>
      <c r="AHG84" s="105"/>
      <c r="AHH84" s="105"/>
      <c r="AHI84" s="105"/>
      <c r="AHJ84" s="105"/>
      <c r="AHK84" s="105"/>
      <c r="AHL84" s="105"/>
      <c r="AHM84" s="105"/>
      <c r="AHN84" s="105"/>
      <c r="AHO84" s="105"/>
      <c r="AHP84" s="105"/>
      <c r="AHQ84" s="105"/>
      <c r="AHR84" s="105"/>
      <c r="AHS84" s="105"/>
      <c r="AHT84" s="105"/>
      <c r="AHU84" s="105"/>
      <c r="AHV84" s="105"/>
      <c r="AHW84" s="105"/>
      <c r="AHX84" s="105"/>
      <c r="AHY84" s="105"/>
      <c r="AHZ84" s="105"/>
      <c r="AIA84" s="105"/>
      <c r="AIB84" s="105"/>
      <c r="AIC84" s="105"/>
      <c r="AID84" s="105"/>
      <c r="AIE84" s="105"/>
      <c r="AIF84" s="105"/>
      <c r="AIG84" s="105"/>
      <c r="AIH84" s="105"/>
      <c r="AII84" s="105"/>
      <c r="AIJ84" s="105"/>
      <c r="AIK84" s="105"/>
      <c r="AIL84" s="105"/>
      <c r="AIM84" s="105"/>
      <c r="AIN84" s="105"/>
      <c r="AIO84" s="105"/>
      <c r="AIP84" s="105"/>
      <c r="AIQ84" s="105"/>
      <c r="AIR84" s="105"/>
      <c r="AIS84" s="105"/>
      <c r="AIT84" s="105"/>
      <c r="AIU84" s="105"/>
      <c r="AIV84" s="105"/>
      <c r="AIW84" s="105"/>
      <c r="AIX84" s="105"/>
      <c r="AIY84" s="105"/>
      <c r="AIZ84" s="105"/>
      <c r="AJA84" s="105"/>
      <c r="AJB84" s="105"/>
      <c r="AJC84" s="105"/>
      <c r="AJD84" s="105"/>
      <c r="AJE84" s="105"/>
      <c r="AJF84" s="105"/>
      <c r="AJG84" s="105"/>
      <c r="AJH84" s="105"/>
      <c r="AJI84" s="105"/>
      <c r="AJJ84" s="105"/>
      <c r="AJK84" s="105"/>
      <c r="AJL84" s="105"/>
      <c r="AJM84" s="105"/>
      <c r="AJN84" s="105"/>
      <c r="AJO84" s="105"/>
      <c r="AJP84" s="105"/>
      <c r="AJQ84" s="105"/>
      <c r="AJR84" s="105"/>
      <c r="AJS84" s="105"/>
      <c r="AJT84" s="105"/>
      <c r="AJU84" s="105"/>
      <c r="AJV84" s="105"/>
      <c r="AJW84" s="105"/>
      <c r="AJX84" s="105"/>
      <c r="AJY84" s="105"/>
      <c r="AJZ84" s="105"/>
      <c r="AKA84" s="105"/>
      <c r="AKB84" s="105"/>
      <c r="AKC84" s="105"/>
      <c r="AKD84" s="105"/>
      <c r="AKE84" s="105"/>
      <c r="AKF84" s="105"/>
      <c r="AKG84" s="105"/>
      <c r="AKH84" s="105"/>
      <c r="AKI84" s="105"/>
      <c r="AKJ84" s="105"/>
      <c r="AKK84" s="105"/>
      <c r="AKL84" s="105"/>
      <c r="AKM84" s="105"/>
      <c r="AKN84" s="105"/>
      <c r="AKO84" s="105"/>
      <c r="AKP84" s="105"/>
      <c r="AKQ84" s="105"/>
      <c r="AKR84" s="105"/>
      <c r="AKS84" s="105"/>
      <c r="AKT84" s="105"/>
      <c r="AKU84" s="105"/>
      <c r="AKV84" s="105"/>
      <c r="AKW84" s="105"/>
      <c r="AKX84" s="105"/>
      <c r="AKY84" s="105"/>
      <c r="AKZ84" s="105"/>
      <c r="ALA84" s="105"/>
      <c r="ALB84" s="105"/>
      <c r="ALC84" s="105"/>
      <c r="ALD84" s="105"/>
      <c r="ALE84" s="105"/>
      <c r="ALF84" s="105"/>
      <c r="ALG84" s="105"/>
      <c r="ALH84" s="105"/>
      <c r="ALI84" s="105"/>
      <c r="ALJ84" s="105"/>
      <c r="ALK84" s="105"/>
      <c r="ALL84" s="105"/>
      <c r="ALM84" s="105"/>
      <c r="ALN84" s="105"/>
      <c r="ALO84" s="105"/>
      <c r="ALP84" s="105"/>
      <c r="ALQ84" s="105"/>
      <c r="ALR84" s="105"/>
      <c r="ALS84" s="105"/>
      <c r="ALT84" s="105"/>
      <c r="ALU84" s="105"/>
      <c r="ALV84" s="105"/>
      <c r="ALW84" s="105"/>
      <c r="ALX84" s="105"/>
      <c r="ALY84" s="105"/>
      <c r="ALZ84" s="105"/>
      <c r="AMA84" s="105"/>
      <c r="AMB84" s="105"/>
      <c r="AMC84" s="105"/>
      <c r="AMD84" s="105"/>
      <c r="AME84" s="105"/>
      <c r="AMF84" s="105"/>
      <c r="AMG84" s="105"/>
      <c r="AMH84" s="105"/>
      <c r="AMI84" s="105"/>
      <c r="AMJ84" s="105"/>
      <c r="AMK84" s="105"/>
      <c r="AML84" s="105"/>
      <c r="AMM84" s="105"/>
      <c r="AMN84" s="105"/>
      <c r="AMO84" s="105"/>
      <c r="AMP84" s="105"/>
      <c r="AMQ84" s="105"/>
      <c r="AMR84" s="105"/>
      <c r="AMS84" s="105"/>
      <c r="AMT84" s="105"/>
      <c r="AMU84" s="105"/>
      <c r="AMV84" s="105"/>
      <c r="AMW84" s="105"/>
      <c r="AMX84" s="105"/>
      <c r="AMY84" s="105"/>
      <c r="AMZ84" s="105"/>
      <c r="ANA84" s="105"/>
      <c r="ANB84" s="105"/>
      <c r="ANC84" s="105"/>
      <c r="AND84" s="105"/>
      <c r="ANE84" s="105"/>
      <c r="ANF84" s="105"/>
      <c r="ANG84" s="105"/>
      <c r="ANH84" s="105"/>
      <c r="ANI84" s="105"/>
      <c r="ANJ84" s="105"/>
      <c r="ANK84" s="105"/>
      <c r="ANL84" s="105"/>
      <c r="ANM84" s="105"/>
      <c r="ANN84" s="105"/>
      <c r="ANO84" s="105"/>
      <c r="ANP84" s="105"/>
      <c r="ANQ84" s="105"/>
      <c r="ANR84" s="105"/>
      <c r="ANS84" s="105"/>
      <c r="ANT84" s="105"/>
      <c r="ANU84" s="105"/>
      <c r="ANV84" s="105"/>
      <c r="ANW84" s="105"/>
      <c r="ANX84" s="105"/>
      <c r="ANY84" s="105"/>
      <c r="ANZ84" s="105"/>
      <c r="AOA84" s="105"/>
      <c r="AOB84" s="105"/>
      <c r="AOC84" s="105"/>
      <c r="AOD84" s="105"/>
      <c r="AOE84" s="105"/>
      <c r="AOF84" s="105"/>
      <c r="AOG84" s="105"/>
      <c r="AOH84" s="105"/>
      <c r="AOI84" s="105"/>
      <c r="AOJ84" s="105"/>
      <c r="AOK84" s="105"/>
      <c r="AOL84" s="105"/>
      <c r="AOM84" s="105"/>
      <c r="AON84" s="105"/>
      <c r="AOO84" s="105"/>
      <c r="AOP84" s="105"/>
      <c r="AOQ84" s="105"/>
      <c r="AOR84" s="105"/>
      <c r="AOS84" s="105"/>
      <c r="AOT84" s="105"/>
      <c r="AOU84" s="105"/>
      <c r="AOV84" s="105"/>
      <c r="AOW84" s="105"/>
      <c r="AOX84" s="105"/>
      <c r="AOY84" s="105"/>
      <c r="AOZ84" s="105"/>
      <c r="APA84" s="105"/>
      <c r="APB84" s="105"/>
      <c r="APC84" s="105"/>
      <c r="APD84" s="105"/>
      <c r="APE84" s="105"/>
      <c r="APF84" s="105"/>
      <c r="APG84" s="105"/>
      <c r="APH84" s="105"/>
      <c r="API84" s="105"/>
      <c r="APJ84" s="105"/>
      <c r="APK84" s="105"/>
      <c r="APL84" s="105"/>
      <c r="APM84" s="105"/>
      <c r="APN84" s="105"/>
      <c r="APO84" s="105"/>
      <c r="APP84" s="105"/>
      <c r="APQ84" s="105"/>
      <c r="APR84" s="105"/>
      <c r="APS84" s="105"/>
      <c r="APT84" s="105"/>
      <c r="APU84" s="105"/>
      <c r="APV84" s="105"/>
      <c r="APW84" s="105"/>
      <c r="APX84" s="105"/>
      <c r="APY84" s="105"/>
      <c r="APZ84" s="105"/>
      <c r="AQA84" s="105"/>
      <c r="AQB84" s="105"/>
      <c r="AQC84" s="105"/>
      <c r="AQD84" s="105"/>
      <c r="AQE84" s="105"/>
      <c r="AQF84" s="105"/>
      <c r="AQG84" s="105"/>
      <c r="AQH84" s="105"/>
      <c r="AQI84" s="105"/>
      <c r="AQJ84" s="105"/>
      <c r="AQK84" s="105"/>
      <c r="AQL84" s="105"/>
      <c r="AQM84" s="105"/>
      <c r="AQN84" s="105"/>
      <c r="AQO84" s="105"/>
      <c r="AQP84" s="105"/>
      <c r="AQQ84" s="105"/>
      <c r="AQR84" s="105"/>
      <c r="AQS84" s="105"/>
      <c r="AQT84" s="105"/>
      <c r="AQU84" s="105"/>
      <c r="AQV84" s="105"/>
      <c r="AQW84" s="105"/>
      <c r="AQX84" s="105"/>
      <c r="AQY84" s="105"/>
      <c r="AQZ84" s="105"/>
      <c r="ARA84" s="105"/>
      <c r="ARB84" s="105"/>
      <c r="ARC84" s="105"/>
      <c r="ARD84" s="105"/>
      <c r="ARE84" s="105"/>
      <c r="ARF84" s="105"/>
      <c r="ARG84" s="105"/>
      <c r="ARH84" s="105"/>
      <c r="ARI84" s="105"/>
      <c r="ARJ84" s="105"/>
      <c r="ARK84" s="105"/>
      <c r="ARL84" s="105"/>
      <c r="ARM84" s="105"/>
      <c r="ARN84" s="105"/>
      <c r="ARO84" s="105"/>
      <c r="ARP84" s="105"/>
      <c r="ARQ84" s="105"/>
      <c r="ARR84" s="105"/>
      <c r="ARS84" s="105"/>
      <c r="ART84" s="105"/>
      <c r="ARU84" s="105"/>
      <c r="ARV84" s="105"/>
      <c r="ARW84" s="105"/>
      <c r="ARX84" s="105"/>
      <c r="ARY84" s="105"/>
      <c r="ARZ84" s="105"/>
      <c r="ASA84" s="105"/>
      <c r="ASB84" s="105"/>
      <c r="ASC84" s="105"/>
      <c r="ASD84" s="105"/>
      <c r="ASE84" s="105"/>
      <c r="ASF84" s="105"/>
      <c r="ASG84" s="105"/>
      <c r="ASH84" s="105"/>
      <c r="ASI84" s="105"/>
      <c r="ASJ84" s="105"/>
      <c r="ASK84" s="105"/>
      <c r="ASL84" s="105"/>
      <c r="ASM84" s="105"/>
      <c r="ASN84" s="105"/>
      <c r="ASO84" s="105"/>
      <c r="ASP84" s="105"/>
      <c r="ASQ84" s="105"/>
      <c r="ASR84" s="105"/>
      <c r="ASS84" s="105"/>
      <c r="AST84" s="105"/>
      <c r="ASU84" s="105"/>
      <c r="ASV84" s="105"/>
      <c r="ASW84" s="105"/>
      <c r="ASX84" s="105"/>
      <c r="ASY84" s="105"/>
      <c r="ASZ84" s="105"/>
      <c r="ATA84" s="105"/>
      <c r="ATB84" s="105"/>
      <c r="ATC84" s="105"/>
      <c r="ATD84" s="105"/>
      <c r="ATE84" s="105"/>
      <c r="ATF84" s="105"/>
      <c r="ATG84" s="105"/>
      <c r="ATH84" s="105"/>
      <c r="ATI84" s="105"/>
      <c r="ATJ84" s="105"/>
      <c r="ATK84" s="105"/>
      <c r="ATL84" s="105"/>
      <c r="ATM84" s="105"/>
      <c r="ATN84" s="105"/>
      <c r="ATO84" s="105"/>
      <c r="ATP84" s="105"/>
      <c r="ATQ84" s="105"/>
      <c r="ATR84" s="105"/>
      <c r="ATS84" s="105"/>
      <c r="ATT84" s="105"/>
      <c r="ATU84" s="105"/>
      <c r="ATV84" s="105"/>
      <c r="ATW84" s="105"/>
      <c r="ATX84" s="105"/>
      <c r="ATY84" s="105"/>
      <c r="ATZ84" s="105"/>
      <c r="AUA84" s="105"/>
      <c r="AUB84" s="105"/>
      <c r="AUC84" s="105"/>
      <c r="AUD84" s="105"/>
      <c r="AUE84" s="105"/>
      <c r="AUF84" s="105"/>
      <c r="AUG84" s="105"/>
      <c r="AUH84" s="105"/>
      <c r="AUI84" s="105"/>
      <c r="AUJ84" s="105"/>
      <c r="AUK84" s="105"/>
      <c r="AUL84" s="105"/>
      <c r="AUM84" s="105"/>
      <c r="AUN84" s="105"/>
      <c r="AUO84" s="105"/>
      <c r="AUP84" s="105"/>
      <c r="AUQ84" s="105"/>
      <c r="AUR84" s="105"/>
      <c r="AUS84" s="105"/>
      <c r="AUT84" s="105"/>
      <c r="AUU84" s="105"/>
      <c r="AUV84" s="105"/>
      <c r="AUW84" s="105"/>
      <c r="AUX84" s="105"/>
      <c r="AUY84" s="105"/>
      <c r="AUZ84" s="105"/>
      <c r="AVA84" s="105"/>
      <c r="AVB84" s="105"/>
      <c r="AVC84" s="105"/>
      <c r="AVD84" s="105"/>
      <c r="AVE84" s="105"/>
      <c r="AVF84" s="105"/>
      <c r="AVG84" s="105"/>
      <c r="AVH84" s="105"/>
      <c r="AVI84" s="105"/>
      <c r="AVJ84" s="105"/>
      <c r="AVK84" s="105"/>
      <c r="AVL84" s="105"/>
      <c r="AVM84" s="105"/>
      <c r="AVN84" s="105"/>
      <c r="AVO84" s="105"/>
      <c r="AVP84" s="105"/>
      <c r="AVQ84" s="105"/>
      <c r="AVR84" s="105"/>
      <c r="AVS84" s="105"/>
      <c r="AVT84" s="105"/>
      <c r="AVU84" s="105"/>
      <c r="AVV84" s="105"/>
      <c r="AVW84" s="105"/>
      <c r="AVX84" s="105"/>
      <c r="AVY84" s="105"/>
      <c r="AVZ84" s="105"/>
      <c r="AWA84" s="105"/>
      <c r="AWB84" s="105"/>
      <c r="AWC84" s="105"/>
      <c r="AWD84" s="105"/>
      <c r="AWE84" s="105"/>
      <c r="AWF84" s="105"/>
      <c r="AWG84" s="105"/>
      <c r="AWH84" s="105"/>
    </row>
    <row r="85" spans="1:1282" s="58" customFormat="1" ht="15.75">
      <c r="A85" s="2578"/>
      <c r="B85" s="65"/>
      <c r="C85" s="88" t="s">
        <v>67</v>
      </c>
      <c r="D85" s="7"/>
      <c r="E85" s="7"/>
      <c r="F85" s="7"/>
      <c r="G85" s="7"/>
      <c r="H85" s="7"/>
      <c r="I85" s="7"/>
      <c r="J85" s="7"/>
      <c r="K85" s="7"/>
      <c r="L85" s="7"/>
      <c r="M85" s="7"/>
      <c r="N85" s="8"/>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05"/>
      <c r="BP85" s="105"/>
      <c r="BQ85" s="105"/>
      <c r="BR85" s="105"/>
      <c r="BS85" s="105"/>
      <c r="BT85" s="105"/>
      <c r="BU85" s="105"/>
      <c r="BV85" s="105"/>
      <c r="BW85" s="105"/>
      <c r="BX85" s="105"/>
      <c r="BY85" s="105"/>
      <c r="BZ85" s="105"/>
      <c r="CA85" s="105"/>
      <c r="CB85" s="105"/>
      <c r="CC85" s="105"/>
      <c r="CD85" s="105"/>
      <c r="CE85" s="105"/>
      <c r="CF85" s="105"/>
      <c r="CG85" s="105"/>
      <c r="CH85" s="105"/>
      <c r="CI85" s="105"/>
      <c r="CJ85" s="105"/>
      <c r="CK85" s="105"/>
      <c r="CL85" s="105"/>
      <c r="CM85" s="105"/>
      <c r="CN85" s="105"/>
      <c r="CO85" s="105"/>
      <c r="CP85" s="105"/>
      <c r="CQ85" s="105"/>
      <c r="CR85" s="105"/>
      <c r="CS85" s="105"/>
      <c r="CT85" s="105"/>
      <c r="CU85" s="105"/>
      <c r="CV85" s="105"/>
      <c r="CW85" s="105"/>
      <c r="CX85" s="105"/>
      <c r="CY85" s="105"/>
      <c r="CZ85" s="105"/>
      <c r="DA85" s="105"/>
      <c r="DB85" s="105"/>
      <c r="DC85" s="105"/>
      <c r="DD85" s="105"/>
      <c r="DE85" s="105"/>
      <c r="DF85" s="105"/>
      <c r="DG85" s="105"/>
      <c r="DH85" s="105"/>
      <c r="DI85" s="105"/>
      <c r="DJ85" s="105"/>
      <c r="DK85" s="105"/>
      <c r="DL85" s="105"/>
      <c r="DM85" s="105"/>
      <c r="DN85" s="105"/>
      <c r="DO85" s="105"/>
      <c r="DP85" s="105"/>
      <c r="DQ85" s="105"/>
      <c r="DR85" s="105"/>
      <c r="DS85" s="105"/>
      <c r="DT85" s="105"/>
      <c r="DU85" s="105"/>
      <c r="DV85" s="105"/>
      <c r="DW85" s="105"/>
      <c r="DX85" s="105"/>
      <c r="DY85" s="105"/>
      <c r="DZ85" s="105"/>
      <c r="EA85" s="105"/>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05"/>
      <c r="FM85" s="105"/>
      <c r="FN85" s="105"/>
      <c r="FO85" s="105"/>
      <c r="FP85" s="105"/>
      <c r="FQ85" s="105"/>
      <c r="FR85" s="105"/>
      <c r="FS85" s="105"/>
      <c r="FT85" s="105"/>
      <c r="FU85" s="105"/>
      <c r="FV85" s="105"/>
      <c r="FW85" s="105"/>
      <c r="FX85" s="105"/>
      <c r="FY85" s="105"/>
      <c r="FZ85" s="105"/>
      <c r="GA85" s="105"/>
      <c r="GB85" s="105"/>
      <c r="GC85" s="105"/>
      <c r="GD85" s="105"/>
      <c r="GE85" s="105"/>
      <c r="GF85" s="105"/>
      <c r="GG85" s="105"/>
      <c r="GH85" s="105"/>
      <c r="GI85" s="105"/>
      <c r="GJ85" s="105"/>
      <c r="GK85" s="105"/>
      <c r="GL85" s="105"/>
      <c r="GM85" s="105"/>
      <c r="GN85" s="105"/>
      <c r="GO85" s="105"/>
      <c r="GP85" s="105"/>
      <c r="GQ85" s="105"/>
      <c r="GR85" s="105"/>
      <c r="GS85" s="105"/>
      <c r="GT85" s="105"/>
      <c r="GU85" s="105"/>
      <c r="GV85" s="105"/>
      <c r="GW85" s="105"/>
      <c r="GX85" s="105"/>
      <c r="GY85" s="105"/>
      <c r="GZ85" s="105"/>
      <c r="HA85" s="105"/>
      <c r="HB85" s="105"/>
      <c r="HC85" s="105"/>
      <c r="HD85" s="105"/>
      <c r="HE85" s="105"/>
      <c r="HF85" s="105"/>
      <c r="HG85" s="105"/>
      <c r="HH85" s="105"/>
      <c r="HI85" s="105"/>
      <c r="HJ85" s="105"/>
      <c r="HK85" s="105"/>
      <c r="HL85" s="105"/>
      <c r="HM85" s="105"/>
      <c r="HN85" s="105"/>
      <c r="HO85" s="105"/>
      <c r="HP85" s="105"/>
      <c r="HQ85" s="105"/>
      <c r="HR85" s="105"/>
      <c r="HS85" s="105"/>
      <c r="HT85" s="105"/>
      <c r="HU85" s="105"/>
      <c r="HV85" s="105"/>
      <c r="HW85" s="105"/>
      <c r="HX85" s="105"/>
      <c r="HY85" s="105"/>
      <c r="HZ85" s="105"/>
      <c r="IA85" s="105"/>
      <c r="IB85" s="105"/>
      <c r="IC85" s="105"/>
      <c r="ID85" s="105"/>
      <c r="IE85" s="105"/>
      <c r="IF85" s="105"/>
      <c r="IG85" s="105"/>
      <c r="IH85" s="105"/>
      <c r="II85" s="105"/>
      <c r="IJ85" s="105"/>
      <c r="IK85" s="105"/>
      <c r="IL85" s="105"/>
      <c r="IM85" s="105"/>
      <c r="IN85" s="105"/>
      <c r="IO85" s="105"/>
      <c r="IP85" s="105"/>
      <c r="IQ85" s="105"/>
      <c r="IR85" s="105"/>
      <c r="IS85" s="105"/>
      <c r="IT85" s="105"/>
      <c r="IU85" s="105"/>
      <c r="IV85" s="105"/>
      <c r="IW85" s="105"/>
      <c r="IX85" s="105"/>
      <c r="IY85" s="105"/>
      <c r="IZ85" s="105"/>
      <c r="JA85" s="105"/>
      <c r="JB85" s="105"/>
      <c r="JC85" s="105"/>
      <c r="JD85" s="105"/>
      <c r="JE85" s="105"/>
      <c r="JF85" s="105"/>
      <c r="JG85" s="105"/>
      <c r="JH85" s="105"/>
      <c r="JI85" s="105"/>
      <c r="JJ85" s="105"/>
      <c r="JK85" s="105"/>
      <c r="JL85" s="105"/>
      <c r="JM85" s="105"/>
      <c r="JN85" s="105"/>
      <c r="JO85" s="105"/>
      <c r="JP85" s="105"/>
      <c r="JQ85" s="105"/>
      <c r="JR85" s="105"/>
      <c r="JS85" s="105"/>
      <c r="JT85" s="105"/>
      <c r="JU85" s="105"/>
      <c r="JV85" s="105"/>
      <c r="JW85" s="105"/>
      <c r="JX85" s="105"/>
      <c r="JY85" s="105"/>
      <c r="JZ85" s="105"/>
      <c r="KA85" s="105"/>
      <c r="KB85" s="105"/>
      <c r="KC85" s="105"/>
      <c r="KD85" s="105"/>
      <c r="KE85" s="105"/>
      <c r="KF85" s="105"/>
      <c r="KG85" s="105"/>
      <c r="KH85" s="105"/>
      <c r="KI85" s="105"/>
      <c r="KJ85" s="105"/>
      <c r="KK85" s="105"/>
      <c r="KL85" s="105"/>
      <c r="KM85" s="105"/>
      <c r="KN85" s="105"/>
      <c r="KO85" s="105"/>
      <c r="KP85" s="105"/>
      <c r="KQ85" s="105"/>
      <c r="KR85" s="105"/>
      <c r="KS85" s="105"/>
      <c r="KT85" s="105"/>
      <c r="KU85" s="105"/>
      <c r="KV85" s="105"/>
      <c r="KW85" s="105"/>
      <c r="KX85" s="105"/>
      <c r="KY85" s="105"/>
      <c r="KZ85" s="105"/>
      <c r="LA85" s="105"/>
      <c r="LB85" s="105"/>
      <c r="LC85" s="105"/>
      <c r="LD85" s="105"/>
      <c r="LE85" s="105"/>
      <c r="LF85" s="105"/>
      <c r="LG85" s="105"/>
      <c r="LH85" s="105"/>
      <c r="LI85" s="105"/>
      <c r="LJ85" s="105"/>
      <c r="LK85" s="105"/>
      <c r="LL85" s="105"/>
      <c r="LM85" s="105"/>
      <c r="LN85" s="105"/>
      <c r="LO85" s="105"/>
      <c r="LP85" s="105"/>
      <c r="LQ85" s="105"/>
      <c r="LR85" s="105"/>
      <c r="LS85" s="105"/>
      <c r="LT85" s="105"/>
      <c r="LU85" s="105"/>
      <c r="LV85" s="105"/>
      <c r="LW85" s="105"/>
      <c r="LX85" s="105"/>
      <c r="LY85" s="105"/>
      <c r="LZ85" s="105"/>
      <c r="MA85" s="105"/>
      <c r="MB85" s="105"/>
      <c r="MC85" s="105"/>
      <c r="MD85" s="105"/>
      <c r="ME85" s="105"/>
      <c r="MF85" s="105"/>
      <c r="MG85" s="105"/>
      <c r="MH85" s="105"/>
      <c r="MI85" s="105"/>
      <c r="MJ85" s="105"/>
      <c r="MK85" s="105"/>
      <c r="ML85" s="105"/>
      <c r="MM85" s="105"/>
      <c r="MN85" s="105"/>
      <c r="MO85" s="105"/>
      <c r="MP85" s="105"/>
      <c r="MQ85" s="105"/>
      <c r="MR85" s="105"/>
      <c r="MS85" s="105"/>
      <c r="MT85" s="105"/>
      <c r="MU85" s="105"/>
      <c r="MV85" s="105"/>
      <c r="MW85" s="105"/>
      <c r="MX85" s="105"/>
      <c r="MY85" s="105"/>
      <c r="MZ85" s="105"/>
      <c r="NA85" s="105"/>
      <c r="NB85" s="105"/>
      <c r="NC85" s="105"/>
      <c r="ND85" s="105"/>
      <c r="NE85" s="105"/>
      <c r="NF85" s="105"/>
      <c r="NG85" s="105"/>
      <c r="NH85" s="105"/>
      <c r="NI85" s="105"/>
      <c r="NJ85" s="105"/>
      <c r="NK85" s="105"/>
      <c r="NL85" s="105"/>
      <c r="NM85" s="105"/>
      <c r="NN85" s="105"/>
      <c r="NO85" s="105"/>
      <c r="NP85" s="105"/>
      <c r="NQ85" s="105"/>
      <c r="NR85" s="105"/>
      <c r="NS85" s="105"/>
      <c r="NT85" s="105"/>
      <c r="NU85" s="105"/>
      <c r="NV85" s="105"/>
      <c r="NW85" s="105"/>
      <c r="NX85" s="105"/>
      <c r="NY85" s="105"/>
      <c r="NZ85" s="105"/>
      <c r="OA85" s="105"/>
      <c r="OB85" s="105"/>
      <c r="OC85" s="105"/>
      <c r="OD85" s="105"/>
      <c r="OE85" s="105"/>
      <c r="OF85" s="105"/>
      <c r="OG85" s="105"/>
      <c r="OH85" s="105"/>
      <c r="OI85" s="105"/>
      <c r="OJ85" s="105"/>
      <c r="OK85" s="105"/>
      <c r="OL85" s="105"/>
      <c r="OM85" s="105"/>
      <c r="ON85" s="105"/>
      <c r="OO85" s="105"/>
      <c r="OP85" s="105"/>
      <c r="OQ85" s="105"/>
      <c r="OR85" s="105"/>
      <c r="OS85" s="105"/>
      <c r="OT85" s="105"/>
      <c r="OU85" s="105"/>
      <c r="OV85" s="105"/>
      <c r="OW85" s="105"/>
      <c r="OX85" s="105"/>
      <c r="OY85" s="105"/>
      <c r="OZ85" s="105"/>
      <c r="PA85" s="105"/>
      <c r="PB85" s="105"/>
      <c r="PC85" s="105"/>
      <c r="PD85" s="105"/>
      <c r="PE85" s="105"/>
      <c r="PF85" s="105"/>
      <c r="PG85" s="105"/>
      <c r="PH85" s="105"/>
      <c r="PI85" s="105"/>
      <c r="PJ85" s="105"/>
      <c r="PK85" s="105"/>
      <c r="PL85" s="105"/>
      <c r="PM85" s="105"/>
      <c r="PN85" s="105"/>
      <c r="PO85" s="105"/>
      <c r="PP85" s="105"/>
      <c r="PQ85" s="105"/>
      <c r="PR85" s="105"/>
      <c r="PS85" s="105"/>
      <c r="PT85" s="105"/>
      <c r="PU85" s="105"/>
      <c r="PV85" s="105"/>
      <c r="PW85" s="105"/>
      <c r="PX85" s="105"/>
      <c r="PY85" s="105"/>
      <c r="PZ85" s="105"/>
      <c r="QA85" s="105"/>
      <c r="QB85" s="105"/>
      <c r="QC85" s="105"/>
      <c r="QD85" s="105"/>
      <c r="QE85" s="105"/>
      <c r="QF85" s="105"/>
      <c r="QG85" s="105"/>
      <c r="QH85" s="105"/>
      <c r="QI85" s="105"/>
      <c r="QJ85" s="105"/>
      <c r="QK85" s="105"/>
      <c r="QL85" s="105"/>
      <c r="QM85" s="105"/>
      <c r="QN85" s="105"/>
      <c r="QO85" s="105"/>
      <c r="QP85" s="105"/>
      <c r="QQ85" s="105"/>
      <c r="QR85" s="105"/>
      <c r="QS85" s="105"/>
      <c r="QT85" s="105"/>
      <c r="QU85" s="105"/>
      <c r="QV85" s="105"/>
      <c r="QW85" s="105"/>
      <c r="QX85" s="105"/>
      <c r="QY85" s="105"/>
      <c r="QZ85" s="105"/>
      <c r="RA85" s="105"/>
      <c r="RB85" s="105"/>
      <c r="RC85" s="105"/>
      <c r="RD85" s="105"/>
      <c r="RE85" s="105"/>
      <c r="RF85" s="105"/>
      <c r="RG85" s="105"/>
      <c r="RH85" s="105"/>
      <c r="RI85" s="105"/>
      <c r="RJ85" s="105"/>
      <c r="RK85" s="105"/>
      <c r="RL85" s="105"/>
      <c r="RM85" s="105"/>
      <c r="RN85" s="105"/>
      <c r="RO85" s="105"/>
      <c r="RP85" s="105"/>
      <c r="RQ85" s="105"/>
      <c r="RR85" s="105"/>
      <c r="RS85" s="105"/>
      <c r="RT85" s="105"/>
      <c r="RU85" s="105"/>
      <c r="RV85" s="105"/>
      <c r="RW85" s="105"/>
      <c r="RX85" s="105"/>
      <c r="RY85" s="105"/>
      <c r="RZ85" s="105"/>
      <c r="SA85" s="105"/>
      <c r="SB85" s="105"/>
      <c r="SC85" s="105"/>
      <c r="SD85" s="105"/>
      <c r="SE85" s="105"/>
      <c r="SF85" s="105"/>
      <c r="SG85" s="105"/>
      <c r="SH85" s="105"/>
      <c r="SI85" s="105"/>
      <c r="SJ85" s="105"/>
      <c r="SK85" s="105"/>
      <c r="SL85" s="105"/>
      <c r="SM85" s="105"/>
      <c r="SN85" s="105"/>
      <c r="SO85" s="105"/>
      <c r="SP85" s="105"/>
      <c r="SQ85" s="105"/>
      <c r="SR85" s="105"/>
      <c r="SS85" s="105"/>
      <c r="ST85" s="105"/>
      <c r="SU85" s="105"/>
      <c r="SV85" s="105"/>
      <c r="SW85" s="105"/>
      <c r="SX85" s="105"/>
      <c r="SY85" s="105"/>
      <c r="SZ85" s="105"/>
      <c r="TA85" s="105"/>
      <c r="TB85" s="105"/>
      <c r="TC85" s="105"/>
      <c r="TD85" s="105"/>
      <c r="TE85" s="105"/>
      <c r="TF85" s="105"/>
      <c r="TG85" s="105"/>
      <c r="TH85" s="105"/>
      <c r="TI85" s="105"/>
      <c r="TJ85" s="105"/>
      <c r="TK85" s="105"/>
      <c r="TL85" s="105"/>
      <c r="TM85" s="105"/>
      <c r="TN85" s="105"/>
      <c r="TO85" s="105"/>
      <c r="TP85" s="105"/>
      <c r="TQ85" s="105"/>
      <c r="TR85" s="105"/>
      <c r="TS85" s="105"/>
      <c r="TT85" s="105"/>
      <c r="TU85" s="105"/>
      <c r="TV85" s="105"/>
      <c r="TW85" s="105"/>
      <c r="TX85" s="105"/>
      <c r="TY85" s="105"/>
      <c r="TZ85" s="105"/>
      <c r="UA85" s="105"/>
      <c r="UB85" s="105"/>
      <c r="UC85" s="105"/>
      <c r="UD85" s="105"/>
      <c r="UE85" s="105"/>
      <c r="UF85" s="105"/>
      <c r="UG85" s="105"/>
      <c r="UH85" s="105"/>
      <c r="UI85" s="105"/>
      <c r="UJ85" s="105"/>
      <c r="UK85" s="105"/>
      <c r="UL85" s="105"/>
      <c r="UM85" s="105"/>
      <c r="UN85" s="105"/>
      <c r="UO85" s="105"/>
      <c r="UP85" s="105"/>
      <c r="UQ85" s="105"/>
      <c r="UR85" s="105"/>
      <c r="US85" s="105"/>
      <c r="UT85" s="105"/>
      <c r="UU85" s="105"/>
      <c r="UV85" s="105"/>
      <c r="UW85" s="105"/>
      <c r="UX85" s="105"/>
      <c r="UY85" s="105"/>
      <c r="UZ85" s="105"/>
      <c r="VA85" s="105"/>
      <c r="VB85" s="105"/>
      <c r="VC85" s="105"/>
      <c r="VD85" s="105"/>
      <c r="VE85" s="105"/>
      <c r="VF85" s="105"/>
      <c r="VG85" s="105"/>
      <c r="VH85" s="105"/>
      <c r="VI85" s="105"/>
      <c r="VJ85" s="105"/>
      <c r="VK85" s="105"/>
      <c r="VL85" s="105"/>
      <c r="VM85" s="105"/>
      <c r="VN85" s="105"/>
      <c r="VO85" s="105"/>
      <c r="VP85" s="105"/>
      <c r="VQ85" s="105"/>
      <c r="VR85" s="105"/>
      <c r="VS85" s="105"/>
      <c r="VT85" s="105"/>
      <c r="VU85" s="105"/>
      <c r="VV85" s="105"/>
      <c r="VW85" s="105"/>
      <c r="VX85" s="105"/>
      <c r="VY85" s="105"/>
      <c r="VZ85" s="105"/>
      <c r="WA85" s="105"/>
      <c r="WB85" s="105"/>
      <c r="WC85" s="105"/>
      <c r="WD85" s="105"/>
      <c r="WE85" s="105"/>
      <c r="WF85" s="105"/>
      <c r="WG85" s="105"/>
      <c r="WH85" s="105"/>
      <c r="WI85" s="105"/>
      <c r="WJ85" s="105"/>
      <c r="WK85" s="105"/>
      <c r="WL85" s="105"/>
      <c r="WM85" s="105"/>
      <c r="WN85" s="105"/>
      <c r="WO85" s="105"/>
      <c r="WP85" s="105"/>
      <c r="WQ85" s="105"/>
      <c r="WR85" s="105"/>
      <c r="WS85" s="105"/>
      <c r="WT85" s="105"/>
      <c r="WU85" s="105"/>
      <c r="WV85" s="105"/>
      <c r="WW85" s="105"/>
      <c r="WX85" s="105"/>
      <c r="WY85" s="105"/>
      <c r="WZ85" s="105"/>
      <c r="XA85" s="105"/>
      <c r="XB85" s="105"/>
      <c r="XC85" s="105"/>
      <c r="XD85" s="105"/>
      <c r="XE85" s="105"/>
      <c r="XF85" s="105"/>
      <c r="XG85" s="105"/>
      <c r="XH85" s="105"/>
      <c r="XI85" s="105"/>
      <c r="XJ85" s="105"/>
      <c r="XK85" s="105"/>
      <c r="XL85" s="105"/>
      <c r="XM85" s="105"/>
      <c r="XN85" s="105"/>
      <c r="XO85" s="105"/>
      <c r="XP85" s="105"/>
      <c r="XQ85" s="105"/>
      <c r="XR85" s="105"/>
      <c r="XS85" s="105"/>
      <c r="XT85" s="105"/>
      <c r="XU85" s="105"/>
      <c r="XV85" s="105"/>
      <c r="XW85" s="105"/>
      <c r="XX85" s="105"/>
      <c r="XY85" s="105"/>
      <c r="XZ85" s="105"/>
      <c r="YA85" s="105"/>
      <c r="YB85" s="105"/>
      <c r="YC85" s="105"/>
      <c r="YD85" s="105"/>
      <c r="YE85" s="105"/>
      <c r="YF85" s="105"/>
      <c r="YG85" s="105"/>
      <c r="YH85" s="105"/>
      <c r="YI85" s="105"/>
      <c r="YJ85" s="105"/>
      <c r="YK85" s="105"/>
      <c r="YL85" s="105"/>
      <c r="YM85" s="105"/>
      <c r="YN85" s="105"/>
      <c r="YO85" s="105"/>
      <c r="YP85" s="105"/>
      <c r="YQ85" s="105"/>
      <c r="YR85" s="105"/>
      <c r="YS85" s="105"/>
      <c r="YT85" s="105"/>
      <c r="YU85" s="105"/>
      <c r="YV85" s="105"/>
      <c r="YW85" s="105"/>
      <c r="YX85" s="105"/>
      <c r="YY85" s="105"/>
      <c r="YZ85" s="105"/>
      <c r="ZA85" s="105"/>
      <c r="ZB85" s="105"/>
      <c r="ZC85" s="105"/>
      <c r="ZD85" s="105"/>
      <c r="ZE85" s="105"/>
      <c r="ZF85" s="105"/>
      <c r="ZG85" s="105"/>
      <c r="ZH85" s="105"/>
      <c r="ZI85" s="105"/>
      <c r="ZJ85" s="105"/>
      <c r="ZK85" s="105"/>
      <c r="ZL85" s="105"/>
      <c r="ZM85" s="105"/>
      <c r="ZN85" s="105"/>
      <c r="ZO85" s="105"/>
      <c r="ZP85" s="105"/>
      <c r="ZQ85" s="105"/>
      <c r="ZR85" s="105"/>
      <c r="ZS85" s="105"/>
      <c r="ZT85" s="105"/>
      <c r="ZU85" s="105"/>
      <c r="ZV85" s="105"/>
      <c r="ZW85" s="105"/>
      <c r="ZX85" s="105"/>
      <c r="ZY85" s="105"/>
      <c r="ZZ85" s="105"/>
      <c r="AAA85" s="105"/>
      <c r="AAB85" s="105"/>
      <c r="AAC85" s="105"/>
      <c r="AAD85" s="105"/>
      <c r="AAE85" s="105"/>
      <c r="AAF85" s="105"/>
      <c r="AAG85" s="105"/>
      <c r="AAH85" s="105"/>
      <c r="AAI85" s="105"/>
      <c r="AAJ85" s="105"/>
      <c r="AAK85" s="105"/>
      <c r="AAL85" s="105"/>
      <c r="AAM85" s="105"/>
      <c r="AAN85" s="105"/>
      <c r="AAO85" s="105"/>
      <c r="AAP85" s="105"/>
      <c r="AAQ85" s="105"/>
      <c r="AAR85" s="105"/>
      <c r="AAS85" s="105"/>
      <c r="AAT85" s="105"/>
      <c r="AAU85" s="105"/>
      <c r="AAV85" s="105"/>
      <c r="AAW85" s="105"/>
      <c r="AAX85" s="105"/>
      <c r="AAY85" s="105"/>
      <c r="AAZ85" s="105"/>
      <c r="ABA85" s="105"/>
      <c r="ABB85" s="105"/>
      <c r="ABC85" s="105"/>
      <c r="ABD85" s="105"/>
      <c r="ABE85" s="105"/>
      <c r="ABF85" s="105"/>
      <c r="ABG85" s="105"/>
      <c r="ABH85" s="105"/>
      <c r="ABI85" s="105"/>
      <c r="ABJ85" s="105"/>
      <c r="ABK85" s="105"/>
      <c r="ABL85" s="105"/>
      <c r="ABM85" s="105"/>
      <c r="ABN85" s="105"/>
      <c r="ABO85" s="105"/>
      <c r="ABP85" s="105"/>
      <c r="ABQ85" s="105"/>
      <c r="ABR85" s="105"/>
      <c r="ABS85" s="105"/>
      <c r="ABT85" s="105"/>
      <c r="ABU85" s="105"/>
      <c r="ABV85" s="105"/>
      <c r="ABW85" s="105"/>
      <c r="ABX85" s="105"/>
      <c r="ABY85" s="105"/>
      <c r="ABZ85" s="105"/>
      <c r="ACA85" s="105"/>
      <c r="ACB85" s="105"/>
      <c r="ACC85" s="105"/>
      <c r="ACD85" s="105"/>
      <c r="ACE85" s="105"/>
      <c r="ACF85" s="105"/>
      <c r="ACG85" s="105"/>
      <c r="ACH85" s="105"/>
      <c r="ACI85" s="105"/>
      <c r="ACJ85" s="105"/>
      <c r="ACK85" s="105"/>
      <c r="ACL85" s="105"/>
      <c r="ACM85" s="105"/>
      <c r="ACN85" s="105"/>
      <c r="ACO85" s="105"/>
      <c r="ACP85" s="105"/>
      <c r="ACQ85" s="105"/>
      <c r="ACR85" s="105"/>
      <c r="ACS85" s="105"/>
      <c r="ACT85" s="105"/>
      <c r="ACU85" s="105"/>
      <c r="ACV85" s="105"/>
      <c r="ACW85" s="105"/>
      <c r="ACX85" s="105"/>
      <c r="ACY85" s="105"/>
      <c r="ACZ85" s="105"/>
      <c r="ADA85" s="105"/>
      <c r="ADB85" s="105"/>
      <c r="ADC85" s="105"/>
      <c r="ADD85" s="105"/>
      <c r="ADE85" s="105"/>
      <c r="ADF85" s="105"/>
      <c r="ADG85" s="105"/>
      <c r="ADH85" s="105"/>
      <c r="ADI85" s="105"/>
      <c r="ADJ85" s="105"/>
      <c r="ADK85" s="105"/>
      <c r="ADL85" s="105"/>
      <c r="ADM85" s="105"/>
      <c r="ADN85" s="105"/>
      <c r="ADO85" s="105"/>
      <c r="ADP85" s="105"/>
      <c r="ADQ85" s="105"/>
      <c r="ADR85" s="105"/>
      <c r="ADS85" s="105"/>
      <c r="ADT85" s="105"/>
      <c r="ADU85" s="105"/>
      <c r="ADV85" s="105"/>
      <c r="ADW85" s="105"/>
      <c r="ADX85" s="105"/>
      <c r="ADY85" s="105"/>
      <c r="ADZ85" s="105"/>
      <c r="AEA85" s="105"/>
      <c r="AEB85" s="105"/>
      <c r="AEC85" s="105"/>
      <c r="AED85" s="105"/>
      <c r="AEE85" s="105"/>
      <c r="AEF85" s="105"/>
      <c r="AEG85" s="105"/>
      <c r="AEH85" s="105"/>
      <c r="AEI85" s="105"/>
      <c r="AEJ85" s="105"/>
      <c r="AEK85" s="105"/>
      <c r="AEL85" s="105"/>
      <c r="AEM85" s="105"/>
      <c r="AEN85" s="105"/>
      <c r="AEO85" s="105"/>
      <c r="AEP85" s="105"/>
      <c r="AEQ85" s="105"/>
      <c r="AER85" s="105"/>
      <c r="AES85" s="105"/>
      <c r="AET85" s="105"/>
      <c r="AEU85" s="105"/>
      <c r="AEV85" s="105"/>
      <c r="AEW85" s="105"/>
      <c r="AEX85" s="105"/>
      <c r="AEY85" s="105"/>
      <c r="AEZ85" s="105"/>
      <c r="AFA85" s="105"/>
      <c r="AFB85" s="105"/>
      <c r="AFC85" s="105"/>
      <c r="AFD85" s="105"/>
      <c r="AFE85" s="105"/>
      <c r="AFF85" s="105"/>
      <c r="AFG85" s="105"/>
      <c r="AFH85" s="105"/>
      <c r="AFI85" s="105"/>
      <c r="AFJ85" s="105"/>
      <c r="AFK85" s="105"/>
      <c r="AFL85" s="105"/>
      <c r="AFM85" s="105"/>
      <c r="AFN85" s="105"/>
      <c r="AFO85" s="105"/>
      <c r="AFP85" s="105"/>
      <c r="AFQ85" s="105"/>
      <c r="AFR85" s="105"/>
      <c r="AFS85" s="105"/>
      <c r="AFT85" s="105"/>
      <c r="AFU85" s="105"/>
      <c r="AFV85" s="105"/>
      <c r="AFW85" s="105"/>
      <c r="AFX85" s="105"/>
      <c r="AFY85" s="105"/>
      <c r="AFZ85" s="105"/>
      <c r="AGA85" s="105"/>
      <c r="AGB85" s="105"/>
      <c r="AGC85" s="105"/>
      <c r="AGD85" s="105"/>
      <c r="AGE85" s="105"/>
      <c r="AGF85" s="105"/>
      <c r="AGG85" s="105"/>
      <c r="AGH85" s="105"/>
      <c r="AGI85" s="105"/>
      <c r="AGJ85" s="105"/>
      <c r="AGK85" s="105"/>
      <c r="AGL85" s="105"/>
      <c r="AGM85" s="105"/>
      <c r="AGN85" s="105"/>
      <c r="AGO85" s="105"/>
      <c r="AGP85" s="105"/>
      <c r="AGQ85" s="105"/>
      <c r="AGR85" s="105"/>
      <c r="AGS85" s="105"/>
      <c r="AGT85" s="105"/>
      <c r="AGU85" s="105"/>
      <c r="AGV85" s="105"/>
      <c r="AGW85" s="105"/>
      <c r="AGX85" s="105"/>
      <c r="AGY85" s="105"/>
      <c r="AGZ85" s="105"/>
      <c r="AHA85" s="105"/>
      <c r="AHB85" s="105"/>
      <c r="AHC85" s="105"/>
      <c r="AHD85" s="105"/>
      <c r="AHE85" s="105"/>
      <c r="AHF85" s="105"/>
      <c r="AHG85" s="105"/>
      <c r="AHH85" s="105"/>
      <c r="AHI85" s="105"/>
      <c r="AHJ85" s="105"/>
      <c r="AHK85" s="105"/>
      <c r="AHL85" s="105"/>
      <c r="AHM85" s="105"/>
      <c r="AHN85" s="105"/>
      <c r="AHO85" s="105"/>
      <c r="AHP85" s="105"/>
      <c r="AHQ85" s="105"/>
      <c r="AHR85" s="105"/>
      <c r="AHS85" s="105"/>
      <c r="AHT85" s="105"/>
      <c r="AHU85" s="105"/>
      <c r="AHV85" s="105"/>
      <c r="AHW85" s="105"/>
      <c r="AHX85" s="105"/>
      <c r="AHY85" s="105"/>
      <c r="AHZ85" s="105"/>
      <c r="AIA85" s="105"/>
      <c r="AIB85" s="105"/>
      <c r="AIC85" s="105"/>
      <c r="AID85" s="105"/>
      <c r="AIE85" s="105"/>
      <c r="AIF85" s="105"/>
      <c r="AIG85" s="105"/>
      <c r="AIH85" s="105"/>
      <c r="AII85" s="105"/>
      <c r="AIJ85" s="105"/>
      <c r="AIK85" s="105"/>
      <c r="AIL85" s="105"/>
      <c r="AIM85" s="105"/>
      <c r="AIN85" s="105"/>
      <c r="AIO85" s="105"/>
      <c r="AIP85" s="105"/>
      <c r="AIQ85" s="105"/>
      <c r="AIR85" s="105"/>
      <c r="AIS85" s="105"/>
      <c r="AIT85" s="105"/>
      <c r="AIU85" s="105"/>
      <c r="AIV85" s="105"/>
      <c r="AIW85" s="105"/>
      <c r="AIX85" s="105"/>
      <c r="AIY85" s="105"/>
      <c r="AIZ85" s="105"/>
      <c r="AJA85" s="105"/>
      <c r="AJB85" s="105"/>
      <c r="AJC85" s="105"/>
      <c r="AJD85" s="105"/>
      <c r="AJE85" s="105"/>
      <c r="AJF85" s="105"/>
      <c r="AJG85" s="105"/>
      <c r="AJH85" s="105"/>
      <c r="AJI85" s="105"/>
      <c r="AJJ85" s="105"/>
      <c r="AJK85" s="105"/>
      <c r="AJL85" s="105"/>
      <c r="AJM85" s="105"/>
      <c r="AJN85" s="105"/>
      <c r="AJO85" s="105"/>
      <c r="AJP85" s="105"/>
      <c r="AJQ85" s="105"/>
      <c r="AJR85" s="105"/>
      <c r="AJS85" s="105"/>
      <c r="AJT85" s="105"/>
      <c r="AJU85" s="105"/>
      <c r="AJV85" s="105"/>
      <c r="AJW85" s="105"/>
      <c r="AJX85" s="105"/>
      <c r="AJY85" s="105"/>
      <c r="AJZ85" s="105"/>
      <c r="AKA85" s="105"/>
      <c r="AKB85" s="105"/>
      <c r="AKC85" s="105"/>
      <c r="AKD85" s="105"/>
      <c r="AKE85" s="105"/>
      <c r="AKF85" s="105"/>
      <c r="AKG85" s="105"/>
      <c r="AKH85" s="105"/>
      <c r="AKI85" s="105"/>
      <c r="AKJ85" s="105"/>
      <c r="AKK85" s="105"/>
      <c r="AKL85" s="105"/>
      <c r="AKM85" s="105"/>
      <c r="AKN85" s="105"/>
      <c r="AKO85" s="105"/>
      <c r="AKP85" s="105"/>
      <c r="AKQ85" s="105"/>
      <c r="AKR85" s="105"/>
      <c r="AKS85" s="105"/>
      <c r="AKT85" s="105"/>
      <c r="AKU85" s="105"/>
      <c r="AKV85" s="105"/>
      <c r="AKW85" s="105"/>
      <c r="AKX85" s="105"/>
      <c r="AKY85" s="105"/>
      <c r="AKZ85" s="105"/>
      <c r="ALA85" s="105"/>
      <c r="ALB85" s="105"/>
      <c r="ALC85" s="105"/>
      <c r="ALD85" s="105"/>
      <c r="ALE85" s="105"/>
      <c r="ALF85" s="105"/>
      <c r="ALG85" s="105"/>
      <c r="ALH85" s="105"/>
      <c r="ALI85" s="105"/>
      <c r="ALJ85" s="105"/>
      <c r="ALK85" s="105"/>
      <c r="ALL85" s="105"/>
      <c r="ALM85" s="105"/>
      <c r="ALN85" s="105"/>
      <c r="ALO85" s="105"/>
      <c r="ALP85" s="105"/>
      <c r="ALQ85" s="105"/>
      <c r="ALR85" s="105"/>
      <c r="ALS85" s="105"/>
      <c r="ALT85" s="105"/>
      <c r="ALU85" s="105"/>
      <c r="ALV85" s="105"/>
      <c r="ALW85" s="105"/>
      <c r="ALX85" s="105"/>
      <c r="ALY85" s="105"/>
      <c r="ALZ85" s="105"/>
      <c r="AMA85" s="105"/>
      <c r="AMB85" s="105"/>
      <c r="AMC85" s="105"/>
      <c r="AMD85" s="105"/>
      <c r="AME85" s="105"/>
      <c r="AMF85" s="105"/>
      <c r="AMG85" s="105"/>
      <c r="AMH85" s="105"/>
      <c r="AMI85" s="105"/>
      <c r="AMJ85" s="105"/>
      <c r="AMK85" s="105"/>
      <c r="AML85" s="105"/>
      <c r="AMM85" s="105"/>
      <c r="AMN85" s="105"/>
      <c r="AMO85" s="105"/>
      <c r="AMP85" s="105"/>
      <c r="AMQ85" s="105"/>
      <c r="AMR85" s="105"/>
      <c r="AMS85" s="105"/>
      <c r="AMT85" s="105"/>
      <c r="AMU85" s="105"/>
      <c r="AMV85" s="105"/>
      <c r="AMW85" s="105"/>
      <c r="AMX85" s="105"/>
      <c r="AMY85" s="105"/>
      <c r="AMZ85" s="105"/>
      <c r="ANA85" s="105"/>
      <c r="ANB85" s="105"/>
      <c r="ANC85" s="105"/>
      <c r="AND85" s="105"/>
      <c r="ANE85" s="105"/>
      <c r="ANF85" s="105"/>
      <c r="ANG85" s="105"/>
      <c r="ANH85" s="105"/>
      <c r="ANI85" s="105"/>
      <c r="ANJ85" s="105"/>
      <c r="ANK85" s="105"/>
      <c r="ANL85" s="105"/>
      <c r="ANM85" s="105"/>
      <c r="ANN85" s="105"/>
      <c r="ANO85" s="105"/>
      <c r="ANP85" s="105"/>
      <c r="ANQ85" s="105"/>
      <c r="ANR85" s="105"/>
      <c r="ANS85" s="105"/>
      <c r="ANT85" s="105"/>
      <c r="ANU85" s="105"/>
      <c r="ANV85" s="105"/>
      <c r="ANW85" s="105"/>
      <c r="ANX85" s="105"/>
      <c r="ANY85" s="105"/>
      <c r="ANZ85" s="105"/>
      <c r="AOA85" s="105"/>
      <c r="AOB85" s="105"/>
      <c r="AOC85" s="105"/>
      <c r="AOD85" s="105"/>
      <c r="AOE85" s="105"/>
      <c r="AOF85" s="105"/>
      <c r="AOG85" s="105"/>
      <c r="AOH85" s="105"/>
      <c r="AOI85" s="105"/>
      <c r="AOJ85" s="105"/>
      <c r="AOK85" s="105"/>
      <c r="AOL85" s="105"/>
      <c r="AOM85" s="105"/>
      <c r="AON85" s="105"/>
      <c r="AOO85" s="105"/>
      <c r="AOP85" s="105"/>
      <c r="AOQ85" s="105"/>
      <c r="AOR85" s="105"/>
      <c r="AOS85" s="105"/>
      <c r="AOT85" s="105"/>
      <c r="AOU85" s="105"/>
      <c r="AOV85" s="105"/>
      <c r="AOW85" s="105"/>
      <c r="AOX85" s="105"/>
      <c r="AOY85" s="105"/>
      <c r="AOZ85" s="105"/>
      <c r="APA85" s="105"/>
      <c r="APB85" s="105"/>
      <c r="APC85" s="105"/>
      <c r="APD85" s="105"/>
      <c r="APE85" s="105"/>
      <c r="APF85" s="105"/>
      <c r="APG85" s="105"/>
      <c r="APH85" s="105"/>
      <c r="API85" s="105"/>
      <c r="APJ85" s="105"/>
      <c r="APK85" s="105"/>
      <c r="APL85" s="105"/>
      <c r="APM85" s="105"/>
      <c r="APN85" s="105"/>
      <c r="APO85" s="105"/>
      <c r="APP85" s="105"/>
      <c r="APQ85" s="105"/>
      <c r="APR85" s="105"/>
      <c r="APS85" s="105"/>
      <c r="APT85" s="105"/>
      <c r="APU85" s="105"/>
      <c r="APV85" s="105"/>
      <c r="APW85" s="105"/>
      <c r="APX85" s="105"/>
      <c r="APY85" s="105"/>
      <c r="APZ85" s="105"/>
      <c r="AQA85" s="105"/>
      <c r="AQB85" s="105"/>
      <c r="AQC85" s="105"/>
      <c r="AQD85" s="105"/>
      <c r="AQE85" s="105"/>
      <c r="AQF85" s="105"/>
      <c r="AQG85" s="105"/>
      <c r="AQH85" s="105"/>
      <c r="AQI85" s="105"/>
      <c r="AQJ85" s="105"/>
      <c r="AQK85" s="105"/>
      <c r="AQL85" s="105"/>
      <c r="AQM85" s="105"/>
      <c r="AQN85" s="105"/>
      <c r="AQO85" s="105"/>
      <c r="AQP85" s="105"/>
      <c r="AQQ85" s="105"/>
      <c r="AQR85" s="105"/>
      <c r="AQS85" s="105"/>
      <c r="AQT85" s="105"/>
      <c r="AQU85" s="105"/>
      <c r="AQV85" s="105"/>
      <c r="AQW85" s="105"/>
      <c r="AQX85" s="105"/>
      <c r="AQY85" s="105"/>
      <c r="AQZ85" s="105"/>
      <c r="ARA85" s="105"/>
      <c r="ARB85" s="105"/>
      <c r="ARC85" s="105"/>
      <c r="ARD85" s="105"/>
      <c r="ARE85" s="105"/>
      <c r="ARF85" s="105"/>
      <c r="ARG85" s="105"/>
      <c r="ARH85" s="105"/>
      <c r="ARI85" s="105"/>
      <c r="ARJ85" s="105"/>
      <c r="ARK85" s="105"/>
      <c r="ARL85" s="105"/>
      <c r="ARM85" s="105"/>
      <c r="ARN85" s="105"/>
      <c r="ARO85" s="105"/>
      <c r="ARP85" s="105"/>
      <c r="ARQ85" s="105"/>
      <c r="ARR85" s="105"/>
      <c r="ARS85" s="105"/>
      <c r="ART85" s="105"/>
      <c r="ARU85" s="105"/>
      <c r="ARV85" s="105"/>
      <c r="ARW85" s="105"/>
      <c r="ARX85" s="105"/>
      <c r="ARY85" s="105"/>
      <c r="ARZ85" s="105"/>
      <c r="ASA85" s="105"/>
      <c r="ASB85" s="105"/>
      <c r="ASC85" s="105"/>
      <c r="ASD85" s="105"/>
      <c r="ASE85" s="105"/>
      <c r="ASF85" s="105"/>
      <c r="ASG85" s="105"/>
      <c r="ASH85" s="105"/>
      <c r="ASI85" s="105"/>
      <c r="ASJ85" s="105"/>
      <c r="ASK85" s="105"/>
      <c r="ASL85" s="105"/>
      <c r="ASM85" s="105"/>
      <c r="ASN85" s="105"/>
      <c r="ASO85" s="105"/>
      <c r="ASP85" s="105"/>
      <c r="ASQ85" s="105"/>
      <c r="ASR85" s="105"/>
      <c r="ASS85" s="105"/>
      <c r="AST85" s="105"/>
      <c r="ASU85" s="105"/>
      <c r="ASV85" s="105"/>
      <c r="ASW85" s="105"/>
      <c r="ASX85" s="105"/>
      <c r="ASY85" s="105"/>
      <c r="ASZ85" s="105"/>
      <c r="ATA85" s="105"/>
      <c r="ATB85" s="105"/>
      <c r="ATC85" s="105"/>
      <c r="ATD85" s="105"/>
      <c r="ATE85" s="105"/>
      <c r="ATF85" s="105"/>
      <c r="ATG85" s="105"/>
      <c r="ATH85" s="105"/>
      <c r="ATI85" s="105"/>
      <c r="ATJ85" s="105"/>
      <c r="ATK85" s="105"/>
      <c r="ATL85" s="105"/>
      <c r="ATM85" s="105"/>
      <c r="ATN85" s="105"/>
      <c r="ATO85" s="105"/>
      <c r="ATP85" s="105"/>
      <c r="ATQ85" s="105"/>
      <c r="ATR85" s="105"/>
      <c r="ATS85" s="105"/>
      <c r="ATT85" s="105"/>
      <c r="ATU85" s="105"/>
      <c r="ATV85" s="105"/>
      <c r="ATW85" s="105"/>
      <c r="ATX85" s="105"/>
      <c r="ATY85" s="105"/>
      <c r="ATZ85" s="105"/>
      <c r="AUA85" s="105"/>
      <c r="AUB85" s="105"/>
      <c r="AUC85" s="105"/>
      <c r="AUD85" s="105"/>
      <c r="AUE85" s="105"/>
      <c r="AUF85" s="105"/>
      <c r="AUG85" s="105"/>
      <c r="AUH85" s="105"/>
      <c r="AUI85" s="105"/>
      <c r="AUJ85" s="105"/>
      <c r="AUK85" s="105"/>
      <c r="AUL85" s="105"/>
      <c r="AUM85" s="105"/>
      <c r="AUN85" s="105"/>
      <c r="AUO85" s="105"/>
      <c r="AUP85" s="105"/>
      <c r="AUQ85" s="105"/>
      <c r="AUR85" s="105"/>
      <c r="AUS85" s="105"/>
      <c r="AUT85" s="105"/>
      <c r="AUU85" s="105"/>
      <c r="AUV85" s="105"/>
      <c r="AUW85" s="105"/>
      <c r="AUX85" s="105"/>
      <c r="AUY85" s="105"/>
      <c r="AUZ85" s="105"/>
      <c r="AVA85" s="105"/>
      <c r="AVB85" s="105"/>
      <c r="AVC85" s="105"/>
      <c r="AVD85" s="105"/>
      <c r="AVE85" s="105"/>
      <c r="AVF85" s="105"/>
      <c r="AVG85" s="105"/>
      <c r="AVH85" s="105"/>
      <c r="AVI85" s="105"/>
      <c r="AVJ85" s="105"/>
      <c r="AVK85" s="105"/>
      <c r="AVL85" s="105"/>
      <c r="AVM85" s="105"/>
      <c r="AVN85" s="105"/>
      <c r="AVO85" s="105"/>
      <c r="AVP85" s="105"/>
      <c r="AVQ85" s="105"/>
      <c r="AVR85" s="105"/>
      <c r="AVS85" s="105"/>
      <c r="AVT85" s="105"/>
      <c r="AVU85" s="105"/>
      <c r="AVV85" s="105"/>
      <c r="AVW85" s="105"/>
      <c r="AVX85" s="105"/>
      <c r="AVY85" s="105"/>
      <c r="AVZ85" s="105"/>
      <c r="AWA85" s="105"/>
      <c r="AWB85" s="105"/>
      <c r="AWC85" s="105"/>
      <c r="AWD85" s="105"/>
      <c r="AWE85" s="105"/>
      <c r="AWF85" s="105"/>
      <c r="AWG85" s="105"/>
      <c r="AWH85" s="105"/>
    </row>
    <row r="86" spans="1:1282" s="58" customFormat="1">
      <c r="A86" s="2578"/>
      <c r="B86" s="65"/>
      <c r="C86" s="7"/>
      <c r="D86" s="7"/>
      <c r="E86" s="7"/>
      <c r="F86" s="7"/>
      <c r="G86" s="7"/>
      <c r="H86" s="7"/>
      <c r="I86" s="7"/>
      <c r="J86" s="7"/>
      <c r="K86" s="7"/>
      <c r="L86" s="7"/>
      <c r="M86" s="7"/>
      <c r="N86" s="8"/>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c r="BH86" s="105"/>
      <c r="BI86" s="105"/>
      <c r="BJ86" s="105"/>
      <c r="BK86" s="105"/>
      <c r="BL86" s="105"/>
      <c r="BM86" s="105"/>
      <c r="BN86" s="105"/>
      <c r="BO86" s="105"/>
      <c r="BP86" s="105"/>
      <c r="BQ86" s="105"/>
      <c r="BR86" s="105"/>
      <c r="BS86" s="105"/>
      <c r="BT86" s="105"/>
      <c r="BU86" s="105"/>
      <c r="BV86" s="105"/>
      <c r="BW86" s="105"/>
      <c r="BX86" s="105"/>
      <c r="BY86" s="105"/>
      <c r="BZ86" s="105"/>
      <c r="CA86" s="105"/>
      <c r="CB86" s="105"/>
      <c r="CC86" s="105"/>
      <c r="CD86" s="105"/>
      <c r="CE86" s="105"/>
      <c r="CF86" s="105"/>
      <c r="CG86" s="105"/>
      <c r="CH86" s="105"/>
      <c r="CI86" s="105"/>
      <c r="CJ86" s="105"/>
      <c r="CK86" s="105"/>
      <c r="CL86" s="105"/>
      <c r="CM86" s="105"/>
      <c r="CN86" s="105"/>
      <c r="CO86" s="105"/>
      <c r="CP86" s="105"/>
      <c r="CQ86" s="105"/>
      <c r="CR86" s="105"/>
      <c r="CS86" s="105"/>
      <c r="CT86" s="105"/>
      <c r="CU86" s="105"/>
      <c r="CV86" s="105"/>
      <c r="CW86" s="105"/>
      <c r="CX86" s="105"/>
      <c r="CY86" s="105"/>
      <c r="CZ86" s="105"/>
      <c r="DA86" s="105"/>
      <c r="DB86" s="105"/>
      <c r="DC86" s="105"/>
      <c r="DD86" s="105"/>
      <c r="DE86" s="105"/>
      <c r="DF86" s="105"/>
      <c r="DG86" s="105"/>
      <c r="DH86" s="105"/>
      <c r="DI86" s="105"/>
      <c r="DJ86" s="105"/>
      <c r="DK86" s="105"/>
      <c r="DL86" s="105"/>
      <c r="DM86" s="105"/>
      <c r="DN86" s="105"/>
      <c r="DO86" s="105"/>
      <c r="DP86" s="105"/>
      <c r="DQ86" s="105"/>
      <c r="DR86" s="105"/>
      <c r="DS86" s="105"/>
      <c r="DT86" s="105"/>
      <c r="DU86" s="105"/>
      <c r="DV86" s="105"/>
      <c r="DW86" s="105"/>
      <c r="DX86" s="105"/>
      <c r="DY86" s="105"/>
      <c r="DZ86" s="105"/>
      <c r="EA86" s="105"/>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05"/>
      <c r="FM86" s="105"/>
      <c r="FN86" s="105"/>
      <c r="FO86" s="105"/>
      <c r="FP86" s="105"/>
      <c r="FQ86" s="105"/>
      <c r="FR86" s="105"/>
      <c r="FS86" s="105"/>
      <c r="FT86" s="105"/>
      <c r="FU86" s="105"/>
      <c r="FV86" s="105"/>
      <c r="FW86" s="105"/>
      <c r="FX86" s="105"/>
      <c r="FY86" s="105"/>
      <c r="FZ86" s="105"/>
      <c r="GA86" s="105"/>
      <c r="GB86" s="105"/>
      <c r="GC86" s="105"/>
      <c r="GD86" s="105"/>
      <c r="GE86" s="105"/>
      <c r="GF86" s="105"/>
      <c r="GG86" s="105"/>
      <c r="GH86" s="105"/>
      <c r="GI86" s="105"/>
      <c r="GJ86" s="105"/>
      <c r="GK86" s="105"/>
      <c r="GL86" s="105"/>
      <c r="GM86" s="105"/>
      <c r="GN86" s="105"/>
      <c r="GO86" s="105"/>
      <c r="GP86" s="105"/>
      <c r="GQ86" s="105"/>
      <c r="GR86" s="105"/>
      <c r="GS86" s="105"/>
      <c r="GT86" s="105"/>
      <c r="GU86" s="105"/>
      <c r="GV86" s="105"/>
      <c r="GW86" s="105"/>
      <c r="GX86" s="105"/>
      <c r="GY86" s="105"/>
      <c r="GZ86" s="105"/>
      <c r="HA86" s="105"/>
      <c r="HB86" s="105"/>
      <c r="HC86" s="105"/>
      <c r="HD86" s="105"/>
      <c r="HE86" s="105"/>
      <c r="HF86" s="105"/>
      <c r="HG86" s="105"/>
      <c r="HH86" s="105"/>
      <c r="HI86" s="105"/>
      <c r="HJ86" s="105"/>
      <c r="HK86" s="105"/>
      <c r="HL86" s="105"/>
      <c r="HM86" s="105"/>
      <c r="HN86" s="105"/>
      <c r="HO86" s="105"/>
      <c r="HP86" s="105"/>
      <c r="HQ86" s="105"/>
      <c r="HR86" s="105"/>
      <c r="HS86" s="105"/>
      <c r="HT86" s="105"/>
      <c r="HU86" s="105"/>
      <c r="HV86" s="105"/>
      <c r="HW86" s="105"/>
      <c r="HX86" s="105"/>
      <c r="HY86" s="105"/>
      <c r="HZ86" s="105"/>
      <c r="IA86" s="105"/>
      <c r="IB86" s="105"/>
      <c r="IC86" s="105"/>
      <c r="ID86" s="105"/>
      <c r="IE86" s="105"/>
      <c r="IF86" s="105"/>
      <c r="IG86" s="105"/>
      <c r="IH86" s="105"/>
      <c r="II86" s="105"/>
      <c r="IJ86" s="105"/>
      <c r="IK86" s="105"/>
      <c r="IL86" s="105"/>
      <c r="IM86" s="105"/>
      <c r="IN86" s="105"/>
      <c r="IO86" s="105"/>
      <c r="IP86" s="105"/>
      <c r="IQ86" s="105"/>
      <c r="IR86" s="105"/>
      <c r="IS86" s="105"/>
      <c r="IT86" s="105"/>
      <c r="IU86" s="105"/>
      <c r="IV86" s="105"/>
      <c r="IW86" s="105"/>
      <c r="IX86" s="105"/>
      <c r="IY86" s="105"/>
      <c r="IZ86" s="105"/>
      <c r="JA86" s="105"/>
      <c r="JB86" s="105"/>
      <c r="JC86" s="105"/>
      <c r="JD86" s="105"/>
      <c r="JE86" s="105"/>
      <c r="JF86" s="105"/>
      <c r="JG86" s="105"/>
      <c r="JH86" s="105"/>
      <c r="JI86" s="105"/>
      <c r="JJ86" s="105"/>
      <c r="JK86" s="105"/>
      <c r="JL86" s="105"/>
      <c r="JM86" s="105"/>
      <c r="JN86" s="105"/>
      <c r="JO86" s="105"/>
      <c r="JP86" s="105"/>
      <c r="JQ86" s="105"/>
      <c r="JR86" s="105"/>
      <c r="JS86" s="105"/>
      <c r="JT86" s="105"/>
      <c r="JU86" s="105"/>
      <c r="JV86" s="105"/>
      <c r="JW86" s="105"/>
      <c r="JX86" s="105"/>
      <c r="JY86" s="105"/>
      <c r="JZ86" s="105"/>
      <c r="KA86" s="105"/>
      <c r="KB86" s="105"/>
      <c r="KC86" s="105"/>
      <c r="KD86" s="105"/>
      <c r="KE86" s="105"/>
      <c r="KF86" s="105"/>
      <c r="KG86" s="105"/>
      <c r="KH86" s="105"/>
      <c r="KI86" s="105"/>
      <c r="KJ86" s="105"/>
      <c r="KK86" s="105"/>
      <c r="KL86" s="105"/>
      <c r="KM86" s="105"/>
      <c r="KN86" s="105"/>
      <c r="KO86" s="105"/>
      <c r="KP86" s="105"/>
      <c r="KQ86" s="105"/>
      <c r="KR86" s="105"/>
      <c r="KS86" s="105"/>
      <c r="KT86" s="105"/>
      <c r="KU86" s="105"/>
      <c r="KV86" s="105"/>
      <c r="KW86" s="105"/>
      <c r="KX86" s="105"/>
      <c r="KY86" s="105"/>
      <c r="KZ86" s="105"/>
      <c r="LA86" s="105"/>
      <c r="LB86" s="105"/>
      <c r="LC86" s="105"/>
      <c r="LD86" s="105"/>
      <c r="LE86" s="105"/>
      <c r="LF86" s="105"/>
      <c r="LG86" s="105"/>
      <c r="LH86" s="105"/>
      <c r="LI86" s="105"/>
      <c r="LJ86" s="105"/>
      <c r="LK86" s="105"/>
      <c r="LL86" s="105"/>
      <c r="LM86" s="105"/>
      <c r="LN86" s="105"/>
      <c r="LO86" s="105"/>
      <c r="LP86" s="105"/>
      <c r="LQ86" s="105"/>
      <c r="LR86" s="105"/>
      <c r="LS86" s="105"/>
      <c r="LT86" s="105"/>
      <c r="LU86" s="105"/>
      <c r="LV86" s="105"/>
      <c r="LW86" s="105"/>
      <c r="LX86" s="105"/>
      <c r="LY86" s="105"/>
      <c r="LZ86" s="105"/>
      <c r="MA86" s="105"/>
      <c r="MB86" s="105"/>
      <c r="MC86" s="105"/>
      <c r="MD86" s="105"/>
      <c r="ME86" s="105"/>
      <c r="MF86" s="105"/>
      <c r="MG86" s="105"/>
      <c r="MH86" s="105"/>
      <c r="MI86" s="105"/>
      <c r="MJ86" s="105"/>
      <c r="MK86" s="105"/>
      <c r="ML86" s="105"/>
      <c r="MM86" s="105"/>
      <c r="MN86" s="105"/>
      <c r="MO86" s="105"/>
      <c r="MP86" s="105"/>
      <c r="MQ86" s="105"/>
      <c r="MR86" s="105"/>
      <c r="MS86" s="105"/>
      <c r="MT86" s="105"/>
      <c r="MU86" s="105"/>
      <c r="MV86" s="105"/>
      <c r="MW86" s="105"/>
      <c r="MX86" s="105"/>
      <c r="MY86" s="105"/>
      <c r="MZ86" s="105"/>
      <c r="NA86" s="105"/>
      <c r="NB86" s="105"/>
      <c r="NC86" s="105"/>
      <c r="ND86" s="105"/>
      <c r="NE86" s="105"/>
      <c r="NF86" s="105"/>
      <c r="NG86" s="105"/>
      <c r="NH86" s="105"/>
      <c r="NI86" s="105"/>
      <c r="NJ86" s="105"/>
      <c r="NK86" s="105"/>
      <c r="NL86" s="105"/>
      <c r="NM86" s="105"/>
      <c r="NN86" s="105"/>
      <c r="NO86" s="105"/>
      <c r="NP86" s="105"/>
      <c r="NQ86" s="105"/>
      <c r="NR86" s="105"/>
      <c r="NS86" s="105"/>
      <c r="NT86" s="105"/>
      <c r="NU86" s="105"/>
      <c r="NV86" s="105"/>
      <c r="NW86" s="105"/>
      <c r="NX86" s="105"/>
      <c r="NY86" s="105"/>
      <c r="NZ86" s="105"/>
      <c r="OA86" s="105"/>
      <c r="OB86" s="105"/>
      <c r="OC86" s="105"/>
      <c r="OD86" s="105"/>
      <c r="OE86" s="105"/>
      <c r="OF86" s="105"/>
      <c r="OG86" s="105"/>
      <c r="OH86" s="105"/>
      <c r="OI86" s="105"/>
      <c r="OJ86" s="105"/>
      <c r="OK86" s="105"/>
      <c r="OL86" s="105"/>
      <c r="OM86" s="105"/>
      <c r="ON86" s="105"/>
      <c r="OO86" s="105"/>
      <c r="OP86" s="105"/>
      <c r="OQ86" s="105"/>
      <c r="OR86" s="105"/>
      <c r="OS86" s="105"/>
      <c r="OT86" s="105"/>
      <c r="OU86" s="105"/>
      <c r="OV86" s="105"/>
      <c r="OW86" s="105"/>
      <c r="OX86" s="105"/>
      <c r="OY86" s="105"/>
      <c r="OZ86" s="105"/>
      <c r="PA86" s="105"/>
      <c r="PB86" s="105"/>
      <c r="PC86" s="105"/>
      <c r="PD86" s="105"/>
      <c r="PE86" s="105"/>
      <c r="PF86" s="105"/>
      <c r="PG86" s="105"/>
      <c r="PH86" s="105"/>
      <c r="PI86" s="105"/>
      <c r="PJ86" s="105"/>
      <c r="PK86" s="105"/>
      <c r="PL86" s="105"/>
      <c r="PM86" s="105"/>
      <c r="PN86" s="105"/>
      <c r="PO86" s="105"/>
      <c r="PP86" s="105"/>
      <c r="PQ86" s="105"/>
      <c r="PR86" s="105"/>
      <c r="PS86" s="105"/>
      <c r="PT86" s="105"/>
      <c r="PU86" s="105"/>
      <c r="PV86" s="105"/>
      <c r="PW86" s="105"/>
      <c r="PX86" s="105"/>
      <c r="PY86" s="105"/>
      <c r="PZ86" s="105"/>
      <c r="QA86" s="105"/>
      <c r="QB86" s="105"/>
      <c r="QC86" s="105"/>
      <c r="QD86" s="105"/>
      <c r="QE86" s="105"/>
      <c r="QF86" s="105"/>
      <c r="QG86" s="105"/>
      <c r="QH86" s="105"/>
      <c r="QI86" s="105"/>
      <c r="QJ86" s="105"/>
      <c r="QK86" s="105"/>
      <c r="QL86" s="105"/>
      <c r="QM86" s="105"/>
      <c r="QN86" s="105"/>
      <c r="QO86" s="105"/>
      <c r="QP86" s="105"/>
      <c r="QQ86" s="105"/>
      <c r="QR86" s="105"/>
      <c r="QS86" s="105"/>
      <c r="QT86" s="105"/>
      <c r="QU86" s="105"/>
      <c r="QV86" s="105"/>
      <c r="QW86" s="105"/>
      <c r="QX86" s="105"/>
      <c r="QY86" s="105"/>
      <c r="QZ86" s="105"/>
      <c r="RA86" s="105"/>
      <c r="RB86" s="105"/>
      <c r="RC86" s="105"/>
      <c r="RD86" s="105"/>
      <c r="RE86" s="105"/>
      <c r="RF86" s="105"/>
      <c r="RG86" s="105"/>
      <c r="RH86" s="105"/>
      <c r="RI86" s="105"/>
      <c r="RJ86" s="105"/>
      <c r="RK86" s="105"/>
      <c r="RL86" s="105"/>
      <c r="RM86" s="105"/>
      <c r="RN86" s="105"/>
      <c r="RO86" s="105"/>
      <c r="RP86" s="105"/>
      <c r="RQ86" s="105"/>
      <c r="RR86" s="105"/>
      <c r="RS86" s="105"/>
      <c r="RT86" s="105"/>
      <c r="RU86" s="105"/>
      <c r="RV86" s="105"/>
      <c r="RW86" s="105"/>
      <c r="RX86" s="105"/>
      <c r="RY86" s="105"/>
      <c r="RZ86" s="105"/>
      <c r="SA86" s="105"/>
      <c r="SB86" s="105"/>
      <c r="SC86" s="105"/>
      <c r="SD86" s="105"/>
      <c r="SE86" s="105"/>
      <c r="SF86" s="105"/>
      <c r="SG86" s="105"/>
      <c r="SH86" s="105"/>
      <c r="SI86" s="105"/>
      <c r="SJ86" s="105"/>
      <c r="SK86" s="105"/>
      <c r="SL86" s="105"/>
      <c r="SM86" s="105"/>
      <c r="SN86" s="105"/>
      <c r="SO86" s="105"/>
      <c r="SP86" s="105"/>
      <c r="SQ86" s="105"/>
      <c r="SR86" s="105"/>
      <c r="SS86" s="105"/>
      <c r="ST86" s="105"/>
      <c r="SU86" s="105"/>
      <c r="SV86" s="105"/>
      <c r="SW86" s="105"/>
      <c r="SX86" s="105"/>
      <c r="SY86" s="105"/>
      <c r="SZ86" s="105"/>
      <c r="TA86" s="105"/>
      <c r="TB86" s="105"/>
      <c r="TC86" s="105"/>
      <c r="TD86" s="105"/>
      <c r="TE86" s="105"/>
      <c r="TF86" s="105"/>
      <c r="TG86" s="105"/>
      <c r="TH86" s="105"/>
      <c r="TI86" s="105"/>
      <c r="TJ86" s="105"/>
      <c r="TK86" s="105"/>
      <c r="TL86" s="105"/>
      <c r="TM86" s="105"/>
      <c r="TN86" s="105"/>
      <c r="TO86" s="105"/>
      <c r="TP86" s="105"/>
      <c r="TQ86" s="105"/>
      <c r="TR86" s="105"/>
      <c r="TS86" s="105"/>
      <c r="TT86" s="105"/>
      <c r="TU86" s="105"/>
      <c r="TV86" s="105"/>
      <c r="TW86" s="105"/>
      <c r="TX86" s="105"/>
      <c r="TY86" s="105"/>
      <c r="TZ86" s="105"/>
      <c r="UA86" s="105"/>
      <c r="UB86" s="105"/>
      <c r="UC86" s="105"/>
      <c r="UD86" s="105"/>
      <c r="UE86" s="105"/>
      <c r="UF86" s="105"/>
      <c r="UG86" s="105"/>
      <c r="UH86" s="105"/>
      <c r="UI86" s="105"/>
      <c r="UJ86" s="105"/>
      <c r="UK86" s="105"/>
      <c r="UL86" s="105"/>
      <c r="UM86" s="105"/>
      <c r="UN86" s="105"/>
      <c r="UO86" s="105"/>
      <c r="UP86" s="105"/>
      <c r="UQ86" s="105"/>
      <c r="UR86" s="105"/>
      <c r="US86" s="105"/>
      <c r="UT86" s="105"/>
      <c r="UU86" s="105"/>
      <c r="UV86" s="105"/>
      <c r="UW86" s="105"/>
      <c r="UX86" s="105"/>
      <c r="UY86" s="105"/>
      <c r="UZ86" s="105"/>
      <c r="VA86" s="105"/>
      <c r="VB86" s="105"/>
      <c r="VC86" s="105"/>
      <c r="VD86" s="105"/>
      <c r="VE86" s="105"/>
      <c r="VF86" s="105"/>
      <c r="VG86" s="105"/>
      <c r="VH86" s="105"/>
      <c r="VI86" s="105"/>
      <c r="VJ86" s="105"/>
      <c r="VK86" s="105"/>
      <c r="VL86" s="105"/>
      <c r="VM86" s="105"/>
      <c r="VN86" s="105"/>
      <c r="VO86" s="105"/>
      <c r="VP86" s="105"/>
      <c r="VQ86" s="105"/>
      <c r="VR86" s="105"/>
      <c r="VS86" s="105"/>
      <c r="VT86" s="105"/>
      <c r="VU86" s="105"/>
      <c r="VV86" s="105"/>
      <c r="VW86" s="105"/>
      <c r="VX86" s="105"/>
      <c r="VY86" s="105"/>
      <c r="VZ86" s="105"/>
      <c r="WA86" s="105"/>
      <c r="WB86" s="105"/>
      <c r="WC86" s="105"/>
      <c r="WD86" s="105"/>
      <c r="WE86" s="105"/>
      <c r="WF86" s="105"/>
      <c r="WG86" s="105"/>
      <c r="WH86" s="105"/>
      <c r="WI86" s="105"/>
      <c r="WJ86" s="105"/>
      <c r="WK86" s="105"/>
      <c r="WL86" s="105"/>
      <c r="WM86" s="105"/>
      <c r="WN86" s="105"/>
      <c r="WO86" s="105"/>
      <c r="WP86" s="105"/>
      <c r="WQ86" s="105"/>
      <c r="WR86" s="105"/>
      <c r="WS86" s="105"/>
      <c r="WT86" s="105"/>
      <c r="WU86" s="105"/>
      <c r="WV86" s="105"/>
      <c r="WW86" s="105"/>
      <c r="WX86" s="105"/>
      <c r="WY86" s="105"/>
      <c r="WZ86" s="105"/>
      <c r="XA86" s="105"/>
      <c r="XB86" s="105"/>
      <c r="XC86" s="105"/>
      <c r="XD86" s="105"/>
      <c r="XE86" s="105"/>
      <c r="XF86" s="105"/>
      <c r="XG86" s="105"/>
      <c r="XH86" s="105"/>
      <c r="XI86" s="105"/>
      <c r="XJ86" s="105"/>
      <c r="XK86" s="105"/>
      <c r="XL86" s="105"/>
      <c r="XM86" s="105"/>
      <c r="XN86" s="105"/>
      <c r="XO86" s="105"/>
      <c r="XP86" s="105"/>
      <c r="XQ86" s="105"/>
      <c r="XR86" s="105"/>
      <c r="XS86" s="105"/>
      <c r="XT86" s="105"/>
      <c r="XU86" s="105"/>
      <c r="XV86" s="105"/>
      <c r="XW86" s="105"/>
      <c r="XX86" s="105"/>
      <c r="XY86" s="105"/>
      <c r="XZ86" s="105"/>
      <c r="YA86" s="105"/>
      <c r="YB86" s="105"/>
      <c r="YC86" s="105"/>
      <c r="YD86" s="105"/>
      <c r="YE86" s="105"/>
      <c r="YF86" s="105"/>
      <c r="YG86" s="105"/>
      <c r="YH86" s="105"/>
      <c r="YI86" s="105"/>
      <c r="YJ86" s="105"/>
      <c r="YK86" s="105"/>
      <c r="YL86" s="105"/>
      <c r="YM86" s="105"/>
      <c r="YN86" s="105"/>
      <c r="YO86" s="105"/>
      <c r="YP86" s="105"/>
      <c r="YQ86" s="105"/>
      <c r="YR86" s="105"/>
      <c r="YS86" s="105"/>
      <c r="YT86" s="105"/>
      <c r="YU86" s="105"/>
      <c r="YV86" s="105"/>
      <c r="YW86" s="105"/>
      <c r="YX86" s="105"/>
      <c r="YY86" s="105"/>
      <c r="YZ86" s="105"/>
      <c r="ZA86" s="105"/>
      <c r="ZB86" s="105"/>
      <c r="ZC86" s="105"/>
      <c r="ZD86" s="105"/>
      <c r="ZE86" s="105"/>
      <c r="ZF86" s="105"/>
      <c r="ZG86" s="105"/>
      <c r="ZH86" s="105"/>
      <c r="ZI86" s="105"/>
      <c r="ZJ86" s="105"/>
      <c r="ZK86" s="105"/>
      <c r="ZL86" s="105"/>
      <c r="ZM86" s="105"/>
      <c r="ZN86" s="105"/>
      <c r="ZO86" s="105"/>
      <c r="ZP86" s="105"/>
      <c r="ZQ86" s="105"/>
      <c r="ZR86" s="105"/>
      <c r="ZS86" s="105"/>
      <c r="ZT86" s="105"/>
      <c r="ZU86" s="105"/>
      <c r="ZV86" s="105"/>
      <c r="ZW86" s="105"/>
      <c r="ZX86" s="105"/>
      <c r="ZY86" s="105"/>
      <c r="ZZ86" s="105"/>
      <c r="AAA86" s="105"/>
      <c r="AAB86" s="105"/>
      <c r="AAC86" s="105"/>
      <c r="AAD86" s="105"/>
      <c r="AAE86" s="105"/>
      <c r="AAF86" s="105"/>
      <c r="AAG86" s="105"/>
      <c r="AAH86" s="105"/>
      <c r="AAI86" s="105"/>
      <c r="AAJ86" s="105"/>
      <c r="AAK86" s="105"/>
      <c r="AAL86" s="105"/>
      <c r="AAM86" s="105"/>
      <c r="AAN86" s="105"/>
      <c r="AAO86" s="105"/>
      <c r="AAP86" s="105"/>
      <c r="AAQ86" s="105"/>
      <c r="AAR86" s="105"/>
      <c r="AAS86" s="105"/>
      <c r="AAT86" s="105"/>
      <c r="AAU86" s="105"/>
      <c r="AAV86" s="105"/>
      <c r="AAW86" s="105"/>
      <c r="AAX86" s="105"/>
      <c r="AAY86" s="105"/>
      <c r="AAZ86" s="105"/>
      <c r="ABA86" s="105"/>
      <c r="ABB86" s="105"/>
      <c r="ABC86" s="105"/>
      <c r="ABD86" s="105"/>
      <c r="ABE86" s="105"/>
      <c r="ABF86" s="105"/>
      <c r="ABG86" s="105"/>
      <c r="ABH86" s="105"/>
      <c r="ABI86" s="105"/>
      <c r="ABJ86" s="105"/>
      <c r="ABK86" s="105"/>
      <c r="ABL86" s="105"/>
      <c r="ABM86" s="105"/>
      <c r="ABN86" s="105"/>
      <c r="ABO86" s="105"/>
      <c r="ABP86" s="105"/>
      <c r="ABQ86" s="105"/>
      <c r="ABR86" s="105"/>
      <c r="ABS86" s="105"/>
      <c r="ABT86" s="105"/>
      <c r="ABU86" s="105"/>
      <c r="ABV86" s="105"/>
      <c r="ABW86" s="105"/>
      <c r="ABX86" s="105"/>
      <c r="ABY86" s="105"/>
      <c r="ABZ86" s="105"/>
      <c r="ACA86" s="105"/>
      <c r="ACB86" s="105"/>
      <c r="ACC86" s="105"/>
      <c r="ACD86" s="105"/>
      <c r="ACE86" s="105"/>
      <c r="ACF86" s="105"/>
      <c r="ACG86" s="105"/>
      <c r="ACH86" s="105"/>
      <c r="ACI86" s="105"/>
      <c r="ACJ86" s="105"/>
      <c r="ACK86" s="105"/>
      <c r="ACL86" s="105"/>
      <c r="ACM86" s="105"/>
      <c r="ACN86" s="105"/>
      <c r="ACO86" s="105"/>
      <c r="ACP86" s="105"/>
      <c r="ACQ86" s="105"/>
      <c r="ACR86" s="105"/>
      <c r="ACS86" s="105"/>
      <c r="ACT86" s="105"/>
      <c r="ACU86" s="105"/>
      <c r="ACV86" s="105"/>
      <c r="ACW86" s="105"/>
      <c r="ACX86" s="105"/>
      <c r="ACY86" s="105"/>
      <c r="ACZ86" s="105"/>
      <c r="ADA86" s="105"/>
      <c r="ADB86" s="105"/>
      <c r="ADC86" s="105"/>
      <c r="ADD86" s="105"/>
      <c r="ADE86" s="105"/>
      <c r="ADF86" s="105"/>
      <c r="ADG86" s="105"/>
      <c r="ADH86" s="105"/>
      <c r="ADI86" s="105"/>
      <c r="ADJ86" s="105"/>
      <c r="ADK86" s="105"/>
      <c r="ADL86" s="105"/>
      <c r="ADM86" s="105"/>
      <c r="ADN86" s="105"/>
      <c r="ADO86" s="105"/>
      <c r="ADP86" s="105"/>
      <c r="ADQ86" s="105"/>
      <c r="ADR86" s="105"/>
      <c r="ADS86" s="105"/>
      <c r="ADT86" s="105"/>
      <c r="ADU86" s="105"/>
      <c r="ADV86" s="105"/>
      <c r="ADW86" s="105"/>
      <c r="ADX86" s="105"/>
      <c r="ADY86" s="105"/>
      <c r="ADZ86" s="105"/>
      <c r="AEA86" s="105"/>
      <c r="AEB86" s="105"/>
      <c r="AEC86" s="105"/>
      <c r="AED86" s="105"/>
      <c r="AEE86" s="105"/>
      <c r="AEF86" s="105"/>
      <c r="AEG86" s="105"/>
      <c r="AEH86" s="105"/>
      <c r="AEI86" s="105"/>
      <c r="AEJ86" s="105"/>
      <c r="AEK86" s="105"/>
      <c r="AEL86" s="105"/>
      <c r="AEM86" s="105"/>
      <c r="AEN86" s="105"/>
      <c r="AEO86" s="105"/>
      <c r="AEP86" s="105"/>
      <c r="AEQ86" s="105"/>
      <c r="AER86" s="105"/>
      <c r="AES86" s="105"/>
      <c r="AET86" s="105"/>
      <c r="AEU86" s="105"/>
      <c r="AEV86" s="105"/>
      <c r="AEW86" s="105"/>
      <c r="AEX86" s="105"/>
      <c r="AEY86" s="105"/>
      <c r="AEZ86" s="105"/>
      <c r="AFA86" s="105"/>
      <c r="AFB86" s="105"/>
      <c r="AFC86" s="105"/>
      <c r="AFD86" s="105"/>
      <c r="AFE86" s="105"/>
      <c r="AFF86" s="105"/>
      <c r="AFG86" s="105"/>
      <c r="AFH86" s="105"/>
      <c r="AFI86" s="105"/>
      <c r="AFJ86" s="105"/>
      <c r="AFK86" s="105"/>
      <c r="AFL86" s="105"/>
      <c r="AFM86" s="105"/>
      <c r="AFN86" s="105"/>
      <c r="AFO86" s="105"/>
      <c r="AFP86" s="105"/>
      <c r="AFQ86" s="105"/>
      <c r="AFR86" s="105"/>
      <c r="AFS86" s="105"/>
      <c r="AFT86" s="105"/>
      <c r="AFU86" s="105"/>
      <c r="AFV86" s="105"/>
      <c r="AFW86" s="105"/>
      <c r="AFX86" s="105"/>
      <c r="AFY86" s="105"/>
      <c r="AFZ86" s="105"/>
      <c r="AGA86" s="105"/>
      <c r="AGB86" s="105"/>
      <c r="AGC86" s="105"/>
      <c r="AGD86" s="105"/>
      <c r="AGE86" s="105"/>
      <c r="AGF86" s="105"/>
      <c r="AGG86" s="105"/>
      <c r="AGH86" s="105"/>
      <c r="AGI86" s="105"/>
      <c r="AGJ86" s="105"/>
      <c r="AGK86" s="105"/>
      <c r="AGL86" s="105"/>
      <c r="AGM86" s="105"/>
      <c r="AGN86" s="105"/>
      <c r="AGO86" s="105"/>
      <c r="AGP86" s="105"/>
      <c r="AGQ86" s="105"/>
      <c r="AGR86" s="105"/>
      <c r="AGS86" s="105"/>
      <c r="AGT86" s="105"/>
      <c r="AGU86" s="105"/>
      <c r="AGV86" s="105"/>
      <c r="AGW86" s="105"/>
      <c r="AGX86" s="105"/>
      <c r="AGY86" s="105"/>
      <c r="AGZ86" s="105"/>
      <c r="AHA86" s="105"/>
      <c r="AHB86" s="105"/>
      <c r="AHC86" s="105"/>
      <c r="AHD86" s="105"/>
      <c r="AHE86" s="105"/>
      <c r="AHF86" s="105"/>
      <c r="AHG86" s="105"/>
      <c r="AHH86" s="105"/>
      <c r="AHI86" s="105"/>
      <c r="AHJ86" s="105"/>
      <c r="AHK86" s="105"/>
      <c r="AHL86" s="105"/>
      <c r="AHM86" s="105"/>
      <c r="AHN86" s="105"/>
      <c r="AHO86" s="105"/>
      <c r="AHP86" s="105"/>
      <c r="AHQ86" s="105"/>
      <c r="AHR86" s="105"/>
      <c r="AHS86" s="105"/>
      <c r="AHT86" s="105"/>
      <c r="AHU86" s="105"/>
      <c r="AHV86" s="105"/>
      <c r="AHW86" s="105"/>
      <c r="AHX86" s="105"/>
      <c r="AHY86" s="105"/>
      <c r="AHZ86" s="105"/>
      <c r="AIA86" s="105"/>
      <c r="AIB86" s="105"/>
      <c r="AIC86" s="105"/>
      <c r="AID86" s="105"/>
      <c r="AIE86" s="105"/>
      <c r="AIF86" s="105"/>
      <c r="AIG86" s="105"/>
      <c r="AIH86" s="105"/>
      <c r="AII86" s="105"/>
      <c r="AIJ86" s="105"/>
      <c r="AIK86" s="105"/>
      <c r="AIL86" s="105"/>
      <c r="AIM86" s="105"/>
      <c r="AIN86" s="105"/>
      <c r="AIO86" s="105"/>
      <c r="AIP86" s="105"/>
      <c r="AIQ86" s="105"/>
      <c r="AIR86" s="105"/>
      <c r="AIS86" s="105"/>
      <c r="AIT86" s="105"/>
      <c r="AIU86" s="105"/>
      <c r="AIV86" s="105"/>
      <c r="AIW86" s="105"/>
      <c r="AIX86" s="105"/>
      <c r="AIY86" s="105"/>
      <c r="AIZ86" s="105"/>
      <c r="AJA86" s="105"/>
      <c r="AJB86" s="105"/>
      <c r="AJC86" s="105"/>
      <c r="AJD86" s="105"/>
      <c r="AJE86" s="105"/>
      <c r="AJF86" s="105"/>
      <c r="AJG86" s="105"/>
      <c r="AJH86" s="105"/>
      <c r="AJI86" s="105"/>
      <c r="AJJ86" s="105"/>
      <c r="AJK86" s="105"/>
      <c r="AJL86" s="105"/>
      <c r="AJM86" s="105"/>
      <c r="AJN86" s="105"/>
      <c r="AJO86" s="105"/>
      <c r="AJP86" s="105"/>
      <c r="AJQ86" s="105"/>
      <c r="AJR86" s="105"/>
      <c r="AJS86" s="105"/>
      <c r="AJT86" s="105"/>
      <c r="AJU86" s="105"/>
      <c r="AJV86" s="105"/>
      <c r="AJW86" s="105"/>
      <c r="AJX86" s="105"/>
      <c r="AJY86" s="105"/>
      <c r="AJZ86" s="105"/>
      <c r="AKA86" s="105"/>
      <c r="AKB86" s="105"/>
      <c r="AKC86" s="105"/>
      <c r="AKD86" s="105"/>
      <c r="AKE86" s="105"/>
      <c r="AKF86" s="105"/>
      <c r="AKG86" s="105"/>
      <c r="AKH86" s="105"/>
      <c r="AKI86" s="105"/>
      <c r="AKJ86" s="105"/>
      <c r="AKK86" s="105"/>
      <c r="AKL86" s="105"/>
      <c r="AKM86" s="105"/>
      <c r="AKN86" s="105"/>
      <c r="AKO86" s="105"/>
      <c r="AKP86" s="105"/>
      <c r="AKQ86" s="105"/>
      <c r="AKR86" s="105"/>
      <c r="AKS86" s="105"/>
      <c r="AKT86" s="105"/>
      <c r="AKU86" s="105"/>
      <c r="AKV86" s="105"/>
      <c r="AKW86" s="105"/>
      <c r="AKX86" s="105"/>
      <c r="AKY86" s="105"/>
      <c r="AKZ86" s="105"/>
      <c r="ALA86" s="105"/>
      <c r="ALB86" s="105"/>
      <c r="ALC86" s="105"/>
      <c r="ALD86" s="105"/>
      <c r="ALE86" s="105"/>
      <c r="ALF86" s="105"/>
      <c r="ALG86" s="105"/>
      <c r="ALH86" s="105"/>
      <c r="ALI86" s="105"/>
      <c r="ALJ86" s="105"/>
      <c r="ALK86" s="105"/>
      <c r="ALL86" s="105"/>
      <c r="ALM86" s="105"/>
      <c r="ALN86" s="105"/>
      <c r="ALO86" s="105"/>
      <c r="ALP86" s="105"/>
      <c r="ALQ86" s="105"/>
      <c r="ALR86" s="105"/>
      <c r="ALS86" s="105"/>
      <c r="ALT86" s="105"/>
      <c r="ALU86" s="105"/>
      <c r="ALV86" s="105"/>
      <c r="ALW86" s="105"/>
      <c r="ALX86" s="105"/>
      <c r="ALY86" s="105"/>
      <c r="ALZ86" s="105"/>
      <c r="AMA86" s="105"/>
      <c r="AMB86" s="105"/>
      <c r="AMC86" s="105"/>
      <c r="AMD86" s="105"/>
      <c r="AME86" s="105"/>
      <c r="AMF86" s="105"/>
      <c r="AMG86" s="105"/>
      <c r="AMH86" s="105"/>
      <c r="AMI86" s="105"/>
      <c r="AMJ86" s="105"/>
      <c r="AMK86" s="105"/>
      <c r="AML86" s="105"/>
      <c r="AMM86" s="105"/>
      <c r="AMN86" s="105"/>
      <c r="AMO86" s="105"/>
      <c r="AMP86" s="105"/>
      <c r="AMQ86" s="105"/>
      <c r="AMR86" s="105"/>
      <c r="AMS86" s="105"/>
      <c r="AMT86" s="105"/>
      <c r="AMU86" s="105"/>
      <c r="AMV86" s="105"/>
      <c r="AMW86" s="105"/>
      <c r="AMX86" s="105"/>
      <c r="AMY86" s="105"/>
      <c r="AMZ86" s="105"/>
      <c r="ANA86" s="105"/>
      <c r="ANB86" s="105"/>
      <c r="ANC86" s="105"/>
      <c r="AND86" s="105"/>
      <c r="ANE86" s="105"/>
      <c r="ANF86" s="105"/>
      <c r="ANG86" s="105"/>
      <c r="ANH86" s="105"/>
      <c r="ANI86" s="105"/>
      <c r="ANJ86" s="105"/>
      <c r="ANK86" s="105"/>
      <c r="ANL86" s="105"/>
      <c r="ANM86" s="105"/>
      <c r="ANN86" s="105"/>
      <c r="ANO86" s="105"/>
      <c r="ANP86" s="105"/>
      <c r="ANQ86" s="105"/>
      <c r="ANR86" s="105"/>
      <c r="ANS86" s="105"/>
      <c r="ANT86" s="105"/>
      <c r="ANU86" s="105"/>
      <c r="ANV86" s="105"/>
      <c r="ANW86" s="105"/>
      <c r="ANX86" s="105"/>
      <c r="ANY86" s="105"/>
      <c r="ANZ86" s="105"/>
      <c r="AOA86" s="105"/>
      <c r="AOB86" s="105"/>
      <c r="AOC86" s="105"/>
      <c r="AOD86" s="105"/>
      <c r="AOE86" s="105"/>
      <c r="AOF86" s="105"/>
      <c r="AOG86" s="105"/>
      <c r="AOH86" s="105"/>
      <c r="AOI86" s="105"/>
      <c r="AOJ86" s="105"/>
      <c r="AOK86" s="105"/>
      <c r="AOL86" s="105"/>
      <c r="AOM86" s="105"/>
      <c r="AON86" s="105"/>
      <c r="AOO86" s="105"/>
      <c r="AOP86" s="105"/>
      <c r="AOQ86" s="105"/>
      <c r="AOR86" s="105"/>
      <c r="AOS86" s="105"/>
      <c r="AOT86" s="105"/>
      <c r="AOU86" s="105"/>
      <c r="AOV86" s="105"/>
      <c r="AOW86" s="105"/>
      <c r="AOX86" s="105"/>
      <c r="AOY86" s="105"/>
      <c r="AOZ86" s="105"/>
      <c r="APA86" s="105"/>
      <c r="APB86" s="105"/>
      <c r="APC86" s="105"/>
      <c r="APD86" s="105"/>
      <c r="APE86" s="105"/>
      <c r="APF86" s="105"/>
      <c r="APG86" s="105"/>
      <c r="APH86" s="105"/>
      <c r="API86" s="105"/>
      <c r="APJ86" s="105"/>
      <c r="APK86" s="105"/>
      <c r="APL86" s="105"/>
      <c r="APM86" s="105"/>
      <c r="APN86" s="105"/>
      <c r="APO86" s="105"/>
      <c r="APP86" s="105"/>
      <c r="APQ86" s="105"/>
      <c r="APR86" s="105"/>
      <c r="APS86" s="105"/>
      <c r="APT86" s="105"/>
      <c r="APU86" s="105"/>
      <c r="APV86" s="105"/>
      <c r="APW86" s="105"/>
      <c r="APX86" s="105"/>
      <c r="APY86" s="105"/>
      <c r="APZ86" s="105"/>
      <c r="AQA86" s="105"/>
      <c r="AQB86" s="105"/>
      <c r="AQC86" s="105"/>
      <c r="AQD86" s="105"/>
      <c r="AQE86" s="105"/>
      <c r="AQF86" s="105"/>
      <c r="AQG86" s="105"/>
      <c r="AQH86" s="105"/>
      <c r="AQI86" s="105"/>
      <c r="AQJ86" s="105"/>
      <c r="AQK86" s="105"/>
      <c r="AQL86" s="105"/>
      <c r="AQM86" s="105"/>
      <c r="AQN86" s="105"/>
      <c r="AQO86" s="105"/>
      <c r="AQP86" s="105"/>
      <c r="AQQ86" s="105"/>
      <c r="AQR86" s="105"/>
      <c r="AQS86" s="105"/>
      <c r="AQT86" s="105"/>
      <c r="AQU86" s="105"/>
      <c r="AQV86" s="105"/>
      <c r="AQW86" s="105"/>
      <c r="AQX86" s="105"/>
      <c r="AQY86" s="105"/>
      <c r="AQZ86" s="105"/>
      <c r="ARA86" s="105"/>
      <c r="ARB86" s="105"/>
      <c r="ARC86" s="105"/>
      <c r="ARD86" s="105"/>
      <c r="ARE86" s="105"/>
      <c r="ARF86" s="105"/>
      <c r="ARG86" s="105"/>
      <c r="ARH86" s="105"/>
      <c r="ARI86" s="105"/>
      <c r="ARJ86" s="105"/>
      <c r="ARK86" s="105"/>
      <c r="ARL86" s="105"/>
      <c r="ARM86" s="105"/>
      <c r="ARN86" s="105"/>
      <c r="ARO86" s="105"/>
      <c r="ARP86" s="105"/>
      <c r="ARQ86" s="105"/>
      <c r="ARR86" s="105"/>
      <c r="ARS86" s="105"/>
      <c r="ART86" s="105"/>
      <c r="ARU86" s="105"/>
      <c r="ARV86" s="105"/>
      <c r="ARW86" s="105"/>
      <c r="ARX86" s="105"/>
      <c r="ARY86" s="105"/>
      <c r="ARZ86" s="105"/>
      <c r="ASA86" s="105"/>
      <c r="ASB86" s="105"/>
      <c r="ASC86" s="105"/>
      <c r="ASD86" s="105"/>
      <c r="ASE86" s="105"/>
      <c r="ASF86" s="105"/>
      <c r="ASG86" s="105"/>
      <c r="ASH86" s="105"/>
      <c r="ASI86" s="105"/>
      <c r="ASJ86" s="105"/>
      <c r="ASK86" s="105"/>
      <c r="ASL86" s="105"/>
      <c r="ASM86" s="105"/>
      <c r="ASN86" s="105"/>
      <c r="ASO86" s="105"/>
      <c r="ASP86" s="105"/>
      <c r="ASQ86" s="105"/>
      <c r="ASR86" s="105"/>
      <c r="ASS86" s="105"/>
      <c r="AST86" s="105"/>
      <c r="ASU86" s="105"/>
      <c r="ASV86" s="105"/>
      <c r="ASW86" s="105"/>
      <c r="ASX86" s="105"/>
      <c r="ASY86" s="105"/>
      <c r="ASZ86" s="105"/>
      <c r="ATA86" s="105"/>
      <c r="ATB86" s="105"/>
      <c r="ATC86" s="105"/>
      <c r="ATD86" s="105"/>
      <c r="ATE86" s="105"/>
      <c r="ATF86" s="105"/>
      <c r="ATG86" s="105"/>
      <c r="ATH86" s="105"/>
      <c r="ATI86" s="105"/>
      <c r="ATJ86" s="105"/>
      <c r="ATK86" s="105"/>
      <c r="ATL86" s="105"/>
      <c r="ATM86" s="105"/>
      <c r="ATN86" s="105"/>
      <c r="ATO86" s="105"/>
      <c r="ATP86" s="105"/>
      <c r="ATQ86" s="105"/>
      <c r="ATR86" s="105"/>
      <c r="ATS86" s="105"/>
      <c r="ATT86" s="105"/>
      <c r="ATU86" s="105"/>
      <c r="ATV86" s="105"/>
      <c r="ATW86" s="105"/>
      <c r="ATX86" s="105"/>
      <c r="ATY86" s="105"/>
      <c r="ATZ86" s="105"/>
      <c r="AUA86" s="105"/>
      <c r="AUB86" s="105"/>
      <c r="AUC86" s="105"/>
      <c r="AUD86" s="105"/>
      <c r="AUE86" s="105"/>
      <c r="AUF86" s="105"/>
      <c r="AUG86" s="105"/>
      <c r="AUH86" s="105"/>
      <c r="AUI86" s="105"/>
      <c r="AUJ86" s="105"/>
      <c r="AUK86" s="105"/>
      <c r="AUL86" s="105"/>
      <c r="AUM86" s="105"/>
      <c r="AUN86" s="105"/>
      <c r="AUO86" s="105"/>
      <c r="AUP86" s="105"/>
      <c r="AUQ86" s="105"/>
      <c r="AUR86" s="105"/>
      <c r="AUS86" s="105"/>
      <c r="AUT86" s="105"/>
      <c r="AUU86" s="105"/>
      <c r="AUV86" s="105"/>
      <c r="AUW86" s="105"/>
      <c r="AUX86" s="105"/>
      <c r="AUY86" s="105"/>
      <c r="AUZ86" s="105"/>
      <c r="AVA86" s="105"/>
      <c r="AVB86" s="105"/>
      <c r="AVC86" s="105"/>
      <c r="AVD86" s="105"/>
      <c r="AVE86" s="105"/>
      <c r="AVF86" s="105"/>
      <c r="AVG86" s="105"/>
      <c r="AVH86" s="105"/>
      <c r="AVI86" s="105"/>
      <c r="AVJ86" s="105"/>
      <c r="AVK86" s="105"/>
      <c r="AVL86" s="105"/>
      <c r="AVM86" s="105"/>
      <c r="AVN86" s="105"/>
      <c r="AVO86" s="105"/>
      <c r="AVP86" s="105"/>
      <c r="AVQ86" s="105"/>
      <c r="AVR86" s="105"/>
      <c r="AVS86" s="105"/>
      <c r="AVT86" s="105"/>
      <c r="AVU86" s="105"/>
      <c r="AVV86" s="105"/>
      <c r="AVW86" s="105"/>
      <c r="AVX86" s="105"/>
      <c r="AVY86" s="105"/>
      <c r="AVZ86" s="105"/>
      <c r="AWA86" s="105"/>
      <c r="AWB86" s="105"/>
      <c r="AWC86" s="105"/>
      <c r="AWD86" s="105"/>
      <c r="AWE86" s="105"/>
      <c r="AWF86" s="105"/>
      <c r="AWG86" s="105"/>
      <c r="AWH86" s="105"/>
    </row>
    <row r="87" spans="1:1282" s="58" customFormat="1" ht="15.75">
      <c r="A87" s="2578"/>
      <c r="B87" s="65"/>
      <c r="C87" s="88" t="s">
        <v>72</v>
      </c>
      <c r="D87" s="7"/>
      <c r="E87" s="7"/>
      <c r="F87" s="7"/>
      <c r="G87" s="7"/>
      <c r="H87" s="7"/>
      <c r="I87" s="7"/>
      <c r="J87" s="7"/>
      <c r="K87" s="7"/>
      <c r="L87" s="7"/>
      <c r="M87" s="7"/>
      <c r="N87" s="8"/>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05"/>
      <c r="BR87" s="105"/>
      <c r="BS87" s="105"/>
      <c r="BT87" s="105"/>
      <c r="BU87" s="105"/>
      <c r="BV87" s="105"/>
      <c r="BW87" s="105"/>
      <c r="BX87" s="105"/>
      <c r="BY87" s="105"/>
      <c r="BZ87" s="105"/>
      <c r="CA87" s="105"/>
      <c r="CB87" s="105"/>
      <c r="CC87" s="105"/>
      <c r="CD87" s="105"/>
      <c r="CE87" s="105"/>
      <c r="CF87" s="105"/>
      <c r="CG87" s="105"/>
      <c r="CH87" s="105"/>
      <c r="CI87" s="105"/>
      <c r="CJ87" s="105"/>
      <c r="CK87" s="105"/>
      <c r="CL87" s="105"/>
      <c r="CM87" s="105"/>
      <c r="CN87" s="105"/>
      <c r="CO87" s="105"/>
      <c r="CP87" s="105"/>
      <c r="CQ87" s="105"/>
      <c r="CR87" s="105"/>
      <c r="CS87" s="105"/>
      <c r="CT87" s="105"/>
      <c r="CU87" s="105"/>
      <c r="CV87" s="105"/>
      <c r="CW87" s="105"/>
      <c r="CX87" s="105"/>
      <c r="CY87" s="105"/>
      <c r="CZ87" s="105"/>
      <c r="DA87" s="105"/>
      <c r="DB87" s="105"/>
      <c r="DC87" s="105"/>
      <c r="DD87" s="105"/>
      <c r="DE87" s="105"/>
      <c r="DF87" s="105"/>
      <c r="DG87" s="105"/>
      <c r="DH87" s="105"/>
      <c r="DI87" s="105"/>
      <c r="DJ87" s="105"/>
      <c r="DK87" s="105"/>
      <c r="DL87" s="105"/>
      <c r="DM87" s="105"/>
      <c r="DN87" s="105"/>
      <c r="DO87" s="105"/>
      <c r="DP87" s="105"/>
      <c r="DQ87" s="105"/>
      <c r="DR87" s="105"/>
      <c r="DS87" s="105"/>
      <c r="DT87" s="105"/>
      <c r="DU87" s="105"/>
      <c r="DV87" s="105"/>
      <c r="DW87" s="105"/>
      <c r="DX87" s="105"/>
      <c r="DY87" s="105"/>
      <c r="DZ87" s="105"/>
      <c r="EA87" s="105"/>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05"/>
      <c r="FM87" s="105"/>
      <c r="FN87" s="105"/>
      <c r="FO87" s="105"/>
      <c r="FP87" s="105"/>
      <c r="FQ87" s="105"/>
      <c r="FR87" s="105"/>
      <c r="FS87" s="105"/>
      <c r="FT87" s="105"/>
      <c r="FU87" s="105"/>
      <c r="FV87" s="105"/>
      <c r="FW87" s="105"/>
      <c r="FX87" s="105"/>
      <c r="FY87" s="105"/>
      <c r="FZ87" s="105"/>
      <c r="GA87" s="105"/>
      <c r="GB87" s="105"/>
      <c r="GC87" s="105"/>
      <c r="GD87" s="105"/>
      <c r="GE87" s="105"/>
      <c r="GF87" s="105"/>
      <c r="GG87" s="105"/>
      <c r="GH87" s="105"/>
      <c r="GI87" s="105"/>
      <c r="GJ87" s="105"/>
      <c r="GK87" s="105"/>
      <c r="GL87" s="105"/>
      <c r="GM87" s="105"/>
      <c r="GN87" s="105"/>
      <c r="GO87" s="105"/>
      <c r="GP87" s="105"/>
      <c r="GQ87" s="105"/>
      <c r="GR87" s="105"/>
      <c r="GS87" s="105"/>
      <c r="GT87" s="105"/>
      <c r="GU87" s="105"/>
      <c r="GV87" s="105"/>
      <c r="GW87" s="105"/>
      <c r="GX87" s="105"/>
      <c r="GY87" s="105"/>
      <c r="GZ87" s="105"/>
      <c r="HA87" s="105"/>
      <c r="HB87" s="105"/>
      <c r="HC87" s="105"/>
      <c r="HD87" s="105"/>
      <c r="HE87" s="105"/>
      <c r="HF87" s="105"/>
      <c r="HG87" s="105"/>
      <c r="HH87" s="105"/>
      <c r="HI87" s="105"/>
      <c r="HJ87" s="105"/>
      <c r="HK87" s="105"/>
      <c r="HL87" s="105"/>
      <c r="HM87" s="105"/>
      <c r="HN87" s="105"/>
      <c r="HO87" s="105"/>
      <c r="HP87" s="105"/>
      <c r="HQ87" s="105"/>
      <c r="HR87" s="105"/>
      <c r="HS87" s="105"/>
      <c r="HT87" s="105"/>
      <c r="HU87" s="105"/>
      <c r="HV87" s="105"/>
      <c r="HW87" s="105"/>
      <c r="HX87" s="105"/>
      <c r="HY87" s="105"/>
      <c r="HZ87" s="105"/>
      <c r="IA87" s="105"/>
      <c r="IB87" s="105"/>
      <c r="IC87" s="105"/>
      <c r="ID87" s="105"/>
      <c r="IE87" s="105"/>
      <c r="IF87" s="105"/>
      <c r="IG87" s="105"/>
      <c r="IH87" s="105"/>
      <c r="II87" s="105"/>
      <c r="IJ87" s="105"/>
      <c r="IK87" s="105"/>
      <c r="IL87" s="105"/>
      <c r="IM87" s="105"/>
      <c r="IN87" s="105"/>
      <c r="IO87" s="105"/>
      <c r="IP87" s="105"/>
      <c r="IQ87" s="105"/>
      <c r="IR87" s="105"/>
      <c r="IS87" s="105"/>
      <c r="IT87" s="105"/>
      <c r="IU87" s="105"/>
      <c r="IV87" s="105"/>
      <c r="IW87" s="105"/>
      <c r="IX87" s="105"/>
      <c r="IY87" s="105"/>
      <c r="IZ87" s="105"/>
      <c r="JA87" s="105"/>
      <c r="JB87" s="105"/>
      <c r="JC87" s="105"/>
      <c r="JD87" s="105"/>
      <c r="JE87" s="105"/>
      <c r="JF87" s="105"/>
      <c r="JG87" s="105"/>
      <c r="JH87" s="105"/>
      <c r="JI87" s="105"/>
      <c r="JJ87" s="105"/>
      <c r="JK87" s="105"/>
      <c r="JL87" s="105"/>
      <c r="JM87" s="105"/>
      <c r="JN87" s="105"/>
      <c r="JO87" s="105"/>
      <c r="JP87" s="105"/>
      <c r="JQ87" s="105"/>
      <c r="JR87" s="105"/>
      <c r="JS87" s="105"/>
      <c r="JT87" s="105"/>
      <c r="JU87" s="105"/>
      <c r="JV87" s="105"/>
      <c r="JW87" s="105"/>
      <c r="JX87" s="105"/>
      <c r="JY87" s="105"/>
      <c r="JZ87" s="105"/>
      <c r="KA87" s="105"/>
      <c r="KB87" s="105"/>
      <c r="KC87" s="105"/>
      <c r="KD87" s="105"/>
      <c r="KE87" s="105"/>
      <c r="KF87" s="105"/>
      <c r="KG87" s="105"/>
      <c r="KH87" s="105"/>
      <c r="KI87" s="105"/>
      <c r="KJ87" s="105"/>
      <c r="KK87" s="105"/>
      <c r="KL87" s="105"/>
      <c r="KM87" s="105"/>
      <c r="KN87" s="105"/>
      <c r="KO87" s="105"/>
      <c r="KP87" s="105"/>
      <c r="KQ87" s="105"/>
      <c r="KR87" s="105"/>
      <c r="KS87" s="105"/>
      <c r="KT87" s="105"/>
      <c r="KU87" s="105"/>
      <c r="KV87" s="105"/>
      <c r="KW87" s="105"/>
      <c r="KX87" s="105"/>
      <c r="KY87" s="105"/>
      <c r="KZ87" s="105"/>
      <c r="LA87" s="105"/>
      <c r="LB87" s="105"/>
      <c r="LC87" s="105"/>
      <c r="LD87" s="105"/>
      <c r="LE87" s="105"/>
      <c r="LF87" s="105"/>
      <c r="LG87" s="105"/>
      <c r="LH87" s="105"/>
      <c r="LI87" s="105"/>
      <c r="LJ87" s="105"/>
      <c r="LK87" s="105"/>
      <c r="LL87" s="105"/>
      <c r="LM87" s="105"/>
      <c r="LN87" s="105"/>
      <c r="LO87" s="105"/>
      <c r="LP87" s="105"/>
      <c r="LQ87" s="105"/>
      <c r="LR87" s="105"/>
      <c r="LS87" s="105"/>
      <c r="LT87" s="105"/>
      <c r="LU87" s="105"/>
      <c r="LV87" s="105"/>
      <c r="LW87" s="105"/>
      <c r="LX87" s="105"/>
      <c r="LY87" s="105"/>
      <c r="LZ87" s="105"/>
      <c r="MA87" s="105"/>
      <c r="MB87" s="105"/>
      <c r="MC87" s="105"/>
      <c r="MD87" s="105"/>
      <c r="ME87" s="105"/>
      <c r="MF87" s="105"/>
      <c r="MG87" s="105"/>
      <c r="MH87" s="105"/>
      <c r="MI87" s="105"/>
      <c r="MJ87" s="105"/>
      <c r="MK87" s="105"/>
      <c r="ML87" s="105"/>
      <c r="MM87" s="105"/>
      <c r="MN87" s="105"/>
      <c r="MO87" s="105"/>
      <c r="MP87" s="105"/>
      <c r="MQ87" s="105"/>
      <c r="MR87" s="105"/>
      <c r="MS87" s="105"/>
      <c r="MT87" s="105"/>
      <c r="MU87" s="105"/>
      <c r="MV87" s="105"/>
      <c r="MW87" s="105"/>
      <c r="MX87" s="105"/>
      <c r="MY87" s="105"/>
      <c r="MZ87" s="105"/>
      <c r="NA87" s="105"/>
      <c r="NB87" s="105"/>
      <c r="NC87" s="105"/>
      <c r="ND87" s="105"/>
      <c r="NE87" s="105"/>
      <c r="NF87" s="105"/>
      <c r="NG87" s="105"/>
      <c r="NH87" s="105"/>
      <c r="NI87" s="105"/>
      <c r="NJ87" s="105"/>
      <c r="NK87" s="105"/>
      <c r="NL87" s="105"/>
      <c r="NM87" s="105"/>
      <c r="NN87" s="105"/>
      <c r="NO87" s="105"/>
      <c r="NP87" s="105"/>
      <c r="NQ87" s="105"/>
      <c r="NR87" s="105"/>
      <c r="NS87" s="105"/>
      <c r="NT87" s="105"/>
      <c r="NU87" s="105"/>
      <c r="NV87" s="105"/>
      <c r="NW87" s="105"/>
      <c r="NX87" s="105"/>
      <c r="NY87" s="105"/>
      <c r="NZ87" s="105"/>
      <c r="OA87" s="105"/>
      <c r="OB87" s="105"/>
      <c r="OC87" s="105"/>
      <c r="OD87" s="105"/>
      <c r="OE87" s="105"/>
      <c r="OF87" s="105"/>
      <c r="OG87" s="105"/>
      <c r="OH87" s="105"/>
      <c r="OI87" s="105"/>
      <c r="OJ87" s="105"/>
      <c r="OK87" s="105"/>
      <c r="OL87" s="105"/>
      <c r="OM87" s="105"/>
      <c r="ON87" s="105"/>
      <c r="OO87" s="105"/>
      <c r="OP87" s="105"/>
      <c r="OQ87" s="105"/>
      <c r="OR87" s="105"/>
      <c r="OS87" s="105"/>
      <c r="OT87" s="105"/>
      <c r="OU87" s="105"/>
      <c r="OV87" s="105"/>
      <c r="OW87" s="105"/>
      <c r="OX87" s="105"/>
      <c r="OY87" s="105"/>
      <c r="OZ87" s="105"/>
      <c r="PA87" s="105"/>
      <c r="PB87" s="105"/>
      <c r="PC87" s="105"/>
      <c r="PD87" s="105"/>
      <c r="PE87" s="105"/>
      <c r="PF87" s="105"/>
      <c r="PG87" s="105"/>
      <c r="PH87" s="105"/>
      <c r="PI87" s="105"/>
      <c r="PJ87" s="105"/>
      <c r="PK87" s="105"/>
      <c r="PL87" s="105"/>
      <c r="PM87" s="105"/>
      <c r="PN87" s="105"/>
      <c r="PO87" s="105"/>
      <c r="PP87" s="105"/>
      <c r="PQ87" s="105"/>
      <c r="PR87" s="105"/>
      <c r="PS87" s="105"/>
      <c r="PT87" s="105"/>
      <c r="PU87" s="105"/>
      <c r="PV87" s="105"/>
      <c r="PW87" s="105"/>
      <c r="PX87" s="105"/>
      <c r="PY87" s="105"/>
      <c r="PZ87" s="105"/>
      <c r="QA87" s="105"/>
      <c r="QB87" s="105"/>
      <c r="QC87" s="105"/>
      <c r="QD87" s="105"/>
      <c r="QE87" s="105"/>
      <c r="QF87" s="105"/>
      <c r="QG87" s="105"/>
      <c r="QH87" s="105"/>
      <c r="QI87" s="105"/>
      <c r="QJ87" s="105"/>
      <c r="QK87" s="105"/>
      <c r="QL87" s="105"/>
      <c r="QM87" s="105"/>
      <c r="QN87" s="105"/>
      <c r="QO87" s="105"/>
      <c r="QP87" s="105"/>
      <c r="QQ87" s="105"/>
      <c r="QR87" s="105"/>
      <c r="QS87" s="105"/>
      <c r="QT87" s="105"/>
      <c r="QU87" s="105"/>
      <c r="QV87" s="105"/>
      <c r="QW87" s="105"/>
      <c r="QX87" s="105"/>
      <c r="QY87" s="105"/>
      <c r="QZ87" s="105"/>
      <c r="RA87" s="105"/>
      <c r="RB87" s="105"/>
      <c r="RC87" s="105"/>
      <c r="RD87" s="105"/>
      <c r="RE87" s="105"/>
      <c r="RF87" s="105"/>
      <c r="RG87" s="105"/>
      <c r="RH87" s="105"/>
      <c r="RI87" s="105"/>
      <c r="RJ87" s="105"/>
      <c r="RK87" s="105"/>
      <c r="RL87" s="105"/>
      <c r="RM87" s="105"/>
      <c r="RN87" s="105"/>
      <c r="RO87" s="105"/>
      <c r="RP87" s="105"/>
      <c r="RQ87" s="105"/>
      <c r="RR87" s="105"/>
      <c r="RS87" s="105"/>
      <c r="RT87" s="105"/>
      <c r="RU87" s="105"/>
      <c r="RV87" s="105"/>
      <c r="RW87" s="105"/>
      <c r="RX87" s="105"/>
      <c r="RY87" s="105"/>
      <c r="RZ87" s="105"/>
      <c r="SA87" s="105"/>
      <c r="SB87" s="105"/>
      <c r="SC87" s="105"/>
      <c r="SD87" s="105"/>
      <c r="SE87" s="105"/>
      <c r="SF87" s="105"/>
      <c r="SG87" s="105"/>
      <c r="SH87" s="105"/>
      <c r="SI87" s="105"/>
      <c r="SJ87" s="105"/>
      <c r="SK87" s="105"/>
      <c r="SL87" s="105"/>
      <c r="SM87" s="105"/>
      <c r="SN87" s="105"/>
      <c r="SO87" s="105"/>
      <c r="SP87" s="105"/>
      <c r="SQ87" s="105"/>
      <c r="SR87" s="105"/>
      <c r="SS87" s="105"/>
      <c r="ST87" s="105"/>
      <c r="SU87" s="105"/>
      <c r="SV87" s="105"/>
      <c r="SW87" s="105"/>
      <c r="SX87" s="105"/>
      <c r="SY87" s="105"/>
      <c r="SZ87" s="105"/>
      <c r="TA87" s="105"/>
      <c r="TB87" s="105"/>
      <c r="TC87" s="105"/>
      <c r="TD87" s="105"/>
      <c r="TE87" s="105"/>
      <c r="TF87" s="105"/>
      <c r="TG87" s="105"/>
      <c r="TH87" s="105"/>
      <c r="TI87" s="105"/>
      <c r="TJ87" s="105"/>
      <c r="TK87" s="105"/>
      <c r="TL87" s="105"/>
      <c r="TM87" s="105"/>
      <c r="TN87" s="105"/>
      <c r="TO87" s="105"/>
      <c r="TP87" s="105"/>
      <c r="TQ87" s="105"/>
      <c r="TR87" s="105"/>
      <c r="TS87" s="105"/>
      <c r="TT87" s="105"/>
      <c r="TU87" s="105"/>
      <c r="TV87" s="105"/>
      <c r="TW87" s="105"/>
      <c r="TX87" s="105"/>
      <c r="TY87" s="105"/>
      <c r="TZ87" s="105"/>
      <c r="UA87" s="105"/>
      <c r="UB87" s="105"/>
      <c r="UC87" s="105"/>
      <c r="UD87" s="105"/>
      <c r="UE87" s="105"/>
      <c r="UF87" s="105"/>
      <c r="UG87" s="105"/>
      <c r="UH87" s="105"/>
      <c r="UI87" s="105"/>
      <c r="UJ87" s="105"/>
      <c r="UK87" s="105"/>
      <c r="UL87" s="105"/>
      <c r="UM87" s="105"/>
      <c r="UN87" s="105"/>
      <c r="UO87" s="105"/>
      <c r="UP87" s="105"/>
      <c r="UQ87" s="105"/>
      <c r="UR87" s="105"/>
      <c r="US87" s="105"/>
      <c r="UT87" s="105"/>
      <c r="UU87" s="105"/>
      <c r="UV87" s="105"/>
      <c r="UW87" s="105"/>
      <c r="UX87" s="105"/>
      <c r="UY87" s="105"/>
      <c r="UZ87" s="105"/>
      <c r="VA87" s="105"/>
      <c r="VB87" s="105"/>
      <c r="VC87" s="105"/>
      <c r="VD87" s="105"/>
      <c r="VE87" s="105"/>
      <c r="VF87" s="105"/>
      <c r="VG87" s="105"/>
      <c r="VH87" s="105"/>
      <c r="VI87" s="105"/>
      <c r="VJ87" s="105"/>
      <c r="VK87" s="105"/>
      <c r="VL87" s="105"/>
      <c r="VM87" s="105"/>
      <c r="VN87" s="105"/>
      <c r="VO87" s="105"/>
      <c r="VP87" s="105"/>
      <c r="VQ87" s="105"/>
      <c r="VR87" s="105"/>
      <c r="VS87" s="105"/>
      <c r="VT87" s="105"/>
      <c r="VU87" s="105"/>
      <c r="VV87" s="105"/>
      <c r="VW87" s="105"/>
      <c r="VX87" s="105"/>
      <c r="VY87" s="105"/>
      <c r="VZ87" s="105"/>
      <c r="WA87" s="105"/>
      <c r="WB87" s="105"/>
      <c r="WC87" s="105"/>
      <c r="WD87" s="105"/>
      <c r="WE87" s="105"/>
      <c r="WF87" s="105"/>
      <c r="WG87" s="105"/>
      <c r="WH87" s="105"/>
      <c r="WI87" s="105"/>
      <c r="WJ87" s="105"/>
      <c r="WK87" s="105"/>
      <c r="WL87" s="105"/>
      <c r="WM87" s="105"/>
      <c r="WN87" s="105"/>
      <c r="WO87" s="105"/>
      <c r="WP87" s="105"/>
      <c r="WQ87" s="105"/>
      <c r="WR87" s="105"/>
      <c r="WS87" s="105"/>
      <c r="WT87" s="105"/>
      <c r="WU87" s="105"/>
      <c r="WV87" s="105"/>
      <c r="WW87" s="105"/>
      <c r="WX87" s="105"/>
      <c r="WY87" s="105"/>
      <c r="WZ87" s="105"/>
      <c r="XA87" s="105"/>
      <c r="XB87" s="105"/>
      <c r="XC87" s="105"/>
      <c r="XD87" s="105"/>
      <c r="XE87" s="105"/>
      <c r="XF87" s="105"/>
      <c r="XG87" s="105"/>
      <c r="XH87" s="105"/>
      <c r="XI87" s="105"/>
      <c r="XJ87" s="105"/>
      <c r="XK87" s="105"/>
      <c r="XL87" s="105"/>
      <c r="XM87" s="105"/>
      <c r="XN87" s="105"/>
      <c r="XO87" s="105"/>
      <c r="XP87" s="105"/>
      <c r="XQ87" s="105"/>
      <c r="XR87" s="105"/>
      <c r="XS87" s="105"/>
      <c r="XT87" s="105"/>
      <c r="XU87" s="105"/>
      <c r="XV87" s="105"/>
      <c r="XW87" s="105"/>
      <c r="XX87" s="105"/>
      <c r="XY87" s="105"/>
      <c r="XZ87" s="105"/>
      <c r="YA87" s="105"/>
      <c r="YB87" s="105"/>
      <c r="YC87" s="105"/>
      <c r="YD87" s="105"/>
      <c r="YE87" s="105"/>
      <c r="YF87" s="105"/>
      <c r="YG87" s="105"/>
      <c r="YH87" s="105"/>
      <c r="YI87" s="105"/>
      <c r="YJ87" s="105"/>
      <c r="YK87" s="105"/>
      <c r="YL87" s="105"/>
      <c r="YM87" s="105"/>
      <c r="YN87" s="105"/>
      <c r="YO87" s="105"/>
      <c r="YP87" s="105"/>
      <c r="YQ87" s="105"/>
      <c r="YR87" s="105"/>
      <c r="YS87" s="105"/>
      <c r="YT87" s="105"/>
      <c r="YU87" s="105"/>
      <c r="YV87" s="105"/>
      <c r="YW87" s="105"/>
      <c r="YX87" s="105"/>
      <c r="YY87" s="105"/>
      <c r="YZ87" s="105"/>
      <c r="ZA87" s="105"/>
      <c r="ZB87" s="105"/>
      <c r="ZC87" s="105"/>
      <c r="ZD87" s="105"/>
      <c r="ZE87" s="105"/>
      <c r="ZF87" s="105"/>
      <c r="ZG87" s="105"/>
      <c r="ZH87" s="105"/>
      <c r="ZI87" s="105"/>
      <c r="ZJ87" s="105"/>
      <c r="ZK87" s="105"/>
      <c r="ZL87" s="105"/>
      <c r="ZM87" s="105"/>
      <c r="ZN87" s="105"/>
      <c r="ZO87" s="105"/>
      <c r="ZP87" s="105"/>
      <c r="ZQ87" s="105"/>
      <c r="ZR87" s="105"/>
      <c r="ZS87" s="105"/>
      <c r="ZT87" s="105"/>
      <c r="ZU87" s="105"/>
      <c r="ZV87" s="105"/>
      <c r="ZW87" s="105"/>
      <c r="ZX87" s="105"/>
      <c r="ZY87" s="105"/>
      <c r="ZZ87" s="105"/>
      <c r="AAA87" s="105"/>
      <c r="AAB87" s="105"/>
      <c r="AAC87" s="105"/>
      <c r="AAD87" s="105"/>
      <c r="AAE87" s="105"/>
      <c r="AAF87" s="105"/>
      <c r="AAG87" s="105"/>
      <c r="AAH87" s="105"/>
      <c r="AAI87" s="105"/>
      <c r="AAJ87" s="105"/>
      <c r="AAK87" s="105"/>
      <c r="AAL87" s="105"/>
      <c r="AAM87" s="105"/>
      <c r="AAN87" s="105"/>
      <c r="AAO87" s="105"/>
      <c r="AAP87" s="105"/>
      <c r="AAQ87" s="105"/>
      <c r="AAR87" s="105"/>
      <c r="AAS87" s="105"/>
      <c r="AAT87" s="105"/>
      <c r="AAU87" s="105"/>
      <c r="AAV87" s="105"/>
      <c r="AAW87" s="105"/>
      <c r="AAX87" s="105"/>
      <c r="AAY87" s="105"/>
      <c r="AAZ87" s="105"/>
      <c r="ABA87" s="105"/>
      <c r="ABB87" s="105"/>
      <c r="ABC87" s="105"/>
      <c r="ABD87" s="105"/>
      <c r="ABE87" s="105"/>
      <c r="ABF87" s="105"/>
      <c r="ABG87" s="105"/>
      <c r="ABH87" s="105"/>
      <c r="ABI87" s="105"/>
      <c r="ABJ87" s="105"/>
      <c r="ABK87" s="105"/>
      <c r="ABL87" s="105"/>
      <c r="ABM87" s="105"/>
      <c r="ABN87" s="105"/>
      <c r="ABO87" s="105"/>
      <c r="ABP87" s="105"/>
      <c r="ABQ87" s="105"/>
      <c r="ABR87" s="105"/>
      <c r="ABS87" s="105"/>
      <c r="ABT87" s="105"/>
      <c r="ABU87" s="105"/>
      <c r="ABV87" s="105"/>
      <c r="ABW87" s="105"/>
      <c r="ABX87" s="105"/>
      <c r="ABY87" s="105"/>
      <c r="ABZ87" s="105"/>
      <c r="ACA87" s="105"/>
      <c r="ACB87" s="105"/>
      <c r="ACC87" s="105"/>
      <c r="ACD87" s="105"/>
      <c r="ACE87" s="105"/>
      <c r="ACF87" s="105"/>
      <c r="ACG87" s="105"/>
      <c r="ACH87" s="105"/>
      <c r="ACI87" s="105"/>
      <c r="ACJ87" s="105"/>
      <c r="ACK87" s="105"/>
      <c r="ACL87" s="105"/>
      <c r="ACM87" s="105"/>
      <c r="ACN87" s="105"/>
      <c r="ACO87" s="105"/>
      <c r="ACP87" s="105"/>
      <c r="ACQ87" s="105"/>
      <c r="ACR87" s="105"/>
      <c r="ACS87" s="105"/>
      <c r="ACT87" s="105"/>
      <c r="ACU87" s="105"/>
      <c r="ACV87" s="105"/>
      <c r="ACW87" s="105"/>
      <c r="ACX87" s="105"/>
      <c r="ACY87" s="105"/>
      <c r="ACZ87" s="105"/>
      <c r="ADA87" s="105"/>
      <c r="ADB87" s="105"/>
      <c r="ADC87" s="105"/>
      <c r="ADD87" s="105"/>
      <c r="ADE87" s="105"/>
      <c r="ADF87" s="105"/>
      <c r="ADG87" s="105"/>
      <c r="ADH87" s="105"/>
      <c r="ADI87" s="105"/>
      <c r="ADJ87" s="105"/>
      <c r="ADK87" s="105"/>
      <c r="ADL87" s="105"/>
      <c r="ADM87" s="105"/>
      <c r="ADN87" s="105"/>
      <c r="ADO87" s="105"/>
      <c r="ADP87" s="105"/>
      <c r="ADQ87" s="105"/>
      <c r="ADR87" s="105"/>
      <c r="ADS87" s="105"/>
      <c r="ADT87" s="105"/>
      <c r="ADU87" s="105"/>
      <c r="ADV87" s="105"/>
      <c r="ADW87" s="105"/>
      <c r="ADX87" s="105"/>
      <c r="ADY87" s="105"/>
      <c r="ADZ87" s="105"/>
      <c r="AEA87" s="105"/>
      <c r="AEB87" s="105"/>
      <c r="AEC87" s="105"/>
      <c r="AED87" s="105"/>
      <c r="AEE87" s="105"/>
      <c r="AEF87" s="105"/>
      <c r="AEG87" s="105"/>
      <c r="AEH87" s="105"/>
      <c r="AEI87" s="105"/>
      <c r="AEJ87" s="105"/>
      <c r="AEK87" s="105"/>
      <c r="AEL87" s="105"/>
      <c r="AEM87" s="105"/>
      <c r="AEN87" s="105"/>
      <c r="AEO87" s="105"/>
      <c r="AEP87" s="105"/>
      <c r="AEQ87" s="105"/>
      <c r="AER87" s="105"/>
      <c r="AES87" s="105"/>
      <c r="AET87" s="105"/>
      <c r="AEU87" s="105"/>
      <c r="AEV87" s="105"/>
      <c r="AEW87" s="105"/>
      <c r="AEX87" s="105"/>
      <c r="AEY87" s="105"/>
      <c r="AEZ87" s="105"/>
      <c r="AFA87" s="105"/>
      <c r="AFB87" s="105"/>
      <c r="AFC87" s="105"/>
      <c r="AFD87" s="105"/>
      <c r="AFE87" s="105"/>
      <c r="AFF87" s="105"/>
      <c r="AFG87" s="105"/>
      <c r="AFH87" s="105"/>
      <c r="AFI87" s="105"/>
      <c r="AFJ87" s="105"/>
      <c r="AFK87" s="105"/>
      <c r="AFL87" s="105"/>
      <c r="AFM87" s="105"/>
      <c r="AFN87" s="105"/>
      <c r="AFO87" s="105"/>
      <c r="AFP87" s="105"/>
      <c r="AFQ87" s="105"/>
      <c r="AFR87" s="105"/>
      <c r="AFS87" s="105"/>
      <c r="AFT87" s="105"/>
      <c r="AFU87" s="105"/>
      <c r="AFV87" s="105"/>
      <c r="AFW87" s="105"/>
      <c r="AFX87" s="105"/>
      <c r="AFY87" s="105"/>
      <c r="AFZ87" s="105"/>
      <c r="AGA87" s="105"/>
      <c r="AGB87" s="105"/>
      <c r="AGC87" s="105"/>
      <c r="AGD87" s="105"/>
      <c r="AGE87" s="105"/>
      <c r="AGF87" s="105"/>
      <c r="AGG87" s="105"/>
      <c r="AGH87" s="105"/>
      <c r="AGI87" s="105"/>
      <c r="AGJ87" s="105"/>
      <c r="AGK87" s="105"/>
      <c r="AGL87" s="105"/>
      <c r="AGM87" s="105"/>
      <c r="AGN87" s="105"/>
      <c r="AGO87" s="105"/>
      <c r="AGP87" s="105"/>
      <c r="AGQ87" s="105"/>
      <c r="AGR87" s="105"/>
      <c r="AGS87" s="105"/>
      <c r="AGT87" s="105"/>
      <c r="AGU87" s="105"/>
      <c r="AGV87" s="105"/>
      <c r="AGW87" s="105"/>
      <c r="AGX87" s="105"/>
      <c r="AGY87" s="105"/>
      <c r="AGZ87" s="105"/>
      <c r="AHA87" s="105"/>
      <c r="AHB87" s="105"/>
      <c r="AHC87" s="105"/>
      <c r="AHD87" s="105"/>
      <c r="AHE87" s="105"/>
      <c r="AHF87" s="105"/>
      <c r="AHG87" s="105"/>
      <c r="AHH87" s="105"/>
      <c r="AHI87" s="105"/>
      <c r="AHJ87" s="105"/>
      <c r="AHK87" s="105"/>
      <c r="AHL87" s="105"/>
      <c r="AHM87" s="105"/>
      <c r="AHN87" s="105"/>
      <c r="AHO87" s="105"/>
      <c r="AHP87" s="105"/>
      <c r="AHQ87" s="105"/>
      <c r="AHR87" s="105"/>
      <c r="AHS87" s="105"/>
      <c r="AHT87" s="105"/>
      <c r="AHU87" s="105"/>
      <c r="AHV87" s="105"/>
      <c r="AHW87" s="105"/>
      <c r="AHX87" s="105"/>
      <c r="AHY87" s="105"/>
      <c r="AHZ87" s="105"/>
      <c r="AIA87" s="105"/>
      <c r="AIB87" s="105"/>
      <c r="AIC87" s="105"/>
      <c r="AID87" s="105"/>
      <c r="AIE87" s="105"/>
      <c r="AIF87" s="105"/>
      <c r="AIG87" s="105"/>
      <c r="AIH87" s="105"/>
      <c r="AII87" s="105"/>
      <c r="AIJ87" s="105"/>
      <c r="AIK87" s="105"/>
      <c r="AIL87" s="105"/>
      <c r="AIM87" s="105"/>
      <c r="AIN87" s="105"/>
      <c r="AIO87" s="105"/>
      <c r="AIP87" s="105"/>
      <c r="AIQ87" s="105"/>
      <c r="AIR87" s="105"/>
      <c r="AIS87" s="105"/>
      <c r="AIT87" s="105"/>
      <c r="AIU87" s="105"/>
      <c r="AIV87" s="105"/>
      <c r="AIW87" s="105"/>
      <c r="AIX87" s="105"/>
      <c r="AIY87" s="105"/>
      <c r="AIZ87" s="105"/>
      <c r="AJA87" s="105"/>
      <c r="AJB87" s="105"/>
      <c r="AJC87" s="105"/>
      <c r="AJD87" s="105"/>
      <c r="AJE87" s="105"/>
      <c r="AJF87" s="105"/>
      <c r="AJG87" s="105"/>
      <c r="AJH87" s="105"/>
      <c r="AJI87" s="105"/>
      <c r="AJJ87" s="105"/>
      <c r="AJK87" s="105"/>
      <c r="AJL87" s="105"/>
      <c r="AJM87" s="105"/>
      <c r="AJN87" s="105"/>
      <c r="AJO87" s="105"/>
      <c r="AJP87" s="105"/>
      <c r="AJQ87" s="105"/>
      <c r="AJR87" s="105"/>
      <c r="AJS87" s="105"/>
      <c r="AJT87" s="105"/>
      <c r="AJU87" s="105"/>
      <c r="AJV87" s="105"/>
      <c r="AJW87" s="105"/>
      <c r="AJX87" s="105"/>
      <c r="AJY87" s="105"/>
      <c r="AJZ87" s="105"/>
      <c r="AKA87" s="105"/>
      <c r="AKB87" s="105"/>
      <c r="AKC87" s="105"/>
      <c r="AKD87" s="105"/>
      <c r="AKE87" s="105"/>
      <c r="AKF87" s="105"/>
      <c r="AKG87" s="105"/>
      <c r="AKH87" s="105"/>
      <c r="AKI87" s="105"/>
      <c r="AKJ87" s="105"/>
      <c r="AKK87" s="105"/>
      <c r="AKL87" s="105"/>
      <c r="AKM87" s="105"/>
      <c r="AKN87" s="105"/>
      <c r="AKO87" s="105"/>
      <c r="AKP87" s="105"/>
      <c r="AKQ87" s="105"/>
      <c r="AKR87" s="105"/>
      <c r="AKS87" s="105"/>
      <c r="AKT87" s="105"/>
      <c r="AKU87" s="105"/>
      <c r="AKV87" s="105"/>
      <c r="AKW87" s="105"/>
      <c r="AKX87" s="105"/>
      <c r="AKY87" s="105"/>
      <c r="AKZ87" s="105"/>
      <c r="ALA87" s="105"/>
      <c r="ALB87" s="105"/>
      <c r="ALC87" s="105"/>
      <c r="ALD87" s="105"/>
      <c r="ALE87" s="105"/>
      <c r="ALF87" s="105"/>
      <c r="ALG87" s="105"/>
      <c r="ALH87" s="105"/>
      <c r="ALI87" s="105"/>
      <c r="ALJ87" s="105"/>
      <c r="ALK87" s="105"/>
      <c r="ALL87" s="105"/>
      <c r="ALM87" s="105"/>
      <c r="ALN87" s="105"/>
      <c r="ALO87" s="105"/>
      <c r="ALP87" s="105"/>
      <c r="ALQ87" s="105"/>
      <c r="ALR87" s="105"/>
      <c r="ALS87" s="105"/>
      <c r="ALT87" s="105"/>
      <c r="ALU87" s="105"/>
      <c r="ALV87" s="105"/>
      <c r="ALW87" s="105"/>
      <c r="ALX87" s="105"/>
      <c r="ALY87" s="105"/>
      <c r="ALZ87" s="105"/>
      <c r="AMA87" s="105"/>
      <c r="AMB87" s="105"/>
      <c r="AMC87" s="105"/>
      <c r="AMD87" s="105"/>
      <c r="AME87" s="105"/>
      <c r="AMF87" s="105"/>
      <c r="AMG87" s="105"/>
      <c r="AMH87" s="105"/>
      <c r="AMI87" s="105"/>
      <c r="AMJ87" s="105"/>
      <c r="AMK87" s="105"/>
      <c r="AML87" s="105"/>
      <c r="AMM87" s="105"/>
      <c r="AMN87" s="105"/>
      <c r="AMO87" s="105"/>
      <c r="AMP87" s="105"/>
      <c r="AMQ87" s="105"/>
      <c r="AMR87" s="105"/>
      <c r="AMS87" s="105"/>
      <c r="AMT87" s="105"/>
      <c r="AMU87" s="105"/>
      <c r="AMV87" s="105"/>
      <c r="AMW87" s="105"/>
      <c r="AMX87" s="105"/>
      <c r="AMY87" s="105"/>
      <c r="AMZ87" s="105"/>
      <c r="ANA87" s="105"/>
      <c r="ANB87" s="105"/>
      <c r="ANC87" s="105"/>
      <c r="AND87" s="105"/>
      <c r="ANE87" s="105"/>
      <c r="ANF87" s="105"/>
      <c r="ANG87" s="105"/>
      <c r="ANH87" s="105"/>
      <c r="ANI87" s="105"/>
      <c r="ANJ87" s="105"/>
      <c r="ANK87" s="105"/>
      <c r="ANL87" s="105"/>
      <c r="ANM87" s="105"/>
      <c r="ANN87" s="105"/>
      <c r="ANO87" s="105"/>
      <c r="ANP87" s="105"/>
      <c r="ANQ87" s="105"/>
      <c r="ANR87" s="105"/>
      <c r="ANS87" s="105"/>
      <c r="ANT87" s="105"/>
      <c r="ANU87" s="105"/>
      <c r="ANV87" s="105"/>
      <c r="ANW87" s="105"/>
      <c r="ANX87" s="105"/>
      <c r="ANY87" s="105"/>
      <c r="ANZ87" s="105"/>
      <c r="AOA87" s="105"/>
      <c r="AOB87" s="105"/>
      <c r="AOC87" s="105"/>
      <c r="AOD87" s="105"/>
      <c r="AOE87" s="105"/>
      <c r="AOF87" s="105"/>
      <c r="AOG87" s="105"/>
      <c r="AOH87" s="105"/>
      <c r="AOI87" s="105"/>
      <c r="AOJ87" s="105"/>
      <c r="AOK87" s="105"/>
      <c r="AOL87" s="105"/>
      <c r="AOM87" s="105"/>
      <c r="AON87" s="105"/>
      <c r="AOO87" s="105"/>
      <c r="AOP87" s="105"/>
      <c r="AOQ87" s="105"/>
      <c r="AOR87" s="105"/>
      <c r="AOS87" s="105"/>
      <c r="AOT87" s="105"/>
      <c r="AOU87" s="105"/>
      <c r="AOV87" s="105"/>
      <c r="AOW87" s="105"/>
      <c r="AOX87" s="105"/>
      <c r="AOY87" s="105"/>
      <c r="AOZ87" s="105"/>
      <c r="APA87" s="105"/>
      <c r="APB87" s="105"/>
      <c r="APC87" s="105"/>
      <c r="APD87" s="105"/>
      <c r="APE87" s="105"/>
      <c r="APF87" s="105"/>
      <c r="APG87" s="105"/>
      <c r="APH87" s="105"/>
      <c r="API87" s="105"/>
      <c r="APJ87" s="105"/>
      <c r="APK87" s="105"/>
      <c r="APL87" s="105"/>
      <c r="APM87" s="105"/>
      <c r="APN87" s="105"/>
      <c r="APO87" s="105"/>
      <c r="APP87" s="105"/>
      <c r="APQ87" s="105"/>
      <c r="APR87" s="105"/>
      <c r="APS87" s="105"/>
      <c r="APT87" s="105"/>
      <c r="APU87" s="105"/>
      <c r="APV87" s="105"/>
      <c r="APW87" s="105"/>
      <c r="APX87" s="105"/>
      <c r="APY87" s="105"/>
      <c r="APZ87" s="105"/>
      <c r="AQA87" s="105"/>
      <c r="AQB87" s="105"/>
      <c r="AQC87" s="105"/>
      <c r="AQD87" s="105"/>
      <c r="AQE87" s="105"/>
      <c r="AQF87" s="105"/>
      <c r="AQG87" s="105"/>
      <c r="AQH87" s="105"/>
      <c r="AQI87" s="105"/>
      <c r="AQJ87" s="105"/>
      <c r="AQK87" s="105"/>
      <c r="AQL87" s="105"/>
      <c r="AQM87" s="105"/>
      <c r="AQN87" s="105"/>
      <c r="AQO87" s="105"/>
      <c r="AQP87" s="105"/>
      <c r="AQQ87" s="105"/>
      <c r="AQR87" s="105"/>
      <c r="AQS87" s="105"/>
      <c r="AQT87" s="105"/>
      <c r="AQU87" s="105"/>
      <c r="AQV87" s="105"/>
      <c r="AQW87" s="105"/>
      <c r="AQX87" s="105"/>
      <c r="AQY87" s="105"/>
      <c r="AQZ87" s="105"/>
      <c r="ARA87" s="105"/>
      <c r="ARB87" s="105"/>
      <c r="ARC87" s="105"/>
      <c r="ARD87" s="105"/>
      <c r="ARE87" s="105"/>
      <c r="ARF87" s="105"/>
      <c r="ARG87" s="105"/>
      <c r="ARH87" s="105"/>
      <c r="ARI87" s="105"/>
      <c r="ARJ87" s="105"/>
      <c r="ARK87" s="105"/>
      <c r="ARL87" s="105"/>
      <c r="ARM87" s="105"/>
      <c r="ARN87" s="105"/>
      <c r="ARO87" s="105"/>
      <c r="ARP87" s="105"/>
      <c r="ARQ87" s="105"/>
      <c r="ARR87" s="105"/>
      <c r="ARS87" s="105"/>
      <c r="ART87" s="105"/>
      <c r="ARU87" s="105"/>
      <c r="ARV87" s="105"/>
      <c r="ARW87" s="105"/>
      <c r="ARX87" s="105"/>
      <c r="ARY87" s="105"/>
      <c r="ARZ87" s="105"/>
      <c r="ASA87" s="105"/>
      <c r="ASB87" s="105"/>
      <c r="ASC87" s="105"/>
      <c r="ASD87" s="105"/>
      <c r="ASE87" s="105"/>
      <c r="ASF87" s="105"/>
      <c r="ASG87" s="105"/>
      <c r="ASH87" s="105"/>
      <c r="ASI87" s="105"/>
      <c r="ASJ87" s="105"/>
      <c r="ASK87" s="105"/>
      <c r="ASL87" s="105"/>
      <c r="ASM87" s="105"/>
      <c r="ASN87" s="105"/>
      <c r="ASO87" s="105"/>
      <c r="ASP87" s="105"/>
      <c r="ASQ87" s="105"/>
      <c r="ASR87" s="105"/>
      <c r="ASS87" s="105"/>
      <c r="AST87" s="105"/>
      <c r="ASU87" s="105"/>
      <c r="ASV87" s="105"/>
      <c r="ASW87" s="105"/>
      <c r="ASX87" s="105"/>
      <c r="ASY87" s="105"/>
      <c r="ASZ87" s="105"/>
      <c r="ATA87" s="105"/>
      <c r="ATB87" s="105"/>
      <c r="ATC87" s="105"/>
      <c r="ATD87" s="105"/>
      <c r="ATE87" s="105"/>
      <c r="ATF87" s="105"/>
      <c r="ATG87" s="105"/>
      <c r="ATH87" s="105"/>
      <c r="ATI87" s="105"/>
      <c r="ATJ87" s="105"/>
      <c r="ATK87" s="105"/>
      <c r="ATL87" s="105"/>
      <c r="ATM87" s="105"/>
      <c r="ATN87" s="105"/>
      <c r="ATO87" s="105"/>
      <c r="ATP87" s="105"/>
      <c r="ATQ87" s="105"/>
      <c r="ATR87" s="105"/>
      <c r="ATS87" s="105"/>
      <c r="ATT87" s="105"/>
      <c r="ATU87" s="105"/>
      <c r="ATV87" s="105"/>
      <c r="ATW87" s="105"/>
      <c r="ATX87" s="105"/>
      <c r="ATY87" s="105"/>
      <c r="ATZ87" s="105"/>
      <c r="AUA87" s="105"/>
      <c r="AUB87" s="105"/>
      <c r="AUC87" s="105"/>
      <c r="AUD87" s="105"/>
      <c r="AUE87" s="105"/>
      <c r="AUF87" s="105"/>
      <c r="AUG87" s="105"/>
      <c r="AUH87" s="105"/>
      <c r="AUI87" s="105"/>
      <c r="AUJ87" s="105"/>
      <c r="AUK87" s="105"/>
      <c r="AUL87" s="105"/>
      <c r="AUM87" s="105"/>
      <c r="AUN87" s="105"/>
      <c r="AUO87" s="105"/>
      <c r="AUP87" s="105"/>
      <c r="AUQ87" s="105"/>
      <c r="AUR87" s="105"/>
      <c r="AUS87" s="105"/>
      <c r="AUT87" s="105"/>
      <c r="AUU87" s="105"/>
      <c r="AUV87" s="105"/>
      <c r="AUW87" s="105"/>
      <c r="AUX87" s="105"/>
      <c r="AUY87" s="105"/>
      <c r="AUZ87" s="105"/>
      <c r="AVA87" s="105"/>
      <c r="AVB87" s="105"/>
      <c r="AVC87" s="105"/>
      <c r="AVD87" s="105"/>
      <c r="AVE87" s="105"/>
      <c r="AVF87" s="105"/>
      <c r="AVG87" s="105"/>
      <c r="AVH87" s="105"/>
      <c r="AVI87" s="105"/>
      <c r="AVJ87" s="105"/>
      <c r="AVK87" s="105"/>
      <c r="AVL87" s="105"/>
      <c r="AVM87" s="105"/>
      <c r="AVN87" s="105"/>
      <c r="AVO87" s="105"/>
      <c r="AVP87" s="105"/>
      <c r="AVQ87" s="105"/>
      <c r="AVR87" s="105"/>
      <c r="AVS87" s="105"/>
      <c r="AVT87" s="105"/>
      <c r="AVU87" s="105"/>
      <c r="AVV87" s="105"/>
      <c r="AVW87" s="105"/>
      <c r="AVX87" s="105"/>
      <c r="AVY87" s="105"/>
      <c r="AVZ87" s="105"/>
      <c r="AWA87" s="105"/>
      <c r="AWB87" s="105"/>
      <c r="AWC87" s="105"/>
      <c r="AWD87" s="105"/>
      <c r="AWE87" s="105"/>
      <c r="AWF87" s="105"/>
      <c r="AWG87" s="105"/>
      <c r="AWH87" s="105"/>
    </row>
    <row r="88" spans="1:1282" s="58" customFormat="1">
      <c r="A88" s="2578"/>
      <c r="B88" s="65"/>
      <c r="C88" s="7"/>
      <c r="D88" s="7"/>
      <c r="E88" s="7"/>
      <c r="F88" s="7"/>
      <c r="G88" s="7"/>
      <c r="H88" s="7"/>
      <c r="I88" s="7"/>
      <c r="J88" s="7"/>
      <c r="K88" s="7"/>
      <c r="L88" s="7"/>
      <c r="M88" s="7"/>
      <c r="N88" s="8"/>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105"/>
      <c r="BN88" s="105"/>
      <c r="BO88" s="105"/>
      <c r="BP88" s="105"/>
      <c r="BQ88" s="105"/>
      <c r="BR88" s="105"/>
      <c r="BS88" s="105"/>
      <c r="BT88" s="105"/>
      <c r="BU88" s="105"/>
      <c r="BV88" s="105"/>
      <c r="BW88" s="105"/>
      <c r="BX88" s="105"/>
      <c r="BY88" s="105"/>
      <c r="BZ88" s="105"/>
      <c r="CA88" s="105"/>
      <c r="CB88" s="105"/>
      <c r="CC88" s="105"/>
      <c r="CD88" s="105"/>
      <c r="CE88" s="105"/>
      <c r="CF88" s="105"/>
      <c r="CG88" s="105"/>
      <c r="CH88" s="105"/>
      <c r="CI88" s="105"/>
      <c r="CJ88" s="105"/>
      <c r="CK88" s="105"/>
      <c r="CL88" s="105"/>
      <c r="CM88" s="105"/>
      <c r="CN88" s="105"/>
      <c r="CO88" s="105"/>
      <c r="CP88" s="105"/>
      <c r="CQ88" s="105"/>
      <c r="CR88" s="105"/>
      <c r="CS88" s="105"/>
      <c r="CT88" s="105"/>
      <c r="CU88" s="105"/>
      <c r="CV88" s="105"/>
      <c r="CW88" s="105"/>
      <c r="CX88" s="105"/>
      <c r="CY88" s="105"/>
      <c r="CZ88" s="105"/>
      <c r="DA88" s="105"/>
      <c r="DB88" s="105"/>
      <c r="DC88" s="105"/>
      <c r="DD88" s="105"/>
      <c r="DE88" s="105"/>
      <c r="DF88" s="105"/>
      <c r="DG88" s="105"/>
      <c r="DH88" s="105"/>
      <c r="DI88" s="105"/>
      <c r="DJ88" s="105"/>
      <c r="DK88" s="105"/>
      <c r="DL88" s="105"/>
      <c r="DM88" s="105"/>
      <c r="DN88" s="105"/>
      <c r="DO88" s="105"/>
      <c r="DP88" s="105"/>
      <c r="DQ88" s="105"/>
      <c r="DR88" s="105"/>
      <c r="DS88" s="105"/>
      <c r="DT88" s="105"/>
      <c r="DU88" s="105"/>
      <c r="DV88" s="105"/>
      <c r="DW88" s="105"/>
      <c r="DX88" s="105"/>
      <c r="DY88" s="105"/>
      <c r="DZ88" s="105"/>
      <c r="EA88" s="105"/>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05"/>
      <c r="FM88" s="105"/>
      <c r="FN88" s="105"/>
      <c r="FO88" s="105"/>
      <c r="FP88" s="105"/>
      <c r="FQ88" s="105"/>
      <c r="FR88" s="105"/>
      <c r="FS88" s="105"/>
      <c r="FT88" s="105"/>
      <c r="FU88" s="105"/>
      <c r="FV88" s="105"/>
      <c r="FW88" s="105"/>
      <c r="FX88" s="105"/>
      <c r="FY88" s="105"/>
      <c r="FZ88" s="105"/>
      <c r="GA88" s="105"/>
      <c r="GB88" s="105"/>
      <c r="GC88" s="105"/>
      <c r="GD88" s="105"/>
      <c r="GE88" s="105"/>
      <c r="GF88" s="105"/>
      <c r="GG88" s="105"/>
      <c r="GH88" s="105"/>
      <c r="GI88" s="105"/>
      <c r="GJ88" s="105"/>
      <c r="GK88" s="105"/>
      <c r="GL88" s="105"/>
      <c r="GM88" s="105"/>
      <c r="GN88" s="105"/>
      <c r="GO88" s="105"/>
      <c r="GP88" s="105"/>
      <c r="GQ88" s="105"/>
      <c r="GR88" s="105"/>
      <c r="GS88" s="105"/>
      <c r="GT88" s="105"/>
      <c r="GU88" s="105"/>
      <c r="GV88" s="105"/>
      <c r="GW88" s="105"/>
      <c r="GX88" s="105"/>
      <c r="GY88" s="105"/>
      <c r="GZ88" s="105"/>
      <c r="HA88" s="105"/>
      <c r="HB88" s="105"/>
      <c r="HC88" s="105"/>
      <c r="HD88" s="105"/>
      <c r="HE88" s="105"/>
      <c r="HF88" s="105"/>
      <c r="HG88" s="105"/>
      <c r="HH88" s="105"/>
      <c r="HI88" s="105"/>
      <c r="HJ88" s="105"/>
      <c r="HK88" s="105"/>
      <c r="HL88" s="105"/>
      <c r="HM88" s="105"/>
      <c r="HN88" s="105"/>
      <c r="HO88" s="105"/>
      <c r="HP88" s="105"/>
      <c r="HQ88" s="105"/>
      <c r="HR88" s="105"/>
      <c r="HS88" s="105"/>
      <c r="HT88" s="105"/>
      <c r="HU88" s="105"/>
      <c r="HV88" s="105"/>
      <c r="HW88" s="105"/>
      <c r="HX88" s="105"/>
      <c r="HY88" s="105"/>
      <c r="HZ88" s="105"/>
      <c r="IA88" s="105"/>
      <c r="IB88" s="105"/>
      <c r="IC88" s="105"/>
      <c r="ID88" s="105"/>
      <c r="IE88" s="105"/>
      <c r="IF88" s="105"/>
      <c r="IG88" s="105"/>
      <c r="IH88" s="105"/>
      <c r="II88" s="105"/>
      <c r="IJ88" s="105"/>
      <c r="IK88" s="105"/>
      <c r="IL88" s="105"/>
      <c r="IM88" s="105"/>
      <c r="IN88" s="105"/>
      <c r="IO88" s="105"/>
      <c r="IP88" s="105"/>
      <c r="IQ88" s="105"/>
      <c r="IR88" s="105"/>
      <c r="IS88" s="105"/>
      <c r="IT88" s="105"/>
      <c r="IU88" s="105"/>
      <c r="IV88" s="105"/>
      <c r="IW88" s="105"/>
      <c r="IX88" s="105"/>
      <c r="IY88" s="105"/>
      <c r="IZ88" s="105"/>
      <c r="JA88" s="105"/>
      <c r="JB88" s="105"/>
      <c r="JC88" s="105"/>
      <c r="JD88" s="105"/>
      <c r="JE88" s="105"/>
      <c r="JF88" s="105"/>
      <c r="JG88" s="105"/>
      <c r="JH88" s="105"/>
      <c r="JI88" s="105"/>
      <c r="JJ88" s="105"/>
      <c r="JK88" s="105"/>
      <c r="JL88" s="105"/>
      <c r="JM88" s="105"/>
      <c r="JN88" s="105"/>
      <c r="JO88" s="105"/>
      <c r="JP88" s="105"/>
      <c r="JQ88" s="105"/>
      <c r="JR88" s="105"/>
      <c r="JS88" s="105"/>
      <c r="JT88" s="105"/>
      <c r="JU88" s="105"/>
      <c r="JV88" s="105"/>
      <c r="JW88" s="105"/>
      <c r="JX88" s="105"/>
      <c r="JY88" s="105"/>
      <c r="JZ88" s="105"/>
      <c r="KA88" s="105"/>
      <c r="KB88" s="105"/>
      <c r="KC88" s="105"/>
      <c r="KD88" s="105"/>
      <c r="KE88" s="105"/>
      <c r="KF88" s="105"/>
      <c r="KG88" s="105"/>
      <c r="KH88" s="105"/>
      <c r="KI88" s="105"/>
      <c r="KJ88" s="105"/>
      <c r="KK88" s="105"/>
      <c r="KL88" s="105"/>
      <c r="KM88" s="105"/>
      <c r="KN88" s="105"/>
      <c r="KO88" s="105"/>
      <c r="KP88" s="105"/>
      <c r="KQ88" s="105"/>
      <c r="KR88" s="105"/>
      <c r="KS88" s="105"/>
      <c r="KT88" s="105"/>
      <c r="KU88" s="105"/>
      <c r="KV88" s="105"/>
      <c r="KW88" s="105"/>
      <c r="KX88" s="105"/>
      <c r="KY88" s="105"/>
      <c r="KZ88" s="105"/>
      <c r="LA88" s="105"/>
      <c r="LB88" s="105"/>
      <c r="LC88" s="105"/>
      <c r="LD88" s="105"/>
      <c r="LE88" s="105"/>
      <c r="LF88" s="105"/>
      <c r="LG88" s="105"/>
      <c r="LH88" s="105"/>
      <c r="LI88" s="105"/>
      <c r="LJ88" s="105"/>
      <c r="LK88" s="105"/>
      <c r="LL88" s="105"/>
      <c r="LM88" s="105"/>
      <c r="LN88" s="105"/>
      <c r="LO88" s="105"/>
      <c r="LP88" s="105"/>
      <c r="LQ88" s="105"/>
      <c r="LR88" s="105"/>
      <c r="LS88" s="105"/>
      <c r="LT88" s="105"/>
      <c r="LU88" s="105"/>
      <c r="LV88" s="105"/>
      <c r="LW88" s="105"/>
      <c r="LX88" s="105"/>
      <c r="LY88" s="105"/>
      <c r="LZ88" s="105"/>
      <c r="MA88" s="105"/>
      <c r="MB88" s="105"/>
      <c r="MC88" s="105"/>
      <c r="MD88" s="105"/>
      <c r="ME88" s="105"/>
      <c r="MF88" s="105"/>
      <c r="MG88" s="105"/>
      <c r="MH88" s="105"/>
      <c r="MI88" s="105"/>
      <c r="MJ88" s="105"/>
      <c r="MK88" s="105"/>
      <c r="ML88" s="105"/>
      <c r="MM88" s="105"/>
      <c r="MN88" s="105"/>
      <c r="MO88" s="105"/>
      <c r="MP88" s="105"/>
      <c r="MQ88" s="105"/>
      <c r="MR88" s="105"/>
      <c r="MS88" s="105"/>
      <c r="MT88" s="105"/>
      <c r="MU88" s="105"/>
      <c r="MV88" s="105"/>
      <c r="MW88" s="105"/>
      <c r="MX88" s="105"/>
      <c r="MY88" s="105"/>
      <c r="MZ88" s="105"/>
      <c r="NA88" s="105"/>
      <c r="NB88" s="105"/>
      <c r="NC88" s="105"/>
      <c r="ND88" s="105"/>
      <c r="NE88" s="105"/>
      <c r="NF88" s="105"/>
      <c r="NG88" s="105"/>
      <c r="NH88" s="105"/>
      <c r="NI88" s="105"/>
      <c r="NJ88" s="105"/>
      <c r="NK88" s="105"/>
      <c r="NL88" s="105"/>
      <c r="NM88" s="105"/>
      <c r="NN88" s="105"/>
      <c r="NO88" s="105"/>
      <c r="NP88" s="105"/>
      <c r="NQ88" s="105"/>
      <c r="NR88" s="105"/>
      <c r="NS88" s="105"/>
      <c r="NT88" s="105"/>
      <c r="NU88" s="105"/>
      <c r="NV88" s="105"/>
      <c r="NW88" s="105"/>
      <c r="NX88" s="105"/>
      <c r="NY88" s="105"/>
      <c r="NZ88" s="105"/>
      <c r="OA88" s="105"/>
      <c r="OB88" s="105"/>
      <c r="OC88" s="105"/>
      <c r="OD88" s="105"/>
      <c r="OE88" s="105"/>
      <c r="OF88" s="105"/>
      <c r="OG88" s="105"/>
      <c r="OH88" s="105"/>
      <c r="OI88" s="105"/>
      <c r="OJ88" s="105"/>
      <c r="OK88" s="105"/>
      <c r="OL88" s="105"/>
      <c r="OM88" s="105"/>
      <c r="ON88" s="105"/>
      <c r="OO88" s="105"/>
      <c r="OP88" s="105"/>
      <c r="OQ88" s="105"/>
      <c r="OR88" s="105"/>
      <c r="OS88" s="105"/>
      <c r="OT88" s="105"/>
      <c r="OU88" s="105"/>
      <c r="OV88" s="105"/>
      <c r="OW88" s="105"/>
      <c r="OX88" s="105"/>
      <c r="OY88" s="105"/>
      <c r="OZ88" s="105"/>
      <c r="PA88" s="105"/>
      <c r="PB88" s="105"/>
      <c r="PC88" s="105"/>
      <c r="PD88" s="105"/>
      <c r="PE88" s="105"/>
      <c r="PF88" s="105"/>
      <c r="PG88" s="105"/>
      <c r="PH88" s="105"/>
      <c r="PI88" s="105"/>
      <c r="PJ88" s="105"/>
      <c r="PK88" s="105"/>
      <c r="PL88" s="105"/>
      <c r="PM88" s="105"/>
      <c r="PN88" s="105"/>
      <c r="PO88" s="105"/>
      <c r="PP88" s="105"/>
      <c r="PQ88" s="105"/>
      <c r="PR88" s="105"/>
      <c r="PS88" s="105"/>
      <c r="PT88" s="105"/>
      <c r="PU88" s="105"/>
      <c r="PV88" s="105"/>
      <c r="PW88" s="105"/>
      <c r="PX88" s="105"/>
      <c r="PY88" s="105"/>
      <c r="PZ88" s="105"/>
      <c r="QA88" s="105"/>
      <c r="QB88" s="105"/>
      <c r="QC88" s="105"/>
      <c r="QD88" s="105"/>
      <c r="QE88" s="105"/>
      <c r="QF88" s="105"/>
      <c r="QG88" s="105"/>
      <c r="QH88" s="105"/>
      <c r="QI88" s="105"/>
      <c r="QJ88" s="105"/>
      <c r="QK88" s="105"/>
      <c r="QL88" s="105"/>
      <c r="QM88" s="105"/>
      <c r="QN88" s="105"/>
      <c r="QO88" s="105"/>
      <c r="QP88" s="105"/>
      <c r="QQ88" s="105"/>
      <c r="QR88" s="105"/>
      <c r="QS88" s="105"/>
      <c r="QT88" s="105"/>
      <c r="QU88" s="105"/>
      <c r="QV88" s="105"/>
      <c r="QW88" s="105"/>
      <c r="QX88" s="105"/>
      <c r="QY88" s="105"/>
      <c r="QZ88" s="105"/>
      <c r="RA88" s="105"/>
      <c r="RB88" s="105"/>
      <c r="RC88" s="105"/>
      <c r="RD88" s="105"/>
      <c r="RE88" s="105"/>
      <c r="RF88" s="105"/>
      <c r="RG88" s="105"/>
      <c r="RH88" s="105"/>
      <c r="RI88" s="105"/>
      <c r="RJ88" s="105"/>
      <c r="RK88" s="105"/>
      <c r="RL88" s="105"/>
      <c r="RM88" s="105"/>
      <c r="RN88" s="105"/>
      <c r="RO88" s="105"/>
      <c r="RP88" s="105"/>
      <c r="RQ88" s="105"/>
      <c r="RR88" s="105"/>
      <c r="RS88" s="105"/>
      <c r="RT88" s="105"/>
      <c r="RU88" s="105"/>
      <c r="RV88" s="105"/>
      <c r="RW88" s="105"/>
      <c r="RX88" s="105"/>
      <c r="RY88" s="105"/>
      <c r="RZ88" s="105"/>
      <c r="SA88" s="105"/>
      <c r="SB88" s="105"/>
      <c r="SC88" s="105"/>
      <c r="SD88" s="105"/>
      <c r="SE88" s="105"/>
      <c r="SF88" s="105"/>
      <c r="SG88" s="105"/>
      <c r="SH88" s="105"/>
      <c r="SI88" s="105"/>
      <c r="SJ88" s="105"/>
      <c r="SK88" s="105"/>
      <c r="SL88" s="105"/>
      <c r="SM88" s="105"/>
      <c r="SN88" s="105"/>
      <c r="SO88" s="105"/>
      <c r="SP88" s="105"/>
      <c r="SQ88" s="105"/>
      <c r="SR88" s="105"/>
      <c r="SS88" s="105"/>
      <c r="ST88" s="105"/>
      <c r="SU88" s="105"/>
      <c r="SV88" s="105"/>
      <c r="SW88" s="105"/>
      <c r="SX88" s="105"/>
      <c r="SY88" s="105"/>
      <c r="SZ88" s="105"/>
      <c r="TA88" s="105"/>
      <c r="TB88" s="105"/>
      <c r="TC88" s="105"/>
      <c r="TD88" s="105"/>
      <c r="TE88" s="105"/>
      <c r="TF88" s="105"/>
      <c r="TG88" s="105"/>
      <c r="TH88" s="105"/>
      <c r="TI88" s="105"/>
      <c r="TJ88" s="105"/>
      <c r="TK88" s="105"/>
      <c r="TL88" s="105"/>
      <c r="TM88" s="105"/>
      <c r="TN88" s="105"/>
      <c r="TO88" s="105"/>
      <c r="TP88" s="105"/>
      <c r="TQ88" s="105"/>
      <c r="TR88" s="105"/>
      <c r="TS88" s="105"/>
      <c r="TT88" s="105"/>
      <c r="TU88" s="105"/>
      <c r="TV88" s="105"/>
      <c r="TW88" s="105"/>
      <c r="TX88" s="105"/>
      <c r="TY88" s="105"/>
      <c r="TZ88" s="105"/>
      <c r="UA88" s="105"/>
      <c r="UB88" s="105"/>
      <c r="UC88" s="105"/>
      <c r="UD88" s="105"/>
      <c r="UE88" s="105"/>
      <c r="UF88" s="105"/>
      <c r="UG88" s="105"/>
      <c r="UH88" s="105"/>
      <c r="UI88" s="105"/>
      <c r="UJ88" s="105"/>
      <c r="UK88" s="105"/>
      <c r="UL88" s="105"/>
      <c r="UM88" s="105"/>
      <c r="UN88" s="105"/>
      <c r="UO88" s="105"/>
      <c r="UP88" s="105"/>
      <c r="UQ88" s="105"/>
      <c r="UR88" s="105"/>
      <c r="US88" s="105"/>
      <c r="UT88" s="105"/>
      <c r="UU88" s="105"/>
      <c r="UV88" s="105"/>
      <c r="UW88" s="105"/>
      <c r="UX88" s="105"/>
      <c r="UY88" s="105"/>
      <c r="UZ88" s="105"/>
      <c r="VA88" s="105"/>
      <c r="VB88" s="105"/>
      <c r="VC88" s="105"/>
      <c r="VD88" s="105"/>
      <c r="VE88" s="105"/>
      <c r="VF88" s="105"/>
      <c r="VG88" s="105"/>
      <c r="VH88" s="105"/>
      <c r="VI88" s="105"/>
      <c r="VJ88" s="105"/>
      <c r="VK88" s="105"/>
      <c r="VL88" s="105"/>
      <c r="VM88" s="105"/>
      <c r="VN88" s="105"/>
      <c r="VO88" s="105"/>
      <c r="VP88" s="105"/>
      <c r="VQ88" s="105"/>
      <c r="VR88" s="105"/>
      <c r="VS88" s="105"/>
      <c r="VT88" s="105"/>
      <c r="VU88" s="105"/>
      <c r="VV88" s="105"/>
      <c r="VW88" s="105"/>
      <c r="VX88" s="105"/>
      <c r="VY88" s="105"/>
      <c r="VZ88" s="105"/>
      <c r="WA88" s="105"/>
      <c r="WB88" s="105"/>
      <c r="WC88" s="105"/>
      <c r="WD88" s="105"/>
      <c r="WE88" s="105"/>
      <c r="WF88" s="105"/>
      <c r="WG88" s="105"/>
      <c r="WH88" s="105"/>
      <c r="WI88" s="105"/>
      <c r="WJ88" s="105"/>
      <c r="WK88" s="105"/>
      <c r="WL88" s="105"/>
      <c r="WM88" s="105"/>
      <c r="WN88" s="105"/>
      <c r="WO88" s="105"/>
      <c r="WP88" s="105"/>
      <c r="WQ88" s="105"/>
      <c r="WR88" s="105"/>
      <c r="WS88" s="105"/>
      <c r="WT88" s="105"/>
      <c r="WU88" s="105"/>
      <c r="WV88" s="105"/>
      <c r="WW88" s="105"/>
      <c r="WX88" s="105"/>
      <c r="WY88" s="105"/>
      <c r="WZ88" s="105"/>
      <c r="XA88" s="105"/>
      <c r="XB88" s="105"/>
      <c r="XC88" s="105"/>
      <c r="XD88" s="105"/>
      <c r="XE88" s="105"/>
      <c r="XF88" s="105"/>
      <c r="XG88" s="105"/>
      <c r="XH88" s="105"/>
      <c r="XI88" s="105"/>
      <c r="XJ88" s="105"/>
      <c r="XK88" s="105"/>
      <c r="XL88" s="105"/>
      <c r="XM88" s="105"/>
      <c r="XN88" s="105"/>
      <c r="XO88" s="105"/>
      <c r="XP88" s="105"/>
      <c r="XQ88" s="105"/>
      <c r="XR88" s="105"/>
      <c r="XS88" s="105"/>
      <c r="XT88" s="105"/>
      <c r="XU88" s="105"/>
      <c r="XV88" s="105"/>
      <c r="XW88" s="105"/>
      <c r="XX88" s="105"/>
      <c r="XY88" s="105"/>
      <c r="XZ88" s="105"/>
      <c r="YA88" s="105"/>
      <c r="YB88" s="105"/>
      <c r="YC88" s="105"/>
      <c r="YD88" s="105"/>
      <c r="YE88" s="105"/>
      <c r="YF88" s="105"/>
      <c r="YG88" s="105"/>
      <c r="YH88" s="105"/>
      <c r="YI88" s="105"/>
      <c r="YJ88" s="105"/>
      <c r="YK88" s="105"/>
      <c r="YL88" s="105"/>
      <c r="YM88" s="105"/>
      <c r="YN88" s="105"/>
      <c r="YO88" s="105"/>
      <c r="YP88" s="105"/>
      <c r="YQ88" s="105"/>
      <c r="YR88" s="105"/>
      <c r="YS88" s="105"/>
      <c r="YT88" s="105"/>
      <c r="YU88" s="105"/>
      <c r="YV88" s="105"/>
      <c r="YW88" s="105"/>
      <c r="YX88" s="105"/>
      <c r="YY88" s="105"/>
      <c r="YZ88" s="105"/>
      <c r="ZA88" s="105"/>
      <c r="ZB88" s="105"/>
      <c r="ZC88" s="105"/>
      <c r="ZD88" s="105"/>
      <c r="ZE88" s="105"/>
      <c r="ZF88" s="105"/>
      <c r="ZG88" s="105"/>
      <c r="ZH88" s="105"/>
      <c r="ZI88" s="105"/>
      <c r="ZJ88" s="105"/>
      <c r="ZK88" s="105"/>
      <c r="ZL88" s="105"/>
      <c r="ZM88" s="105"/>
      <c r="ZN88" s="105"/>
      <c r="ZO88" s="105"/>
      <c r="ZP88" s="105"/>
      <c r="ZQ88" s="105"/>
      <c r="ZR88" s="105"/>
      <c r="ZS88" s="105"/>
      <c r="ZT88" s="105"/>
      <c r="ZU88" s="105"/>
      <c r="ZV88" s="105"/>
      <c r="ZW88" s="105"/>
      <c r="ZX88" s="105"/>
      <c r="ZY88" s="105"/>
      <c r="ZZ88" s="105"/>
      <c r="AAA88" s="105"/>
      <c r="AAB88" s="105"/>
      <c r="AAC88" s="105"/>
      <c r="AAD88" s="105"/>
      <c r="AAE88" s="105"/>
      <c r="AAF88" s="105"/>
      <c r="AAG88" s="105"/>
      <c r="AAH88" s="105"/>
      <c r="AAI88" s="105"/>
      <c r="AAJ88" s="105"/>
      <c r="AAK88" s="105"/>
      <c r="AAL88" s="105"/>
      <c r="AAM88" s="105"/>
      <c r="AAN88" s="105"/>
      <c r="AAO88" s="105"/>
      <c r="AAP88" s="105"/>
      <c r="AAQ88" s="105"/>
      <c r="AAR88" s="105"/>
      <c r="AAS88" s="105"/>
      <c r="AAT88" s="105"/>
      <c r="AAU88" s="105"/>
      <c r="AAV88" s="105"/>
      <c r="AAW88" s="105"/>
      <c r="AAX88" s="105"/>
      <c r="AAY88" s="105"/>
      <c r="AAZ88" s="105"/>
      <c r="ABA88" s="105"/>
      <c r="ABB88" s="105"/>
      <c r="ABC88" s="105"/>
      <c r="ABD88" s="105"/>
      <c r="ABE88" s="105"/>
      <c r="ABF88" s="105"/>
      <c r="ABG88" s="105"/>
      <c r="ABH88" s="105"/>
      <c r="ABI88" s="105"/>
      <c r="ABJ88" s="105"/>
      <c r="ABK88" s="105"/>
      <c r="ABL88" s="105"/>
      <c r="ABM88" s="105"/>
      <c r="ABN88" s="105"/>
      <c r="ABO88" s="105"/>
      <c r="ABP88" s="105"/>
      <c r="ABQ88" s="105"/>
      <c r="ABR88" s="105"/>
      <c r="ABS88" s="105"/>
      <c r="ABT88" s="105"/>
      <c r="ABU88" s="105"/>
      <c r="ABV88" s="105"/>
      <c r="ABW88" s="105"/>
      <c r="ABX88" s="105"/>
      <c r="ABY88" s="105"/>
      <c r="ABZ88" s="105"/>
      <c r="ACA88" s="105"/>
      <c r="ACB88" s="105"/>
      <c r="ACC88" s="105"/>
      <c r="ACD88" s="105"/>
      <c r="ACE88" s="105"/>
      <c r="ACF88" s="105"/>
      <c r="ACG88" s="105"/>
      <c r="ACH88" s="105"/>
      <c r="ACI88" s="105"/>
      <c r="ACJ88" s="105"/>
      <c r="ACK88" s="105"/>
      <c r="ACL88" s="105"/>
      <c r="ACM88" s="105"/>
      <c r="ACN88" s="105"/>
      <c r="ACO88" s="105"/>
      <c r="ACP88" s="105"/>
      <c r="ACQ88" s="105"/>
      <c r="ACR88" s="105"/>
      <c r="ACS88" s="105"/>
      <c r="ACT88" s="105"/>
      <c r="ACU88" s="105"/>
      <c r="ACV88" s="105"/>
      <c r="ACW88" s="105"/>
      <c r="ACX88" s="105"/>
      <c r="ACY88" s="105"/>
      <c r="ACZ88" s="105"/>
      <c r="ADA88" s="105"/>
      <c r="ADB88" s="105"/>
      <c r="ADC88" s="105"/>
      <c r="ADD88" s="105"/>
      <c r="ADE88" s="105"/>
      <c r="ADF88" s="105"/>
      <c r="ADG88" s="105"/>
      <c r="ADH88" s="105"/>
      <c r="ADI88" s="105"/>
      <c r="ADJ88" s="105"/>
      <c r="ADK88" s="105"/>
      <c r="ADL88" s="105"/>
      <c r="ADM88" s="105"/>
      <c r="ADN88" s="105"/>
      <c r="ADO88" s="105"/>
      <c r="ADP88" s="105"/>
      <c r="ADQ88" s="105"/>
      <c r="ADR88" s="105"/>
      <c r="ADS88" s="105"/>
      <c r="ADT88" s="105"/>
      <c r="ADU88" s="105"/>
      <c r="ADV88" s="105"/>
      <c r="ADW88" s="105"/>
      <c r="ADX88" s="105"/>
      <c r="ADY88" s="105"/>
      <c r="ADZ88" s="105"/>
      <c r="AEA88" s="105"/>
      <c r="AEB88" s="105"/>
      <c r="AEC88" s="105"/>
      <c r="AED88" s="105"/>
      <c r="AEE88" s="105"/>
      <c r="AEF88" s="105"/>
      <c r="AEG88" s="105"/>
      <c r="AEH88" s="105"/>
      <c r="AEI88" s="105"/>
      <c r="AEJ88" s="105"/>
      <c r="AEK88" s="105"/>
      <c r="AEL88" s="105"/>
      <c r="AEM88" s="105"/>
      <c r="AEN88" s="105"/>
      <c r="AEO88" s="105"/>
      <c r="AEP88" s="105"/>
      <c r="AEQ88" s="105"/>
      <c r="AER88" s="105"/>
      <c r="AES88" s="105"/>
      <c r="AET88" s="105"/>
      <c r="AEU88" s="105"/>
      <c r="AEV88" s="105"/>
      <c r="AEW88" s="105"/>
      <c r="AEX88" s="105"/>
      <c r="AEY88" s="105"/>
      <c r="AEZ88" s="105"/>
      <c r="AFA88" s="105"/>
      <c r="AFB88" s="105"/>
      <c r="AFC88" s="105"/>
      <c r="AFD88" s="105"/>
      <c r="AFE88" s="105"/>
      <c r="AFF88" s="105"/>
      <c r="AFG88" s="105"/>
      <c r="AFH88" s="105"/>
      <c r="AFI88" s="105"/>
      <c r="AFJ88" s="105"/>
      <c r="AFK88" s="105"/>
      <c r="AFL88" s="105"/>
      <c r="AFM88" s="105"/>
      <c r="AFN88" s="105"/>
      <c r="AFO88" s="105"/>
      <c r="AFP88" s="105"/>
      <c r="AFQ88" s="105"/>
      <c r="AFR88" s="105"/>
      <c r="AFS88" s="105"/>
      <c r="AFT88" s="105"/>
      <c r="AFU88" s="105"/>
      <c r="AFV88" s="105"/>
      <c r="AFW88" s="105"/>
      <c r="AFX88" s="105"/>
      <c r="AFY88" s="105"/>
      <c r="AFZ88" s="105"/>
      <c r="AGA88" s="105"/>
      <c r="AGB88" s="105"/>
      <c r="AGC88" s="105"/>
      <c r="AGD88" s="105"/>
      <c r="AGE88" s="105"/>
      <c r="AGF88" s="105"/>
      <c r="AGG88" s="105"/>
      <c r="AGH88" s="105"/>
      <c r="AGI88" s="105"/>
      <c r="AGJ88" s="105"/>
      <c r="AGK88" s="105"/>
      <c r="AGL88" s="105"/>
      <c r="AGM88" s="105"/>
      <c r="AGN88" s="105"/>
      <c r="AGO88" s="105"/>
      <c r="AGP88" s="105"/>
      <c r="AGQ88" s="105"/>
      <c r="AGR88" s="105"/>
      <c r="AGS88" s="105"/>
      <c r="AGT88" s="105"/>
      <c r="AGU88" s="105"/>
      <c r="AGV88" s="105"/>
      <c r="AGW88" s="105"/>
      <c r="AGX88" s="105"/>
      <c r="AGY88" s="105"/>
      <c r="AGZ88" s="105"/>
      <c r="AHA88" s="105"/>
      <c r="AHB88" s="105"/>
      <c r="AHC88" s="105"/>
      <c r="AHD88" s="105"/>
      <c r="AHE88" s="105"/>
      <c r="AHF88" s="105"/>
      <c r="AHG88" s="105"/>
      <c r="AHH88" s="105"/>
      <c r="AHI88" s="105"/>
      <c r="AHJ88" s="105"/>
      <c r="AHK88" s="105"/>
      <c r="AHL88" s="105"/>
      <c r="AHM88" s="105"/>
      <c r="AHN88" s="105"/>
      <c r="AHO88" s="105"/>
      <c r="AHP88" s="105"/>
      <c r="AHQ88" s="105"/>
      <c r="AHR88" s="105"/>
      <c r="AHS88" s="105"/>
      <c r="AHT88" s="105"/>
      <c r="AHU88" s="105"/>
      <c r="AHV88" s="105"/>
      <c r="AHW88" s="105"/>
      <c r="AHX88" s="105"/>
      <c r="AHY88" s="105"/>
      <c r="AHZ88" s="105"/>
      <c r="AIA88" s="105"/>
      <c r="AIB88" s="105"/>
      <c r="AIC88" s="105"/>
      <c r="AID88" s="105"/>
      <c r="AIE88" s="105"/>
      <c r="AIF88" s="105"/>
      <c r="AIG88" s="105"/>
      <c r="AIH88" s="105"/>
      <c r="AII88" s="105"/>
      <c r="AIJ88" s="105"/>
      <c r="AIK88" s="105"/>
      <c r="AIL88" s="105"/>
      <c r="AIM88" s="105"/>
      <c r="AIN88" s="105"/>
      <c r="AIO88" s="105"/>
      <c r="AIP88" s="105"/>
      <c r="AIQ88" s="105"/>
      <c r="AIR88" s="105"/>
      <c r="AIS88" s="105"/>
      <c r="AIT88" s="105"/>
      <c r="AIU88" s="105"/>
      <c r="AIV88" s="105"/>
      <c r="AIW88" s="105"/>
      <c r="AIX88" s="105"/>
      <c r="AIY88" s="105"/>
      <c r="AIZ88" s="105"/>
      <c r="AJA88" s="105"/>
      <c r="AJB88" s="105"/>
      <c r="AJC88" s="105"/>
      <c r="AJD88" s="105"/>
      <c r="AJE88" s="105"/>
      <c r="AJF88" s="105"/>
      <c r="AJG88" s="105"/>
      <c r="AJH88" s="105"/>
      <c r="AJI88" s="105"/>
      <c r="AJJ88" s="105"/>
      <c r="AJK88" s="105"/>
      <c r="AJL88" s="105"/>
      <c r="AJM88" s="105"/>
      <c r="AJN88" s="105"/>
      <c r="AJO88" s="105"/>
      <c r="AJP88" s="105"/>
      <c r="AJQ88" s="105"/>
      <c r="AJR88" s="105"/>
      <c r="AJS88" s="105"/>
      <c r="AJT88" s="105"/>
      <c r="AJU88" s="105"/>
      <c r="AJV88" s="105"/>
      <c r="AJW88" s="105"/>
      <c r="AJX88" s="105"/>
      <c r="AJY88" s="105"/>
      <c r="AJZ88" s="105"/>
      <c r="AKA88" s="105"/>
      <c r="AKB88" s="105"/>
      <c r="AKC88" s="105"/>
      <c r="AKD88" s="105"/>
      <c r="AKE88" s="105"/>
      <c r="AKF88" s="105"/>
      <c r="AKG88" s="105"/>
      <c r="AKH88" s="105"/>
      <c r="AKI88" s="105"/>
      <c r="AKJ88" s="105"/>
      <c r="AKK88" s="105"/>
      <c r="AKL88" s="105"/>
      <c r="AKM88" s="105"/>
      <c r="AKN88" s="105"/>
      <c r="AKO88" s="105"/>
      <c r="AKP88" s="105"/>
      <c r="AKQ88" s="105"/>
      <c r="AKR88" s="105"/>
      <c r="AKS88" s="105"/>
      <c r="AKT88" s="105"/>
      <c r="AKU88" s="105"/>
      <c r="AKV88" s="105"/>
      <c r="AKW88" s="105"/>
      <c r="AKX88" s="105"/>
      <c r="AKY88" s="105"/>
      <c r="AKZ88" s="105"/>
      <c r="ALA88" s="105"/>
      <c r="ALB88" s="105"/>
      <c r="ALC88" s="105"/>
      <c r="ALD88" s="105"/>
      <c r="ALE88" s="105"/>
      <c r="ALF88" s="105"/>
      <c r="ALG88" s="105"/>
      <c r="ALH88" s="105"/>
      <c r="ALI88" s="105"/>
      <c r="ALJ88" s="105"/>
      <c r="ALK88" s="105"/>
      <c r="ALL88" s="105"/>
      <c r="ALM88" s="105"/>
      <c r="ALN88" s="105"/>
      <c r="ALO88" s="105"/>
      <c r="ALP88" s="105"/>
      <c r="ALQ88" s="105"/>
      <c r="ALR88" s="105"/>
      <c r="ALS88" s="105"/>
      <c r="ALT88" s="105"/>
      <c r="ALU88" s="105"/>
      <c r="ALV88" s="105"/>
      <c r="ALW88" s="105"/>
      <c r="ALX88" s="105"/>
      <c r="ALY88" s="105"/>
      <c r="ALZ88" s="105"/>
      <c r="AMA88" s="105"/>
      <c r="AMB88" s="105"/>
      <c r="AMC88" s="105"/>
      <c r="AMD88" s="105"/>
      <c r="AME88" s="105"/>
      <c r="AMF88" s="105"/>
      <c r="AMG88" s="105"/>
      <c r="AMH88" s="105"/>
      <c r="AMI88" s="105"/>
      <c r="AMJ88" s="105"/>
      <c r="AMK88" s="105"/>
      <c r="AML88" s="105"/>
      <c r="AMM88" s="105"/>
      <c r="AMN88" s="105"/>
      <c r="AMO88" s="105"/>
      <c r="AMP88" s="105"/>
      <c r="AMQ88" s="105"/>
      <c r="AMR88" s="105"/>
      <c r="AMS88" s="105"/>
      <c r="AMT88" s="105"/>
      <c r="AMU88" s="105"/>
      <c r="AMV88" s="105"/>
      <c r="AMW88" s="105"/>
      <c r="AMX88" s="105"/>
      <c r="AMY88" s="105"/>
      <c r="AMZ88" s="105"/>
      <c r="ANA88" s="105"/>
      <c r="ANB88" s="105"/>
      <c r="ANC88" s="105"/>
      <c r="AND88" s="105"/>
      <c r="ANE88" s="105"/>
      <c r="ANF88" s="105"/>
      <c r="ANG88" s="105"/>
      <c r="ANH88" s="105"/>
      <c r="ANI88" s="105"/>
      <c r="ANJ88" s="105"/>
      <c r="ANK88" s="105"/>
      <c r="ANL88" s="105"/>
      <c r="ANM88" s="105"/>
      <c r="ANN88" s="105"/>
      <c r="ANO88" s="105"/>
      <c r="ANP88" s="105"/>
      <c r="ANQ88" s="105"/>
      <c r="ANR88" s="105"/>
      <c r="ANS88" s="105"/>
      <c r="ANT88" s="105"/>
      <c r="ANU88" s="105"/>
      <c r="ANV88" s="105"/>
      <c r="ANW88" s="105"/>
      <c r="ANX88" s="105"/>
      <c r="ANY88" s="105"/>
      <c r="ANZ88" s="105"/>
      <c r="AOA88" s="105"/>
      <c r="AOB88" s="105"/>
      <c r="AOC88" s="105"/>
      <c r="AOD88" s="105"/>
      <c r="AOE88" s="105"/>
      <c r="AOF88" s="105"/>
      <c r="AOG88" s="105"/>
      <c r="AOH88" s="105"/>
      <c r="AOI88" s="105"/>
      <c r="AOJ88" s="105"/>
      <c r="AOK88" s="105"/>
      <c r="AOL88" s="105"/>
      <c r="AOM88" s="105"/>
      <c r="AON88" s="105"/>
      <c r="AOO88" s="105"/>
      <c r="AOP88" s="105"/>
      <c r="AOQ88" s="105"/>
      <c r="AOR88" s="105"/>
      <c r="AOS88" s="105"/>
      <c r="AOT88" s="105"/>
      <c r="AOU88" s="105"/>
      <c r="AOV88" s="105"/>
      <c r="AOW88" s="105"/>
      <c r="AOX88" s="105"/>
      <c r="AOY88" s="105"/>
      <c r="AOZ88" s="105"/>
      <c r="APA88" s="105"/>
      <c r="APB88" s="105"/>
      <c r="APC88" s="105"/>
      <c r="APD88" s="105"/>
      <c r="APE88" s="105"/>
      <c r="APF88" s="105"/>
      <c r="APG88" s="105"/>
      <c r="APH88" s="105"/>
      <c r="API88" s="105"/>
      <c r="APJ88" s="105"/>
      <c r="APK88" s="105"/>
      <c r="APL88" s="105"/>
      <c r="APM88" s="105"/>
      <c r="APN88" s="105"/>
      <c r="APO88" s="105"/>
      <c r="APP88" s="105"/>
      <c r="APQ88" s="105"/>
      <c r="APR88" s="105"/>
      <c r="APS88" s="105"/>
      <c r="APT88" s="105"/>
      <c r="APU88" s="105"/>
      <c r="APV88" s="105"/>
      <c r="APW88" s="105"/>
      <c r="APX88" s="105"/>
      <c r="APY88" s="105"/>
      <c r="APZ88" s="105"/>
      <c r="AQA88" s="105"/>
      <c r="AQB88" s="105"/>
      <c r="AQC88" s="105"/>
      <c r="AQD88" s="105"/>
      <c r="AQE88" s="105"/>
      <c r="AQF88" s="105"/>
      <c r="AQG88" s="105"/>
      <c r="AQH88" s="105"/>
      <c r="AQI88" s="105"/>
      <c r="AQJ88" s="105"/>
      <c r="AQK88" s="105"/>
      <c r="AQL88" s="105"/>
      <c r="AQM88" s="105"/>
      <c r="AQN88" s="105"/>
      <c r="AQO88" s="105"/>
      <c r="AQP88" s="105"/>
      <c r="AQQ88" s="105"/>
      <c r="AQR88" s="105"/>
      <c r="AQS88" s="105"/>
      <c r="AQT88" s="105"/>
      <c r="AQU88" s="105"/>
      <c r="AQV88" s="105"/>
      <c r="AQW88" s="105"/>
      <c r="AQX88" s="105"/>
      <c r="AQY88" s="105"/>
      <c r="AQZ88" s="105"/>
      <c r="ARA88" s="105"/>
      <c r="ARB88" s="105"/>
      <c r="ARC88" s="105"/>
      <c r="ARD88" s="105"/>
      <c r="ARE88" s="105"/>
      <c r="ARF88" s="105"/>
      <c r="ARG88" s="105"/>
      <c r="ARH88" s="105"/>
      <c r="ARI88" s="105"/>
      <c r="ARJ88" s="105"/>
      <c r="ARK88" s="105"/>
      <c r="ARL88" s="105"/>
      <c r="ARM88" s="105"/>
      <c r="ARN88" s="105"/>
      <c r="ARO88" s="105"/>
      <c r="ARP88" s="105"/>
      <c r="ARQ88" s="105"/>
      <c r="ARR88" s="105"/>
      <c r="ARS88" s="105"/>
      <c r="ART88" s="105"/>
      <c r="ARU88" s="105"/>
      <c r="ARV88" s="105"/>
      <c r="ARW88" s="105"/>
      <c r="ARX88" s="105"/>
      <c r="ARY88" s="105"/>
      <c r="ARZ88" s="105"/>
      <c r="ASA88" s="105"/>
      <c r="ASB88" s="105"/>
      <c r="ASC88" s="105"/>
      <c r="ASD88" s="105"/>
      <c r="ASE88" s="105"/>
      <c r="ASF88" s="105"/>
      <c r="ASG88" s="105"/>
      <c r="ASH88" s="105"/>
      <c r="ASI88" s="105"/>
      <c r="ASJ88" s="105"/>
      <c r="ASK88" s="105"/>
      <c r="ASL88" s="105"/>
      <c r="ASM88" s="105"/>
      <c r="ASN88" s="105"/>
      <c r="ASO88" s="105"/>
      <c r="ASP88" s="105"/>
      <c r="ASQ88" s="105"/>
      <c r="ASR88" s="105"/>
      <c r="ASS88" s="105"/>
      <c r="AST88" s="105"/>
      <c r="ASU88" s="105"/>
      <c r="ASV88" s="105"/>
      <c r="ASW88" s="105"/>
      <c r="ASX88" s="105"/>
      <c r="ASY88" s="105"/>
      <c r="ASZ88" s="105"/>
      <c r="ATA88" s="105"/>
      <c r="ATB88" s="105"/>
      <c r="ATC88" s="105"/>
      <c r="ATD88" s="105"/>
      <c r="ATE88" s="105"/>
      <c r="ATF88" s="105"/>
      <c r="ATG88" s="105"/>
      <c r="ATH88" s="105"/>
      <c r="ATI88" s="105"/>
      <c r="ATJ88" s="105"/>
      <c r="ATK88" s="105"/>
      <c r="ATL88" s="105"/>
      <c r="ATM88" s="105"/>
      <c r="ATN88" s="105"/>
      <c r="ATO88" s="105"/>
      <c r="ATP88" s="105"/>
      <c r="ATQ88" s="105"/>
      <c r="ATR88" s="105"/>
      <c r="ATS88" s="105"/>
      <c r="ATT88" s="105"/>
      <c r="ATU88" s="105"/>
      <c r="ATV88" s="105"/>
      <c r="ATW88" s="105"/>
      <c r="ATX88" s="105"/>
      <c r="ATY88" s="105"/>
      <c r="ATZ88" s="105"/>
      <c r="AUA88" s="105"/>
      <c r="AUB88" s="105"/>
      <c r="AUC88" s="105"/>
      <c r="AUD88" s="105"/>
      <c r="AUE88" s="105"/>
      <c r="AUF88" s="105"/>
      <c r="AUG88" s="105"/>
      <c r="AUH88" s="105"/>
      <c r="AUI88" s="105"/>
      <c r="AUJ88" s="105"/>
      <c r="AUK88" s="105"/>
      <c r="AUL88" s="105"/>
      <c r="AUM88" s="105"/>
      <c r="AUN88" s="105"/>
      <c r="AUO88" s="105"/>
      <c r="AUP88" s="105"/>
      <c r="AUQ88" s="105"/>
      <c r="AUR88" s="105"/>
      <c r="AUS88" s="105"/>
      <c r="AUT88" s="105"/>
      <c r="AUU88" s="105"/>
      <c r="AUV88" s="105"/>
      <c r="AUW88" s="105"/>
      <c r="AUX88" s="105"/>
      <c r="AUY88" s="105"/>
      <c r="AUZ88" s="105"/>
      <c r="AVA88" s="105"/>
      <c r="AVB88" s="105"/>
      <c r="AVC88" s="105"/>
      <c r="AVD88" s="105"/>
      <c r="AVE88" s="105"/>
      <c r="AVF88" s="105"/>
      <c r="AVG88" s="105"/>
      <c r="AVH88" s="105"/>
      <c r="AVI88" s="105"/>
      <c r="AVJ88" s="105"/>
      <c r="AVK88" s="105"/>
      <c r="AVL88" s="105"/>
      <c r="AVM88" s="105"/>
      <c r="AVN88" s="105"/>
      <c r="AVO88" s="105"/>
      <c r="AVP88" s="105"/>
      <c r="AVQ88" s="105"/>
      <c r="AVR88" s="105"/>
      <c r="AVS88" s="105"/>
      <c r="AVT88" s="105"/>
      <c r="AVU88" s="105"/>
      <c r="AVV88" s="105"/>
      <c r="AVW88" s="105"/>
      <c r="AVX88" s="105"/>
      <c r="AVY88" s="105"/>
      <c r="AVZ88" s="105"/>
      <c r="AWA88" s="105"/>
      <c r="AWB88" s="105"/>
      <c r="AWC88" s="105"/>
      <c r="AWD88" s="105"/>
      <c r="AWE88" s="105"/>
      <c r="AWF88" s="105"/>
      <c r="AWG88" s="105"/>
      <c r="AWH88" s="105"/>
    </row>
    <row r="89" spans="1:1282" s="58" customFormat="1" ht="15.75">
      <c r="A89" s="2578"/>
      <c r="B89" s="108" t="s">
        <v>16</v>
      </c>
      <c r="C89" s="88" t="s">
        <v>74</v>
      </c>
      <c r="D89" s="7"/>
      <c r="E89" s="7"/>
      <c r="F89" s="7"/>
      <c r="G89" s="7"/>
      <c r="H89" s="7"/>
      <c r="I89" s="7"/>
      <c r="J89" s="7"/>
      <c r="K89" s="7"/>
      <c r="L89" s="7"/>
      <c r="M89" s="7"/>
      <c r="N89" s="8"/>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105"/>
      <c r="BN89" s="105"/>
      <c r="BO89" s="105"/>
      <c r="BP89" s="105"/>
      <c r="BQ89" s="105"/>
      <c r="BR89" s="105"/>
      <c r="BS89" s="105"/>
      <c r="BT89" s="105"/>
      <c r="BU89" s="105"/>
      <c r="BV89" s="105"/>
      <c r="BW89" s="105"/>
      <c r="BX89" s="105"/>
      <c r="BY89" s="105"/>
      <c r="BZ89" s="105"/>
      <c r="CA89" s="105"/>
      <c r="CB89" s="105"/>
      <c r="CC89" s="105"/>
      <c r="CD89" s="105"/>
      <c r="CE89" s="105"/>
      <c r="CF89" s="105"/>
      <c r="CG89" s="105"/>
      <c r="CH89" s="105"/>
      <c r="CI89" s="105"/>
      <c r="CJ89" s="105"/>
      <c r="CK89" s="105"/>
      <c r="CL89" s="105"/>
      <c r="CM89" s="105"/>
      <c r="CN89" s="105"/>
      <c r="CO89" s="105"/>
      <c r="CP89" s="105"/>
      <c r="CQ89" s="105"/>
      <c r="CR89" s="105"/>
      <c r="CS89" s="105"/>
      <c r="CT89" s="105"/>
      <c r="CU89" s="105"/>
      <c r="CV89" s="105"/>
      <c r="CW89" s="105"/>
      <c r="CX89" s="105"/>
      <c r="CY89" s="105"/>
      <c r="CZ89" s="105"/>
      <c r="DA89" s="105"/>
      <c r="DB89" s="105"/>
      <c r="DC89" s="105"/>
      <c r="DD89" s="105"/>
      <c r="DE89" s="105"/>
      <c r="DF89" s="105"/>
      <c r="DG89" s="105"/>
      <c r="DH89" s="105"/>
      <c r="DI89" s="105"/>
      <c r="DJ89" s="105"/>
      <c r="DK89" s="105"/>
      <c r="DL89" s="105"/>
      <c r="DM89" s="105"/>
      <c r="DN89" s="105"/>
      <c r="DO89" s="105"/>
      <c r="DP89" s="105"/>
      <c r="DQ89" s="105"/>
      <c r="DR89" s="105"/>
      <c r="DS89" s="105"/>
      <c r="DT89" s="105"/>
      <c r="DU89" s="105"/>
      <c r="DV89" s="105"/>
      <c r="DW89" s="105"/>
      <c r="DX89" s="105"/>
      <c r="DY89" s="105"/>
      <c r="DZ89" s="105"/>
      <c r="EA89" s="105"/>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05"/>
      <c r="FM89" s="105"/>
      <c r="FN89" s="105"/>
      <c r="FO89" s="105"/>
      <c r="FP89" s="105"/>
      <c r="FQ89" s="105"/>
      <c r="FR89" s="105"/>
      <c r="FS89" s="105"/>
      <c r="FT89" s="105"/>
      <c r="FU89" s="105"/>
      <c r="FV89" s="105"/>
      <c r="FW89" s="105"/>
      <c r="FX89" s="105"/>
      <c r="FY89" s="105"/>
      <c r="FZ89" s="105"/>
      <c r="GA89" s="105"/>
      <c r="GB89" s="105"/>
      <c r="GC89" s="105"/>
      <c r="GD89" s="105"/>
      <c r="GE89" s="105"/>
      <c r="GF89" s="105"/>
      <c r="GG89" s="105"/>
      <c r="GH89" s="105"/>
      <c r="GI89" s="105"/>
      <c r="GJ89" s="105"/>
      <c r="GK89" s="105"/>
      <c r="GL89" s="105"/>
      <c r="GM89" s="105"/>
      <c r="GN89" s="105"/>
      <c r="GO89" s="105"/>
      <c r="GP89" s="105"/>
      <c r="GQ89" s="105"/>
      <c r="GR89" s="105"/>
      <c r="GS89" s="105"/>
      <c r="GT89" s="105"/>
      <c r="GU89" s="105"/>
      <c r="GV89" s="105"/>
      <c r="GW89" s="105"/>
      <c r="GX89" s="105"/>
      <c r="GY89" s="105"/>
      <c r="GZ89" s="105"/>
      <c r="HA89" s="105"/>
      <c r="HB89" s="105"/>
      <c r="HC89" s="105"/>
      <c r="HD89" s="105"/>
      <c r="HE89" s="105"/>
      <c r="HF89" s="105"/>
      <c r="HG89" s="105"/>
      <c r="HH89" s="105"/>
      <c r="HI89" s="105"/>
      <c r="HJ89" s="105"/>
      <c r="HK89" s="105"/>
      <c r="HL89" s="105"/>
      <c r="HM89" s="105"/>
      <c r="HN89" s="105"/>
      <c r="HO89" s="105"/>
      <c r="HP89" s="105"/>
      <c r="HQ89" s="105"/>
      <c r="HR89" s="105"/>
      <c r="HS89" s="105"/>
      <c r="HT89" s="105"/>
      <c r="HU89" s="105"/>
      <c r="HV89" s="105"/>
      <c r="HW89" s="105"/>
      <c r="HX89" s="105"/>
      <c r="HY89" s="105"/>
      <c r="HZ89" s="105"/>
      <c r="IA89" s="105"/>
      <c r="IB89" s="105"/>
      <c r="IC89" s="105"/>
      <c r="ID89" s="105"/>
      <c r="IE89" s="105"/>
      <c r="IF89" s="105"/>
      <c r="IG89" s="105"/>
      <c r="IH89" s="105"/>
      <c r="II89" s="105"/>
      <c r="IJ89" s="105"/>
      <c r="IK89" s="105"/>
      <c r="IL89" s="105"/>
      <c r="IM89" s="105"/>
      <c r="IN89" s="105"/>
      <c r="IO89" s="105"/>
      <c r="IP89" s="105"/>
      <c r="IQ89" s="105"/>
      <c r="IR89" s="105"/>
      <c r="IS89" s="105"/>
      <c r="IT89" s="105"/>
      <c r="IU89" s="105"/>
      <c r="IV89" s="105"/>
      <c r="IW89" s="105"/>
      <c r="IX89" s="105"/>
      <c r="IY89" s="105"/>
      <c r="IZ89" s="105"/>
      <c r="JA89" s="105"/>
      <c r="JB89" s="105"/>
      <c r="JC89" s="105"/>
      <c r="JD89" s="105"/>
      <c r="JE89" s="105"/>
      <c r="JF89" s="105"/>
      <c r="JG89" s="105"/>
      <c r="JH89" s="105"/>
      <c r="JI89" s="105"/>
      <c r="JJ89" s="105"/>
      <c r="JK89" s="105"/>
      <c r="JL89" s="105"/>
      <c r="JM89" s="105"/>
      <c r="JN89" s="105"/>
      <c r="JO89" s="105"/>
      <c r="JP89" s="105"/>
      <c r="JQ89" s="105"/>
      <c r="JR89" s="105"/>
      <c r="JS89" s="105"/>
      <c r="JT89" s="105"/>
      <c r="JU89" s="105"/>
      <c r="JV89" s="105"/>
      <c r="JW89" s="105"/>
      <c r="JX89" s="105"/>
      <c r="JY89" s="105"/>
      <c r="JZ89" s="105"/>
      <c r="KA89" s="105"/>
      <c r="KB89" s="105"/>
      <c r="KC89" s="105"/>
      <c r="KD89" s="105"/>
      <c r="KE89" s="105"/>
      <c r="KF89" s="105"/>
      <c r="KG89" s="105"/>
      <c r="KH89" s="105"/>
      <c r="KI89" s="105"/>
      <c r="KJ89" s="105"/>
      <c r="KK89" s="105"/>
      <c r="KL89" s="105"/>
      <c r="KM89" s="105"/>
      <c r="KN89" s="105"/>
      <c r="KO89" s="105"/>
      <c r="KP89" s="105"/>
      <c r="KQ89" s="105"/>
      <c r="KR89" s="105"/>
      <c r="KS89" s="105"/>
      <c r="KT89" s="105"/>
      <c r="KU89" s="105"/>
      <c r="KV89" s="105"/>
      <c r="KW89" s="105"/>
      <c r="KX89" s="105"/>
      <c r="KY89" s="105"/>
      <c r="KZ89" s="105"/>
      <c r="LA89" s="105"/>
      <c r="LB89" s="105"/>
      <c r="LC89" s="105"/>
      <c r="LD89" s="105"/>
      <c r="LE89" s="105"/>
      <c r="LF89" s="105"/>
      <c r="LG89" s="105"/>
      <c r="LH89" s="105"/>
      <c r="LI89" s="105"/>
      <c r="LJ89" s="105"/>
      <c r="LK89" s="105"/>
      <c r="LL89" s="105"/>
      <c r="LM89" s="105"/>
      <c r="LN89" s="105"/>
      <c r="LO89" s="105"/>
      <c r="LP89" s="105"/>
      <c r="LQ89" s="105"/>
      <c r="LR89" s="105"/>
      <c r="LS89" s="105"/>
      <c r="LT89" s="105"/>
      <c r="LU89" s="105"/>
      <c r="LV89" s="105"/>
      <c r="LW89" s="105"/>
      <c r="LX89" s="105"/>
      <c r="LY89" s="105"/>
      <c r="LZ89" s="105"/>
      <c r="MA89" s="105"/>
      <c r="MB89" s="105"/>
      <c r="MC89" s="105"/>
      <c r="MD89" s="105"/>
      <c r="ME89" s="105"/>
      <c r="MF89" s="105"/>
      <c r="MG89" s="105"/>
      <c r="MH89" s="105"/>
      <c r="MI89" s="105"/>
      <c r="MJ89" s="105"/>
      <c r="MK89" s="105"/>
      <c r="ML89" s="105"/>
      <c r="MM89" s="105"/>
      <c r="MN89" s="105"/>
      <c r="MO89" s="105"/>
      <c r="MP89" s="105"/>
      <c r="MQ89" s="105"/>
      <c r="MR89" s="105"/>
      <c r="MS89" s="105"/>
      <c r="MT89" s="105"/>
      <c r="MU89" s="105"/>
      <c r="MV89" s="105"/>
      <c r="MW89" s="105"/>
      <c r="MX89" s="105"/>
      <c r="MY89" s="105"/>
      <c r="MZ89" s="105"/>
      <c r="NA89" s="105"/>
      <c r="NB89" s="105"/>
      <c r="NC89" s="105"/>
      <c r="ND89" s="105"/>
      <c r="NE89" s="105"/>
      <c r="NF89" s="105"/>
      <c r="NG89" s="105"/>
      <c r="NH89" s="105"/>
      <c r="NI89" s="105"/>
      <c r="NJ89" s="105"/>
      <c r="NK89" s="105"/>
      <c r="NL89" s="105"/>
      <c r="NM89" s="105"/>
      <c r="NN89" s="105"/>
      <c r="NO89" s="105"/>
      <c r="NP89" s="105"/>
      <c r="NQ89" s="105"/>
      <c r="NR89" s="105"/>
      <c r="NS89" s="105"/>
      <c r="NT89" s="105"/>
      <c r="NU89" s="105"/>
      <c r="NV89" s="105"/>
      <c r="NW89" s="105"/>
      <c r="NX89" s="105"/>
      <c r="NY89" s="105"/>
      <c r="NZ89" s="105"/>
      <c r="OA89" s="105"/>
      <c r="OB89" s="105"/>
      <c r="OC89" s="105"/>
      <c r="OD89" s="105"/>
      <c r="OE89" s="105"/>
      <c r="OF89" s="105"/>
      <c r="OG89" s="105"/>
      <c r="OH89" s="105"/>
      <c r="OI89" s="105"/>
      <c r="OJ89" s="105"/>
      <c r="OK89" s="105"/>
      <c r="OL89" s="105"/>
      <c r="OM89" s="105"/>
      <c r="ON89" s="105"/>
      <c r="OO89" s="105"/>
      <c r="OP89" s="105"/>
      <c r="OQ89" s="105"/>
      <c r="OR89" s="105"/>
      <c r="OS89" s="105"/>
      <c r="OT89" s="105"/>
      <c r="OU89" s="105"/>
      <c r="OV89" s="105"/>
      <c r="OW89" s="105"/>
      <c r="OX89" s="105"/>
      <c r="OY89" s="105"/>
      <c r="OZ89" s="105"/>
      <c r="PA89" s="105"/>
      <c r="PB89" s="105"/>
      <c r="PC89" s="105"/>
      <c r="PD89" s="105"/>
      <c r="PE89" s="105"/>
      <c r="PF89" s="105"/>
      <c r="PG89" s="105"/>
      <c r="PH89" s="105"/>
      <c r="PI89" s="105"/>
      <c r="PJ89" s="105"/>
      <c r="PK89" s="105"/>
      <c r="PL89" s="105"/>
      <c r="PM89" s="105"/>
      <c r="PN89" s="105"/>
      <c r="PO89" s="105"/>
      <c r="PP89" s="105"/>
      <c r="PQ89" s="105"/>
      <c r="PR89" s="105"/>
      <c r="PS89" s="105"/>
      <c r="PT89" s="105"/>
      <c r="PU89" s="105"/>
      <c r="PV89" s="105"/>
      <c r="PW89" s="105"/>
      <c r="PX89" s="105"/>
      <c r="PY89" s="105"/>
      <c r="PZ89" s="105"/>
      <c r="QA89" s="105"/>
      <c r="QB89" s="105"/>
      <c r="QC89" s="105"/>
      <c r="QD89" s="105"/>
      <c r="QE89" s="105"/>
      <c r="QF89" s="105"/>
      <c r="QG89" s="105"/>
      <c r="QH89" s="105"/>
      <c r="QI89" s="105"/>
      <c r="QJ89" s="105"/>
      <c r="QK89" s="105"/>
      <c r="QL89" s="105"/>
      <c r="QM89" s="105"/>
      <c r="QN89" s="105"/>
      <c r="QO89" s="105"/>
      <c r="QP89" s="105"/>
      <c r="QQ89" s="105"/>
      <c r="QR89" s="105"/>
      <c r="QS89" s="105"/>
      <c r="QT89" s="105"/>
      <c r="QU89" s="105"/>
      <c r="QV89" s="105"/>
      <c r="QW89" s="105"/>
      <c r="QX89" s="105"/>
      <c r="QY89" s="105"/>
      <c r="QZ89" s="105"/>
      <c r="RA89" s="105"/>
      <c r="RB89" s="105"/>
      <c r="RC89" s="105"/>
      <c r="RD89" s="105"/>
      <c r="RE89" s="105"/>
      <c r="RF89" s="105"/>
      <c r="RG89" s="105"/>
      <c r="RH89" s="105"/>
      <c r="RI89" s="105"/>
      <c r="RJ89" s="105"/>
      <c r="RK89" s="105"/>
      <c r="RL89" s="105"/>
      <c r="RM89" s="105"/>
      <c r="RN89" s="105"/>
      <c r="RO89" s="105"/>
      <c r="RP89" s="105"/>
      <c r="RQ89" s="105"/>
      <c r="RR89" s="105"/>
      <c r="RS89" s="105"/>
      <c r="RT89" s="105"/>
      <c r="RU89" s="105"/>
      <c r="RV89" s="105"/>
      <c r="RW89" s="105"/>
      <c r="RX89" s="105"/>
      <c r="RY89" s="105"/>
      <c r="RZ89" s="105"/>
      <c r="SA89" s="105"/>
      <c r="SB89" s="105"/>
      <c r="SC89" s="105"/>
      <c r="SD89" s="105"/>
      <c r="SE89" s="105"/>
      <c r="SF89" s="105"/>
      <c r="SG89" s="105"/>
      <c r="SH89" s="105"/>
      <c r="SI89" s="105"/>
      <c r="SJ89" s="105"/>
      <c r="SK89" s="105"/>
      <c r="SL89" s="105"/>
      <c r="SM89" s="105"/>
      <c r="SN89" s="105"/>
      <c r="SO89" s="105"/>
      <c r="SP89" s="105"/>
      <c r="SQ89" s="105"/>
      <c r="SR89" s="105"/>
      <c r="SS89" s="105"/>
      <c r="ST89" s="105"/>
      <c r="SU89" s="105"/>
      <c r="SV89" s="105"/>
      <c r="SW89" s="105"/>
      <c r="SX89" s="105"/>
      <c r="SY89" s="105"/>
      <c r="SZ89" s="105"/>
      <c r="TA89" s="105"/>
      <c r="TB89" s="105"/>
      <c r="TC89" s="105"/>
      <c r="TD89" s="105"/>
      <c r="TE89" s="105"/>
      <c r="TF89" s="105"/>
      <c r="TG89" s="105"/>
      <c r="TH89" s="105"/>
      <c r="TI89" s="105"/>
      <c r="TJ89" s="105"/>
      <c r="TK89" s="105"/>
      <c r="TL89" s="105"/>
      <c r="TM89" s="105"/>
      <c r="TN89" s="105"/>
      <c r="TO89" s="105"/>
      <c r="TP89" s="105"/>
      <c r="TQ89" s="105"/>
      <c r="TR89" s="105"/>
      <c r="TS89" s="105"/>
      <c r="TT89" s="105"/>
      <c r="TU89" s="105"/>
      <c r="TV89" s="105"/>
      <c r="TW89" s="105"/>
      <c r="TX89" s="105"/>
      <c r="TY89" s="105"/>
      <c r="TZ89" s="105"/>
      <c r="UA89" s="105"/>
      <c r="UB89" s="105"/>
      <c r="UC89" s="105"/>
      <c r="UD89" s="105"/>
      <c r="UE89" s="105"/>
      <c r="UF89" s="105"/>
      <c r="UG89" s="105"/>
      <c r="UH89" s="105"/>
      <c r="UI89" s="105"/>
      <c r="UJ89" s="105"/>
      <c r="UK89" s="105"/>
      <c r="UL89" s="105"/>
      <c r="UM89" s="105"/>
      <c r="UN89" s="105"/>
      <c r="UO89" s="105"/>
      <c r="UP89" s="105"/>
      <c r="UQ89" s="105"/>
      <c r="UR89" s="105"/>
      <c r="US89" s="105"/>
      <c r="UT89" s="105"/>
      <c r="UU89" s="105"/>
      <c r="UV89" s="105"/>
      <c r="UW89" s="105"/>
      <c r="UX89" s="105"/>
      <c r="UY89" s="105"/>
      <c r="UZ89" s="105"/>
      <c r="VA89" s="105"/>
      <c r="VB89" s="105"/>
      <c r="VC89" s="105"/>
      <c r="VD89" s="105"/>
      <c r="VE89" s="105"/>
      <c r="VF89" s="105"/>
      <c r="VG89" s="105"/>
      <c r="VH89" s="105"/>
      <c r="VI89" s="105"/>
      <c r="VJ89" s="105"/>
      <c r="VK89" s="105"/>
      <c r="VL89" s="105"/>
      <c r="VM89" s="105"/>
      <c r="VN89" s="105"/>
      <c r="VO89" s="105"/>
      <c r="VP89" s="105"/>
      <c r="VQ89" s="105"/>
      <c r="VR89" s="105"/>
      <c r="VS89" s="105"/>
      <c r="VT89" s="105"/>
      <c r="VU89" s="105"/>
      <c r="VV89" s="105"/>
      <c r="VW89" s="105"/>
      <c r="VX89" s="105"/>
      <c r="VY89" s="105"/>
      <c r="VZ89" s="105"/>
      <c r="WA89" s="105"/>
      <c r="WB89" s="105"/>
      <c r="WC89" s="105"/>
      <c r="WD89" s="105"/>
      <c r="WE89" s="105"/>
      <c r="WF89" s="105"/>
      <c r="WG89" s="105"/>
      <c r="WH89" s="105"/>
      <c r="WI89" s="105"/>
      <c r="WJ89" s="105"/>
      <c r="WK89" s="105"/>
      <c r="WL89" s="105"/>
      <c r="WM89" s="105"/>
      <c r="WN89" s="105"/>
      <c r="WO89" s="105"/>
      <c r="WP89" s="105"/>
      <c r="WQ89" s="105"/>
      <c r="WR89" s="105"/>
      <c r="WS89" s="105"/>
      <c r="WT89" s="105"/>
      <c r="WU89" s="105"/>
      <c r="WV89" s="105"/>
      <c r="WW89" s="105"/>
      <c r="WX89" s="105"/>
      <c r="WY89" s="105"/>
      <c r="WZ89" s="105"/>
      <c r="XA89" s="105"/>
      <c r="XB89" s="105"/>
      <c r="XC89" s="105"/>
      <c r="XD89" s="105"/>
      <c r="XE89" s="105"/>
      <c r="XF89" s="105"/>
      <c r="XG89" s="105"/>
      <c r="XH89" s="105"/>
      <c r="XI89" s="105"/>
      <c r="XJ89" s="105"/>
      <c r="XK89" s="105"/>
      <c r="XL89" s="105"/>
      <c r="XM89" s="105"/>
      <c r="XN89" s="105"/>
      <c r="XO89" s="105"/>
      <c r="XP89" s="105"/>
      <c r="XQ89" s="105"/>
      <c r="XR89" s="105"/>
      <c r="XS89" s="105"/>
      <c r="XT89" s="105"/>
      <c r="XU89" s="105"/>
      <c r="XV89" s="105"/>
      <c r="XW89" s="105"/>
      <c r="XX89" s="105"/>
      <c r="XY89" s="105"/>
      <c r="XZ89" s="105"/>
      <c r="YA89" s="105"/>
      <c r="YB89" s="105"/>
      <c r="YC89" s="105"/>
      <c r="YD89" s="105"/>
      <c r="YE89" s="105"/>
      <c r="YF89" s="105"/>
      <c r="YG89" s="105"/>
      <c r="YH89" s="105"/>
      <c r="YI89" s="105"/>
      <c r="YJ89" s="105"/>
      <c r="YK89" s="105"/>
      <c r="YL89" s="105"/>
      <c r="YM89" s="105"/>
      <c r="YN89" s="105"/>
      <c r="YO89" s="105"/>
      <c r="YP89" s="105"/>
      <c r="YQ89" s="105"/>
      <c r="YR89" s="105"/>
      <c r="YS89" s="105"/>
      <c r="YT89" s="105"/>
      <c r="YU89" s="105"/>
      <c r="YV89" s="105"/>
      <c r="YW89" s="105"/>
      <c r="YX89" s="105"/>
      <c r="YY89" s="105"/>
      <c r="YZ89" s="105"/>
      <c r="ZA89" s="105"/>
      <c r="ZB89" s="105"/>
      <c r="ZC89" s="105"/>
      <c r="ZD89" s="105"/>
      <c r="ZE89" s="105"/>
      <c r="ZF89" s="105"/>
      <c r="ZG89" s="105"/>
      <c r="ZH89" s="105"/>
      <c r="ZI89" s="105"/>
      <c r="ZJ89" s="105"/>
      <c r="ZK89" s="105"/>
      <c r="ZL89" s="105"/>
      <c r="ZM89" s="105"/>
      <c r="ZN89" s="105"/>
      <c r="ZO89" s="105"/>
      <c r="ZP89" s="105"/>
      <c r="ZQ89" s="105"/>
      <c r="ZR89" s="105"/>
      <c r="ZS89" s="105"/>
      <c r="ZT89" s="105"/>
      <c r="ZU89" s="105"/>
      <c r="ZV89" s="105"/>
      <c r="ZW89" s="105"/>
      <c r="ZX89" s="105"/>
      <c r="ZY89" s="105"/>
      <c r="ZZ89" s="105"/>
      <c r="AAA89" s="105"/>
      <c r="AAB89" s="105"/>
      <c r="AAC89" s="105"/>
      <c r="AAD89" s="105"/>
      <c r="AAE89" s="105"/>
      <c r="AAF89" s="105"/>
      <c r="AAG89" s="105"/>
      <c r="AAH89" s="105"/>
      <c r="AAI89" s="105"/>
      <c r="AAJ89" s="105"/>
      <c r="AAK89" s="105"/>
      <c r="AAL89" s="105"/>
      <c r="AAM89" s="105"/>
      <c r="AAN89" s="105"/>
      <c r="AAO89" s="105"/>
      <c r="AAP89" s="105"/>
      <c r="AAQ89" s="105"/>
      <c r="AAR89" s="105"/>
      <c r="AAS89" s="105"/>
      <c r="AAT89" s="105"/>
      <c r="AAU89" s="105"/>
      <c r="AAV89" s="105"/>
      <c r="AAW89" s="105"/>
      <c r="AAX89" s="105"/>
      <c r="AAY89" s="105"/>
      <c r="AAZ89" s="105"/>
      <c r="ABA89" s="105"/>
      <c r="ABB89" s="105"/>
      <c r="ABC89" s="105"/>
      <c r="ABD89" s="105"/>
      <c r="ABE89" s="105"/>
      <c r="ABF89" s="105"/>
      <c r="ABG89" s="105"/>
      <c r="ABH89" s="105"/>
      <c r="ABI89" s="105"/>
      <c r="ABJ89" s="105"/>
      <c r="ABK89" s="105"/>
      <c r="ABL89" s="105"/>
      <c r="ABM89" s="105"/>
      <c r="ABN89" s="105"/>
      <c r="ABO89" s="105"/>
      <c r="ABP89" s="105"/>
      <c r="ABQ89" s="105"/>
      <c r="ABR89" s="105"/>
      <c r="ABS89" s="105"/>
      <c r="ABT89" s="105"/>
      <c r="ABU89" s="105"/>
      <c r="ABV89" s="105"/>
      <c r="ABW89" s="105"/>
      <c r="ABX89" s="105"/>
      <c r="ABY89" s="105"/>
      <c r="ABZ89" s="105"/>
      <c r="ACA89" s="105"/>
      <c r="ACB89" s="105"/>
      <c r="ACC89" s="105"/>
      <c r="ACD89" s="105"/>
      <c r="ACE89" s="105"/>
      <c r="ACF89" s="105"/>
      <c r="ACG89" s="105"/>
      <c r="ACH89" s="105"/>
      <c r="ACI89" s="105"/>
      <c r="ACJ89" s="105"/>
      <c r="ACK89" s="105"/>
      <c r="ACL89" s="105"/>
      <c r="ACM89" s="105"/>
      <c r="ACN89" s="105"/>
      <c r="ACO89" s="105"/>
      <c r="ACP89" s="105"/>
      <c r="ACQ89" s="105"/>
      <c r="ACR89" s="105"/>
      <c r="ACS89" s="105"/>
      <c r="ACT89" s="105"/>
      <c r="ACU89" s="105"/>
      <c r="ACV89" s="105"/>
      <c r="ACW89" s="105"/>
      <c r="ACX89" s="105"/>
      <c r="ACY89" s="105"/>
      <c r="ACZ89" s="105"/>
      <c r="ADA89" s="105"/>
      <c r="ADB89" s="105"/>
      <c r="ADC89" s="105"/>
      <c r="ADD89" s="105"/>
      <c r="ADE89" s="105"/>
      <c r="ADF89" s="105"/>
      <c r="ADG89" s="105"/>
      <c r="ADH89" s="105"/>
      <c r="ADI89" s="105"/>
      <c r="ADJ89" s="105"/>
      <c r="ADK89" s="105"/>
      <c r="ADL89" s="105"/>
      <c r="ADM89" s="105"/>
      <c r="ADN89" s="105"/>
      <c r="ADO89" s="105"/>
      <c r="ADP89" s="105"/>
      <c r="ADQ89" s="105"/>
      <c r="ADR89" s="105"/>
      <c r="ADS89" s="105"/>
      <c r="ADT89" s="105"/>
      <c r="ADU89" s="105"/>
      <c r="ADV89" s="105"/>
      <c r="ADW89" s="105"/>
      <c r="ADX89" s="105"/>
      <c r="ADY89" s="105"/>
      <c r="ADZ89" s="105"/>
      <c r="AEA89" s="105"/>
      <c r="AEB89" s="105"/>
      <c r="AEC89" s="105"/>
      <c r="AED89" s="105"/>
      <c r="AEE89" s="105"/>
      <c r="AEF89" s="105"/>
      <c r="AEG89" s="105"/>
      <c r="AEH89" s="105"/>
      <c r="AEI89" s="105"/>
      <c r="AEJ89" s="105"/>
      <c r="AEK89" s="105"/>
      <c r="AEL89" s="105"/>
      <c r="AEM89" s="105"/>
      <c r="AEN89" s="105"/>
      <c r="AEO89" s="105"/>
      <c r="AEP89" s="105"/>
      <c r="AEQ89" s="105"/>
      <c r="AER89" s="105"/>
      <c r="AES89" s="105"/>
      <c r="AET89" s="105"/>
      <c r="AEU89" s="105"/>
      <c r="AEV89" s="105"/>
      <c r="AEW89" s="105"/>
      <c r="AEX89" s="105"/>
      <c r="AEY89" s="105"/>
      <c r="AEZ89" s="105"/>
      <c r="AFA89" s="105"/>
      <c r="AFB89" s="105"/>
      <c r="AFC89" s="105"/>
      <c r="AFD89" s="105"/>
      <c r="AFE89" s="105"/>
      <c r="AFF89" s="105"/>
      <c r="AFG89" s="105"/>
      <c r="AFH89" s="105"/>
      <c r="AFI89" s="105"/>
      <c r="AFJ89" s="105"/>
      <c r="AFK89" s="105"/>
      <c r="AFL89" s="105"/>
      <c r="AFM89" s="105"/>
      <c r="AFN89" s="105"/>
      <c r="AFO89" s="105"/>
      <c r="AFP89" s="105"/>
      <c r="AFQ89" s="105"/>
      <c r="AFR89" s="105"/>
      <c r="AFS89" s="105"/>
      <c r="AFT89" s="105"/>
      <c r="AFU89" s="105"/>
      <c r="AFV89" s="105"/>
      <c r="AFW89" s="105"/>
      <c r="AFX89" s="105"/>
      <c r="AFY89" s="105"/>
      <c r="AFZ89" s="105"/>
      <c r="AGA89" s="105"/>
      <c r="AGB89" s="105"/>
      <c r="AGC89" s="105"/>
      <c r="AGD89" s="105"/>
      <c r="AGE89" s="105"/>
      <c r="AGF89" s="105"/>
      <c r="AGG89" s="105"/>
      <c r="AGH89" s="105"/>
      <c r="AGI89" s="105"/>
      <c r="AGJ89" s="105"/>
      <c r="AGK89" s="105"/>
      <c r="AGL89" s="105"/>
      <c r="AGM89" s="105"/>
      <c r="AGN89" s="105"/>
      <c r="AGO89" s="105"/>
      <c r="AGP89" s="105"/>
      <c r="AGQ89" s="105"/>
      <c r="AGR89" s="105"/>
      <c r="AGS89" s="105"/>
      <c r="AGT89" s="105"/>
      <c r="AGU89" s="105"/>
      <c r="AGV89" s="105"/>
      <c r="AGW89" s="105"/>
      <c r="AGX89" s="105"/>
      <c r="AGY89" s="105"/>
      <c r="AGZ89" s="105"/>
      <c r="AHA89" s="105"/>
      <c r="AHB89" s="105"/>
      <c r="AHC89" s="105"/>
      <c r="AHD89" s="105"/>
      <c r="AHE89" s="105"/>
      <c r="AHF89" s="105"/>
      <c r="AHG89" s="105"/>
      <c r="AHH89" s="105"/>
      <c r="AHI89" s="105"/>
      <c r="AHJ89" s="105"/>
      <c r="AHK89" s="105"/>
      <c r="AHL89" s="105"/>
      <c r="AHM89" s="105"/>
      <c r="AHN89" s="105"/>
      <c r="AHO89" s="105"/>
      <c r="AHP89" s="105"/>
      <c r="AHQ89" s="105"/>
      <c r="AHR89" s="105"/>
      <c r="AHS89" s="105"/>
      <c r="AHT89" s="105"/>
      <c r="AHU89" s="105"/>
      <c r="AHV89" s="105"/>
      <c r="AHW89" s="105"/>
      <c r="AHX89" s="105"/>
      <c r="AHY89" s="105"/>
      <c r="AHZ89" s="105"/>
      <c r="AIA89" s="105"/>
      <c r="AIB89" s="105"/>
      <c r="AIC89" s="105"/>
      <c r="AID89" s="105"/>
      <c r="AIE89" s="105"/>
      <c r="AIF89" s="105"/>
      <c r="AIG89" s="105"/>
      <c r="AIH89" s="105"/>
      <c r="AII89" s="105"/>
      <c r="AIJ89" s="105"/>
      <c r="AIK89" s="105"/>
      <c r="AIL89" s="105"/>
      <c r="AIM89" s="105"/>
      <c r="AIN89" s="105"/>
      <c r="AIO89" s="105"/>
      <c r="AIP89" s="105"/>
      <c r="AIQ89" s="105"/>
      <c r="AIR89" s="105"/>
      <c r="AIS89" s="105"/>
      <c r="AIT89" s="105"/>
      <c r="AIU89" s="105"/>
      <c r="AIV89" s="105"/>
      <c r="AIW89" s="105"/>
      <c r="AIX89" s="105"/>
      <c r="AIY89" s="105"/>
      <c r="AIZ89" s="105"/>
      <c r="AJA89" s="105"/>
      <c r="AJB89" s="105"/>
      <c r="AJC89" s="105"/>
      <c r="AJD89" s="105"/>
      <c r="AJE89" s="105"/>
      <c r="AJF89" s="105"/>
      <c r="AJG89" s="105"/>
      <c r="AJH89" s="105"/>
      <c r="AJI89" s="105"/>
      <c r="AJJ89" s="105"/>
      <c r="AJK89" s="105"/>
      <c r="AJL89" s="105"/>
      <c r="AJM89" s="105"/>
      <c r="AJN89" s="105"/>
      <c r="AJO89" s="105"/>
      <c r="AJP89" s="105"/>
      <c r="AJQ89" s="105"/>
      <c r="AJR89" s="105"/>
      <c r="AJS89" s="105"/>
      <c r="AJT89" s="105"/>
      <c r="AJU89" s="105"/>
      <c r="AJV89" s="105"/>
      <c r="AJW89" s="105"/>
      <c r="AJX89" s="105"/>
      <c r="AJY89" s="105"/>
      <c r="AJZ89" s="105"/>
      <c r="AKA89" s="105"/>
      <c r="AKB89" s="105"/>
      <c r="AKC89" s="105"/>
      <c r="AKD89" s="105"/>
      <c r="AKE89" s="105"/>
      <c r="AKF89" s="105"/>
      <c r="AKG89" s="105"/>
      <c r="AKH89" s="105"/>
      <c r="AKI89" s="105"/>
      <c r="AKJ89" s="105"/>
      <c r="AKK89" s="105"/>
      <c r="AKL89" s="105"/>
      <c r="AKM89" s="105"/>
      <c r="AKN89" s="105"/>
      <c r="AKO89" s="105"/>
      <c r="AKP89" s="105"/>
      <c r="AKQ89" s="105"/>
      <c r="AKR89" s="105"/>
      <c r="AKS89" s="105"/>
      <c r="AKT89" s="105"/>
      <c r="AKU89" s="105"/>
      <c r="AKV89" s="105"/>
      <c r="AKW89" s="105"/>
      <c r="AKX89" s="105"/>
      <c r="AKY89" s="105"/>
      <c r="AKZ89" s="105"/>
      <c r="ALA89" s="105"/>
      <c r="ALB89" s="105"/>
      <c r="ALC89" s="105"/>
      <c r="ALD89" s="105"/>
      <c r="ALE89" s="105"/>
      <c r="ALF89" s="105"/>
      <c r="ALG89" s="105"/>
      <c r="ALH89" s="105"/>
      <c r="ALI89" s="105"/>
      <c r="ALJ89" s="105"/>
      <c r="ALK89" s="105"/>
      <c r="ALL89" s="105"/>
      <c r="ALM89" s="105"/>
      <c r="ALN89" s="105"/>
      <c r="ALO89" s="105"/>
      <c r="ALP89" s="105"/>
      <c r="ALQ89" s="105"/>
      <c r="ALR89" s="105"/>
      <c r="ALS89" s="105"/>
      <c r="ALT89" s="105"/>
      <c r="ALU89" s="105"/>
      <c r="ALV89" s="105"/>
      <c r="ALW89" s="105"/>
      <c r="ALX89" s="105"/>
      <c r="ALY89" s="105"/>
      <c r="ALZ89" s="105"/>
      <c r="AMA89" s="105"/>
      <c r="AMB89" s="105"/>
      <c r="AMC89" s="105"/>
      <c r="AMD89" s="105"/>
      <c r="AME89" s="105"/>
      <c r="AMF89" s="105"/>
      <c r="AMG89" s="105"/>
      <c r="AMH89" s="105"/>
      <c r="AMI89" s="105"/>
      <c r="AMJ89" s="105"/>
      <c r="AMK89" s="105"/>
      <c r="AML89" s="105"/>
      <c r="AMM89" s="105"/>
      <c r="AMN89" s="105"/>
      <c r="AMO89" s="105"/>
      <c r="AMP89" s="105"/>
      <c r="AMQ89" s="105"/>
      <c r="AMR89" s="105"/>
      <c r="AMS89" s="105"/>
      <c r="AMT89" s="105"/>
      <c r="AMU89" s="105"/>
      <c r="AMV89" s="105"/>
      <c r="AMW89" s="105"/>
      <c r="AMX89" s="105"/>
      <c r="AMY89" s="105"/>
      <c r="AMZ89" s="105"/>
      <c r="ANA89" s="105"/>
      <c r="ANB89" s="105"/>
      <c r="ANC89" s="105"/>
      <c r="AND89" s="105"/>
      <c r="ANE89" s="105"/>
      <c r="ANF89" s="105"/>
      <c r="ANG89" s="105"/>
      <c r="ANH89" s="105"/>
      <c r="ANI89" s="105"/>
      <c r="ANJ89" s="105"/>
      <c r="ANK89" s="105"/>
      <c r="ANL89" s="105"/>
      <c r="ANM89" s="105"/>
      <c r="ANN89" s="105"/>
      <c r="ANO89" s="105"/>
      <c r="ANP89" s="105"/>
      <c r="ANQ89" s="105"/>
      <c r="ANR89" s="105"/>
      <c r="ANS89" s="105"/>
      <c r="ANT89" s="105"/>
      <c r="ANU89" s="105"/>
      <c r="ANV89" s="105"/>
      <c r="ANW89" s="105"/>
      <c r="ANX89" s="105"/>
      <c r="ANY89" s="105"/>
      <c r="ANZ89" s="105"/>
      <c r="AOA89" s="105"/>
      <c r="AOB89" s="105"/>
      <c r="AOC89" s="105"/>
      <c r="AOD89" s="105"/>
      <c r="AOE89" s="105"/>
      <c r="AOF89" s="105"/>
      <c r="AOG89" s="105"/>
      <c r="AOH89" s="105"/>
      <c r="AOI89" s="105"/>
      <c r="AOJ89" s="105"/>
      <c r="AOK89" s="105"/>
      <c r="AOL89" s="105"/>
      <c r="AOM89" s="105"/>
      <c r="AON89" s="105"/>
      <c r="AOO89" s="105"/>
      <c r="AOP89" s="105"/>
      <c r="AOQ89" s="105"/>
      <c r="AOR89" s="105"/>
      <c r="AOS89" s="105"/>
      <c r="AOT89" s="105"/>
      <c r="AOU89" s="105"/>
      <c r="AOV89" s="105"/>
      <c r="AOW89" s="105"/>
      <c r="AOX89" s="105"/>
      <c r="AOY89" s="105"/>
      <c r="AOZ89" s="105"/>
      <c r="APA89" s="105"/>
      <c r="APB89" s="105"/>
      <c r="APC89" s="105"/>
      <c r="APD89" s="105"/>
      <c r="APE89" s="105"/>
      <c r="APF89" s="105"/>
      <c r="APG89" s="105"/>
      <c r="APH89" s="105"/>
      <c r="API89" s="105"/>
      <c r="APJ89" s="105"/>
      <c r="APK89" s="105"/>
      <c r="APL89" s="105"/>
      <c r="APM89" s="105"/>
      <c r="APN89" s="105"/>
      <c r="APO89" s="105"/>
      <c r="APP89" s="105"/>
      <c r="APQ89" s="105"/>
      <c r="APR89" s="105"/>
      <c r="APS89" s="105"/>
      <c r="APT89" s="105"/>
      <c r="APU89" s="105"/>
      <c r="APV89" s="105"/>
      <c r="APW89" s="105"/>
      <c r="APX89" s="105"/>
      <c r="APY89" s="105"/>
      <c r="APZ89" s="105"/>
      <c r="AQA89" s="105"/>
      <c r="AQB89" s="105"/>
      <c r="AQC89" s="105"/>
      <c r="AQD89" s="105"/>
      <c r="AQE89" s="105"/>
      <c r="AQF89" s="105"/>
      <c r="AQG89" s="105"/>
      <c r="AQH89" s="105"/>
      <c r="AQI89" s="105"/>
      <c r="AQJ89" s="105"/>
      <c r="AQK89" s="105"/>
      <c r="AQL89" s="105"/>
      <c r="AQM89" s="105"/>
      <c r="AQN89" s="105"/>
      <c r="AQO89" s="105"/>
      <c r="AQP89" s="105"/>
      <c r="AQQ89" s="105"/>
      <c r="AQR89" s="105"/>
      <c r="AQS89" s="105"/>
      <c r="AQT89" s="105"/>
      <c r="AQU89" s="105"/>
      <c r="AQV89" s="105"/>
      <c r="AQW89" s="105"/>
      <c r="AQX89" s="105"/>
      <c r="AQY89" s="105"/>
      <c r="AQZ89" s="105"/>
      <c r="ARA89" s="105"/>
      <c r="ARB89" s="105"/>
      <c r="ARC89" s="105"/>
      <c r="ARD89" s="105"/>
      <c r="ARE89" s="105"/>
      <c r="ARF89" s="105"/>
      <c r="ARG89" s="105"/>
      <c r="ARH89" s="105"/>
      <c r="ARI89" s="105"/>
      <c r="ARJ89" s="105"/>
      <c r="ARK89" s="105"/>
      <c r="ARL89" s="105"/>
      <c r="ARM89" s="105"/>
      <c r="ARN89" s="105"/>
      <c r="ARO89" s="105"/>
      <c r="ARP89" s="105"/>
      <c r="ARQ89" s="105"/>
      <c r="ARR89" s="105"/>
      <c r="ARS89" s="105"/>
      <c r="ART89" s="105"/>
      <c r="ARU89" s="105"/>
      <c r="ARV89" s="105"/>
      <c r="ARW89" s="105"/>
      <c r="ARX89" s="105"/>
      <c r="ARY89" s="105"/>
      <c r="ARZ89" s="105"/>
      <c r="ASA89" s="105"/>
      <c r="ASB89" s="105"/>
      <c r="ASC89" s="105"/>
      <c r="ASD89" s="105"/>
      <c r="ASE89" s="105"/>
      <c r="ASF89" s="105"/>
      <c r="ASG89" s="105"/>
      <c r="ASH89" s="105"/>
      <c r="ASI89" s="105"/>
      <c r="ASJ89" s="105"/>
      <c r="ASK89" s="105"/>
      <c r="ASL89" s="105"/>
      <c r="ASM89" s="105"/>
      <c r="ASN89" s="105"/>
      <c r="ASO89" s="105"/>
      <c r="ASP89" s="105"/>
      <c r="ASQ89" s="105"/>
      <c r="ASR89" s="105"/>
      <c r="ASS89" s="105"/>
      <c r="AST89" s="105"/>
      <c r="ASU89" s="105"/>
      <c r="ASV89" s="105"/>
      <c r="ASW89" s="105"/>
      <c r="ASX89" s="105"/>
      <c r="ASY89" s="105"/>
      <c r="ASZ89" s="105"/>
      <c r="ATA89" s="105"/>
      <c r="ATB89" s="105"/>
      <c r="ATC89" s="105"/>
      <c r="ATD89" s="105"/>
      <c r="ATE89" s="105"/>
      <c r="ATF89" s="105"/>
      <c r="ATG89" s="105"/>
      <c r="ATH89" s="105"/>
      <c r="ATI89" s="105"/>
      <c r="ATJ89" s="105"/>
      <c r="ATK89" s="105"/>
      <c r="ATL89" s="105"/>
      <c r="ATM89" s="105"/>
      <c r="ATN89" s="105"/>
      <c r="ATO89" s="105"/>
      <c r="ATP89" s="105"/>
      <c r="ATQ89" s="105"/>
      <c r="ATR89" s="105"/>
      <c r="ATS89" s="105"/>
      <c r="ATT89" s="105"/>
      <c r="ATU89" s="105"/>
      <c r="ATV89" s="105"/>
      <c r="ATW89" s="105"/>
      <c r="ATX89" s="105"/>
      <c r="ATY89" s="105"/>
      <c r="ATZ89" s="105"/>
      <c r="AUA89" s="105"/>
      <c r="AUB89" s="105"/>
      <c r="AUC89" s="105"/>
      <c r="AUD89" s="105"/>
      <c r="AUE89" s="105"/>
      <c r="AUF89" s="105"/>
      <c r="AUG89" s="105"/>
      <c r="AUH89" s="105"/>
      <c r="AUI89" s="105"/>
      <c r="AUJ89" s="105"/>
      <c r="AUK89" s="105"/>
      <c r="AUL89" s="105"/>
      <c r="AUM89" s="105"/>
      <c r="AUN89" s="105"/>
      <c r="AUO89" s="105"/>
      <c r="AUP89" s="105"/>
      <c r="AUQ89" s="105"/>
      <c r="AUR89" s="105"/>
      <c r="AUS89" s="105"/>
      <c r="AUT89" s="105"/>
      <c r="AUU89" s="105"/>
      <c r="AUV89" s="105"/>
      <c r="AUW89" s="105"/>
      <c r="AUX89" s="105"/>
      <c r="AUY89" s="105"/>
      <c r="AUZ89" s="105"/>
      <c r="AVA89" s="105"/>
      <c r="AVB89" s="105"/>
      <c r="AVC89" s="105"/>
      <c r="AVD89" s="105"/>
      <c r="AVE89" s="105"/>
      <c r="AVF89" s="105"/>
      <c r="AVG89" s="105"/>
      <c r="AVH89" s="105"/>
      <c r="AVI89" s="105"/>
      <c r="AVJ89" s="105"/>
      <c r="AVK89" s="105"/>
      <c r="AVL89" s="105"/>
      <c r="AVM89" s="105"/>
      <c r="AVN89" s="105"/>
      <c r="AVO89" s="105"/>
      <c r="AVP89" s="105"/>
      <c r="AVQ89" s="105"/>
      <c r="AVR89" s="105"/>
      <c r="AVS89" s="105"/>
      <c r="AVT89" s="105"/>
      <c r="AVU89" s="105"/>
      <c r="AVV89" s="105"/>
      <c r="AVW89" s="105"/>
      <c r="AVX89" s="105"/>
      <c r="AVY89" s="105"/>
      <c r="AVZ89" s="105"/>
      <c r="AWA89" s="105"/>
      <c r="AWB89" s="105"/>
      <c r="AWC89" s="105"/>
      <c r="AWD89" s="105"/>
      <c r="AWE89" s="105"/>
      <c r="AWF89" s="105"/>
      <c r="AWG89" s="105"/>
      <c r="AWH89" s="105"/>
    </row>
    <row r="90" spans="1:1282" s="58" customFormat="1">
      <c r="A90" s="2578"/>
      <c r="B90" s="65"/>
      <c r="C90" s="2" t="s">
        <v>95</v>
      </c>
      <c r="D90" s="7"/>
      <c r="E90" s="7"/>
      <c r="F90" s="7"/>
      <c r="G90" s="7"/>
      <c r="H90" s="7"/>
      <c r="I90" s="7"/>
      <c r="J90" s="7"/>
      <c r="K90" s="7"/>
      <c r="L90" s="7"/>
      <c r="M90" s="7"/>
      <c r="N90" s="8"/>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c r="CE90" s="105"/>
      <c r="CF90" s="105"/>
      <c r="CG90" s="105"/>
      <c r="CH90" s="105"/>
      <c r="CI90" s="105"/>
      <c r="CJ90" s="105"/>
      <c r="CK90" s="105"/>
      <c r="CL90" s="105"/>
      <c r="CM90" s="105"/>
      <c r="CN90" s="105"/>
      <c r="CO90" s="105"/>
      <c r="CP90" s="105"/>
      <c r="CQ90" s="105"/>
      <c r="CR90" s="105"/>
      <c r="CS90" s="105"/>
      <c r="CT90" s="105"/>
      <c r="CU90" s="105"/>
      <c r="CV90" s="105"/>
      <c r="CW90" s="105"/>
      <c r="CX90" s="105"/>
      <c r="CY90" s="105"/>
      <c r="CZ90" s="105"/>
      <c r="DA90" s="105"/>
      <c r="DB90" s="105"/>
      <c r="DC90" s="105"/>
      <c r="DD90" s="105"/>
      <c r="DE90" s="105"/>
      <c r="DF90" s="105"/>
      <c r="DG90" s="105"/>
      <c r="DH90" s="105"/>
      <c r="DI90" s="105"/>
      <c r="DJ90" s="105"/>
      <c r="DK90" s="105"/>
      <c r="DL90" s="105"/>
      <c r="DM90" s="105"/>
      <c r="DN90" s="105"/>
      <c r="DO90" s="105"/>
      <c r="DP90" s="105"/>
      <c r="DQ90" s="105"/>
      <c r="DR90" s="105"/>
      <c r="DS90" s="105"/>
      <c r="DT90" s="105"/>
      <c r="DU90" s="105"/>
      <c r="DV90" s="105"/>
      <c r="DW90" s="105"/>
      <c r="DX90" s="105"/>
      <c r="DY90" s="105"/>
      <c r="DZ90" s="105"/>
      <c r="EA90" s="105"/>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05"/>
      <c r="FM90" s="105"/>
      <c r="FN90" s="105"/>
      <c r="FO90" s="105"/>
      <c r="FP90" s="105"/>
      <c r="FQ90" s="105"/>
      <c r="FR90" s="105"/>
      <c r="FS90" s="105"/>
      <c r="FT90" s="105"/>
      <c r="FU90" s="105"/>
      <c r="FV90" s="105"/>
      <c r="FW90" s="105"/>
      <c r="FX90" s="105"/>
      <c r="FY90" s="105"/>
      <c r="FZ90" s="105"/>
      <c r="GA90" s="105"/>
      <c r="GB90" s="105"/>
      <c r="GC90" s="105"/>
      <c r="GD90" s="105"/>
      <c r="GE90" s="105"/>
      <c r="GF90" s="105"/>
      <c r="GG90" s="105"/>
      <c r="GH90" s="105"/>
      <c r="GI90" s="105"/>
      <c r="GJ90" s="105"/>
      <c r="GK90" s="105"/>
      <c r="GL90" s="105"/>
      <c r="GM90" s="105"/>
      <c r="GN90" s="105"/>
      <c r="GO90" s="105"/>
      <c r="GP90" s="105"/>
      <c r="GQ90" s="105"/>
      <c r="GR90" s="105"/>
      <c r="GS90" s="105"/>
      <c r="GT90" s="105"/>
      <c r="GU90" s="105"/>
      <c r="GV90" s="105"/>
      <c r="GW90" s="105"/>
      <c r="GX90" s="105"/>
      <c r="GY90" s="105"/>
      <c r="GZ90" s="105"/>
      <c r="HA90" s="105"/>
      <c r="HB90" s="105"/>
      <c r="HC90" s="105"/>
      <c r="HD90" s="105"/>
      <c r="HE90" s="105"/>
      <c r="HF90" s="105"/>
      <c r="HG90" s="105"/>
      <c r="HH90" s="105"/>
      <c r="HI90" s="105"/>
      <c r="HJ90" s="105"/>
      <c r="HK90" s="105"/>
      <c r="HL90" s="105"/>
      <c r="HM90" s="105"/>
      <c r="HN90" s="105"/>
      <c r="HO90" s="105"/>
      <c r="HP90" s="105"/>
      <c r="HQ90" s="105"/>
      <c r="HR90" s="105"/>
      <c r="HS90" s="105"/>
      <c r="HT90" s="105"/>
      <c r="HU90" s="105"/>
      <c r="HV90" s="105"/>
      <c r="HW90" s="105"/>
      <c r="HX90" s="105"/>
      <c r="HY90" s="105"/>
      <c r="HZ90" s="105"/>
      <c r="IA90" s="105"/>
      <c r="IB90" s="105"/>
      <c r="IC90" s="105"/>
      <c r="ID90" s="105"/>
      <c r="IE90" s="105"/>
      <c r="IF90" s="105"/>
      <c r="IG90" s="105"/>
      <c r="IH90" s="105"/>
      <c r="II90" s="105"/>
      <c r="IJ90" s="105"/>
      <c r="IK90" s="105"/>
      <c r="IL90" s="105"/>
      <c r="IM90" s="105"/>
      <c r="IN90" s="105"/>
      <c r="IO90" s="105"/>
      <c r="IP90" s="105"/>
      <c r="IQ90" s="105"/>
      <c r="IR90" s="105"/>
      <c r="IS90" s="105"/>
      <c r="IT90" s="105"/>
      <c r="IU90" s="105"/>
      <c r="IV90" s="105"/>
      <c r="IW90" s="105"/>
      <c r="IX90" s="105"/>
      <c r="IY90" s="105"/>
      <c r="IZ90" s="105"/>
      <c r="JA90" s="105"/>
      <c r="JB90" s="105"/>
      <c r="JC90" s="105"/>
      <c r="JD90" s="105"/>
      <c r="JE90" s="105"/>
      <c r="JF90" s="105"/>
      <c r="JG90" s="105"/>
      <c r="JH90" s="105"/>
      <c r="JI90" s="105"/>
      <c r="JJ90" s="105"/>
      <c r="JK90" s="105"/>
      <c r="JL90" s="105"/>
      <c r="JM90" s="105"/>
      <c r="JN90" s="105"/>
      <c r="JO90" s="105"/>
      <c r="JP90" s="105"/>
      <c r="JQ90" s="105"/>
      <c r="JR90" s="105"/>
      <c r="JS90" s="105"/>
      <c r="JT90" s="105"/>
      <c r="JU90" s="105"/>
      <c r="JV90" s="105"/>
      <c r="JW90" s="105"/>
      <c r="JX90" s="105"/>
      <c r="JY90" s="105"/>
      <c r="JZ90" s="105"/>
      <c r="KA90" s="105"/>
      <c r="KB90" s="105"/>
      <c r="KC90" s="105"/>
      <c r="KD90" s="105"/>
      <c r="KE90" s="105"/>
      <c r="KF90" s="105"/>
      <c r="KG90" s="105"/>
      <c r="KH90" s="105"/>
      <c r="KI90" s="105"/>
      <c r="KJ90" s="105"/>
      <c r="KK90" s="105"/>
      <c r="KL90" s="105"/>
      <c r="KM90" s="105"/>
      <c r="KN90" s="105"/>
      <c r="KO90" s="105"/>
      <c r="KP90" s="105"/>
      <c r="KQ90" s="105"/>
      <c r="KR90" s="105"/>
      <c r="KS90" s="105"/>
      <c r="KT90" s="105"/>
      <c r="KU90" s="105"/>
      <c r="KV90" s="105"/>
      <c r="KW90" s="105"/>
      <c r="KX90" s="105"/>
      <c r="KY90" s="105"/>
      <c r="KZ90" s="105"/>
      <c r="LA90" s="105"/>
      <c r="LB90" s="105"/>
      <c r="LC90" s="105"/>
      <c r="LD90" s="105"/>
      <c r="LE90" s="105"/>
      <c r="LF90" s="105"/>
      <c r="LG90" s="105"/>
      <c r="LH90" s="105"/>
      <c r="LI90" s="105"/>
      <c r="LJ90" s="105"/>
      <c r="LK90" s="105"/>
      <c r="LL90" s="105"/>
      <c r="LM90" s="105"/>
      <c r="LN90" s="105"/>
      <c r="LO90" s="105"/>
      <c r="LP90" s="105"/>
      <c r="LQ90" s="105"/>
      <c r="LR90" s="105"/>
      <c r="LS90" s="105"/>
      <c r="LT90" s="105"/>
      <c r="LU90" s="105"/>
      <c r="LV90" s="105"/>
      <c r="LW90" s="105"/>
      <c r="LX90" s="105"/>
      <c r="LY90" s="105"/>
      <c r="LZ90" s="105"/>
      <c r="MA90" s="105"/>
      <c r="MB90" s="105"/>
      <c r="MC90" s="105"/>
      <c r="MD90" s="105"/>
      <c r="ME90" s="105"/>
      <c r="MF90" s="105"/>
      <c r="MG90" s="105"/>
      <c r="MH90" s="105"/>
      <c r="MI90" s="105"/>
      <c r="MJ90" s="105"/>
      <c r="MK90" s="105"/>
      <c r="ML90" s="105"/>
      <c r="MM90" s="105"/>
      <c r="MN90" s="105"/>
      <c r="MO90" s="105"/>
      <c r="MP90" s="105"/>
      <c r="MQ90" s="105"/>
      <c r="MR90" s="105"/>
      <c r="MS90" s="105"/>
      <c r="MT90" s="105"/>
      <c r="MU90" s="105"/>
      <c r="MV90" s="105"/>
      <c r="MW90" s="105"/>
      <c r="MX90" s="105"/>
      <c r="MY90" s="105"/>
      <c r="MZ90" s="105"/>
      <c r="NA90" s="105"/>
      <c r="NB90" s="105"/>
      <c r="NC90" s="105"/>
      <c r="ND90" s="105"/>
      <c r="NE90" s="105"/>
      <c r="NF90" s="105"/>
      <c r="NG90" s="105"/>
      <c r="NH90" s="105"/>
      <c r="NI90" s="105"/>
      <c r="NJ90" s="105"/>
      <c r="NK90" s="105"/>
      <c r="NL90" s="105"/>
      <c r="NM90" s="105"/>
      <c r="NN90" s="105"/>
      <c r="NO90" s="105"/>
      <c r="NP90" s="105"/>
      <c r="NQ90" s="105"/>
      <c r="NR90" s="105"/>
      <c r="NS90" s="105"/>
      <c r="NT90" s="105"/>
      <c r="NU90" s="105"/>
      <c r="NV90" s="105"/>
      <c r="NW90" s="105"/>
      <c r="NX90" s="105"/>
      <c r="NY90" s="105"/>
      <c r="NZ90" s="105"/>
      <c r="OA90" s="105"/>
      <c r="OB90" s="105"/>
      <c r="OC90" s="105"/>
      <c r="OD90" s="105"/>
      <c r="OE90" s="105"/>
      <c r="OF90" s="105"/>
      <c r="OG90" s="105"/>
      <c r="OH90" s="105"/>
      <c r="OI90" s="105"/>
      <c r="OJ90" s="105"/>
      <c r="OK90" s="105"/>
      <c r="OL90" s="105"/>
      <c r="OM90" s="105"/>
      <c r="ON90" s="105"/>
      <c r="OO90" s="105"/>
      <c r="OP90" s="105"/>
      <c r="OQ90" s="105"/>
      <c r="OR90" s="105"/>
      <c r="OS90" s="105"/>
      <c r="OT90" s="105"/>
      <c r="OU90" s="105"/>
      <c r="OV90" s="105"/>
      <c r="OW90" s="105"/>
      <c r="OX90" s="105"/>
      <c r="OY90" s="105"/>
      <c r="OZ90" s="105"/>
      <c r="PA90" s="105"/>
      <c r="PB90" s="105"/>
      <c r="PC90" s="105"/>
      <c r="PD90" s="105"/>
      <c r="PE90" s="105"/>
      <c r="PF90" s="105"/>
      <c r="PG90" s="105"/>
      <c r="PH90" s="105"/>
      <c r="PI90" s="105"/>
      <c r="PJ90" s="105"/>
      <c r="PK90" s="105"/>
      <c r="PL90" s="105"/>
      <c r="PM90" s="105"/>
      <c r="PN90" s="105"/>
      <c r="PO90" s="105"/>
      <c r="PP90" s="105"/>
      <c r="PQ90" s="105"/>
      <c r="PR90" s="105"/>
      <c r="PS90" s="105"/>
      <c r="PT90" s="105"/>
      <c r="PU90" s="105"/>
      <c r="PV90" s="105"/>
      <c r="PW90" s="105"/>
      <c r="PX90" s="105"/>
      <c r="PY90" s="105"/>
      <c r="PZ90" s="105"/>
      <c r="QA90" s="105"/>
      <c r="QB90" s="105"/>
      <c r="QC90" s="105"/>
      <c r="QD90" s="105"/>
      <c r="QE90" s="105"/>
      <c r="QF90" s="105"/>
      <c r="QG90" s="105"/>
      <c r="QH90" s="105"/>
      <c r="QI90" s="105"/>
      <c r="QJ90" s="105"/>
      <c r="QK90" s="105"/>
      <c r="QL90" s="105"/>
      <c r="QM90" s="105"/>
      <c r="QN90" s="105"/>
      <c r="QO90" s="105"/>
      <c r="QP90" s="105"/>
      <c r="QQ90" s="105"/>
      <c r="QR90" s="105"/>
      <c r="QS90" s="105"/>
      <c r="QT90" s="105"/>
      <c r="QU90" s="105"/>
      <c r="QV90" s="105"/>
      <c r="QW90" s="105"/>
      <c r="QX90" s="105"/>
      <c r="QY90" s="105"/>
      <c r="QZ90" s="105"/>
      <c r="RA90" s="105"/>
      <c r="RB90" s="105"/>
      <c r="RC90" s="105"/>
      <c r="RD90" s="105"/>
      <c r="RE90" s="105"/>
      <c r="RF90" s="105"/>
      <c r="RG90" s="105"/>
      <c r="RH90" s="105"/>
      <c r="RI90" s="105"/>
      <c r="RJ90" s="105"/>
      <c r="RK90" s="105"/>
      <c r="RL90" s="105"/>
      <c r="RM90" s="105"/>
      <c r="RN90" s="105"/>
      <c r="RO90" s="105"/>
      <c r="RP90" s="105"/>
      <c r="RQ90" s="105"/>
      <c r="RR90" s="105"/>
      <c r="RS90" s="105"/>
      <c r="RT90" s="105"/>
      <c r="RU90" s="105"/>
      <c r="RV90" s="105"/>
      <c r="RW90" s="105"/>
      <c r="RX90" s="105"/>
      <c r="RY90" s="105"/>
      <c r="RZ90" s="105"/>
      <c r="SA90" s="105"/>
      <c r="SB90" s="105"/>
      <c r="SC90" s="105"/>
      <c r="SD90" s="105"/>
      <c r="SE90" s="105"/>
      <c r="SF90" s="105"/>
      <c r="SG90" s="105"/>
      <c r="SH90" s="105"/>
      <c r="SI90" s="105"/>
      <c r="SJ90" s="105"/>
      <c r="SK90" s="105"/>
      <c r="SL90" s="105"/>
      <c r="SM90" s="105"/>
      <c r="SN90" s="105"/>
      <c r="SO90" s="105"/>
      <c r="SP90" s="105"/>
      <c r="SQ90" s="105"/>
      <c r="SR90" s="105"/>
      <c r="SS90" s="105"/>
      <c r="ST90" s="105"/>
      <c r="SU90" s="105"/>
      <c r="SV90" s="105"/>
      <c r="SW90" s="105"/>
      <c r="SX90" s="105"/>
      <c r="SY90" s="105"/>
      <c r="SZ90" s="105"/>
      <c r="TA90" s="105"/>
      <c r="TB90" s="105"/>
      <c r="TC90" s="105"/>
      <c r="TD90" s="105"/>
      <c r="TE90" s="105"/>
      <c r="TF90" s="105"/>
      <c r="TG90" s="105"/>
      <c r="TH90" s="105"/>
      <c r="TI90" s="105"/>
      <c r="TJ90" s="105"/>
      <c r="TK90" s="105"/>
      <c r="TL90" s="105"/>
      <c r="TM90" s="105"/>
      <c r="TN90" s="105"/>
      <c r="TO90" s="105"/>
      <c r="TP90" s="105"/>
      <c r="TQ90" s="105"/>
      <c r="TR90" s="105"/>
      <c r="TS90" s="105"/>
      <c r="TT90" s="105"/>
      <c r="TU90" s="105"/>
      <c r="TV90" s="105"/>
      <c r="TW90" s="105"/>
      <c r="TX90" s="105"/>
      <c r="TY90" s="105"/>
      <c r="TZ90" s="105"/>
      <c r="UA90" s="105"/>
      <c r="UB90" s="105"/>
      <c r="UC90" s="105"/>
      <c r="UD90" s="105"/>
      <c r="UE90" s="105"/>
      <c r="UF90" s="105"/>
      <c r="UG90" s="105"/>
      <c r="UH90" s="105"/>
      <c r="UI90" s="105"/>
      <c r="UJ90" s="105"/>
      <c r="UK90" s="105"/>
      <c r="UL90" s="105"/>
      <c r="UM90" s="105"/>
      <c r="UN90" s="105"/>
      <c r="UO90" s="105"/>
      <c r="UP90" s="105"/>
      <c r="UQ90" s="105"/>
      <c r="UR90" s="105"/>
      <c r="US90" s="105"/>
      <c r="UT90" s="105"/>
      <c r="UU90" s="105"/>
      <c r="UV90" s="105"/>
      <c r="UW90" s="105"/>
      <c r="UX90" s="105"/>
      <c r="UY90" s="105"/>
      <c r="UZ90" s="105"/>
      <c r="VA90" s="105"/>
      <c r="VB90" s="105"/>
      <c r="VC90" s="105"/>
      <c r="VD90" s="105"/>
      <c r="VE90" s="105"/>
      <c r="VF90" s="105"/>
      <c r="VG90" s="105"/>
      <c r="VH90" s="105"/>
      <c r="VI90" s="105"/>
      <c r="VJ90" s="105"/>
      <c r="VK90" s="105"/>
      <c r="VL90" s="105"/>
      <c r="VM90" s="105"/>
      <c r="VN90" s="105"/>
      <c r="VO90" s="105"/>
      <c r="VP90" s="105"/>
      <c r="VQ90" s="105"/>
      <c r="VR90" s="105"/>
      <c r="VS90" s="105"/>
      <c r="VT90" s="105"/>
      <c r="VU90" s="105"/>
      <c r="VV90" s="105"/>
      <c r="VW90" s="105"/>
      <c r="VX90" s="105"/>
      <c r="VY90" s="105"/>
      <c r="VZ90" s="105"/>
      <c r="WA90" s="105"/>
      <c r="WB90" s="105"/>
      <c r="WC90" s="105"/>
      <c r="WD90" s="105"/>
      <c r="WE90" s="105"/>
      <c r="WF90" s="105"/>
      <c r="WG90" s="105"/>
      <c r="WH90" s="105"/>
      <c r="WI90" s="105"/>
      <c r="WJ90" s="105"/>
      <c r="WK90" s="105"/>
      <c r="WL90" s="105"/>
      <c r="WM90" s="105"/>
      <c r="WN90" s="105"/>
      <c r="WO90" s="105"/>
      <c r="WP90" s="105"/>
      <c r="WQ90" s="105"/>
      <c r="WR90" s="105"/>
      <c r="WS90" s="105"/>
      <c r="WT90" s="105"/>
      <c r="WU90" s="105"/>
      <c r="WV90" s="105"/>
      <c r="WW90" s="105"/>
      <c r="WX90" s="105"/>
      <c r="WY90" s="105"/>
      <c r="WZ90" s="105"/>
      <c r="XA90" s="105"/>
      <c r="XB90" s="105"/>
      <c r="XC90" s="105"/>
      <c r="XD90" s="105"/>
      <c r="XE90" s="105"/>
      <c r="XF90" s="105"/>
      <c r="XG90" s="105"/>
      <c r="XH90" s="105"/>
      <c r="XI90" s="105"/>
      <c r="XJ90" s="105"/>
      <c r="XK90" s="105"/>
      <c r="XL90" s="105"/>
      <c r="XM90" s="105"/>
      <c r="XN90" s="105"/>
      <c r="XO90" s="105"/>
      <c r="XP90" s="105"/>
      <c r="XQ90" s="105"/>
      <c r="XR90" s="105"/>
      <c r="XS90" s="105"/>
      <c r="XT90" s="105"/>
      <c r="XU90" s="105"/>
      <c r="XV90" s="105"/>
      <c r="XW90" s="105"/>
      <c r="XX90" s="105"/>
      <c r="XY90" s="105"/>
      <c r="XZ90" s="105"/>
      <c r="YA90" s="105"/>
      <c r="YB90" s="105"/>
      <c r="YC90" s="105"/>
      <c r="YD90" s="105"/>
      <c r="YE90" s="105"/>
      <c r="YF90" s="105"/>
      <c r="YG90" s="105"/>
      <c r="YH90" s="105"/>
      <c r="YI90" s="105"/>
      <c r="YJ90" s="105"/>
      <c r="YK90" s="105"/>
      <c r="YL90" s="105"/>
      <c r="YM90" s="105"/>
      <c r="YN90" s="105"/>
      <c r="YO90" s="105"/>
      <c r="YP90" s="105"/>
      <c r="YQ90" s="105"/>
      <c r="YR90" s="105"/>
      <c r="YS90" s="105"/>
      <c r="YT90" s="105"/>
      <c r="YU90" s="105"/>
      <c r="YV90" s="105"/>
      <c r="YW90" s="105"/>
      <c r="YX90" s="105"/>
      <c r="YY90" s="105"/>
      <c r="YZ90" s="105"/>
      <c r="ZA90" s="105"/>
      <c r="ZB90" s="105"/>
      <c r="ZC90" s="105"/>
      <c r="ZD90" s="105"/>
      <c r="ZE90" s="105"/>
      <c r="ZF90" s="105"/>
      <c r="ZG90" s="105"/>
      <c r="ZH90" s="105"/>
      <c r="ZI90" s="105"/>
      <c r="ZJ90" s="105"/>
      <c r="ZK90" s="105"/>
      <c r="ZL90" s="105"/>
      <c r="ZM90" s="105"/>
      <c r="ZN90" s="105"/>
      <c r="ZO90" s="105"/>
      <c r="ZP90" s="105"/>
      <c r="ZQ90" s="105"/>
      <c r="ZR90" s="105"/>
      <c r="ZS90" s="105"/>
      <c r="ZT90" s="105"/>
      <c r="ZU90" s="105"/>
      <c r="ZV90" s="105"/>
      <c r="ZW90" s="105"/>
      <c r="ZX90" s="105"/>
      <c r="ZY90" s="105"/>
      <c r="ZZ90" s="105"/>
      <c r="AAA90" s="105"/>
      <c r="AAB90" s="105"/>
      <c r="AAC90" s="105"/>
      <c r="AAD90" s="105"/>
      <c r="AAE90" s="105"/>
      <c r="AAF90" s="105"/>
      <c r="AAG90" s="105"/>
      <c r="AAH90" s="105"/>
      <c r="AAI90" s="105"/>
      <c r="AAJ90" s="105"/>
      <c r="AAK90" s="105"/>
      <c r="AAL90" s="105"/>
      <c r="AAM90" s="105"/>
      <c r="AAN90" s="105"/>
      <c r="AAO90" s="105"/>
      <c r="AAP90" s="105"/>
      <c r="AAQ90" s="105"/>
      <c r="AAR90" s="105"/>
      <c r="AAS90" s="105"/>
      <c r="AAT90" s="105"/>
      <c r="AAU90" s="105"/>
      <c r="AAV90" s="105"/>
      <c r="AAW90" s="105"/>
      <c r="AAX90" s="105"/>
      <c r="AAY90" s="105"/>
      <c r="AAZ90" s="105"/>
      <c r="ABA90" s="105"/>
      <c r="ABB90" s="105"/>
      <c r="ABC90" s="105"/>
      <c r="ABD90" s="105"/>
      <c r="ABE90" s="105"/>
      <c r="ABF90" s="105"/>
      <c r="ABG90" s="105"/>
      <c r="ABH90" s="105"/>
      <c r="ABI90" s="105"/>
      <c r="ABJ90" s="105"/>
      <c r="ABK90" s="105"/>
      <c r="ABL90" s="105"/>
      <c r="ABM90" s="105"/>
      <c r="ABN90" s="105"/>
      <c r="ABO90" s="105"/>
      <c r="ABP90" s="105"/>
      <c r="ABQ90" s="105"/>
      <c r="ABR90" s="105"/>
      <c r="ABS90" s="105"/>
      <c r="ABT90" s="105"/>
      <c r="ABU90" s="105"/>
      <c r="ABV90" s="105"/>
      <c r="ABW90" s="105"/>
      <c r="ABX90" s="105"/>
      <c r="ABY90" s="105"/>
      <c r="ABZ90" s="105"/>
      <c r="ACA90" s="105"/>
      <c r="ACB90" s="105"/>
      <c r="ACC90" s="105"/>
      <c r="ACD90" s="105"/>
      <c r="ACE90" s="105"/>
      <c r="ACF90" s="105"/>
      <c r="ACG90" s="105"/>
      <c r="ACH90" s="105"/>
      <c r="ACI90" s="105"/>
      <c r="ACJ90" s="105"/>
      <c r="ACK90" s="105"/>
      <c r="ACL90" s="105"/>
      <c r="ACM90" s="105"/>
      <c r="ACN90" s="105"/>
      <c r="ACO90" s="105"/>
      <c r="ACP90" s="105"/>
      <c r="ACQ90" s="105"/>
      <c r="ACR90" s="105"/>
      <c r="ACS90" s="105"/>
      <c r="ACT90" s="105"/>
      <c r="ACU90" s="105"/>
      <c r="ACV90" s="105"/>
      <c r="ACW90" s="105"/>
      <c r="ACX90" s="105"/>
      <c r="ACY90" s="105"/>
      <c r="ACZ90" s="105"/>
      <c r="ADA90" s="105"/>
      <c r="ADB90" s="105"/>
      <c r="ADC90" s="105"/>
      <c r="ADD90" s="105"/>
      <c r="ADE90" s="105"/>
      <c r="ADF90" s="105"/>
      <c r="ADG90" s="105"/>
      <c r="ADH90" s="105"/>
      <c r="ADI90" s="105"/>
      <c r="ADJ90" s="105"/>
      <c r="ADK90" s="105"/>
      <c r="ADL90" s="105"/>
      <c r="ADM90" s="105"/>
      <c r="ADN90" s="105"/>
      <c r="ADO90" s="105"/>
      <c r="ADP90" s="105"/>
      <c r="ADQ90" s="105"/>
      <c r="ADR90" s="105"/>
      <c r="ADS90" s="105"/>
      <c r="ADT90" s="105"/>
      <c r="ADU90" s="105"/>
      <c r="ADV90" s="105"/>
      <c r="ADW90" s="105"/>
      <c r="ADX90" s="105"/>
      <c r="ADY90" s="105"/>
      <c r="ADZ90" s="105"/>
      <c r="AEA90" s="105"/>
      <c r="AEB90" s="105"/>
      <c r="AEC90" s="105"/>
      <c r="AED90" s="105"/>
      <c r="AEE90" s="105"/>
      <c r="AEF90" s="105"/>
      <c r="AEG90" s="105"/>
      <c r="AEH90" s="105"/>
      <c r="AEI90" s="105"/>
      <c r="AEJ90" s="105"/>
      <c r="AEK90" s="105"/>
      <c r="AEL90" s="105"/>
      <c r="AEM90" s="105"/>
      <c r="AEN90" s="105"/>
      <c r="AEO90" s="105"/>
      <c r="AEP90" s="105"/>
      <c r="AEQ90" s="105"/>
      <c r="AER90" s="105"/>
      <c r="AES90" s="105"/>
      <c r="AET90" s="105"/>
      <c r="AEU90" s="105"/>
      <c r="AEV90" s="105"/>
      <c r="AEW90" s="105"/>
      <c r="AEX90" s="105"/>
      <c r="AEY90" s="105"/>
      <c r="AEZ90" s="105"/>
      <c r="AFA90" s="105"/>
      <c r="AFB90" s="105"/>
      <c r="AFC90" s="105"/>
      <c r="AFD90" s="105"/>
      <c r="AFE90" s="105"/>
      <c r="AFF90" s="105"/>
      <c r="AFG90" s="105"/>
      <c r="AFH90" s="105"/>
      <c r="AFI90" s="105"/>
      <c r="AFJ90" s="105"/>
      <c r="AFK90" s="105"/>
      <c r="AFL90" s="105"/>
      <c r="AFM90" s="105"/>
      <c r="AFN90" s="105"/>
      <c r="AFO90" s="105"/>
      <c r="AFP90" s="105"/>
      <c r="AFQ90" s="105"/>
      <c r="AFR90" s="105"/>
      <c r="AFS90" s="105"/>
      <c r="AFT90" s="105"/>
      <c r="AFU90" s="105"/>
      <c r="AFV90" s="105"/>
      <c r="AFW90" s="105"/>
      <c r="AFX90" s="105"/>
      <c r="AFY90" s="105"/>
      <c r="AFZ90" s="105"/>
      <c r="AGA90" s="105"/>
      <c r="AGB90" s="105"/>
      <c r="AGC90" s="105"/>
      <c r="AGD90" s="105"/>
      <c r="AGE90" s="105"/>
      <c r="AGF90" s="105"/>
      <c r="AGG90" s="105"/>
      <c r="AGH90" s="105"/>
      <c r="AGI90" s="105"/>
      <c r="AGJ90" s="105"/>
      <c r="AGK90" s="105"/>
      <c r="AGL90" s="105"/>
      <c r="AGM90" s="105"/>
      <c r="AGN90" s="105"/>
      <c r="AGO90" s="105"/>
      <c r="AGP90" s="105"/>
      <c r="AGQ90" s="105"/>
      <c r="AGR90" s="105"/>
      <c r="AGS90" s="105"/>
      <c r="AGT90" s="105"/>
      <c r="AGU90" s="105"/>
      <c r="AGV90" s="105"/>
      <c r="AGW90" s="105"/>
      <c r="AGX90" s="105"/>
      <c r="AGY90" s="105"/>
      <c r="AGZ90" s="105"/>
      <c r="AHA90" s="105"/>
      <c r="AHB90" s="105"/>
      <c r="AHC90" s="105"/>
      <c r="AHD90" s="105"/>
      <c r="AHE90" s="105"/>
      <c r="AHF90" s="105"/>
      <c r="AHG90" s="105"/>
      <c r="AHH90" s="105"/>
      <c r="AHI90" s="105"/>
      <c r="AHJ90" s="105"/>
      <c r="AHK90" s="105"/>
      <c r="AHL90" s="105"/>
      <c r="AHM90" s="105"/>
      <c r="AHN90" s="105"/>
      <c r="AHO90" s="105"/>
      <c r="AHP90" s="105"/>
      <c r="AHQ90" s="105"/>
      <c r="AHR90" s="105"/>
      <c r="AHS90" s="105"/>
      <c r="AHT90" s="105"/>
      <c r="AHU90" s="105"/>
      <c r="AHV90" s="105"/>
      <c r="AHW90" s="105"/>
      <c r="AHX90" s="105"/>
      <c r="AHY90" s="105"/>
      <c r="AHZ90" s="105"/>
      <c r="AIA90" s="105"/>
      <c r="AIB90" s="105"/>
      <c r="AIC90" s="105"/>
      <c r="AID90" s="105"/>
      <c r="AIE90" s="105"/>
      <c r="AIF90" s="105"/>
      <c r="AIG90" s="105"/>
      <c r="AIH90" s="105"/>
      <c r="AII90" s="105"/>
      <c r="AIJ90" s="105"/>
      <c r="AIK90" s="105"/>
      <c r="AIL90" s="105"/>
      <c r="AIM90" s="105"/>
      <c r="AIN90" s="105"/>
      <c r="AIO90" s="105"/>
      <c r="AIP90" s="105"/>
      <c r="AIQ90" s="105"/>
      <c r="AIR90" s="105"/>
      <c r="AIS90" s="105"/>
      <c r="AIT90" s="105"/>
      <c r="AIU90" s="105"/>
      <c r="AIV90" s="105"/>
      <c r="AIW90" s="105"/>
      <c r="AIX90" s="105"/>
      <c r="AIY90" s="105"/>
      <c r="AIZ90" s="105"/>
      <c r="AJA90" s="105"/>
      <c r="AJB90" s="105"/>
      <c r="AJC90" s="105"/>
      <c r="AJD90" s="105"/>
      <c r="AJE90" s="105"/>
      <c r="AJF90" s="105"/>
      <c r="AJG90" s="105"/>
      <c r="AJH90" s="105"/>
      <c r="AJI90" s="105"/>
      <c r="AJJ90" s="105"/>
      <c r="AJK90" s="105"/>
      <c r="AJL90" s="105"/>
      <c r="AJM90" s="105"/>
      <c r="AJN90" s="105"/>
      <c r="AJO90" s="105"/>
      <c r="AJP90" s="105"/>
      <c r="AJQ90" s="105"/>
      <c r="AJR90" s="105"/>
      <c r="AJS90" s="105"/>
      <c r="AJT90" s="105"/>
      <c r="AJU90" s="105"/>
      <c r="AJV90" s="105"/>
      <c r="AJW90" s="105"/>
      <c r="AJX90" s="105"/>
      <c r="AJY90" s="105"/>
      <c r="AJZ90" s="105"/>
      <c r="AKA90" s="105"/>
      <c r="AKB90" s="105"/>
      <c r="AKC90" s="105"/>
      <c r="AKD90" s="105"/>
      <c r="AKE90" s="105"/>
      <c r="AKF90" s="105"/>
      <c r="AKG90" s="105"/>
      <c r="AKH90" s="105"/>
      <c r="AKI90" s="105"/>
      <c r="AKJ90" s="105"/>
      <c r="AKK90" s="105"/>
      <c r="AKL90" s="105"/>
      <c r="AKM90" s="105"/>
      <c r="AKN90" s="105"/>
      <c r="AKO90" s="105"/>
      <c r="AKP90" s="105"/>
      <c r="AKQ90" s="105"/>
      <c r="AKR90" s="105"/>
      <c r="AKS90" s="105"/>
      <c r="AKT90" s="105"/>
      <c r="AKU90" s="105"/>
      <c r="AKV90" s="105"/>
      <c r="AKW90" s="105"/>
      <c r="AKX90" s="105"/>
      <c r="AKY90" s="105"/>
      <c r="AKZ90" s="105"/>
      <c r="ALA90" s="105"/>
      <c r="ALB90" s="105"/>
      <c r="ALC90" s="105"/>
      <c r="ALD90" s="105"/>
      <c r="ALE90" s="105"/>
      <c r="ALF90" s="105"/>
      <c r="ALG90" s="105"/>
      <c r="ALH90" s="105"/>
      <c r="ALI90" s="105"/>
      <c r="ALJ90" s="105"/>
      <c r="ALK90" s="105"/>
      <c r="ALL90" s="105"/>
      <c r="ALM90" s="105"/>
      <c r="ALN90" s="105"/>
      <c r="ALO90" s="105"/>
      <c r="ALP90" s="105"/>
      <c r="ALQ90" s="105"/>
      <c r="ALR90" s="105"/>
      <c r="ALS90" s="105"/>
      <c r="ALT90" s="105"/>
      <c r="ALU90" s="105"/>
      <c r="ALV90" s="105"/>
      <c r="ALW90" s="105"/>
      <c r="ALX90" s="105"/>
      <c r="ALY90" s="105"/>
      <c r="ALZ90" s="105"/>
      <c r="AMA90" s="105"/>
      <c r="AMB90" s="105"/>
      <c r="AMC90" s="105"/>
      <c r="AMD90" s="105"/>
      <c r="AME90" s="105"/>
      <c r="AMF90" s="105"/>
      <c r="AMG90" s="105"/>
      <c r="AMH90" s="105"/>
      <c r="AMI90" s="105"/>
      <c r="AMJ90" s="105"/>
      <c r="AMK90" s="105"/>
      <c r="AML90" s="105"/>
      <c r="AMM90" s="105"/>
      <c r="AMN90" s="105"/>
      <c r="AMO90" s="105"/>
      <c r="AMP90" s="105"/>
      <c r="AMQ90" s="105"/>
      <c r="AMR90" s="105"/>
      <c r="AMS90" s="105"/>
      <c r="AMT90" s="105"/>
      <c r="AMU90" s="105"/>
      <c r="AMV90" s="105"/>
      <c r="AMW90" s="105"/>
      <c r="AMX90" s="105"/>
      <c r="AMY90" s="105"/>
      <c r="AMZ90" s="105"/>
      <c r="ANA90" s="105"/>
      <c r="ANB90" s="105"/>
      <c r="ANC90" s="105"/>
      <c r="AND90" s="105"/>
      <c r="ANE90" s="105"/>
      <c r="ANF90" s="105"/>
      <c r="ANG90" s="105"/>
      <c r="ANH90" s="105"/>
      <c r="ANI90" s="105"/>
      <c r="ANJ90" s="105"/>
      <c r="ANK90" s="105"/>
      <c r="ANL90" s="105"/>
      <c r="ANM90" s="105"/>
      <c r="ANN90" s="105"/>
      <c r="ANO90" s="105"/>
      <c r="ANP90" s="105"/>
      <c r="ANQ90" s="105"/>
      <c r="ANR90" s="105"/>
      <c r="ANS90" s="105"/>
      <c r="ANT90" s="105"/>
      <c r="ANU90" s="105"/>
      <c r="ANV90" s="105"/>
      <c r="ANW90" s="105"/>
      <c r="ANX90" s="105"/>
      <c r="ANY90" s="105"/>
      <c r="ANZ90" s="105"/>
      <c r="AOA90" s="105"/>
      <c r="AOB90" s="105"/>
      <c r="AOC90" s="105"/>
      <c r="AOD90" s="105"/>
      <c r="AOE90" s="105"/>
      <c r="AOF90" s="105"/>
      <c r="AOG90" s="105"/>
      <c r="AOH90" s="105"/>
      <c r="AOI90" s="105"/>
      <c r="AOJ90" s="105"/>
      <c r="AOK90" s="105"/>
      <c r="AOL90" s="105"/>
      <c r="AOM90" s="105"/>
      <c r="AON90" s="105"/>
      <c r="AOO90" s="105"/>
      <c r="AOP90" s="105"/>
      <c r="AOQ90" s="105"/>
      <c r="AOR90" s="105"/>
      <c r="AOS90" s="105"/>
      <c r="AOT90" s="105"/>
      <c r="AOU90" s="105"/>
      <c r="AOV90" s="105"/>
      <c r="AOW90" s="105"/>
      <c r="AOX90" s="105"/>
      <c r="AOY90" s="105"/>
      <c r="AOZ90" s="105"/>
      <c r="APA90" s="105"/>
      <c r="APB90" s="105"/>
      <c r="APC90" s="105"/>
      <c r="APD90" s="105"/>
      <c r="APE90" s="105"/>
      <c r="APF90" s="105"/>
      <c r="APG90" s="105"/>
      <c r="APH90" s="105"/>
      <c r="API90" s="105"/>
      <c r="APJ90" s="105"/>
      <c r="APK90" s="105"/>
      <c r="APL90" s="105"/>
      <c r="APM90" s="105"/>
      <c r="APN90" s="105"/>
      <c r="APO90" s="105"/>
      <c r="APP90" s="105"/>
      <c r="APQ90" s="105"/>
      <c r="APR90" s="105"/>
      <c r="APS90" s="105"/>
      <c r="APT90" s="105"/>
      <c r="APU90" s="105"/>
      <c r="APV90" s="105"/>
      <c r="APW90" s="105"/>
      <c r="APX90" s="105"/>
      <c r="APY90" s="105"/>
      <c r="APZ90" s="105"/>
      <c r="AQA90" s="105"/>
      <c r="AQB90" s="105"/>
      <c r="AQC90" s="105"/>
      <c r="AQD90" s="105"/>
      <c r="AQE90" s="105"/>
      <c r="AQF90" s="105"/>
      <c r="AQG90" s="105"/>
      <c r="AQH90" s="105"/>
      <c r="AQI90" s="105"/>
      <c r="AQJ90" s="105"/>
      <c r="AQK90" s="105"/>
      <c r="AQL90" s="105"/>
      <c r="AQM90" s="105"/>
      <c r="AQN90" s="105"/>
      <c r="AQO90" s="105"/>
      <c r="AQP90" s="105"/>
      <c r="AQQ90" s="105"/>
      <c r="AQR90" s="105"/>
      <c r="AQS90" s="105"/>
      <c r="AQT90" s="105"/>
      <c r="AQU90" s="105"/>
      <c r="AQV90" s="105"/>
      <c r="AQW90" s="105"/>
      <c r="AQX90" s="105"/>
      <c r="AQY90" s="105"/>
      <c r="AQZ90" s="105"/>
      <c r="ARA90" s="105"/>
      <c r="ARB90" s="105"/>
      <c r="ARC90" s="105"/>
      <c r="ARD90" s="105"/>
      <c r="ARE90" s="105"/>
      <c r="ARF90" s="105"/>
      <c r="ARG90" s="105"/>
      <c r="ARH90" s="105"/>
      <c r="ARI90" s="105"/>
      <c r="ARJ90" s="105"/>
      <c r="ARK90" s="105"/>
      <c r="ARL90" s="105"/>
      <c r="ARM90" s="105"/>
      <c r="ARN90" s="105"/>
      <c r="ARO90" s="105"/>
      <c r="ARP90" s="105"/>
      <c r="ARQ90" s="105"/>
      <c r="ARR90" s="105"/>
      <c r="ARS90" s="105"/>
      <c r="ART90" s="105"/>
      <c r="ARU90" s="105"/>
      <c r="ARV90" s="105"/>
      <c r="ARW90" s="105"/>
      <c r="ARX90" s="105"/>
      <c r="ARY90" s="105"/>
      <c r="ARZ90" s="105"/>
      <c r="ASA90" s="105"/>
      <c r="ASB90" s="105"/>
      <c r="ASC90" s="105"/>
      <c r="ASD90" s="105"/>
      <c r="ASE90" s="105"/>
      <c r="ASF90" s="105"/>
      <c r="ASG90" s="105"/>
      <c r="ASH90" s="105"/>
      <c r="ASI90" s="105"/>
      <c r="ASJ90" s="105"/>
      <c r="ASK90" s="105"/>
      <c r="ASL90" s="105"/>
      <c r="ASM90" s="105"/>
      <c r="ASN90" s="105"/>
      <c r="ASO90" s="105"/>
      <c r="ASP90" s="105"/>
      <c r="ASQ90" s="105"/>
      <c r="ASR90" s="105"/>
      <c r="ASS90" s="105"/>
      <c r="AST90" s="105"/>
      <c r="ASU90" s="105"/>
      <c r="ASV90" s="105"/>
      <c r="ASW90" s="105"/>
      <c r="ASX90" s="105"/>
      <c r="ASY90" s="105"/>
      <c r="ASZ90" s="105"/>
      <c r="ATA90" s="105"/>
      <c r="ATB90" s="105"/>
      <c r="ATC90" s="105"/>
      <c r="ATD90" s="105"/>
      <c r="ATE90" s="105"/>
      <c r="ATF90" s="105"/>
      <c r="ATG90" s="105"/>
      <c r="ATH90" s="105"/>
      <c r="ATI90" s="105"/>
      <c r="ATJ90" s="105"/>
      <c r="ATK90" s="105"/>
      <c r="ATL90" s="105"/>
      <c r="ATM90" s="105"/>
      <c r="ATN90" s="105"/>
      <c r="ATO90" s="105"/>
      <c r="ATP90" s="105"/>
      <c r="ATQ90" s="105"/>
      <c r="ATR90" s="105"/>
      <c r="ATS90" s="105"/>
      <c r="ATT90" s="105"/>
      <c r="ATU90" s="105"/>
      <c r="ATV90" s="105"/>
      <c r="ATW90" s="105"/>
      <c r="ATX90" s="105"/>
      <c r="ATY90" s="105"/>
      <c r="ATZ90" s="105"/>
      <c r="AUA90" s="105"/>
      <c r="AUB90" s="105"/>
      <c r="AUC90" s="105"/>
      <c r="AUD90" s="105"/>
      <c r="AUE90" s="105"/>
      <c r="AUF90" s="105"/>
      <c r="AUG90" s="105"/>
      <c r="AUH90" s="105"/>
      <c r="AUI90" s="105"/>
      <c r="AUJ90" s="105"/>
      <c r="AUK90" s="105"/>
      <c r="AUL90" s="105"/>
      <c r="AUM90" s="105"/>
      <c r="AUN90" s="105"/>
      <c r="AUO90" s="105"/>
      <c r="AUP90" s="105"/>
      <c r="AUQ90" s="105"/>
      <c r="AUR90" s="105"/>
      <c r="AUS90" s="105"/>
      <c r="AUT90" s="105"/>
      <c r="AUU90" s="105"/>
      <c r="AUV90" s="105"/>
      <c r="AUW90" s="105"/>
      <c r="AUX90" s="105"/>
      <c r="AUY90" s="105"/>
      <c r="AUZ90" s="105"/>
      <c r="AVA90" s="105"/>
      <c r="AVB90" s="105"/>
      <c r="AVC90" s="105"/>
      <c r="AVD90" s="105"/>
      <c r="AVE90" s="105"/>
      <c r="AVF90" s="105"/>
      <c r="AVG90" s="105"/>
      <c r="AVH90" s="105"/>
      <c r="AVI90" s="105"/>
      <c r="AVJ90" s="105"/>
      <c r="AVK90" s="105"/>
      <c r="AVL90" s="105"/>
      <c r="AVM90" s="105"/>
      <c r="AVN90" s="105"/>
      <c r="AVO90" s="105"/>
      <c r="AVP90" s="105"/>
      <c r="AVQ90" s="105"/>
      <c r="AVR90" s="105"/>
      <c r="AVS90" s="105"/>
      <c r="AVT90" s="105"/>
      <c r="AVU90" s="105"/>
      <c r="AVV90" s="105"/>
      <c r="AVW90" s="105"/>
      <c r="AVX90" s="105"/>
      <c r="AVY90" s="105"/>
      <c r="AVZ90" s="105"/>
      <c r="AWA90" s="105"/>
      <c r="AWB90" s="105"/>
      <c r="AWC90" s="105"/>
      <c r="AWD90" s="105"/>
      <c r="AWE90" s="105"/>
      <c r="AWF90" s="105"/>
      <c r="AWG90" s="105"/>
      <c r="AWH90" s="105"/>
    </row>
    <row r="91" spans="1:1282" s="58" customFormat="1">
      <c r="A91" s="2578"/>
      <c r="B91" s="65"/>
      <c r="C91" s="2" t="s">
        <v>96</v>
      </c>
      <c r="D91" s="7"/>
      <c r="E91" s="7"/>
      <c r="F91" s="7"/>
      <c r="G91" s="7"/>
      <c r="H91" s="7"/>
      <c r="I91" s="7"/>
      <c r="J91" s="7"/>
      <c r="K91" s="7"/>
      <c r="L91" s="7"/>
      <c r="M91" s="7"/>
      <c r="N91" s="8"/>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c r="CE91" s="105"/>
      <c r="CF91" s="105"/>
      <c r="CG91" s="105"/>
      <c r="CH91" s="105"/>
      <c r="CI91" s="105"/>
      <c r="CJ91" s="105"/>
      <c r="CK91" s="105"/>
      <c r="CL91" s="105"/>
      <c r="CM91" s="105"/>
      <c r="CN91" s="105"/>
      <c r="CO91" s="105"/>
      <c r="CP91" s="105"/>
      <c r="CQ91" s="105"/>
      <c r="CR91" s="105"/>
      <c r="CS91" s="105"/>
      <c r="CT91" s="105"/>
      <c r="CU91" s="105"/>
      <c r="CV91" s="105"/>
      <c r="CW91" s="105"/>
      <c r="CX91" s="105"/>
      <c r="CY91" s="105"/>
      <c r="CZ91" s="105"/>
      <c r="DA91" s="105"/>
      <c r="DB91" s="105"/>
      <c r="DC91" s="105"/>
      <c r="DD91" s="105"/>
      <c r="DE91" s="105"/>
      <c r="DF91" s="105"/>
      <c r="DG91" s="105"/>
      <c r="DH91" s="105"/>
      <c r="DI91" s="105"/>
      <c r="DJ91" s="105"/>
      <c r="DK91" s="105"/>
      <c r="DL91" s="105"/>
      <c r="DM91" s="105"/>
      <c r="DN91" s="105"/>
      <c r="DO91" s="105"/>
      <c r="DP91" s="105"/>
      <c r="DQ91" s="105"/>
      <c r="DR91" s="105"/>
      <c r="DS91" s="105"/>
      <c r="DT91" s="105"/>
      <c r="DU91" s="105"/>
      <c r="DV91" s="105"/>
      <c r="DW91" s="105"/>
      <c r="DX91" s="105"/>
      <c r="DY91" s="105"/>
      <c r="DZ91" s="105"/>
      <c r="EA91" s="105"/>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05"/>
      <c r="FM91" s="105"/>
      <c r="FN91" s="105"/>
      <c r="FO91" s="105"/>
      <c r="FP91" s="105"/>
      <c r="FQ91" s="105"/>
      <c r="FR91" s="105"/>
      <c r="FS91" s="105"/>
      <c r="FT91" s="105"/>
      <c r="FU91" s="105"/>
      <c r="FV91" s="105"/>
      <c r="FW91" s="105"/>
      <c r="FX91" s="105"/>
      <c r="FY91" s="105"/>
      <c r="FZ91" s="105"/>
      <c r="GA91" s="105"/>
      <c r="GB91" s="105"/>
      <c r="GC91" s="105"/>
      <c r="GD91" s="105"/>
      <c r="GE91" s="105"/>
      <c r="GF91" s="105"/>
      <c r="GG91" s="105"/>
      <c r="GH91" s="105"/>
      <c r="GI91" s="105"/>
      <c r="GJ91" s="105"/>
      <c r="GK91" s="105"/>
      <c r="GL91" s="105"/>
      <c r="GM91" s="105"/>
      <c r="GN91" s="105"/>
      <c r="GO91" s="105"/>
      <c r="GP91" s="105"/>
      <c r="GQ91" s="105"/>
      <c r="GR91" s="105"/>
      <c r="GS91" s="105"/>
      <c r="GT91" s="105"/>
      <c r="GU91" s="105"/>
      <c r="GV91" s="105"/>
      <c r="GW91" s="105"/>
      <c r="GX91" s="105"/>
      <c r="GY91" s="105"/>
      <c r="GZ91" s="105"/>
      <c r="HA91" s="105"/>
      <c r="HB91" s="105"/>
      <c r="HC91" s="105"/>
      <c r="HD91" s="105"/>
      <c r="HE91" s="105"/>
      <c r="HF91" s="105"/>
      <c r="HG91" s="105"/>
      <c r="HH91" s="105"/>
      <c r="HI91" s="105"/>
      <c r="HJ91" s="105"/>
      <c r="HK91" s="105"/>
      <c r="HL91" s="105"/>
      <c r="HM91" s="105"/>
      <c r="HN91" s="105"/>
      <c r="HO91" s="105"/>
      <c r="HP91" s="105"/>
      <c r="HQ91" s="105"/>
      <c r="HR91" s="105"/>
      <c r="HS91" s="105"/>
      <c r="HT91" s="105"/>
      <c r="HU91" s="105"/>
      <c r="HV91" s="105"/>
      <c r="HW91" s="105"/>
      <c r="HX91" s="105"/>
      <c r="HY91" s="105"/>
      <c r="HZ91" s="105"/>
      <c r="IA91" s="105"/>
      <c r="IB91" s="105"/>
      <c r="IC91" s="105"/>
      <c r="ID91" s="105"/>
      <c r="IE91" s="105"/>
      <c r="IF91" s="105"/>
      <c r="IG91" s="105"/>
      <c r="IH91" s="105"/>
      <c r="II91" s="105"/>
      <c r="IJ91" s="105"/>
      <c r="IK91" s="105"/>
      <c r="IL91" s="105"/>
      <c r="IM91" s="105"/>
      <c r="IN91" s="105"/>
      <c r="IO91" s="105"/>
      <c r="IP91" s="105"/>
      <c r="IQ91" s="105"/>
      <c r="IR91" s="105"/>
      <c r="IS91" s="105"/>
      <c r="IT91" s="105"/>
      <c r="IU91" s="105"/>
      <c r="IV91" s="105"/>
      <c r="IW91" s="105"/>
      <c r="IX91" s="105"/>
      <c r="IY91" s="105"/>
      <c r="IZ91" s="105"/>
      <c r="JA91" s="105"/>
      <c r="JB91" s="105"/>
      <c r="JC91" s="105"/>
      <c r="JD91" s="105"/>
      <c r="JE91" s="105"/>
      <c r="JF91" s="105"/>
      <c r="JG91" s="105"/>
      <c r="JH91" s="105"/>
      <c r="JI91" s="105"/>
      <c r="JJ91" s="105"/>
      <c r="JK91" s="105"/>
      <c r="JL91" s="105"/>
      <c r="JM91" s="105"/>
      <c r="JN91" s="105"/>
      <c r="JO91" s="105"/>
      <c r="JP91" s="105"/>
      <c r="JQ91" s="105"/>
      <c r="JR91" s="105"/>
      <c r="JS91" s="105"/>
      <c r="JT91" s="105"/>
      <c r="JU91" s="105"/>
      <c r="JV91" s="105"/>
      <c r="JW91" s="105"/>
      <c r="JX91" s="105"/>
      <c r="JY91" s="105"/>
      <c r="JZ91" s="105"/>
      <c r="KA91" s="105"/>
      <c r="KB91" s="105"/>
      <c r="KC91" s="105"/>
      <c r="KD91" s="105"/>
      <c r="KE91" s="105"/>
      <c r="KF91" s="105"/>
      <c r="KG91" s="105"/>
      <c r="KH91" s="105"/>
      <c r="KI91" s="105"/>
      <c r="KJ91" s="105"/>
      <c r="KK91" s="105"/>
      <c r="KL91" s="105"/>
      <c r="KM91" s="105"/>
      <c r="KN91" s="105"/>
      <c r="KO91" s="105"/>
      <c r="KP91" s="105"/>
      <c r="KQ91" s="105"/>
      <c r="KR91" s="105"/>
      <c r="KS91" s="105"/>
      <c r="KT91" s="105"/>
      <c r="KU91" s="105"/>
      <c r="KV91" s="105"/>
      <c r="KW91" s="105"/>
      <c r="KX91" s="105"/>
      <c r="KY91" s="105"/>
      <c r="KZ91" s="105"/>
      <c r="LA91" s="105"/>
      <c r="LB91" s="105"/>
      <c r="LC91" s="105"/>
      <c r="LD91" s="105"/>
      <c r="LE91" s="105"/>
      <c r="LF91" s="105"/>
      <c r="LG91" s="105"/>
      <c r="LH91" s="105"/>
      <c r="LI91" s="105"/>
      <c r="LJ91" s="105"/>
      <c r="LK91" s="105"/>
      <c r="LL91" s="105"/>
      <c r="LM91" s="105"/>
      <c r="LN91" s="105"/>
      <c r="LO91" s="105"/>
      <c r="LP91" s="105"/>
      <c r="LQ91" s="105"/>
      <c r="LR91" s="105"/>
      <c r="LS91" s="105"/>
      <c r="LT91" s="105"/>
      <c r="LU91" s="105"/>
      <c r="LV91" s="105"/>
      <c r="LW91" s="105"/>
      <c r="LX91" s="105"/>
      <c r="LY91" s="105"/>
      <c r="LZ91" s="105"/>
      <c r="MA91" s="105"/>
      <c r="MB91" s="105"/>
      <c r="MC91" s="105"/>
      <c r="MD91" s="105"/>
      <c r="ME91" s="105"/>
      <c r="MF91" s="105"/>
      <c r="MG91" s="105"/>
      <c r="MH91" s="105"/>
      <c r="MI91" s="105"/>
      <c r="MJ91" s="105"/>
      <c r="MK91" s="105"/>
      <c r="ML91" s="105"/>
      <c r="MM91" s="105"/>
      <c r="MN91" s="105"/>
      <c r="MO91" s="105"/>
      <c r="MP91" s="105"/>
      <c r="MQ91" s="105"/>
      <c r="MR91" s="105"/>
      <c r="MS91" s="105"/>
      <c r="MT91" s="105"/>
      <c r="MU91" s="105"/>
      <c r="MV91" s="105"/>
      <c r="MW91" s="105"/>
      <c r="MX91" s="105"/>
      <c r="MY91" s="105"/>
      <c r="MZ91" s="105"/>
      <c r="NA91" s="105"/>
      <c r="NB91" s="105"/>
      <c r="NC91" s="105"/>
      <c r="ND91" s="105"/>
      <c r="NE91" s="105"/>
      <c r="NF91" s="105"/>
      <c r="NG91" s="105"/>
      <c r="NH91" s="105"/>
      <c r="NI91" s="105"/>
      <c r="NJ91" s="105"/>
      <c r="NK91" s="105"/>
      <c r="NL91" s="105"/>
      <c r="NM91" s="105"/>
      <c r="NN91" s="105"/>
      <c r="NO91" s="105"/>
      <c r="NP91" s="105"/>
      <c r="NQ91" s="105"/>
      <c r="NR91" s="105"/>
      <c r="NS91" s="105"/>
      <c r="NT91" s="105"/>
      <c r="NU91" s="105"/>
      <c r="NV91" s="105"/>
      <c r="NW91" s="105"/>
      <c r="NX91" s="105"/>
      <c r="NY91" s="105"/>
      <c r="NZ91" s="105"/>
      <c r="OA91" s="105"/>
      <c r="OB91" s="105"/>
      <c r="OC91" s="105"/>
      <c r="OD91" s="105"/>
      <c r="OE91" s="105"/>
      <c r="OF91" s="105"/>
      <c r="OG91" s="105"/>
      <c r="OH91" s="105"/>
      <c r="OI91" s="105"/>
      <c r="OJ91" s="105"/>
      <c r="OK91" s="105"/>
      <c r="OL91" s="105"/>
      <c r="OM91" s="105"/>
      <c r="ON91" s="105"/>
      <c r="OO91" s="105"/>
      <c r="OP91" s="105"/>
      <c r="OQ91" s="105"/>
      <c r="OR91" s="105"/>
      <c r="OS91" s="105"/>
      <c r="OT91" s="105"/>
      <c r="OU91" s="105"/>
      <c r="OV91" s="105"/>
      <c r="OW91" s="105"/>
      <c r="OX91" s="105"/>
      <c r="OY91" s="105"/>
      <c r="OZ91" s="105"/>
      <c r="PA91" s="105"/>
      <c r="PB91" s="105"/>
      <c r="PC91" s="105"/>
      <c r="PD91" s="105"/>
      <c r="PE91" s="105"/>
      <c r="PF91" s="105"/>
      <c r="PG91" s="105"/>
      <c r="PH91" s="105"/>
      <c r="PI91" s="105"/>
      <c r="PJ91" s="105"/>
      <c r="PK91" s="105"/>
      <c r="PL91" s="105"/>
      <c r="PM91" s="105"/>
      <c r="PN91" s="105"/>
      <c r="PO91" s="105"/>
      <c r="PP91" s="105"/>
      <c r="PQ91" s="105"/>
      <c r="PR91" s="105"/>
      <c r="PS91" s="105"/>
      <c r="PT91" s="105"/>
      <c r="PU91" s="105"/>
      <c r="PV91" s="105"/>
      <c r="PW91" s="105"/>
      <c r="PX91" s="105"/>
      <c r="PY91" s="105"/>
      <c r="PZ91" s="105"/>
      <c r="QA91" s="105"/>
      <c r="QB91" s="105"/>
      <c r="QC91" s="105"/>
      <c r="QD91" s="105"/>
      <c r="QE91" s="105"/>
      <c r="QF91" s="105"/>
      <c r="QG91" s="105"/>
      <c r="QH91" s="105"/>
      <c r="QI91" s="105"/>
      <c r="QJ91" s="105"/>
      <c r="QK91" s="105"/>
      <c r="QL91" s="105"/>
      <c r="QM91" s="105"/>
      <c r="QN91" s="105"/>
      <c r="QO91" s="105"/>
      <c r="QP91" s="105"/>
      <c r="QQ91" s="105"/>
      <c r="QR91" s="105"/>
      <c r="QS91" s="105"/>
      <c r="QT91" s="105"/>
      <c r="QU91" s="105"/>
      <c r="QV91" s="105"/>
      <c r="QW91" s="105"/>
      <c r="QX91" s="105"/>
      <c r="QY91" s="105"/>
      <c r="QZ91" s="105"/>
      <c r="RA91" s="105"/>
      <c r="RB91" s="105"/>
      <c r="RC91" s="105"/>
      <c r="RD91" s="105"/>
      <c r="RE91" s="105"/>
      <c r="RF91" s="105"/>
      <c r="RG91" s="105"/>
      <c r="RH91" s="105"/>
      <c r="RI91" s="105"/>
      <c r="RJ91" s="105"/>
      <c r="RK91" s="105"/>
      <c r="RL91" s="105"/>
      <c r="RM91" s="105"/>
      <c r="RN91" s="105"/>
      <c r="RO91" s="105"/>
      <c r="RP91" s="105"/>
      <c r="RQ91" s="105"/>
      <c r="RR91" s="105"/>
      <c r="RS91" s="105"/>
      <c r="RT91" s="105"/>
      <c r="RU91" s="105"/>
      <c r="RV91" s="105"/>
      <c r="RW91" s="105"/>
      <c r="RX91" s="105"/>
      <c r="RY91" s="105"/>
      <c r="RZ91" s="105"/>
      <c r="SA91" s="105"/>
      <c r="SB91" s="105"/>
      <c r="SC91" s="105"/>
      <c r="SD91" s="105"/>
      <c r="SE91" s="105"/>
      <c r="SF91" s="105"/>
      <c r="SG91" s="105"/>
      <c r="SH91" s="105"/>
      <c r="SI91" s="105"/>
      <c r="SJ91" s="105"/>
      <c r="SK91" s="105"/>
      <c r="SL91" s="105"/>
      <c r="SM91" s="105"/>
      <c r="SN91" s="105"/>
      <c r="SO91" s="105"/>
      <c r="SP91" s="105"/>
      <c r="SQ91" s="105"/>
      <c r="SR91" s="105"/>
      <c r="SS91" s="105"/>
      <c r="ST91" s="105"/>
      <c r="SU91" s="105"/>
      <c r="SV91" s="105"/>
      <c r="SW91" s="105"/>
      <c r="SX91" s="105"/>
      <c r="SY91" s="105"/>
      <c r="SZ91" s="105"/>
      <c r="TA91" s="105"/>
      <c r="TB91" s="105"/>
      <c r="TC91" s="105"/>
      <c r="TD91" s="105"/>
      <c r="TE91" s="105"/>
      <c r="TF91" s="105"/>
      <c r="TG91" s="105"/>
      <c r="TH91" s="105"/>
      <c r="TI91" s="105"/>
      <c r="TJ91" s="105"/>
      <c r="TK91" s="105"/>
      <c r="TL91" s="105"/>
      <c r="TM91" s="105"/>
      <c r="TN91" s="105"/>
      <c r="TO91" s="105"/>
      <c r="TP91" s="105"/>
      <c r="TQ91" s="105"/>
      <c r="TR91" s="105"/>
      <c r="TS91" s="105"/>
      <c r="TT91" s="105"/>
      <c r="TU91" s="105"/>
      <c r="TV91" s="105"/>
      <c r="TW91" s="105"/>
      <c r="TX91" s="105"/>
      <c r="TY91" s="105"/>
      <c r="TZ91" s="105"/>
      <c r="UA91" s="105"/>
      <c r="UB91" s="105"/>
      <c r="UC91" s="105"/>
      <c r="UD91" s="105"/>
      <c r="UE91" s="105"/>
      <c r="UF91" s="105"/>
      <c r="UG91" s="105"/>
      <c r="UH91" s="105"/>
      <c r="UI91" s="105"/>
      <c r="UJ91" s="105"/>
      <c r="UK91" s="105"/>
      <c r="UL91" s="105"/>
      <c r="UM91" s="105"/>
      <c r="UN91" s="105"/>
      <c r="UO91" s="105"/>
      <c r="UP91" s="105"/>
      <c r="UQ91" s="105"/>
      <c r="UR91" s="105"/>
      <c r="US91" s="105"/>
      <c r="UT91" s="105"/>
      <c r="UU91" s="105"/>
      <c r="UV91" s="105"/>
      <c r="UW91" s="105"/>
      <c r="UX91" s="105"/>
      <c r="UY91" s="105"/>
      <c r="UZ91" s="105"/>
      <c r="VA91" s="105"/>
      <c r="VB91" s="105"/>
      <c r="VC91" s="105"/>
      <c r="VD91" s="105"/>
      <c r="VE91" s="105"/>
      <c r="VF91" s="105"/>
      <c r="VG91" s="105"/>
      <c r="VH91" s="105"/>
      <c r="VI91" s="105"/>
      <c r="VJ91" s="105"/>
      <c r="VK91" s="105"/>
      <c r="VL91" s="105"/>
      <c r="VM91" s="105"/>
      <c r="VN91" s="105"/>
      <c r="VO91" s="105"/>
      <c r="VP91" s="105"/>
      <c r="VQ91" s="105"/>
      <c r="VR91" s="105"/>
      <c r="VS91" s="105"/>
      <c r="VT91" s="105"/>
      <c r="VU91" s="105"/>
      <c r="VV91" s="105"/>
      <c r="VW91" s="105"/>
      <c r="VX91" s="105"/>
      <c r="VY91" s="105"/>
      <c r="VZ91" s="105"/>
      <c r="WA91" s="105"/>
      <c r="WB91" s="105"/>
      <c r="WC91" s="105"/>
      <c r="WD91" s="105"/>
      <c r="WE91" s="105"/>
      <c r="WF91" s="105"/>
      <c r="WG91" s="105"/>
      <c r="WH91" s="105"/>
      <c r="WI91" s="105"/>
      <c r="WJ91" s="105"/>
      <c r="WK91" s="105"/>
      <c r="WL91" s="105"/>
      <c r="WM91" s="105"/>
      <c r="WN91" s="105"/>
      <c r="WO91" s="105"/>
      <c r="WP91" s="105"/>
      <c r="WQ91" s="105"/>
      <c r="WR91" s="105"/>
      <c r="WS91" s="105"/>
      <c r="WT91" s="105"/>
      <c r="WU91" s="105"/>
      <c r="WV91" s="105"/>
      <c r="WW91" s="105"/>
      <c r="WX91" s="105"/>
      <c r="WY91" s="105"/>
      <c r="WZ91" s="105"/>
      <c r="XA91" s="105"/>
      <c r="XB91" s="105"/>
      <c r="XC91" s="105"/>
      <c r="XD91" s="105"/>
      <c r="XE91" s="105"/>
      <c r="XF91" s="105"/>
      <c r="XG91" s="105"/>
      <c r="XH91" s="105"/>
      <c r="XI91" s="105"/>
      <c r="XJ91" s="105"/>
      <c r="XK91" s="105"/>
      <c r="XL91" s="105"/>
      <c r="XM91" s="105"/>
      <c r="XN91" s="105"/>
      <c r="XO91" s="105"/>
      <c r="XP91" s="105"/>
      <c r="XQ91" s="105"/>
      <c r="XR91" s="105"/>
      <c r="XS91" s="105"/>
      <c r="XT91" s="105"/>
      <c r="XU91" s="105"/>
      <c r="XV91" s="105"/>
      <c r="XW91" s="105"/>
      <c r="XX91" s="105"/>
      <c r="XY91" s="105"/>
      <c r="XZ91" s="105"/>
      <c r="YA91" s="105"/>
      <c r="YB91" s="105"/>
      <c r="YC91" s="105"/>
      <c r="YD91" s="105"/>
      <c r="YE91" s="105"/>
      <c r="YF91" s="105"/>
      <c r="YG91" s="105"/>
      <c r="YH91" s="105"/>
      <c r="YI91" s="105"/>
      <c r="YJ91" s="105"/>
      <c r="YK91" s="105"/>
      <c r="YL91" s="105"/>
      <c r="YM91" s="105"/>
      <c r="YN91" s="105"/>
      <c r="YO91" s="105"/>
      <c r="YP91" s="105"/>
      <c r="YQ91" s="105"/>
      <c r="YR91" s="105"/>
      <c r="YS91" s="105"/>
      <c r="YT91" s="105"/>
      <c r="YU91" s="105"/>
      <c r="YV91" s="105"/>
      <c r="YW91" s="105"/>
      <c r="YX91" s="105"/>
      <c r="YY91" s="105"/>
      <c r="YZ91" s="105"/>
      <c r="ZA91" s="105"/>
      <c r="ZB91" s="105"/>
      <c r="ZC91" s="105"/>
      <c r="ZD91" s="105"/>
      <c r="ZE91" s="105"/>
      <c r="ZF91" s="105"/>
      <c r="ZG91" s="105"/>
      <c r="ZH91" s="105"/>
      <c r="ZI91" s="105"/>
      <c r="ZJ91" s="105"/>
      <c r="ZK91" s="105"/>
      <c r="ZL91" s="105"/>
      <c r="ZM91" s="105"/>
      <c r="ZN91" s="105"/>
      <c r="ZO91" s="105"/>
      <c r="ZP91" s="105"/>
      <c r="ZQ91" s="105"/>
      <c r="ZR91" s="105"/>
      <c r="ZS91" s="105"/>
      <c r="ZT91" s="105"/>
      <c r="ZU91" s="105"/>
      <c r="ZV91" s="105"/>
      <c r="ZW91" s="105"/>
      <c r="ZX91" s="105"/>
      <c r="ZY91" s="105"/>
      <c r="ZZ91" s="105"/>
      <c r="AAA91" s="105"/>
      <c r="AAB91" s="105"/>
      <c r="AAC91" s="105"/>
      <c r="AAD91" s="105"/>
      <c r="AAE91" s="105"/>
      <c r="AAF91" s="105"/>
      <c r="AAG91" s="105"/>
      <c r="AAH91" s="105"/>
      <c r="AAI91" s="105"/>
      <c r="AAJ91" s="105"/>
      <c r="AAK91" s="105"/>
      <c r="AAL91" s="105"/>
      <c r="AAM91" s="105"/>
      <c r="AAN91" s="105"/>
      <c r="AAO91" s="105"/>
      <c r="AAP91" s="105"/>
      <c r="AAQ91" s="105"/>
      <c r="AAR91" s="105"/>
      <c r="AAS91" s="105"/>
      <c r="AAT91" s="105"/>
      <c r="AAU91" s="105"/>
      <c r="AAV91" s="105"/>
      <c r="AAW91" s="105"/>
      <c r="AAX91" s="105"/>
      <c r="AAY91" s="105"/>
      <c r="AAZ91" s="105"/>
      <c r="ABA91" s="105"/>
      <c r="ABB91" s="105"/>
      <c r="ABC91" s="105"/>
      <c r="ABD91" s="105"/>
      <c r="ABE91" s="105"/>
      <c r="ABF91" s="105"/>
      <c r="ABG91" s="105"/>
      <c r="ABH91" s="105"/>
      <c r="ABI91" s="105"/>
      <c r="ABJ91" s="105"/>
      <c r="ABK91" s="105"/>
      <c r="ABL91" s="105"/>
      <c r="ABM91" s="105"/>
      <c r="ABN91" s="105"/>
      <c r="ABO91" s="105"/>
      <c r="ABP91" s="105"/>
      <c r="ABQ91" s="105"/>
      <c r="ABR91" s="105"/>
      <c r="ABS91" s="105"/>
      <c r="ABT91" s="105"/>
      <c r="ABU91" s="105"/>
      <c r="ABV91" s="105"/>
      <c r="ABW91" s="105"/>
      <c r="ABX91" s="105"/>
      <c r="ABY91" s="105"/>
      <c r="ABZ91" s="105"/>
      <c r="ACA91" s="105"/>
      <c r="ACB91" s="105"/>
      <c r="ACC91" s="105"/>
      <c r="ACD91" s="105"/>
      <c r="ACE91" s="105"/>
      <c r="ACF91" s="105"/>
      <c r="ACG91" s="105"/>
      <c r="ACH91" s="105"/>
      <c r="ACI91" s="105"/>
      <c r="ACJ91" s="105"/>
      <c r="ACK91" s="105"/>
      <c r="ACL91" s="105"/>
      <c r="ACM91" s="105"/>
      <c r="ACN91" s="105"/>
      <c r="ACO91" s="105"/>
      <c r="ACP91" s="105"/>
      <c r="ACQ91" s="105"/>
      <c r="ACR91" s="105"/>
      <c r="ACS91" s="105"/>
      <c r="ACT91" s="105"/>
      <c r="ACU91" s="105"/>
      <c r="ACV91" s="105"/>
      <c r="ACW91" s="105"/>
      <c r="ACX91" s="105"/>
      <c r="ACY91" s="105"/>
      <c r="ACZ91" s="105"/>
      <c r="ADA91" s="105"/>
      <c r="ADB91" s="105"/>
      <c r="ADC91" s="105"/>
      <c r="ADD91" s="105"/>
      <c r="ADE91" s="105"/>
      <c r="ADF91" s="105"/>
      <c r="ADG91" s="105"/>
      <c r="ADH91" s="105"/>
      <c r="ADI91" s="105"/>
      <c r="ADJ91" s="105"/>
      <c r="ADK91" s="105"/>
      <c r="ADL91" s="105"/>
      <c r="ADM91" s="105"/>
      <c r="ADN91" s="105"/>
      <c r="ADO91" s="105"/>
      <c r="ADP91" s="105"/>
      <c r="ADQ91" s="105"/>
      <c r="ADR91" s="105"/>
      <c r="ADS91" s="105"/>
      <c r="ADT91" s="105"/>
      <c r="ADU91" s="105"/>
      <c r="ADV91" s="105"/>
      <c r="ADW91" s="105"/>
      <c r="ADX91" s="105"/>
      <c r="ADY91" s="105"/>
      <c r="ADZ91" s="105"/>
      <c r="AEA91" s="105"/>
      <c r="AEB91" s="105"/>
      <c r="AEC91" s="105"/>
      <c r="AED91" s="105"/>
      <c r="AEE91" s="105"/>
      <c r="AEF91" s="105"/>
      <c r="AEG91" s="105"/>
      <c r="AEH91" s="105"/>
      <c r="AEI91" s="105"/>
      <c r="AEJ91" s="105"/>
      <c r="AEK91" s="105"/>
      <c r="AEL91" s="105"/>
      <c r="AEM91" s="105"/>
      <c r="AEN91" s="105"/>
      <c r="AEO91" s="105"/>
      <c r="AEP91" s="105"/>
      <c r="AEQ91" s="105"/>
      <c r="AER91" s="105"/>
      <c r="AES91" s="105"/>
      <c r="AET91" s="105"/>
      <c r="AEU91" s="105"/>
      <c r="AEV91" s="105"/>
      <c r="AEW91" s="105"/>
      <c r="AEX91" s="105"/>
      <c r="AEY91" s="105"/>
      <c r="AEZ91" s="105"/>
      <c r="AFA91" s="105"/>
      <c r="AFB91" s="105"/>
      <c r="AFC91" s="105"/>
      <c r="AFD91" s="105"/>
      <c r="AFE91" s="105"/>
      <c r="AFF91" s="105"/>
      <c r="AFG91" s="105"/>
      <c r="AFH91" s="105"/>
      <c r="AFI91" s="105"/>
      <c r="AFJ91" s="105"/>
      <c r="AFK91" s="105"/>
      <c r="AFL91" s="105"/>
      <c r="AFM91" s="105"/>
      <c r="AFN91" s="105"/>
      <c r="AFO91" s="105"/>
      <c r="AFP91" s="105"/>
      <c r="AFQ91" s="105"/>
      <c r="AFR91" s="105"/>
      <c r="AFS91" s="105"/>
      <c r="AFT91" s="105"/>
      <c r="AFU91" s="105"/>
      <c r="AFV91" s="105"/>
      <c r="AFW91" s="105"/>
      <c r="AFX91" s="105"/>
      <c r="AFY91" s="105"/>
      <c r="AFZ91" s="105"/>
      <c r="AGA91" s="105"/>
      <c r="AGB91" s="105"/>
      <c r="AGC91" s="105"/>
      <c r="AGD91" s="105"/>
      <c r="AGE91" s="105"/>
      <c r="AGF91" s="105"/>
      <c r="AGG91" s="105"/>
      <c r="AGH91" s="105"/>
      <c r="AGI91" s="105"/>
      <c r="AGJ91" s="105"/>
      <c r="AGK91" s="105"/>
      <c r="AGL91" s="105"/>
      <c r="AGM91" s="105"/>
      <c r="AGN91" s="105"/>
      <c r="AGO91" s="105"/>
      <c r="AGP91" s="105"/>
      <c r="AGQ91" s="105"/>
      <c r="AGR91" s="105"/>
      <c r="AGS91" s="105"/>
      <c r="AGT91" s="105"/>
      <c r="AGU91" s="105"/>
      <c r="AGV91" s="105"/>
      <c r="AGW91" s="105"/>
      <c r="AGX91" s="105"/>
      <c r="AGY91" s="105"/>
      <c r="AGZ91" s="105"/>
      <c r="AHA91" s="105"/>
      <c r="AHB91" s="105"/>
      <c r="AHC91" s="105"/>
      <c r="AHD91" s="105"/>
      <c r="AHE91" s="105"/>
      <c r="AHF91" s="105"/>
      <c r="AHG91" s="105"/>
      <c r="AHH91" s="105"/>
      <c r="AHI91" s="105"/>
      <c r="AHJ91" s="105"/>
      <c r="AHK91" s="105"/>
      <c r="AHL91" s="105"/>
      <c r="AHM91" s="105"/>
      <c r="AHN91" s="105"/>
      <c r="AHO91" s="105"/>
      <c r="AHP91" s="105"/>
      <c r="AHQ91" s="105"/>
      <c r="AHR91" s="105"/>
      <c r="AHS91" s="105"/>
      <c r="AHT91" s="105"/>
      <c r="AHU91" s="105"/>
      <c r="AHV91" s="105"/>
      <c r="AHW91" s="105"/>
      <c r="AHX91" s="105"/>
      <c r="AHY91" s="105"/>
      <c r="AHZ91" s="105"/>
      <c r="AIA91" s="105"/>
      <c r="AIB91" s="105"/>
      <c r="AIC91" s="105"/>
      <c r="AID91" s="105"/>
      <c r="AIE91" s="105"/>
      <c r="AIF91" s="105"/>
      <c r="AIG91" s="105"/>
      <c r="AIH91" s="105"/>
      <c r="AII91" s="105"/>
      <c r="AIJ91" s="105"/>
      <c r="AIK91" s="105"/>
      <c r="AIL91" s="105"/>
      <c r="AIM91" s="105"/>
      <c r="AIN91" s="105"/>
      <c r="AIO91" s="105"/>
      <c r="AIP91" s="105"/>
      <c r="AIQ91" s="105"/>
      <c r="AIR91" s="105"/>
      <c r="AIS91" s="105"/>
      <c r="AIT91" s="105"/>
      <c r="AIU91" s="105"/>
      <c r="AIV91" s="105"/>
      <c r="AIW91" s="105"/>
      <c r="AIX91" s="105"/>
      <c r="AIY91" s="105"/>
      <c r="AIZ91" s="105"/>
      <c r="AJA91" s="105"/>
      <c r="AJB91" s="105"/>
      <c r="AJC91" s="105"/>
      <c r="AJD91" s="105"/>
      <c r="AJE91" s="105"/>
      <c r="AJF91" s="105"/>
      <c r="AJG91" s="105"/>
      <c r="AJH91" s="105"/>
      <c r="AJI91" s="105"/>
      <c r="AJJ91" s="105"/>
      <c r="AJK91" s="105"/>
      <c r="AJL91" s="105"/>
      <c r="AJM91" s="105"/>
      <c r="AJN91" s="105"/>
      <c r="AJO91" s="105"/>
      <c r="AJP91" s="105"/>
      <c r="AJQ91" s="105"/>
      <c r="AJR91" s="105"/>
      <c r="AJS91" s="105"/>
      <c r="AJT91" s="105"/>
      <c r="AJU91" s="105"/>
      <c r="AJV91" s="105"/>
      <c r="AJW91" s="105"/>
      <c r="AJX91" s="105"/>
      <c r="AJY91" s="105"/>
      <c r="AJZ91" s="105"/>
      <c r="AKA91" s="105"/>
      <c r="AKB91" s="105"/>
      <c r="AKC91" s="105"/>
      <c r="AKD91" s="105"/>
      <c r="AKE91" s="105"/>
      <c r="AKF91" s="105"/>
      <c r="AKG91" s="105"/>
      <c r="AKH91" s="105"/>
      <c r="AKI91" s="105"/>
      <c r="AKJ91" s="105"/>
      <c r="AKK91" s="105"/>
      <c r="AKL91" s="105"/>
      <c r="AKM91" s="105"/>
      <c r="AKN91" s="105"/>
      <c r="AKO91" s="105"/>
      <c r="AKP91" s="105"/>
      <c r="AKQ91" s="105"/>
      <c r="AKR91" s="105"/>
      <c r="AKS91" s="105"/>
      <c r="AKT91" s="105"/>
      <c r="AKU91" s="105"/>
      <c r="AKV91" s="105"/>
      <c r="AKW91" s="105"/>
      <c r="AKX91" s="105"/>
      <c r="AKY91" s="105"/>
      <c r="AKZ91" s="105"/>
      <c r="ALA91" s="105"/>
      <c r="ALB91" s="105"/>
      <c r="ALC91" s="105"/>
      <c r="ALD91" s="105"/>
      <c r="ALE91" s="105"/>
      <c r="ALF91" s="105"/>
      <c r="ALG91" s="105"/>
      <c r="ALH91" s="105"/>
      <c r="ALI91" s="105"/>
      <c r="ALJ91" s="105"/>
      <c r="ALK91" s="105"/>
      <c r="ALL91" s="105"/>
      <c r="ALM91" s="105"/>
      <c r="ALN91" s="105"/>
      <c r="ALO91" s="105"/>
      <c r="ALP91" s="105"/>
      <c r="ALQ91" s="105"/>
      <c r="ALR91" s="105"/>
      <c r="ALS91" s="105"/>
      <c r="ALT91" s="105"/>
      <c r="ALU91" s="105"/>
      <c r="ALV91" s="105"/>
      <c r="ALW91" s="105"/>
      <c r="ALX91" s="105"/>
      <c r="ALY91" s="105"/>
      <c r="ALZ91" s="105"/>
      <c r="AMA91" s="105"/>
      <c r="AMB91" s="105"/>
      <c r="AMC91" s="105"/>
      <c r="AMD91" s="105"/>
      <c r="AME91" s="105"/>
      <c r="AMF91" s="105"/>
      <c r="AMG91" s="105"/>
      <c r="AMH91" s="105"/>
      <c r="AMI91" s="105"/>
      <c r="AMJ91" s="105"/>
      <c r="AMK91" s="105"/>
      <c r="AML91" s="105"/>
      <c r="AMM91" s="105"/>
      <c r="AMN91" s="105"/>
      <c r="AMO91" s="105"/>
      <c r="AMP91" s="105"/>
      <c r="AMQ91" s="105"/>
      <c r="AMR91" s="105"/>
      <c r="AMS91" s="105"/>
      <c r="AMT91" s="105"/>
      <c r="AMU91" s="105"/>
      <c r="AMV91" s="105"/>
      <c r="AMW91" s="105"/>
      <c r="AMX91" s="105"/>
      <c r="AMY91" s="105"/>
      <c r="AMZ91" s="105"/>
      <c r="ANA91" s="105"/>
      <c r="ANB91" s="105"/>
      <c r="ANC91" s="105"/>
      <c r="AND91" s="105"/>
      <c r="ANE91" s="105"/>
      <c r="ANF91" s="105"/>
      <c r="ANG91" s="105"/>
      <c r="ANH91" s="105"/>
      <c r="ANI91" s="105"/>
      <c r="ANJ91" s="105"/>
      <c r="ANK91" s="105"/>
      <c r="ANL91" s="105"/>
      <c r="ANM91" s="105"/>
      <c r="ANN91" s="105"/>
      <c r="ANO91" s="105"/>
      <c r="ANP91" s="105"/>
      <c r="ANQ91" s="105"/>
      <c r="ANR91" s="105"/>
      <c r="ANS91" s="105"/>
      <c r="ANT91" s="105"/>
      <c r="ANU91" s="105"/>
      <c r="ANV91" s="105"/>
      <c r="ANW91" s="105"/>
      <c r="ANX91" s="105"/>
      <c r="ANY91" s="105"/>
      <c r="ANZ91" s="105"/>
      <c r="AOA91" s="105"/>
      <c r="AOB91" s="105"/>
      <c r="AOC91" s="105"/>
      <c r="AOD91" s="105"/>
      <c r="AOE91" s="105"/>
      <c r="AOF91" s="105"/>
      <c r="AOG91" s="105"/>
      <c r="AOH91" s="105"/>
      <c r="AOI91" s="105"/>
      <c r="AOJ91" s="105"/>
      <c r="AOK91" s="105"/>
      <c r="AOL91" s="105"/>
      <c r="AOM91" s="105"/>
      <c r="AON91" s="105"/>
      <c r="AOO91" s="105"/>
      <c r="AOP91" s="105"/>
      <c r="AOQ91" s="105"/>
      <c r="AOR91" s="105"/>
      <c r="AOS91" s="105"/>
      <c r="AOT91" s="105"/>
      <c r="AOU91" s="105"/>
      <c r="AOV91" s="105"/>
      <c r="AOW91" s="105"/>
      <c r="AOX91" s="105"/>
      <c r="AOY91" s="105"/>
      <c r="AOZ91" s="105"/>
      <c r="APA91" s="105"/>
      <c r="APB91" s="105"/>
      <c r="APC91" s="105"/>
      <c r="APD91" s="105"/>
      <c r="APE91" s="105"/>
      <c r="APF91" s="105"/>
      <c r="APG91" s="105"/>
      <c r="APH91" s="105"/>
      <c r="API91" s="105"/>
      <c r="APJ91" s="105"/>
      <c r="APK91" s="105"/>
      <c r="APL91" s="105"/>
      <c r="APM91" s="105"/>
      <c r="APN91" s="105"/>
      <c r="APO91" s="105"/>
      <c r="APP91" s="105"/>
      <c r="APQ91" s="105"/>
      <c r="APR91" s="105"/>
      <c r="APS91" s="105"/>
      <c r="APT91" s="105"/>
      <c r="APU91" s="105"/>
      <c r="APV91" s="105"/>
      <c r="APW91" s="105"/>
      <c r="APX91" s="105"/>
      <c r="APY91" s="105"/>
      <c r="APZ91" s="105"/>
      <c r="AQA91" s="105"/>
      <c r="AQB91" s="105"/>
      <c r="AQC91" s="105"/>
      <c r="AQD91" s="105"/>
      <c r="AQE91" s="105"/>
      <c r="AQF91" s="105"/>
      <c r="AQG91" s="105"/>
      <c r="AQH91" s="105"/>
      <c r="AQI91" s="105"/>
      <c r="AQJ91" s="105"/>
      <c r="AQK91" s="105"/>
      <c r="AQL91" s="105"/>
      <c r="AQM91" s="105"/>
      <c r="AQN91" s="105"/>
      <c r="AQO91" s="105"/>
      <c r="AQP91" s="105"/>
      <c r="AQQ91" s="105"/>
      <c r="AQR91" s="105"/>
      <c r="AQS91" s="105"/>
      <c r="AQT91" s="105"/>
      <c r="AQU91" s="105"/>
      <c r="AQV91" s="105"/>
      <c r="AQW91" s="105"/>
      <c r="AQX91" s="105"/>
      <c r="AQY91" s="105"/>
      <c r="AQZ91" s="105"/>
      <c r="ARA91" s="105"/>
      <c r="ARB91" s="105"/>
      <c r="ARC91" s="105"/>
      <c r="ARD91" s="105"/>
      <c r="ARE91" s="105"/>
      <c r="ARF91" s="105"/>
      <c r="ARG91" s="105"/>
      <c r="ARH91" s="105"/>
      <c r="ARI91" s="105"/>
      <c r="ARJ91" s="105"/>
      <c r="ARK91" s="105"/>
      <c r="ARL91" s="105"/>
      <c r="ARM91" s="105"/>
      <c r="ARN91" s="105"/>
      <c r="ARO91" s="105"/>
      <c r="ARP91" s="105"/>
      <c r="ARQ91" s="105"/>
      <c r="ARR91" s="105"/>
      <c r="ARS91" s="105"/>
      <c r="ART91" s="105"/>
      <c r="ARU91" s="105"/>
      <c r="ARV91" s="105"/>
      <c r="ARW91" s="105"/>
      <c r="ARX91" s="105"/>
      <c r="ARY91" s="105"/>
      <c r="ARZ91" s="105"/>
      <c r="ASA91" s="105"/>
      <c r="ASB91" s="105"/>
      <c r="ASC91" s="105"/>
      <c r="ASD91" s="105"/>
      <c r="ASE91" s="105"/>
      <c r="ASF91" s="105"/>
      <c r="ASG91" s="105"/>
      <c r="ASH91" s="105"/>
      <c r="ASI91" s="105"/>
      <c r="ASJ91" s="105"/>
      <c r="ASK91" s="105"/>
      <c r="ASL91" s="105"/>
      <c r="ASM91" s="105"/>
      <c r="ASN91" s="105"/>
      <c r="ASO91" s="105"/>
      <c r="ASP91" s="105"/>
      <c r="ASQ91" s="105"/>
      <c r="ASR91" s="105"/>
      <c r="ASS91" s="105"/>
      <c r="AST91" s="105"/>
      <c r="ASU91" s="105"/>
      <c r="ASV91" s="105"/>
      <c r="ASW91" s="105"/>
      <c r="ASX91" s="105"/>
      <c r="ASY91" s="105"/>
      <c r="ASZ91" s="105"/>
      <c r="ATA91" s="105"/>
      <c r="ATB91" s="105"/>
      <c r="ATC91" s="105"/>
      <c r="ATD91" s="105"/>
      <c r="ATE91" s="105"/>
      <c r="ATF91" s="105"/>
      <c r="ATG91" s="105"/>
      <c r="ATH91" s="105"/>
      <c r="ATI91" s="105"/>
      <c r="ATJ91" s="105"/>
      <c r="ATK91" s="105"/>
      <c r="ATL91" s="105"/>
      <c r="ATM91" s="105"/>
      <c r="ATN91" s="105"/>
      <c r="ATO91" s="105"/>
      <c r="ATP91" s="105"/>
      <c r="ATQ91" s="105"/>
      <c r="ATR91" s="105"/>
      <c r="ATS91" s="105"/>
      <c r="ATT91" s="105"/>
      <c r="ATU91" s="105"/>
      <c r="ATV91" s="105"/>
      <c r="ATW91" s="105"/>
      <c r="ATX91" s="105"/>
      <c r="ATY91" s="105"/>
      <c r="ATZ91" s="105"/>
      <c r="AUA91" s="105"/>
      <c r="AUB91" s="105"/>
      <c r="AUC91" s="105"/>
      <c r="AUD91" s="105"/>
      <c r="AUE91" s="105"/>
      <c r="AUF91" s="105"/>
      <c r="AUG91" s="105"/>
      <c r="AUH91" s="105"/>
      <c r="AUI91" s="105"/>
      <c r="AUJ91" s="105"/>
      <c r="AUK91" s="105"/>
      <c r="AUL91" s="105"/>
      <c r="AUM91" s="105"/>
      <c r="AUN91" s="105"/>
      <c r="AUO91" s="105"/>
      <c r="AUP91" s="105"/>
      <c r="AUQ91" s="105"/>
      <c r="AUR91" s="105"/>
      <c r="AUS91" s="105"/>
      <c r="AUT91" s="105"/>
      <c r="AUU91" s="105"/>
      <c r="AUV91" s="105"/>
      <c r="AUW91" s="105"/>
      <c r="AUX91" s="105"/>
      <c r="AUY91" s="105"/>
      <c r="AUZ91" s="105"/>
      <c r="AVA91" s="105"/>
      <c r="AVB91" s="105"/>
      <c r="AVC91" s="105"/>
      <c r="AVD91" s="105"/>
      <c r="AVE91" s="105"/>
      <c r="AVF91" s="105"/>
      <c r="AVG91" s="105"/>
      <c r="AVH91" s="105"/>
      <c r="AVI91" s="105"/>
      <c r="AVJ91" s="105"/>
      <c r="AVK91" s="105"/>
      <c r="AVL91" s="105"/>
      <c r="AVM91" s="105"/>
      <c r="AVN91" s="105"/>
      <c r="AVO91" s="105"/>
      <c r="AVP91" s="105"/>
      <c r="AVQ91" s="105"/>
      <c r="AVR91" s="105"/>
      <c r="AVS91" s="105"/>
      <c r="AVT91" s="105"/>
      <c r="AVU91" s="105"/>
      <c r="AVV91" s="105"/>
      <c r="AVW91" s="105"/>
      <c r="AVX91" s="105"/>
      <c r="AVY91" s="105"/>
      <c r="AVZ91" s="105"/>
      <c r="AWA91" s="105"/>
      <c r="AWB91" s="105"/>
      <c r="AWC91" s="105"/>
      <c r="AWD91" s="105"/>
      <c r="AWE91" s="105"/>
      <c r="AWF91" s="105"/>
      <c r="AWG91" s="105"/>
      <c r="AWH91" s="105"/>
    </row>
    <row r="92" spans="1:1282" s="58" customFormat="1">
      <c r="A92" s="2578"/>
      <c r="B92" s="65"/>
      <c r="C92" s="2" t="s">
        <v>97</v>
      </c>
      <c r="D92" s="7"/>
      <c r="E92" s="7"/>
      <c r="F92" s="7"/>
      <c r="G92" s="7"/>
      <c r="H92" s="7"/>
      <c r="I92" s="7"/>
      <c r="J92" s="7"/>
      <c r="K92" s="7"/>
      <c r="L92" s="7"/>
      <c r="M92" s="7"/>
      <c r="N92" s="8"/>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c r="BD92" s="105"/>
      <c r="BE92" s="105"/>
      <c r="BF92" s="105"/>
      <c r="BG92" s="105"/>
      <c r="BH92" s="105"/>
      <c r="BI92" s="105"/>
      <c r="BJ92" s="105"/>
      <c r="BK92" s="105"/>
      <c r="BL92" s="105"/>
      <c r="BM92" s="105"/>
      <c r="BN92" s="105"/>
      <c r="BO92" s="105"/>
      <c r="BP92" s="105"/>
      <c r="BQ92" s="105"/>
      <c r="BR92" s="105"/>
      <c r="BS92" s="105"/>
      <c r="BT92" s="105"/>
      <c r="BU92" s="105"/>
      <c r="BV92" s="105"/>
      <c r="BW92" s="105"/>
      <c r="BX92" s="105"/>
      <c r="BY92" s="105"/>
      <c r="BZ92" s="105"/>
      <c r="CA92" s="105"/>
      <c r="CB92" s="105"/>
      <c r="CC92" s="105"/>
      <c r="CD92" s="105"/>
      <c r="CE92" s="105"/>
      <c r="CF92" s="105"/>
      <c r="CG92" s="105"/>
      <c r="CH92" s="105"/>
      <c r="CI92" s="105"/>
      <c r="CJ92" s="105"/>
      <c r="CK92" s="105"/>
      <c r="CL92" s="105"/>
      <c r="CM92" s="105"/>
      <c r="CN92" s="105"/>
      <c r="CO92" s="105"/>
      <c r="CP92" s="105"/>
      <c r="CQ92" s="105"/>
      <c r="CR92" s="105"/>
      <c r="CS92" s="105"/>
      <c r="CT92" s="105"/>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05"/>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05"/>
      <c r="FM92" s="105"/>
      <c r="FN92" s="105"/>
      <c r="FO92" s="105"/>
      <c r="FP92" s="105"/>
      <c r="FQ92" s="105"/>
      <c r="FR92" s="105"/>
      <c r="FS92" s="105"/>
      <c r="FT92" s="105"/>
      <c r="FU92" s="105"/>
      <c r="FV92" s="105"/>
      <c r="FW92" s="105"/>
      <c r="FX92" s="105"/>
      <c r="FY92" s="105"/>
      <c r="FZ92" s="105"/>
      <c r="GA92" s="105"/>
      <c r="GB92" s="105"/>
      <c r="GC92" s="105"/>
      <c r="GD92" s="105"/>
      <c r="GE92" s="105"/>
      <c r="GF92" s="105"/>
      <c r="GG92" s="105"/>
      <c r="GH92" s="105"/>
      <c r="GI92" s="105"/>
      <c r="GJ92" s="105"/>
      <c r="GK92" s="105"/>
      <c r="GL92" s="105"/>
      <c r="GM92" s="105"/>
      <c r="GN92" s="105"/>
      <c r="GO92" s="105"/>
      <c r="GP92" s="105"/>
      <c r="GQ92" s="105"/>
      <c r="GR92" s="105"/>
      <c r="GS92" s="105"/>
      <c r="GT92" s="105"/>
      <c r="GU92" s="105"/>
      <c r="GV92" s="105"/>
      <c r="GW92" s="105"/>
      <c r="GX92" s="105"/>
      <c r="GY92" s="105"/>
      <c r="GZ92" s="105"/>
      <c r="HA92" s="105"/>
      <c r="HB92" s="105"/>
      <c r="HC92" s="105"/>
      <c r="HD92" s="105"/>
      <c r="HE92" s="105"/>
      <c r="HF92" s="105"/>
      <c r="HG92" s="105"/>
      <c r="HH92" s="105"/>
      <c r="HI92" s="105"/>
      <c r="HJ92" s="105"/>
      <c r="HK92" s="105"/>
      <c r="HL92" s="105"/>
      <c r="HM92" s="105"/>
      <c r="HN92" s="105"/>
      <c r="HO92" s="105"/>
      <c r="HP92" s="105"/>
      <c r="HQ92" s="105"/>
      <c r="HR92" s="105"/>
      <c r="HS92" s="105"/>
      <c r="HT92" s="105"/>
      <c r="HU92" s="105"/>
      <c r="HV92" s="105"/>
      <c r="HW92" s="105"/>
      <c r="HX92" s="105"/>
      <c r="HY92" s="105"/>
      <c r="HZ92" s="105"/>
      <c r="IA92" s="105"/>
      <c r="IB92" s="105"/>
      <c r="IC92" s="105"/>
      <c r="ID92" s="105"/>
      <c r="IE92" s="105"/>
      <c r="IF92" s="105"/>
      <c r="IG92" s="105"/>
      <c r="IH92" s="105"/>
      <c r="II92" s="105"/>
      <c r="IJ92" s="105"/>
      <c r="IK92" s="105"/>
      <c r="IL92" s="105"/>
      <c r="IM92" s="105"/>
      <c r="IN92" s="105"/>
      <c r="IO92" s="105"/>
      <c r="IP92" s="105"/>
      <c r="IQ92" s="105"/>
      <c r="IR92" s="105"/>
      <c r="IS92" s="105"/>
      <c r="IT92" s="105"/>
      <c r="IU92" s="105"/>
      <c r="IV92" s="105"/>
      <c r="IW92" s="105"/>
      <c r="IX92" s="105"/>
      <c r="IY92" s="105"/>
      <c r="IZ92" s="105"/>
      <c r="JA92" s="105"/>
      <c r="JB92" s="105"/>
      <c r="JC92" s="105"/>
      <c r="JD92" s="105"/>
      <c r="JE92" s="105"/>
      <c r="JF92" s="105"/>
      <c r="JG92" s="105"/>
      <c r="JH92" s="105"/>
      <c r="JI92" s="105"/>
      <c r="JJ92" s="105"/>
      <c r="JK92" s="105"/>
      <c r="JL92" s="105"/>
      <c r="JM92" s="105"/>
      <c r="JN92" s="105"/>
      <c r="JO92" s="105"/>
      <c r="JP92" s="105"/>
      <c r="JQ92" s="105"/>
      <c r="JR92" s="105"/>
      <c r="JS92" s="105"/>
      <c r="JT92" s="105"/>
      <c r="JU92" s="105"/>
      <c r="JV92" s="105"/>
      <c r="JW92" s="105"/>
      <c r="JX92" s="105"/>
      <c r="JY92" s="105"/>
      <c r="JZ92" s="105"/>
      <c r="KA92" s="105"/>
      <c r="KB92" s="105"/>
      <c r="KC92" s="105"/>
      <c r="KD92" s="105"/>
      <c r="KE92" s="105"/>
      <c r="KF92" s="105"/>
      <c r="KG92" s="105"/>
      <c r="KH92" s="105"/>
      <c r="KI92" s="105"/>
      <c r="KJ92" s="105"/>
      <c r="KK92" s="105"/>
      <c r="KL92" s="105"/>
      <c r="KM92" s="105"/>
      <c r="KN92" s="105"/>
      <c r="KO92" s="105"/>
      <c r="KP92" s="105"/>
      <c r="KQ92" s="105"/>
      <c r="KR92" s="105"/>
      <c r="KS92" s="105"/>
      <c r="KT92" s="105"/>
      <c r="KU92" s="105"/>
      <c r="KV92" s="105"/>
      <c r="KW92" s="105"/>
      <c r="KX92" s="105"/>
      <c r="KY92" s="105"/>
      <c r="KZ92" s="105"/>
      <c r="LA92" s="105"/>
      <c r="LB92" s="105"/>
      <c r="LC92" s="105"/>
      <c r="LD92" s="105"/>
      <c r="LE92" s="105"/>
      <c r="LF92" s="105"/>
      <c r="LG92" s="105"/>
      <c r="LH92" s="105"/>
      <c r="LI92" s="105"/>
      <c r="LJ92" s="105"/>
      <c r="LK92" s="105"/>
      <c r="LL92" s="105"/>
      <c r="LM92" s="105"/>
      <c r="LN92" s="105"/>
      <c r="LO92" s="105"/>
      <c r="LP92" s="105"/>
      <c r="LQ92" s="105"/>
      <c r="LR92" s="105"/>
      <c r="LS92" s="105"/>
      <c r="LT92" s="105"/>
      <c r="LU92" s="105"/>
      <c r="LV92" s="105"/>
      <c r="LW92" s="105"/>
      <c r="LX92" s="105"/>
      <c r="LY92" s="105"/>
      <c r="LZ92" s="105"/>
      <c r="MA92" s="105"/>
      <c r="MB92" s="105"/>
      <c r="MC92" s="105"/>
      <c r="MD92" s="105"/>
      <c r="ME92" s="105"/>
      <c r="MF92" s="105"/>
      <c r="MG92" s="105"/>
      <c r="MH92" s="105"/>
      <c r="MI92" s="105"/>
      <c r="MJ92" s="105"/>
      <c r="MK92" s="105"/>
      <c r="ML92" s="105"/>
      <c r="MM92" s="105"/>
      <c r="MN92" s="105"/>
      <c r="MO92" s="105"/>
      <c r="MP92" s="105"/>
      <c r="MQ92" s="105"/>
      <c r="MR92" s="105"/>
      <c r="MS92" s="105"/>
      <c r="MT92" s="105"/>
      <c r="MU92" s="105"/>
      <c r="MV92" s="105"/>
      <c r="MW92" s="105"/>
      <c r="MX92" s="105"/>
      <c r="MY92" s="105"/>
      <c r="MZ92" s="105"/>
      <c r="NA92" s="105"/>
      <c r="NB92" s="105"/>
      <c r="NC92" s="105"/>
      <c r="ND92" s="105"/>
      <c r="NE92" s="105"/>
      <c r="NF92" s="105"/>
      <c r="NG92" s="105"/>
      <c r="NH92" s="105"/>
      <c r="NI92" s="105"/>
      <c r="NJ92" s="105"/>
      <c r="NK92" s="105"/>
      <c r="NL92" s="105"/>
      <c r="NM92" s="105"/>
      <c r="NN92" s="105"/>
      <c r="NO92" s="105"/>
      <c r="NP92" s="105"/>
      <c r="NQ92" s="105"/>
      <c r="NR92" s="105"/>
      <c r="NS92" s="105"/>
      <c r="NT92" s="105"/>
      <c r="NU92" s="105"/>
      <c r="NV92" s="105"/>
      <c r="NW92" s="105"/>
      <c r="NX92" s="105"/>
      <c r="NY92" s="105"/>
      <c r="NZ92" s="105"/>
      <c r="OA92" s="105"/>
      <c r="OB92" s="105"/>
      <c r="OC92" s="105"/>
      <c r="OD92" s="105"/>
      <c r="OE92" s="105"/>
      <c r="OF92" s="105"/>
      <c r="OG92" s="105"/>
      <c r="OH92" s="105"/>
      <c r="OI92" s="105"/>
      <c r="OJ92" s="105"/>
      <c r="OK92" s="105"/>
      <c r="OL92" s="105"/>
      <c r="OM92" s="105"/>
      <c r="ON92" s="105"/>
      <c r="OO92" s="105"/>
      <c r="OP92" s="105"/>
      <c r="OQ92" s="105"/>
      <c r="OR92" s="105"/>
      <c r="OS92" s="105"/>
      <c r="OT92" s="105"/>
      <c r="OU92" s="105"/>
      <c r="OV92" s="105"/>
      <c r="OW92" s="105"/>
      <c r="OX92" s="105"/>
      <c r="OY92" s="105"/>
      <c r="OZ92" s="105"/>
      <c r="PA92" s="105"/>
      <c r="PB92" s="105"/>
      <c r="PC92" s="105"/>
      <c r="PD92" s="105"/>
      <c r="PE92" s="105"/>
      <c r="PF92" s="105"/>
      <c r="PG92" s="105"/>
      <c r="PH92" s="105"/>
      <c r="PI92" s="105"/>
      <c r="PJ92" s="105"/>
      <c r="PK92" s="105"/>
      <c r="PL92" s="105"/>
      <c r="PM92" s="105"/>
      <c r="PN92" s="105"/>
      <c r="PO92" s="105"/>
      <c r="PP92" s="105"/>
      <c r="PQ92" s="105"/>
      <c r="PR92" s="105"/>
      <c r="PS92" s="105"/>
      <c r="PT92" s="105"/>
      <c r="PU92" s="105"/>
      <c r="PV92" s="105"/>
      <c r="PW92" s="105"/>
      <c r="PX92" s="105"/>
      <c r="PY92" s="105"/>
      <c r="PZ92" s="105"/>
      <c r="QA92" s="105"/>
      <c r="QB92" s="105"/>
      <c r="QC92" s="105"/>
      <c r="QD92" s="105"/>
      <c r="QE92" s="105"/>
      <c r="QF92" s="105"/>
      <c r="QG92" s="105"/>
      <c r="QH92" s="105"/>
      <c r="QI92" s="105"/>
      <c r="QJ92" s="105"/>
      <c r="QK92" s="105"/>
      <c r="QL92" s="105"/>
      <c r="QM92" s="105"/>
      <c r="QN92" s="105"/>
      <c r="QO92" s="105"/>
      <c r="QP92" s="105"/>
      <c r="QQ92" s="105"/>
      <c r="QR92" s="105"/>
      <c r="QS92" s="105"/>
      <c r="QT92" s="105"/>
      <c r="QU92" s="105"/>
      <c r="QV92" s="105"/>
      <c r="QW92" s="105"/>
      <c r="QX92" s="105"/>
      <c r="QY92" s="105"/>
      <c r="QZ92" s="105"/>
      <c r="RA92" s="105"/>
      <c r="RB92" s="105"/>
      <c r="RC92" s="105"/>
      <c r="RD92" s="105"/>
      <c r="RE92" s="105"/>
      <c r="RF92" s="105"/>
      <c r="RG92" s="105"/>
      <c r="RH92" s="105"/>
      <c r="RI92" s="105"/>
      <c r="RJ92" s="105"/>
      <c r="RK92" s="105"/>
      <c r="RL92" s="105"/>
      <c r="RM92" s="105"/>
      <c r="RN92" s="105"/>
      <c r="RO92" s="105"/>
      <c r="RP92" s="105"/>
      <c r="RQ92" s="105"/>
      <c r="RR92" s="105"/>
      <c r="RS92" s="105"/>
      <c r="RT92" s="105"/>
      <c r="RU92" s="105"/>
      <c r="RV92" s="105"/>
      <c r="RW92" s="105"/>
      <c r="RX92" s="105"/>
      <c r="RY92" s="105"/>
      <c r="RZ92" s="105"/>
      <c r="SA92" s="105"/>
      <c r="SB92" s="105"/>
      <c r="SC92" s="105"/>
      <c r="SD92" s="105"/>
      <c r="SE92" s="105"/>
      <c r="SF92" s="105"/>
      <c r="SG92" s="105"/>
      <c r="SH92" s="105"/>
      <c r="SI92" s="105"/>
      <c r="SJ92" s="105"/>
      <c r="SK92" s="105"/>
      <c r="SL92" s="105"/>
      <c r="SM92" s="105"/>
      <c r="SN92" s="105"/>
      <c r="SO92" s="105"/>
      <c r="SP92" s="105"/>
      <c r="SQ92" s="105"/>
      <c r="SR92" s="105"/>
      <c r="SS92" s="105"/>
      <c r="ST92" s="105"/>
      <c r="SU92" s="105"/>
      <c r="SV92" s="105"/>
      <c r="SW92" s="105"/>
      <c r="SX92" s="105"/>
      <c r="SY92" s="105"/>
      <c r="SZ92" s="105"/>
      <c r="TA92" s="105"/>
      <c r="TB92" s="105"/>
      <c r="TC92" s="105"/>
      <c r="TD92" s="105"/>
      <c r="TE92" s="105"/>
      <c r="TF92" s="105"/>
      <c r="TG92" s="105"/>
      <c r="TH92" s="105"/>
      <c r="TI92" s="105"/>
      <c r="TJ92" s="105"/>
      <c r="TK92" s="105"/>
      <c r="TL92" s="105"/>
      <c r="TM92" s="105"/>
      <c r="TN92" s="105"/>
      <c r="TO92" s="105"/>
      <c r="TP92" s="105"/>
      <c r="TQ92" s="105"/>
      <c r="TR92" s="105"/>
      <c r="TS92" s="105"/>
      <c r="TT92" s="105"/>
      <c r="TU92" s="105"/>
      <c r="TV92" s="105"/>
      <c r="TW92" s="105"/>
      <c r="TX92" s="105"/>
      <c r="TY92" s="105"/>
      <c r="TZ92" s="105"/>
      <c r="UA92" s="105"/>
      <c r="UB92" s="105"/>
      <c r="UC92" s="105"/>
      <c r="UD92" s="105"/>
      <c r="UE92" s="105"/>
      <c r="UF92" s="105"/>
      <c r="UG92" s="105"/>
      <c r="UH92" s="105"/>
      <c r="UI92" s="105"/>
      <c r="UJ92" s="105"/>
      <c r="UK92" s="105"/>
      <c r="UL92" s="105"/>
      <c r="UM92" s="105"/>
      <c r="UN92" s="105"/>
      <c r="UO92" s="105"/>
      <c r="UP92" s="105"/>
      <c r="UQ92" s="105"/>
      <c r="UR92" s="105"/>
      <c r="US92" s="105"/>
      <c r="UT92" s="105"/>
      <c r="UU92" s="105"/>
      <c r="UV92" s="105"/>
      <c r="UW92" s="105"/>
      <c r="UX92" s="105"/>
      <c r="UY92" s="105"/>
      <c r="UZ92" s="105"/>
      <c r="VA92" s="105"/>
      <c r="VB92" s="105"/>
      <c r="VC92" s="105"/>
      <c r="VD92" s="105"/>
      <c r="VE92" s="105"/>
      <c r="VF92" s="105"/>
      <c r="VG92" s="105"/>
      <c r="VH92" s="105"/>
      <c r="VI92" s="105"/>
      <c r="VJ92" s="105"/>
      <c r="VK92" s="105"/>
      <c r="VL92" s="105"/>
      <c r="VM92" s="105"/>
      <c r="VN92" s="105"/>
      <c r="VO92" s="105"/>
      <c r="VP92" s="105"/>
      <c r="VQ92" s="105"/>
      <c r="VR92" s="105"/>
      <c r="VS92" s="105"/>
      <c r="VT92" s="105"/>
      <c r="VU92" s="105"/>
      <c r="VV92" s="105"/>
      <c r="VW92" s="105"/>
      <c r="VX92" s="105"/>
      <c r="VY92" s="105"/>
      <c r="VZ92" s="105"/>
      <c r="WA92" s="105"/>
      <c r="WB92" s="105"/>
      <c r="WC92" s="105"/>
      <c r="WD92" s="105"/>
      <c r="WE92" s="105"/>
      <c r="WF92" s="105"/>
      <c r="WG92" s="105"/>
      <c r="WH92" s="105"/>
      <c r="WI92" s="105"/>
      <c r="WJ92" s="105"/>
      <c r="WK92" s="105"/>
      <c r="WL92" s="105"/>
      <c r="WM92" s="105"/>
      <c r="WN92" s="105"/>
      <c r="WO92" s="105"/>
      <c r="WP92" s="105"/>
      <c r="WQ92" s="105"/>
      <c r="WR92" s="105"/>
      <c r="WS92" s="105"/>
      <c r="WT92" s="105"/>
      <c r="WU92" s="105"/>
      <c r="WV92" s="105"/>
      <c r="WW92" s="105"/>
      <c r="WX92" s="105"/>
      <c r="WY92" s="105"/>
      <c r="WZ92" s="105"/>
      <c r="XA92" s="105"/>
      <c r="XB92" s="105"/>
      <c r="XC92" s="105"/>
      <c r="XD92" s="105"/>
      <c r="XE92" s="105"/>
      <c r="XF92" s="105"/>
      <c r="XG92" s="105"/>
      <c r="XH92" s="105"/>
      <c r="XI92" s="105"/>
      <c r="XJ92" s="105"/>
      <c r="XK92" s="105"/>
      <c r="XL92" s="105"/>
      <c r="XM92" s="105"/>
      <c r="XN92" s="105"/>
      <c r="XO92" s="105"/>
      <c r="XP92" s="105"/>
      <c r="XQ92" s="105"/>
      <c r="XR92" s="105"/>
      <c r="XS92" s="105"/>
      <c r="XT92" s="105"/>
      <c r="XU92" s="105"/>
      <c r="XV92" s="105"/>
      <c r="XW92" s="105"/>
      <c r="XX92" s="105"/>
      <c r="XY92" s="105"/>
      <c r="XZ92" s="105"/>
      <c r="YA92" s="105"/>
      <c r="YB92" s="105"/>
      <c r="YC92" s="105"/>
      <c r="YD92" s="105"/>
      <c r="YE92" s="105"/>
      <c r="YF92" s="105"/>
      <c r="YG92" s="105"/>
      <c r="YH92" s="105"/>
      <c r="YI92" s="105"/>
      <c r="YJ92" s="105"/>
      <c r="YK92" s="105"/>
      <c r="YL92" s="105"/>
      <c r="YM92" s="105"/>
      <c r="YN92" s="105"/>
      <c r="YO92" s="105"/>
      <c r="YP92" s="105"/>
      <c r="YQ92" s="105"/>
      <c r="YR92" s="105"/>
      <c r="YS92" s="105"/>
      <c r="YT92" s="105"/>
      <c r="YU92" s="105"/>
      <c r="YV92" s="105"/>
      <c r="YW92" s="105"/>
      <c r="YX92" s="105"/>
      <c r="YY92" s="105"/>
      <c r="YZ92" s="105"/>
      <c r="ZA92" s="105"/>
      <c r="ZB92" s="105"/>
      <c r="ZC92" s="105"/>
      <c r="ZD92" s="105"/>
      <c r="ZE92" s="105"/>
      <c r="ZF92" s="105"/>
      <c r="ZG92" s="105"/>
      <c r="ZH92" s="105"/>
      <c r="ZI92" s="105"/>
      <c r="ZJ92" s="105"/>
      <c r="ZK92" s="105"/>
      <c r="ZL92" s="105"/>
      <c r="ZM92" s="105"/>
      <c r="ZN92" s="105"/>
      <c r="ZO92" s="105"/>
      <c r="ZP92" s="105"/>
      <c r="ZQ92" s="105"/>
      <c r="ZR92" s="105"/>
      <c r="ZS92" s="105"/>
      <c r="ZT92" s="105"/>
      <c r="ZU92" s="105"/>
      <c r="ZV92" s="105"/>
      <c r="ZW92" s="105"/>
      <c r="ZX92" s="105"/>
      <c r="ZY92" s="105"/>
      <c r="ZZ92" s="105"/>
      <c r="AAA92" s="105"/>
      <c r="AAB92" s="105"/>
      <c r="AAC92" s="105"/>
      <c r="AAD92" s="105"/>
      <c r="AAE92" s="105"/>
      <c r="AAF92" s="105"/>
      <c r="AAG92" s="105"/>
      <c r="AAH92" s="105"/>
      <c r="AAI92" s="105"/>
      <c r="AAJ92" s="105"/>
      <c r="AAK92" s="105"/>
      <c r="AAL92" s="105"/>
      <c r="AAM92" s="105"/>
      <c r="AAN92" s="105"/>
      <c r="AAO92" s="105"/>
      <c r="AAP92" s="105"/>
      <c r="AAQ92" s="105"/>
      <c r="AAR92" s="105"/>
      <c r="AAS92" s="105"/>
      <c r="AAT92" s="105"/>
      <c r="AAU92" s="105"/>
      <c r="AAV92" s="105"/>
      <c r="AAW92" s="105"/>
      <c r="AAX92" s="105"/>
      <c r="AAY92" s="105"/>
      <c r="AAZ92" s="105"/>
      <c r="ABA92" s="105"/>
      <c r="ABB92" s="105"/>
      <c r="ABC92" s="105"/>
      <c r="ABD92" s="105"/>
      <c r="ABE92" s="105"/>
      <c r="ABF92" s="105"/>
      <c r="ABG92" s="105"/>
      <c r="ABH92" s="105"/>
      <c r="ABI92" s="105"/>
      <c r="ABJ92" s="105"/>
      <c r="ABK92" s="105"/>
      <c r="ABL92" s="105"/>
      <c r="ABM92" s="105"/>
      <c r="ABN92" s="105"/>
      <c r="ABO92" s="105"/>
      <c r="ABP92" s="105"/>
      <c r="ABQ92" s="105"/>
      <c r="ABR92" s="105"/>
      <c r="ABS92" s="105"/>
      <c r="ABT92" s="105"/>
      <c r="ABU92" s="105"/>
      <c r="ABV92" s="105"/>
      <c r="ABW92" s="105"/>
      <c r="ABX92" s="105"/>
      <c r="ABY92" s="105"/>
      <c r="ABZ92" s="105"/>
      <c r="ACA92" s="105"/>
      <c r="ACB92" s="105"/>
      <c r="ACC92" s="105"/>
      <c r="ACD92" s="105"/>
      <c r="ACE92" s="105"/>
      <c r="ACF92" s="105"/>
      <c r="ACG92" s="105"/>
      <c r="ACH92" s="105"/>
      <c r="ACI92" s="105"/>
      <c r="ACJ92" s="105"/>
      <c r="ACK92" s="105"/>
      <c r="ACL92" s="105"/>
      <c r="ACM92" s="105"/>
      <c r="ACN92" s="105"/>
      <c r="ACO92" s="105"/>
      <c r="ACP92" s="105"/>
      <c r="ACQ92" s="105"/>
      <c r="ACR92" s="105"/>
      <c r="ACS92" s="105"/>
      <c r="ACT92" s="105"/>
      <c r="ACU92" s="105"/>
      <c r="ACV92" s="105"/>
      <c r="ACW92" s="105"/>
      <c r="ACX92" s="105"/>
      <c r="ACY92" s="105"/>
      <c r="ACZ92" s="105"/>
      <c r="ADA92" s="105"/>
      <c r="ADB92" s="105"/>
      <c r="ADC92" s="105"/>
      <c r="ADD92" s="105"/>
      <c r="ADE92" s="105"/>
      <c r="ADF92" s="105"/>
      <c r="ADG92" s="105"/>
      <c r="ADH92" s="105"/>
      <c r="ADI92" s="105"/>
      <c r="ADJ92" s="105"/>
      <c r="ADK92" s="105"/>
      <c r="ADL92" s="105"/>
      <c r="ADM92" s="105"/>
      <c r="ADN92" s="105"/>
      <c r="ADO92" s="105"/>
      <c r="ADP92" s="105"/>
      <c r="ADQ92" s="105"/>
      <c r="ADR92" s="105"/>
      <c r="ADS92" s="105"/>
      <c r="ADT92" s="105"/>
      <c r="ADU92" s="105"/>
      <c r="ADV92" s="105"/>
      <c r="ADW92" s="105"/>
      <c r="ADX92" s="105"/>
      <c r="ADY92" s="105"/>
      <c r="ADZ92" s="105"/>
      <c r="AEA92" s="105"/>
      <c r="AEB92" s="105"/>
      <c r="AEC92" s="105"/>
      <c r="AED92" s="105"/>
      <c r="AEE92" s="105"/>
      <c r="AEF92" s="105"/>
      <c r="AEG92" s="105"/>
      <c r="AEH92" s="105"/>
      <c r="AEI92" s="105"/>
      <c r="AEJ92" s="105"/>
      <c r="AEK92" s="105"/>
      <c r="AEL92" s="105"/>
      <c r="AEM92" s="105"/>
      <c r="AEN92" s="105"/>
      <c r="AEO92" s="105"/>
      <c r="AEP92" s="105"/>
      <c r="AEQ92" s="105"/>
      <c r="AER92" s="105"/>
      <c r="AES92" s="105"/>
      <c r="AET92" s="105"/>
      <c r="AEU92" s="105"/>
      <c r="AEV92" s="105"/>
      <c r="AEW92" s="105"/>
      <c r="AEX92" s="105"/>
      <c r="AEY92" s="105"/>
      <c r="AEZ92" s="105"/>
      <c r="AFA92" s="105"/>
      <c r="AFB92" s="105"/>
      <c r="AFC92" s="105"/>
      <c r="AFD92" s="105"/>
      <c r="AFE92" s="105"/>
      <c r="AFF92" s="105"/>
      <c r="AFG92" s="105"/>
      <c r="AFH92" s="105"/>
      <c r="AFI92" s="105"/>
      <c r="AFJ92" s="105"/>
      <c r="AFK92" s="105"/>
      <c r="AFL92" s="105"/>
      <c r="AFM92" s="105"/>
      <c r="AFN92" s="105"/>
      <c r="AFO92" s="105"/>
      <c r="AFP92" s="105"/>
      <c r="AFQ92" s="105"/>
      <c r="AFR92" s="105"/>
      <c r="AFS92" s="105"/>
      <c r="AFT92" s="105"/>
      <c r="AFU92" s="105"/>
      <c r="AFV92" s="105"/>
      <c r="AFW92" s="105"/>
      <c r="AFX92" s="105"/>
      <c r="AFY92" s="105"/>
      <c r="AFZ92" s="105"/>
      <c r="AGA92" s="105"/>
      <c r="AGB92" s="105"/>
      <c r="AGC92" s="105"/>
      <c r="AGD92" s="105"/>
      <c r="AGE92" s="105"/>
      <c r="AGF92" s="105"/>
      <c r="AGG92" s="105"/>
      <c r="AGH92" s="105"/>
      <c r="AGI92" s="105"/>
      <c r="AGJ92" s="105"/>
      <c r="AGK92" s="105"/>
      <c r="AGL92" s="105"/>
      <c r="AGM92" s="105"/>
      <c r="AGN92" s="105"/>
      <c r="AGO92" s="105"/>
      <c r="AGP92" s="105"/>
      <c r="AGQ92" s="105"/>
      <c r="AGR92" s="105"/>
      <c r="AGS92" s="105"/>
      <c r="AGT92" s="105"/>
      <c r="AGU92" s="105"/>
      <c r="AGV92" s="105"/>
      <c r="AGW92" s="105"/>
      <c r="AGX92" s="105"/>
      <c r="AGY92" s="105"/>
      <c r="AGZ92" s="105"/>
      <c r="AHA92" s="105"/>
      <c r="AHB92" s="105"/>
      <c r="AHC92" s="105"/>
      <c r="AHD92" s="105"/>
      <c r="AHE92" s="105"/>
      <c r="AHF92" s="105"/>
      <c r="AHG92" s="105"/>
      <c r="AHH92" s="105"/>
      <c r="AHI92" s="105"/>
      <c r="AHJ92" s="105"/>
      <c r="AHK92" s="105"/>
      <c r="AHL92" s="105"/>
      <c r="AHM92" s="105"/>
      <c r="AHN92" s="105"/>
      <c r="AHO92" s="105"/>
      <c r="AHP92" s="105"/>
      <c r="AHQ92" s="105"/>
      <c r="AHR92" s="105"/>
      <c r="AHS92" s="105"/>
      <c r="AHT92" s="105"/>
      <c r="AHU92" s="105"/>
      <c r="AHV92" s="105"/>
      <c r="AHW92" s="105"/>
      <c r="AHX92" s="105"/>
      <c r="AHY92" s="105"/>
      <c r="AHZ92" s="105"/>
      <c r="AIA92" s="105"/>
      <c r="AIB92" s="105"/>
      <c r="AIC92" s="105"/>
      <c r="AID92" s="105"/>
      <c r="AIE92" s="105"/>
      <c r="AIF92" s="105"/>
      <c r="AIG92" s="105"/>
      <c r="AIH92" s="105"/>
      <c r="AII92" s="105"/>
      <c r="AIJ92" s="105"/>
      <c r="AIK92" s="105"/>
      <c r="AIL92" s="105"/>
      <c r="AIM92" s="105"/>
      <c r="AIN92" s="105"/>
      <c r="AIO92" s="105"/>
      <c r="AIP92" s="105"/>
      <c r="AIQ92" s="105"/>
      <c r="AIR92" s="105"/>
      <c r="AIS92" s="105"/>
      <c r="AIT92" s="105"/>
      <c r="AIU92" s="105"/>
      <c r="AIV92" s="105"/>
      <c r="AIW92" s="105"/>
      <c r="AIX92" s="105"/>
      <c r="AIY92" s="105"/>
      <c r="AIZ92" s="105"/>
      <c r="AJA92" s="105"/>
      <c r="AJB92" s="105"/>
      <c r="AJC92" s="105"/>
      <c r="AJD92" s="105"/>
      <c r="AJE92" s="105"/>
      <c r="AJF92" s="105"/>
      <c r="AJG92" s="105"/>
      <c r="AJH92" s="105"/>
      <c r="AJI92" s="105"/>
      <c r="AJJ92" s="105"/>
      <c r="AJK92" s="105"/>
      <c r="AJL92" s="105"/>
      <c r="AJM92" s="105"/>
      <c r="AJN92" s="105"/>
      <c r="AJO92" s="105"/>
      <c r="AJP92" s="105"/>
      <c r="AJQ92" s="105"/>
      <c r="AJR92" s="105"/>
      <c r="AJS92" s="105"/>
      <c r="AJT92" s="105"/>
      <c r="AJU92" s="105"/>
      <c r="AJV92" s="105"/>
      <c r="AJW92" s="105"/>
      <c r="AJX92" s="105"/>
      <c r="AJY92" s="105"/>
      <c r="AJZ92" s="105"/>
      <c r="AKA92" s="105"/>
      <c r="AKB92" s="105"/>
      <c r="AKC92" s="105"/>
      <c r="AKD92" s="105"/>
      <c r="AKE92" s="105"/>
      <c r="AKF92" s="105"/>
      <c r="AKG92" s="105"/>
      <c r="AKH92" s="105"/>
      <c r="AKI92" s="105"/>
      <c r="AKJ92" s="105"/>
      <c r="AKK92" s="105"/>
      <c r="AKL92" s="105"/>
      <c r="AKM92" s="105"/>
      <c r="AKN92" s="105"/>
      <c r="AKO92" s="105"/>
      <c r="AKP92" s="105"/>
      <c r="AKQ92" s="105"/>
      <c r="AKR92" s="105"/>
      <c r="AKS92" s="105"/>
      <c r="AKT92" s="105"/>
      <c r="AKU92" s="105"/>
      <c r="AKV92" s="105"/>
      <c r="AKW92" s="105"/>
      <c r="AKX92" s="105"/>
      <c r="AKY92" s="105"/>
      <c r="AKZ92" s="105"/>
      <c r="ALA92" s="105"/>
      <c r="ALB92" s="105"/>
      <c r="ALC92" s="105"/>
      <c r="ALD92" s="105"/>
      <c r="ALE92" s="105"/>
      <c r="ALF92" s="105"/>
      <c r="ALG92" s="105"/>
      <c r="ALH92" s="105"/>
      <c r="ALI92" s="105"/>
      <c r="ALJ92" s="105"/>
      <c r="ALK92" s="105"/>
      <c r="ALL92" s="105"/>
      <c r="ALM92" s="105"/>
      <c r="ALN92" s="105"/>
      <c r="ALO92" s="105"/>
      <c r="ALP92" s="105"/>
      <c r="ALQ92" s="105"/>
      <c r="ALR92" s="105"/>
      <c r="ALS92" s="105"/>
      <c r="ALT92" s="105"/>
      <c r="ALU92" s="105"/>
      <c r="ALV92" s="105"/>
      <c r="ALW92" s="105"/>
      <c r="ALX92" s="105"/>
      <c r="ALY92" s="105"/>
      <c r="ALZ92" s="105"/>
      <c r="AMA92" s="105"/>
      <c r="AMB92" s="105"/>
      <c r="AMC92" s="105"/>
      <c r="AMD92" s="105"/>
      <c r="AME92" s="105"/>
      <c r="AMF92" s="105"/>
      <c r="AMG92" s="105"/>
      <c r="AMH92" s="105"/>
      <c r="AMI92" s="105"/>
      <c r="AMJ92" s="105"/>
      <c r="AMK92" s="105"/>
      <c r="AML92" s="105"/>
      <c r="AMM92" s="105"/>
      <c r="AMN92" s="105"/>
      <c r="AMO92" s="105"/>
      <c r="AMP92" s="105"/>
      <c r="AMQ92" s="105"/>
      <c r="AMR92" s="105"/>
      <c r="AMS92" s="105"/>
      <c r="AMT92" s="105"/>
      <c r="AMU92" s="105"/>
      <c r="AMV92" s="105"/>
      <c r="AMW92" s="105"/>
      <c r="AMX92" s="105"/>
      <c r="AMY92" s="105"/>
      <c r="AMZ92" s="105"/>
      <c r="ANA92" s="105"/>
      <c r="ANB92" s="105"/>
      <c r="ANC92" s="105"/>
      <c r="AND92" s="105"/>
      <c r="ANE92" s="105"/>
      <c r="ANF92" s="105"/>
      <c r="ANG92" s="105"/>
      <c r="ANH92" s="105"/>
      <c r="ANI92" s="105"/>
      <c r="ANJ92" s="105"/>
      <c r="ANK92" s="105"/>
      <c r="ANL92" s="105"/>
      <c r="ANM92" s="105"/>
      <c r="ANN92" s="105"/>
      <c r="ANO92" s="105"/>
      <c r="ANP92" s="105"/>
      <c r="ANQ92" s="105"/>
      <c r="ANR92" s="105"/>
      <c r="ANS92" s="105"/>
      <c r="ANT92" s="105"/>
      <c r="ANU92" s="105"/>
      <c r="ANV92" s="105"/>
      <c r="ANW92" s="105"/>
      <c r="ANX92" s="105"/>
      <c r="ANY92" s="105"/>
      <c r="ANZ92" s="105"/>
      <c r="AOA92" s="105"/>
      <c r="AOB92" s="105"/>
      <c r="AOC92" s="105"/>
      <c r="AOD92" s="105"/>
      <c r="AOE92" s="105"/>
      <c r="AOF92" s="105"/>
      <c r="AOG92" s="105"/>
      <c r="AOH92" s="105"/>
      <c r="AOI92" s="105"/>
      <c r="AOJ92" s="105"/>
      <c r="AOK92" s="105"/>
      <c r="AOL92" s="105"/>
      <c r="AOM92" s="105"/>
      <c r="AON92" s="105"/>
      <c r="AOO92" s="105"/>
      <c r="AOP92" s="105"/>
      <c r="AOQ92" s="105"/>
      <c r="AOR92" s="105"/>
      <c r="AOS92" s="105"/>
      <c r="AOT92" s="105"/>
      <c r="AOU92" s="105"/>
      <c r="AOV92" s="105"/>
      <c r="AOW92" s="105"/>
      <c r="AOX92" s="105"/>
      <c r="AOY92" s="105"/>
      <c r="AOZ92" s="105"/>
      <c r="APA92" s="105"/>
      <c r="APB92" s="105"/>
      <c r="APC92" s="105"/>
      <c r="APD92" s="105"/>
      <c r="APE92" s="105"/>
      <c r="APF92" s="105"/>
      <c r="APG92" s="105"/>
      <c r="APH92" s="105"/>
      <c r="API92" s="105"/>
      <c r="APJ92" s="105"/>
      <c r="APK92" s="105"/>
      <c r="APL92" s="105"/>
      <c r="APM92" s="105"/>
      <c r="APN92" s="105"/>
      <c r="APO92" s="105"/>
      <c r="APP92" s="105"/>
      <c r="APQ92" s="105"/>
      <c r="APR92" s="105"/>
      <c r="APS92" s="105"/>
      <c r="APT92" s="105"/>
      <c r="APU92" s="105"/>
      <c r="APV92" s="105"/>
      <c r="APW92" s="105"/>
      <c r="APX92" s="105"/>
      <c r="APY92" s="105"/>
      <c r="APZ92" s="105"/>
      <c r="AQA92" s="105"/>
      <c r="AQB92" s="105"/>
      <c r="AQC92" s="105"/>
      <c r="AQD92" s="105"/>
      <c r="AQE92" s="105"/>
      <c r="AQF92" s="105"/>
      <c r="AQG92" s="105"/>
      <c r="AQH92" s="105"/>
      <c r="AQI92" s="105"/>
      <c r="AQJ92" s="105"/>
      <c r="AQK92" s="105"/>
      <c r="AQL92" s="105"/>
      <c r="AQM92" s="105"/>
      <c r="AQN92" s="105"/>
      <c r="AQO92" s="105"/>
      <c r="AQP92" s="105"/>
      <c r="AQQ92" s="105"/>
      <c r="AQR92" s="105"/>
      <c r="AQS92" s="105"/>
      <c r="AQT92" s="105"/>
      <c r="AQU92" s="105"/>
      <c r="AQV92" s="105"/>
      <c r="AQW92" s="105"/>
      <c r="AQX92" s="105"/>
      <c r="AQY92" s="105"/>
      <c r="AQZ92" s="105"/>
      <c r="ARA92" s="105"/>
      <c r="ARB92" s="105"/>
      <c r="ARC92" s="105"/>
      <c r="ARD92" s="105"/>
      <c r="ARE92" s="105"/>
      <c r="ARF92" s="105"/>
      <c r="ARG92" s="105"/>
      <c r="ARH92" s="105"/>
      <c r="ARI92" s="105"/>
      <c r="ARJ92" s="105"/>
      <c r="ARK92" s="105"/>
      <c r="ARL92" s="105"/>
      <c r="ARM92" s="105"/>
      <c r="ARN92" s="105"/>
      <c r="ARO92" s="105"/>
      <c r="ARP92" s="105"/>
      <c r="ARQ92" s="105"/>
      <c r="ARR92" s="105"/>
      <c r="ARS92" s="105"/>
      <c r="ART92" s="105"/>
      <c r="ARU92" s="105"/>
      <c r="ARV92" s="105"/>
      <c r="ARW92" s="105"/>
      <c r="ARX92" s="105"/>
      <c r="ARY92" s="105"/>
      <c r="ARZ92" s="105"/>
      <c r="ASA92" s="105"/>
      <c r="ASB92" s="105"/>
      <c r="ASC92" s="105"/>
      <c r="ASD92" s="105"/>
      <c r="ASE92" s="105"/>
      <c r="ASF92" s="105"/>
      <c r="ASG92" s="105"/>
      <c r="ASH92" s="105"/>
      <c r="ASI92" s="105"/>
      <c r="ASJ92" s="105"/>
      <c r="ASK92" s="105"/>
      <c r="ASL92" s="105"/>
      <c r="ASM92" s="105"/>
      <c r="ASN92" s="105"/>
      <c r="ASO92" s="105"/>
      <c r="ASP92" s="105"/>
      <c r="ASQ92" s="105"/>
      <c r="ASR92" s="105"/>
      <c r="ASS92" s="105"/>
      <c r="AST92" s="105"/>
      <c r="ASU92" s="105"/>
      <c r="ASV92" s="105"/>
      <c r="ASW92" s="105"/>
      <c r="ASX92" s="105"/>
      <c r="ASY92" s="105"/>
      <c r="ASZ92" s="105"/>
      <c r="ATA92" s="105"/>
      <c r="ATB92" s="105"/>
      <c r="ATC92" s="105"/>
      <c r="ATD92" s="105"/>
      <c r="ATE92" s="105"/>
      <c r="ATF92" s="105"/>
      <c r="ATG92" s="105"/>
      <c r="ATH92" s="105"/>
      <c r="ATI92" s="105"/>
      <c r="ATJ92" s="105"/>
      <c r="ATK92" s="105"/>
      <c r="ATL92" s="105"/>
      <c r="ATM92" s="105"/>
      <c r="ATN92" s="105"/>
      <c r="ATO92" s="105"/>
      <c r="ATP92" s="105"/>
      <c r="ATQ92" s="105"/>
      <c r="ATR92" s="105"/>
      <c r="ATS92" s="105"/>
      <c r="ATT92" s="105"/>
      <c r="ATU92" s="105"/>
      <c r="ATV92" s="105"/>
      <c r="ATW92" s="105"/>
      <c r="ATX92" s="105"/>
      <c r="ATY92" s="105"/>
      <c r="ATZ92" s="105"/>
      <c r="AUA92" s="105"/>
      <c r="AUB92" s="105"/>
      <c r="AUC92" s="105"/>
      <c r="AUD92" s="105"/>
      <c r="AUE92" s="105"/>
      <c r="AUF92" s="105"/>
      <c r="AUG92" s="105"/>
      <c r="AUH92" s="105"/>
      <c r="AUI92" s="105"/>
      <c r="AUJ92" s="105"/>
      <c r="AUK92" s="105"/>
      <c r="AUL92" s="105"/>
      <c r="AUM92" s="105"/>
      <c r="AUN92" s="105"/>
      <c r="AUO92" s="105"/>
      <c r="AUP92" s="105"/>
      <c r="AUQ92" s="105"/>
      <c r="AUR92" s="105"/>
      <c r="AUS92" s="105"/>
      <c r="AUT92" s="105"/>
      <c r="AUU92" s="105"/>
      <c r="AUV92" s="105"/>
      <c r="AUW92" s="105"/>
      <c r="AUX92" s="105"/>
      <c r="AUY92" s="105"/>
      <c r="AUZ92" s="105"/>
      <c r="AVA92" s="105"/>
      <c r="AVB92" s="105"/>
      <c r="AVC92" s="105"/>
      <c r="AVD92" s="105"/>
      <c r="AVE92" s="105"/>
      <c r="AVF92" s="105"/>
      <c r="AVG92" s="105"/>
      <c r="AVH92" s="105"/>
      <c r="AVI92" s="105"/>
      <c r="AVJ92" s="105"/>
      <c r="AVK92" s="105"/>
      <c r="AVL92" s="105"/>
      <c r="AVM92" s="105"/>
      <c r="AVN92" s="105"/>
      <c r="AVO92" s="105"/>
      <c r="AVP92" s="105"/>
      <c r="AVQ92" s="105"/>
      <c r="AVR92" s="105"/>
      <c r="AVS92" s="105"/>
      <c r="AVT92" s="105"/>
      <c r="AVU92" s="105"/>
      <c r="AVV92" s="105"/>
      <c r="AVW92" s="105"/>
      <c r="AVX92" s="105"/>
      <c r="AVY92" s="105"/>
      <c r="AVZ92" s="105"/>
      <c r="AWA92" s="105"/>
      <c r="AWB92" s="105"/>
      <c r="AWC92" s="105"/>
      <c r="AWD92" s="105"/>
      <c r="AWE92" s="105"/>
      <c r="AWF92" s="105"/>
      <c r="AWG92" s="105"/>
      <c r="AWH92" s="105"/>
    </row>
    <row r="93" spans="1:1282" s="58" customFormat="1">
      <c r="A93" s="2578"/>
      <c r="B93" s="65"/>
      <c r="C93" s="7"/>
      <c r="D93" s="7"/>
      <c r="E93" s="7"/>
      <c r="F93" s="7"/>
      <c r="G93" s="7"/>
      <c r="H93" s="7"/>
      <c r="I93" s="7"/>
      <c r="J93" s="7"/>
      <c r="K93" s="7"/>
      <c r="L93" s="7"/>
      <c r="M93" s="7"/>
      <c r="N93" s="8"/>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c r="CE93" s="105"/>
      <c r="CF93" s="105"/>
      <c r="CG93" s="105"/>
      <c r="CH93" s="105"/>
      <c r="CI93" s="105"/>
      <c r="CJ93" s="105"/>
      <c r="CK93" s="105"/>
      <c r="CL93" s="105"/>
      <c r="CM93" s="105"/>
      <c r="CN93" s="105"/>
      <c r="CO93" s="105"/>
      <c r="CP93" s="105"/>
      <c r="CQ93" s="105"/>
      <c r="CR93" s="105"/>
      <c r="CS93" s="105"/>
      <c r="CT93" s="105"/>
      <c r="CU93" s="105"/>
      <c r="CV93" s="105"/>
      <c r="CW93" s="105"/>
      <c r="CX93" s="105"/>
      <c r="CY93" s="105"/>
      <c r="CZ93" s="105"/>
      <c r="DA93" s="105"/>
      <c r="DB93" s="105"/>
      <c r="DC93" s="105"/>
      <c r="DD93" s="105"/>
      <c r="DE93" s="105"/>
      <c r="DF93" s="105"/>
      <c r="DG93" s="105"/>
      <c r="DH93" s="105"/>
      <c r="DI93" s="105"/>
      <c r="DJ93" s="105"/>
      <c r="DK93" s="105"/>
      <c r="DL93" s="105"/>
      <c r="DM93" s="105"/>
      <c r="DN93" s="105"/>
      <c r="DO93" s="105"/>
      <c r="DP93" s="105"/>
      <c r="DQ93" s="105"/>
      <c r="DR93" s="105"/>
      <c r="DS93" s="105"/>
      <c r="DT93" s="105"/>
      <c r="DU93" s="105"/>
      <c r="DV93" s="105"/>
      <c r="DW93" s="105"/>
      <c r="DX93" s="105"/>
      <c r="DY93" s="105"/>
      <c r="DZ93" s="105"/>
      <c r="EA93" s="105"/>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05"/>
      <c r="FM93" s="105"/>
      <c r="FN93" s="105"/>
      <c r="FO93" s="105"/>
      <c r="FP93" s="105"/>
      <c r="FQ93" s="105"/>
      <c r="FR93" s="105"/>
      <c r="FS93" s="105"/>
      <c r="FT93" s="105"/>
      <c r="FU93" s="105"/>
      <c r="FV93" s="105"/>
      <c r="FW93" s="105"/>
      <c r="FX93" s="105"/>
      <c r="FY93" s="105"/>
      <c r="FZ93" s="105"/>
      <c r="GA93" s="105"/>
      <c r="GB93" s="105"/>
      <c r="GC93" s="105"/>
      <c r="GD93" s="105"/>
      <c r="GE93" s="105"/>
      <c r="GF93" s="105"/>
      <c r="GG93" s="105"/>
      <c r="GH93" s="105"/>
      <c r="GI93" s="105"/>
      <c r="GJ93" s="105"/>
      <c r="GK93" s="105"/>
      <c r="GL93" s="105"/>
      <c r="GM93" s="105"/>
      <c r="GN93" s="105"/>
      <c r="GO93" s="105"/>
      <c r="GP93" s="105"/>
      <c r="GQ93" s="105"/>
      <c r="GR93" s="105"/>
      <c r="GS93" s="105"/>
      <c r="GT93" s="105"/>
      <c r="GU93" s="105"/>
      <c r="GV93" s="105"/>
      <c r="GW93" s="105"/>
      <c r="GX93" s="105"/>
      <c r="GY93" s="105"/>
      <c r="GZ93" s="105"/>
      <c r="HA93" s="105"/>
      <c r="HB93" s="105"/>
      <c r="HC93" s="105"/>
      <c r="HD93" s="105"/>
      <c r="HE93" s="105"/>
      <c r="HF93" s="105"/>
      <c r="HG93" s="105"/>
      <c r="HH93" s="105"/>
      <c r="HI93" s="105"/>
      <c r="HJ93" s="105"/>
      <c r="HK93" s="105"/>
      <c r="HL93" s="105"/>
      <c r="HM93" s="105"/>
      <c r="HN93" s="105"/>
      <c r="HO93" s="105"/>
      <c r="HP93" s="105"/>
      <c r="HQ93" s="105"/>
      <c r="HR93" s="105"/>
      <c r="HS93" s="105"/>
      <c r="HT93" s="105"/>
      <c r="HU93" s="105"/>
      <c r="HV93" s="105"/>
      <c r="HW93" s="105"/>
      <c r="HX93" s="105"/>
      <c r="HY93" s="105"/>
      <c r="HZ93" s="105"/>
      <c r="IA93" s="105"/>
      <c r="IB93" s="105"/>
      <c r="IC93" s="105"/>
      <c r="ID93" s="105"/>
      <c r="IE93" s="105"/>
      <c r="IF93" s="105"/>
      <c r="IG93" s="105"/>
      <c r="IH93" s="105"/>
      <c r="II93" s="105"/>
      <c r="IJ93" s="105"/>
      <c r="IK93" s="105"/>
      <c r="IL93" s="105"/>
      <c r="IM93" s="105"/>
      <c r="IN93" s="105"/>
      <c r="IO93" s="105"/>
      <c r="IP93" s="105"/>
      <c r="IQ93" s="105"/>
      <c r="IR93" s="105"/>
      <c r="IS93" s="105"/>
      <c r="IT93" s="105"/>
      <c r="IU93" s="105"/>
      <c r="IV93" s="105"/>
      <c r="IW93" s="105"/>
      <c r="IX93" s="105"/>
      <c r="IY93" s="105"/>
      <c r="IZ93" s="105"/>
      <c r="JA93" s="105"/>
      <c r="JB93" s="105"/>
      <c r="JC93" s="105"/>
      <c r="JD93" s="105"/>
      <c r="JE93" s="105"/>
      <c r="JF93" s="105"/>
      <c r="JG93" s="105"/>
      <c r="JH93" s="105"/>
      <c r="JI93" s="105"/>
      <c r="JJ93" s="105"/>
      <c r="JK93" s="105"/>
      <c r="JL93" s="105"/>
      <c r="JM93" s="105"/>
      <c r="JN93" s="105"/>
      <c r="JO93" s="105"/>
      <c r="JP93" s="105"/>
      <c r="JQ93" s="105"/>
      <c r="JR93" s="105"/>
      <c r="JS93" s="105"/>
      <c r="JT93" s="105"/>
      <c r="JU93" s="105"/>
      <c r="JV93" s="105"/>
      <c r="JW93" s="105"/>
      <c r="JX93" s="105"/>
      <c r="JY93" s="105"/>
      <c r="JZ93" s="105"/>
      <c r="KA93" s="105"/>
      <c r="KB93" s="105"/>
      <c r="KC93" s="105"/>
      <c r="KD93" s="105"/>
      <c r="KE93" s="105"/>
      <c r="KF93" s="105"/>
      <c r="KG93" s="105"/>
      <c r="KH93" s="105"/>
      <c r="KI93" s="105"/>
      <c r="KJ93" s="105"/>
      <c r="KK93" s="105"/>
      <c r="KL93" s="105"/>
      <c r="KM93" s="105"/>
      <c r="KN93" s="105"/>
      <c r="KO93" s="105"/>
      <c r="KP93" s="105"/>
      <c r="KQ93" s="105"/>
      <c r="KR93" s="105"/>
      <c r="KS93" s="105"/>
      <c r="KT93" s="105"/>
      <c r="KU93" s="105"/>
      <c r="KV93" s="105"/>
      <c r="KW93" s="105"/>
      <c r="KX93" s="105"/>
      <c r="KY93" s="105"/>
      <c r="KZ93" s="105"/>
      <c r="LA93" s="105"/>
      <c r="LB93" s="105"/>
      <c r="LC93" s="105"/>
      <c r="LD93" s="105"/>
      <c r="LE93" s="105"/>
      <c r="LF93" s="105"/>
      <c r="LG93" s="105"/>
      <c r="LH93" s="105"/>
      <c r="LI93" s="105"/>
      <c r="LJ93" s="105"/>
      <c r="LK93" s="105"/>
      <c r="LL93" s="105"/>
      <c r="LM93" s="105"/>
      <c r="LN93" s="105"/>
      <c r="LO93" s="105"/>
      <c r="LP93" s="105"/>
      <c r="LQ93" s="105"/>
      <c r="LR93" s="105"/>
      <c r="LS93" s="105"/>
      <c r="LT93" s="105"/>
      <c r="LU93" s="105"/>
      <c r="LV93" s="105"/>
      <c r="LW93" s="105"/>
      <c r="LX93" s="105"/>
      <c r="LY93" s="105"/>
      <c r="LZ93" s="105"/>
      <c r="MA93" s="105"/>
      <c r="MB93" s="105"/>
      <c r="MC93" s="105"/>
      <c r="MD93" s="105"/>
      <c r="ME93" s="105"/>
      <c r="MF93" s="105"/>
      <c r="MG93" s="105"/>
      <c r="MH93" s="105"/>
      <c r="MI93" s="105"/>
      <c r="MJ93" s="105"/>
      <c r="MK93" s="105"/>
      <c r="ML93" s="105"/>
      <c r="MM93" s="105"/>
      <c r="MN93" s="105"/>
      <c r="MO93" s="105"/>
      <c r="MP93" s="105"/>
      <c r="MQ93" s="105"/>
      <c r="MR93" s="105"/>
      <c r="MS93" s="105"/>
      <c r="MT93" s="105"/>
      <c r="MU93" s="105"/>
      <c r="MV93" s="105"/>
      <c r="MW93" s="105"/>
      <c r="MX93" s="105"/>
      <c r="MY93" s="105"/>
      <c r="MZ93" s="105"/>
      <c r="NA93" s="105"/>
      <c r="NB93" s="105"/>
      <c r="NC93" s="105"/>
      <c r="ND93" s="105"/>
      <c r="NE93" s="105"/>
      <c r="NF93" s="105"/>
      <c r="NG93" s="105"/>
      <c r="NH93" s="105"/>
      <c r="NI93" s="105"/>
      <c r="NJ93" s="105"/>
      <c r="NK93" s="105"/>
      <c r="NL93" s="105"/>
      <c r="NM93" s="105"/>
      <c r="NN93" s="105"/>
      <c r="NO93" s="105"/>
      <c r="NP93" s="105"/>
      <c r="NQ93" s="105"/>
      <c r="NR93" s="105"/>
      <c r="NS93" s="105"/>
      <c r="NT93" s="105"/>
      <c r="NU93" s="105"/>
      <c r="NV93" s="105"/>
      <c r="NW93" s="105"/>
      <c r="NX93" s="105"/>
      <c r="NY93" s="105"/>
      <c r="NZ93" s="105"/>
      <c r="OA93" s="105"/>
      <c r="OB93" s="105"/>
      <c r="OC93" s="105"/>
      <c r="OD93" s="105"/>
      <c r="OE93" s="105"/>
      <c r="OF93" s="105"/>
      <c r="OG93" s="105"/>
      <c r="OH93" s="105"/>
      <c r="OI93" s="105"/>
      <c r="OJ93" s="105"/>
      <c r="OK93" s="105"/>
      <c r="OL93" s="105"/>
      <c r="OM93" s="105"/>
      <c r="ON93" s="105"/>
      <c r="OO93" s="105"/>
      <c r="OP93" s="105"/>
      <c r="OQ93" s="105"/>
      <c r="OR93" s="105"/>
      <c r="OS93" s="105"/>
      <c r="OT93" s="105"/>
      <c r="OU93" s="105"/>
      <c r="OV93" s="105"/>
      <c r="OW93" s="105"/>
      <c r="OX93" s="105"/>
      <c r="OY93" s="105"/>
      <c r="OZ93" s="105"/>
      <c r="PA93" s="105"/>
      <c r="PB93" s="105"/>
      <c r="PC93" s="105"/>
      <c r="PD93" s="105"/>
      <c r="PE93" s="105"/>
      <c r="PF93" s="105"/>
      <c r="PG93" s="105"/>
      <c r="PH93" s="105"/>
      <c r="PI93" s="105"/>
      <c r="PJ93" s="105"/>
      <c r="PK93" s="105"/>
      <c r="PL93" s="105"/>
      <c r="PM93" s="105"/>
      <c r="PN93" s="105"/>
      <c r="PO93" s="105"/>
      <c r="PP93" s="105"/>
      <c r="PQ93" s="105"/>
      <c r="PR93" s="105"/>
      <c r="PS93" s="105"/>
      <c r="PT93" s="105"/>
      <c r="PU93" s="105"/>
      <c r="PV93" s="105"/>
      <c r="PW93" s="105"/>
      <c r="PX93" s="105"/>
      <c r="PY93" s="105"/>
      <c r="PZ93" s="105"/>
      <c r="QA93" s="105"/>
      <c r="QB93" s="105"/>
      <c r="QC93" s="105"/>
      <c r="QD93" s="105"/>
      <c r="QE93" s="105"/>
      <c r="QF93" s="105"/>
      <c r="QG93" s="105"/>
      <c r="QH93" s="105"/>
      <c r="QI93" s="105"/>
      <c r="QJ93" s="105"/>
      <c r="QK93" s="105"/>
      <c r="QL93" s="105"/>
      <c r="QM93" s="105"/>
      <c r="QN93" s="105"/>
      <c r="QO93" s="105"/>
      <c r="QP93" s="105"/>
      <c r="QQ93" s="105"/>
      <c r="QR93" s="105"/>
      <c r="QS93" s="105"/>
      <c r="QT93" s="105"/>
      <c r="QU93" s="105"/>
      <c r="QV93" s="105"/>
      <c r="QW93" s="105"/>
      <c r="QX93" s="105"/>
      <c r="QY93" s="105"/>
      <c r="QZ93" s="105"/>
      <c r="RA93" s="105"/>
      <c r="RB93" s="105"/>
      <c r="RC93" s="105"/>
      <c r="RD93" s="105"/>
      <c r="RE93" s="105"/>
      <c r="RF93" s="105"/>
      <c r="RG93" s="105"/>
      <c r="RH93" s="105"/>
      <c r="RI93" s="105"/>
      <c r="RJ93" s="105"/>
      <c r="RK93" s="105"/>
      <c r="RL93" s="105"/>
      <c r="RM93" s="105"/>
      <c r="RN93" s="105"/>
      <c r="RO93" s="105"/>
      <c r="RP93" s="105"/>
      <c r="RQ93" s="105"/>
      <c r="RR93" s="105"/>
      <c r="RS93" s="105"/>
      <c r="RT93" s="105"/>
      <c r="RU93" s="105"/>
      <c r="RV93" s="105"/>
      <c r="RW93" s="105"/>
      <c r="RX93" s="105"/>
      <c r="RY93" s="105"/>
      <c r="RZ93" s="105"/>
      <c r="SA93" s="105"/>
      <c r="SB93" s="105"/>
      <c r="SC93" s="105"/>
      <c r="SD93" s="105"/>
      <c r="SE93" s="105"/>
      <c r="SF93" s="105"/>
      <c r="SG93" s="105"/>
      <c r="SH93" s="105"/>
      <c r="SI93" s="105"/>
      <c r="SJ93" s="105"/>
      <c r="SK93" s="105"/>
      <c r="SL93" s="105"/>
      <c r="SM93" s="105"/>
      <c r="SN93" s="105"/>
      <c r="SO93" s="105"/>
      <c r="SP93" s="105"/>
      <c r="SQ93" s="105"/>
      <c r="SR93" s="105"/>
      <c r="SS93" s="105"/>
      <c r="ST93" s="105"/>
      <c r="SU93" s="105"/>
      <c r="SV93" s="105"/>
      <c r="SW93" s="105"/>
      <c r="SX93" s="105"/>
      <c r="SY93" s="105"/>
      <c r="SZ93" s="105"/>
      <c r="TA93" s="105"/>
      <c r="TB93" s="105"/>
      <c r="TC93" s="105"/>
      <c r="TD93" s="105"/>
      <c r="TE93" s="105"/>
      <c r="TF93" s="105"/>
      <c r="TG93" s="105"/>
      <c r="TH93" s="105"/>
      <c r="TI93" s="105"/>
      <c r="TJ93" s="105"/>
      <c r="TK93" s="105"/>
      <c r="TL93" s="105"/>
      <c r="TM93" s="105"/>
      <c r="TN93" s="105"/>
      <c r="TO93" s="105"/>
      <c r="TP93" s="105"/>
      <c r="TQ93" s="105"/>
      <c r="TR93" s="105"/>
      <c r="TS93" s="105"/>
      <c r="TT93" s="105"/>
      <c r="TU93" s="105"/>
      <c r="TV93" s="105"/>
      <c r="TW93" s="105"/>
      <c r="TX93" s="105"/>
      <c r="TY93" s="105"/>
      <c r="TZ93" s="105"/>
      <c r="UA93" s="105"/>
      <c r="UB93" s="105"/>
      <c r="UC93" s="105"/>
      <c r="UD93" s="105"/>
      <c r="UE93" s="105"/>
      <c r="UF93" s="105"/>
      <c r="UG93" s="105"/>
      <c r="UH93" s="105"/>
      <c r="UI93" s="105"/>
      <c r="UJ93" s="105"/>
      <c r="UK93" s="105"/>
      <c r="UL93" s="105"/>
      <c r="UM93" s="105"/>
      <c r="UN93" s="105"/>
      <c r="UO93" s="105"/>
      <c r="UP93" s="105"/>
      <c r="UQ93" s="105"/>
      <c r="UR93" s="105"/>
      <c r="US93" s="105"/>
      <c r="UT93" s="105"/>
      <c r="UU93" s="105"/>
      <c r="UV93" s="105"/>
      <c r="UW93" s="105"/>
      <c r="UX93" s="105"/>
      <c r="UY93" s="105"/>
      <c r="UZ93" s="105"/>
      <c r="VA93" s="105"/>
      <c r="VB93" s="105"/>
      <c r="VC93" s="105"/>
      <c r="VD93" s="105"/>
      <c r="VE93" s="105"/>
      <c r="VF93" s="105"/>
      <c r="VG93" s="105"/>
      <c r="VH93" s="105"/>
      <c r="VI93" s="105"/>
      <c r="VJ93" s="105"/>
      <c r="VK93" s="105"/>
      <c r="VL93" s="105"/>
      <c r="VM93" s="105"/>
      <c r="VN93" s="105"/>
      <c r="VO93" s="105"/>
      <c r="VP93" s="105"/>
      <c r="VQ93" s="105"/>
      <c r="VR93" s="105"/>
      <c r="VS93" s="105"/>
      <c r="VT93" s="105"/>
      <c r="VU93" s="105"/>
      <c r="VV93" s="105"/>
      <c r="VW93" s="105"/>
      <c r="VX93" s="105"/>
      <c r="VY93" s="105"/>
      <c r="VZ93" s="105"/>
      <c r="WA93" s="105"/>
      <c r="WB93" s="105"/>
      <c r="WC93" s="105"/>
      <c r="WD93" s="105"/>
      <c r="WE93" s="105"/>
      <c r="WF93" s="105"/>
      <c r="WG93" s="105"/>
      <c r="WH93" s="105"/>
      <c r="WI93" s="105"/>
      <c r="WJ93" s="105"/>
      <c r="WK93" s="105"/>
      <c r="WL93" s="105"/>
      <c r="WM93" s="105"/>
      <c r="WN93" s="105"/>
      <c r="WO93" s="105"/>
      <c r="WP93" s="105"/>
      <c r="WQ93" s="105"/>
      <c r="WR93" s="105"/>
      <c r="WS93" s="105"/>
      <c r="WT93" s="105"/>
      <c r="WU93" s="105"/>
      <c r="WV93" s="105"/>
      <c r="WW93" s="105"/>
      <c r="WX93" s="105"/>
      <c r="WY93" s="105"/>
      <c r="WZ93" s="105"/>
      <c r="XA93" s="105"/>
      <c r="XB93" s="105"/>
      <c r="XC93" s="105"/>
      <c r="XD93" s="105"/>
      <c r="XE93" s="105"/>
      <c r="XF93" s="105"/>
      <c r="XG93" s="105"/>
      <c r="XH93" s="105"/>
      <c r="XI93" s="105"/>
      <c r="XJ93" s="105"/>
      <c r="XK93" s="105"/>
      <c r="XL93" s="105"/>
      <c r="XM93" s="105"/>
      <c r="XN93" s="105"/>
      <c r="XO93" s="105"/>
      <c r="XP93" s="105"/>
      <c r="XQ93" s="105"/>
      <c r="XR93" s="105"/>
      <c r="XS93" s="105"/>
      <c r="XT93" s="105"/>
      <c r="XU93" s="105"/>
      <c r="XV93" s="105"/>
      <c r="XW93" s="105"/>
      <c r="XX93" s="105"/>
      <c r="XY93" s="105"/>
      <c r="XZ93" s="105"/>
      <c r="YA93" s="105"/>
      <c r="YB93" s="105"/>
      <c r="YC93" s="105"/>
      <c r="YD93" s="105"/>
      <c r="YE93" s="105"/>
      <c r="YF93" s="105"/>
      <c r="YG93" s="105"/>
      <c r="YH93" s="105"/>
      <c r="YI93" s="105"/>
      <c r="YJ93" s="105"/>
      <c r="YK93" s="105"/>
      <c r="YL93" s="105"/>
      <c r="YM93" s="105"/>
      <c r="YN93" s="105"/>
      <c r="YO93" s="105"/>
      <c r="YP93" s="105"/>
      <c r="YQ93" s="105"/>
      <c r="YR93" s="105"/>
      <c r="YS93" s="105"/>
      <c r="YT93" s="105"/>
      <c r="YU93" s="105"/>
      <c r="YV93" s="105"/>
      <c r="YW93" s="105"/>
      <c r="YX93" s="105"/>
      <c r="YY93" s="105"/>
      <c r="YZ93" s="105"/>
      <c r="ZA93" s="105"/>
      <c r="ZB93" s="105"/>
      <c r="ZC93" s="105"/>
      <c r="ZD93" s="105"/>
      <c r="ZE93" s="105"/>
      <c r="ZF93" s="105"/>
      <c r="ZG93" s="105"/>
      <c r="ZH93" s="105"/>
      <c r="ZI93" s="105"/>
      <c r="ZJ93" s="105"/>
      <c r="ZK93" s="105"/>
      <c r="ZL93" s="105"/>
      <c r="ZM93" s="105"/>
      <c r="ZN93" s="105"/>
      <c r="ZO93" s="105"/>
      <c r="ZP93" s="105"/>
      <c r="ZQ93" s="105"/>
      <c r="ZR93" s="105"/>
      <c r="ZS93" s="105"/>
      <c r="ZT93" s="105"/>
      <c r="ZU93" s="105"/>
      <c r="ZV93" s="105"/>
      <c r="ZW93" s="105"/>
      <c r="ZX93" s="105"/>
      <c r="ZY93" s="105"/>
      <c r="ZZ93" s="105"/>
      <c r="AAA93" s="105"/>
      <c r="AAB93" s="105"/>
      <c r="AAC93" s="105"/>
      <c r="AAD93" s="105"/>
      <c r="AAE93" s="105"/>
      <c r="AAF93" s="105"/>
      <c r="AAG93" s="105"/>
      <c r="AAH93" s="105"/>
      <c r="AAI93" s="105"/>
      <c r="AAJ93" s="105"/>
      <c r="AAK93" s="105"/>
      <c r="AAL93" s="105"/>
      <c r="AAM93" s="105"/>
      <c r="AAN93" s="105"/>
      <c r="AAO93" s="105"/>
      <c r="AAP93" s="105"/>
      <c r="AAQ93" s="105"/>
      <c r="AAR93" s="105"/>
      <c r="AAS93" s="105"/>
      <c r="AAT93" s="105"/>
      <c r="AAU93" s="105"/>
      <c r="AAV93" s="105"/>
      <c r="AAW93" s="105"/>
      <c r="AAX93" s="105"/>
      <c r="AAY93" s="105"/>
      <c r="AAZ93" s="105"/>
      <c r="ABA93" s="105"/>
      <c r="ABB93" s="105"/>
      <c r="ABC93" s="105"/>
      <c r="ABD93" s="105"/>
      <c r="ABE93" s="105"/>
      <c r="ABF93" s="105"/>
      <c r="ABG93" s="105"/>
      <c r="ABH93" s="105"/>
      <c r="ABI93" s="105"/>
      <c r="ABJ93" s="105"/>
      <c r="ABK93" s="105"/>
      <c r="ABL93" s="105"/>
      <c r="ABM93" s="105"/>
      <c r="ABN93" s="105"/>
      <c r="ABO93" s="105"/>
      <c r="ABP93" s="105"/>
      <c r="ABQ93" s="105"/>
      <c r="ABR93" s="105"/>
      <c r="ABS93" s="105"/>
      <c r="ABT93" s="105"/>
      <c r="ABU93" s="105"/>
      <c r="ABV93" s="105"/>
      <c r="ABW93" s="105"/>
      <c r="ABX93" s="105"/>
      <c r="ABY93" s="105"/>
      <c r="ABZ93" s="105"/>
      <c r="ACA93" s="105"/>
      <c r="ACB93" s="105"/>
      <c r="ACC93" s="105"/>
      <c r="ACD93" s="105"/>
      <c r="ACE93" s="105"/>
      <c r="ACF93" s="105"/>
      <c r="ACG93" s="105"/>
      <c r="ACH93" s="105"/>
      <c r="ACI93" s="105"/>
      <c r="ACJ93" s="105"/>
      <c r="ACK93" s="105"/>
      <c r="ACL93" s="105"/>
      <c r="ACM93" s="105"/>
      <c r="ACN93" s="105"/>
      <c r="ACO93" s="105"/>
      <c r="ACP93" s="105"/>
      <c r="ACQ93" s="105"/>
      <c r="ACR93" s="105"/>
      <c r="ACS93" s="105"/>
      <c r="ACT93" s="105"/>
      <c r="ACU93" s="105"/>
      <c r="ACV93" s="105"/>
      <c r="ACW93" s="105"/>
      <c r="ACX93" s="105"/>
      <c r="ACY93" s="105"/>
      <c r="ACZ93" s="105"/>
      <c r="ADA93" s="105"/>
      <c r="ADB93" s="105"/>
      <c r="ADC93" s="105"/>
      <c r="ADD93" s="105"/>
      <c r="ADE93" s="105"/>
      <c r="ADF93" s="105"/>
      <c r="ADG93" s="105"/>
      <c r="ADH93" s="105"/>
      <c r="ADI93" s="105"/>
      <c r="ADJ93" s="105"/>
      <c r="ADK93" s="105"/>
      <c r="ADL93" s="105"/>
      <c r="ADM93" s="105"/>
      <c r="ADN93" s="105"/>
      <c r="ADO93" s="105"/>
      <c r="ADP93" s="105"/>
      <c r="ADQ93" s="105"/>
      <c r="ADR93" s="105"/>
      <c r="ADS93" s="105"/>
      <c r="ADT93" s="105"/>
      <c r="ADU93" s="105"/>
      <c r="ADV93" s="105"/>
      <c r="ADW93" s="105"/>
      <c r="ADX93" s="105"/>
      <c r="ADY93" s="105"/>
      <c r="ADZ93" s="105"/>
      <c r="AEA93" s="105"/>
      <c r="AEB93" s="105"/>
      <c r="AEC93" s="105"/>
      <c r="AED93" s="105"/>
      <c r="AEE93" s="105"/>
      <c r="AEF93" s="105"/>
      <c r="AEG93" s="105"/>
      <c r="AEH93" s="105"/>
      <c r="AEI93" s="105"/>
      <c r="AEJ93" s="105"/>
      <c r="AEK93" s="105"/>
      <c r="AEL93" s="105"/>
      <c r="AEM93" s="105"/>
      <c r="AEN93" s="105"/>
      <c r="AEO93" s="105"/>
      <c r="AEP93" s="105"/>
      <c r="AEQ93" s="105"/>
      <c r="AER93" s="105"/>
      <c r="AES93" s="105"/>
      <c r="AET93" s="105"/>
      <c r="AEU93" s="105"/>
      <c r="AEV93" s="105"/>
      <c r="AEW93" s="105"/>
      <c r="AEX93" s="105"/>
      <c r="AEY93" s="105"/>
      <c r="AEZ93" s="105"/>
      <c r="AFA93" s="105"/>
      <c r="AFB93" s="105"/>
      <c r="AFC93" s="105"/>
      <c r="AFD93" s="105"/>
      <c r="AFE93" s="105"/>
      <c r="AFF93" s="105"/>
      <c r="AFG93" s="105"/>
      <c r="AFH93" s="105"/>
      <c r="AFI93" s="105"/>
      <c r="AFJ93" s="105"/>
      <c r="AFK93" s="105"/>
      <c r="AFL93" s="105"/>
      <c r="AFM93" s="105"/>
      <c r="AFN93" s="105"/>
      <c r="AFO93" s="105"/>
      <c r="AFP93" s="105"/>
      <c r="AFQ93" s="105"/>
      <c r="AFR93" s="105"/>
      <c r="AFS93" s="105"/>
      <c r="AFT93" s="105"/>
      <c r="AFU93" s="105"/>
      <c r="AFV93" s="105"/>
      <c r="AFW93" s="105"/>
      <c r="AFX93" s="105"/>
      <c r="AFY93" s="105"/>
      <c r="AFZ93" s="105"/>
      <c r="AGA93" s="105"/>
      <c r="AGB93" s="105"/>
      <c r="AGC93" s="105"/>
      <c r="AGD93" s="105"/>
      <c r="AGE93" s="105"/>
      <c r="AGF93" s="105"/>
      <c r="AGG93" s="105"/>
      <c r="AGH93" s="105"/>
      <c r="AGI93" s="105"/>
      <c r="AGJ93" s="105"/>
      <c r="AGK93" s="105"/>
      <c r="AGL93" s="105"/>
      <c r="AGM93" s="105"/>
      <c r="AGN93" s="105"/>
      <c r="AGO93" s="105"/>
      <c r="AGP93" s="105"/>
      <c r="AGQ93" s="105"/>
      <c r="AGR93" s="105"/>
      <c r="AGS93" s="105"/>
      <c r="AGT93" s="105"/>
      <c r="AGU93" s="105"/>
      <c r="AGV93" s="105"/>
      <c r="AGW93" s="105"/>
      <c r="AGX93" s="105"/>
      <c r="AGY93" s="105"/>
      <c r="AGZ93" s="105"/>
      <c r="AHA93" s="105"/>
      <c r="AHB93" s="105"/>
      <c r="AHC93" s="105"/>
      <c r="AHD93" s="105"/>
      <c r="AHE93" s="105"/>
      <c r="AHF93" s="105"/>
      <c r="AHG93" s="105"/>
      <c r="AHH93" s="105"/>
      <c r="AHI93" s="105"/>
      <c r="AHJ93" s="105"/>
      <c r="AHK93" s="105"/>
      <c r="AHL93" s="105"/>
      <c r="AHM93" s="105"/>
      <c r="AHN93" s="105"/>
      <c r="AHO93" s="105"/>
      <c r="AHP93" s="105"/>
      <c r="AHQ93" s="105"/>
      <c r="AHR93" s="105"/>
      <c r="AHS93" s="105"/>
      <c r="AHT93" s="105"/>
      <c r="AHU93" s="105"/>
      <c r="AHV93" s="105"/>
      <c r="AHW93" s="105"/>
      <c r="AHX93" s="105"/>
      <c r="AHY93" s="105"/>
      <c r="AHZ93" s="105"/>
      <c r="AIA93" s="105"/>
      <c r="AIB93" s="105"/>
      <c r="AIC93" s="105"/>
      <c r="AID93" s="105"/>
      <c r="AIE93" s="105"/>
      <c r="AIF93" s="105"/>
      <c r="AIG93" s="105"/>
      <c r="AIH93" s="105"/>
      <c r="AII93" s="105"/>
      <c r="AIJ93" s="105"/>
      <c r="AIK93" s="105"/>
      <c r="AIL93" s="105"/>
      <c r="AIM93" s="105"/>
      <c r="AIN93" s="105"/>
      <c r="AIO93" s="105"/>
      <c r="AIP93" s="105"/>
      <c r="AIQ93" s="105"/>
      <c r="AIR93" s="105"/>
      <c r="AIS93" s="105"/>
      <c r="AIT93" s="105"/>
      <c r="AIU93" s="105"/>
      <c r="AIV93" s="105"/>
      <c r="AIW93" s="105"/>
      <c r="AIX93" s="105"/>
      <c r="AIY93" s="105"/>
      <c r="AIZ93" s="105"/>
      <c r="AJA93" s="105"/>
      <c r="AJB93" s="105"/>
      <c r="AJC93" s="105"/>
      <c r="AJD93" s="105"/>
      <c r="AJE93" s="105"/>
      <c r="AJF93" s="105"/>
      <c r="AJG93" s="105"/>
      <c r="AJH93" s="105"/>
      <c r="AJI93" s="105"/>
      <c r="AJJ93" s="105"/>
      <c r="AJK93" s="105"/>
      <c r="AJL93" s="105"/>
      <c r="AJM93" s="105"/>
      <c r="AJN93" s="105"/>
      <c r="AJO93" s="105"/>
      <c r="AJP93" s="105"/>
      <c r="AJQ93" s="105"/>
      <c r="AJR93" s="105"/>
      <c r="AJS93" s="105"/>
      <c r="AJT93" s="105"/>
      <c r="AJU93" s="105"/>
      <c r="AJV93" s="105"/>
      <c r="AJW93" s="105"/>
      <c r="AJX93" s="105"/>
      <c r="AJY93" s="105"/>
      <c r="AJZ93" s="105"/>
      <c r="AKA93" s="105"/>
      <c r="AKB93" s="105"/>
      <c r="AKC93" s="105"/>
      <c r="AKD93" s="105"/>
      <c r="AKE93" s="105"/>
      <c r="AKF93" s="105"/>
      <c r="AKG93" s="105"/>
      <c r="AKH93" s="105"/>
      <c r="AKI93" s="105"/>
      <c r="AKJ93" s="105"/>
      <c r="AKK93" s="105"/>
      <c r="AKL93" s="105"/>
      <c r="AKM93" s="105"/>
      <c r="AKN93" s="105"/>
      <c r="AKO93" s="105"/>
      <c r="AKP93" s="105"/>
      <c r="AKQ93" s="105"/>
      <c r="AKR93" s="105"/>
      <c r="AKS93" s="105"/>
      <c r="AKT93" s="105"/>
      <c r="AKU93" s="105"/>
      <c r="AKV93" s="105"/>
      <c r="AKW93" s="105"/>
      <c r="AKX93" s="105"/>
      <c r="AKY93" s="105"/>
      <c r="AKZ93" s="105"/>
      <c r="ALA93" s="105"/>
      <c r="ALB93" s="105"/>
      <c r="ALC93" s="105"/>
      <c r="ALD93" s="105"/>
      <c r="ALE93" s="105"/>
      <c r="ALF93" s="105"/>
      <c r="ALG93" s="105"/>
      <c r="ALH93" s="105"/>
      <c r="ALI93" s="105"/>
      <c r="ALJ93" s="105"/>
      <c r="ALK93" s="105"/>
      <c r="ALL93" s="105"/>
      <c r="ALM93" s="105"/>
      <c r="ALN93" s="105"/>
      <c r="ALO93" s="105"/>
      <c r="ALP93" s="105"/>
      <c r="ALQ93" s="105"/>
      <c r="ALR93" s="105"/>
      <c r="ALS93" s="105"/>
      <c r="ALT93" s="105"/>
      <c r="ALU93" s="105"/>
      <c r="ALV93" s="105"/>
      <c r="ALW93" s="105"/>
      <c r="ALX93" s="105"/>
      <c r="ALY93" s="105"/>
      <c r="ALZ93" s="105"/>
      <c r="AMA93" s="105"/>
      <c r="AMB93" s="105"/>
      <c r="AMC93" s="105"/>
      <c r="AMD93" s="105"/>
      <c r="AME93" s="105"/>
      <c r="AMF93" s="105"/>
      <c r="AMG93" s="105"/>
      <c r="AMH93" s="105"/>
      <c r="AMI93" s="105"/>
      <c r="AMJ93" s="105"/>
      <c r="AMK93" s="105"/>
      <c r="AML93" s="105"/>
      <c r="AMM93" s="105"/>
      <c r="AMN93" s="105"/>
      <c r="AMO93" s="105"/>
      <c r="AMP93" s="105"/>
      <c r="AMQ93" s="105"/>
      <c r="AMR93" s="105"/>
      <c r="AMS93" s="105"/>
      <c r="AMT93" s="105"/>
      <c r="AMU93" s="105"/>
      <c r="AMV93" s="105"/>
      <c r="AMW93" s="105"/>
      <c r="AMX93" s="105"/>
      <c r="AMY93" s="105"/>
      <c r="AMZ93" s="105"/>
      <c r="ANA93" s="105"/>
      <c r="ANB93" s="105"/>
      <c r="ANC93" s="105"/>
      <c r="AND93" s="105"/>
      <c r="ANE93" s="105"/>
      <c r="ANF93" s="105"/>
      <c r="ANG93" s="105"/>
      <c r="ANH93" s="105"/>
      <c r="ANI93" s="105"/>
      <c r="ANJ93" s="105"/>
      <c r="ANK93" s="105"/>
      <c r="ANL93" s="105"/>
      <c r="ANM93" s="105"/>
      <c r="ANN93" s="105"/>
      <c r="ANO93" s="105"/>
      <c r="ANP93" s="105"/>
      <c r="ANQ93" s="105"/>
      <c r="ANR93" s="105"/>
      <c r="ANS93" s="105"/>
      <c r="ANT93" s="105"/>
      <c r="ANU93" s="105"/>
      <c r="ANV93" s="105"/>
      <c r="ANW93" s="105"/>
      <c r="ANX93" s="105"/>
      <c r="ANY93" s="105"/>
      <c r="ANZ93" s="105"/>
      <c r="AOA93" s="105"/>
      <c r="AOB93" s="105"/>
      <c r="AOC93" s="105"/>
      <c r="AOD93" s="105"/>
      <c r="AOE93" s="105"/>
      <c r="AOF93" s="105"/>
      <c r="AOG93" s="105"/>
      <c r="AOH93" s="105"/>
      <c r="AOI93" s="105"/>
      <c r="AOJ93" s="105"/>
      <c r="AOK93" s="105"/>
      <c r="AOL93" s="105"/>
      <c r="AOM93" s="105"/>
      <c r="AON93" s="105"/>
      <c r="AOO93" s="105"/>
      <c r="AOP93" s="105"/>
      <c r="AOQ93" s="105"/>
      <c r="AOR93" s="105"/>
      <c r="AOS93" s="105"/>
      <c r="AOT93" s="105"/>
      <c r="AOU93" s="105"/>
      <c r="AOV93" s="105"/>
      <c r="AOW93" s="105"/>
      <c r="AOX93" s="105"/>
      <c r="AOY93" s="105"/>
      <c r="AOZ93" s="105"/>
      <c r="APA93" s="105"/>
      <c r="APB93" s="105"/>
      <c r="APC93" s="105"/>
      <c r="APD93" s="105"/>
      <c r="APE93" s="105"/>
      <c r="APF93" s="105"/>
      <c r="APG93" s="105"/>
      <c r="APH93" s="105"/>
      <c r="API93" s="105"/>
      <c r="APJ93" s="105"/>
      <c r="APK93" s="105"/>
      <c r="APL93" s="105"/>
      <c r="APM93" s="105"/>
      <c r="APN93" s="105"/>
      <c r="APO93" s="105"/>
      <c r="APP93" s="105"/>
      <c r="APQ93" s="105"/>
      <c r="APR93" s="105"/>
      <c r="APS93" s="105"/>
      <c r="APT93" s="105"/>
      <c r="APU93" s="105"/>
      <c r="APV93" s="105"/>
      <c r="APW93" s="105"/>
      <c r="APX93" s="105"/>
      <c r="APY93" s="105"/>
      <c r="APZ93" s="105"/>
      <c r="AQA93" s="105"/>
      <c r="AQB93" s="105"/>
      <c r="AQC93" s="105"/>
      <c r="AQD93" s="105"/>
      <c r="AQE93" s="105"/>
      <c r="AQF93" s="105"/>
      <c r="AQG93" s="105"/>
      <c r="AQH93" s="105"/>
      <c r="AQI93" s="105"/>
      <c r="AQJ93" s="105"/>
      <c r="AQK93" s="105"/>
      <c r="AQL93" s="105"/>
      <c r="AQM93" s="105"/>
      <c r="AQN93" s="105"/>
      <c r="AQO93" s="105"/>
      <c r="AQP93" s="105"/>
      <c r="AQQ93" s="105"/>
      <c r="AQR93" s="105"/>
      <c r="AQS93" s="105"/>
      <c r="AQT93" s="105"/>
      <c r="AQU93" s="105"/>
      <c r="AQV93" s="105"/>
      <c r="AQW93" s="105"/>
      <c r="AQX93" s="105"/>
      <c r="AQY93" s="105"/>
      <c r="AQZ93" s="105"/>
      <c r="ARA93" s="105"/>
      <c r="ARB93" s="105"/>
      <c r="ARC93" s="105"/>
      <c r="ARD93" s="105"/>
      <c r="ARE93" s="105"/>
      <c r="ARF93" s="105"/>
      <c r="ARG93" s="105"/>
      <c r="ARH93" s="105"/>
      <c r="ARI93" s="105"/>
      <c r="ARJ93" s="105"/>
      <c r="ARK93" s="105"/>
      <c r="ARL93" s="105"/>
      <c r="ARM93" s="105"/>
      <c r="ARN93" s="105"/>
      <c r="ARO93" s="105"/>
      <c r="ARP93" s="105"/>
      <c r="ARQ93" s="105"/>
      <c r="ARR93" s="105"/>
      <c r="ARS93" s="105"/>
      <c r="ART93" s="105"/>
      <c r="ARU93" s="105"/>
      <c r="ARV93" s="105"/>
      <c r="ARW93" s="105"/>
      <c r="ARX93" s="105"/>
      <c r="ARY93" s="105"/>
      <c r="ARZ93" s="105"/>
      <c r="ASA93" s="105"/>
      <c r="ASB93" s="105"/>
      <c r="ASC93" s="105"/>
      <c r="ASD93" s="105"/>
      <c r="ASE93" s="105"/>
      <c r="ASF93" s="105"/>
      <c r="ASG93" s="105"/>
      <c r="ASH93" s="105"/>
      <c r="ASI93" s="105"/>
      <c r="ASJ93" s="105"/>
      <c r="ASK93" s="105"/>
      <c r="ASL93" s="105"/>
      <c r="ASM93" s="105"/>
      <c r="ASN93" s="105"/>
      <c r="ASO93" s="105"/>
      <c r="ASP93" s="105"/>
      <c r="ASQ93" s="105"/>
      <c r="ASR93" s="105"/>
      <c r="ASS93" s="105"/>
      <c r="AST93" s="105"/>
      <c r="ASU93" s="105"/>
      <c r="ASV93" s="105"/>
      <c r="ASW93" s="105"/>
      <c r="ASX93" s="105"/>
      <c r="ASY93" s="105"/>
      <c r="ASZ93" s="105"/>
      <c r="ATA93" s="105"/>
      <c r="ATB93" s="105"/>
      <c r="ATC93" s="105"/>
      <c r="ATD93" s="105"/>
      <c r="ATE93" s="105"/>
      <c r="ATF93" s="105"/>
      <c r="ATG93" s="105"/>
      <c r="ATH93" s="105"/>
      <c r="ATI93" s="105"/>
      <c r="ATJ93" s="105"/>
      <c r="ATK93" s="105"/>
      <c r="ATL93" s="105"/>
      <c r="ATM93" s="105"/>
      <c r="ATN93" s="105"/>
      <c r="ATO93" s="105"/>
      <c r="ATP93" s="105"/>
      <c r="ATQ93" s="105"/>
      <c r="ATR93" s="105"/>
      <c r="ATS93" s="105"/>
      <c r="ATT93" s="105"/>
      <c r="ATU93" s="105"/>
      <c r="ATV93" s="105"/>
      <c r="ATW93" s="105"/>
      <c r="ATX93" s="105"/>
      <c r="ATY93" s="105"/>
      <c r="ATZ93" s="105"/>
      <c r="AUA93" s="105"/>
      <c r="AUB93" s="105"/>
      <c r="AUC93" s="105"/>
      <c r="AUD93" s="105"/>
      <c r="AUE93" s="105"/>
      <c r="AUF93" s="105"/>
      <c r="AUG93" s="105"/>
      <c r="AUH93" s="105"/>
      <c r="AUI93" s="105"/>
      <c r="AUJ93" s="105"/>
      <c r="AUK93" s="105"/>
      <c r="AUL93" s="105"/>
      <c r="AUM93" s="105"/>
      <c r="AUN93" s="105"/>
      <c r="AUO93" s="105"/>
      <c r="AUP93" s="105"/>
      <c r="AUQ93" s="105"/>
      <c r="AUR93" s="105"/>
      <c r="AUS93" s="105"/>
      <c r="AUT93" s="105"/>
      <c r="AUU93" s="105"/>
      <c r="AUV93" s="105"/>
      <c r="AUW93" s="105"/>
      <c r="AUX93" s="105"/>
      <c r="AUY93" s="105"/>
      <c r="AUZ93" s="105"/>
      <c r="AVA93" s="105"/>
      <c r="AVB93" s="105"/>
      <c r="AVC93" s="105"/>
      <c r="AVD93" s="105"/>
      <c r="AVE93" s="105"/>
      <c r="AVF93" s="105"/>
      <c r="AVG93" s="105"/>
      <c r="AVH93" s="105"/>
      <c r="AVI93" s="105"/>
      <c r="AVJ93" s="105"/>
      <c r="AVK93" s="105"/>
      <c r="AVL93" s="105"/>
      <c r="AVM93" s="105"/>
      <c r="AVN93" s="105"/>
      <c r="AVO93" s="105"/>
      <c r="AVP93" s="105"/>
      <c r="AVQ93" s="105"/>
      <c r="AVR93" s="105"/>
      <c r="AVS93" s="105"/>
      <c r="AVT93" s="105"/>
      <c r="AVU93" s="105"/>
      <c r="AVV93" s="105"/>
      <c r="AVW93" s="105"/>
      <c r="AVX93" s="105"/>
      <c r="AVY93" s="105"/>
      <c r="AVZ93" s="105"/>
      <c r="AWA93" s="105"/>
      <c r="AWB93" s="105"/>
      <c r="AWC93" s="105"/>
      <c r="AWD93" s="105"/>
      <c r="AWE93" s="105"/>
      <c r="AWF93" s="105"/>
      <c r="AWG93" s="105"/>
      <c r="AWH93" s="105"/>
    </row>
    <row r="94" spans="1:1282" s="58" customFormat="1" ht="15.75">
      <c r="A94" s="2578"/>
      <c r="B94" s="108" t="s">
        <v>34</v>
      </c>
      <c r="C94" s="89" t="s">
        <v>25</v>
      </c>
      <c r="D94" s="7"/>
      <c r="E94" s="7"/>
      <c r="F94" s="7"/>
      <c r="G94" s="7"/>
      <c r="H94" s="7"/>
      <c r="I94" s="7"/>
      <c r="J94" s="7"/>
      <c r="K94" s="7"/>
      <c r="L94" s="7"/>
      <c r="M94" s="7"/>
      <c r="N94" s="8"/>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c r="CE94" s="105"/>
      <c r="CF94" s="105"/>
      <c r="CG94" s="105"/>
      <c r="CH94" s="105"/>
      <c r="CI94" s="105"/>
      <c r="CJ94" s="105"/>
      <c r="CK94" s="105"/>
      <c r="CL94" s="105"/>
      <c r="CM94" s="105"/>
      <c r="CN94" s="105"/>
      <c r="CO94" s="105"/>
      <c r="CP94" s="105"/>
      <c r="CQ94" s="105"/>
      <c r="CR94" s="105"/>
      <c r="CS94" s="105"/>
      <c r="CT94" s="105"/>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05"/>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05"/>
      <c r="FM94" s="105"/>
      <c r="FN94" s="105"/>
      <c r="FO94" s="105"/>
      <c r="FP94" s="105"/>
      <c r="FQ94" s="105"/>
      <c r="FR94" s="105"/>
      <c r="FS94" s="105"/>
      <c r="FT94" s="105"/>
      <c r="FU94" s="105"/>
      <c r="FV94" s="105"/>
      <c r="FW94" s="105"/>
      <c r="FX94" s="105"/>
      <c r="FY94" s="105"/>
      <c r="FZ94" s="105"/>
      <c r="GA94" s="105"/>
      <c r="GB94" s="105"/>
      <c r="GC94" s="105"/>
      <c r="GD94" s="105"/>
      <c r="GE94" s="105"/>
      <c r="GF94" s="105"/>
      <c r="GG94" s="105"/>
      <c r="GH94" s="105"/>
      <c r="GI94" s="105"/>
      <c r="GJ94" s="105"/>
      <c r="GK94" s="105"/>
      <c r="GL94" s="105"/>
      <c r="GM94" s="105"/>
      <c r="GN94" s="105"/>
      <c r="GO94" s="105"/>
      <c r="GP94" s="105"/>
      <c r="GQ94" s="105"/>
      <c r="GR94" s="105"/>
      <c r="GS94" s="105"/>
      <c r="GT94" s="105"/>
      <c r="GU94" s="105"/>
      <c r="GV94" s="105"/>
      <c r="GW94" s="105"/>
      <c r="GX94" s="105"/>
      <c r="GY94" s="105"/>
      <c r="GZ94" s="105"/>
      <c r="HA94" s="105"/>
      <c r="HB94" s="105"/>
      <c r="HC94" s="105"/>
      <c r="HD94" s="105"/>
      <c r="HE94" s="105"/>
      <c r="HF94" s="105"/>
      <c r="HG94" s="105"/>
      <c r="HH94" s="105"/>
      <c r="HI94" s="105"/>
      <c r="HJ94" s="105"/>
      <c r="HK94" s="105"/>
      <c r="HL94" s="105"/>
      <c r="HM94" s="105"/>
      <c r="HN94" s="105"/>
      <c r="HO94" s="105"/>
      <c r="HP94" s="105"/>
      <c r="HQ94" s="105"/>
      <c r="HR94" s="105"/>
      <c r="HS94" s="105"/>
      <c r="HT94" s="105"/>
      <c r="HU94" s="105"/>
      <c r="HV94" s="105"/>
      <c r="HW94" s="105"/>
      <c r="HX94" s="105"/>
      <c r="HY94" s="105"/>
      <c r="HZ94" s="105"/>
      <c r="IA94" s="105"/>
      <c r="IB94" s="105"/>
      <c r="IC94" s="105"/>
      <c r="ID94" s="105"/>
      <c r="IE94" s="105"/>
      <c r="IF94" s="105"/>
      <c r="IG94" s="105"/>
      <c r="IH94" s="105"/>
      <c r="II94" s="105"/>
      <c r="IJ94" s="105"/>
      <c r="IK94" s="105"/>
      <c r="IL94" s="105"/>
      <c r="IM94" s="105"/>
      <c r="IN94" s="105"/>
      <c r="IO94" s="105"/>
      <c r="IP94" s="105"/>
      <c r="IQ94" s="105"/>
      <c r="IR94" s="105"/>
      <c r="IS94" s="105"/>
      <c r="IT94" s="105"/>
      <c r="IU94" s="105"/>
      <c r="IV94" s="105"/>
      <c r="IW94" s="105"/>
      <c r="IX94" s="105"/>
      <c r="IY94" s="105"/>
      <c r="IZ94" s="105"/>
      <c r="JA94" s="105"/>
      <c r="JB94" s="105"/>
      <c r="JC94" s="105"/>
      <c r="JD94" s="105"/>
      <c r="JE94" s="105"/>
      <c r="JF94" s="105"/>
      <c r="JG94" s="105"/>
      <c r="JH94" s="105"/>
      <c r="JI94" s="105"/>
      <c r="JJ94" s="105"/>
      <c r="JK94" s="105"/>
      <c r="JL94" s="105"/>
      <c r="JM94" s="105"/>
      <c r="JN94" s="105"/>
      <c r="JO94" s="105"/>
      <c r="JP94" s="105"/>
      <c r="JQ94" s="105"/>
      <c r="JR94" s="105"/>
      <c r="JS94" s="105"/>
      <c r="JT94" s="105"/>
      <c r="JU94" s="105"/>
      <c r="JV94" s="105"/>
      <c r="JW94" s="105"/>
      <c r="JX94" s="105"/>
      <c r="JY94" s="105"/>
      <c r="JZ94" s="105"/>
      <c r="KA94" s="105"/>
      <c r="KB94" s="105"/>
      <c r="KC94" s="105"/>
      <c r="KD94" s="105"/>
      <c r="KE94" s="105"/>
      <c r="KF94" s="105"/>
      <c r="KG94" s="105"/>
      <c r="KH94" s="105"/>
      <c r="KI94" s="105"/>
      <c r="KJ94" s="105"/>
      <c r="KK94" s="105"/>
      <c r="KL94" s="105"/>
      <c r="KM94" s="105"/>
      <c r="KN94" s="105"/>
      <c r="KO94" s="105"/>
      <c r="KP94" s="105"/>
      <c r="KQ94" s="105"/>
      <c r="KR94" s="105"/>
      <c r="KS94" s="105"/>
      <c r="KT94" s="105"/>
      <c r="KU94" s="105"/>
      <c r="KV94" s="105"/>
      <c r="KW94" s="105"/>
      <c r="KX94" s="105"/>
      <c r="KY94" s="105"/>
      <c r="KZ94" s="105"/>
      <c r="LA94" s="105"/>
      <c r="LB94" s="105"/>
      <c r="LC94" s="105"/>
      <c r="LD94" s="105"/>
      <c r="LE94" s="105"/>
      <c r="LF94" s="105"/>
      <c r="LG94" s="105"/>
      <c r="LH94" s="105"/>
      <c r="LI94" s="105"/>
      <c r="LJ94" s="105"/>
      <c r="LK94" s="105"/>
      <c r="LL94" s="105"/>
      <c r="LM94" s="105"/>
      <c r="LN94" s="105"/>
      <c r="LO94" s="105"/>
      <c r="LP94" s="105"/>
      <c r="LQ94" s="105"/>
      <c r="LR94" s="105"/>
      <c r="LS94" s="105"/>
      <c r="LT94" s="105"/>
      <c r="LU94" s="105"/>
      <c r="LV94" s="105"/>
      <c r="LW94" s="105"/>
      <c r="LX94" s="105"/>
      <c r="LY94" s="105"/>
      <c r="LZ94" s="105"/>
      <c r="MA94" s="105"/>
      <c r="MB94" s="105"/>
      <c r="MC94" s="105"/>
      <c r="MD94" s="105"/>
      <c r="ME94" s="105"/>
      <c r="MF94" s="105"/>
      <c r="MG94" s="105"/>
      <c r="MH94" s="105"/>
      <c r="MI94" s="105"/>
      <c r="MJ94" s="105"/>
      <c r="MK94" s="105"/>
      <c r="ML94" s="105"/>
      <c r="MM94" s="105"/>
      <c r="MN94" s="105"/>
      <c r="MO94" s="105"/>
      <c r="MP94" s="105"/>
      <c r="MQ94" s="105"/>
      <c r="MR94" s="105"/>
      <c r="MS94" s="105"/>
      <c r="MT94" s="105"/>
      <c r="MU94" s="105"/>
      <c r="MV94" s="105"/>
      <c r="MW94" s="105"/>
      <c r="MX94" s="105"/>
      <c r="MY94" s="105"/>
      <c r="MZ94" s="105"/>
      <c r="NA94" s="105"/>
      <c r="NB94" s="105"/>
      <c r="NC94" s="105"/>
      <c r="ND94" s="105"/>
      <c r="NE94" s="105"/>
      <c r="NF94" s="105"/>
      <c r="NG94" s="105"/>
      <c r="NH94" s="105"/>
      <c r="NI94" s="105"/>
      <c r="NJ94" s="105"/>
      <c r="NK94" s="105"/>
      <c r="NL94" s="105"/>
      <c r="NM94" s="105"/>
      <c r="NN94" s="105"/>
      <c r="NO94" s="105"/>
      <c r="NP94" s="105"/>
      <c r="NQ94" s="105"/>
      <c r="NR94" s="105"/>
      <c r="NS94" s="105"/>
      <c r="NT94" s="105"/>
      <c r="NU94" s="105"/>
      <c r="NV94" s="105"/>
      <c r="NW94" s="105"/>
      <c r="NX94" s="105"/>
      <c r="NY94" s="105"/>
      <c r="NZ94" s="105"/>
      <c r="OA94" s="105"/>
      <c r="OB94" s="105"/>
      <c r="OC94" s="105"/>
      <c r="OD94" s="105"/>
      <c r="OE94" s="105"/>
      <c r="OF94" s="105"/>
      <c r="OG94" s="105"/>
      <c r="OH94" s="105"/>
      <c r="OI94" s="105"/>
      <c r="OJ94" s="105"/>
      <c r="OK94" s="105"/>
      <c r="OL94" s="105"/>
      <c r="OM94" s="105"/>
      <c r="ON94" s="105"/>
      <c r="OO94" s="105"/>
      <c r="OP94" s="105"/>
      <c r="OQ94" s="105"/>
      <c r="OR94" s="105"/>
      <c r="OS94" s="105"/>
      <c r="OT94" s="105"/>
      <c r="OU94" s="105"/>
      <c r="OV94" s="105"/>
      <c r="OW94" s="105"/>
      <c r="OX94" s="105"/>
      <c r="OY94" s="105"/>
      <c r="OZ94" s="105"/>
      <c r="PA94" s="105"/>
      <c r="PB94" s="105"/>
      <c r="PC94" s="105"/>
      <c r="PD94" s="105"/>
      <c r="PE94" s="105"/>
      <c r="PF94" s="105"/>
      <c r="PG94" s="105"/>
      <c r="PH94" s="105"/>
      <c r="PI94" s="105"/>
      <c r="PJ94" s="105"/>
      <c r="PK94" s="105"/>
      <c r="PL94" s="105"/>
      <c r="PM94" s="105"/>
      <c r="PN94" s="105"/>
      <c r="PO94" s="105"/>
      <c r="PP94" s="105"/>
      <c r="PQ94" s="105"/>
      <c r="PR94" s="105"/>
      <c r="PS94" s="105"/>
      <c r="PT94" s="105"/>
      <c r="PU94" s="105"/>
      <c r="PV94" s="105"/>
      <c r="PW94" s="105"/>
      <c r="PX94" s="105"/>
      <c r="PY94" s="105"/>
      <c r="PZ94" s="105"/>
      <c r="QA94" s="105"/>
      <c r="QB94" s="105"/>
      <c r="QC94" s="105"/>
      <c r="QD94" s="105"/>
      <c r="QE94" s="105"/>
      <c r="QF94" s="105"/>
      <c r="QG94" s="105"/>
      <c r="QH94" s="105"/>
      <c r="QI94" s="105"/>
      <c r="QJ94" s="105"/>
      <c r="QK94" s="105"/>
      <c r="QL94" s="105"/>
      <c r="QM94" s="105"/>
      <c r="QN94" s="105"/>
      <c r="QO94" s="105"/>
      <c r="QP94" s="105"/>
      <c r="QQ94" s="105"/>
      <c r="QR94" s="105"/>
      <c r="QS94" s="105"/>
      <c r="QT94" s="105"/>
      <c r="QU94" s="105"/>
      <c r="QV94" s="105"/>
      <c r="QW94" s="105"/>
      <c r="QX94" s="105"/>
      <c r="QY94" s="105"/>
      <c r="QZ94" s="105"/>
      <c r="RA94" s="105"/>
      <c r="RB94" s="105"/>
      <c r="RC94" s="105"/>
      <c r="RD94" s="105"/>
      <c r="RE94" s="105"/>
      <c r="RF94" s="105"/>
      <c r="RG94" s="105"/>
      <c r="RH94" s="105"/>
      <c r="RI94" s="105"/>
      <c r="RJ94" s="105"/>
      <c r="RK94" s="105"/>
      <c r="RL94" s="105"/>
      <c r="RM94" s="105"/>
      <c r="RN94" s="105"/>
      <c r="RO94" s="105"/>
      <c r="RP94" s="105"/>
      <c r="RQ94" s="105"/>
      <c r="RR94" s="105"/>
      <c r="RS94" s="105"/>
      <c r="RT94" s="105"/>
      <c r="RU94" s="105"/>
      <c r="RV94" s="105"/>
      <c r="RW94" s="105"/>
      <c r="RX94" s="105"/>
      <c r="RY94" s="105"/>
      <c r="RZ94" s="105"/>
      <c r="SA94" s="105"/>
      <c r="SB94" s="105"/>
      <c r="SC94" s="105"/>
      <c r="SD94" s="105"/>
      <c r="SE94" s="105"/>
      <c r="SF94" s="105"/>
      <c r="SG94" s="105"/>
      <c r="SH94" s="105"/>
      <c r="SI94" s="105"/>
      <c r="SJ94" s="105"/>
      <c r="SK94" s="105"/>
      <c r="SL94" s="105"/>
      <c r="SM94" s="105"/>
      <c r="SN94" s="105"/>
      <c r="SO94" s="105"/>
      <c r="SP94" s="105"/>
      <c r="SQ94" s="105"/>
      <c r="SR94" s="105"/>
      <c r="SS94" s="105"/>
      <c r="ST94" s="105"/>
      <c r="SU94" s="105"/>
      <c r="SV94" s="105"/>
      <c r="SW94" s="105"/>
      <c r="SX94" s="105"/>
      <c r="SY94" s="105"/>
      <c r="SZ94" s="105"/>
      <c r="TA94" s="105"/>
      <c r="TB94" s="105"/>
      <c r="TC94" s="105"/>
      <c r="TD94" s="105"/>
      <c r="TE94" s="105"/>
      <c r="TF94" s="105"/>
      <c r="TG94" s="105"/>
      <c r="TH94" s="105"/>
      <c r="TI94" s="105"/>
      <c r="TJ94" s="105"/>
      <c r="TK94" s="105"/>
      <c r="TL94" s="105"/>
      <c r="TM94" s="105"/>
      <c r="TN94" s="105"/>
      <c r="TO94" s="105"/>
      <c r="TP94" s="105"/>
      <c r="TQ94" s="105"/>
      <c r="TR94" s="105"/>
      <c r="TS94" s="105"/>
      <c r="TT94" s="105"/>
      <c r="TU94" s="105"/>
      <c r="TV94" s="105"/>
      <c r="TW94" s="105"/>
      <c r="TX94" s="105"/>
      <c r="TY94" s="105"/>
      <c r="TZ94" s="105"/>
      <c r="UA94" s="105"/>
      <c r="UB94" s="105"/>
      <c r="UC94" s="105"/>
      <c r="UD94" s="105"/>
      <c r="UE94" s="105"/>
      <c r="UF94" s="105"/>
      <c r="UG94" s="105"/>
      <c r="UH94" s="105"/>
      <c r="UI94" s="105"/>
      <c r="UJ94" s="105"/>
      <c r="UK94" s="105"/>
      <c r="UL94" s="105"/>
      <c r="UM94" s="105"/>
      <c r="UN94" s="105"/>
      <c r="UO94" s="105"/>
      <c r="UP94" s="105"/>
      <c r="UQ94" s="105"/>
      <c r="UR94" s="105"/>
      <c r="US94" s="105"/>
      <c r="UT94" s="105"/>
      <c r="UU94" s="105"/>
      <c r="UV94" s="105"/>
      <c r="UW94" s="105"/>
      <c r="UX94" s="105"/>
      <c r="UY94" s="105"/>
      <c r="UZ94" s="105"/>
      <c r="VA94" s="105"/>
      <c r="VB94" s="105"/>
      <c r="VC94" s="105"/>
      <c r="VD94" s="105"/>
      <c r="VE94" s="105"/>
      <c r="VF94" s="105"/>
      <c r="VG94" s="105"/>
      <c r="VH94" s="105"/>
      <c r="VI94" s="105"/>
      <c r="VJ94" s="105"/>
      <c r="VK94" s="105"/>
      <c r="VL94" s="105"/>
      <c r="VM94" s="105"/>
      <c r="VN94" s="105"/>
      <c r="VO94" s="105"/>
      <c r="VP94" s="105"/>
      <c r="VQ94" s="105"/>
      <c r="VR94" s="105"/>
      <c r="VS94" s="105"/>
      <c r="VT94" s="105"/>
      <c r="VU94" s="105"/>
      <c r="VV94" s="105"/>
      <c r="VW94" s="105"/>
      <c r="VX94" s="105"/>
      <c r="VY94" s="105"/>
      <c r="VZ94" s="105"/>
      <c r="WA94" s="105"/>
      <c r="WB94" s="105"/>
      <c r="WC94" s="105"/>
      <c r="WD94" s="105"/>
      <c r="WE94" s="105"/>
      <c r="WF94" s="105"/>
      <c r="WG94" s="105"/>
      <c r="WH94" s="105"/>
      <c r="WI94" s="105"/>
      <c r="WJ94" s="105"/>
      <c r="WK94" s="105"/>
      <c r="WL94" s="105"/>
      <c r="WM94" s="105"/>
      <c r="WN94" s="105"/>
      <c r="WO94" s="105"/>
      <c r="WP94" s="105"/>
      <c r="WQ94" s="105"/>
      <c r="WR94" s="105"/>
      <c r="WS94" s="105"/>
      <c r="WT94" s="105"/>
      <c r="WU94" s="105"/>
      <c r="WV94" s="105"/>
      <c r="WW94" s="105"/>
      <c r="WX94" s="105"/>
      <c r="WY94" s="105"/>
      <c r="WZ94" s="105"/>
      <c r="XA94" s="105"/>
      <c r="XB94" s="105"/>
      <c r="XC94" s="105"/>
      <c r="XD94" s="105"/>
      <c r="XE94" s="105"/>
      <c r="XF94" s="105"/>
      <c r="XG94" s="105"/>
      <c r="XH94" s="105"/>
      <c r="XI94" s="105"/>
      <c r="XJ94" s="105"/>
      <c r="XK94" s="105"/>
      <c r="XL94" s="105"/>
      <c r="XM94" s="105"/>
      <c r="XN94" s="105"/>
      <c r="XO94" s="105"/>
      <c r="XP94" s="105"/>
      <c r="XQ94" s="105"/>
      <c r="XR94" s="105"/>
      <c r="XS94" s="105"/>
      <c r="XT94" s="105"/>
      <c r="XU94" s="105"/>
      <c r="XV94" s="105"/>
      <c r="XW94" s="105"/>
      <c r="XX94" s="105"/>
      <c r="XY94" s="105"/>
      <c r="XZ94" s="105"/>
      <c r="YA94" s="105"/>
      <c r="YB94" s="105"/>
      <c r="YC94" s="105"/>
      <c r="YD94" s="105"/>
      <c r="YE94" s="105"/>
      <c r="YF94" s="105"/>
      <c r="YG94" s="105"/>
      <c r="YH94" s="105"/>
      <c r="YI94" s="105"/>
      <c r="YJ94" s="105"/>
      <c r="YK94" s="105"/>
      <c r="YL94" s="105"/>
      <c r="YM94" s="105"/>
      <c r="YN94" s="105"/>
      <c r="YO94" s="105"/>
      <c r="YP94" s="105"/>
      <c r="YQ94" s="105"/>
      <c r="YR94" s="105"/>
      <c r="YS94" s="105"/>
      <c r="YT94" s="105"/>
      <c r="YU94" s="105"/>
      <c r="YV94" s="105"/>
      <c r="YW94" s="105"/>
      <c r="YX94" s="105"/>
      <c r="YY94" s="105"/>
      <c r="YZ94" s="105"/>
      <c r="ZA94" s="105"/>
      <c r="ZB94" s="105"/>
      <c r="ZC94" s="105"/>
      <c r="ZD94" s="105"/>
      <c r="ZE94" s="105"/>
      <c r="ZF94" s="105"/>
      <c r="ZG94" s="105"/>
      <c r="ZH94" s="105"/>
      <c r="ZI94" s="105"/>
      <c r="ZJ94" s="105"/>
      <c r="ZK94" s="105"/>
      <c r="ZL94" s="105"/>
      <c r="ZM94" s="105"/>
      <c r="ZN94" s="105"/>
      <c r="ZO94" s="105"/>
      <c r="ZP94" s="105"/>
      <c r="ZQ94" s="105"/>
      <c r="ZR94" s="105"/>
      <c r="ZS94" s="105"/>
      <c r="ZT94" s="105"/>
      <c r="ZU94" s="105"/>
      <c r="ZV94" s="105"/>
      <c r="ZW94" s="105"/>
      <c r="ZX94" s="105"/>
      <c r="ZY94" s="105"/>
      <c r="ZZ94" s="105"/>
      <c r="AAA94" s="105"/>
      <c r="AAB94" s="105"/>
      <c r="AAC94" s="105"/>
      <c r="AAD94" s="105"/>
      <c r="AAE94" s="105"/>
      <c r="AAF94" s="105"/>
      <c r="AAG94" s="105"/>
      <c r="AAH94" s="105"/>
      <c r="AAI94" s="105"/>
      <c r="AAJ94" s="105"/>
      <c r="AAK94" s="105"/>
      <c r="AAL94" s="105"/>
      <c r="AAM94" s="105"/>
      <c r="AAN94" s="105"/>
      <c r="AAO94" s="105"/>
      <c r="AAP94" s="105"/>
      <c r="AAQ94" s="105"/>
      <c r="AAR94" s="105"/>
      <c r="AAS94" s="105"/>
      <c r="AAT94" s="105"/>
      <c r="AAU94" s="105"/>
      <c r="AAV94" s="105"/>
      <c r="AAW94" s="105"/>
      <c r="AAX94" s="105"/>
      <c r="AAY94" s="105"/>
      <c r="AAZ94" s="105"/>
      <c r="ABA94" s="105"/>
      <c r="ABB94" s="105"/>
      <c r="ABC94" s="105"/>
      <c r="ABD94" s="105"/>
      <c r="ABE94" s="105"/>
      <c r="ABF94" s="105"/>
      <c r="ABG94" s="105"/>
      <c r="ABH94" s="105"/>
      <c r="ABI94" s="105"/>
      <c r="ABJ94" s="105"/>
      <c r="ABK94" s="105"/>
      <c r="ABL94" s="105"/>
      <c r="ABM94" s="105"/>
      <c r="ABN94" s="105"/>
      <c r="ABO94" s="105"/>
      <c r="ABP94" s="105"/>
      <c r="ABQ94" s="105"/>
      <c r="ABR94" s="105"/>
      <c r="ABS94" s="105"/>
      <c r="ABT94" s="105"/>
      <c r="ABU94" s="105"/>
      <c r="ABV94" s="105"/>
      <c r="ABW94" s="105"/>
      <c r="ABX94" s="105"/>
      <c r="ABY94" s="105"/>
      <c r="ABZ94" s="105"/>
      <c r="ACA94" s="105"/>
      <c r="ACB94" s="105"/>
      <c r="ACC94" s="105"/>
      <c r="ACD94" s="105"/>
      <c r="ACE94" s="105"/>
      <c r="ACF94" s="105"/>
      <c r="ACG94" s="105"/>
      <c r="ACH94" s="105"/>
      <c r="ACI94" s="105"/>
      <c r="ACJ94" s="105"/>
      <c r="ACK94" s="105"/>
      <c r="ACL94" s="105"/>
      <c r="ACM94" s="105"/>
      <c r="ACN94" s="105"/>
      <c r="ACO94" s="105"/>
      <c r="ACP94" s="105"/>
      <c r="ACQ94" s="105"/>
      <c r="ACR94" s="105"/>
      <c r="ACS94" s="105"/>
      <c r="ACT94" s="105"/>
      <c r="ACU94" s="105"/>
      <c r="ACV94" s="105"/>
      <c r="ACW94" s="105"/>
      <c r="ACX94" s="105"/>
      <c r="ACY94" s="105"/>
      <c r="ACZ94" s="105"/>
      <c r="ADA94" s="105"/>
      <c r="ADB94" s="105"/>
      <c r="ADC94" s="105"/>
      <c r="ADD94" s="105"/>
      <c r="ADE94" s="105"/>
      <c r="ADF94" s="105"/>
      <c r="ADG94" s="105"/>
      <c r="ADH94" s="105"/>
      <c r="ADI94" s="105"/>
      <c r="ADJ94" s="105"/>
      <c r="ADK94" s="105"/>
      <c r="ADL94" s="105"/>
      <c r="ADM94" s="105"/>
      <c r="ADN94" s="105"/>
      <c r="ADO94" s="105"/>
      <c r="ADP94" s="105"/>
      <c r="ADQ94" s="105"/>
      <c r="ADR94" s="105"/>
      <c r="ADS94" s="105"/>
      <c r="ADT94" s="105"/>
      <c r="ADU94" s="105"/>
      <c r="ADV94" s="105"/>
      <c r="ADW94" s="105"/>
      <c r="ADX94" s="105"/>
      <c r="ADY94" s="105"/>
      <c r="ADZ94" s="105"/>
      <c r="AEA94" s="105"/>
      <c r="AEB94" s="105"/>
      <c r="AEC94" s="105"/>
      <c r="AED94" s="105"/>
      <c r="AEE94" s="105"/>
      <c r="AEF94" s="105"/>
      <c r="AEG94" s="105"/>
      <c r="AEH94" s="105"/>
      <c r="AEI94" s="105"/>
      <c r="AEJ94" s="105"/>
      <c r="AEK94" s="105"/>
      <c r="AEL94" s="105"/>
      <c r="AEM94" s="105"/>
      <c r="AEN94" s="105"/>
      <c r="AEO94" s="105"/>
      <c r="AEP94" s="105"/>
      <c r="AEQ94" s="105"/>
      <c r="AER94" s="105"/>
      <c r="AES94" s="105"/>
      <c r="AET94" s="105"/>
      <c r="AEU94" s="105"/>
      <c r="AEV94" s="105"/>
      <c r="AEW94" s="105"/>
      <c r="AEX94" s="105"/>
      <c r="AEY94" s="105"/>
      <c r="AEZ94" s="105"/>
      <c r="AFA94" s="105"/>
      <c r="AFB94" s="105"/>
      <c r="AFC94" s="105"/>
      <c r="AFD94" s="105"/>
      <c r="AFE94" s="105"/>
      <c r="AFF94" s="105"/>
      <c r="AFG94" s="105"/>
      <c r="AFH94" s="105"/>
      <c r="AFI94" s="105"/>
      <c r="AFJ94" s="105"/>
      <c r="AFK94" s="105"/>
      <c r="AFL94" s="105"/>
      <c r="AFM94" s="105"/>
      <c r="AFN94" s="105"/>
      <c r="AFO94" s="105"/>
      <c r="AFP94" s="105"/>
      <c r="AFQ94" s="105"/>
      <c r="AFR94" s="105"/>
      <c r="AFS94" s="105"/>
      <c r="AFT94" s="105"/>
      <c r="AFU94" s="105"/>
      <c r="AFV94" s="105"/>
      <c r="AFW94" s="105"/>
      <c r="AFX94" s="105"/>
      <c r="AFY94" s="105"/>
      <c r="AFZ94" s="105"/>
      <c r="AGA94" s="105"/>
      <c r="AGB94" s="105"/>
      <c r="AGC94" s="105"/>
      <c r="AGD94" s="105"/>
      <c r="AGE94" s="105"/>
      <c r="AGF94" s="105"/>
      <c r="AGG94" s="105"/>
      <c r="AGH94" s="105"/>
      <c r="AGI94" s="105"/>
      <c r="AGJ94" s="105"/>
      <c r="AGK94" s="105"/>
      <c r="AGL94" s="105"/>
      <c r="AGM94" s="105"/>
      <c r="AGN94" s="105"/>
      <c r="AGO94" s="105"/>
      <c r="AGP94" s="105"/>
      <c r="AGQ94" s="105"/>
      <c r="AGR94" s="105"/>
      <c r="AGS94" s="105"/>
      <c r="AGT94" s="105"/>
      <c r="AGU94" s="105"/>
      <c r="AGV94" s="105"/>
      <c r="AGW94" s="105"/>
      <c r="AGX94" s="105"/>
      <c r="AGY94" s="105"/>
      <c r="AGZ94" s="105"/>
      <c r="AHA94" s="105"/>
      <c r="AHB94" s="105"/>
      <c r="AHC94" s="105"/>
      <c r="AHD94" s="105"/>
      <c r="AHE94" s="105"/>
      <c r="AHF94" s="105"/>
      <c r="AHG94" s="105"/>
      <c r="AHH94" s="105"/>
      <c r="AHI94" s="105"/>
      <c r="AHJ94" s="105"/>
      <c r="AHK94" s="105"/>
      <c r="AHL94" s="105"/>
      <c r="AHM94" s="105"/>
      <c r="AHN94" s="105"/>
      <c r="AHO94" s="105"/>
      <c r="AHP94" s="105"/>
      <c r="AHQ94" s="105"/>
      <c r="AHR94" s="105"/>
      <c r="AHS94" s="105"/>
      <c r="AHT94" s="105"/>
      <c r="AHU94" s="105"/>
      <c r="AHV94" s="105"/>
      <c r="AHW94" s="105"/>
      <c r="AHX94" s="105"/>
      <c r="AHY94" s="105"/>
      <c r="AHZ94" s="105"/>
      <c r="AIA94" s="105"/>
      <c r="AIB94" s="105"/>
      <c r="AIC94" s="105"/>
      <c r="AID94" s="105"/>
      <c r="AIE94" s="105"/>
      <c r="AIF94" s="105"/>
      <c r="AIG94" s="105"/>
      <c r="AIH94" s="105"/>
      <c r="AII94" s="105"/>
      <c r="AIJ94" s="105"/>
      <c r="AIK94" s="105"/>
      <c r="AIL94" s="105"/>
      <c r="AIM94" s="105"/>
      <c r="AIN94" s="105"/>
      <c r="AIO94" s="105"/>
      <c r="AIP94" s="105"/>
      <c r="AIQ94" s="105"/>
      <c r="AIR94" s="105"/>
      <c r="AIS94" s="105"/>
      <c r="AIT94" s="105"/>
      <c r="AIU94" s="105"/>
      <c r="AIV94" s="105"/>
      <c r="AIW94" s="105"/>
      <c r="AIX94" s="105"/>
      <c r="AIY94" s="105"/>
      <c r="AIZ94" s="105"/>
      <c r="AJA94" s="105"/>
      <c r="AJB94" s="105"/>
      <c r="AJC94" s="105"/>
      <c r="AJD94" s="105"/>
      <c r="AJE94" s="105"/>
      <c r="AJF94" s="105"/>
      <c r="AJG94" s="105"/>
      <c r="AJH94" s="105"/>
      <c r="AJI94" s="105"/>
      <c r="AJJ94" s="105"/>
      <c r="AJK94" s="105"/>
      <c r="AJL94" s="105"/>
      <c r="AJM94" s="105"/>
      <c r="AJN94" s="105"/>
      <c r="AJO94" s="105"/>
      <c r="AJP94" s="105"/>
      <c r="AJQ94" s="105"/>
      <c r="AJR94" s="105"/>
      <c r="AJS94" s="105"/>
      <c r="AJT94" s="105"/>
      <c r="AJU94" s="105"/>
      <c r="AJV94" s="105"/>
      <c r="AJW94" s="105"/>
      <c r="AJX94" s="105"/>
      <c r="AJY94" s="105"/>
      <c r="AJZ94" s="105"/>
      <c r="AKA94" s="105"/>
      <c r="AKB94" s="105"/>
      <c r="AKC94" s="105"/>
      <c r="AKD94" s="105"/>
      <c r="AKE94" s="105"/>
      <c r="AKF94" s="105"/>
      <c r="AKG94" s="105"/>
      <c r="AKH94" s="105"/>
      <c r="AKI94" s="105"/>
      <c r="AKJ94" s="105"/>
      <c r="AKK94" s="105"/>
      <c r="AKL94" s="105"/>
      <c r="AKM94" s="105"/>
      <c r="AKN94" s="105"/>
      <c r="AKO94" s="105"/>
      <c r="AKP94" s="105"/>
      <c r="AKQ94" s="105"/>
      <c r="AKR94" s="105"/>
      <c r="AKS94" s="105"/>
      <c r="AKT94" s="105"/>
      <c r="AKU94" s="105"/>
      <c r="AKV94" s="105"/>
      <c r="AKW94" s="105"/>
      <c r="AKX94" s="105"/>
      <c r="AKY94" s="105"/>
      <c r="AKZ94" s="105"/>
      <c r="ALA94" s="105"/>
      <c r="ALB94" s="105"/>
      <c r="ALC94" s="105"/>
      <c r="ALD94" s="105"/>
      <c r="ALE94" s="105"/>
      <c r="ALF94" s="105"/>
      <c r="ALG94" s="105"/>
      <c r="ALH94" s="105"/>
      <c r="ALI94" s="105"/>
      <c r="ALJ94" s="105"/>
      <c r="ALK94" s="105"/>
      <c r="ALL94" s="105"/>
      <c r="ALM94" s="105"/>
      <c r="ALN94" s="105"/>
      <c r="ALO94" s="105"/>
      <c r="ALP94" s="105"/>
      <c r="ALQ94" s="105"/>
      <c r="ALR94" s="105"/>
      <c r="ALS94" s="105"/>
      <c r="ALT94" s="105"/>
      <c r="ALU94" s="105"/>
      <c r="ALV94" s="105"/>
      <c r="ALW94" s="105"/>
      <c r="ALX94" s="105"/>
      <c r="ALY94" s="105"/>
      <c r="ALZ94" s="105"/>
      <c r="AMA94" s="105"/>
      <c r="AMB94" s="105"/>
      <c r="AMC94" s="105"/>
      <c r="AMD94" s="105"/>
      <c r="AME94" s="105"/>
      <c r="AMF94" s="105"/>
      <c r="AMG94" s="105"/>
      <c r="AMH94" s="105"/>
      <c r="AMI94" s="105"/>
      <c r="AMJ94" s="105"/>
      <c r="AMK94" s="105"/>
      <c r="AML94" s="105"/>
      <c r="AMM94" s="105"/>
      <c r="AMN94" s="105"/>
      <c r="AMO94" s="105"/>
      <c r="AMP94" s="105"/>
      <c r="AMQ94" s="105"/>
      <c r="AMR94" s="105"/>
      <c r="AMS94" s="105"/>
      <c r="AMT94" s="105"/>
      <c r="AMU94" s="105"/>
      <c r="AMV94" s="105"/>
      <c r="AMW94" s="105"/>
      <c r="AMX94" s="105"/>
      <c r="AMY94" s="105"/>
      <c r="AMZ94" s="105"/>
      <c r="ANA94" s="105"/>
      <c r="ANB94" s="105"/>
      <c r="ANC94" s="105"/>
      <c r="AND94" s="105"/>
      <c r="ANE94" s="105"/>
      <c r="ANF94" s="105"/>
      <c r="ANG94" s="105"/>
      <c r="ANH94" s="105"/>
      <c r="ANI94" s="105"/>
      <c r="ANJ94" s="105"/>
      <c r="ANK94" s="105"/>
      <c r="ANL94" s="105"/>
      <c r="ANM94" s="105"/>
      <c r="ANN94" s="105"/>
      <c r="ANO94" s="105"/>
      <c r="ANP94" s="105"/>
      <c r="ANQ94" s="105"/>
      <c r="ANR94" s="105"/>
      <c r="ANS94" s="105"/>
      <c r="ANT94" s="105"/>
      <c r="ANU94" s="105"/>
      <c r="ANV94" s="105"/>
      <c r="ANW94" s="105"/>
      <c r="ANX94" s="105"/>
      <c r="ANY94" s="105"/>
      <c r="ANZ94" s="105"/>
      <c r="AOA94" s="105"/>
      <c r="AOB94" s="105"/>
      <c r="AOC94" s="105"/>
      <c r="AOD94" s="105"/>
      <c r="AOE94" s="105"/>
      <c r="AOF94" s="105"/>
      <c r="AOG94" s="105"/>
      <c r="AOH94" s="105"/>
      <c r="AOI94" s="105"/>
      <c r="AOJ94" s="105"/>
      <c r="AOK94" s="105"/>
      <c r="AOL94" s="105"/>
      <c r="AOM94" s="105"/>
      <c r="AON94" s="105"/>
      <c r="AOO94" s="105"/>
      <c r="AOP94" s="105"/>
      <c r="AOQ94" s="105"/>
      <c r="AOR94" s="105"/>
      <c r="AOS94" s="105"/>
      <c r="AOT94" s="105"/>
      <c r="AOU94" s="105"/>
      <c r="AOV94" s="105"/>
      <c r="AOW94" s="105"/>
      <c r="AOX94" s="105"/>
      <c r="AOY94" s="105"/>
      <c r="AOZ94" s="105"/>
      <c r="APA94" s="105"/>
      <c r="APB94" s="105"/>
      <c r="APC94" s="105"/>
      <c r="APD94" s="105"/>
      <c r="APE94" s="105"/>
      <c r="APF94" s="105"/>
      <c r="APG94" s="105"/>
      <c r="APH94" s="105"/>
      <c r="API94" s="105"/>
      <c r="APJ94" s="105"/>
      <c r="APK94" s="105"/>
      <c r="APL94" s="105"/>
      <c r="APM94" s="105"/>
      <c r="APN94" s="105"/>
      <c r="APO94" s="105"/>
      <c r="APP94" s="105"/>
      <c r="APQ94" s="105"/>
      <c r="APR94" s="105"/>
      <c r="APS94" s="105"/>
      <c r="APT94" s="105"/>
      <c r="APU94" s="105"/>
      <c r="APV94" s="105"/>
      <c r="APW94" s="105"/>
      <c r="APX94" s="105"/>
      <c r="APY94" s="105"/>
      <c r="APZ94" s="105"/>
      <c r="AQA94" s="105"/>
      <c r="AQB94" s="105"/>
      <c r="AQC94" s="105"/>
      <c r="AQD94" s="105"/>
      <c r="AQE94" s="105"/>
      <c r="AQF94" s="105"/>
      <c r="AQG94" s="105"/>
      <c r="AQH94" s="105"/>
      <c r="AQI94" s="105"/>
      <c r="AQJ94" s="105"/>
      <c r="AQK94" s="105"/>
      <c r="AQL94" s="105"/>
      <c r="AQM94" s="105"/>
      <c r="AQN94" s="105"/>
      <c r="AQO94" s="105"/>
      <c r="AQP94" s="105"/>
      <c r="AQQ94" s="105"/>
      <c r="AQR94" s="105"/>
      <c r="AQS94" s="105"/>
      <c r="AQT94" s="105"/>
      <c r="AQU94" s="105"/>
      <c r="AQV94" s="105"/>
      <c r="AQW94" s="105"/>
      <c r="AQX94" s="105"/>
      <c r="AQY94" s="105"/>
      <c r="AQZ94" s="105"/>
      <c r="ARA94" s="105"/>
      <c r="ARB94" s="105"/>
      <c r="ARC94" s="105"/>
      <c r="ARD94" s="105"/>
      <c r="ARE94" s="105"/>
      <c r="ARF94" s="105"/>
      <c r="ARG94" s="105"/>
      <c r="ARH94" s="105"/>
      <c r="ARI94" s="105"/>
      <c r="ARJ94" s="105"/>
      <c r="ARK94" s="105"/>
      <c r="ARL94" s="105"/>
      <c r="ARM94" s="105"/>
      <c r="ARN94" s="105"/>
      <c r="ARO94" s="105"/>
      <c r="ARP94" s="105"/>
      <c r="ARQ94" s="105"/>
      <c r="ARR94" s="105"/>
      <c r="ARS94" s="105"/>
      <c r="ART94" s="105"/>
      <c r="ARU94" s="105"/>
      <c r="ARV94" s="105"/>
      <c r="ARW94" s="105"/>
      <c r="ARX94" s="105"/>
      <c r="ARY94" s="105"/>
      <c r="ARZ94" s="105"/>
      <c r="ASA94" s="105"/>
      <c r="ASB94" s="105"/>
      <c r="ASC94" s="105"/>
      <c r="ASD94" s="105"/>
      <c r="ASE94" s="105"/>
      <c r="ASF94" s="105"/>
      <c r="ASG94" s="105"/>
      <c r="ASH94" s="105"/>
      <c r="ASI94" s="105"/>
      <c r="ASJ94" s="105"/>
      <c r="ASK94" s="105"/>
      <c r="ASL94" s="105"/>
      <c r="ASM94" s="105"/>
      <c r="ASN94" s="105"/>
      <c r="ASO94" s="105"/>
      <c r="ASP94" s="105"/>
      <c r="ASQ94" s="105"/>
      <c r="ASR94" s="105"/>
      <c r="ASS94" s="105"/>
      <c r="AST94" s="105"/>
      <c r="ASU94" s="105"/>
      <c r="ASV94" s="105"/>
      <c r="ASW94" s="105"/>
      <c r="ASX94" s="105"/>
      <c r="ASY94" s="105"/>
      <c r="ASZ94" s="105"/>
      <c r="ATA94" s="105"/>
      <c r="ATB94" s="105"/>
      <c r="ATC94" s="105"/>
      <c r="ATD94" s="105"/>
      <c r="ATE94" s="105"/>
      <c r="ATF94" s="105"/>
      <c r="ATG94" s="105"/>
      <c r="ATH94" s="105"/>
      <c r="ATI94" s="105"/>
      <c r="ATJ94" s="105"/>
      <c r="ATK94" s="105"/>
      <c r="ATL94" s="105"/>
      <c r="ATM94" s="105"/>
      <c r="ATN94" s="105"/>
      <c r="ATO94" s="105"/>
      <c r="ATP94" s="105"/>
      <c r="ATQ94" s="105"/>
      <c r="ATR94" s="105"/>
      <c r="ATS94" s="105"/>
      <c r="ATT94" s="105"/>
      <c r="ATU94" s="105"/>
      <c r="ATV94" s="105"/>
      <c r="ATW94" s="105"/>
      <c r="ATX94" s="105"/>
      <c r="ATY94" s="105"/>
      <c r="ATZ94" s="105"/>
      <c r="AUA94" s="105"/>
      <c r="AUB94" s="105"/>
      <c r="AUC94" s="105"/>
      <c r="AUD94" s="105"/>
      <c r="AUE94" s="105"/>
      <c r="AUF94" s="105"/>
      <c r="AUG94" s="105"/>
      <c r="AUH94" s="105"/>
      <c r="AUI94" s="105"/>
      <c r="AUJ94" s="105"/>
      <c r="AUK94" s="105"/>
      <c r="AUL94" s="105"/>
      <c r="AUM94" s="105"/>
      <c r="AUN94" s="105"/>
      <c r="AUO94" s="105"/>
      <c r="AUP94" s="105"/>
      <c r="AUQ94" s="105"/>
      <c r="AUR94" s="105"/>
      <c r="AUS94" s="105"/>
      <c r="AUT94" s="105"/>
      <c r="AUU94" s="105"/>
      <c r="AUV94" s="105"/>
      <c r="AUW94" s="105"/>
      <c r="AUX94" s="105"/>
      <c r="AUY94" s="105"/>
      <c r="AUZ94" s="105"/>
      <c r="AVA94" s="105"/>
      <c r="AVB94" s="105"/>
      <c r="AVC94" s="105"/>
      <c r="AVD94" s="105"/>
      <c r="AVE94" s="105"/>
      <c r="AVF94" s="105"/>
      <c r="AVG94" s="105"/>
      <c r="AVH94" s="105"/>
      <c r="AVI94" s="105"/>
      <c r="AVJ94" s="105"/>
      <c r="AVK94" s="105"/>
      <c r="AVL94" s="105"/>
      <c r="AVM94" s="105"/>
      <c r="AVN94" s="105"/>
      <c r="AVO94" s="105"/>
      <c r="AVP94" s="105"/>
      <c r="AVQ94" s="105"/>
      <c r="AVR94" s="105"/>
      <c r="AVS94" s="105"/>
      <c r="AVT94" s="105"/>
      <c r="AVU94" s="105"/>
      <c r="AVV94" s="105"/>
      <c r="AVW94" s="105"/>
      <c r="AVX94" s="105"/>
      <c r="AVY94" s="105"/>
      <c r="AVZ94" s="105"/>
      <c r="AWA94" s="105"/>
      <c r="AWB94" s="105"/>
      <c r="AWC94" s="105"/>
      <c r="AWD94" s="105"/>
      <c r="AWE94" s="105"/>
      <c r="AWF94" s="105"/>
      <c r="AWG94" s="105"/>
      <c r="AWH94" s="105"/>
    </row>
    <row r="95" spans="1:1282" s="58" customFormat="1" ht="21" customHeight="1">
      <c r="A95" s="2578"/>
      <c r="B95" s="65"/>
      <c r="C95" s="2741" t="s">
        <v>98</v>
      </c>
      <c r="D95" s="2741"/>
      <c r="E95" s="2741"/>
      <c r="F95" s="2741"/>
      <c r="G95" s="2741"/>
      <c r="H95" s="2741"/>
      <c r="I95" s="2741"/>
      <c r="J95" s="2741"/>
      <c r="K95" s="2741"/>
      <c r="L95" s="2741"/>
      <c r="M95" s="2741"/>
      <c r="N95" s="2742"/>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c r="CE95" s="105"/>
      <c r="CF95" s="105"/>
      <c r="CG95" s="105"/>
      <c r="CH95" s="105"/>
      <c r="CI95" s="105"/>
      <c r="CJ95" s="105"/>
      <c r="CK95" s="105"/>
      <c r="CL95" s="105"/>
      <c r="CM95" s="105"/>
      <c r="CN95" s="105"/>
      <c r="CO95" s="105"/>
      <c r="CP95" s="105"/>
      <c r="CQ95" s="105"/>
      <c r="CR95" s="105"/>
      <c r="CS95" s="105"/>
      <c r="CT95" s="105"/>
      <c r="CU95" s="105"/>
      <c r="CV95" s="105"/>
      <c r="CW95" s="105"/>
      <c r="CX95" s="105"/>
      <c r="CY95" s="105"/>
      <c r="CZ95" s="105"/>
      <c r="DA95" s="105"/>
      <c r="DB95" s="105"/>
      <c r="DC95" s="105"/>
      <c r="DD95" s="105"/>
      <c r="DE95" s="105"/>
      <c r="DF95" s="105"/>
      <c r="DG95" s="105"/>
      <c r="DH95" s="105"/>
      <c r="DI95" s="105"/>
      <c r="DJ95" s="105"/>
      <c r="DK95" s="105"/>
      <c r="DL95" s="105"/>
      <c r="DM95" s="105"/>
      <c r="DN95" s="105"/>
      <c r="DO95" s="105"/>
      <c r="DP95" s="105"/>
      <c r="DQ95" s="105"/>
      <c r="DR95" s="105"/>
      <c r="DS95" s="105"/>
      <c r="DT95" s="105"/>
      <c r="DU95" s="105"/>
      <c r="DV95" s="105"/>
      <c r="DW95" s="105"/>
      <c r="DX95" s="105"/>
      <c r="DY95" s="105"/>
      <c r="DZ95" s="105"/>
      <c r="EA95" s="105"/>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05"/>
      <c r="FM95" s="105"/>
      <c r="FN95" s="105"/>
      <c r="FO95" s="105"/>
      <c r="FP95" s="105"/>
      <c r="FQ95" s="105"/>
      <c r="FR95" s="105"/>
      <c r="FS95" s="105"/>
      <c r="FT95" s="105"/>
      <c r="FU95" s="105"/>
      <c r="FV95" s="105"/>
      <c r="FW95" s="105"/>
      <c r="FX95" s="105"/>
      <c r="FY95" s="105"/>
      <c r="FZ95" s="105"/>
      <c r="GA95" s="105"/>
      <c r="GB95" s="105"/>
      <c r="GC95" s="105"/>
      <c r="GD95" s="105"/>
      <c r="GE95" s="105"/>
      <c r="GF95" s="105"/>
      <c r="GG95" s="105"/>
      <c r="GH95" s="105"/>
      <c r="GI95" s="105"/>
      <c r="GJ95" s="105"/>
      <c r="GK95" s="105"/>
      <c r="GL95" s="105"/>
      <c r="GM95" s="105"/>
      <c r="GN95" s="105"/>
      <c r="GO95" s="105"/>
      <c r="GP95" s="105"/>
      <c r="GQ95" s="105"/>
      <c r="GR95" s="105"/>
      <c r="GS95" s="105"/>
      <c r="GT95" s="105"/>
      <c r="GU95" s="105"/>
      <c r="GV95" s="105"/>
      <c r="GW95" s="105"/>
      <c r="GX95" s="105"/>
      <c r="GY95" s="105"/>
      <c r="GZ95" s="105"/>
      <c r="HA95" s="105"/>
      <c r="HB95" s="105"/>
      <c r="HC95" s="105"/>
      <c r="HD95" s="105"/>
      <c r="HE95" s="105"/>
      <c r="HF95" s="105"/>
      <c r="HG95" s="105"/>
      <c r="HH95" s="105"/>
      <c r="HI95" s="105"/>
      <c r="HJ95" s="105"/>
      <c r="HK95" s="105"/>
      <c r="HL95" s="105"/>
      <c r="HM95" s="105"/>
      <c r="HN95" s="105"/>
      <c r="HO95" s="105"/>
      <c r="HP95" s="105"/>
      <c r="HQ95" s="105"/>
      <c r="HR95" s="105"/>
      <c r="HS95" s="105"/>
      <c r="HT95" s="105"/>
      <c r="HU95" s="105"/>
      <c r="HV95" s="105"/>
      <c r="HW95" s="105"/>
      <c r="HX95" s="105"/>
      <c r="HY95" s="105"/>
      <c r="HZ95" s="105"/>
      <c r="IA95" s="105"/>
      <c r="IB95" s="105"/>
      <c r="IC95" s="105"/>
      <c r="ID95" s="105"/>
      <c r="IE95" s="105"/>
      <c r="IF95" s="105"/>
      <c r="IG95" s="105"/>
      <c r="IH95" s="105"/>
      <c r="II95" s="105"/>
      <c r="IJ95" s="105"/>
      <c r="IK95" s="105"/>
      <c r="IL95" s="105"/>
      <c r="IM95" s="105"/>
      <c r="IN95" s="105"/>
      <c r="IO95" s="105"/>
      <c r="IP95" s="105"/>
      <c r="IQ95" s="105"/>
      <c r="IR95" s="105"/>
      <c r="IS95" s="105"/>
      <c r="IT95" s="105"/>
      <c r="IU95" s="105"/>
      <c r="IV95" s="105"/>
      <c r="IW95" s="105"/>
      <c r="IX95" s="105"/>
      <c r="IY95" s="105"/>
      <c r="IZ95" s="105"/>
      <c r="JA95" s="105"/>
      <c r="JB95" s="105"/>
      <c r="JC95" s="105"/>
      <c r="JD95" s="105"/>
      <c r="JE95" s="105"/>
      <c r="JF95" s="105"/>
      <c r="JG95" s="105"/>
      <c r="JH95" s="105"/>
      <c r="JI95" s="105"/>
      <c r="JJ95" s="105"/>
      <c r="JK95" s="105"/>
      <c r="JL95" s="105"/>
      <c r="JM95" s="105"/>
      <c r="JN95" s="105"/>
      <c r="JO95" s="105"/>
      <c r="JP95" s="105"/>
      <c r="JQ95" s="105"/>
      <c r="JR95" s="105"/>
      <c r="JS95" s="105"/>
      <c r="JT95" s="105"/>
      <c r="JU95" s="105"/>
      <c r="JV95" s="105"/>
      <c r="JW95" s="105"/>
      <c r="JX95" s="105"/>
      <c r="JY95" s="105"/>
      <c r="JZ95" s="105"/>
      <c r="KA95" s="105"/>
      <c r="KB95" s="105"/>
      <c r="KC95" s="105"/>
      <c r="KD95" s="105"/>
      <c r="KE95" s="105"/>
      <c r="KF95" s="105"/>
      <c r="KG95" s="105"/>
      <c r="KH95" s="105"/>
      <c r="KI95" s="105"/>
      <c r="KJ95" s="105"/>
      <c r="KK95" s="105"/>
      <c r="KL95" s="105"/>
      <c r="KM95" s="105"/>
      <c r="KN95" s="105"/>
      <c r="KO95" s="105"/>
      <c r="KP95" s="105"/>
      <c r="KQ95" s="105"/>
      <c r="KR95" s="105"/>
      <c r="KS95" s="105"/>
      <c r="KT95" s="105"/>
      <c r="KU95" s="105"/>
      <c r="KV95" s="105"/>
      <c r="KW95" s="105"/>
      <c r="KX95" s="105"/>
      <c r="KY95" s="105"/>
      <c r="KZ95" s="105"/>
      <c r="LA95" s="105"/>
      <c r="LB95" s="105"/>
      <c r="LC95" s="105"/>
      <c r="LD95" s="105"/>
      <c r="LE95" s="105"/>
      <c r="LF95" s="105"/>
      <c r="LG95" s="105"/>
      <c r="LH95" s="105"/>
      <c r="LI95" s="105"/>
      <c r="LJ95" s="105"/>
      <c r="LK95" s="105"/>
      <c r="LL95" s="105"/>
      <c r="LM95" s="105"/>
      <c r="LN95" s="105"/>
      <c r="LO95" s="105"/>
      <c r="LP95" s="105"/>
      <c r="LQ95" s="105"/>
      <c r="LR95" s="105"/>
      <c r="LS95" s="105"/>
      <c r="LT95" s="105"/>
      <c r="LU95" s="105"/>
      <c r="LV95" s="105"/>
      <c r="LW95" s="105"/>
      <c r="LX95" s="105"/>
      <c r="LY95" s="105"/>
      <c r="LZ95" s="105"/>
      <c r="MA95" s="105"/>
      <c r="MB95" s="105"/>
      <c r="MC95" s="105"/>
      <c r="MD95" s="105"/>
      <c r="ME95" s="105"/>
      <c r="MF95" s="105"/>
      <c r="MG95" s="105"/>
      <c r="MH95" s="105"/>
      <c r="MI95" s="105"/>
      <c r="MJ95" s="105"/>
      <c r="MK95" s="105"/>
      <c r="ML95" s="105"/>
      <c r="MM95" s="105"/>
      <c r="MN95" s="105"/>
      <c r="MO95" s="105"/>
      <c r="MP95" s="105"/>
      <c r="MQ95" s="105"/>
      <c r="MR95" s="105"/>
      <c r="MS95" s="105"/>
      <c r="MT95" s="105"/>
      <c r="MU95" s="105"/>
      <c r="MV95" s="105"/>
      <c r="MW95" s="105"/>
      <c r="MX95" s="105"/>
      <c r="MY95" s="105"/>
      <c r="MZ95" s="105"/>
      <c r="NA95" s="105"/>
      <c r="NB95" s="105"/>
      <c r="NC95" s="105"/>
      <c r="ND95" s="105"/>
      <c r="NE95" s="105"/>
      <c r="NF95" s="105"/>
      <c r="NG95" s="105"/>
      <c r="NH95" s="105"/>
      <c r="NI95" s="105"/>
      <c r="NJ95" s="105"/>
      <c r="NK95" s="105"/>
      <c r="NL95" s="105"/>
      <c r="NM95" s="105"/>
      <c r="NN95" s="105"/>
      <c r="NO95" s="105"/>
      <c r="NP95" s="105"/>
      <c r="NQ95" s="105"/>
      <c r="NR95" s="105"/>
      <c r="NS95" s="105"/>
      <c r="NT95" s="105"/>
      <c r="NU95" s="105"/>
      <c r="NV95" s="105"/>
      <c r="NW95" s="105"/>
      <c r="NX95" s="105"/>
      <c r="NY95" s="105"/>
      <c r="NZ95" s="105"/>
      <c r="OA95" s="105"/>
      <c r="OB95" s="105"/>
      <c r="OC95" s="105"/>
      <c r="OD95" s="105"/>
      <c r="OE95" s="105"/>
      <c r="OF95" s="105"/>
      <c r="OG95" s="105"/>
      <c r="OH95" s="105"/>
      <c r="OI95" s="105"/>
      <c r="OJ95" s="105"/>
      <c r="OK95" s="105"/>
      <c r="OL95" s="105"/>
      <c r="OM95" s="105"/>
      <c r="ON95" s="105"/>
      <c r="OO95" s="105"/>
      <c r="OP95" s="105"/>
      <c r="OQ95" s="105"/>
      <c r="OR95" s="105"/>
      <c r="OS95" s="105"/>
      <c r="OT95" s="105"/>
      <c r="OU95" s="105"/>
      <c r="OV95" s="105"/>
      <c r="OW95" s="105"/>
      <c r="OX95" s="105"/>
      <c r="OY95" s="105"/>
      <c r="OZ95" s="105"/>
      <c r="PA95" s="105"/>
      <c r="PB95" s="105"/>
      <c r="PC95" s="105"/>
      <c r="PD95" s="105"/>
      <c r="PE95" s="105"/>
      <c r="PF95" s="105"/>
      <c r="PG95" s="105"/>
      <c r="PH95" s="105"/>
      <c r="PI95" s="105"/>
      <c r="PJ95" s="105"/>
      <c r="PK95" s="105"/>
      <c r="PL95" s="105"/>
      <c r="PM95" s="105"/>
      <c r="PN95" s="105"/>
      <c r="PO95" s="105"/>
      <c r="PP95" s="105"/>
      <c r="PQ95" s="105"/>
      <c r="PR95" s="105"/>
      <c r="PS95" s="105"/>
      <c r="PT95" s="105"/>
      <c r="PU95" s="105"/>
      <c r="PV95" s="105"/>
      <c r="PW95" s="105"/>
      <c r="PX95" s="105"/>
      <c r="PY95" s="105"/>
      <c r="PZ95" s="105"/>
      <c r="QA95" s="105"/>
      <c r="QB95" s="105"/>
      <c r="QC95" s="105"/>
      <c r="QD95" s="105"/>
      <c r="QE95" s="105"/>
      <c r="QF95" s="105"/>
      <c r="QG95" s="105"/>
      <c r="QH95" s="105"/>
      <c r="QI95" s="105"/>
      <c r="QJ95" s="105"/>
      <c r="QK95" s="105"/>
      <c r="QL95" s="105"/>
      <c r="QM95" s="105"/>
      <c r="QN95" s="105"/>
      <c r="QO95" s="105"/>
      <c r="QP95" s="105"/>
      <c r="QQ95" s="105"/>
      <c r="QR95" s="105"/>
      <c r="QS95" s="105"/>
      <c r="QT95" s="105"/>
      <c r="QU95" s="105"/>
      <c r="QV95" s="105"/>
      <c r="QW95" s="105"/>
      <c r="QX95" s="105"/>
      <c r="QY95" s="105"/>
      <c r="QZ95" s="105"/>
      <c r="RA95" s="105"/>
      <c r="RB95" s="105"/>
      <c r="RC95" s="105"/>
      <c r="RD95" s="105"/>
      <c r="RE95" s="105"/>
      <c r="RF95" s="105"/>
      <c r="RG95" s="105"/>
      <c r="RH95" s="105"/>
      <c r="RI95" s="105"/>
      <c r="RJ95" s="105"/>
      <c r="RK95" s="105"/>
      <c r="RL95" s="105"/>
      <c r="RM95" s="105"/>
      <c r="RN95" s="105"/>
      <c r="RO95" s="105"/>
      <c r="RP95" s="105"/>
      <c r="RQ95" s="105"/>
      <c r="RR95" s="105"/>
      <c r="RS95" s="105"/>
      <c r="RT95" s="105"/>
      <c r="RU95" s="105"/>
      <c r="RV95" s="105"/>
      <c r="RW95" s="105"/>
      <c r="RX95" s="105"/>
      <c r="RY95" s="105"/>
      <c r="RZ95" s="105"/>
      <c r="SA95" s="105"/>
      <c r="SB95" s="105"/>
      <c r="SC95" s="105"/>
      <c r="SD95" s="105"/>
      <c r="SE95" s="105"/>
      <c r="SF95" s="105"/>
      <c r="SG95" s="105"/>
      <c r="SH95" s="105"/>
      <c r="SI95" s="105"/>
      <c r="SJ95" s="105"/>
      <c r="SK95" s="105"/>
      <c r="SL95" s="105"/>
      <c r="SM95" s="105"/>
      <c r="SN95" s="105"/>
      <c r="SO95" s="105"/>
      <c r="SP95" s="105"/>
      <c r="SQ95" s="105"/>
      <c r="SR95" s="105"/>
      <c r="SS95" s="105"/>
      <c r="ST95" s="105"/>
      <c r="SU95" s="105"/>
      <c r="SV95" s="105"/>
      <c r="SW95" s="105"/>
      <c r="SX95" s="105"/>
      <c r="SY95" s="105"/>
      <c r="SZ95" s="105"/>
      <c r="TA95" s="105"/>
      <c r="TB95" s="105"/>
      <c r="TC95" s="105"/>
      <c r="TD95" s="105"/>
      <c r="TE95" s="105"/>
      <c r="TF95" s="105"/>
      <c r="TG95" s="105"/>
      <c r="TH95" s="105"/>
      <c r="TI95" s="105"/>
      <c r="TJ95" s="105"/>
      <c r="TK95" s="105"/>
      <c r="TL95" s="105"/>
      <c r="TM95" s="105"/>
      <c r="TN95" s="105"/>
      <c r="TO95" s="105"/>
      <c r="TP95" s="105"/>
      <c r="TQ95" s="105"/>
      <c r="TR95" s="105"/>
      <c r="TS95" s="105"/>
      <c r="TT95" s="105"/>
      <c r="TU95" s="105"/>
      <c r="TV95" s="105"/>
      <c r="TW95" s="105"/>
      <c r="TX95" s="105"/>
      <c r="TY95" s="105"/>
      <c r="TZ95" s="105"/>
      <c r="UA95" s="105"/>
      <c r="UB95" s="105"/>
      <c r="UC95" s="105"/>
      <c r="UD95" s="105"/>
      <c r="UE95" s="105"/>
      <c r="UF95" s="105"/>
      <c r="UG95" s="105"/>
      <c r="UH95" s="105"/>
      <c r="UI95" s="105"/>
      <c r="UJ95" s="105"/>
      <c r="UK95" s="105"/>
      <c r="UL95" s="105"/>
      <c r="UM95" s="105"/>
      <c r="UN95" s="105"/>
      <c r="UO95" s="105"/>
      <c r="UP95" s="105"/>
      <c r="UQ95" s="105"/>
      <c r="UR95" s="105"/>
      <c r="US95" s="105"/>
      <c r="UT95" s="105"/>
      <c r="UU95" s="105"/>
      <c r="UV95" s="105"/>
      <c r="UW95" s="105"/>
      <c r="UX95" s="105"/>
      <c r="UY95" s="105"/>
      <c r="UZ95" s="105"/>
      <c r="VA95" s="105"/>
      <c r="VB95" s="105"/>
      <c r="VC95" s="105"/>
      <c r="VD95" s="105"/>
      <c r="VE95" s="105"/>
      <c r="VF95" s="105"/>
      <c r="VG95" s="105"/>
      <c r="VH95" s="105"/>
      <c r="VI95" s="105"/>
      <c r="VJ95" s="105"/>
      <c r="VK95" s="105"/>
      <c r="VL95" s="105"/>
      <c r="VM95" s="105"/>
      <c r="VN95" s="105"/>
      <c r="VO95" s="105"/>
      <c r="VP95" s="105"/>
      <c r="VQ95" s="105"/>
      <c r="VR95" s="105"/>
      <c r="VS95" s="105"/>
      <c r="VT95" s="105"/>
      <c r="VU95" s="105"/>
      <c r="VV95" s="105"/>
      <c r="VW95" s="105"/>
      <c r="VX95" s="105"/>
      <c r="VY95" s="105"/>
      <c r="VZ95" s="105"/>
      <c r="WA95" s="105"/>
      <c r="WB95" s="105"/>
      <c r="WC95" s="105"/>
      <c r="WD95" s="105"/>
      <c r="WE95" s="105"/>
      <c r="WF95" s="105"/>
      <c r="WG95" s="105"/>
      <c r="WH95" s="105"/>
      <c r="WI95" s="105"/>
      <c r="WJ95" s="105"/>
      <c r="WK95" s="105"/>
      <c r="WL95" s="105"/>
      <c r="WM95" s="105"/>
      <c r="WN95" s="105"/>
      <c r="WO95" s="105"/>
      <c r="WP95" s="105"/>
      <c r="WQ95" s="105"/>
      <c r="WR95" s="105"/>
      <c r="WS95" s="105"/>
      <c r="WT95" s="105"/>
      <c r="WU95" s="105"/>
      <c r="WV95" s="105"/>
      <c r="WW95" s="105"/>
      <c r="WX95" s="105"/>
      <c r="WY95" s="105"/>
      <c r="WZ95" s="105"/>
      <c r="XA95" s="105"/>
      <c r="XB95" s="105"/>
      <c r="XC95" s="105"/>
      <c r="XD95" s="105"/>
      <c r="XE95" s="105"/>
      <c r="XF95" s="105"/>
      <c r="XG95" s="105"/>
      <c r="XH95" s="105"/>
      <c r="XI95" s="105"/>
      <c r="XJ95" s="105"/>
      <c r="XK95" s="105"/>
      <c r="XL95" s="105"/>
      <c r="XM95" s="105"/>
      <c r="XN95" s="105"/>
      <c r="XO95" s="105"/>
      <c r="XP95" s="105"/>
      <c r="XQ95" s="105"/>
      <c r="XR95" s="105"/>
      <c r="XS95" s="105"/>
      <c r="XT95" s="105"/>
      <c r="XU95" s="105"/>
      <c r="XV95" s="105"/>
      <c r="XW95" s="105"/>
      <c r="XX95" s="105"/>
      <c r="XY95" s="105"/>
      <c r="XZ95" s="105"/>
      <c r="YA95" s="105"/>
      <c r="YB95" s="105"/>
      <c r="YC95" s="105"/>
      <c r="YD95" s="105"/>
      <c r="YE95" s="105"/>
      <c r="YF95" s="105"/>
      <c r="YG95" s="105"/>
      <c r="YH95" s="105"/>
      <c r="YI95" s="105"/>
      <c r="YJ95" s="105"/>
      <c r="YK95" s="105"/>
      <c r="YL95" s="105"/>
      <c r="YM95" s="105"/>
      <c r="YN95" s="105"/>
      <c r="YO95" s="105"/>
      <c r="YP95" s="105"/>
      <c r="YQ95" s="105"/>
      <c r="YR95" s="105"/>
      <c r="YS95" s="105"/>
      <c r="YT95" s="105"/>
      <c r="YU95" s="105"/>
      <c r="YV95" s="105"/>
      <c r="YW95" s="105"/>
      <c r="YX95" s="105"/>
      <c r="YY95" s="105"/>
      <c r="YZ95" s="105"/>
      <c r="ZA95" s="105"/>
      <c r="ZB95" s="105"/>
      <c r="ZC95" s="105"/>
      <c r="ZD95" s="105"/>
      <c r="ZE95" s="105"/>
      <c r="ZF95" s="105"/>
      <c r="ZG95" s="105"/>
      <c r="ZH95" s="105"/>
      <c r="ZI95" s="105"/>
      <c r="ZJ95" s="105"/>
      <c r="ZK95" s="105"/>
      <c r="ZL95" s="105"/>
      <c r="ZM95" s="105"/>
      <c r="ZN95" s="105"/>
      <c r="ZO95" s="105"/>
      <c r="ZP95" s="105"/>
      <c r="ZQ95" s="105"/>
      <c r="ZR95" s="105"/>
      <c r="ZS95" s="105"/>
      <c r="ZT95" s="105"/>
      <c r="ZU95" s="105"/>
      <c r="ZV95" s="105"/>
      <c r="ZW95" s="105"/>
      <c r="ZX95" s="105"/>
      <c r="ZY95" s="105"/>
      <c r="ZZ95" s="105"/>
      <c r="AAA95" s="105"/>
      <c r="AAB95" s="105"/>
      <c r="AAC95" s="105"/>
      <c r="AAD95" s="105"/>
      <c r="AAE95" s="105"/>
      <c r="AAF95" s="105"/>
      <c r="AAG95" s="105"/>
      <c r="AAH95" s="105"/>
      <c r="AAI95" s="105"/>
      <c r="AAJ95" s="105"/>
      <c r="AAK95" s="105"/>
      <c r="AAL95" s="105"/>
      <c r="AAM95" s="105"/>
      <c r="AAN95" s="105"/>
      <c r="AAO95" s="105"/>
      <c r="AAP95" s="105"/>
      <c r="AAQ95" s="105"/>
      <c r="AAR95" s="105"/>
      <c r="AAS95" s="105"/>
      <c r="AAT95" s="105"/>
      <c r="AAU95" s="105"/>
      <c r="AAV95" s="105"/>
      <c r="AAW95" s="105"/>
      <c r="AAX95" s="105"/>
      <c r="AAY95" s="105"/>
      <c r="AAZ95" s="105"/>
      <c r="ABA95" s="105"/>
      <c r="ABB95" s="105"/>
      <c r="ABC95" s="105"/>
      <c r="ABD95" s="105"/>
      <c r="ABE95" s="105"/>
      <c r="ABF95" s="105"/>
      <c r="ABG95" s="105"/>
      <c r="ABH95" s="105"/>
      <c r="ABI95" s="105"/>
      <c r="ABJ95" s="105"/>
      <c r="ABK95" s="105"/>
      <c r="ABL95" s="105"/>
      <c r="ABM95" s="105"/>
      <c r="ABN95" s="105"/>
      <c r="ABO95" s="105"/>
      <c r="ABP95" s="105"/>
      <c r="ABQ95" s="105"/>
      <c r="ABR95" s="105"/>
      <c r="ABS95" s="105"/>
      <c r="ABT95" s="105"/>
      <c r="ABU95" s="105"/>
      <c r="ABV95" s="105"/>
      <c r="ABW95" s="105"/>
      <c r="ABX95" s="105"/>
      <c r="ABY95" s="105"/>
      <c r="ABZ95" s="105"/>
      <c r="ACA95" s="105"/>
      <c r="ACB95" s="105"/>
      <c r="ACC95" s="105"/>
      <c r="ACD95" s="105"/>
      <c r="ACE95" s="105"/>
      <c r="ACF95" s="105"/>
      <c r="ACG95" s="105"/>
      <c r="ACH95" s="105"/>
      <c r="ACI95" s="105"/>
      <c r="ACJ95" s="105"/>
      <c r="ACK95" s="105"/>
      <c r="ACL95" s="105"/>
      <c r="ACM95" s="105"/>
      <c r="ACN95" s="105"/>
      <c r="ACO95" s="105"/>
      <c r="ACP95" s="105"/>
      <c r="ACQ95" s="105"/>
      <c r="ACR95" s="105"/>
      <c r="ACS95" s="105"/>
      <c r="ACT95" s="105"/>
      <c r="ACU95" s="105"/>
      <c r="ACV95" s="105"/>
      <c r="ACW95" s="105"/>
      <c r="ACX95" s="105"/>
      <c r="ACY95" s="105"/>
      <c r="ACZ95" s="105"/>
      <c r="ADA95" s="105"/>
      <c r="ADB95" s="105"/>
      <c r="ADC95" s="105"/>
      <c r="ADD95" s="105"/>
      <c r="ADE95" s="105"/>
      <c r="ADF95" s="105"/>
      <c r="ADG95" s="105"/>
      <c r="ADH95" s="105"/>
      <c r="ADI95" s="105"/>
      <c r="ADJ95" s="105"/>
      <c r="ADK95" s="105"/>
      <c r="ADL95" s="105"/>
      <c r="ADM95" s="105"/>
      <c r="ADN95" s="105"/>
      <c r="ADO95" s="105"/>
      <c r="ADP95" s="105"/>
      <c r="ADQ95" s="105"/>
      <c r="ADR95" s="105"/>
      <c r="ADS95" s="105"/>
      <c r="ADT95" s="105"/>
      <c r="ADU95" s="105"/>
      <c r="ADV95" s="105"/>
      <c r="ADW95" s="105"/>
      <c r="ADX95" s="105"/>
      <c r="ADY95" s="105"/>
      <c r="ADZ95" s="105"/>
      <c r="AEA95" s="105"/>
      <c r="AEB95" s="105"/>
      <c r="AEC95" s="105"/>
      <c r="AED95" s="105"/>
      <c r="AEE95" s="105"/>
      <c r="AEF95" s="105"/>
      <c r="AEG95" s="105"/>
      <c r="AEH95" s="105"/>
      <c r="AEI95" s="105"/>
      <c r="AEJ95" s="105"/>
      <c r="AEK95" s="105"/>
      <c r="AEL95" s="105"/>
      <c r="AEM95" s="105"/>
      <c r="AEN95" s="105"/>
      <c r="AEO95" s="105"/>
      <c r="AEP95" s="105"/>
      <c r="AEQ95" s="105"/>
      <c r="AER95" s="105"/>
      <c r="AES95" s="105"/>
      <c r="AET95" s="105"/>
      <c r="AEU95" s="105"/>
      <c r="AEV95" s="105"/>
      <c r="AEW95" s="105"/>
      <c r="AEX95" s="105"/>
      <c r="AEY95" s="105"/>
      <c r="AEZ95" s="105"/>
      <c r="AFA95" s="105"/>
      <c r="AFB95" s="105"/>
      <c r="AFC95" s="105"/>
      <c r="AFD95" s="105"/>
      <c r="AFE95" s="105"/>
      <c r="AFF95" s="105"/>
      <c r="AFG95" s="105"/>
      <c r="AFH95" s="105"/>
      <c r="AFI95" s="105"/>
      <c r="AFJ95" s="105"/>
      <c r="AFK95" s="105"/>
      <c r="AFL95" s="105"/>
      <c r="AFM95" s="105"/>
      <c r="AFN95" s="105"/>
      <c r="AFO95" s="105"/>
      <c r="AFP95" s="105"/>
      <c r="AFQ95" s="105"/>
      <c r="AFR95" s="105"/>
      <c r="AFS95" s="105"/>
      <c r="AFT95" s="105"/>
      <c r="AFU95" s="105"/>
      <c r="AFV95" s="105"/>
      <c r="AFW95" s="105"/>
      <c r="AFX95" s="105"/>
      <c r="AFY95" s="105"/>
      <c r="AFZ95" s="105"/>
      <c r="AGA95" s="105"/>
      <c r="AGB95" s="105"/>
      <c r="AGC95" s="105"/>
      <c r="AGD95" s="105"/>
      <c r="AGE95" s="105"/>
      <c r="AGF95" s="105"/>
      <c r="AGG95" s="105"/>
      <c r="AGH95" s="105"/>
      <c r="AGI95" s="105"/>
      <c r="AGJ95" s="105"/>
      <c r="AGK95" s="105"/>
      <c r="AGL95" s="105"/>
      <c r="AGM95" s="105"/>
      <c r="AGN95" s="105"/>
      <c r="AGO95" s="105"/>
      <c r="AGP95" s="105"/>
      <c r="AGQ95" s="105"/>
      <c r="AGR95" s="105"/>
      <c r="AGS95" s="105"/>
      <c r="AGT95" s="105"/>
      <c r="AGU95" s="105"/>
      <c r="AGV95" s="105"/>
      <c r="AGW95" s="105"/>
      <c r="AGX95" s="105"/>
      <c r="AGY95" s="105"/>
      <c r="AGZ95" s="105"/>
      <c r="AHA95" s="105"/>
      <c r="AHB95" s="105"/>
      <c r="AHC95" s="105"/>
      <c r="AHD95" s="105"/>
      <c r="AHE95" s="105"/>
      <c r="AHF95" s="105"/>
      <c r="AHG95" s="105"/>
      <c r="AHH95" s="105"/>
      <c r="AHI95" s="105"/>
      <c r="AHJ95" s="105"/>
      <c r="AHK95" s="105"/>
      <c r="AHL95" s="105"/>
      <c r="AHM95" s="105"/>
      <c r="AHN95" s="105"/>
      <c r="AHO95" s="105"/>
      <c r="AHP95" s="105"/>
      <c r="AHQ95" s="105"/>
      <c r="AHR95" s="105"/>
      <c r="AHS95" s="105"/>
      <c r="AHT95" s="105"/>
      <c r="AHU95" s="105"/>
      <c r="AHV95" s="105"/>
      <c r="AHW95" s="105"/>
      <c r="AHX95" s="105"/>
      <c r="AHY95" s="105"/>
      <c r="AHZ95" s="105"/>
      <c r="AIA95" s="105"/>
      <c r="AIB95" s="105"/>
      <c r="AIC95" s="105"/>
      <c r="AID95" s="105"/>
      <c r="AIE95" s="105"/>
      <c r="AIF95" s="105"/>
      <c r="AIG95" s="105"/>
      <c r="AIH95" s="105"/>
      <c r="AII95" s="105"/>
      <c r="AIJ95" s="105"/>
      <c r="AIK95" s="105"/>
      <c r="AIL95" s="105"/>
      <c r="AIM95" s="105"/>
      <c r="AIN95" s="105"/>
      <c r="AIO95" s="105"/>
      <c r="AIP95" s="105"/>
      <c r="AIQ95" s="105"/>
      <c r="AIR95" s="105"/>
      <c r="AIS95" s="105"/>
      <c r="AIT95" s="105"/>
      <c r="AIU95" s="105"/>
      <c r="AIV95" s="105"/>
      <c r="AIW95" s="105"/>
      <c r="AIX95" s="105"/>
      <c r="AIY95" s="105"/>
      <c r="AIZ95" s="105"/>
      <c r="AJA95" s="105"/>
      <c r="AJB95" s="105"/>
      <c r="AJC95" s="105"/>
      <c r="AJD95" s="105"/>
      <c r="AJE95" s="105"/>
      <c r="AJF95" s="105"/>
      <c r="AJG95" s="105"/>
      <c r="AJH95" s="105"/>
      <c r="AJI95" s="105"/>
      <c r="AJJ95" s="105"/>
      <c r="AJK95" s="105"/>
      <c r="AJL95" s="105"/>
      <c r="AJM95" s="105"/>
      <c r="AJN95" s="105"/>
      <c r="AJO95" s="105"/>
      <c r="AJP95" s="105"/>
      <c r="AJQ95" s="105"/>
      <c r="AJR95" s="105"/>
      <c r="AJS95" s="105"/>
      <c r="AJT95" s="105"/>
      <c r="AJU95" s="105"/>
      <c r="AJV95" s="105"/>
      <c r="AJW95" s="105"/>
      <c r="AJX95" s="105"/>
      <c r="AJY95" s="105"/>
      <c r="AJZ95" s="105"/>
      <c r="AKA95" s="105"/>
      <c r="AKB95" s="105"/>
      <c r="AKC95" s="105"/>
      <c r="AKD95" s="105"/>
      <c r="AKE95" s="105"/>
      <c r="AKF95" s="105"/>
      <c r="AKG95" s="105"/>
      <c r="AKH95" s="105"/>
      <c r="AKI95" s="105"/>
      <c r="AKJ95" s="105"/>
      <c r="AKK95" s="105"/>
      <c r="AKL95" s="105"/>
      <c r="AKM95" s="105"/>
      <c r="AKN95" s="105"/>
      <c r="AKO95" s="105"/>
      <c r="AKP95" s="105"/>
      <c r="AKQ95" s="105"/>
      <c r="AKR95" s="105"/>
      <c r="AKS95" s="105"/>
      <c r="AKT95" s="105"/>
      <c r="AKU95" s="105"/>
      <c r="AKV95" s="105"/>
      <c r="AKW95" s="105"/>
      <c r="AKX95" s="105"/>
      <c r="AKY95" s="105"/>
      <c r="AKZ95" s="105"/>
      <c r="ALA95" s="105"/>
      <c r="ALB95" s="105"/>
      <c r="ALC95" s="105"/>
      <c r="ALD95" s="105"/>
      <c r="ALE95" s="105"/>
      <c r="ALF95" s="105"/>
      <c r="ALG95" s="105"/>
      <c r="ALH95" s="105"/>
      <c r="ALI95" s="105"/>
      <c r="ALJ95" s="105"/>
      <c r="ALK95" s="105"/>
      <c r="ALL95" s="105"/>
      <c r="ALM95" s="105"/>
      <c r="ALN95" s="105"/>
      <c r="ALO95" s="105"/>
      <c r="ALP95" s="105"/>
      <c r="ALQ95" s="105"/>
      <c r="ALR95" s="105"/>
      <c r="ALS95" s="105"/>
      <c r="ALT95" s="105"/>
      <c r="ALU95" s="105"/>
      <c r="ALV95" s="105"/>
      <c r="ALW95" s="105"/>
      <c r="ALX95" s="105"/>
      <c r="ALY95" s="105"/>
      <c r="ALZ95" s="105"/>
      <c r="AMA95" s="105"/>
      <c r="AMB95" s="105"/>
      <c r="AMC95" s="105"/>
      <c r="AMD95" s="105"/>
      <c r="AME95" s="105"/>
      <c r="AMF95" s="105"/>
      <c r="AMG95" s="105"/>
      <c r="AMH95" s="105"/>
      <c r="AMI95" s="105"/>
      <c r="AMJ95" s="105"/>
      <c r="AMK95" s="105"/>
      <c r="AML95" s="105"/>
      <c r="AMM95" s="105"/>
      <c r="AMN95" s="105"/>
      <c r="AMO95" s="105"/>
      <c r="AMP95" s="105"/>
      <c r="AMQ95" s="105"/>
      <c r="AMR95" s="105"/>
      <c r="AMS95" s="105"/>
      <c r="AMT95" s="105"/>
      <c r="AMU95" s="105"/>
      <c r="AMV95" s="105"/>
      <c r="AMW95" s="105"/>
      <c r="AMX95" s="105"/>
      <c r="AMY95" s="105"/>
      <c r="AMZ95" s="105"/>
      <c r="ANA95" s="105"/>
      <c r="ANB95" s="105"/>
      <c r="ANC95" s="105"/>
      <c r="AND95" s="105"/>
      <c r="ANE95" s="105"/>
      <c r="ANF95" s="105"/>
      <c r="ANG95" s="105"/>
      <c r="ANH95" s="105"/>
      <c r="ANI95" s="105"/>
      <c r="ANJ95" s="105"/>
      <c r="ANK95" s="105"/>
      <c r="ANL95" s="105"/>
      <c r="ANM95" s="105"/>
      <c r="ANN95" s="105"/>
      <c r="ANO95" s="105"/>
      <c r="ANP95" s="105"/>
      <c r="ANQ95" s="105"/>
      <c r="ANR95" s="105"/>
      <c r="ANS95" s="105"/>
      <c r="ANT95" s="105"/>
      <c r="ANU95" s="105"/>
      <c r="ANV95" s="105"/>
      <c r="ANW95" s="105"/>
      <c r="ANX95" s="105"/>
      <c r="ANY95" s="105"/>
      <c r="ANZ95" s="105"/>
      <c r="AOA95" s="105"/>
      <c r="AOB95" s="105"/>
      <c r="AOC95" s="105"/>
      <c r="AOD95" s="105"/>
      <c r="AOE95" s="105"/>
      <c r="AOF95" s="105"/>
      <c r="AOG95" s="105"/>
      <c r="AOH95" s="105"/>
      <c r="AOI95" s="105"/>
      <c r="AOJ95" s="105"/>
      <c r="AOK95" s="105"/>
      <c r="AOL95" s="105"/>
      <c r="AOM95" s="105"/>
      <c r="AON95" s="105"/>
      <c r="AOO95" s="105"/>
      <c r="AOP95" s="105"/>
      <c r="AOQ95" s="105"/>
      <c r="AOR95" s="105"/>
      <c r="AOS95" s="105"/>
      <c r="AOT95" s="105"/>
      <c r="AOU95" s="105"/>
      <c r="AOV95" s="105"/>
      <c r="AOW95" s="105"/>
      <c r="AOX95" s="105"/>
      <c r="AOY95" s="105"/>
      <c r="AOZ95" s="105"/>
      <c r="APA95" s="105"/>
      <c r="APB95" s="105"/>
      <c r="APC95" s="105"/>
      <c r="APD95" s="105"/>
      <c r="APE95" s="105"/>
      <c r="APF95" s="105"/>
      <c r="APG95" s="105"/>
      <c r="APH95" s="105"/>
      <c r="API95" s="105"/>
      <c r="APJ95" s="105"/>
      <c r="APK95" s="105"/>
      <c r="APL95" s="105"/>
      <c r="APM95" s="105"/>
      <c r="APN95" s="105"/>
      <c r="APO95" s="105"/>
      <c r="APP95" s="105"/>
      <c r="APQ95" s="105"/>
      <c r="APR95" s="105"/>
      <c r="APS95" s="105"/>
      <c r="APT95" s="105"/>
      <c r="APU95" s="105"/>
      <c r="APV95" s="105"/>
      <c r="APW95" s="105"/>
      <c r="APX95" s="105"/>
      <c r="APY95" s="105"/>
      <c r="APZ95" s="105"/>
      <c r="AQA95" s="105"/>
      <c r="AQB95" s="105"/>
      <c r="AQC95" s="105"/>
      <c r="AQD95" s="105"/>
      <c r="AQE95" s="105"/>
      <c r="AQF95" s="105"/>
      <c r="AQG95" s="105"/>
      <c r="AQH95" s="105"/>
      <c r="AQI95" s="105"/>
      <c r="AQJ95" s="105"/>
      <c r="AQK95" s="105"/>
      <c r="AQL95" s="105"/>
      <c r="AQM95" s="105"/>
      <c r="AQN95" s="105"/>
      <c r="AQO95" s="105"/>
      <c r="AQP95" s="105"/>
      <c r="AQQ95" s="105"/>
      <c r="AQR95" s="105"/>
      <c r="AQS95" s="105"/>
      <c r="AQT95" s="105"/>
      <c r="AQU95" s="105"/>
      <c r="AQV95" s="105"/>
      <c r="AQW95" s="105"/>
      <c r="AQX95" s="105"/>
      <c r="AQY95" s="105"/>
      <c r="AQZ95" s="105"/>
      <c r="ARA95" s="105"/>
      <c r="ARB95" s="105"/>
      <c r="ARC95" s="105"/>
      <c r="ARD95" s="105"/>
      <c r="ARE95" s="105"/>
      <c r="ARF95" s="105"/>
      <c r="ARG95" s="105"/>
      <c r="ARH95" s="105"/>
      <c r="ARI95" s="105"/>
      <c r="ARJ95" s="105"/>
      <c r="ARK95" s="105"/>
      <c r="ARL95" s="105"/>
      <c r="ARM95" s="105"/>
      <c r="ARN95" s="105"/>
      <c r="ARO95" s="105"/>
      <c r="ARP95" s="105"/>
      <c r="ARQ95" s="105"/>
      <c r="ARR95" s="105"/>
      <c r="ARS95" s="105"/>
      <c r="ART95" s="105"/>
      <c r="ARU95" s="105"/>
      <c r="ARV95" s="105"/>
      <c r="ARW95" s="105"/>
      <c r="ARX95" s="105"/>
      <c r="ARY95" s="105"/>
      <c r="ARZ95" s="105"/>
      <c r="ASA95" s="105"/>
      <c r="ASB95" s="105"/>
      <c r="ASC95" s="105"/>
      <c r="ASD95" s="105"/>
      <c r="ASE95" s="105"/>
      <c r="ASF95" s="105"/>
      <c r="ASG95" s="105"/>
      <c r="ASH95" s="105"/>
      <c r="ASI95" s="105"/>
      <c r="ASJ95" s="105"/>
      <c r="ASK95" s="105"/>
      <c r="ASL95" s="105"/>
      <c r="ASM95" s="105"/>
      <c r="ASN95" s="105"/>
      <c r="ASO95" s="105"/>
      <c r="ASP95" s="105"/>
      <c r="ASQ95" s="105"/>
      <c r="ASR95" s="105"/>
      <c r="ASS95" s="105"/>
      <c r="AST95" s="105"/>
      <c r="ASU95" s="105"/>
      <c r="ASV95" s="105"/>
      <c r="ASW95" s="105"/>
      <c r="ASX95" s="105"/>
      <c r="ASY95" s="105"/>
      <c r="ASZ95" s="105"/>
      <c r="ATA95" s="105"/>
      <c r="ATB95" s="105"/>
      <c r="ATC95" s="105"/>
      <c r="ATD95" s="105"/>
      <c r="ATE95" s="105"/>
      <c r="ATF95" s="105"/>
      <c r="ATG95" s="105"/>
      <c r="ATH95" s="105"/>
      <c r="ATI95" s="105"/>
      <c r="ATJ95" s="105"/>
      <c r="ATK95" s="105"/>
      <c r="ATL95" s="105"/>
      <c r="ATM95" s="105"/>
      <c r="ATN95" s="105"/>
      <c r="ATO95" s="105"/>
      <c r="ATP95" s="105"/>
      <c r="ATQ95" s="105"/>
      <c r="ATR95" s="105"/>
      <c r="ATS95" s="105"/>
      <c r="ATT95" s="105"/>
      <c r="ATU95" s="105"/>
      <c r="ATV95" s="105"/>
      <c r="ATW95" s="105"/>
      <c r="ATX95" s="105"/>
      <c r="ATY95" s="105"/>
      <c r="ATZ95" s="105"/>
      <c r="AUA95" s="105"/>
      <c r="AUB95" s="105"/>
      <c r="AUC95" s="105"/>
      <c r="AUD95" s="105"/>
      <c r="AUE95" s="105"/>
      <c r="AUF95" s="105"/>
      <c r="AUG95" s="105"/>
      <c r="AUH95" s="105"/>
      <c r="AUI95" s="105"/>
      <c r="AUJ95" s="105"/>
      <c r="AUK95" s="105"/>
      <c r="AUL95" s="105"/>
      <c r="AUM95" s="105"/>
      <c r="AUN95" s="105"/>
      <c r="AUO95" s="105"/>
      <c r="AUP95" s="105"/>
      <c r="AUQ95" s="105"/>
      <c r="AUR95" s="105"/>
      <c r="AUS95" s="105"/>
      <c r="AUT95" s="105"/>
      <c r="AUU95" s="105"/>
      <c r="AUV95" s="105"/>
      <c r="AUW95" s="105"/>
      <c r="AUX95" s="105"/>
      <c r="AUY95" s="105"/>
      <c r="AUZ95" s="105"/>
      <c r="AVA95" s="105"/>
      <c r="AVB95" s="105"/>
      <c r="AVC95" s="105"/>
      <c r="AVD95" s="105"/>
      <c r="AVE95" s="105"/>
      <c r="AVF95" s="105"/>
      <c r="AVG95" s="105"/>
      <c r="AVH95" s="105"/>
      <c r="AVI95" s="105"/>
      <c r="AVJ95" s="105"/>
      <c r="AVK95" s="105"/>
      <c r="AVL95" s="105"/>
      <c r="AVM95" s="105"/>
      <c r="AVN95" s="105"/>
      <c r="AVO95" s="105"/>
      <c r="AVP95" s="105"/>
      <c r="AVQ95" s="105"/>
      <c r="AVR95" s="105"/>
      <c r="AVS95" s="105"/>
      <c r="AVT95" s="105"/>
      <c r="AVU95" s="105"/>
      <c r="AVV95" s="105"/>
      <c r="AVW95" s="105"/>
      <c r="AVX95" s="105"/>
      <c r="AVY95" s="105"/>
      <c r="AVZ95" s="105"/>
      <c r="AWA95" s="105"/>
      <c r="AWB95" s="105"/>
      <c r="AWC95" s="105"/>
      <c r="AWD95" s="105"/>
      <c r="AWE95" s="105"/>
      <c r="AWF95" s="105"/>
      <c r="AWG95" s="105"/>
      <c r="AWH95" s="105"/>
    </row>
    <row r="96" spans="1:1282" s="58" customFormat="1" ht="13.5" customHeight="1">
      <c r="A96" s="2578"/>
      <c r="B96" s="65"/>
      <c r="C96" s="2741"/>
      <c r="D96" s="2741"/>
      <c r="E96" s="2741"/>
      <c r="F96" s="2741"/>
      <c r="G96" s="2741"/>
      <c r="H96" s="2741"/>
      <c r="I96" s="2741"/>
      <c r="J96" s="2741"/>
      <c r="K96" s="2741"/>
      <c r="L96" s="2741"/>
      <c r="M96" s="2741"/>
      <c r="N96" s="2742"/>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05"/>
      <c r="BP96" s="105"/>
      <c r="BQ96" s="105"/>
      <c r="BR96" s="105"/>
      <c r="BS96" s="105"/>
      <c r="BT96" s="105"/>
      <c r="BU96" s="105"/>
      <c r="BV96" s="105"/>
      <c r="BW96" s="105"/>
      <c r="BX96" s="105"/>
      <c r="BY96" s="105"/>
      <c r="BZ96" s="105"/>
      <c r="CA96" s="105"/>
      <c r="CB96" s="105"/>
      <c r="CC96" s="105"/>
      <c r="CD96" s="105"/>
      <c r="CE96" s="105"/>
      <c r="CF96" s="105"/>
      <c r="CG96" s="105"/>
      <c r="CH96" s="105"/>
      <c r="CI96" s="105"/>
      <c r="CJ96" s="105"/>
      <c r="CK96" s="105"/>
      <c r="CL96" s="105"/>
      <c r="CM96" s="105"/>
      <c r="CN96" s="105"/>
      <c r="CO96" s="105"/>
      <c r="CP96" s="105"/>
      <c r="CQ96" s="105"/>
      <c r="CR96" s="105"/>
      <c r="CS96" s="105"/>
      <c r="CT96" s="105"/>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05"/>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05"/>
      <c r="FM96" s="105"/>
      <c r="FN96" s="105"/>
      <c r="FO96" s="105"/>
      <c r="FP96" s="105"/>
      <c r="FQ96" s="105"/>
      <c r="FR96" s="105"/>
      <c r="FS96" s="105"/>
      <c r="FT96" s="105"/>
      <c r="FU96" s="105"/>
      <c r="FV96" s="105"/>
      <c r="FW96" s="105"/>
      <c r="FX96" s="105"/>
      <c r="FY96" s="105"/>
      <c r="FZ96" s="105"/>
      <c r="GA96" s="105"/>
      <c r="GB96" s="105"/>
      <c r="GC96" s="105"/>
      <c r="GD96" s="105"/>
      <c r="GE96" s="105"/>
      <c r="GF96" s="105"/>
      <c r="GG96" s="105"/>
      <c r="GH96" s="105"/>
      <c r="GI96" s="105"/>
      <c r="GJ96" s="105"/>
      <c r="GK96" s="105"/>
      <c r="GL96" s="105"/>
      <c r="GM96" s="105"/>
      <c r="GN96" s="105"/>
      <c r="GO96" s="105"/>
      <c r="GP96" s="105"/>
      <c r="GQ96" s="105"/>
      <c r="GR96" s="105"/>
      <c r="GS96" s="105"/>
      <c r="GT96" s="105"/>
      <c r="GU96" s="105"/>
      <c r="GV96" s="105"/>
      <c r="GW96" s="105"/>
      <c r="GX96" s="105"/>
      <c r="GY96" s="105"/>
      <c r="GZ96" s="105"/>
      <c r="HA96" s="105"/>
      <c r="HB96" s="105"/>
      <c r="HC96" s="105"/>
      <c r="HD96" s="105"/>
      <c r="HE96" s="105"/>
      <c r="HF96" s="105"/>
      <c r="HG96" s="105"/>
      <c r="HH96" s="105"/>
      <c r="HI96" s="105"/>
      <c r="HJ96" s="105"/>
      <c r="HK96" s="105"/>
      <c r="HL96" s="105"/>
      <c r="HM96" s="105"/>
      <c r="HN96" s="105"/>
      <c r="HO96" s="105"/>
      <c r="HP96" s="105"/>
      <c r="HQ96" s="105"/>
      <c r="HR96" s="105"/>
      <c r="HS96" s="105"/>
      <c r="HT96" s="105"/>
      <c r="HU96" s="105"/>
      <c r="HV96" s="105"/>
      <c r="HW96" s="105"/>
      <c r="HX96" s="105"/>
      <c r="HY96" s="105"/>
      <c r="HZ96" s="105"/>
      <c r="IA96" s="105"/>
      <c r="IB96" s="105"/>
      <c r="IC96" s="105"/>
      <c r="ID96" s="105"/>
      <c r="IE96" s="105"/>
      <c r="IF96" s="105"/>
      <c r="IG96" s="105"/>
      <c r="IH96" s="105"/>
      <c r="II96" s="105"/>
      <c r="IJ96" s="105"/>
      <c r="IK96" s="105"/>
      <c r="IL96" s="105"/>
      <c r="IM96" s="105"/>
      <c r="IN96" s="105"/>
      <c r="IO96" s="105"/>
      <c r="IP96" s="105"/>
      <c r="IQ96" s="105"/>
      <c r="IR96" s="105"/>
      <c r="IS96" s="105"/>
      <c r="IT96" s="105"/>
      <c r="IU96" s="105"/>
      <c r="IV96" s="105"/>
      <c r="IW96" s="105"/>
      <c r="IX96" s="105"/>
      <c r="IY96" s="105"/>
      <c r="IZ96" s="105"/>
      <c r="JA96" s="105"/>
      <c r="JB96" s="105"/>
      <c r="JC96" s="105"/>
      <c r="JD96" s="105"/>
      <c r="JE96" s="105"/>
      <c r="JF96" s="105"/>
      <c r="JG96" s="105"/>
      <c r="JH96" s="105"/>
      <c r="JI96" s="105"/>
      <c r="JJ96" s="105"/>
      <c r="JK96" s="105"/>
      <c r="JL96" s="105"/>
      <c r="JM96" s="105"/>
      <c r="JN96" s="105"/>
      <c r="JO96" s="105"/>
      <c r="JP96" s="105"/>
      <c r="JQ96" s="105"/>
      <c r="JR96" s="105"/>
      <c r="JS96" s="105"/>
      <c r="JT96" s="105"/>
      <c r="JU96" s="105"/>
      <c r="JV96" s="105"/>
      <c r="JW96" s="105"/>
      <c r="JX96" s="105"/>
      <c r="JY96" s="105"/>
      <c r="JZ96" s="105"/>
      <c r="KA96" s="105"/>
      <c r="KB96" s="105"/>
      <c r="KC96" s="105"/>
      <c r="KD96" s="105"/>
      <c r="KE96" s="105"/>
      <c r="KF96" s="105"/>
      <c r="KG96" s="105"/>
      <c r="KH96" s="105"/>
      <c r="KI96" s="105"/>
      <c r="KJ96" s="105"/>
      <c r="KK96" s="105"/>
      <c r="KL96" s="105"/>
      <c r="KM96" s="105"/>
      <c r="KN96" s="105"/>
      <c r="KO96" s="105"/>
      <c r="KP96" s="105"/>
      <c r="KQ96" s="105"/>
      <c r="KR96" s="105"/>
      <c r="KS96" s="105"/>
      <c r="KT96" s="105"/>
      <c r="KU96" s="105"/>
      <c r="KV96" s="105"/>
      <c r="KW96" s="105"/>
      <c r="KX96" s="105"/>
      <c r="KY96" s="105"/>
      <c r="KZ96" s="105"/>
      <c r="LA96" s="105"/>
      <c r="LB96" s="105"/>
      <c r="LC96" s="105"/>
      <c r="LD96" s="105"/>
      <c r="LE96" s="105"/>
      <c r="LF96" s="105"/>
      <c r="LG96" s="105"/>
      <c r="LH96" s="105"/>
      <c r="LI96" s="105"/>
      <c r="LJ96" s="105"/>
      <c r="LK96" s="105"/>
      <c r="LL96" s="105"/>
      <c r="LM96" s="105"/>
      <c r="LN96" s="105"/>
      <c r="LO96" s="105"/>
      <c r="LP96" s="105"/>
      <c r="LQ96" s="105"/>
      <c r="LR96" s="105"/>
      <c r="LS96" s="105"/>
      <c r="LT96" s="105"/>
      <c r="LU96" s="105"/>
      <c r="LV96" s="105"/>
      <c r="LW96" s="105"/>
      <c r="LX96" s="105"/>
      <c r="LY96" s="105"/>
      <c r="LZ96" s="105"/>
      <c r="MA96" s="105"/>
      <c r="MB96" s="105"/>
      <c r="MC96" s="105"/>
      <c r="MD96" s="105"/>
      <c r="ME96" s="105"/>
      <c r="MF96" s="105"/>
      <c r="MG96" s="105"/>
      <c r="MH96" s="105"/>
      <c r="MI96" s="105"/>
      <c r="MJ96" s="105"/>
      <c r="MK96" s="105"/>
      <c r="ML96" s="105"/>
      <c r="MM96" s="105"/>
      <c r="MN96" s="105"/>
      <c r="MO96" s="105"/>
      <c r="MP96" s="105"/>
      <c r="MQ96" s="105"/>
      <c r="MR96" s="105"/>
      <c r="MS96" s="105"/>
      <c r="MT96" s="105"/>
      <c r="MU96" s="105"/>
      <c r="MV96" s="105"/>
      <c r="MW96" s="105"/>
      <c r="MX96" s="105"/>
      <c r="MY96" s="105"/>
      <c r="MZ96" s="105"/>
      <c r="NA96" s="105"/>
      <c r="NB96" s="105"/>
      <c r="NC96" s="105"/>
      <c r="ND96" s="105"/>
      <c r="NE96" s="105"/>
      <c r="NF96" s="105"/>
      <c r="NG96" s="105"/>
      <c r="NH96" s="105"/>
      <c r="NI96" s="105"/>
      <c r="NJ96" s="105"/>
      <c r="NK96" s="105"/>
      <c r="NL96" s="105"/>
      <c r="NM96" s="105"/>
      <c r="NN96" s="105"/>
      <c r="NO96" s="105"/>
      <c r="NP96" s="105"/>
      <c r="NQ96" s="105"/>
      <c r="NR96" s="105"/>
      <c r="NS96" s="105"/>
      <c r="NT96" s="105"/>
      <c r="NU96" s="105"/>
      <c r="NV96" s="105"/>
      <c r="NW96" s="105"/>
      <c r="NX96" s="105"/>
      <c r="NY96" s="105"/>
      <c r="NZ96" s="105"/>
      <c r="OA96" s="105"/>
      <c r="OB96" s="105"/>
      <c r="OC96" s="105"/>
      <c r="OD96" s="105"/>
      <c r="OE96" s="105"/>
      <c r="OF96" s="105"/>
      <c r="OG96" s="105"/>
      <c r="OH96" s="105"/>
      <c r="OI96" s="105"/>
      <c r="OJ96" s="105"/>
      <c r="OK96" s="105"/>
      <c r="OL96" s="105"/>
      <c r="OM96" s="105"/>
      <c r="ON96" s="105"/>
      <c r="OO96" s="105"/>
      <c r="OP96" s="105"/>
      <c r="OQ96" s="105"/>
      <c r="OR96" s="105"/>
      <c r="OS96" s="105"/>
      <c r="OT96" s="105"/>
      <c r="OU96" s="105"/>
      <c r="OV96" s="105"/>
      <c r="OW96" s="105"/>
      <c r="OX96" s="105"/>
      <c r="OY96" s="105"/>
      <c r="OZ96" s="105"/>
      <c r="PA96" s="105"/>
      <c r="PB96" s="105"/>
      <c r="PC96" s="105"/>
      <c r="PD96" s="105"/>
      <c r="PE96" s="105"/>
      <c r="PF96" s="105"/>
      <c r="PG96" s="105"/>
      <c r="PH96" s="105"/>
      <c r="PI96" s="105"/>
      <c r="PJ96" s="105"/>
      <c r="PK96" s="105"/>
      <c r="PL96" s="105"/>
      <c r="PM96" s="105"/>
      <c r="PN96" s="105"/>
      <c r="PO96" s="105"/>
      <c r="PP96" s="105"/>
      <c r="PQ96" s="105"/>
      <c r="PR96" s="105"/>
      <c r="PS96" s="105"/>
      <c r="PT96" s="105"/>
      <c r="PU96" s="105"/>
      <c r="PV96" s="105"/>
      <c r="PW96" s="105"/>
      <c r="PX96" s="105"/>
      <c r="PY96" s="105"/>
      <c r="PZ96" s="105"/>
      <c r="QA96" s="105"/>
      <c r="QB96" s="105"/>
      <c r="QC96" s="105"/>
      <c r="QD96" s="105"/>
      <c r="QE96" s="105"/>
      <c r="QF96" s="105"/>
      <c r="QG96" s="105"/>
      <c r="QH96" s="105"/>
      <c r="QI96" s="105"/>
      <c r="QJ96" s="105"/>
      <c r="QK96" s="105"/>
      <c r="QL96" s="105"/>
      <c r="QM96" s="105"/>
      <c r="QN96" s="105"/>
      <c r="QO96" s="105"/>
      <c r="QP96" s="105"/>
      <c r="QQ96" s="105"/>
      <c r="QR96" s="105"/>
      <c r="QS96" s="105"/>
      <c r="QT96" s="105"/>
      <c r="QU96" s="105"/>
      <c r="QV96" s="105"/>
      <c r="QW96" s="105"/>
      <c r="QX96" s="105"/>
      <c r="QY96" s="105"/>
      <c r="QZ96" s="105"/>
      <c r="RA96" s="105"/>
      <c r="RB96" s="105"/>
      <c r="RC96" s="105"/>
      <c r="RD96" s="105"/>
      <c r="RE96" s="105"/>
      <c r="RF96" s="105"/>
      <c r="RG96" s="105"/>
      <c r="RH96" s="105"/>
      <c r="RI96" s="105"/>
      <c r="RJ96" s="105"/>
      <c r="RK96" s="105"/>
      <c r="RL96" s="105"/>
      <c r="RM96" s="105"/>
      <c r="RN96" s="105"/>
      <c r="RO96" s="105"/>
      <c r="RP96" s="105"/>
      <c r="RQ96" s="105"/>
      <c r="RR96" s="105"/>
      <c r="RS96" s="105"/>
      <c r="RT96" s="105"/>
      <c r="RU96" s="105"/>
      <c r="RV96" s="105"/>
      <c r="RW96" s="105"/>
      <c r="RX96" s="105"/>
      <c r="RY96" s="105"/>
      <c r="RZ96" s="105"/>
      <c r="SA96" s="105"/>
      <c r="SB96" s="105"/>
      <c r="SC96" s="105"/>
      <c r="SD96" s="105"/>
      <c r="SE96" s="105"/>
      <c r="SF96" s="105"/>
      <c r="SG96" s="105"/>
      <c r="SH96" s="105"/>
      <c r="SI96" s="105"/>
      <c r="SJ96" s="105"/>
      <c r="SK96" s="105"/>
      <c r="SL96" s="105"/>
      <c r="SM96" s="105"/>
      <c r="SN96" s="105"/>
      <c r="SO96" s="105"/>
      <c r="SP96" s="105"/>
      <c r="SQ96" s="105"/>
      <c r="SR96" s="105"/>
      <c r="SS96" s="105"/>
      <c r="ST96" s="105"/>
      <c r="SU96" s="105"/>
      <c r="SV96" s="105"/>
      <c r="SW96" s="105"/>
      <c r="SX96" s="105"/>
      <c r="SY96" s="105"/>
      <c r="SZ96" s="105"/>
      <c r="TA96" s="105"/>
      <c r="TB96" s="105"/>
      <c r="TC96" s="105"/>
      <c r="TD96" s="105"/>
      <c r="TE96" s="105"/>
      <c r="TF96" s="105"/>
      <c r="TG96" s="105"/>
      <c r="TH96" s="105"/>
      <c r="TI96" s="105"/>
      <c r="TJ96" s="105"/>
      <c r="TK96" s="105"/>
      <c r="TL96" s="105"/>
      <c r="TM96" s="105"/>
      <c r="TN96" s="105"/>
      <c r="TO96" s="105"/>
      <c r="TP96" s="105"/>
      <c r="TQ96" s="105"/>
      <c r="TR96" s="105"/>
      <c r="TS96" s="105"/>
      <c r="TT96" s="105"/>
      <c r="TU96" s="105"/>
      <c r="TV96" s="105"/>
      <c r="TW96" s="105"/>
      <c r="TX96" s="105"/>
      <c r="TY96" s="105"/>
      <c r="TZ96" s="105"/>
      <c r="UA96" s="105"/>
      <c r="UB96" s="105"/>
      <c r="UC96" s="105"/>
      <c r="UD96" s="105"/>
      <c r="UE96" s="105"/>
      <c r="UF96" s="105"/>
      <c r="UG96" s="105"/>
      <c r="UH96" s="105"/>
      <c r="UI96" s="105"/>
      <c r="UJ96" s="105"/>
      <c r="UK96" s="105"/>
      <c r="UL96" s="105"/>
      <c r="UM96" s="105"/>
      <c r="UN96" s="105"/>
      <c r="UO96" s="105"/>
      <c r="UP96" s="105"/>
      <c r="UQ96" s="105"/>
      <c r="UR96" s="105"/>
      <c r="US96" s="105"/>
      <c r="UT96" s="105"/>
      <c r="UU96" s="105"/>
      <c r="UV96" s="105"/>
      <c r="UW96" s="105"/>
      <c r="UX96" s="105"/>
      <c r="UY96" s="105"/>
      <c r="UZ96" s="105"/>
      <c r="VA96" s="105"/>
      <c r="VB96" s="105"/>
      <c r="VC96" s="105"/>
      <c r="VD96" s="105"/>
      <c r="VE96" s="105"/>
      <c r="VF96" s="105"/>
      <c r="VG96" s="105"/>
      <c r="VH96" s="105"/>
      <c r="VI96" s="105"/>
      <c r="VJ96" s="105"/>
      <c r="VK96" s="105"/>
      <c r="VL96" s="105"/>
      <c r="VM96" s="105"/>
      <c r="VN96" s="105"/>
      <c r="VO96" s="105"/>
      <c r="VP96" s="105"/>
      <c r="VQ96" s="105"/>
      <c r="VR96" s="105"/>
      <c r="VS96" s="105"/>
      <c r="VT96" s="105"/>
      <c r="VU96" s="105"/>
      <c r="VV96" s="105"/>
      <c r="VW96" s="105"/>
      <c r="VX96" s="105"/>
      <c r="VY96" s="105"/>
      <c r="VZ96" s="105"/>
      <c r="WA96" s="105"/>
      <c r="WB96" s="105"/>
      <c r="WC96" s="105"/>
      <c r="WD96" s="105"/>
      <c r="WE96" s="105"/>
      <c r="WF96" s="105"/>
      <c r="WG96" s="105"/>
      <c r="WH96" s="105"/>
      <c r="WI96" s="105"/>
      <c r="WJ96" s="105"/>
      <c r="WK96" s="105"/>
      <c r="WL96" s="105"/>
      <c r="WM96" s="105"/>
      <c r="WN96" s="105"/>
      <c r="WO96" s="105"/>
      <c r="WP96" s="105"/>
      <c r="WQ96" s="105"/>
      <c r="WR96" s="105"/>
      <c r="WS96" s="105"/>
      <c r="WT96" s="105"/>
      <c r="WU96" s="105"/>
      <c r="WV96" s="105"/>
      <c r="WW96" s="105"/>
      <c r="WX96" s="105"/>
      <c r="WY96" s="105"/>
      <c r="WZ96" s="105"/>
      <c r="XA96" s="105"/>
      <c r="XB96" s="105"/>
      <c r="XC96" s="105"/>
      <c r="XD96" s="105"/>
      <c r="XE96" s="105"/>
      <c r="XF96" s="105"/>
      <c r="XG96" s="105"/>
      <c r="XH96" s="105"/>
      <c r="XI96" s="105"/>
      <c r="XJ96" s="105"/>
      <c r="XK96" s="105"/>
      <c r="XL96" s="105"/>
      <c r="XM96" s="105"/>
      <c r="XN96" s="105"/>
      <c r="XO96" s="105"/>
      <c r="XP96" s="105"/>
      <c r="XQ96" s="105"/>
      <c r="XR96" s="105"/>
      <c r="XS96" s="105"/>
      <c r="XT96" s="105"/>
      <c r="XU96" s="105"/>
      <c r="XV96" s="105"/>
      <c r="XW96" s="105"/>
      <c r="XX96" s="105"/>
      <c r="XY96" s="105"/>
      <c r="XZ96" s="105"/>
      <c r="YA96" s="105"/>
      <c r="YB96" s="105"/>
      <c r="YC96" s="105"/>
      <c r="YD96" s="105"/>
      <c r="YE96" s="105"/>
      <c r="YF96" s="105"/>
      <c r="YG96" s="105"/>
      <c r="YH96" s="105"/>
      <c r="YI96" s="105"/>
      <c r="YJ96" s="105"/>
      <c r="YK96" s="105"/>
      <c r="YL96" s="105"/>
      <c r="YM96" s="105"/>
      <c r="YN96" s="105"/>
      <c r="YO96" s="105"/>
      <c r="YP96" s="105"/>
      <c r="YQ96" s="105"/>
      <c r="YR96" s="105"/>
      <c r="YS96" s="105"/>
      <c r="YT96" s="105"/>
      <c r="YU96" s="105"/>
      <c r="YV96" s="105"/>
      <c r="YW96" s="105"/>
      <c r="YX96" s="105"/>
      <c r="YY96" s="105"/>
      <c r="YZ96" s="105"/>
      <c r="ZA96" s="105"/>
      <c r="ZB96" s="105"/>
      <c r="ZC96" s="105"/>
      <c r="ZD96" s="105"/>
      <c r="ZE96" s="105"/>
      <c r="ZF96" s="105"/>
      <c r="ZG96" s="105"/>
      <c r="ZH96" s="105"/>
      <c r="ZI96" s="105"/>
      <c r="ZJ96" s="105"/>
      <c r="ZK96" s="105"/>
      <c r="ZL96" s="105"/>
      <c r="ZM96" s="105"/>
      <c r="ZN96" s="105"/>
      <c r="ZO96" s="105"/>
      <c r="ZP96" s="105"/>
      <c r="ZQ96" s="105"/>
      <c r="ZR96" s="105"/>
      <c r="ZS96" s="105"/>
      <c r="ZT96" s="105"/>
      <c r="ZU96" s="105"/>
      <c r="ZV96" s="105"/>
      <c r="ZW96" s="105"/>
      <c r="ZX96" s="105"/>
      <c r="ZY96" s="105"/>
      <c r="ZZ96" s="105"/>
      <c r="AAA96" s="105"/>
      <c r="AAB96" s="105"/>
      <c r="AAC96" s="105"/>
      <c r="AAD96" s="105"/>
      <c r="AAE96" s="105"/>
      <c r="AAF96" s="105"/>
      <c r="AAG96" s="105"/>
      <c r="AAH96" s="105"/>
      <c r="AAI96" s="105"/>
      <c r="AAJ96" s="105"/>
      <c r="AAK96" s="105"/>
      <c r="AAL96" s="105"/>
      <c r="AAM96" s="105"/>
      <c r="AAN96" s="105"/>
      <c r="AAO96" s="105"/>
      <c r="AAP96" s="105"/>
      <c r="AAQ96" s="105"/>
      <c r="AAR96" s="105"/>
      <c r="AAS96" s="105"/>
      <c r="AAT96" s="105"/>
      <c r="AAU96" s="105"/>
      <c r="AAV96" s="105"/>
      <c r="AAW96" s="105"/>
      <c r="AAX96" s="105"/>
      <c r="AAY96" s="105"/>
      <c r="AAZ96" s="105"/>
      <c r="ABA96" s="105"/>
      <c r="ABB96" s="105"/>
      <c r="ABC96" s="105"/>
      <c r="ABD96" s="105"/>
      <c r="ABE96" s="105"/>
      <c r="ABF96" s="105"/>
      <c r="ABG96" s="105"/>
      <c r="ABH96" s="105"/>
      <c r="ABI96" s="105"/>
      <c r="ABJ96" s="105"/>
      <c r="ABK96" s="105"/>
      <c r="ABL96" s="105"/>
      <c r="ABM96" s="105"/>
      <c r="ABN96" s="105"/>
      <c r="ABO96" s="105"/>
      <c r="ABP96" s="105"/>
      <c r="ABQ96" s="105"/>
      <c r="ABR96" s="105"/>
      <c r="ABS96" s="105"/>
      <c r="ABT96" s="105"/>
      <c r="ABU96" s="105"/>
      <c r="ABV96" s="105"/>
      <c r="ABW96" s="105"/>
      <c r="ABX96" s="105"/>
      <c r="ABY96" s="105"/>
      <c r="ABZ96" s="105"/>
      <c r="ACA96" s="105"/>
      <c r="ACB96" s="105"/>
      <c r="ACC96" s="105"/>
      <c r="ACD96" s="105"/>
      <c r="ACE96" s="105"/>
      <c r="ACF96" s="105"/>
      <c r="ACG96" s="105"/>
      <c r="ACH96" s="105"/>
      <c r="ACI96" s="105"/>
      <c r="ACJ96" s="105"/>
      <c r="ACK96" s="105"/>
      <c r="ACL96" s="105"/>
      <c r="ACM96" s="105"/>
      <c r="ACN96" s="105"/>
      <c r="ACO96" s="105"/>
      <c r="ACP96" s="105"/>
      <c r="ACQ96" s="105"/>
      <c r="ACR96" s="105"/>
      <c r="ACS96" s="105"/>
      <c r="ACT96" s="105"/>
      <c r="ACU96" s="105"/>
      <c r="ACV96" s="105"/>
      <c r="ACW96" s="105"/>
      <c r="ACX96" s="105"/>
      <c r="ACY96" s="105"/>
      <c r="ACZ96" s="105"/>
      <c r="ADA96" s="105"/>
      <c r="ADB96" s="105"/>
      <c r="ADC96" s="105"/>
      <c r="ADD96" s="105"/>
      <c r="ADE96" s="105"/>
      <c r="ADF96" s="105"/>
      <c r="ADG96" s="105"/>
      <c r="ADH96" s="105"/>
      <c r="ADI96" s="105"/>
      <c r="ADJ96" s="105"/>
      <c r="ADK96" s="105"/>
      <c r="ADL96" s="105"/>
      <c r="ADM96" s="105"/>
      <c r="ADN96" s="105"/>
      <c r="ADO96" s="105"/>
      <c r="ADP96" s="105"/>
      <c r="ADQ96" s="105"/>
      <c r="ADR96" s="105"/>
      <c r="ADS96" s="105"/>
      <c r="ADT96" s="105"/>
      <c r="ADU96" s="105"/>
      <c r="ADV96" s="105"/>
      <c r="ADW96" s="105"/>
      <c r="ADX96" s="105"/>
      <c r="ADY96" s="105"/>
      <c r="ADZ96" s="105"/>
      <c r="AEA96" s="105"/>
      <c r="AEB96" s="105"/>
      <c r="AEC96" s="105"/>
      <c r="AED96" s="105"/>
      <c r="AEE96" s="105"/>
      <c r="AEF96" s="105"/>
      <c r="AEG96" s="105"/>
      <c r="AEH96" s="105"/>
      <c r="AEI96" s="105"/>
      <c r="AEJ96" s="105"/>
      <c r="AEK96" s="105"/>
      <c r="AEL96" s="105"/>
      <c r="AEM96" s="105"/>
      <c r="AEN96" s="105"/>
      <c r="AEO96" s="105"/>
      <c r="AEP96" s="105"/>
      <c r="AEQ96" s="105"/>
      <c r="AER96" s="105"/>
      <c r="AES96" s="105"/>
      <c r="AET96" s="105"/>
      <c r="AEU96" s="105"/>
      <c r="AEV96" s="105"/>
      <c r="AEW96" s="105"/>
      <c r="AEX96" s="105"/>
      <c r="AEY96" s="105"/>
      <c r="AEZ96" s="105"/>
      <c r="AFA96" s="105"/>
      <c r="AFB96" s="105"/>
      <c r="AFC96" s="105"/>
      <c r="AFD96" s="105"/>
      <c r="AFE96" s="105"/>
      <c r="AFF96" s="105"/>
      <c r="AFG96" s="105"/>
      <c r="AFH96" s="105"/>
      <c r="AFI96" s="105"/>
      <c r="AFJ96" s="105"/>
      <c r="AFK96" s="105"/>
      <c r="AFL96" s="105"/>
      <c r="AFM96" s="105"/>
      <c r="AFN96" s="105"/>
      <c r="AFO96" s="105"/>
      <c r="AFP96" s="105"/>
      <c r="AFQ96" s="105"/>
      <c r="AFR96" s="105"/>
      <c r="AFS96" s="105"/>
      <c r="AFT96" s="105"/>
      <c r="AFU96" s="105"/>
      <c r="AFV96" s="105"/>
      <c r="AFW96" s="105"/>
      <c r="AFX96" s="105"/>
      <c r="AFY96" s="105"/>
      <c r="AFZ96" s="105"/>
      <c r="AGA96" s="105"/>
      <c r="AGB96" s="105"/>
      <c r="AGC96" s="105"/>
      <c r="AGD96" s="105"/>
      <c r="AGE96" s="105"/>
      <c r="AGF96" s="105"/>
      <c r="AGG96" s="105"/>
      <c r="AGH96" s="105"/>
      <c r="AGI96" s="105"/>
      <c r="AGJ96" s="105"/>
      <c r="AGK96" s="105"/>
      <c r="AGL96" s="105"/>
      <c r="AGM96" s="105"/>
      <c r="AGN96" s="105"/>
      <c r="AGO96" s="105"/>
      <c r="AGP96" s="105"/>
      <c r="AGQ96" s="105"/>
      <c r="AGR96" s="105"/>
      <c r="AGS96" s="105"/>
      <c r="AGT96" s="105"/>
      <c r="AGU96" s="105"/>
      <c r="AGV96" s="105"/>
      <c r="AGW96" s="105"/>
      <c r="AGX96" s="105"/>
      <c r="AGY96" s="105"/>
      <c r="AGZ96" s="105"/>
      <c r="AHA96" s="105"/>
      <c r="AHB96" s="105"/>
      <c r="AHC96" s="105"/>
      <c r="AHD96" s="105"/>
      <c r="AHE96" s="105"/>
      <c r="AHF96" s="105"/>
      <c r="AHG96" s="105"/>
      <c r="AHH96" s="105"/>
      <c r="AHI96" s="105"/>
      <c r="AHJ96" s="105"/>
      <c r="AHK96" s="105"/>
      <c r="AHL96" s="105"/>
      <c r="AHM96" s="105"/>
      <c r="AHN96" s="105"/>
      <c r="AHO96" s="105"/>
      <c r="AHP96" s="105"/>
      <c r="AHQ96" s="105"/>
      <c r="AHR96" s="105"/>
      <c r="AHS96" s="105"/>
      <c r="AHT96" s="105"/>
      <c r="AHU96" s="105"/>
      <c r="AHV96" s="105"/>
      <c r="AHW96" s="105"/>
      <c r="AHX96" s="105"/>
      <c r="AHY96" s="105"/>
      <c r="AHZ96" s="105"/>
      <c r="AIA96" s="105"/>
      <c r="AIB96" s="105"/>
      <c r="AIC96" s="105"/>
      <c r="AID96" s="105"/>
      <c r="AIE96" s="105"/>
      <c r="AIF96" s="105"/>
      <c r="AIG96" s="105"/>
      <c r="AIH96" s="105"/>
      <c r="AII96" s="105"/>
      <c r="AIJ96" s="105"/>
      <c r="AIK96" s="105"/>
      <c r="AIL96" s="105"/>
      <c r="AIM96" s="105"/>
      <c r="AIN96" s="105"/>
      <c r="AIO96" s="105"/>
      <c r="AIP96" s="105"/>
      <c r="AIQ96" s="105"/>
      <c r="AIR96" s="105"/>
      <c r="AIS96" s="105"/>
      <c r="AIT96" s="105"/>
      <c r="AIU96" s="105"/>
      <c r="AIV96" s="105"/>
      <c r="AIW96" s="105"/>
      <c r="AIX96" s="105"/>
      <c r="AIY96" s="105"/>
      <c r="AIZ96" s="105"/>
      <c r="AJA96" s="105"/>
      <c r="AJB96" s="105"/>
      <c r="AJC96" s="105"/>
      <c r="AJD96" s="105"/>
      <c r="AJE96" s="105"/>
      <c r="AJF96" s="105"/>
      <c r="AJG96" s="105"/>
      <c r="AJH96" s="105"/>
      <c r="AJI96" s="105"/>
      <c r="AJJ96" s="105"/>
      <c r="AJK96" s="105"/>
      <c r="AJL96" s="105"/>
      <c r="AJM96" s="105"/>
      <c r="AJN96" s="105"/>
      <c r="AJO96" s="105"/>
      <c r="AJP96" s="105"/>
      <c r="AJQ96" s="105"/>
      <c r="AJR96" s="105"/>
      <c r="AJS96" s="105"/>
      <c r="AJT96" s="105"/>
      <c r="AJU96" s="105"/>
      <c r="AJV96" s="105"/>
      <c r="AJW96" s="105"/>
      <c r="AJX96" s="105"/>
      <c r="AJY96" s="105"/>
      <c r="AJZ96" s="105"/>
      <c r="AKA96" s="105"/>
      <c r="AKB96" s="105"/>
      <c r="AKC96" s="105"/>
      <c r="AKD96" s="105"/>
      <c r="AKE96" s="105"/>
      <c r="AKF96" s="105"/>
      <c r="AKG96" s="105"/>
      <c r="AKH96" s="105"/>
      <c r="AKI96" s="105"/>
      <c r="AKJ96" s="105"/>
      <c r="AKK96" s="105"/>
      <c r="AKL96" s="105"/>
      <c r="AKM96" s="105"/>
      <c r="AKN96" s="105"/>
      <c r="AKO96" s="105"/>
      <c r="AKP96" s="105"/>
      <c r="AKQ96" s="105"/>
      <c r="AKR96" s="105"/>
      <c r="AKS96" s="105"/>
      <c r="AKT96" s="105"/>
      <c r="AKU96" s="105"/>
      <c r="AKV96" s="105"/>
      <c r="AKW96" s="105"/>
      <c r="AKX96" s="105"/>
      <c r="AKY96" s="105"/>
      <c r="AKZ96" s="105"/>
      <c r="ALA96" s="105"/>
      <c r="ALB96" s="105"/>
      <c r="ALC96" s="105"/>
      <c r="ALD96" s="105"/>
      <c r="ALE96" s="105"/>
      <c r="ALF96" s="105"/>
      <c r="ALG96" s="105"/>
      <c r="ALH96" s="105"/>
      <c r="ALI96" s="105"/>
      <c r="ALJ96" s="105"/>
      <c r="ALK96" s="105"/>
      <c r="ALL96" s="105"/>
      <c r="ALM96" s="105"/>
      <c r="ALN96" s="105"/>
      <c r="ALO96" s="105"/>
      <c r="ALP96" s="105"/>
      <c r="ALQ96" s="105"/>
      <c r="ALR96" s="105"/>
      <c r="ALS96" s="105"/>
      <c r="ALT96" s="105"/>
      <c r="ALU96" s="105"/>
      <c r="ALV96" s="105"/>
      <c r="ALW96" s="105"/>
      <c r="ALX96" s="105"/>
      <c r="ALY96" s="105"/>
      <c r="ALZ96" s="105"/>
      <c r="AMA96" s="105"/>
      <c r="AMB96" s="105"/>
      <c r="AMC96" s="105"/>
      <c r="AMD96" s="105"/>
      <c r="AME96" s="105"/>
      <c r="AMF96" s="105"/>
      <c r="AMG96" s="105"/>
      <c r="AMH96" s="105"/>
      <c r="AMI96" s="105"/>
      <c r="AMJ96" s="105"/>
      <c r="AMK96" s="105"/>
      <c r="AML96" s="105"/>
      <c r="AMM96" s="105"/>
      <c r="AMN96" s="105"/>
      <c r="AMO96" s="105"/>
      <c r="AMP96" s="105"/>
      <c r="AMQ96" s="105"/>
      <c r="AMR96" s="105"/>
      <c r="AMS96" s="105"/>
      <c r="AMT96" s="105"/>
      <c r="AMU96" s="105"/>
      <c r="AMV96" s="105"/>
      <c r="AMW96" s="105"/>
      <c r="AMX96" s="105"/>
      <c r="AMY96" s="105"/>
      <c r="AMZ96" s="105"/>
      <c r="ANA96" s="105"/>
      <c r="ANB96" s="105"/>
      <c r="ANC96" s="105"/>
      <c r="AND96" s="105"/>
      <c r="ANE96" s="105"/>
      <c r="ANF96" s="105"/>
      <c r="ANG96" s="105"/>
      <c r="ANH96" s="105"/>
      <c r="ANI96" s="105"/>
      <c r="ANJ96" s="105"/>
      <c r="ANK96" s="105"/>
      <c r="ANL96" s="105"/>
      <c r="ANM96" s="105"/>
      <c r="ANN96" s="105"/>
      <c r="ANO96" s="105"/>
      <c r="ANP96" s="105"/>
      <c r="ANQ96" s="105"/>
      <c r="ANR96" s="105"/>
      <c r="ANS96" s="105"/>
      <c r="ANT96" s="105"/>
      <c r="ANU96" s="105"/>
      <c r="ANV96" s="105"/>
      <c r="ANW96" s="105"/>
      <c r="ANX96" s="105"/>
      <c r="ANY96" s="105"/>
      <c r="ANZ96" s="105"/>
      <c r="AOA96" s="105"/>
      <c r="AOB96" s="105"/>
      <c r="AOC96" s="105"/>
      <c r="AOD96" s="105"/>
      <c r="AOE96" s="105"/>
      <c r="AOF96" s="105"/>
      <c r="AOG96" s="105"/>
      <c r="AOH96" s="105"/>
      <c r="AOI96" s="105"/>
      <c r="AOJ96" s="105"/>
      <c r="AOK96" s="105"/>
      <c r="AOL96" s="105"/>
      <c r="AOM96" s="105"/>
      <c r="AON96" s="105"/>
      <c r="AOO96" s="105"/>
      <c r="AOP96" s="105"/>
      <c r="AOQ96" s="105"/>
      <c r="AOR96" s="105"/>
      <c r="AOS96" s="105"/>
      <c r="AOT96" s="105"/>
      <c r="AOU96" s="105"/>
      <c r="AOV96" s="105"/>
      <c r="AOW96" s="105"/>
      <c r="AOX96" s="105"/>
      <c r="AOY96" s="105"/>
      <c r="AOZ96" s="105"/>
      <c r="APA96" s="105"/>
      <c r="APB96" s="105"/>
      <c r="APC96" s="105"/>
      <c r="APD96" s="105"/>
      <c r="APE96" s="105"/>
      <c r="APF96" s="105"/>
      <c r="APG96" s="105"/>
      <c r="APH96" s="105"/>
      <c r="API96" s="105"/>
      <c r="APJ96" s="105"/>
      <c r="APK96" s="105"/>
      <c r="APL96" s="105"/>
      <c r="APM96" s="105"/>
      <c r="APN96" s="105"/>
      <c r="APO96" s="105"/>
      <c r="APP96" s="105"/>
      <c r="APQ96" s="105"/>
      <c r="APR96" s="105"/>
      <c r="APS96" s="105"/>
      <c r="APT96" s="105"/>
      <c r="APU96" s="105"/>
      <c r="APV96" s="105"/>
      <c r="APW96" s="105"/>
      <c r="APX96" s="105"/>
      <c r="APY96" s="105"/>
      <c r="APZ96" s="105"/>
      <c r="AQA96" s="105"/>
      <c r="AQB96" s="105"/>
      <c r="AQC96" s="105"/>
      <c r="AQD96" s="105"/>
      <c r="AQE96" s="105"/>
      <c r="AQF96" s="105"/>
      <c r="AQG96" s="105"/>
      <c r="AQH96" s="105"/>
      <c r="AQI96" s="105"/>
      <c r="AQJ96" s="105"/>
      <c r="AQK96" s="105"/>
      <c r="AQL96" s="105"/>
      <c r="AQM96" s="105"/>
      <c r="AQN96" s="105"/>
      <c r="AQO96" s="105"/>
      <c r="AQP96" s="105"/>
      <c r="AQQ96" s="105"/>
      <c r="AQR96" s="105"/>
      <c r="AQS96" s="105"/>
      <c r="AQT96" s="105"/>
      <c r="AQU96" s="105"/>
      <c r="AQV96" s="105"/>
      <c r="AQW96" s="105"/>
      <c r="AQX96" s="105"/>
      <c r="AQY96" s="105"/>
      <c r="AQZ96" s="105"/>
      <c r="ARA96" s="105"/>
      <c r="ARB96" s="105"/>
      <c r="ARC96" s="105"/>
      <c r="ARD96" s="105"/>
      <c r="ARE96" s="105"/>
      <c r="ARF96" s="105"/>
      <c r="ARG96" s="105"/>
      <c r="ARH96" s="105"/>
      <c r="ARI96" s="105"/>
      <c r="ARJ96" s="105"/>
      <c r="ARK96" s="105"/>
      <c r="ARL96" s="105"/>
      <c r="ARM96" s="105"/>
      <c r="ARN96" s="105"/>
      <c r="ARO96" s="105"/>
      <c r="ARP96" s="105"/>
      <c r="ARQ96" s="105"/>
      <c r="ARR96" s="105"/>
      <c r="ARS96" s="105"/>
      <c r="ART96" s="105"/>
      <c r="ARU96" s="105"/>
      <c r="ARV96" s="105"/>
      <c r="ARW96" s="105"/>
      <c r="ARX96" s="105"/>
      <c r="ARY96" s="105"/>
      <c r="ARZ96" s="105"/>
      <c r="ASA96" s="105"/>
      <c r="ASB96" s="105"/>
      <c r="ASC96" s="105"/>
      <c r="ASD96" s="105"/>
      <c r="ASE96" s="105"/>
      <c r="ASF96" s="105"/>
      <c r="ASG96" s="105"/>
      <c r="ASH96" s="105"/>
      <c r="ASI96" s="105"/>
      <c r="ASJ96" s="105"/>
      <c r="ASK96" s="105"/>
      <c r="ASL96" s="105"/>
      <c r="ASM96" s="105"/>
      <c r="ASN96" s="105"/>
      <c r="ASO96" s="105"/>
      <c r="ASP96" s="105"/>
      <c r="ASQ96" s="105"/>
      <c r="ASR96" s="105"/>
      <c r="ASS96" s="105"/>
      <c r="AST96" s="105"/>
      <c r="ASU96" s="105"/>
      <c r="ASV96" s="105"/>
      <c r="ASW96" s="105"/>
      <c r="ASX96" s="105"/>
      <c r="ASY96" s="105"/>
      <c r="ASZ96" s="105"/>
      <c r="ATA96" s="105"/>
      <c r="ATB96" s="105"/>
      <c r="ATC96" s="105"/>
      <c r="ATD96" s="105"/>
      <c r="ATE96" s="105"/>
      <c r="ATF96" s="105"/>
      <c r="ATG96" s="105"/>
      <c r="ATH96" s="105"/>
      <c r="ATI96" s="105"/>
      <c r="ATJ96" s="105"/>
      <c r="ATK96" s="105"/>
      <c r="ATL96" s="105"/>
      <c r="ATM96" s="105"/>
      <c r="ATN96" s="105"/>
      <c r="ATO96" s="105"/>
      <c r="ATP96" s="105"/>
      <c r="ATQ96" s="105"/>
      <c r="ATR96" s="105"/>
      <c r="ATS96" s="105"/>
      <c r="ATT96" s="105"/>
      <c r="ATU96" s="105"/>
      <c r="ATV96" s="105"/>
      <c r="ATW96" s="105"/>
      <c r="ATX96" s="105"/>
      <c r="ATY96" s="105"/>
      <c r="ATZ96" s="105"/>
      <c r="AUA96" s="105"/>
      <c r="AUB96" s="105"/>
      <c r="AUC96" s="105"/>
      <c r="AUD96" s="105"/>
      <c r="AUE96" s="105"/>
      <c r="AUF96" s="105"/>
      <c r="AUG96" s="105"/>
      <c r="AUH96" s="105"/>
      <c r="AUI96" s="105"/>
      <c r="AUJ96" s="105"/>
      <c r="AUK96" s="105"/>
      <c r="AUL96" s="105"/>
      <c r="AUM96" s="105"/>
      <c r="AUN96" s="105"/>
      <c r="AUO96" s="105"/>
      <c r="AUP96" s="105"/>
      <c r="AUQ96" s="105"/>
      <c r="AUR96" s="105"/>
      <c r="AUS96" s="105"/>
      <c r="AUT96" s="105"/>
      <c r="AUU96" s="105"/>
      <c r="AUV96" s="105"/>
      <c r="AUW96" s="105"/>
      <c r="AUX96" s="105"/>
      <c r="AUY96" s="105"/>
      <c r="AUZ96" s="105"/>
      <c r="AVA96" s="105"/>
      <c r="AVB96" s="105"/>
      <c r="AVC96" s="105"/>
      <c r="AVD96" s="105"/>
      <c r="AVE96" s="105"/>
      <c r="AVF96" s="105"/>
      <c r="AVG96" s="105"/>
      <c r="AVH96" s="105"/>
      <c r="AVI96" s="105"/>
      <c r="AVJ96" s="105"/>
      <c r="AVK96" s="105"/>
      <c r="AVL96" s="105"/>
      <c r="AVM96" s="105"/>
      <c r="AVN96" s="105"/>
      <c r="AVO96" s="105"/>
      <c r="AVP96" s="105"/>
      <c r="AVQ96" s="105"/>
      <c r="AVR96" s="105"/>
      <c r="AVS96" s="105"/>
      <c r="AVT96" s="105"/>
      <c r="AVU96" s="105"/>
      <c r="AVV96" s="105"/>
      <c r="AVW96" s="105"/>
      <c r="AVX96" s="105"/>
      <c r="AVY96" s="105"/>
      <c r="AVZ96" s="105"/>
      <c r="AWA96" s="105"/>
      <c r="AWB96" s="105"/>
      <c r="AWC96" s="105"/>
      <c r="AWD96" s="105"/>
      <c r="AWE96" s="105"/>
      <c r="AWF96" s="105"/>
      <c r="AWG96" s="105"/>
      <c r="AWH96" s="105"/>
    </row>
    <row r="97" spans="1:1282" s="58" customFormat="1">
      <c r="A97" s="2578"/>
      <c r="B97" s="65"/>
      <c r="C97" s="2" t="s">
        <v>99</v>
      </c>
      <c r="D97" s="7"/>
      <c r="E97" s="7"/>
      <c r="F97" s="7"/>
      <c r="G97" s="7"/>
      <c r="H97" s="7"/>
      <c r="I97" s="7"/>
      <c r="J97" s="7"/>
      <c r="K97" s="7"/>
      <c r="L97" s="7"/>
      <c r="M97" s="7"/>
      <c r="N97" s="8"/>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c r="BM97" s="105"/>
      <c r="BN97" s="105"/>
      <c r="BO97" s="105"/>
      <c r="BP97" s="105"/>
      <c r="BQ97" s="105"/>
      <c r="BR97" s="105"/>
      <c r="BS97" s="105"/>
      <c r="BT97" s="105"/>
      <c r="BU97" s="105"/>
      <c r="BV97" s="105"/>
      <c r="BW97" s="105"/>
      <c r="BX97" s="105"/>
      <c r="BY97" s="105"/>
      <c r="BZ97" s="105"/>
      <c r="CA97" s="105"/>
      <c r="CB97" s="105"/>
      <c r="CC97" s="105"/>
      <c r="CD97" s="105"/>
      <c r="CE97" s="105"/>
      <c r="CF97" s="105"/>
      <c r="CG97" s="105"/>
      <c r="CH97" s="105"/>
      <c r="CI97" s="105"/>
      <c r="CJ97" s="105"/>
      <c r="CK97" s="105"/>
      <c r="CL97" s="105"/>
      <c r="CM97" s="105"/>
      <c r="CN97" s="105"/>
      <c r="CO97" s="105"/>
      <c r="CP97" s="105"/>
      <c r="CQ97" s="105"/>
      <c r="CR97" s="105"/>
      <c r="CS97" s="105"/>
      <c r="CT97" s="105"/>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105"/>
      <c r="GD97" s="105"/>
      <c r="GE97" s="105"/>
      <c r="GF97" s="105"/>
      <c r="GG97" s="105"/>
      <c r="GH97" s="105"/>
      <c r="GI97" s="105"/>
      <c r="GJ97" s="105"/>
      <c r="GK97" s="105"/>
      <c r="GL97" s="105"/>
      <c r="GM97" s="105"/>
      <c r="GN97" s="105"/>
      <c r="GO97" s="105"/>
      <c r="GP97" s="105"/>
      <c r="GQ97" s="105"/>
      <c r="GR97" s="105"/>
      <c r="GS97" s="105"/>
      <c r="GT97" s="105"/>
      <c r="GU97" s="105"/>
      <c r="GV97" s="105"/>
      <c r="GW97" s="105"/>
      <c r="GX97" s="105"/>
      <c r="GY97" s="105"/>
      <c r="GZ97" s="105"/>
      <c r="HA97" s="105"/>
      <c r="HB97" s="105"/>
      <c r="HC97" s="105"/>
      <c r="HD97" s="105"/>
      <c r="HE97" s="105"/>
      <c r="HF97" s="105"/>
      <c r="HG97" s="105"/>
      <c r="HH97" s="105"/>
      <c r="HI97" s="105"/>
      <c r="HJ97" s="105"/>
      <c r="HK97" s="105"/>
      <c r="HL97" s="105"/>
      <c r="HM97" s="105"/>
      <c r="HN97" s="105"/>
      <c r="HO97" s="105"/>
      <c r="HP97" s="105"/>
      <c r="HQ97" s="105"/>
      <c r="HR97" s="105"/>
      <c r="HS97" s="105"/>
      <c r="HT97" s="105"/>
      <c r="HU97" s="105"/>
      <c r="HV97" s="105"/>
      <c r="HW97" s="105"/>
      <c r="HX97" s="105"/>
      <c r="HY97" s="105"/>
      <c r="HZ97" s="105"/>
      <c r="IA97" s="105"/>
      <c r="IB97" s="105"/>
      <c r="IC97" s="105"/>
      <c r="ID97" s="105"/>
      <c r="IE97" s="105"/>
      <c r="IF97" s="105"/>
      <c r="IG97" s="105"/>
      <c r="IH97" s="105"/>
      <c r="II97" s="105"/>
      <c r="IJ97" s="105"/>
      <c r="IK97" s="105"/>
      <c r="IL97" s="105"/>
      <c r="IM97" s="105"/>
      <c r="IN97" s="105"/>
      <c r="IO97" s="105"/>
      <c r="IP97" s="105"/>
      <c r="IQ97" s="105"/>
      <c r="IR97" s="105"/>
      <c r="IS97" s="105"/>
      <c r="IT97" s="105"/>
      <c r="IU97" s="105"/>
      <c r="IV97" s="105"/>
      <c r="IW97" s="105"/>
      <c r="IX97" s="105"/>
      <c r="IY97" s="105"/>
      <c r="IZ97" s="105"/>
      <c r="JA97" s="105"/>
      <c r="JB97" s="105"/>
      <c r="JC97" s="105"/>
      <c r="JD97" s="105"/>
      <c r="JE97" s="105"/>
      <c r="JF97" s="105"/>
      <c r="JG97" s="105"/>
      <c r="JH97" s="105"/>
      <c r="JI97" s="105"/>
      <c r="JJ97" s="105"/>
      <c r="JK97" s="105"/>
      <c r="JL97" s="105"/>
      <c r="JM97" s="105"/>
      <c r="JN97" s="105"/>
      <c r="JO97" s="105"/>
      <c r="JP97" s="105"/>
      <c r="JQ97" s="105"/>
      <c r="JR97" s="105"/>
      <c r="JS97" s="105"/>
      <c r="JT97" s="105"/>
      <c r="JU97" s="105"/>
      <c r="JV97" s="105"/>
      <c r="JW97" s="105"/>
      <c r="JX97" s="105"/>
      <c r="JY97" s="105"/>
      <c r="JZ97" s="105"/>
      <c r="KA97" s="105"/>
      <c r="KB97" s="105"/>
      <c r="KC97" s="105"/>
      <c r="KD97" s="105"/>
      <c r="KE97" s="105"/>
      <c r="KF97" s="105"/>
      <c r="KG97" s="105"/>
      <c r="KH97" s="105"/>
      <c r="KI97" s="105"/>
      <c r="KJ97" s="105"/>
      <c r="KK97" s="105"/>
      <c r="KL97" s="105"/>
      <c r="KM97" s="105"/>
      <c r="KN97" s="105"/>
      <c r="KO97" s="105"/>
      <c r="KP97" s="105"/>
      <c r="KQ97" s="105"/>
      <c r="KR97" s="105"/>
      <c r="KS97" s="105"/>
      <c r="KT97" s="105"/>
      <c r="KU97" s="105"/>
      <c r="KV97" s="105"/>
      <c r="KW97" s="105"/>
      <c r="KX97" s="105"/>
      <c r="KY97" s="105"/>
      <c r="KZ97" s="105"/>
      <c r="LA97" s="105"/>
      <c r="LB97" s="105"/>
      <c r="LC97" s="105"/>
      <c r="LD97" s="105"/>
      <c r="LE97" s="105"/>
      <c r="LF97" s="105"/>
      <c r="LG97" s="105"/>
      <c r="LH97" s="105"/>
      <c r="LI97" s="105"/>
      <c r="LJ97" s="105"/>
      <c r="LK97" s="105"/>
      <c r="LL97" s="105"/>
      <c r="LM97" s="105"/>
      <c r="LN97" s="105"/>
      <c r="LO97" s="105"/>
      <c r="LP97" s="105"/>
      <c r="LQ97" s="105"/>
      <c r="LR97" s="105"/>
      <c r="LS97" s="105"/>
      <c r="LT97" s="105"/>
      <c r="LU97" s="105"/>
      <c r="LV97" s="105"/>
      <c r="LW97" s="105"/>
      <c r="LX97" s="105"/>
      <c r="LY97" s="105"/>
      <c r="LZ97" s="105"/>
      <c r="MA97" s="105"/>
      <c r="MB97" s="105"/>
      <c r="MC97" s="105"/>
      <c r="MD97" s="105"/>
      <c r="ME97" s="105"/>
      <c r="MF97" s="105"/>
      <c r="MG97" s="105"/>
      <c r="MH97" s="105"/>
      <c r="MI97" s="105"/>
      <c r="MJ97" s="105"/>
      <c r="MK97" s="105"/>
      <c r="ML97" s="105"/>
      <c r="MM97" s="105"/>
      <c r="MN97" s="105"/>
      <c r="MO97" s="105"/>
      <c r="MP97" s="105"/>
      <c r="MQ97" s="105"/>
      <c r="MR97" s="105"/>
      <c r="MS97" s="105"/>
      <c r="MT97" s="105"/>
      <c r="MU97" s="105"/>
      <c r="MV97" s="105"/>
      <c r="MW97" s="105"/>
      <c r="MX97" s="105"/>
      <c r="MY97" s="105"/>
      <c r="MZ97" s="105"/>
      <c r="NA97" s="105"/>
      <c r="NB97" s="105"/>
      <c r="NC97" s="105"/>
      <c r="ND97" s="105"/>
      <c r="NE97" s="105"/>
      <c r="NF97" s="105"/>
      <c r="NG97" s="105"/>
      <c r="NH97" s="105"/>
      <c r="NI97" s="105"/>
      <c r="NJ97" s="105"/>
      <c r="NK97" s="105"/>
      <c r="NL97" s="105"/>
      <c r="NM97" s="105"/>
      <c r="NN97" s="105"/>
      <c r="NO97" s="105"/>
      <c r="NP97" s="105"/>
      <c r="NQ97" s="105"/>
      <c r="NR97" s="105"/>
      <c r="NS97" s="105"/>
      <c r="NT97" s="105"/>
      <c r="NU97" s="105"/>
      <c r="NV97" s="105"/>
      <c r="NW97" s="105"/>
      <c r="NX97" s="105"/>
      <c r="NY97" s="105"/>
      <c r="NZ97" s="105"/>
      <c r="OA97" s="105"/>
      <c r="OB97" s="105"/>
      <c r="OC97" s="105"/>
      <c r="OD97" s="105"/>
      <c r="OE97" s="105"/>
      <c r="OF97" s="105"/>
      <c r="OG97" s="105"/>
      <c r="OH97" s="105"/>
      <c r="OI97" s="105"/>
      <c r="OJ97" s="105"/>
      <c r="OK97" s="105"/>
      <c r="OL97" s="105"/>
      <c r="OM97" s="105"/>
      <c r="ON97" s="105"/>
      <c r="OO97" s="105"/>
      <c r="OP97" s="105"/>
      <c r="OQ97" s="105"/>
      <c r="OR97" s="105"/>
      <c r="OS97" s="105"/>
      <c r="OT97" s="105"/>
      <c r="OU97" s="105"/>
      <c r="OV97" s="105"/>
      <c r="OW97" s="105"/>
      <c r="OX97" s="105"/>
      <c r="OY97" s="105"/>
      <c r="OZ97" s="105"/>
      <c r="PA97" s="105"/>
      <c r="PB97" s="105"/>
      <c r="PC97" s="105"/>
      <c r="PD97" s="105"/>
      <c r="PE97" s="105"/>
      <c r="PF97" s="105"/>
      <c r="PG97" s="105"/>
      <c r="PH97" s="105"/>
      <c r="PI97" s="105"/>
      <c r="PJ97" s="105"/>
      <c r="PK97" s="105"/>
      <c r="PL97" s="105"/>
      <c r="PM97" s="105"/>
      <c r="PN97" s="105"/>
      <c r="PO97" s="105"/>
      <c r="PP97" s="105"/>
      <c r="PQ97" s="105"/>
      <c r="PR97" s="105"/>
      <c r="PS97" s="105"/>
      <c r="PT97" s="105"/>
      <c r="PU97" s="105"/>
      <c r="PV97" s="105"/>
      <c r="PW97" s="105"/>
      <c r="PX97" s="105"/>
      <c r="PY97" s="105"/>
      <c r="PZ97" s="105"/>
      <c r="QA97" s="105"/>
      <c r="QB97" s="105"/>
      <c r="QC97" s="105"/>
      <c r="QD97" s="105"/>
      <c r="QE97" s="105"/>
      <c r="QF97" s="105"/>
      <c r="QG97" s="105"/>
      <c r="QH97" s="105"/>
      <c r="QI97" s="105"/>
      <c r="QJ97" s="105"/>
      <c r="QK97" s="105"/>
      <c r="QL97" s="105"/>
      <c r="QM97" s="105"/>
      <c r="QN97" s="105"/>
      <c r="QO97" s="105"/>
      <c r="QP97" s="105"/>
      <c r="QQ97" s="105"/>
      <c r="QR97" s="105"/>
      <c r="QS97" s="105"/>
      <c r="QT97" s="105"/>
      <c r="QU97" s="105"/>
      <c r="QV97" s="105"/>
      <c r="QW97" s="105"/>
      <c r="QX97" s="105"/>
      <c r="QY97" s="105"/>
      <c r="QZ97" s="105"/>
      <c r="RA97" s="105"/>
      <c r="RB97" s="105"/>
      <c r="RC97" s="105"/>
      <c r="RD97" s="105"/>
      <c r="RE97" s="105"/>
      <c r="RF97" s="105"/>
      <c r="RG97" s="105"/>
      <c r="RH97" s="105"/>
      <c r="RI97" s="105"/>
      <c r="RJ97" s="105"/>
      <c r="RK97" s="105"/>
      <c r="RL97" s="105"/>
      <c r="RM97" s="105"/>
      <c r="RN97" s="105"/>
      <c r="RO97" s="105"/>
      <c r="RP97" s="105"/>
      <c r="RQ97" s="105"/>
      <c r="RR97" s="105"/>
      <c r="RS97" s="105"/>
      <c r="RT97" s="105"/>
      <c r="RU97" s="105"/>
      <c r="RV97" s="105"/>
      <c r="RW97" s="105"/>
      <c r="RX97" s="105"/>
      <c r="RY97" s="105"/>
      <c r="RZ97" s="105"/>
      <c r="SA97" s="105"/>
      <c r="SB97" s="105"/>
      <c r="SC97" s="105"/>
      <c r="SD97" s="105"/>
      <c r="SE97" s="105"/>
      <c r="SF97" s="105"/>
      <c r="SG97" s="105"/>
      <c r="SH97" s="105"/>
      <c r="SI97" s="105"/>
      <c r="SJ97" s="105"/>
      <c r="SK97" s="105"/>
      <c r="SL97" s="105"/>
      <c r="SM97" s="105"/>
      <c r="SN97" s="105"/>
      <c r="SO97" s="105"/>
      <c r="SP97" s="105"/>
      <c r="SQ97" s="105"/>
      <c r="SR97" s="105"/>
      <c r="SS97" s="105"/>
      <c r="ST97" s="105"/>
      <c r="SU97" s="105"/>
      <c r="SV97" s="105"/>
      <c r="SW97" s="105"/>
      <c r="SX97" s="105"/>
      <c r="SY97" s="105"/>
      <c r="SZ97" s="105"/>
      <c r="TA97" s="105"/>
      <c r="TB97" s="105"/>
      <c r="TC97" s="105"/>
      <c r="TD97" s="105"/>
      <c r="TE97" s="105"/>
      <c r="TF97" s="105"/>
      <c r="TG97" s="105"/>
      <c r="TH97" s="105"/>
      <c r="TI97" s="105"/>
      <c r="TJ97" s="105"/>
      <c r="TK97" s="105"/>
      <c r="TL97" s="105"/>
      <c r="TM97" s="105"/>
      <c r="TN97" s="105"/>
      <c r="TO97" s="105"/>
      <c r="TP97" s="105"/>
      <c r="TQ97" s="105"/>
      <c r="TR97" s="105"/>
      <c r="TS97" s="105"/>
      <c r="TT97" s="105"/>
      <c r="TU97" s="105"/>
      <c r="TV97" s="105"/>
      <c r="TW97" s="105"/>
      <c r="TX97" s="105"/>
      <c r="TY97" s="105"/>
      <c r="TZ97" s="105"/>
      <c r="UA97" s="105"/>
      <c r="UB97" s="105"/>
      <c r="UC97" s="105"/>
      <c r="UD97" s="105"/>
      <c r="UE97" s="105"/>
      <c r="UF97" s="105"/>
      <c r="UG97" s="105"/>
      <c r="UH97" s="105"/>
      <c r="UI97" s="105"/>
      <c r="UJ97" s="105"/>
      <c r="UK97" s="105"/>
      <c r="UL97" s="105"/>
      <c r="UM97" s="105"/>
      <c r="UN97" s="105"/>
      <c r="UO97" s="105"/>
      <c r="UP97" s="105"/>
      <c r="UQ97" s="105"/>
      <c r="UR97" s="105"/>
      <c r="US97" s="105"/>
      <c r="UT97" s="105"/>
      <c r="UU97" s="105"/>
      <c r="UV97" s="105"/>
      <c r="UW97" s="105"/>
      <c r="UX97" s="105"/>
      <c r="UY97" s="105"/>
      <c r="UZ97" s="105"/>
      <c r="VA97" s="105"/>
      <c r="VB97" s="105"/>
      <c r="VC97" s="105"/>
      <c r="VD97" s="105"/>
      <c r="VE97" s="105"/>
      <c r="VF97" s="105"/>
      <c r="VG97" s="105"/>
      <c r="VH97" s="105"/>
      <c r="VI97" s="105"/>
      <c r="VJ97" s="105"/>
      <c r="VK97" s="105"/>
      <c r="VL97" s="105"/>
      <c r="VM97" s="105"/>
      <c r="VN97" s="105"/>
      <c r="VO97" s="105"/>
      <c r="VP97" s="105"/>
      <c r="VQ97" s="105"/>
      <c r="VR97" s="105"/>
      <c r="VS97" s="105"/>
      <c r="VT97" s="105"/>
      <c r="VU97" s="105"/>
      <c r="VV97" s="105"/>
      <c r="VW97" s="105"/>
      <c r="VX97" s="105"/>
      <c r="VY97" s="105"/>
      <c r="VZ97" s="105"/>
      <c r="WA97" s="105"/>
      <c r="WB97" s="105"/>
      <c r="WC97" s="105"/>
      <c r="WD97" s="105"/>
      <c r="WE97" s="105"/>
      <c r="WF97" s="105"/>
      <c r="WG97" s="105"/>
      <c r="WH97" s="105"/>
      <c r="WI97" s="105"/>
      <c r="WJ97" s="105"/>
      <c r="WK97" s="105"/>
      <c r="WL97" s="105"/>
      <c r="WM97" s="105"/>
      <c r="WN97" s="105"/>
      <c r="WO97" s="105"/>
      <c r="WP97" s="105"/>
      <c r="WQ97" s="105"/>
      <c r="WR97" s="105"/>
      <c r="WS97" s="105"/>
      <c r="WT97" s="105"/>
      <c r="WU97" s="105"/>
      <c r="WV97" s="105"/>
      <c r="WW97" s="105"/>
      <c r="WX97" s="105"/>
      <c r="WY97" s="105"/>
      <c r="WZ97" s="105"/>
      <c r="XA97" s="105"/>
      <c r="XB97" s="105"/>
      <c r="XC97" s="105"/>
      <c r="XD97" s="105"/>
      <c r="XE97" s="105"/>
      <c r="XF97" s="105"/>
      <c r="XG97" s="105"/>
      <c r="XH97" s="105"/>
      <c r="XI97" s="105"/>
      <c r="XJ97" s="105"/>
      <c r="XK97" s="105"/>
      <c r="XL97" s="105"/>
      <c r="XM97" s="105"/>
      <c r="XN97" s="105"/>
      <c r="XO97" s="105"/>
      <c r="XP97" s="105"/>
      <c r="XQ97" s="105"/>
      <c r="XR97" s="105"/>
      <c r="XS97" s="105"/>
      <c r="XT97" s="105"/>
      <c r="XU97" s="105"/>
      <c r="XV97" s="105"/>
      <c r="XW97" s="105"/>
      <c r="XX97" s="105"/>
      <c r="XY97" s="105"/>
      <c r="XZ97" s="105"/>
      <c r="YA97" s="105"/>
      <c r="YB97" s="105"/>
      <c r="YC97" s="105"/>
      <c r="YD97" s="105"/>
      <c r="YE97" s="105"/>
      <c r="YF97" s="105"/>
      <c r="YG97" s="105"/>
      <c r="YH97" s="105"/>
      <c r="YI97" s="105"/>
      <c r="YJ97" s="105"/>
      <c r="YK97" s="105"/>
      <c r="YL97" s="105"/>
      <c r="YM97" s="105"/>
      <c r="YN97" s="105"/>
      <c r="YO97" s="105"/>
      <c r="YP97" s="105"/>
      <c r="YQ97" s="105"/>
      <c r="YR97" s="105"/>
      <c r="YS97" s="105"/>
      <c r="YT97" s="105"/>
      <c r="YU97" s="105"/>
      <c r="YV97" s="105"/>
      <c r="YW97" s="105"/>
      <c r="YX97" s="105"/>
      <c r="YY97" s="105"/>
      <c r="YZ97" s="105"/>
      <c r="ZA97" s="105"/>
      <c r="ZB97" s="105"/>
      <c r="ZC97" s="105"/>
      <c r="ZD97" s="105"/>
      <c r="ZE97" s="105"/>
      <c r="ZF97" s="105"/>
      <c r="ZG97" s="105"/>
      <c r="ZH97" s="105"/>
      <c r="ZI97" s="105"/>
      <c r="ZJ97" s="105"/>
      <c r="ZK97" s="105"/>
      <c r="ZL97" s="105"/>
      <c r="ZM97" s="105"/>
      <c r="ZN97" s="105"/>
      <c r="ZO97" s="105"/>
      <c r="ZP97" s="105"/>
      <c r="ZQ97" s="105"/>
      <c r="ZR97" s="105"/>
      <c r="ZS97" s="105"/>
      <c r="ZT97" s="105"/>
      <c r="ZU97" s="105"/>
      <c r="ZV97" s="105"/>
      <c r="ZW97" s="105"/>
      <c r="ZX97" s="105"/>
      <c r="ZY97" s="105"/>
      <c r="ZZ97" s="105"/>
      <c r="AAA97" s="105"/>
      <c r="AAB97" s="105"/>
      <c r="AAC97" s="105"/>
      <c r="AAD97" s="105"/>
      <c r="AAE97" s="105"/>
      <c r="AAF97" s="105"/>
      <c r="AAG97" s="105"/>
      <c r="AAH97" s="105"/>
      <c r="AAI97" s="105"/>
      <c r="AAJ97" s="105"/>
      <c r="AAK97" s="105"/>
      <c r="AAL97" s="105"/>
      <c r="AAM97" s="105"/>
      <c r="AAN97" s="105"/>
      <c r="AAO97" s="105"/>
      <c r="AAP97" s="105"/>
      <c r="AAQ97" s="105"/>
      <c r="AAR97" s="105"/>
      <c r="AAS97" s="105"/>
      <c r="AAT97" s="105"/>
      <c r="AAU97" s="105"/>
      <c r="AAV97" s="105"/>
      <c r="AAW97" s="105"/>
      <c r="AAX97" s="105"/>
      <c r="AAY97" s="105"/>
      <c r="AAZ97" s="105"/>
      <c r="ABA97" s="105"/>
      <c r="ABB97" s="105"/>
      <c r="ABC97" s="105"/>
      <c r="ABD97" s="105"/>
      <c r="ABE97" s="105"/>
      <c r="ABF97" s="105"/>
      <c r="ABG97" s="105"/>
      <c r="ABH97" s="105"/>
      <c r="ABI97" s="105"/>
      <c r="ABJ97" s="105"/>
      <c r="ABK97" s="105"/>
      <c r="ABL97" s="105"/>
      <c r="ABM97" s="105"/>
      <c r="ABN97" s="105"/>
      <c r="ABO97" s="105"/>
      <c r="ABP97" s="105"/>
      <c r="ABQ97" s="105"/>
      <c r="ABR97" s="105"/>
      <c r="ABS97" s="105"/>
      <c r="ABT97" s="105"/>
      <c r="ABU97" s="105"/>
      <c r="ABV97" s="105"/>
      <c r="ABW97" s="105"/>
      <c r="ABX97" s="105"/>
      <c r="ABY97" s="105"/>
      <c r="ABZ97" s="105"/>
      <c r="ACA97" s="105"/>
      <c r="ACB97" s="105"/>
      <c r="ACC97" s="105"/>
      <c r="ACD97" s="105"/>
      <c r="ACE97" s="105"/>
      <c r="ACF97" s="105"/>
      <c r="ACG97" s="105"/>
      <c r="ACH97" s="105"/>
      <c r="ACI97" s="105"/>
      <c r="ACJ97" s="105"/>
      <c r="ACK97" s="105"/>
      <c r="ACL97" s="105"/>
      <c r="ACM97" s="105"/>
      <c r="ACN97" s="105"/>
      <c r="ACO97" s="105"/>
      <c r="ACP97" s="105"/>
      <c r="ACQ97" s="105"/>
      <c r="ACR97" s="105"/>
      <c r="ACS97" s="105"/>
      <c r="ACT97" s="105"/>
      <c r="ACU97" s="105"/>
      <c r="ACV97" s="105"/>
      <c r="ACW97" s="105"/>
      <c r="ACX97" s="105"/>
      <c r="ACY97" s="105"/>
      <c r="ACZ97" s="105"/>
      <c r="ADA97" s="105"/>
      <c r="ADB97" s="105"/>
      <c r="ADC97" s="105"/>
      <c r="ADD97" s="105"/>
      <c r="ADE97" s="105"/>
      <c r="ADF97" s="105"/>
      <c r="ADG97" s="105"/>
      <c r="ADH97" s="105"/>
      <c r="ADI97" s="105"/>
      <c r="ADJ97" s="105"/>
      <c r="ADK97" s="105"/>
      <c r="ADL97" s="105"/>
      <c r="ADM97" s="105"/>
      <c r="ADN97" s="105"/>
      <c r="ADO97" s="105"/>
      <c r="ADP97" s="105"/>
      <c r="ADQ97" s="105"/>
      <c r="ADR97" s="105"/>
      <c r="ADS97" s="105"/>
      <c r="ADT97" s="105"/>
      <c r="ADU97" s="105"/>
      <c r="ADV97" s="105"/>
      <c r="ADW97" s="105"/>
      <c r="ADX97" s="105"/>
      <c r="ADY97" s="105"/>
      <c r="ADZ97" s="105"/>
      <c r="AEA97" s="105"/>
      <c r="AEB97" s="105"/>
      <c r="AEC97" s="105"/>
      <c r="AED97" s="105"/>
      <c r="AEE97" s="105"/>
      <c r="AEF97" s="105"/>
      <c r="AEG97" s="105"/>
      <c r="AEH97" s="105"/>
      <c r="AEI97" s="105"/>
      <c r="AEJ97" s="105"/>
      <c r="AEK97" s="105"/>
      <c r="AEL97" s="105"/>
      <c r="AEM97" s="105"/>
      <c r="AEN97" s="105"/>
      <c r="AEO97" s="105"/>
      <c r="AEP97" s="105"/>
      <c r="AEQ97" s="105"/>
      <c r="AER97" s="105"/>
      <c r="AES97" s="105"/>
      <c r="AET97" s="105"/>
      <c r="AEU97" s="105"/>
      <c r="AEV97" s="105"/>
      <c r="AEW97" s="105"/>
      <c r="AEX97" s="105"/>
      <c r="AEY97" s="105"/>
      <c r="AEZ97" s="105"/>
      <c r="AFA97" s="105"/>
      <c r="AFB97" s="105"/>
      <c r="AFC97" s="105"/>
      <c r="AFD97" s="105"/>
      <c r="AFE97" s="105"/>
      <c r="AFF97" s="105"/>
      <c r="AFG97" s="105"/>
      <c r="AFH97" s="105"/>
      <c r="AFI97" s="105"/>
      <c r="AFJ97" s="105"/>
      <c r="AFK97" s="105"/>
      <c r="AFL97" s="105"/>
      <c r="AFM97" s="105"/>
      <c r="AFN97" s="105"/>
      <c r="AFO97" s="105"/>
      <c r="AFP97" s="105"/>
      <c r="AFQ97" s="105"/>
      <c r="AFR97" s="105"/>
      <c r="AFS97" s="105"/>
      <c r="AFT97" s="105"/>
      <c r="AFU97" s="105"/>
      <c r="AFV97" s="105"/>
      <c r="AFW97" s="105"/>
      <c r="AFX97" s="105"/>
      <c r="AFY97" s="105"/>
      <c r="AFZ97" s="105"/>
      <c r="AGA97" s="105"/>
      <c r="AGB97" s="105"/>
      <c r="AGC97" s="105"/>
      <c r="AGD97" s="105"/>
      <c r="AGE97" s="105"/>
      <c r="AGF97" s="105"/>
      <c r="AGG97" s="105"/>
      <c r="AGH97" s="105"/>
      <c r="AGI97" s="105"/>
      <c r="AGJ97" s="105"/>
      <c r="AGK97" s="105"/>
      <c r="AGL97" s="105"/>
      <c r="AGM97" s="105"/>
      <c r="AGN97" s="105"/>
      <c r="AGO97" s="105"/>
      <c r="AGP97" s="105"/>
      <c r="AGQ97" s="105"/>
      <c r="AGR97" s="105"/>
      <c r="AGS97" s="105"/>
      <c r="AGT97" s="105"/>
      <c r="AGU97" s="105"/>
      <c r="AGV97" s="105"/>
      <c r="AGW97" s="105"/>
      <c r="AGX97" s="105"/>
      <c r="AGY97" s="105"/>
      <c r="AGZ97" s="105"/>
      <c r="AHA97" s="105"/>
      <c r="AHB97" s="105"/>
      <c r="AHC97" s="105"/>
      <c r="AHD97" s="105"/>
      <c r="AHE97" s="105"/>
      <c r="AHF97" s="105"/>
      <c r="AHG97" s="105"/>
      <c r="AHH97" s="105"/>
      <c r="AHI97" s="105"/>
      <c r="AHJ97" s="105"/>
      <c r="AHK97" s="105"/>
      <c r="AHL97" s="105"/>
      <c r="AHM97" s="105"/>
      <c r="AHN97" s="105"/>
      <c r="AHO97" s="105"/>
      <c r="AHP97" s="105"/>
      <c r="AHQ97" s="105"/>
      <c r="AHR97" s="105"/>
      <c r="AHS97" s="105"/>
      <c r="AHT97" s="105"/>
      <c r="AHU97" s="105"/>
      <c r="AHV97" s="105"/>
      <c r="AHW97" s="105"/>
      <c r="AHX97" s="105"/>
      <c r="AHY97" s="105"/>
      <c r="AHZ97" s="105"/>
      <c r="AIA97" s="105"/>
      <c r="AIB97" s="105"/>
      <c r="AIC97" s="105"/>
      <c r="AID97" s="105"/>
      <c r="AIE97" s="105"/>
      <c r="AIF97" s="105"/>
      <c r="AIG97" s="105"/>
      <c r="AIH97" s="105"/>
      <c r="AII97" s="105"/>
      <c r="AIJ97" s="105"/>
      <c r="AIK97" s="105"/>
      <c r="AIL97" s="105"/>
      <c r="AIM97" s="105"/>
      <c r="AIN97" s="105"/>
      <c r="AIO97" s="105"/>
      <c r="AIP97" s="105"/>
      <c r="AIQ97" s="105"/>
      <c r="AIR97" s="105"/>
      <c r="AIS97" s="105"/>
      <c r="AIT97" s="105"/>
      <c r="AIU97" s="105"/>
      <c r="AIV97" s="105"/>
      <c r="AIW97" s="105"/>
      <c r="AIX97" s="105"/>
      <c r="AIY97" s="105"/>
      <c r="AIZ97" s="105"/>
      <c r="AJA97" s="105"/>
      <c r="AJB97" s="105"/>
      <c r="AJC97" s="105"/>
      <c r="AJD97" s="105"/>
      <c r="AJE97" s="105"/>
      <c r="AJF97" s="105"/>
      <c r="AJG97" s="105"/>
      <c r="AJH97" s="105"/>
      <c r="AJI97" s="105"/>
      <c r="AJJ97" s="105"/>
      <c r="AJK97" s="105"/>
      <c r="AJL97" s="105"/>
      <c r="AJM97" s="105"/>
      <c r="AJN97" s="105"/>
      <c r="AJO97" s="105"/>
      <c r="AJP97" s="105"/>
      <c r="AJQ97" s="105"/>
      <c r="AJR97" s="105"/>
      <c r="AJS97" s="105"/>
      <c r="AJT97" s="105"/>
      <c r="AJU97" s="105"/>
      <c r="AJV97" s="105"/>
      <c r="AJW97" s="105"/>
      <c r="AJX97" s="105"/>
      <c r="AJY97" s="105"/>
      <c r="AJZ97" s="105"/>
      <c r="AKA97" s="105"/>
      <c r="AKB97" s="105"/>
      <c r="AKC97" s="105"/>
      <c r="AKD97" s="105"/>
      <c r="AKE97" s="105"/>
      <c r="AKF97" s="105"/>
      <c r="AKG97" s="105"/>
      <c r="AKH97" s="105"/>
      <c r="AKI97" s="105"/>
      <c r="AKJ97" s="105"/>
      <c r="AKK97" s="105"/>
      <c r="AKL97" s="105"/>
      <c r="AKM97" s="105"/>
      <c r="AKN97" s="105"/>
      <c r="AKO97" s="105"/>
      <c r="AKP97" s="105"/>
      <c r="AKQ97" s="105"/>
      <c r="AKR97" s="105"/>
      <c r="AKS97" s="105"/>
      <c r="AKT97" s="105"/>
      <c r="AKU97" s="105"/>
      <c r="AKV97" s="105"/>
      <c r="AKW97" s="105"/>
      <c r="AKX97" s="105"/>
      <c r="AKY97" s="105"/>
      <c r="AKZ97" s="105"/>
      <c r="ALA97" s="105"/>
      <c r="ALB97" s="105"/>
      <c r="ALC97" s="105"/>
      <c r="ALD97" s="105"/>
      <c r="ALE97" s="105"/>
      <c r="ALF97" s="105"/>
      <c r="ALG97" s="105"/>
      <c r="ALH97" s="105"/>
      <c r="ALI97" s="105"/>
      <c r="ALJ97" s="105"/>
      <c r="ALK97" s="105"/>
      <c r="ALL97" s="105"/>
      <c r="ALM97" s="105"/>
      <c r="ALN97" s="105"/>
      <c r="ALO97" s="105"/>
      <c r="ALP97" s="105"/>
      <c r="ALQ97" s="105"/>
      <c r="ALR97" s="105"/>
      <c r="ALS97" s="105"/>
      <c r="ALT97" s="105"/>
      <c r="ALU97" s="105"/>
      <c r="ALV97" s="105"/>
      <c r="ALW97" s="105"/>
      <c r="ALX97" s="105"/>
      <c r="ALY97" s="105"/>
      <c r="ALZ97" s="105"/>
      <c r="AMA97" s="105"/>
      <c r="AMB97" s="105"/>
      <c r="AMC97" s="105"/>
      <c r="AMD97" s="105"/>
      <c r="AME97" s="105"/>
      <c r="AMF97" s="105"/>
      <c r="AMG97" s="105"/>
      <c r="AMH97" s="105"/>
      <c r="AMI97" s="105"/>
      <c r="AMJ97" s="105"/>
      <c r="AMK97" s="105"/>
      <c r="AML97" s="105"/>
      <c r="AMM97" s="105"/>
      <c r="AMN97" s="105"/>
      <c r="AMO97" s="105"/>
      <c r="AMP97" s="105"/>
      <c r="AMQ97" s="105"/>
      <c r="AMR97" s="105"/>
      <c r="AMS97" s="105"/>
      <c r="AMT97" s="105"/>
      <c r="AMU97" s="105"/>
      <c r="AMV97" s="105"/>
      <c r="AMW97" s="105"/>
      <c r="AMX97" s="105"/>
      <c r="AMY97" s="105"/>
      <c r="AMZ97" s="105"/>
      <c r="ANA97" s="105"/>
      <c r="ANB97" s="105"/>
      <c r="ANC97" s="105"/>
      <c r="AND97" s="105"/>
      <c r="ANE97" s="105"/>
      <c r="ANF97" s="105"/>
      <c r="ANG97" s="105"/>
      <c r="ANH97" s="105"/>
      <c r="ANI97" s="105"/>
      <c r="ANJ97" s="105"/>
      <c r="ANK97" s="105"/>
      <c r="ANL97" s="105"/>
      <c r="ANM97" s="105"/>
      <c r="ANN97" s="105"/>
      <c r="ANO97" s="105"/>
      <c r="ANP97" s="105"/>
      <c r="ANQ97" s="105"/>
      <c r="ANR97" s="105"/>
      <c r="ANS97" s="105"/>
      <c r="ANT97" s="105"/>
      <c r="ANU97" s="105"/>
      <c r="ANV97" s="105"/>
      <c r="ANW97" s="105"/>
      <c r="ANX97" s="105"/>
      <c r="ANY97" s="105"/>
      <c r="ANZ97" s="105"/>
      <c r="AOA97" s="105"/>
      <c r="AOB97" s="105"/>
      <c r="AOC97" s="105"/>
      <c r="AOD97" s="105"/>
      <c r="AOE97" s="105"/>
      <c r="AOF97" s="105"/>
      <c r="AOG97" s="105"/>
      <c r="AOH97" s="105"/>
      <c r="AOI97" s="105"/>
      <c r="AOJ97" s="105"/>
      <c r="AOK97" s="105"/>
      <c r="AOL97" s="105"/>
      <c r="AOM97" s="105"/>
      <c r="AON97" s="105"/>
      <c r="AOO97" s="105"/>
      <c r="AOP97" s="105"/>
      <c r="AOQ97" s="105"/>
      <c r="AOR97" s="105"/>
      <c r="AOS97" s="105"/>
      <c r="AOT97" s="105"/>
      <c r="AOU97" s="105"/>
      <c r="AOV97" s="105"/>
      <c r="AOW97" s="105"/>
      <c r="AOX97" s="105"/>
      <c r="AOY97" s="105"/>
      <c r="AOZ97" s="105"/>
      <c r="APA97" s="105"/>
      <c r="APB97" s="105"/>
      <c r="APC97" s="105"/>
      <c r="APD97" s="105"/>
      <c r="APE97" s="105"/>
      <c r="APF97" s="105"/>
      <c r="APG97" s="105"/>
      <c r="APH97" s="105"/>
      <c r="API97" s="105"/>
      <c r="APJ97" s="105"/>
      <c r="APK97" s="105"/>
      <c r="APL97" s="105"/>
      <c r="APM97" s="105"/>
      <c r="APN97" s="105"/>
      <c r="APO97" s="105"/>
      <c r="APP97" s="105"/>
      <c r="APQ97" s="105"/>
      <c r="APR97" s="105"/>
      <c r="APS97" s="105"/>
      <c r="APT97" s="105"/>
      <c r="APU97" s="105"/>
      <c r="APV97" s="105"/>
      <c r="APW97" s="105"/>
      <c r="APX97" s="105"/>
      <c r="APY97" s="105"/>
      <c r="APZ97" s="105"/>
      <c r="AQA97" s="105"/>
      <c r="AQB97" s="105"/>
      <c r="AQC97" s="105"/>
      <c r="AQD97" s="105"/>
      <c r="AQE97" s="105"/>
      <c r="AQF97" s="105"/>
      <c r="AQG97" s="105"/>
      <c r="AQH97" s="105"/>
      <c r="AQI97" s="105"/>
      <c r="AQJ97" s="105"/>
      <c r="AQK97" s="105"/>
      <c r="AQL97" s="105"/>
      <c r="AQM97" s="105"/>
      <c r="AQN97" s="105"/>
      <c r="AQO97" s="105"/>
      <c r="AQP97" s="105"/>
      <c r="AQQ97" s="105"/>
      <c r="AQR97" s="105"/>
      <c r="AQS97" s="105"/>
      <c r="AQT97" s="105"/>
      <c r="AQU97" s="105"/>
      <c r="AQV97" s="105"/>
      <c r="AQW97" s="105"/>
      <c r="AQX97" s="105"/>
      <c r="AQY97" s="105"/>
      <c r="AQZ97" s="105"/>
      <c r="ARA97" s="105"/>
      <c r="ARB97" s="105"/>
      <c r="ARC97" s="105"/>
      <c r="ARD97" s="105"/>
      <c r="ARE97" s="105"/>
      <c r="ARF97" s="105"/>
      <c r="ARG97" s="105"/>
      <c r="ARH97" s="105"/>
      <c r="ARI97" s="105"/>
      <c r="ARJ97" s="105"/>
      <c r="ARK97" s="105"/>
      <c r="ARL97" s="105"/>
      <c r="ARM97" s="105"/>
      <c r="ARN97" s="105"/>
      <c r="ARO97" s="105"/>
      <c r="ARP97" s="105"/>
      <c r="ARQ97" s="105"/>
      <c r="ARR97" s="105"/>
      <c r="ARS97" s="105"/>
      <c r="ART97" s="105"/>
      <c r="ARU97" s="105"/>
      <c r="ARV97" s="105"/>
      <c r="ARW97" s="105"/>
      <c r="ARX97" s="105"/>
      <c r="ARY97" s="105"/>
      <c r="ARZ97" s="105"/>
      <c r="ASA97" s="105"/>
      <c r="ASB97" s="105"/>
      <c r="ASC97" s="105"/>
      <c r="ASD97" s="105"/>
      <c r="ASE97" s="105"/>
      <c r="ASF97" s="105"/>
      <c r="ASG97" s="105"/>
      <c r="ASH97" s="105"/>
      <c r="ASI97" s="105"/>
      <c r="ASJ97" s="105"/>
      <c r="ASK97" s="105"/>
      <c r="ASL97" s="105"/>
      <c r="ASM97" s="105"/>
      <c r="ASN97" s="105"/>
      <c r="ASO97" s="105"/>
      <c r="ASP97" s="105"/>
      <c r="ASQ97" s="105"/>
      <c r="ASR97" s="105"/>
      <c r="ASS97" s="105"/>
      <c r="AST97" s="105"/>
      <c r="ASU97" s="105"/>
      <c r="ASV97" s="105"/>
      <c r="ASW97" s="105"/>
      <c r="ASX97" s="105"/>
      <c r="ASY97" s="105"/>
      <c r="ASZ97" s="105"/>
      <c r="ATA97" s="105"/>
      <c r="ATB97" s="105"/>
      <c r="ATC97" s="105"/>
      <c r="ATD97" s="105"/>
      <c r="ATE97" s="105"/>
      <c r="ATF97" s="105"/>
      <c r="ATG97" s="105"/>
      <c r="ATH97" s="105"/>
      <c r="ATI97" s="105"/>
      <c r="ATJ97" s="105"/>
      <c r="ATK97" s="105"/>
      <c r="ATL97" s="105"/>
      <c r="ATM97" s="105"/>
      <c r="ATN97" s="105"/>
      <c r="ATO97" s="105"/>
      <c r="ATP97" s="105"/>
      <c r="ATQ97" s="105"/>
      <c r="ATR97" s="105"/>
      <c r="ATS97" s="105"/>
      <c r="ATT97" s="105"/>
      <c r="ATU97" s="105"/>
      <c r="ATV97" s="105"/>
      <c r="ATW97" s="105"/>
      <c r="ATX97" s="105"/>
      <c r="ATY97" s="105"/>
      <c r="ATZ97" s="105"/>
      <c r="AUA97" s="105"/>
      <c r="AUB97" s="105"/>
      <c r="AUC97" s="105"/>
      <c r="AUD97" s="105"/>
      <c r="AUE97" s="105"/>
      <c r="AUF97" s="105"/>
      <c r="AUG97" s="105"/>
      <c r="AUH97" s="105"/>
      <c r="AUI97" s="105"/>
      <c r="AUJ97" s="105"/>
      <c r="AUK97" s="105"/>
      <c r="AUL97" s="105"/>
      <c r="AUM97" s="105"/>
      <c r="AUN97" s="105"/>
      <c r="AUO97" s="105"/>
      <c r="AUP97" s="105"/>
      <c r="AUQ97" s="105"/>
      <c r="AUR97" s="105"/>
      <c r="AUS97" s="105"/>
      <c r="AUT97" s="105"/>
      <c r="AUU97" s="105"/>
      <c r="AUV97" s="105"/>
      <c r="AUW97" s="105"/>
      <c r="AUX97" s="105"/>
      <c r="AUY97" s="105"/>
      <c r="AUZ97" s="105"/>
      <c r="AVA97" s="105"/>
      <c r="AVB97" s="105"/>
      <c r="AVC97" s="105"/>
      <c r="AVD97" s="105"/>
      <c r="AVE97" s="105"/>
      <c r="AVF97" s="105"/>
      <c r="AVG97" s="105"/>
      <c r="AVH97" s="105"/>
      <c r="AVI97" s="105"/>
      <c r="AVJ97" s="105"/>
      <c r="AVK97" s="105"/>
      <c r="AVL97" s="105"/>
      <c r="AVM97" s="105"/>
      <c r="AVN97" s="105"/>
      <c r="AVO97" s="105"/>
      <c r="AVP97" s="105"/>
      <c r="AVQ97" s="105"/>
      <c r="AVR97" s="105"/>
      <c r="AVS97" s="105"/>
      <c r="AVT97" s="105"/>
      <c r="AVU97" s="105"/>
      <c r="AVV97" s="105"/>
      <c r="AVW97" s="105"/>
      <c r="AVX97" s="105"/>
      <c r="AVY97" s="105"/>
      <c r="AVZ97" s="105"/>
      <c r="AWA97" s="105"/>
      <c r="AWB97" s="105"/>
      <c r="AWC97" s="105"/>
      <c r="AWD97" s="105"/>
      <c r="AWE97" s="105"/>
      <c r="AWF97" s="105"/>
      <c r="AWG97" s="105"/>
      <c r="AWH97" s="105"/>
    </row>
    <row r="98" spans="1:1282" s="58" customFormat="1">
      <c r="A98" s="2578"/>
      <c r="B98" s="65"/>
      <c r="C98" s="2" t="s">
        <v>100</v>
      </c>
      <c r="D98" s="7"/>
      <c r="E98" s="7"/>
      <c r="F98" s="7"/>
      <c r="G98" s="7"/>
      <c r="H98" s="7"/>
      <c r="I98" s="7"/>
      <c r="J98" s="7"/>
      <c r="K98" s="7"/>
      <c r="L98" s="7"/>
      <c r="M98" s="7"/>
      <c r="N98" s="8"/>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105"/>
      <c r="DB98" s="105"/>
      <c r="DC98" s="105"/>
      <c r="DD98" s="105"/>
      <c r="DE98" s="105"/>
      <c r="DF98" s="105"/>
      <c r="DG98" s="105"/>
      <c r="DH98" s="105"/>
      <c r="DI98" s="105"/>
      <c r="DJ98" s="105"/>
      <c r="DK98" s="105"/>
      <c r="DL98" s="105"/>
      <c r="DM98" s="105"/>
      <c r="DN98" s="105"/>
      <c r="DO98" s="105"/>
      <c r="DP98" s="105"/>
      <c r="DQ98" s="105"/>
      <c r="DR98" s="105"/>
      <c r="DS98" s="105"/>
      <c r="DT98" s="105"/>
      <c r="DU98" s="105"/>
      <c r="DV98" s="105"/>
      <c r="DW98" s="105"/>
      <c r="DX98" s="105"/>
      <c r="DY98" s="105"/>
      <c r="DZ98" s="105"/>
      <c r="EA98" s="105"/>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05"/>
      <c r="FM98" s="105"/>
      <c r="FN98" s="105"/>
      <c r="FO98" s="105"/>
      <c r="FP98" s="105"/>
      <c r="FQ98" s="105"/>
      <c r="FR98" s="105"/>
      <c r="FS98" s="105"/>
      <c r="FT98" s="105"/>
      <c r="FU98" s="105"/>
      <c r="FV98" s="105"/>
      <c r="FW98" s="105"/>
      <c r="FX98" s="105"/>
      <c r="FY98" s="105"/>
      <c r="FZ98" s="105"/>
      <c r="GA98" s="105"/>
      <c r="GB98" s="105"/>
      <c r="GC98" s="105"/>
      <c r="GD98" s="105"/>
      <c r="GE98" s="105"/>
      <c r="GF98" s="105"/>
      <c r="GG98" s="105"/>
      <c r="GH98" s="105"/>
      <c r="GI98" s="105"/>
      <c r="GJ98" s="105"/>
      <c r="GK98" s="105"/>
      <c r="GL98" s="105"/>
      <c r="GM98" s="105"/>
      <c r="GN98" s="105"/>
      <c r="GO98" s="105"/>
      <c r="GP98" s="105"/>
      <c r="GQ98" s="105"/>
      <c r="GR98" s="105"/>
      <c r="GS98" s="105"/>
      <c r="GT98" s="105"/>
      <c r="GU98" s="105"/>
      <c r="GV98" s="105"/>
      <c r="GW98" s="105"/>
      <c r="GX98" s="105"/>
      <c r="GY98" s="105"/>
      <c r="GZ98" s="105"/>
      <c r="HA98" s="105"/>
      <c r="HB98" s="105"/>
      <c r="HC98" s="105"/>
      <c r="HD98" s="105"/>
      <c r="HE98" s="105"/>
      <c r="HF98" s="105"/>
      <c r="HG98" s="105"/>
      <c r="HH98" s="105"/>
      <c r="HI98" s="105"/>
      <c r="HJ98" s="105"/>
      <c r="HK98" s="105"/>
      <c r="HL98" s="105"/>
      <c r="HM98" s="105"/>
      <c r="HN98" s="105"/>
      <c r="HO98" s="105"/>
      <c r="HP98" s="105"/>
      <c r="HQ98" s="105"/>
      <c r="HR98" s="105"/>
      <c r="HS98" s="105"/>
      <c r="HT98" s="105"/>
      <c r="HU98" s="105"/>
      <c r="HV98" s="105"/>
      <c r="HW98" s="105"/>
      <c r="HX98" s="105"/>
      <c r="HY98" s="105"/>
      <c r="HZ98" s="105"/>
      <c r="IA98" s="105"/>
      <c r="IB98" s="105"/>
      <c r="IC98" s="105"/>
      <c r="ID98" s="105"/>
      <c r="IE98" s="105"/>
      <c r="IF98" s="105"/>
      <c r="IG98" s="105"/>
      <c r="IH98" s="105"/>
      <c r="II98" s="105"/>
      <c r="IJ98" s="105"/>
      <c r="IK98" s="105"/>
      <c r="IL98" s="105"/>
      <c r="IM98" s="105"/>
      <c r="IN98" s="105"/>
      <c r="IO98" s="105"/>
      <c r="IP98" s="105"/>
      <c r="IQ98" s="105"/>
      <c r="IR98" s="105"/>
      <c r="IS98" s="105"/>
      <c r="IT98" s="105"/>
      <c r="IU98" s="105"/>
      <c r="IV98" s="105"/>
      <c r="IW98" s="105"/>
      <c r="IX98" s="105"/>
      <c r="IY98" s="105"/>
      <c r="IZ98" s="105"/>
      <c r="JA98" s="105"/>
      <c r="JB98" s="105"/>
      <c r="JC98" s="105"/>
      <c r="JD98" s="105"/>
      <c r="JE98" s="105"/>
      <c r="JF98" s="105"/>
      <c r="JG98" s="105"/>
      <c r="JH98" s="105"/>
      <c r="JI98" s="105"/>
      <c r="JJ98" s="105"/>
      <c r="JK98" s="105"/>
      <c r="JL98" s="105"/>
      <c r="JM98" s="105"/>
      <c r="JN98" s="105"/>
      <c r="JO98" s="105"/>
      <c r="JP98" s="105"/>
      <c r="JQ98" s="105"/>
      <c r="JR98" s="105"/>
      <c r="JS98" s="105"/>
      <c r="JT98" s="105"/>
      <c r="JU98" s="105"/>
      <c r="JV98" s="105"/>
      <c r="JW98" s="105"/>
      <c r="JX98" s="105"/>
      <c r="JY98" s="105"/>
      <c r="JZ98" s="105"/>
      <c r="KA98" s="105"/>
      <c r="KB98" s="105"/>
      <c r="KC98" s="105"/>
      <c r="KD98" s="105"/>
      <c r="KE98" s="105"/>
      <c r="KF98" s="105"/>
      <c r="KG98" s="105"/>
      <c r="KH98" s="105"/>
      <c r="KI98" s="105"/>
      <c r="KJ98" s="105"/>
      <c r="KK98" s="105"/>
      <c r="KL98" s="105"/>
      <c r="KM98" s="105"/>
      <c r="KN98" s="105"/>
      <c r="KO98" s="105"/>
      <c r="KP98" s="105"/>
      <c r="KQ98" s="105"/>
      <c r="KR98" s="105"/>
      <c r="KS98" s="105"/>
      <c r="KT98" s="105"/>
      <c r="KU98" s="105"/>
      <c r="KV98" s="105"/>
      <c r="KW98" s="105"/>
      <c r="KX98" s="105"/>
      <c r="KY98" s="105"/>
      <c r="KZ98" s="105"/>
      <c r="LA98" s="105"/>
      <c r="LB98" s="105"/>
      <c r="LC98" s="105"/>
      <c r="LD98" s="105"/>
      <c r="LE98" s="105"/>
      <c r="LF98" s="105"/>
      <c r="LG98" s="105"/>
      <c r="LH98" s="105"/>
      <c r="LI98" s="105"/>
      <c r="LJ98" s="105"/>
      <c r="LK98" s="105"/>
      <c r="LL98" s="105"/>
      <c r="LM98" s="105"/>
      <c r="LN98" s="105"/>
      <c r="LO98" s="105"/>
      <c r="LP98" s="105"/>
      <c r="LQ98" s="105"/>
      <c r="LR98" s="105"/>
      <c r="LS98" s="105"/>
      <c r="LT98" s="105"/>
      <c r="LU98" s="105"/>
      <c r="LV98" s="105"/>
      <c r="LW98" s="105"/>
      <c r="LX98" s="105"/>
      <c r="LY98" s="105"/>
      <c r="LZ98" s="105"/>
      <c r="MA98" s="105"/>
      <c r="MB98" s="105"/>
      <c r="MC98" s="105"/>
      <c r="MD98" s="105"/>
      <c r="ME98" s="105"/>
      <c r="MF98" s="105"/>
      <c r="MG98" s="105"/>
      <c r="MH98" s="105"/>
      <c r="MI98" s="105"/>
      <c r="MJ98" s="105"/>
      <c r="MK98" s="105"/>
      <c r="ML98" s="105"/>
      <c r="MM98" s="105"/>
      <c r="MN98" s="105"/>
      <c r="MO98" s="105"/>
      <c r="MP98" s="105"/>
      <c r="MQ98" s="105"/>
      <c r="MR98" s="105"/>
      <c r="MS98" s="105"/>
      <c r="MT98" s="105"/>
      <c r="MU98" s="105"/>
      <c r="MV98" s="105"/>
      <c r="MW98" s="105"/>
      <c r="MX98" s="105"/>
      <c r="MY98" s="105"/>
      <c r="MZ98" s="105"/>
      <c r="NA98" s="105"/>
      <c r="NB98" s="105"/>
      <c r="NC98" s="105"/>
      <c r="ND98" s="105"/>
      <c r="NE98" s="105"/>
      <c r="NF98" s="105"/>
      <c r="NG98" s="105"/>
      <c r="NH98" s="105"/>
      <c r="NI98" s="105"/>
      <c r="NJ98" s="105"/>
      <c r="NK98" s="105"/>
      <c r="NL98" s="105"/>
      <c r="NM98" s="105"/>
      <c r="NN98" s="105"/>
      <c r="NO98" s="105"/>
      <c r="NP98" s="105"/>
      <c r="NQ98" s="105"/>
      <c r="NR98" s="105"/>
      <c r="NS98" s="105"/>
      <c r="NT98" s="105"/>
      <c r="NU98" s="105"/>
      <c r="NV98" s="105"/>
      <c r="NW98" s="105"/>
      <c r="NX98" s="105"/>
      <c r="NY98" s="105"/>
      <c r="NZ98" s="105"/>
      <c r="OA98" s="105"/>
      <c r="OB98" s="105"/>
      <c r="OC98" s="105"/>
      <c r="OD98" s="105"/>
      <c r="OE98" s="105"/>
      <c r="OF98" s="105"/>
      <c r="OG98" s="105"/>
      <c r="OH98" s="105"/>
      <c r="OI98" s="105"/>
      <c r="OJ98" s="105"/>
      <c r="OK98" s="105"/>
      <c r="OL98" s="105"/>
      <c r="OM98" s="105"/>
      <c r="ON98" s="105"/>
      <c r="OO98" s="105"/>
      <c r="OP98" s="105"/>
      <c r="OQ98" s="105"/>
      <c r="OR98" s="105"/>
      <c r="OS98" s="105"/>
      <c r="OT98" s="105"/>
      <c r="OU98" s="105"/>
      <c r="OV98" s="105"/>
      <c r="OW98" s="105"/>
      <c r="OX98" s="105"/>
      <c r="OY98" s="105"/>
      <c r="OZ98" s="105"/>
      <c r="PA98" s="105"/>
      <c r="PB98" s="105"/>
      <c r="PC98" s="105"/>
      <c r="PD98" s="105"/>
      <c r="PE98" s="105"/>
      <c r="PF98" s="105"/>
      <c r="PG98" s="105"/>
      <c r="PH98" s="105"/>
      <c r="PI98" s="105"/>
      <c r="PJ98" s="105"/>
      <c r="PK98" s="105"/>
      <c r="PL98" s="105"/>
      <c r="PM98" s="105"/>
      <c r="PN98" s="105"/>
      <c r="PO98" s="105"/>
      <c r="PP98" s="105"/>
      <c r="PQ98" s="105"/>
      <c r="PR98" s="105"/>
      <c r="PS98" s="105"/>
      <c r="PT98" s="105"/>
      <c r="PU98" s="105"/>
      <c r="PV98" s="105"/>
      <c r="PW98" s="105"/>
      <c r="PX98" s="105"/>
      <c r="PY98" s="105"/>
      <c r="PZ98" s="105"/>
      <c r="QA98" s="105"/>
      <c r="QB98" s="105"/>
      <c r="QC98" s="105"/>
      <c r="QD98" s="105"/>
      <c r="QE98" s="105"/>
      <c r="QF98" s="105"/>
      <c r="QG98" s="105"/>
      <c r="QH98" s="105"/>
      <c r="QI98" s="105"/>
      <c r="QJ98" s="105"/>
      <c r="QK98" s="105"/>
      <c r="QL98" s="105"/>
      <c r="QM98" s="105"/>
      <c r="QN98" s="105"/>
      <c r="QO98" s="105"/>
      <c r="QP98" s="105"/>
      <c r="QQ98" s="105"/>
      <c r="QR98" s="105"/>
      <c r="QS98" s="105"/>
      <c r="QT98" s="105"/>
      <c r="QU98" s="105"/>
      <c r="QV98" s="105"/>
      <c r="QW98" s="105"/>
      <c r="QX98" s="105"/>
      <c r="QY98" s="105"/>
      <c r="QZ98" s="105"/>
      <c r="RA98" s="105"/>
      <c r="RB98" s="105"/>
      <c r="RC98" s="105"/>
      <c r="RD98" s="105"/>
      <c r="RE98" s="105"/>
      <c r="RF98" s="105"/>
      <c r="RG98" s="105"/>
      <c r="RH98" s="105"/>
      <c r="RI98" s="105"/>
      <c r="RJ98" s="105"/>
      <c r="RK98" s="105"/>
      <c r="RL98" s="105"/>
      <c r="RM98" s="105"/>
      <c r="RN98" s="105"/>
      <c r="RO98" s="105"/>
      <c r="RP98" s="105"/>
      <c r="RQ98" s="105"/>
      <c r="RR98" s="105"/>
      <c r="RS98" s="105"/>
      <c r="RT98" s="105"/>
      <c r="RU98" s="105"/>
      <c r="RV98" s="105"/>
      <c r="RW98" s="105"/>
      <c r="RX98" s="105"/>
      <c r="RY98" s="105"/>
      <c r="RZ98" s="105"/>
      <c r="SA98" s="105"/>
      <c r="SB98" s="105"/>
      <c r="SC98" s="105"/>
      <c r="SD98" s="105"/>
      <c r="SE98" s="105"/>
      <c r="SF98" s="105"/>
      <c r="SG98" s="105"/>
      <c r="SH98" s="105"/>
      <c r="SI98" s="105"/>
      <c r="SJ98" s="105"/>
      <c r="SK98" s="105"/>
      <c r="SL98" s="105"/>
      <c r="SM98" s="105"/>
      <c r="SN98" s="105"/>
      <c r="SO98" s="105"/>
      <c r="SP98" s="105"/>
      <c r="SQ98" s="105"/>
      <c r="SR98" s="105"/>
      <c r="SS98" s="105"/>
      <c r="ST98" s="105"/>
      <c r="SU98" s="105"/>
      <c r="SV98" s="105"/>
      <c r="SW98" s="105"/>
      <c r="SX98" s="105"/>
      <c r="SY98" s="105"/>
      <c r="SZ98" s="105"/>
      <c r="TA98" s="105"/>
      <c r="TB98" s="105"/>
      <c r="TC98" s="105"/>
      <c r="TD98" s="105"/>
      <c r="TE98" s="105"/>
      <c r="TF98" s="105"/>
      <c r="TG98" s="105"/>
      <c r="TH98" s="105"/>
      <c r="TI98" s="105"/>
      <c r="TJ98" s="105"/>
      <c r="TK98" s="105"/>
      <c r="TL98" s="105"/>
      <c r="TM98" s="105"/>
      <c r="TN98" s="105"/>
      <c r="TO98" s="105"/>
      <c r="TP98" s="105"/>
      <c r="TQ98" s="105"/>
      <c r="TR98" s="105"/>
      <c r="TS98" s="105"/>
      <c r="TT98" s="105"/>
      <c r="TU98" s="105"/>
      <c r="TV98" s="105"/>
      <c r="TW98" s="105"/>
      <c r="TX98" s="105"/>
      <c r="TY98" s="105"/>
      <c r="TZ98" s="105"/>
      <c r="UA98" s="105"/>
      <c r="UB98" s="105"/>
      <c r="UC98" s="105"/>
      <c r="UD98" s="105"/>
      <c r="UE98" s="105"/>
      <c r="UF98" s="105"/>
      <c r="UG98" s="105"/>
      <c r="UH98" s="105"/>
      <c r="UI98" s="105"/>
      <c r="UJ98" s="105"/>
      <c r="UK98" s="105"/>
      <c r="UL98" s="105"/>
      <c r="UM98" s="105"/>
      <c r="UN98" s="105"/>
      <c r="UO98" s="105"/>
      <c r="UP98" s="105"/>
      <c r="UQ98" s="105"/>
      <c r="UR98" s="105"/>
      <c r="US98" s="105"/>
      <c r="UT98" s="105"/>
      <c r="UU98" s="105"/>
      <c r="UV98" s="105"/>
      <c r="UW98" s="105"/>
      <c r="UX98" s="105"/>
      <c r="UY98" s="105"/>
      <c r="UZ98" s="105"/>
      <c r="VA98" s="105"/>
      <c r="VB98" s="105"/>
      <c r="VC98" s="105"/>
      <c r="VD98" s="105"/>
      <c r="VE98" s="105"/>
      <c r="VF98" s="105"/>
      <c r="VG98" s="105"/>
      <c r="VH98" s="105"/>
      <c r="VI98" s="105"/>
      <c r="VJ98" s="105"/>
      <c r="VK98" s="105"/>
      <c r="VL98" s="105"/>
      <c r="VM98" s="105"/>
      <c r="VN98" s="105"/>
      <c r="VO98" s="105"/>
      <c r="VP98" s="105"/>
      <c r="VQ98" s="105"/>
      <c r="VR98" s="105"/>
      <c r="VS98" s="105"/>
      <c r="VT98" s="105"/>
      <c r="VU98" s="105"/>
      <c r="VV98" s="105"/>
      <c r="VW98" s="105"/>
      <c r="VX98" s="105"/>
      <c r="VY98" s="105"/>
      <c r="VZ98" s="105"/>
      <c r="WA98" s="105"/>
      <c r="WB98" s="105"/>
      <c r="WC98" s="105"/>
      <c r="WD98" s="105"/>
      <c r="WE98" s="105"/>
      <c r="WF98" s="105"/>
      <c r="WG98" s="105"/>
      <c r="WH98" s="105"/>
      <c r="WI98" s="105"/>
      <c r="WJ98" s="105"/>
      <c r="WK98" s="105"/>
      <c r="WL98" s="105"/>
      <c r="WM98" s="105"/>
      <c r="WN98" s="105"/>
      <c r="WO98" s="105"/>
      <c r="WP98" s="105"/>
      <c r="WQ98" s="105"/>
      <c r="WR98" s="105"/>
      <c r="WS98" s="105"/>
      <c r="WT98" s="105"/>
      <c r="WU98" s="105"/>
      <c r="WV98" s="105"/>
      <c r="WW98" s="105"/>
      <c r="WX98" s="105"/>
      <c r="WY98" s="105"/>
      <c r="WZ98" s="105"/>
      <c r="XA98" s="105"/>
      <c r="XB98" s="105"/>
      <c r="XC98" s="105"/>
      <c r="XD98" s="105"/>
      <c r="XE98" s="105"/>
      <c r="XF98" s="105"/>
      <c r="XG98" s="105"/>
      <c r="XH98" s="105"/>
      <c r="XI98" s="105"/>
      <c r="XJ98" s="105"/>
      <c r="XK98" s="105"/>
      <c r="XL98" s="105"/>
      <c r="XM98" s="105"/>
      <c r="XN98" s="105"/>
      <c r="XO98" s="105"/>
      <c r="XP98" s="105"/>
      <c r="XQ98" s="105"/>
      <c r="XR98" s="105"/>
      <c r="XS98" s="105"/>
      <c r="XT98" s="105"/>
      <c r="XU98" s="105"/>
      <c r="XV98" s="105"/>
      <c r="XW98" s="105"/>
      <c r="XX98" s="105"/>
      <c r="XY98" s="105"/>
      <c r="XZ98" s="105"/>
      <c r="YA98" s="105"/>
      <c r="YB98" s="105"/>
      <c r="YC98" s="105"/>
      <c r="YD98" s="105"/>
      <c r="YE98" s="105"/>
      <c r="YF98" s="105"/>
      <c r="YG98" s="105"/>
      <c r="YH98" s="105"/>
      <c r="YI98" s="105"/>
      <c r="YJ98" s="105"/>
      <c r="YK98" s="105"/>
      <c r="YL98" s="105"/>
      <c r="YM98" s="105"/>
      <c r="YN98" s="105"/>
      <c r="YO98" s="105"/>
      <c r="YP98" s="105"/>
      <c r="YQ98" s="105"/>
      <c r="YR98" s="105"/>
      <c r="YS98" s="105"/>
      <c r="YT98" s="105"/>
      <c r="YU98" s="105"/>
      <c r="YV98" s="105"/>
      <c r="YW98" s="105"/>
      <c r="YX98" s="105"/>
      <c r="YY98" s="105"/>
      <c r="YZ98" s="105"/>
      <c r="ZA98" s="105"/>
      <c r="ZB98" s="105"/>
      <c r="ZC98" s="105"/>
      <c r="ZD98" s="105"/>
      <c r="ZE98" s="105"/>
      <c r="ZF98" s="105"/>
      <c r="ZG98" s="105"/>
      <c r="ZH98" s="105"/>
      <c r="ZI98" s="105"/>
      <c r="ZJ98" s="105"/>
      <c r="ZK98" s="105"/>
      <c r="ZL98" s="105"/>
      <c r="ZM98" s="105"/>
      <c r="ZN98" s="105"/>
      <c r="ZO98" s="105"/>
      <c r="ZP98" s="105"/>
      <c r="ZQ98" s="105"/>
      <c r="ZR98" s="105"/>
      <c r="ZS98" s="105"/>
      <c r="ZT98" s="105"/>
      <c r="ZU98" s="105"/>
      <c r="ZV98" s="105"/>
      <c r="ZW98" s="105"/>
      <c r="ZX98" s="105"/>
      <c r="ZY98" s="105"/>
      <c r="ZZ98" s="105"/>
      <c r="AAA98" s="105"/>
      <c r="AAB98" s="105"/>
      <c r="AAC98" s="105"/>
      <c r="AAD98" s="105"/>
      <c r="AAE98" s="105"/>
      <c r="AAF98" s="105"/>
      <c r="AAG98" s="105"/>
      <c r="AAH98" s="105"/>
      <c r="AAI98" s="105"/>
      <c r="AAJ98" s="105"/>
      <c r="AAK98" s="105"/>
      <c r="AAL98" s="105"/>
      <c r="AAM98" s="105"/>
      <c r="AAN98" s="105"/>
      <c r="AAO98" s="105"/>
      <c r="AAP98" s="105"/>
      <c r="AAQ98" s="105"/>
      <c r="AAR98" s="105"/>
      <c r="AAS98" s="105"/>
      <c r="AAT98" s="105"/>
      <c r="AAU98" s="105"/>
      <c r="AAV98" s="105"/>
      <c r="AAW98" s="105"/>
      <c r="AAX98" s="105"/>
      <c r="AAY98" s="105"/>
      <c r="AAZ98" s="105"/>
      <c r="ABA98" s="105"/>
      <c r="ABB98" s="105"/>
      <c r="ABC98" s="105"/>
      <c r="ABD98" s="105"/>
      <c r="ABE98" s="105"/>
      <c r="ABF98" s="105"/>
      <c r="ABG98" s="105"/>
      <c r="ABH98" s="105"/>
      <c r="ABI98" s="105"/>
      <c r="ABJ98" s="105"/>
      <c r="ABK98" s="105"/>
      <c r="ABL98" s="105"/>
      <c r="ABM98" s="105"/>
      <c r="ABN98" s="105"/>
      <c r="ABO98" s="105"/>
      <c r="ABP98" s="105"/>
      <c r="ABQ98" s="105"/>
      <c r="ABR98" s="105"/>
      <c r="ABS98" s="105"/>
      <c r="ABT98" s="105"/>
      <c r="ABU98" s="105"/>
      <c r="ABV98" s="105"/>
      <c r="ABW98" s="105"/>
      <c r="ABX98" s="105"/>
      <c r="ABY98" s="105"/>
      <c r="ABZ98" s="105"/>
      <c r="ACA98" s="105"/>
      <c r="ACB98" s="105"/>
      <c r="ACC98" s="105"/>
      <c r="ACD98" s="105"/>
      <c r="ACE98" s="105"/>
      <c r="ACF98" s="105"/>
      <c r="ACG98" s="105"/>
      <c r="ACH98" s="105"/>
      <c r="ACI98" s="105"/>
      <c r="ACJ98" s="105"/>
      <c r="ACK98" s="105"/>
      <c r="ACL98" s="105"/>
      <c r="ACM98" s="105"/>
      <c r="ACN98" s="105"/>
      <c r="ACO98" s="105"/>
      <c r="ACP98" s="105"/>
      <c r="ACQ98" s="105"/>
      <c r="ACR98" s="105"/>
      <c r="ACS98" s="105"/>
      <c r="ACT98" s="105"/>
      <c r="ACU98" s="105"/>
      <c r="ACV98" s="105"/>
      <c r="ACW98" s="105"/>
      <c r="ACX98" s="105"/>
      <c r="ACY98" s="105"/>
      <c r="ACZ98" s="105"/>
      <c r="ADA98" s="105"/>
      <c r="ADB98" s="105"/>
      <c r="ADC98" s="105"/>
      <c r="ADD98" s="105"/>
      <c r="ADE98" s="105"/>
      <c r="ADF98" s="105"/>
      <c r="ADG98" s="105"/>
      <c r="ADH98" s="105"/>
      <c r="ADI98" s="105"/>
      <c r="ADJ98" s="105"/>
      <c r="ADK98" s="105"/>
      <c r="ADL98" s="105"/>
      <c r="ADM98" s="105"/>
      <c r="ADN98" s="105"/>
      <c r="ADO98" s="105"/>
      <c r="ADP98" s="105"/>
      <c r="ADQ98" s="105"/>
      <c r="ADR98" s="105"/>
      <c r="ADS98" s="105"/>
      <c r="ADT98" s="105"/>
      <c r="ADU98" s="105"/>
      <c r="ADV98" s="105"/>
      <c r="ADW98" s="105"/>
      <c r="ADX98" s="105"/>
      <c r="ADY98" s="105"/>
      <c r="ADZ98" s="105"/>
      <c r="AEA98" s="105"/>
      <c r="AEB98" s="105"/>
      <c r="AEC98" s="105"/>
      <c r="AED98" s="105"/>
      <c r="AEE98" s="105"/>
      <c r="AEF98" s="105"/>
      <c r="AEG98" s="105"/>
      <c r="AEH98" s="105"/>
      <c r="AEI98" s="105"/>
      <c r="AEJ98" s="105"/>
      <c r="AEK98" s="105"/>
      <c r="AEL98" s="105"/>
      <c r="AEM98" s="105"/>
      <c r="AEN98" s="105"/>
      <c r="AEO98" s="105"/>
      <c r="AEP98" s="105"/>
      <c r="AEQ98" s="105"/>
      <c r="AER98" s="105"/>
      <c r="AES98" s="105"/>
      <c r="AET98" s="105"/>
      <c r="AEU98" s="105"/>
      <c r="AEV98" s="105"/>
      <c r="AEW98" s="105"/>
      <c r="AEX98" s="105"/>
      <c r="AEY98" s="105"/>
      <c r="AEZ98" s="105"/>
      <c r="AFA98" s="105"/>
      <c r="AFB98" s="105"/>
      <c r="AFC98" s="105"/>
      <c r="AFD98" s="105"/>
      <c r="AFE98" s="105"/>
      <c r="AFF98" s="105"/>
      <c r="AFG98" s="105"/>
      <c r="AFH98" s="105"/>
      <c r="AFI98" s="105"/>
      <c r="AFJ98" s="105"/>
      <c r="AFK98" s="105"/>
      <c r="AFL98" s="105"/>
      <c r="AFM98" s="105"/>
      <c r="AFN98" s="105"/>
      <c r="AFO98" s="105"/>
      <c r="AFP98" s="105"/>
      <c r="AFQ98" s="105"/>
      <c r="AFR98" s="105"/>
      <c r="AFS98" s="105"/>
      <c r="AFT98" s="105"/>
      <c r="AFU98" s="105"/>
      <c r="AFV98" s="105"/>
      <c r="AFW98" s="105"/>
      <c r="AFX98" s="105"/>
      <c r="AFY98" s="105"/>
      <c r="AFZ98" s="105"/>
      <c r="AGA98" s="105"/>
      <c r="AGB98" s="105"/>
      <c r="AGC98" s="105"/>
      <c r="AGD98" s="105"/>
      <c r="AGE98" s="105"/>
      <c r="AGF98" s="105"/>
      <c r="AGG98" s="105"/>
      <c r="AGH98" s="105"/>
      <c r="AGI98" s="105"/>
      <c r="AGJ98" s="105"/>
      <c r="AGK98" s="105"/>
      <c r="AGL98" s="105"/>
      <c r="AGM98" s="105"/>
      <c r="AGN98" s="105"/>
      <c r="AGO98" s="105"/>
      <c r="AGP98" s="105"/>
      <c r="AGQ98" s="105"/>
      <c r="AGR98" s="105"/>
      <c r="AGS98" s="105"/>
      <c r="AGT98" s="105"/>
      <c r="AGU98" s="105"/>
      <c r="AGV98" s="105"/>
      <c r="AGW98" s="105"/>
      <c r="AGX98" s="105"/>
      <c r="AGY98" s="105"/>
      <c r="AGZ98" s="105"/>
      <c r="AHA98" s="105"/>
      <c r="AHB98" s="105"/>
      <c r="AHC98" s="105"/>
      <c r="AHD98" s="105"/>
      <c r="AHE98" s="105"/>
      <c r="AHF98" s="105"/>
      <c r="AHG98" s="105"/>
      <c r="AHH98" s="105"/>
      <c r="AHI98" s="105"/>
      <c r="AHJ98" s="105"/>
      <c r="AHK98" s="105"/>
      <c r="AHL98" s="105"/>
      <c r="AHM98" s="105"/>
      <c r="AHN98" s="105"/>
      <c r="AHO98" s="105"/>
      <c r="AHP98" s="105"/>
      <c r="AHQ98" s="105"/>
      <c r="AHR98" s="105"/>
      <c r="AHS98" s="105"/>
      <c r="AHT98" s="105"/>
      <c r="AHU98" s="105"/>
      <c r="AHV98" s="105"/>
      <c r="AHW98" s="105"/>
      <c r="AHX98" s="105"/>
      <c r="AHY98" s="105"/>
      <c r="AHZ98" s="105"/>
      <c r="AIA98" s="105"/>
      <c r="AIB98" s="105"/>
      <c r="AIC98" s="105"/>
      <c r="AID98" s="105"/>
      <c r="AIE98" s="105"/>
      <c r="AIF98" s="105"/>
      <c r="AIG98" s="105"/>
      <c r="AIH98" s="105"/>
      <c r="AII98" s="105"/>
      <c r="AIJ98" s="105"/>
      <c r="AIK98" s="105"/>
      <c r="AIL98" s="105"/>
      <c r="AIM98" s="105"/>
      <c r="AIN98" s="105"/>
      <c r="AIO98" s="105"/>
      <c r="AIP98" s="105"/>
      <c r="AIQ98" s="105"/>
      <c r="AIR98" s="105"/>
      <c r="AIS98" s="105"/>
      <c r="AIT98" s="105"/>
      <c r="AIU98" s="105"/>
      <c r="AIV98" s="105"/>
      <c r="AIW98" s="105"/>
      <c r="AIX98" s="105"/>
      <c r="AIY98" s="105"/>
      <c r="AIZ98" s="105"/>
      <c r="AJA98" s="105"/>
      <c r="AJB98" s="105"/>
      <c r="AJC98" s="105"/>
      <c r="AJD98" s="105"/>
      <c r="AJE98" s="105"/>
      <c r="AJF98" s="105"/>
      <c r="AJG98" s="105"/>
      <c r="AJH98" s="105"/>
      <c r="AJI98" s="105"/>
      <c r="AJJ98" s="105"/>
      <c r="AJK98" s="105"/>
      <c r="AJL98" s="105"/>
      <c r="AJM98" s="105"/>
      <c r="AJN98" s="105"/>
      <c r="AJO98" s="105"/>
      <c r="AJP98" s="105"/>
      <c r="AJQ98" s="105"/>
      <c r="AJR98" s="105"/>
      <c r="AJS98" s="105"/>
      <c r="AJT98" s="105"/>
      <c r="AJU98" s="105"/>
      <c r="AJV98" s="105"/>
      <c r="AJW98" s="105"/>
      <c r="AJX98" s="105"/>
      <c r="AJY98" s="105"/>
      <c r="AJZ98" s="105"/>
      <c r="AKA98" s="105"/>
      <c r="AKB98" s="105"/>
      <c r="AKC98" s="105"/>
      <c r="AKD98" s="105"/>
      <c r="AKE98" s="105"/>
      <c r="AKF98" s="105"/>
      <c r="AKG98" s="105"/>
      <c r="AKH98" s="105"/>
      <c r="AKI98" s="105"/>
      <c r="AKJ98" s="105"/>
      <c r="AKK98" s="105"/>
      <c r="AKL98" s="105"/>
      <c r="AKM98" s="105"/>
      <c r="AKN98" s="105"/>
      <c r="AKO98" s="105"/>
      <c r="AKP98" s="105"/>
      <c r="AKQ98" s="105"/>
      <c r="AKR98" s="105"/>
      <c r="AKS98" s="105"/>
      <c r="AKT98" s="105"/>
      <c r="AKU98" s="105"/>
      <c r="AKV98" s="105"/>
      <c r="AKW98" s="105"/>
      <c r="AKX98" s="105"/>
      <c r="AKY98" s="105"/>
      <c r="AKZ98" s="105"/>
      <c r="ALA98" s="105"/>
      <c r="ALB98" s="105"/>
      <c r="ALC98" s="105"/>
      <c r="ALD98" s="105"/>
      <c r="ALE98" s="105"/>
      <c r="ALF98" s="105"/>
      <c r="ALG98" s="105"/>
      <c r="ALH98" s="105"/>
      <c r="ALI98" s="105"/>
      <c r="ALJ98" s="105"/>
      <c r="ALK98" s="105"/>
      <c r="ALL98" s="105"/>
      <c r="ALM98" s="105"/>
      <c r="ALN98" s="105"/>
      <c r="ALO98" s="105"/>
      <c r="ALP98" s="105"/>
      <c r="ALQ98" s="105"/>
      <c r="ALR98" s="105"/>
      <c r="ALS98" s="105"/>
      <c r="ALT98" s="105"/>
      <c r="ALU98" s="105"/>
      <c r="ALV98" s="105"/>
      <c r="ALW98" s="105"/>
      <c r="ALX98" s="105"/>
      <c r="ALY98" s="105"/>
      <c r="ALZ98" s="105"/>
      <c r="AMA98" s="105"/>
      <c r="AMB98" s="105"/>
      <c r="AMC98" s="105"/>
      <c r="AMD98" s="105"/>
      <c r="AME98" s="105"/>
      <c r="AMF98" s="105"/>
      <c r="AMG98" s="105"/>
      <c r="AMH98" s="105"/>
      <c r="AMI98" s="105"/>
      <c r="AMJ98" s="105"/>
      <c r="AMK98" s="105"/>
      <c r="AML98" s="105"/>
      <c r="AMM98" s="105"/>
      <c r="AMN98" s="105"/>
      <c r="AMO98" s="105"/>
      <c r="AMP98" s="105"/>
      <c r="AMQ98" s="105"/>
      <c r="AMR98" s="105"/>
      <c r="AMS98" s="105"/>
      <c r="AMT98" s="105"/>
      <c r="AMU98" s="105"/>
      <c r="AMV98" s="105"/>
      <c r="AMW98" s="105"/>
      <c r="AMX98" s="105"/>
      <c r="AMY98" s="105"/>
      <c r="AMZ98" s="105"/>
      <c r="ANA98" s="105"/>
      <c r="ANB98" s="105"/>
      <c r="ANC98" s="105"/>
      <c r="AND98" s="105"/>
      <c r="ANE98" s="105"/>
      <c r="ANF98" s="105"/>
      <c r="ANG98" s="105"/>
      <c r="ANH98" s="105"/>
      <c r="ANI98" s="105"/>
      <c r="ANJ98" s="105"/>
      <c r="ANK98" s="105"/>
      <c r="ANL98" s="105"/>
      <c r="ANM98" s="105"/>
      <c r="ANN98" s="105"/>
      <c r="ANO98" s="105"/>
      <c r="ANP98" s="105"/>
      <c r="ANQ98" s="105"/>
      <c r="ANR98" s="105"/>
      <c r="ANS98" s="105"/>
      <c r="ANT98" s="105"/>
      <c r="ANU98" s="105"/>
      <c r="ANV98" s="105"/>
      <c r="ANW98" s="105"/>
      <c r="ANX98" s="105"/>
      <c r="ANY98" s="105"/>
      <c r="ANZ98" s="105"/>
      <c r="AOA98" s="105"/>
      <c r="AOB98" s="105"/>
      <c r="AOC98" s="105"/>
      <c r="AOD98" s="105"/>
      <c r="AOE98" s="105"/>
      <c r="AOF98" s="105"/>
      <c r="AOG98" s="105"/>
      <c r="AOH98" s="105"/>
      <c r="AOI98" s="105"/>
      <c r="AOJ98" s="105"/>
      <c r="AOK98" s="105"/>
      <c r="AOL98" s="105"/>
      <c r="AOM98" s="105"/>
      <c r="AON98" s="105"/>
      <c r="AOO98" s="105"/>
      <c r="AOP98" s="105"/>
      <c r="AOQ98" s="105"/>
      <c r="AOR98" s="105"/>
      <c r="AOS98" s="105"/>
      <c r="AOT98" s="105"/>
      <c r="AOU98" s="105"/>
      <c r="AOV98" s="105"/>
      <c r="AOW98" s="105"/>
      <c r="AOX98" s="105"/>
      <c r="AOY98" s="105"/>
      <c r="AOZ98" s="105"/>
      <c r="APA98" s="105"/>
      <c r="APB98" s="105"/>
      <c r="APC98" s="105"/>
      <c r="APD98" s="105"/>
      <c r="APE98" s="105"/>
      <c r="APF98" s="105"/>
      <c r="APG98" s="105"/>
      <c r="APH98" s="105"/>
      <c r="API98" s="105"/>
      <c r="APJ98" s="105"/>
      <c r="APK98" s="105"/>
      <c r="APL98" s="105"/>
      <c r="APM98" s="105"/>
      <c r="APN98" s="105"/>
      <c r="APO98" s="105"/>
      <c r="APP98" s="105"/>
      <c r="APQ98" s="105"/>
      <c r="APR98" s="105"/>
      <c r="APS98" s="105"/>
      <c r="APT98" s="105"/>
      <c r="APU98" s="105"/>
      <c r="APV98" s="105"/>
      <c r="APW98" s="105"/>
      <c r="APX98" s="105"/>
      <c r="APY98" s="105"/>
      <c r="APZ98" s="105"/>
      <c r="AQA98" s="105"/>
      <c r="AQB98" s="105"/>
      <c r="AQC98" s="105"/>
      <c r="AQD98" s="105"/>
      <c r="AQE98" s="105"/>
      <c r="AQF98" s="105"/>
      <c r="AQG98" s="105"/>
      <c r="AQH98" s="105"/>
      <c r="AQI98" s="105"/>
      <c r="AQJ98" s="105"/>
      <c r="AQK98" s="105"/>
      <c r="AQL98" s="105"/>
      <c r="AQM98" s="105"/>
      <c r="AQN98" s="105"/>
      <c r="AQO98" s="105"/>
      <c r="AQP98" s="105"/>
      <c r="AQQ98" s="105"/>
      <c r="AQR98" s="105"/>
      <c r="AQS98" s="105"/>
      <c r="AQT98" s="105"/>
      <c r="AQU98" s="105"/>
      <c r="AQV98" s="105"/>
      <c r="AQW98" s="105"/>
      <c r="AQX98" s="105"/>
      <c r="AQY98" s="105"/>
      <c r="AQZ98" s="105"/>
      <c r="ARA98" s="105"/>
      <c r="ARB98" s="105"/>
      <c r="ARC98" s="105"/>
      <c r="ARD98" s="105"/>
      <c r="ARE98" s="105"/>
      <c r="ARF98" s="105"/>
      <c r="ARG98" s="105"/>
      <c r="ARH98" s="105"/>
      <c r="ARI98" s="105"/>
      <c r="ARJ98" s="105"/>
      <c r="ARK98" s="105"/>
      <c r="ARL98" s="105"/>
      <c r="ARM98" s="105"/>
      <c r="ARN98" s="105"/>
      <c r="ARO98" s="105"/>
      <c r="ARP98" s="105"/>
      <c r="ARQ98" s="105"/>
      <c r="ARR98" s="105"/>
      <c r="ARS98" s="105"/>
      <c r="ART98" s="105"/>
      <c r="ARU98" s="105"/>
      <c r="ARV98" s="105"/>
      <c r="ARW98" s="105"/>
      <c r="ARX98" s="105"/>
      <c r="ARY98" s="105"/>
      <c r="ARZ98" s="105"/>
      <c r="ASA98" s="105"/>
      <c r="ASB98" s="105"/>
      <c r="ASC98" s="105"/>
      <c r="ASD98" s="105"/>
      <c r="ASE98" s="105"/>
      <c r="ASF98" s="105"/>
      <c r="ASG98" s="105"/>
      <c r="ASH98" s="105"/>
      <c r="ASI98" s="105"/>
      <c r="ASJ98" s="105"/>
      <c r="ASK98" s="105"/>
      <c r="ASL98" s="105"/>
      <c r="ASM98" s="105"/>
      <c r="ASN98" s="105"/>
      <c r="ASO98" s="105"/>
      <c r="ASP98" s="105"/>
      <c r="ASQ98" s="105"/>
      <c r="ASR98" s="105"/>
      <c r="ASS98" s="105"/>
      <c r="AST98" s="105"/>
      <c r="ASU98" s="105"/>
      <c r="ASV98" s="105"/>
      <c r="ASW98" s="105"/>
      <c r="ASX98" s="105"/>
      <c r="ASY98" s="105"/>
      <c r="ASZ98" s="105"/>
      <c r="ATA98" s="105"/>
      <c r="ATB98" s="105"/>
      <c r="ATC98" s="105"/>
      <c r="ATD98" s="105"/>
      <c r="ATE98" s="105"/>
      <c r="ATF98" s="105"/>
      <c r="ATG98" s="105"/>
      <c r="ATH98" s="105"/>
      <c r="ATI98" s="105"/>
      <c r="ATJ98" s="105"/>
      <c r="ATK98" s="105"/>
      <c r="ATL98" s="105"/>
      <c r="ATM98" s="105"/>
      <c r="ATN98" s="105"/>
      <c r="ATO98" s="105"/>
      <c r="ATP98" s="105"/>
      <c r="ATQ98" s="105"/>
      <c r="ATR98" s="105"/>
      <c r="ATS98" s="105"/>
      <c r="ATT98" s="105"/>
      <c r="ATU98" s="105"/>
      <c r="ATV98" s="105"/>
      <c r="ATW98" s="105"/>
      <c r="ATX98" s="105"/>
      <c r="ATY98" s="105"/>
      <c r="ATZ98" s="105"/>
      <c r="AUA98" s="105"/>
      <c r="AUB98" s="105"/>
      <c r="AUC98" s="105"/>
      <c r="AUD98" s="105"/>
      <c r="AUE98" s="105"/>
      <c r="AUF98" s="105"/>
      <c r="AUG98" s="105"/>
      <c r="AUH98" s="105"/>
      <c r="AUI98" s="105"/>
      <c r="AUJ98" s="105"/>
      <c r="AUK98" s="105"/>
      <c r="AUL98" s="105"/>
      <c r="AUM98" s="105"/>
      <c r="AUN98" s="105"/>
      <c r="AUO98" s="105"/>
      <c r="AUP98" s="105"/>
      <c r="AUQ98" s="105"/>
      <c r="AUR98" s="105"/>
      <c r="AUS98" s="105"/>
      <c r="AUT98" s="105"/>
      <c r="AUU98" s="105"/>
      <c r="AUV98" s="105"/>
      <c r="AUW98" s="105"/>
      <c r="AUX98" s="105"/>
      <c r="AUY98" s="105"/>
      <c r="AUZ98" s="105"/>
      <c r="AVA98" s="105"/>
      <c r="AVB98" s="105"/>
      <c r="AVC98" s="105"/>
      <c r="AVD98" s="105"/>
      <c r="AVE98" s="105"/>
      <c r="AVF98" s="105"/>
      <c r="AVG98" s="105"/>
      <c r="AVH98" s="105"/>
      <c r="AVI98" s="105"/>
      <c r="AVJ98" s="105"/>
      <c r="AVK98" s="105"/>
      <c r="AVL98" s="105"/>
      <c r="AVM98" s="105"/>
      <c r="AVN98" s="105"/>
      <c r="AVO98" s="105"/>
      <c r="AVP98" s="105"/>
      <c r="AVQ98" s="105"/>
      <c r="AVR98" s="105"/>
      <c r="AVS98" s="105"/>
      <c r="AVT98" s="105"/>
      <c r="AVU98" s="105"/>
      <c r="AVV98" s="105"/>
      <c r="AVW98" s="105"/>
      <c r="AVX98" s="105"/>
      <c r="AVY98" s="105"/>
      <c r="AVZ98" s="105"/>
      <c r="AWA98" s="105"/>
      <c r="AWB98" s="105"/>
      <c r="AWC98" s="105"/>
      <c r="AWD98" s="105"/>
      <c r="AWE98" s="105"/>
      <c r="AWF98" s="105"/>
      <c r="AWG98" s="105"/>
      <c r="AWH98" s="105"/>
    </row>
    <row r="99" spans="1:1282" s="58" customFormat="1">
      <c r="A99" s="2578"/>
      <c r="B99" s="65"/>
      <c r="C99" s="2" t="s">
        <v>101</v>
      </c>
      <c r="D99" s="7"/>
      <c r="E99" s="7"/>
      <c r="F99" s="7"/>
      <c r="G99" s="7"/>
      <c r="H99" s="7"/>
      <c r="I99" s="7"/>
      <c r="J99" s="7"/>
      <c r="K99" s="7"/>
      <c r="L99" s="7"/>
      <c r="M99" s="7"/>
      <c r="N99" s="8"/>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c r="CE99" s="105"/>
      <c r="CF99" s="105"/>
      <c r="CG99" s="105"/>
      <c r="CH99" s="105"/>
      <c r="CI99" s="105"/>
      <c r="CJ99" s="105"/>
      <c r="CK99" s="105"/>
      <c r="CL99" s="105"/>
      <c r="CM99" s="105"/>
      <c r="CN99" s="105"/>
      <c r="CO99" s="105"/>
      <c r="CP99" s="105"/>
      <c r="CQ99" s="105"/>
      <c r="CR99" s="105"/>
      <c r="CS99" s="105"/>
      <c r="CT99" s="105"/>
      <c r="CU99" s="105"/>
      <c r="CV99" s="105"/>
      <c r="CW99" s="105"/>
      <c r="CX99" s="105"/>
      <c r="CY99" s="105"/>
      <c r="CZ99" s="105"/>
      <c r="DA99" s="105"/>
      <c r="DB99" s="105"/>
      <c r="DC99" s="105"/>
      <c r="DD99" s="105"/>
      <c r="DE99" s="105"/>
      <c r="DF99" s="105"/>
      <c r="DG99" s="105"/>
      <c r="DH99" s="105"/>
      <c r="DI99" s="105"/>
      <c r="DJ99" s="105"/>
      <c r="DK99" s="105"/>
      <c r="DL99" s="105"/>
      <c r="DM99" s="105"/>
      <c r="DN99" s="105"/>
      <c r="DO99" s="105"/>
      <c r="DP99" s="105"/>
      <c r="DQ99" s="105"/>
      <c r="DR99" s="105"/>
      <c r="DS99" s="105"/>
      <c r="DT99" s="105"/>
      <c r="DU99" s="105"/>
      <c r="DV99" s="105"/>
      <c r="DW99" s="105"/>
      <c r="DX99" s="105"/>
      <c r="DY99" s="105"/>
      <c r="DZ99" s="105"/>
      <c r="EA99" s="105"/>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05"/>
      <c r="FM99" s="105"/>
      <c r="FN99" s="105"/>
      <c r="FO99" s="105"/>
      <c r="FP99" s="105"/>
      <c r="FQ99" s="105"/>
      <c r="FR99" s="105"/>
      <c r="FS99" s="105"/>
      <c r="FT99" s="105"/>
      <c r="FU99" s="105"/>
      <c r="FV99" s="105"/>
      <c r="FW99" s="105"/>
      <c r="FX99" s="105"/>
      <c r="FY99" s="105"/>
      <c r="FZ99" s="105"/>
      <c r="GA99" s="105"/>
      <c r="GB99" s="105"/>
      <c r="GC99" s="105"/>
      <c r="GD99" s="105"/>
      <c r="GE99" s="105"/>
      <c r="GF99" s="105"/>
      <c r="GG99" s="105"/>
      <c r="GH99" s="105"/>
      <c r="GI99" s="105"/>
      <c r="GJ99" s="105"/>
      <c r="GK99" s="105"/>
      <c r="GL99" s="105"/>
      <c r="GM99" s="105"/>
      <c r="GN99" s="105"/>
      <c r="GO99" s="105"/>
      <c r="GP99" s="105"/>
      <c r="GQ99" s="105"/>
      <c r="GR99" s="105"/>
      <c r="GS99" s="105"/>
      <c r="GT99" s="105"/>
      <c r="GU99" s="105"/>
      <c r="GV99" s="105"/>
      <c r="GW99" s="105"/>
      <c r="GX99" s="105"/>
      <c r="GY99" s="105"/>
      <c r="GZ99" s="105"/>
      <c r="HA99" s="105"/>
      <c r="HB99" s="105"/>
      <c r="HC99" s="105"/>
      <c r="HD99" s="105"/>
      <c r="HE99" s="105"/>
      <c r="HF99" s="105"/>
      <c r="HG99" s="105"/>
      <c r="HH99" s="105"/>
      <c r="HI99" s="105"/>
      <c r="HJ99" s="105"/>
      <c r="HK99" s="105"/>
      <c r="HL99" s="105"/>
      <c r="HM99" s="105"/>
      <c r="HN99" s="105"/>
      <c r="HO99" s="105"/>
      <c r="HP99" s="105"/>
      <c r="HQ99" s="105"/>
      <c r="HR99" s="105"/>
      <c r="HS99" s="105"/>
      <c r="HT99" s="105"/>
      <c r="HU99" s="105"/>
      <c r="HV99" s="105"/>
      <c r="HW99" s="105"/>
      <c r="HX99" s="105"/>
      <c r="HY99" s="105"/>
      <c r="HZ99" s="105"/>
      <c r="IA99" s="105"/>
      <c r="IB99" s="105"/>
      <c r="IC99" s="105"/>
      <c r="ID99" s="105"/>
      <c r="IE99" s="105"/>
      <c r="IF99" s="105"/>
      <c r="IG99" s="105"/>
      <c r="IH99" s="105"/>
      <c r="II99" s="105"/>
      <c r="IJ99" s="105"/>
      <c r="IK99" s="105"/>
      <c r="IL99" s="105"/>
      <c r="IM99" s="105"/>
      <c r="IN99" s="105"/>
      <c r="IO99" s="105"/>
      <c r="IP99" s="105"/>
      <c r="IQ99" s="105"/>
      <c r="IR99" s="105"/>
      <c r="IS99" s="105"/>
      <c r="IT99" s="105"/>
      <c r="IU99" s="105"/>
      <c r="IV99" s="105"/>
      <c r="IW99" s="105"/>
      <c r="IX99" s="105"/>
      <c r="IY99" s="105"/>
      <c r="IZ99" s="105"/>
      <c r="JA99" s="105"/>
      <c r="JB99" s="105"/>
      <c r="JC99" s="105"/>
      <c r="JD99" s="105"/>
      <c r="JE99" s="105"/>
      <c r="JF99" s="105"/>
      <c r="JG99" s="105"/>
      <c r="JH99" s="105"/>
      <c r="JI99" s="105"/>
      <c r="JJ99" s="105"/>
      <c r="JK99" s="105"/>
      <c r="JL99" s="105"/>
      <c r="JM99" s="105"/>
      <c r="JN99" s="105"/>
      <c r="JO99" s="105"/>
      <c r="JP99" s="105"/>
      <c r="JQ99" s="105"/>
      <c r="JR99" s="105"/>
      <c r="JS99" s="105"/>
      <c r="JT99" s="105"/>
      <c r="JU99" s="105"/>
      <c r="JV99" s="105"/>
      <c r="JW99" s="105"/>
      <c r="JX99" s="105"/>
      <c r="JY99" s="105"/>
      <c r="JZ99" s="105"/>
      <c r="KA99" s="105"/>
      <c r="KB99" s="105"/>
      <c r="KC99" s="105"/>
      <c r="KD99" s="105"/>
      <c r="KE99" s="105"/>
      <c r="KF99" s="105"/>
      <c r="KG99" s="105"/>
      <c r="KH99" s="105"/>
      <c r="KI99" s="105"/>
      <c r="KJ99" s="105"/>
      <c r="KK99" s="105"/>
      <c r="KL99" s="105"/>
      <c r="KM99" s="105"/>
      <c r="KN99" s="105"/>
      <c r="KO99" s="105"/>
      <c r="KP99" s="105"/>
      <c r="KQ99" s="105"/>
      <c r="KR99" s="105"/>
      <c r="KS99" s="105"/>
      <c r="KT99" s="105"/>
      <c r="KU99" s="105"/>
      <c r="KV99" s="105"/>
      <c r="KW99" s="105"/>
      <c r="KX99" s="105"/>
      <c r="KY99" s="105"/>
      <c r="KZ99" s="105"/>
      <c r="LA99" s="105"/>
      <c r="LB99" s="105"/>
      <c r="LC99" s="105"/>
      <c r="LD99" s="105"/>
      <c r="LE99" s="105"/>
      <c r="LF99" s="105"/>
      <c r="LG99" s="105"/>
      <c r="LH99" s="105"/>
      <c r="LI99" s="105"/>
      <c r="LJ99" s="105"/>
      <c r="LK99" s="105"/>
      <c r="LL99" s="105"/>
      <c r="LM99" s="105"/>
      <c r="LN99" s="105"/>
      <c r="LO99" s="105"/>
      <c r="LP99" s="105"/>
      <c r="LQ99" s="105"/>
      <c r="LR99" s="105"/>
      <c r="LS99" s="105"/>
      <c r="LT99" s="105"/>
      <c r="LU99" s="105"/>
      <c r="LV99" s="105"/>
      <c r="LW99" s="105"/>
      <c r="LX99" s="105"/>
      <c r="LY99" s="105"/>
      <c r="LZ99" s="105"/>
      <c r="MA99" s="105"/>
      <c r="MB99" s="105"/>
      <c r="MC99" s="105"/>
      <c r="MD99" s="105"/>
      <c r="ME99" s="105"/>
      <c r="MF99" s="105"/>
      <c r="MG99" s="105"/>
      <c r="MH99" s="105"/>
      <c r="MI99" s="105"/>
      <c r="MJ99" s="105"/>
      <c r="MK99" s="105"/>
      <c r="ML99" s="105"/>
      <c r="MM99" s="105"/>
      <c r="MN99" s="105"/>
      <c r="MO99" s="105"/>
      <c r="MP99" s="105"/>
      <c r="MQ99" s="105"/>
      <c r="MR99" s="105"/>
      <c r="MS99" s="105"/>
      <c r="MT99" s="105"/>
      <c r="MU99" s="105"/>
      <c r="MV99" s="105"/>
      <c r="MW99" s="105"/>
      <c r="MX99" s="105"/>
      <c r="MY99" s="105"/>
      <c r="MZ99" s="105"/>
      <c r="NA99" s="105"/>
      <c r="NB99" s="105"/>
      <c r="NC99" s="105"/>
      <c r="ND99" s="105"/>
      <c r="NE99" s="105"/>
      <c r="NF99" s="105"/>
      <c r="NG99" s="105"/>
      <c r="NH99" s="105"/>
      <c r="NI99" s="105"/>
      <c r="NJ99" s="105"/>
      <c r="NK99" s="105"/>
      <c r="NL99" s="105"/>
      <c r="NM99" s="105"/>
      <c r="NN99" s="105"/>
      <c r="NO99" s="105"/>
      <c r="NP99" s="105"/>
      <c r="NQ99" s="105"/>
      <c r="NR99" s="105"/>
      <c r="NS99" s="105"/>
      <c r="NT99" s="105"/>
      <c r="NU99" s="105"/>
      <c r="NV99" s="105"/>
      <c r="NW99" s="105"/>
      <c r="NX99" s="105"/>
      <c r="NY99" s="105"/>
      <c r="NZ99" s="105"/>
      <c r="OA99" s="105"/>
      <c r="OB99" s="105"/>
      <c r="OC99" s="105"/>
      <c r="OD99" s="105"/>
      <c r="OE99" s="105"/>
      <c r="OF99" s="105"/>
      <c r="OG99" s="105"/>
      <c r="OH99" s="105"/>
      <c r="OI99" s="105"/>
      <c r="OJ99" s="105"/>
      <c r="OK99" s="105"/>
      <c r="OL99" s="105"/>
      <c r="OM99" s="105"/>
      <c r="ON99" s="105"/>
      <c r="OO99" s="105"/>
      <c r="OP99" s="105"/>
      <c r="OQ99" s="105"/>
      <c r="OR99" s="105"/>
      <c r="OS99" s="105"/>
      <c r="OT99" s="105"/>
      <c r="OU99" s="105"/>
      <c r="OV99" s="105"/>
      <c r="OW99" s="105"/>
      <c r="OX99" s="105"/>
      <c r="OY99" s="105"/>
      <c r="OZ99" s="105"/>
      <c r="PA99" s="105"/>
      <c r="PB99" s="105"/>
      <c r="PC99" s="105"/>
      <c r="PD99" s="105"/>
      <c r="PE99" s="105"/>
      <c r="PF99" s="105"/>
      <c r="PG99" s="105"/>
      <c r="PH99" s="105"/>
      <c r="PI99" s="105"/>
      <c r="PJ99" s="105"/>
      <c r="PK99" s="105"/>
      <c r="PL99" s="105"/>
      <c r="PM99" s="105"/>
      <c r="PN99" s="105"/>
      <c r="PO99" s="105"/>
      <c r="PP99" s="105"/>
      <c r="PQ99" s="105"/>
      <c r="PR99" s="105"/>
      <c r="PS99" s="105"/>
      <c r="PT99" s="105"/>
      <c r="PU99" s="105"/>
      <c r="PV99" s="105"/>
      <c r="PW99" s="105"/>
      <c r="PX99" s="105"/>
      <c r="PY99" s="105"/>
      <c r="PZ99" s="105"/>
      <c r="QA99" s="105"/>
      <c r="QB99" s="105"/>
      <c r="QC99" s="105"/>
      <c r="QD99" s="105"/>
      <c r="QE99" s="105"/>
      <c r="QF99" s="105"/>
      <c r="QG99" s="105"/>
      <c r="QH99" s="105"/>
      <c r="QI99" s="105"/>
      <c r="QJ99" s="105"/>
      <c r="QK99" s="105"/>
      <c r="QL99" s="105"/>
      <c r="QM99" s="105"/>
      <c r="QN99" s="105"/>
      <c r="QO99" s="105"/>
      <c r="QP99" s="105"/>
      <c r="QQ99" s="105"/>
      <c r="QR99" s="105"/>
      <c r="QS99" s="105"/>
      <c r="QT99" s="105"/>
      <c r="QU99" s="105"/>
      <c r="QV99" s="105"/>
      <c r="QW99" s="105"/>
      <c r="QX99" s="105"/>
      <c r="QY99" s="105"/>
      <c r="QZ99" s="105"/>
      <c r="RA99" s="105"/>
      <c r="RB99" s="105"/>
      <c r="RC99" s="105"/>
      <c r="RD99" s="105"/>
      <c r="RE99" s="105"/>
      <c r="RF99" s="105"/>
      <c r="RG99" s="105"/>
      <c r="RH99" s="105"/>
      <c r="RI99" s="105"/>
      <c r="RJ99" s="105"/>
      <c r="RK99" s="105"/>
      <c r="RL99" s="105"/>
      <c r="RM99" s="105"/>
      <c r="RN99" s="105"/>
      <c r="RO99" s="105"/>
      <c r="RP99" s="105"/>
      <c r="RQ99" s="105"/>
      <c r="RR99" s="105"/>
      <c r="RS99" s="105"/>
      <c r="RT99" s="105"/>
      <c r="RU99" s="105"/>
      <c r="RV99" s="105"/>
      <c r="RW99" s="105"/>
      <c r="RX99" s="105"/>
      <c r="RY99" s="105"/>
      <c r="RZ99" s="105"/>
      <c r="SA99" s="105"/>
      <c r="SB99" s="105"/>
      <c r="SC99" s="105"/>
      <c r="SD99" s="105"/>
      <c r="SE99" s="105"/>
      <c r="SF99" s="105"/>
      <c r="SG99" s="105"/>
      <c r="SH99" s="105"/>
      <c r="SI99" s="105"/>
      <c r="SJ99" s="105"/>
      <c r="SK99" s="105"/>
      <c r="SL99" s="105"/>
      <c r="SM99" s="105"/>
      <c r="SN99" s="105"/>
      <c r="SO99" s="105"/>
      <c r="SP99" s="105"/>
      <c r="SQ99" s="105"/>
      <c r="SR99" s="105"/>
      <c r="SS99" s="105"/>
      <c r="ST99" s="105"/>
      <c r="SU99" s="105"/>
      <c r="SV99" s="105"/>
      <c r="SW99" s="105"/>
      <c r="SX99" s="105"/>
      <c r="SY99" s="105"/>
      <c r="SZ99" s="105"/>
      <c r="TA99" s="105"/>
      <c r="TB99" s="105"/>
      <c r="TC99" s="105"/>
      <c r="TD99" s="105"/>
      <c r="TE99" s="105"/>
      <c r="TF99" s="105"/>
      <c r="TG99" s="105"/>
      <c r="TH99" s="105"/>
      <c r="TI99" s="105"/>
      <c r="TJ99" s="105"/>
      <c r="TK99" s="105"/>
      <c r="TL99" s="105"/>
      <c r="TM99" s="105"/>
      <c r="TN99" s="105"/>
      <c r="TO99" s="105"/>
      <c r="TP99" s="105"/>
      <c r="TQ99" s="105"/>
      <c r="TR99" s="105"/>
      <c r="TS99" s="105"/>
      <c r="TT99" s="105"/>
      <c r="TU99" s="105"/>
      <c r="TV99" s="105"/>
      <c r="TW99" s="105"/>
      <c r="TX99" s="105"/>
      <c r="TY99" s="105"/>
      <c r="TZ99" s="105"/>
      <c r="UA99" s="105"/>
      <c r="UB99" s="105"/>
      <c r="UC99" s="105"/>
      <c r="UD99" s="105"/>
      <c r="UE99" s="105"/>
      <c r="UF99" s="105"/>
      <c r="UG99" s="105"/>
      <c r="UH99" s="105"/>
      <c r="UI99" s="105"/>
      <c r="UJ99" s="105"/>
      <c r="UK99" s="105"/>
      <c r="UL99" s="105"/>
      <c r="UM99" s="105"/>
      <c r="UN99" s="105"/>
      <c r="UO99" s="105"/>
      <c r="UP99" s="105"/>
      <c r="UQ99" s="105"/>
      <c r="UR99" s="105"/>
      <c r="US99" s="105"/>
      <c r="UT99" s="105"/>
      <c r="UU99" s="105"/>
      <c r="UV99" s="105"/>
      <c r="UW99" s="105"/>
      <c r="UX99" s="105"/>
      <c r="UY99" s="105"/>
      <c r="UZ99" s="105"/>
      <c r="VA99" s="105"/>
      <c r="VB99" s="105"/>
      <c r="VC99" s="105"/>
      <c r="VD99" s="105"/>
      <c r="VE99" s="105"/>
      <c r="VF99" s="105"/>
      <c r="VG99" s="105"/>
      <c r="VH99" s="105"/>
      <c r="VI99" s="105"/>
      <c r="VJ99" s="105"/>
      <c r="VK99" s="105"/>
      <c r="VL99" s="105"/>
      <c r="VM99" s="105"/>
      <c r="VN99" s="105"/>
      <c r="VO99" s="105"/>
      <c r="VP99" s="105"/>
      <c r="VQ99" s="105"/>
      <c r="VR99" s="105"/>
      <c r="VS99" s="105"/>
      <c r="VT99" s="105"/>
      <c r="VU99" s="105"/>
      <c r="VV99" s="105"/>
      <c r="VW99" s="105"/>
      <c r="VX99" s="105"/>
      <c r="VY99" s="105"/>
      <c r="VZ99" s="105"/>
      <c r="WA99" s="105"/>
      <c r="WB99" s="105"/>
      <c r="WC99" s="105"/>
      <c r="WD99" s="105"/>
      <c r="WE99" s="105"/>
      <c r="WF99" s="105"/>
      <c r="WG99" s="105"/>
      <c r="WH99" s="105"/>
      <c r="WI99" s="105"/>
      <c r="WJ99" s="105"/>
      <c r="WK99" s="105"/>
      <c r="WL99" s="105"/>
      <c r="WM99" s="105"/>
      <c r="WN99" s="105"/>
      <c r="WO99" s="105"/>
      <c r="WP99" s="105"/>
      <c r="WQ99" s="105"/>
      <c r="WR99" s="105"/>
      <c r="WS99" s="105"/>
      <c r="WT99" s="105"/>
      <c r="WU99" s="105"/>
      <c r="WV99" s="105"/>
      <c r="WW99" s="105"/>
      <c r="WX99" s="105"/>
      <c r="WY99" s="105"/>
      <c r="WZ99" s="105"/>
      <c r="XA99" s="105"/>
      <c r="XB99" s="105"/>
      <c r="XC99" s="105"/>
      <c r="XD99" s="105"/>
      <c r="XE99" s="105"/>
      <c r="XF99" s="105"/>
      <c r="XG99" s="105"/>
      <c r="XH99" s="105"/>
      <c r="XI99" s="105"/>
      <c r="XJ99" s="105"/>
      <c r="XK99" s="105"/>
      <c r="XL99" s="105"/>
      <c r="XM99" s="105"/>
      <c r="XN99" s="105"/>
      <c r="XO99" s="105"/>
      <c r="XP99" s="105"/>
      <c r="XQ99" s="105"/>
      <c r="XR99" s="105"/>
      <c r="XS99" s="105"/>
      <c r="XT99" s="105"/>
      <c r="XU99" s="105"/>
      <c r="XV99" s="105"/>
      <c r="XW99" s="105"/>
      <c r="XX99" s="105"/>
      <c r="XY99" s="105"/>
      <c r="XZ99" s="105"/>
      <c r="YA99" s="105"/>
      <c r="YB99" s="105"/>
      <c r="YC99" s="105"/>
      <c r="YD99" s="105"/>
      <c r="YE99" s="105"/>
      <c r="YF99" s="105"/>
      <c r="YG99" s="105"/>
      <c r="YH99" s="105"/>
      <c r="YI99" s="105"/>
      <c r="YJ99" s="105"/>
      <c r="YK99" s="105"/>
      <c r="YL99" s="105"/>
      <c r="YM99" s="105"/>
      <c r="YN99" s="105"/>
      <c r="YO99" s="105"/>
      <c r="YP99" s="105"/>
      <c r="YQ99" s="105"/>
      <c r="YR99" s="105"/>
      <c r="YS99" s="105"/>
      <c r="YT99" s="105"/>
      <c r="YU99" s="105"/>
      <c r="YV99" s="105"/>
      <c r="YW99" s="105"/>
      <c r="YX99" s="105"/>
      <c r="YY99" s="105"/>
      <c r="YZ99" s="105"/>
      <c r="ZA99" s="105"/>
      <c r="ZB99" s="105"/>
      <c r="ZC99" s="105"/>
      <c r="ZD99" s="105"/>
      <c r="ZE99" s="105"/>
      <c r="ZF99" s="105"/>
      <c r="ZG99" s="105"/>
      <c r="ZH99" s="105"/>
      <c r="ZI99" s="105"/>
      <c r="ZJ99" s="105"/>
      <c r="ZK99" s="105"/>
      <c r="ZL99" s="105"/>
      <c r="ZM99" s="105"/>
      <c r="ZN99" s="105"/>
      <c r="ZO99" s="105"/>
      <c r="ZP99" s="105"/>
      <c r="ZQ99" s="105"/>
      <c r="ZR99" s="105"/>
      <c r="ZS99" s="105"/>
      <c r="ZT99" s="105"/>
      <c r="ZU99" s="105"/>
      <c r="ZV99" s="105"/>
      <c r="ZW99" s="105"/>
      <c r="ZX99" s="105"/>
      <c r="ZY99" s="105"/>
      <c r="ZZ99" s="105"/>
      <c r="AAA99" s="105"/>
      <c r="AAB99" s="105"/>
      <c r="AAC99" s="105"/>
      <c r="AAD99" s="105"/>
      <c r="AAE99" s="105"/>
      <c r="AAF99" s="105"/>
      <c r="AAG99" s="105"/>
      <c r="AAH99" s="105"/>
      <c r="AAI99" s="105"/>
      <c r="AAJ99" s="105"/>
      <c r="AAK99" s="105"/>
      <c r="AAL99" s="105"/>
      <c r="AAM99" s="105"/>
      <c r="AAN99" s="105"/>
      <c r="AAO99" s="105"/>
      <c r="AAP99" s="105"/>
      <c r="AAQ99" s="105"/>
      <c r="AAR99" s="105"/>
      <c r="AAS99" s="105"/>
      <c r="AAT99" s="105"/>
      <c r="AAU99" s="105"/>
      <c r="AAV99" s="105"/>
      <c r="AAW99" s="105"/>
      <c r="AAX99" s="105"/>
      <c r="AAY99" s="105"/>
      <c r="AAZ99" s="105"/>
      <c r="ABA99" s="105"/>
      <c r="ABB99" s="105"/>
      <c r="ABC99" s="105"/>
      <c r="ABD99" s="105"/>
      <c r="ABE99" s="105"/>
      <c r="ABF99" s="105"/>
      <c r="ABG99" s="105"/>
      <c r="ABH99" s="105"/>
      <c r="ABI99" s="105"/>
      <c r="ABJ99" s="105"/>
      <c r="ABK99" s="105"/>
      <c r="ABL99" s="105"/>
      <c r="ABM99" s="105"/>
      <c r="ABN99" s="105"/>
      <c r="ABO99" s="105"/>
      <c r="ABP99" s="105"/>
      <c r="ABQ99" s="105"/>
      <c r="ABR99" s="105"/>
      <c r="ABS99" s="105"/>
      <c r="ABT99" s="105"/>
      <c r="ABU99" s="105"/>
      <c r="ABV99" s="105"/>
      <c r="ABW99" s="105"/>
      <c r="ABX99" s="105"/>
      <c r="ABY99" s="105"/>
      <c r="ABZ99" s="105"/>
      <c r="ACA99" s="105"/>
      <c r="ACB99" s="105"/>
      <c r="ACC99" s="105"/>
      <c r="ACD99" s="105"/>
      <c r="ACE99" s="105"/>
      <c r="ACF99" s="105"/>
      <c r="ACG99" s="105"/>
      <c r="ACH99" s="105"/>
      <c r="ACI99" s="105"/>
      <c r="ACJ99" s="105"/>
      <c r="ACK99" s="105"/>
      <c r="ACL99" s="105"/>
      <c r="ACM99" s="105"/>
      <c r="ACN99" s="105"/>
      <c r="ACO99" s="105"/>
      <c r="ACP99" s="105"/>
      <c r="ACQ99" s="105"/>
      <c r="ACR99" s="105"/>
      <c r="ACS99" s="105"/>
      <c r="ACT99" s="105"/>
      <c r="ACU99" s="105"/>
      <c r="ACV99" s="105"/>
      <c r="ACW99" s="105"/>
      <c r="ACX99" s="105"/>
      <c r="ACY99" s="105"/>
      <c r="ACZ99" s="105"/>
      <c r="ADA99" s="105"/>
      <c r="ADB99" s="105"/>
      <c r="ADC99" s="105"/>
      <c r="ADD99" s="105"/>
      <c r="ADE99" s="105"/>
      <c r="ADF99" s="105"/>
      <c r="ADG99" s="105"/>
      <c r="ADH99" s="105"/>
      <c r="ADI99" s="105"/>
      <c r="ADJ99" s="105"/>
      <c r="ADK99" s="105"/>
      <c r="ADL99" s="105"/>
      <c r="ADM99" s="105"/>
      <c r="ADN99" s="105"/>
      <c r="ADO99" s="105"/>
      <c r="ADP99" s="105"/>
      <c r="ADQ99" s="105"/>
      <c r="ADR99" s="105"/>
      <c r="ADS99" s="105"/>
      <c r="ADT99" s="105"/>
      <c r="ADU99" s="105"/>
      <c r="ADV99" s="105"/>
      <c r="ADW99" s="105"/>
      <c r="ADX99" s="105"/>
      <c r="ADY99" s="105"/>
      <c r="ADZ99" s="105"/>
      <c r="AEA99" s="105"/>
      <c r="AEB99" s="105"/>
      <c r="AEC99" s="105"/>
      <c r="AED99" s="105"/>
      <c r="AEE99" s="105"/>
      <c r="AEF99" s="105"/>
      <c r="AEG99" s="105"/>
      <c r="AEH99" s="105"/>
      <c r="AEI99" s="105"/>
      <c r="AEJ99" s="105"/>
      <c r="AEK99" s="105"/>
      <c r="AEL99" s="105"/>
      <c r="AEM99" s="105"/>
      <c r="AEN99" s="105"/>
      <c r="AEO99" s="105"/>
      <c r="AEP99" s="105"/>
      <c r="AEQ99" s="105"/>
      <c r="AER99" s="105"/>
      <c r="AES99" s="105"/>
      <c r="AET99" s="105"/>
      <c r="AEU99" s="105"/>
      <c r="AEV99" s="105"/>
      <c r="AEW99" s="105"/>
      <c r="AEX99" s="105"/>
      <c r="AEY99" s="105"/>
      <c r="AEZ99" s="105"/>
      <c r="AFA99" s="105"/>
      <c r="AFB99" s="105"/>
      <c r="AFC99" s="105"/>
      <c r="AFD99" s="105"/>
      <c r="AFE99" s="105"/>
      <c r="AFF99" s="105"/>
      <c r="AFG99" s="105"/>
      <c r="AFH99" s="105"/>
      <c r="AFI99" s="105"/>
      <c r="AFJ99" s="105"/>
      <c r="AFK99" s="105"/>
      <c r="AFL99" s="105"/>
      <c r="AFM99" s="105"/>
      <c r="AFN99" s="105"/>
      <c r="AFO99" s="105"/>
      <c r="AFP99" s="105"/>
      <c r="AFQ99" s="105"/>
      <c r="AFR99" s="105"/>
      <c r="AFS99" s="105"/>
      <c r="AFT99" s="105"/>
      <c r="AFU99" s="105"/>
      <c r="AFV99" s="105"/>
      <c r="AFW99" s="105"/>
      <c r="AFX99" s="105"/>
      <c r="AFY99" s="105"/>
      <c r="AFZ99" s="105"/>
      <c r="AGA99" s="105"/>
      <c r="AGB99" s="105"/>
      <c r="AGC99" s="105"/>
      <c r="AGD99" s="105"/>
      <c r="AGE99" s="105"/>
      <c r="AGF99" s="105"/>
      <c r="AGG99" s="105"/>
      <c r="AGH99" s="105"/>
      <c r="AGI99" s="105"/>
      <c r="AGJ99" s="105"/>
      <c r="AGK99" s="105"/>
      <c r="AGL99" s="105"/>
      <c r="AGM99" s="105"/>
      <c r="AGN99" s="105"/>
      <c r="AGO99" s="105"/>
      <c r="AGP99" s="105"/>
      <c r="AGQ99" s="105"/>
      <c r="AGR99" s="105"/>
      <c r="AGS99" s="105"/>
      <c r="AGT99" s="105"/>
      <c r="AGU99" s="105"/>
      <c r="AGV99" s="105"/>
      <c r="AGW99" s="105"/>
      <c r="AGX99" s="105"/>
      <c r="AGY99" s="105"/>
      <c r="AGZ99" s="105"/>
      <c r="AHA99" s="105"/>
      <c r="AHB99" s="105"/>
      <c r="AHC99" s="105"/>
      <c r="AHD99" s="105"/>
      <c r="AHE99" s="105"/>
      <c r="AHF99" s="105"/>
      <c r="AHG99" s="105"/>
      <c r="AHH99" s="105"/>
      <c r="AHI99" s="105"/>
      <c r="AHJ99" s="105"/>
      <c r="AHK99" s="105"/>
      <c r="AHL99" s="105"/>
      <c r="AHM99" s="105"/>
      <c r="AHN99" s="105"/>
      <c r="AHO99" s="105"/>
      <c r="AHP99" s="105"/>
      <c r="AHQ99" s="105"/>
      <c r="AHR99" s="105"/>
      <c r="AHS99" s="105"/>
      <c r="AHT99" s="105"/>
      <c r="AHU99" s="105"/>
      <c r="AHV99" s="105"/>
      <c r="AHW99" s="105"/>
      <c r="AHX99" s="105"/>
      <c r="AHY99" s="105"/>
      <c r="AHZ99" s="105"/>
      <c r="AIA99" s="105"/>
      <c r="AIB99" s="105"/>
      <c r="AIC99" s="105"/>
      <c r="AID99" s="105"/>
      <c r="AIE99" s="105"/>
      <c r="AIF99" s="105"/>
      <c r="AIG99" s="105"/>
      <c r="AIH99" s="105"/>
      <c r="AII99" s="105"/>
      <c r="AIJ99" s="105"/>
      <c r="AIK99" s="105"/>
      <c r="AIL99" s="105"/>
      <c r="AIM99" s="105"/>
      <c r="AIN99" s="105"/>
      <c r="AIO99" s="105"/>
      <c r="AIP99" s="105"/>
      <c r="AIQ99" s="105"/>
      <c r="AIR99" s="105"/>
      <c r="AIS99" s="105"/>
      <c r="AIT99" s="105"/>
      <c r="AIU99" s="105"/>
      <c r="AIV99" s="105"/>
      <c r="AIW99" s="105"/>
      <c r="AIX99" s="105"/>
      <c r="AIY99" s="105"/>
      <c r="AIZ99" s="105"/>
      <c r="AJA99" s="105"/>
      <c r="AJB99" s="105"/>
      <c r="AJC99" s="105"/>
      <c r="AJD99" s="105"/>
      <c r="AJE99" s="105"/>
      <c r="AJF99" s="105"/>
      <c r="AJG99" s="105"/>
      <c r="AJH99" s="105"/>
      <c r="AJI99" s="105"/>
      <c r="AJJ99" s="105"/>
      <c r="AJK99" s="105"/>
      <c r="AJL99" s="105"/>
      <c r="AJM99" s="105"/>
      <c r="AJN99" s="105"/>
      <c r="AJO99" s="105"/>
      <c r="AJP99" s="105"/>
      <c r="AJQ99" s="105"/>
      <c r="AJR99" s="105"/>
      <c r="AJS99" s="105"/>
      <c r="AJT99" s="105"/>
      <c r="AJU99" s="105"/>
      <c r="AJV99" s="105"/>
      <c r="AJW99" s="105"/>
      <c r="AJX99" s="105"/>
      <c r="AJY99" s="105"/>
      <c r="AJZ99" s="105"/>
      <c r="AKA99" s="105"/>
      <c r="AKB99" s="105"/>
      <c r="AKC99" s="105"/>
      <c r="AKD99" s="105"/>
      <c r="AKE99" s="105"/>
      <c r="AKF99" s="105"/>
      <c r="AKG99" s="105"/>
      <c r="AKH99" s="105"/>
      <c r="AKI99" s="105"/>
      <c r="AKJ99" s="105"/>
      <c r="AKK99" s="105"/>
      <c r="AKL99" s="105"/>
      <c r="AKM99" s="105"/>
      <c r="AKN99" s="105"/>
      <c r="AKO99" s="105"/>
      <c r="AKP99" s="105"/>
      <c r="AKQ99" s="105"/>
      <c r="AKR99" s="105"/>
      <c r="AKS99" s="105"/>
      <c r="AKT99" s="105"/>
      <c r="AKU99" s="105"/>
      <c r="AKV99" s="105"/>
      <c r="AKW99" s="105"/>
      <c r="AKX99" s="105"/>
      <c r="AKY99" s="105"/>
      <c r="AKZ99" s="105"/>
      <c r="ALA99" s="105"/>
      <c r="ALB99" s="105"/>
      <c r="ALC99" s="105"/>
      <c r="ALD99" s="105"/>
      <c r="ALE99" s="105"/>
      <c r="ALF99" s="105"/>
      <c r="ALG99" s="105"/>
      <c r="ALH99" s="105"/>
      <c r="ALI99" s="105"/>
      <c r="ALJ99" s="105"/>
      <c r="ALK99" s="105"/>
      <c r="ALL99" s="105"/>
      <c r="ALM99" s="105"/>
      <c r="ALN99" s="105"/>
      <c r="ALO99" s="105"/>
      <c r="ALP99" s="105"/>
      <c r="ALQ99" s="105"/>
      <c r="ALR99" s="105"/>
      <c r="ALS99" s="105"/>
      <c r="ALT99" s="105"/>
      <c r="ALU99" s="105"/>
      <c r="ALV99" s="105"/>
      <c r="ALW99" s="105"/>
      <c r="ALX99" s="105"/>
      <c r="ALY99" s="105"/>
      <c r="ALZ99" s="105"/>
      <c r="AMA99" s="105"/>
      <c r="AMB99" s="105"/>
      <c r="AMC99" s="105"/>
      <c r="AMD99" s="105"/>
      <c r="AME99" s="105"/>
      <c r="AMF99" s="105"/>
      <c r="AMG99" s="105"/>
      <c r="AMH99" s="105"/>
      <c r="AMI99" s="105"/>
      <c r="AMJ99" s="105"/>
      <c r="AMK99" s="105"/>
      <c r="AML99" s="105"/>
      <c r="AMM99" s="105"/>
      <c r="AMN99" s="105"/>
      <c r="AMO99" s="105"/>
      <c r="AMP99" s="105"/>
      <c r="AMQ99" s="105"/>
      <c r="AMR99" s="105"/>
      <c r="AMS99" s="105"/>
      <c r="AMT99" s="105"/>
      <c r="AMU99" s="105"/>
      <c r="AMV99" s="105"/>
      <c r="AMW99" s="105"/>
      <c r="AMX99" s="105"/>
      <c r="AMY99" s="105"/>
      <c r="AMZ99" s="105"/>
      <c r="ANA99" s="105"/>
      <c r="ANB99" s="105"/>
      <c r="ANC99" s="105"/>
      <c r="AND99" s="105"/>
      <c r="ANE99" s="105"/>
      <c r="ANF99" s="105"/>
      <c r="ANG99" s="105"/>
      <c r="ANH99" s="105"/>
      <c r="ANI99" s="105"/>
      <c r="ANJ99" s="105"/>
      <c r="ANK99" s="105"/>
      <c r="ANL99" s="105"/>
      <c r="ANM99" s="105"/>
      <c r="ANN99" s="105"/>
      <c r="ANO99" s="105"/>
      <c r="ANP99" s="105"/>
      <c r="ANQ99" s="105"/>
      <c r="ANR99" s="105"/>
      <c r="ANS99" s="105"/>
      <c r="ANT99" s="105"/>
      <c r="ANU99" s="105"/>
      <c r="ANV99" s="105"/>
      <c r="ANW99" s="105"/>
      <c r="ANX99" s="105"/>
      <c r="ANY99" s="105"/>
      <c r="ANZ99" s="105"/>
      <c r="AOA99" s="105"/>
      <c r="AOB99" s="105"/>
      <c r="AOC99" s="105"/>
      <c r="AOD99" s="105"/>
      <c r="AOE99" s="105"/>
      <c r="AOF99" s="105"/>
      <c r="AOG99" s="105"/>
      <c r="AOH99" s="105"/>
      <c r="AOI99" s="105"/>
      <c r="AOJ99" s="105"/>
      <c r="AOK99" s="105"/>
      <c r="AOL99" s="105"/>
      <c r="AOM99" s="105"/>
      <c r="AON99" s="105"/>
      <c r="AOO99" s="105"/>
      <c r="AOP99" s="105"/>
      <c r="AOQ99" s="105"/>
      <c r="AOR99" s="105"/>
      <c r="AOS99" s="105"/>
      <c r="AOT99" s="105"/>
      <c r="AOU99" s="105"/>
      <c r="AOV99" s="105"/>
      <c r="AOW99" s="105"/>
      <c r="AOX99" s="105"/>
      <c r="AOY99" s="105"/>
      <c r="AOZ99" s="105"/>
      <c r="APA99" s="105"/>
      <c r="APB99" s="105"/>
      <c r="APC99" s="105"/>
      <c r="APD99" s="105"/>
      <c r="APE99" s="105"/>
      <c r="APF99" s="105"/>
      <c r="APG99" s="105"/>
      <c r="APH99" s="105"/>
      <c r="API99" s="105"/>
      <c r="APJ99" s="105"/>
      <c r="APK99" s="105"/>
      <c r="APL99" s="105"/>
      <c r="APM99" s="105"/>
      <c r="APN99" s="105"/>
      <c r="APO99" s="105"/>
      <c r="APP99" s="105"/>
      <c r="APQ99" s="105"/>
      <c r="APR99" s="105"/>
      <c r="APS99" s="105"/>
      <c r="APT99" s="105"/>
      <c r="APU99" s="105"/>
      <c r="APV99" s="105"/>
      <c r="APW99" s="105"/>
      <c r="APX99" s="105"/>
      <c r="APY99" s="105"/>
      <c r="APZ99" s="105"/>
      <c r="AQA99" s="105"/>
      <c r="AQB99" s="105"/>
      <c r="AQC99" s="105"/>
      <c r="AQD99" s="105"/>
      <c r="AQE99" s="105"/>
      <c r="AQF99" s="105"/>
      <c r="AQG99" s="105"/>
      <c r="AQH99" s="105"/>
      <c r="AQI99" s="105"/>
      <c r="AQJ99" s="105"/>
      <c r="AQK99" s="105"/>
      <c r="AQL99" s="105"/>
      <c r="AQM99" s="105"/>
      <c r="AQN99" s="105"/>
      <c r="AQO99" s="105"/>
      <c r="AQP99" s="105"/>
      <c r="AQQ99" s="105"/>
      <c r="AQR99" s="105"/>
      <c r="AQS99" s="105"/>
      <c r="AQT99" s="105"/>
      <c r="AQU99" s="105"/>
      <c r="AQV99" s="105"/>
      <c r="AQW99" s="105"/>
      <c r="AQX99" s="105"/>
      <c r="AQY99" s="105"/>
      <c r="AQZ99" s="105"/>
      <c r="ARA99" s="105"/>
      <c r="ARB99" s="105"/>
      <c r="ARC99" s="105"/>
      <c r="ARD99" s="105"/>
      <c r="ARE99" s="105"/>
      <c r="ARF99" s="105"/>
      <c r="ARG99" s="105"/>
      <c r="ARH99" s="105"/>
      <c r="ARI99" s="105"/>
      <c r="ARJ99" s="105"/>
      <c r="ARK99" s="105"/>
      <c r="ARL99" s="105"/>
      <c r="ARM99" s="105"/>
      <c r="ARN99" s="105"/>
      <c r="ARO99" s="105"/>
      <c r="ARP99" s="105"/>
      <c r="ARQ99" s="105"/>
      <c r="ARR99" s="105"/>
      <c r="ARS99" s="105"/>
      <c r="ART99" s="105"/>
      <c r="ARU99" s="105"/>
      <c r="ARV99" s="105"/>
      <c r="ARW99" s="105"/>
      <c r="ARX99" s="105"/>
      <c r="ARY99" s="105"/>
      <c r="ARZ99" s="105"/>
      <c r="ASA99" s="105"/>
      <c r="ASB99" s="105"/>
      <c r="ASC99" s="105"/>
      <c r="ASD99" s="105"/>
      <c r="ASE99" s="105"/>
      <c r="ASF99" s="105"/>
      <c r="ASG99" s="105"/>
      <c r="ASH99" s="105"/>
      <c r="ASI99" s="105"/>
      <c r="ASJ99" s="105"/>
      <c r="ASK99" s="105"/>
      <c r="ASL99" s="105"/>
      <c r="ASM99" s="105"/>
      <c r="ASN99" s="105"/>
      <c r="ASO99" s="105"/>
      <c r="ASP99" s="105"/>
      <c r="ASQ99" s="105"/>
      <c r="ASR99" s="105"/>
      <c r="ASS99" s="105"/>
      <c r="AST99" s="105"/>
      <c r="ASU99" s="105"/>
      <c r="ASV99" s="105"/>
      <c r="ASW99" s="105"/>
      <c r="ASX99" s="105"/>
      <c r="ASY99" s="105"/>
      <c r="ASZ99" s="105"/>
      <c r="ATA99" s="105"/>
      <c r="ATB99" s="105"/>
      <c r="ATC99" s="105"/>
      <c r="ATD99" s="105"/>
      <c r="ATE99" s="105"/>
      <c r="ATF99" s="105"/>
      <c r="ATG99" s="105"/>
      <c r="ATH99" s="105"/>
      <c r="ATI99" s="105"/>
      <c r="ATJ99" s="105"/>
      <c r="ATK99" s="105"/>
      <c r="ATL99" s="105"/>
      <c r="ATM99" s="105"/>
      <c r="ATN99" s="105"/>
      <c r="ATO99" s="105"/>
      <c r="ATP99" s="105"/>
      <c r="ATQ99" s="105"/>
      <c r="ATR99" s="105"/>
      <c r="ATS99" s="105"/>
      <c r="ATT99" s="105"/>
      <c r="ATU99" s="105"/>
      <c r="ATV99" s="105"/>
      <c r="ATW99" s="105"/>
      <c r="ATX99" s="105"/>
      <c r="ATY99" s="105"/>
      <c r="ATZ99" s="105"/>
      <c r="AUA99" s="105"/>
      <c r="AUB99" s="105"/>
      <c r="AUC99" s="105"/>
      <c r="AUD99" s="105"/>
      <c r="AUE99" s="105"/>
      <c r="AUF99" s="105"/>
      <c r="AUG99" s="105"/>
      <c r="AUH99" s="105"/>
      <c r="AUI99" s="105"/>
      <c r="AUJ99" s="105"/>
      <c r="AUK99" s="105"/>
      <c r="AUL99" s="105"/>
      <c r="AUM99" s="105"/>
      <c r="AUN99" s="105"/>
      <c r="AUO99" s="105"/>
      <c r="AUP99" s="105"/>
      <c r="AUQ99" s="105"/>
      <c r="AUR99" s="105"/>
      <c r="AUS99" s="105"/>
      <c r="AUT99" s="105"/>
      <c r="AUU99" s="105"/>
      <c r="AUV99" s="105"/>
      <c r="AUW99" s="105"/>
      <c r="AUX99" s="105"/>
      <c r="AUY99" s="105"/>
      <c r="AUZ99" s="105"/>
      <c r="AVA99" s="105"/>
      <c r="AVB99" s="105"/>
      <c r="AVC99" s="105"/>
      <c r="AVD99" s="105"/>
      <c r="AVE99" s="105"/>
      <c r="AVF99" s="105"/>
      <c r="AVG99" s="105"/>
      <c r="AVH99" s="105"/>
      <c r="AVI99" s="105"/>
      <c r="AVJ99" s="105"/>
      <c r="AVK99" s="105"/>
      <c r="AVL99" s="105"/>
      <c r="AVM99" s="105"/>
      <c r="AVN99" s="105"/>
      <c r="AVO99" s="105"/>
      <c r="AVP99" s="105"/>
      <c r="AVQ99" s="105"/>
      <c r="AVR99" s="105"/>
      <c r="AVS99" s="105"/>
      <c r="AVT99" s="105"/>
      <c r="AVU99" s="105"/>
      <c r="AVV99" s="105"/>
      <c r="AVW99" s="105"/>
      <c r="AVX99" s="105"/>
      <c r="AVY99" s="105"/>
      <c r="AVZ99" s="105"/>
      <c r="AWA99" s="105"/>
      <c r="AWB99" s="105"/>
      <c r="AWC99" s="105"/>
      <c r="AWD99" s="105"/>
      <c r="AWE99" s="105"/>
      <c r="AWF99" s="105"/>
      <c r="AWG99" s="105"/>
      <c r="AWH99" s="105"/>
    </row>
    <row r="100" spans="1:1282" s="58" customFormat="1">
      <c r="A100" s="2578"/>
      <c r="B100" s="65"/>
      <c r="C100" s="2" t="s">
        <v>102</v>
      </c>
      <c r="D100" s="7"/>
      <c r="E100" s="7"/>
      <c r="F100" s="7"/>
      <c r="G100" s="7"/>
      <c r="H100" s="7"/>
      <c r="I100" s="7"/>
      <c r="J100" s="7"/>
      <c r="K100" s="7"/>
      <c r="L100" s="7"/>
      <c r="M100" s="7"/>
      <c r="N100" s="8"/>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c r="CE100" s="105"/>
      <c r="CF100" s="105"/>
      <c r="CG100" s="105"/>
      <c r="CH100" s="105"/>
      <c r="CI100" s="105"/>
      <c r="CJ100" s="105"/>
      <c r="CK100" s="105"/>
      <c r="CL100" s="105"/>
      <c r="CM100" s="105"/>
      <c r="CN100" s="105"/>
      <c r="CO100" s="105"/>
      <c r="CP100" s="105"/>
      <c r="CQ100" s="105"/>
      <c r="CR100" s="105"/>
      <c r="CS100" s="105"/>
      <c r="CT100" s="105"/>
      <c r="CU100" s="105"/>
      <c r="CV100" s="105"/>
      <c r="CW100" s="105"/>
      <c r="CX100" s="105"/>
      <c r="CY100" s="105"/>
      <c r="CZ100" s="105"/>
      <c r="DA100" s="105"/>
      <c r="DB100" s="105"/>
      <c r="DC100" s="105"/>
      <c r="DD100" s="105"/>
      <c r="DE100" s="105"/>
      <c r="DF100" s="105"/>
      <c r="DG100" s="105"/>
      <c r="DH100" s="105"/>
      <c r="DI100" s="105"/>
      <c r="DJ100" s="105"/>
      <c r="DK100" s="105"/>
      <c r="DL100" s="105"/>
      <c r="DM100" s="105"/>
      <c r="DN100" s="105"/>
      <c r="DO100" s="105"/>
      <c r="DP100" s="105"/>
      <c r="DQ100" s="105"/>
      <c r="DR100" s="105"/>
      <c r="DS100" s="105"/>
      <c r="DT100" s="105"/>
      <c r="DU100" s="105"/>
      <c r="DV100" s="105"/>
      <c r="DW100" s="105"/>
      <c r="DX100" s="105"/>
      <c r="DY100" s="105"/>
      <c r="DZ100" s="105"/>
      <c r="EA100" s="105"/>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05"/>
      <c r="FM100" s="105"/>
      <c r="FN100" s="105"/>
      <c r="FO100" s="105"/>
      <c r="FP100" s="105"/>
      <c r="FQ100" s="105"/>
      <c r="FR100" s="105"/>
      <c r="FS100" s="105"/>
      <c r="FT100" s="105"/>
      <c r="FU100" s="105"/>
      <c r="FV100" s="105"/>
      <c r="FW100" s="105"/>
      <c r="FX100" s="105"/>
      <c r="FY100" s="105"/>
      <c r="FZ100" s="105"/>
      <c r="GA100" s="105"/>
      <c r="GB100" s="105"/>
      <c r="GC100" s="105"/>
      <c r="GD100" s="105"/>
      <c r="GE100" s="105"/>
      <c r="GF100" s="105"/>
      <c r="GG100" s="105"/>
      <c r="GH100" s="105"/>
      <c r="GI100" s="105"/>
      <c r="GJ100" s="105"/>
      <c r="GK100" s="105"/>
      <c r="GL100" s="105"/>
      <c r="GM100" s="105"/>
      <c r="GN100" s="105"/>
      <c r="GO100" s="105"/>
      <c r="GP100" s="105"/>
      <c r="GQ100" s="105"/>
      <c r="GR100" s="105"/>
      <c r="GS100" s="105"/>
      <c r="GT100" s="105"/>
      <c r="GU100" s="105"/>
      <c r="GV100" s="105"/>
      <c r="GW100" s="105"/>
      <c r="GX100" s="105"/>
      <c r="GY100" s="105"/>
      <c r="GZ100" s="105"/>
      <c r="HA100" s="105"/>
      <c r="HB100" s="105"/>
      <c r="HC100" s="105"/>
      <c r="HD100" s="105"/>
      <c r="HE100" s="105"/>
      <c r="HF100" s="105"/>
      <c r="HG100" s="105"/>
      <c r="HH100" s="105"/>
      <c r="HI100" s="105"/>
      <c r="HJ100" s="105"/>
      <c r="HK100" s="105"/>
      <c r="HL100" s="105"/>
      <c r="HM100" s="105"/>
      <c r="HN100" s="105"/>
      <c r="HO100" s="105"/>
      <c r="HP100" s="105"/>
      <c r="HQ100" s="105"/>
      <c r="HR100" s="105"/>
      <c r="HS100" s="105"/>
      <c r="HT100" s="105"/>
      <c r="HU100" s="105"/>
      <c r="HV100" s="105"/>
      <c r="HW100" s="105"/>
      <c r="HX100" s="105"/>
      <c r="HY100" s="105"/>
      <c r="HZ100" s="105"/>
      <c r="IA100" s="105"/>
      <c r="IB100" s="105"/>
      <c r="IC100" s="105"/>
      <c r="ID100" s="105"/>
      <c r="IE100" s="105"/>
      <c r="IF100" s="105"/>
      <c r="IG100" s="105"/>
      <c r="IH100" s="105"/>
      <c r="II100" s="105"/>
      <c r="IJ100" s="105"/>
      <c r="IK100" s="105"/>
      <c r="IL100" s="105"/>
      <c r="IM100" s="105"/>
      <c r="IN100" s="105"/>
      <c r="IO100" s="105"/>
      <c r="IP100" s="105"/>
      <c r="IQ100" s="105"/>
      <c r="IR100" s="105"/>
      <c r="IS100" s="105"/>
      <c r="IT100" s="105"/>
      <c r="IU100" s="105"/>
      <c r="IV100" s="105"/>
      <c r="IW100" s="105"/>
      <c r="IX100" s="105"/>
      <c r="IY100" s="105"/>
      <c r="IZ100" s="105"/>
      <c r="JA100" s="105"/>
      <c r="JB100" s="105"/>
      <c r="JC100" s="105"/>
      <c r="JD100" s="105"/>
      <c r="JE100" s="105"/>
      <c r="JF100" s="105"/>
      <c r="JG100" s="105"/>
      <c r="JH100" s="105"/>
      <c r="JI100" s="105"/>
      <c r="JJ100" s="105"/>
      <c r="JK100" s="105"/>
      <c r="JL100" s="105"/>
      <c r="JM100" s="105"/>
      <c r="JN100" s="105"/>
      <c r="JO100" s="105"/>
      <c r="JP100" s="105"/>
      <c r="JQ100" s="105"/>
      <c r="JR100" s="105"/>
      <c r="JS100" s="105"/>
      <c r="JT100" s="105"/>
      <c r="JU100" s="105"/>
      <c r="JV100" s="105"/>
      <c r="JW100" s="105"/>
      <c r="JX100" s="105"/>
      <c r="JY100" s="105"/>
      <c r="JZ100" s="105"/>
      <c r="KA100" s="105"/>
      <c r="KB100" s="105"/>
      <c r="KC100" s="105"/>
      <c r="KD100" s="105"/>
      <c r="KE100" s="105"/>
      <c r="KF100" s="105"/>
      <c r="KG100" s="105"/>
      <c r="KH100" s="105"/>
      <c r="KI100" s="105"/>
      <c r="KJ100" s="105"/>
      <c r="KK100" s="105"/>
      <c r="KL100" s="105"/>
      <c r="KM100" s="105"/>
      <c r="KN100" s="105"/>
      <c r="KO100" s="105"/>
      <c r="KP100" s="105"/>
      <c r="KQ100" s="105"/>
      <c r="KR100" s="105"/>
      <c r="KS100" s="105"/>
      <c r="KT100" s="105"/>
      <c r="KU100" s="105"/>
      <c r="KV100" s="105"/>
      <c r="KW100" s="105"/>
      <c r="KX100" s="105"/>
      <c r="KY100" s="105"/>
      <c r="KZ100" s="105"/>
      <c r="LA100" s="105"/>
      <c r="LB100" s="105"/>
      <c r="LC100" s="105"/>
      <c r="LD100" s="105"/>
      <c r="LE100" s="105"/>
      <c r="LF100" s="105"/>
      <c r="LG100" s="105"/>
      <c r="LH100" s="105"/>
      <c r="LI100" s="105"/>
      <c r="LJ100" s="105"/>
      <c r="LK100" s="105"/>
      <c r="LL100" s="105"/>
      <c r="LM100" s="105"/>
      <c r="LN100" s="105"/>
      <c r="LO100" s="105"/>
      <c r="LP100" s="105"/>
      <c r="LQ100" s="105"/>
      <c r="LR100" s="105"/>
      <c r="LS100" s="105"/>
      <c r="LT100" s="105"/>
      <c r="LU100" s="105"/>
      <c r="LV100" s="105"/>
      <c r="LW100" s="105"/>
      <c r="LX100" s="105"/>
      <c r="LY100" s="105"/>
      <c r="LZ100" s="105"/>
      <c r="MA100" s="105"/>
      <c r="MB100" s="105"/>
      <c r="MC100" s="105"/>
      <c r="MD100" s="105"/>
      <c r="ME100" s="105"/>
      <c r="MF100" s="105"/>
      <c r="MG100" s="105"/>
      <c r="MH100" s="105"/>
      <c r="MI100" s="105"/>
      <c r="MJ100" s="105"/>
      <c r="MK100" s="105"/>
      <c r="ML100" s="105"/>
      <c r="MM100" s="105"/>
      <c r="MN100" s="105"/>
      <c r="MO100" s="105"/>
      <c r="MP100" s="105"/>
      <c r="MQ100" s="105"/>
      <c r="MR100" s="105"/>
      <c r="MS100" s="105"/>
      <c r="MT100" s="105"/>
      <c r="MU100" s="105"/>
      <c r="MV100" s="105"/>
      <c r="MW100" s="105"/>
      <c r="MX100" s="105"/>
      <c r="MY100" s="105"/>
      <c r="MZ100" s="105"/>
      <c r="NA100" s="105"/>
      <c r="NB100" s="105"/>
      <c r="NC100" s="105"/>
      <c r="ND100" s="105"/>
      <c r="NE100" s="105"/>
      <c r="NF100" s="105"/>
      <c r="NG100" s="105"/>
      <c r="NH100" s="105"/>
      <c r="NI100" s="105"/>
      <c r="NJ100" s="105"/>
      <c r="NK100" s="105"/>
      <c r="NL100" s="105"/>
      <c r="NM100" s="105"/>
      <c r="NN100" s="105"/>
      <c r="NO100" s="105"/>
      <c r="NP100" s="105"/>
      <c r="NQ100" s="105"/>
      <c r="NR100" s="105"/>
      <c r="NS100" s="105"/>
      <c r="NT100" s="105"/>
      <c r="NU100" s="105"/>
      <c r="NV100" s="105"/>
      <c r="NW100" s="105"/>
      <c r="NX100" s="105"/>
      <c r="NY100" s="105"/>
      <c r="NZ100" s="105"/>
      <c r="OA100" s="105"/>
      <c r="OB100" s="105"/>
      <c r="OC100" s="105"/>
      <c r="OD100" s="105"/>
      <c r="OE100" s="105"/>
      <c r="OF100" s="105"/>
      <c r="OG100" s="105"/>
      <c r="OH100" s="105"/>
      <c r="OI100" s="105"/>
      <c r="OJ100" s="105"/>
      <c r="OK100" s="105"/>
      <c r="OL100" s="105"/>
      <c r="OM100" s="105"/>
      <c r="ON100" s="105"/>
      <c r="OO100" s="105"/>
      <c r="OP100" s="105"/>
      <c r="OQ100" s="105"/>
      <c r="OR100" s="105"/>
      <c r="OS100" s="105"/>
      <c r="OT100" s="105"/>
      <c r="OU100" s="105"/>
      <c r="OV100" s="105"/>
      <c r="OW100" s="105"/>
      <c r="OX100" s="105"/>
      <c r="OY100" s="105"/>
      <c r="OZ100" s="105"/>
      <c r="PA100" s="105"/>
      <c r="PB100" s="105"/>
      <c r="PC100" s="105"/>
      <c r="PD100" s="105"/>
      <c r="PE100" s="105"/>
      <c r="PF100" s="105"/>
      <c r="PG100" s="105"/>
      <c r="PH100" s="105"/>
      <c r="PI100" s="105"/>
      <c r="PJ100" s="105"/>
      <c r="PK100" s="105"/>
      <c r="PL100" s="105"/>
      <c r="PM100" s="105"/>
      <c r="PN100" s="105"/>
      <c r="PO100" s="105"/>
      <c r="PP100" s="105"/>
      <c r="PQ100" s="105"/>
      <c r="PR100" s="105"/>
      <c r="PS100" s="105"/>
      <c r="PT100" s="105"/>
      <c r="PU100" s="105"/>
      <c r="PV100" s="105"/>
      <c r="PW100" s="105"/>
      <c r="PX100" s="105"/>
      <c r="PY100" s="105"/>
      <c r="PZ100" s="105"/>
      <c r="QA100" s="105"/>
      <c r="QB100" s="105"/>
      <c r="QC100" s="105"/>
      <c r="QD100" s="105"/>
      <c r="QE100" s="105"/>
      <c r="QF100" s="105"/>
      <c r="QG100" s="105"/>
      <c r="QH100" s="105"/>
      <c r="QI100" s="105"/>
      <c r="QJ100" s="105"/>
      <c r="QK100" s="105"/>
      <c r="QL100" s="105"/>
      <c r="QM100" s="105"/>
      <c r="QN100" s="105"/>
      <c r="QO100" s="105"/>
      <c r="QP100" s="105"/>
      <c r="QQ100" s="105"/>
      <c r="QR100" s="105"/>
      <c r="QS100" s="105"/>
      <c r="QT100" s="105"/>
      <c r="QU100" s="105"/>
      <c r="QV100" s="105"/>
      <c r="QW100" s="105"/>
      <c r="QX100" s="105"/>
      <c r="QY100" s="105"/>
      <c r="QZ100" s="105"/>
      <c r="RA100" s="105"/>
      <c r="RB100" s="105"/>
      <c r="RC100" s="105"/>
      <c r="RD100" s="105"/>
      <c r="RE100" s="105"/>
      <c r="RF100" s="105"/>
      <c r="RG100" s="105"/>
      <c r="RH100" s="105"/>
      <c r="RI100" s="105"/>
      <c r="RJ100" s="105"/>
      <c r="RK100" s="105"/>
      <c r="RL100" s="105"/>
      <c r="RM100" s="105"/>
      <c r="RN100" s="105"/>
      <c r="RO100" s="105"/>
      <c r="RP100" s="105"/>
      <c r="RQ100" s="105"/>
      <c r="RR100" s="105"/>
      <c r="RS100" s="105"/>
      <c r="RT100" s="105"/>
      <c r="RU100" s="105"/>
      <c r="RV100" s="105"/>
      <c r="RW100" s="105"/>
      <c r="RX100" s="105"/>
      <c r="RY100" s="105"/>
      <c r="RZ100" s="105"/>
      <c r="SA100" s="105"/>
      <c r="SB100" s="105"/>
      <c r="SC100" s="105"/>
      <c r="SD100" s="105"/>
      <c r="SE100" s="105"/>
      <c r="SF100" s="105"/>
      <c r="SG100" s="105"/>
      <c r="SH100" s="105"/>
      <c r="SI100" s="105"/>
      <c r="SJ100" s="105"/>
      <c r="SK100" s="105"/>
      <c r="SL100" s="105"/>
      <c r="SM100" s="105"/>
      <c r="SN100" s="105"/>
      <c r="SO100" s="105"/>
      <c r="SP100" s="105"/>
      <c r="SQ100" s="105"/>
      <c r="SR100" s="105"/>
      <c r="SS100" s="105"/>
      <c r="ST100" s="105"/>
      <c r="SU100" s="105"/>
      <c r="SV100" s="105"/>
      <c r="SW100" s="105"/>
      <c r="SX100" s="105"/>
      <c r="SY100" s="105"/>
      <c r="SZ100" s="105"/>
      <c r="TA100" s="105"/>
      <c r="TB100" s="105"/>
      <c r="TC100" s="105"/>
      <c r="TD100" s="105"/>
      <c r="TE100" s="105"/>
      <c r="TF100" s="105"/>
      <c r="TG100" s="105"/>
      <c r="TH100" s="105"/>
      <c r="TI100" s="105"/>
      <c r="TJ100" s="105"/>
      <c r="TK100" s="105"/>
      <c r="TL100" s="105"/>
      <c r="TM100" s="105"/>
      <c r="TN100" s="105"/>
      <c r="TO100" s="105"/>
      <c r="TP100" s="105"/>
      <c r="TQ100" s="105"/>
      <c r="TR100" s="105"/>
      <c r="TS100" s="105"/>
      <c r="TT100" s="105"/>
      <c r="TU100" s="105"/>
      <c r="TV100" s="105"/>
      <c r="TW100" s="105"/>
      <c r="TX100" s="105"/>
      <c r="TY100" s="105"/>
      <c r="TZ100" s="105"/>
      <c r="UA100" s="105"/>
      <c r="UB100" s="105"/>
      <c r="UC100" s="105"/>
      <c r="UD100" s="105"/>
      <c r="UE100" s="105"/>
      <c r="UF100" s="105"/>
      <c r="UG100" s="105"/>
      <c r="UH100" s="105"/>
      <c r="UI100" s="105"/>
      <c r="UJ100" s="105"/>
      <c r="UK100" s="105"/>
      <c r="UL100" s="105"/>
      <c r="UM100" s="105"/>
      <c r="UN100" s="105"/>
      <c r="UO100" s="105"/>
      <c r="UP100" s="105"/>
      <c r="UQ100" s="105"/>
      <c r="UR100" s="105"/>
      <c r="US100" s="105"/>
      <c r="UT100" s="105"/>
      <c r="UU100" s="105"/>
      <c r="UV100" s="105"/>
      <c r="UW100" s="105"/>
      <c r="UX100" s="105"/>
      <c r="UY100" s="105"/>
      <c r="UZ100" s="105"/>
      <c r="VA100" s="105"/>
      <c r="VB100" s="105"/>
      <c r="VC100" s="105"/>
      <c r="VD100" s="105"/>
      <c r="VE100" s="105"/>
      <c r="VF100" s="105"/>
      <c r="VG100" s="105"/>
      <c r="VH100" s="105"/>
      <c r="VI100" s="105"/>
      <c r="VJ100" s="105"/>
      <c r="VK100" s="105"/>
      <c r="VL100" s="105"/>
      <c r="VM100" s="105"/>
      <c r="VN100" s="105"/>
      <c r="VO100" s="105"/>
      <c r="VP100" s="105"/>
      <c r="VQ100" s="105"/>
      <c r="VR100" s="105"/>
      <c r="VS100" s="105"/>
      <c r="VT100" s="105"/>
      <c r="VU100" s="105"/>
      <c r="VV100" s="105"/>
      <c r="VW100" s="105"/>
      <c r="VX100" s="105"/>
      <c r="VY100" s="105"/>
      <c r="VZ100" s="105"/>
      <c r="WA100" s="105"/>
      <c r="WB100" s="105"/>
      <c r="WC100" s="105"/>
      <c r="WD100" s="105"/>
      <c r="WE100" s="105"/>
      <c r="WF100" s="105"/>
      <c r="WG100" s="105"/>
      <c r="WH100" s="105"/>
      <c r="WI100" s="105"/>
      <c r="WJ100" s="105"/>
      <c r="WK100" s="105"/>
      <c r="WL100" s="105"/>
      <c r="WM100" s="105"/>
      <c r="WN100" s="105"/>
      <c r="WO100" s="105"/>
      <c r="WP100" s="105"/>
      <c r="WQ100" s="105"/>
      <c r="WR100" s="105"/>
      <c r="WS100" s="105"/>
      <c r="WT100" s="105"/>
      <c r="WU100" s="105"/>
      <c r="WV100" s="105"/>
      <c r="WW100" s="105"/>
      <c r="WX100" s="105"/>
      <c r="WY100" s="105"/>
      <c r="WZ100" s="105"/>
      <c r="XA100" s="105"/>
      <c r="XB100" s="105"/>
      <c r="XC100" s="105"/>
      <c r="XD100" s="105"/>
      <c r="XE100" s="105"/>
      <c r="XF100" s="105"/>
      <c r="XG100" s="105"/>
      <c r="XH100" s="105"/>
      <c r="XI100" s="105"/>
      <c r="XJ100" s="105"/>
      <c r="XK100" s="105"/>
      <c r="XL100" s="105"/>
      <c r="XM100" s="105"/>
      <c r="XN100" s="105"/>
      <c r="XO100" s="105"/>
      <c r="XP100" s="105"/>
      <c r="XQ100" s="105"/>
      <c r="XR100" s="105"/>
      <c r="XS100" s="105"/>
      <c r="XT100" s="105"/>
      <c r="XU100" s="105"/>
      <c r="XV100" s="105"/>
      <c r="XW100" s="105"/>
      <c r="XX100" s="105"/>
      <c r="XY100" s="105"/>
      <c r="XZ100" s="105"/>
      <c r="YA100" s="105"/>
      <c r="YB100" s="105"/>
      <c r="YC100" s="105"/>
      <c r="YD100" s="105"/>
      <c r="YE100" s="105"/>
      <c r="YF100" s="105"/>
      <c r="YG100" s="105"/>
      <c r="YH100" s="105"/>
      <c r="YI100" s="105"/>
      <c r="YJ100" s="105"/>
      <c r="YK100" s="105"/>
      <c r="YL100" s="105"/>
      <c r="YM100" s="105"/>
      <c r="YN100" s="105"/>
      <c r="YO100" s="105"/>
      <c r="YP100" s="105"/>
      <c r="YQ100" s="105"/>
      <c r="YR100" s="105"/>
      <c r="YS100" s="105"/>
      <c r="YT100" s="105"/>
      <c r="YU100" s="105"/>
      <c r="YV100" s="105"/>
      <c r="YW100" s="105"/>
      <c r="YX100" s="105"/>
      <c r="YY100" s="105"/>
      <c r="YZ100" s="105"/>
      <c r="ZA100" s="105"/>
      <c r="ZB100" s="105"/>
      <c r="ZC100" s="105"/>
      <c r="ZD100" s="105"/>
      <c r="ZE100" s="105"/>
      <c r="ZF100" s="105"/>
      <c r="ZG100" s="105"/>
      <c r="ZH100" s="105"/>
      <c r="ZI100" s="105"/>
      <c r="ZJ100" s="105"/>
      <c r="ZK100" s="105"/>
      <c r="ZL100" s="105"/>
      <c r="ZM100" s="105"/>
      <c r="ZN100" s="105"/>
      <c r="ZO100" s="105"/>
      <c r="ZP100" s="105"/>
      <c r="ZQ100" s="105"/>
      <c r="ZR100" s="105"/>
      <c r="ZS100" s="105"/>
      <c r="ZT100" s="105"/>
      <c r="ZU100" s="105"/>
      <c r="ZV100" s="105"/>
      <c r="ZW100" s="105"/>
      <c r="ZX100" s="105"/>
      <c r="ZY100" s="105"/>
      <c r="ZZ100" s="105"/>
      <c r="AAA100" s="105"/>
      <c r="AAB100" s="105"/>
      <c r="AAC100" s="105"/>
      <c r="AAD100" s="105"/>
      <c r="AAE100" s="105"/>
      <c r="AAF100" s="105"/>
      <c r="AAG100" s="105"/>
      <c r="AAH100" s="105"/>
      <c r="AAI100" s="105"/>
      <c r="AAJ100" s="105"/>
      <c r="AAK100" s="105"/>
      <c r="AAL100" s="105"/>
      <c r="AAM100" s="105"/>
      <c r="AAN100" s="105"/>
      <c r="AAO100" s="105"/>
      <c r="AAP100" s="105"/>
      <c r="AAQ100" s="105"/>
      <c r="AAR100" s="105"/>
      <c r="AAS100" s="105"/>
      <c r="AAT100" s="105"/>
      <c r="AAU100" s="105"/>
      <c r="AAV100" s="105"/>
      <c r="AAW100" s="105"/>
      <c r="AAX100" s="105"/>
      <c r="AAY100" s="105"/>
      <c r="AAZ100" s="105"/>
      <c r="ABA100" s="105"/>
      <c r="ABB100" s="105"/>
      <c r="ABC100" s="105"/>
      <c r="ABD100" s="105"/>
      <c r="ABE100" s="105"/>
      <c r="ABF100" s="105"/>
      <c r="ABG100" s="105"/>
      <c r="ABH100" s="105"/>
      <c r="ABI100" s="105"/>
      <c r="ABJ100" s="105"/>
      <c r="ABK100" s="105"/>
      <c r="ABL100" s="105"/>
      <c r="ABM100" s="105"/>
      <c r="ABN100" s="105"/>
      <c r="ABO100" s="105"/>
      <c r="ABP100" s="105"/>
      <c r="ABQ100" s="105"/>
      <c r="ABR100" s="105"/>
      <c r="ABS100" s="105"/>
      <c r="ABT100" s="105"/>
      <c r="ABU100" s="105"/>
      <c r="ABV100" s="105"/>
      <c r="ABW100" s="105"/>
      <c r="ABX100" s="105"/>
      <c r="ABY100" s="105"/>
      <c r="ABZ100" s="105"/>
      <c r="ACA100" s="105"/>
      <c r="ACB100" s="105"/>
      <c r="ACC100" s="105"/>
      <c r="ACD100" s="105"/>
      <c r="ACE100" s="105"/>
      <c r="ACF100" s="105"/>
      <c r="ACG100" s="105"/>
      <c r="ACH100" s="105"/>
      <c r="ACI100" s="105"/>
      <c r="ACJ100" s="105"/>
      <c r="ACK100" s="105"/>
      <c r="ACL100" s="105"/>
      <c r="ACM100" s="105"/>
      <c r="ACN100" s="105"/>
      <c r="ACO100" s="105"/>
      <c r="ACP100" s="105"/>
      <c r="ACQ100" s="105"/>
      <c r="ACR100" s="105"/>
      <c r="ACS100" s="105"/>
      <c r="ACT100" s="105"/>
      <c r="ACU100" s="105"/>
      <c r="ACV100" s="105"/>
      <c r="ACW100" s="105"/>
      <c r="ACX100" s="105"/>
      <c r="ACY100" s="105"/>
      <c r="ACZ100" s="105"/>
      <c r="ADA100" s="105"/>
      <c r="ADB100" s="105"/>
      <c r="ADC100" s="105"/>
      <c r="ADD100" s="105"/>
      <c r="ADE100" s="105"/>
      <c r="ADF100" s="105"/>
      <c r="ADG100" s="105"/>
      <c r="ADH100" s="105"/>
      <c r="ADI100" s="105"/>
      <c r="ADJ100" s="105"/>
      <c r="ADK100" s="105"/>
      <c r="ADL100" s="105"/>
      <c r="ADM100" s="105"/>
      <c r="ADN100" s="105"/>
      <c r="ADO100" s="105"/>
      <c r="ADP100" s="105"/>
      <c r="ADQ100" s="105"/>
      <c r="ADR100" s="105"/>
      <c r="ADS100" s="105"/>
      <c r="ADT100" s="105"/>
      <c r="ADU100" s="105"/>
      <c r="ADV100" s="105"/>
      <c r="ADW100" s="105"/>
      <c r="ADX100" s="105"/>
      <c r="ADY100" s="105"/>
      <c r="ADZ100" s="105"/>
      <c r="AEA100" s="105"/>
      <c r="AEB100" s="105"/>
      <c r="AEC100" s="105"/>
      <c r="AED100" s="105"/>
      <c r="AEE100" s="105"/>
      <c r="AEF100" s="105"/>
      <c r="AEG100" s="105"/>
      <c r="AEH100" s="105"/>
      <c r="AEI100" s="105"/>
      <c r="AEJ100" s="105"/>
      <c r="AEK100" s="105"/>
      <c r="AEL100" s="105"/>
      <c r="AEM100" s="105"/>
      <c r="AEN100" s="105"/>
      <c r="AEO100" s="105"/>
      <c r="AEP100" s="105"/>
      <c r="AEQ100" s="105"/>
      <c r="AER100" s="105"/>
      <c r="AES100" s="105"/>
      <c r="AET100" s="105"/>
      <c r="AEU100" s="105"/>
      <c r="AEV100" s="105"/>
      <c r="AEW100" s="105"/>
      <c r="AEX100" s="105"/>
      <c r="AEY100" s="105"/>
      <c r="AEZ100" s="105"/>
      <c r="AFA100" s="105"/>
      <c r="AFB100" s="105"/>
      <c r="AFC100" s="105"/>
      <c r="AFD100" s="105"/>
      <c r="AFE100" s="105"/>
      <c r="AFF100" s="105"/>
      <c r="AFG100" s="105"/>
      <c r="AFH100" s="105"/>
      <c r="AFI100" s="105"/>
      <c r="AFJ100" s="105"/>
      <c r="AFK100" s="105"/>
      <c r="AFL100" s="105"/>
      <c r="AFM100" s="105"/>
      <c r="AFN100" s="105"/>
      <c r="AFO100" s="105"/>
      <c r="AFP100" s="105"/>
      <c r="AFQ100" s="105"/>
      <c r="AFR100" s="105"/>
      <c r="AFS100" s="105"/>
      <c r="AFT100" s="105"/>
      <c r="AFU100" s="105"/>
      <c r="AFV100" s="105"/>
      <c r="AFW100" s="105"/>
      <c r="AFX100" s="105"/>
      <c r="AFY100" s="105"/>
      <c r="AFZ100" s="105"/>
      <c r="AGA100" s="105"/>
      <c r="AGB100" s="105"/>
      <c r="AGC100" s="105"/>
      <c r="AGD100" s="105"/>
      <c r="AGE100" s="105"/>
      <c r="AGF100" s="105"/>
      <c r="AGG100" s="105"/>
      <c r="AGH100" s="105"/>
      <c r="AGI100" s="105"/>
      <c r="AGJ100" s="105"/>
      <c r="AGK100" s="105"/>
      <c r="AGL100" s="105"/>
      <c r="AGM100" s="105"/>
      <c r="AGN100" s="105"/>
      <c r="AGO100" s="105"/>
      <c r="AGP100" s="105"/>
      <c r="AGQ100" s="105"/>
      <c r="AGR100" s="105"/>
      <c r="AGS100" s="105"/>
      <c r="AGT100" s="105"/>
      <c r="AGU100" s="105"/>
      <c r="AGV100" s="105"/>
      <c r="AGW100" s="105"/>
      <c r="AGX100" s="105"/>
      <c r="AGY100" s="105"/>
      <c r="AGZ100" s="105"/>
      <c r="AHA100" s="105"/>
      <c r="AHB100" s="105"/>
      <c r="AHC100" s="105"/>
      <c r="AHD100" s="105"/>
      <c r="AHE100" s="105"/>
      <c r="AHF100" s="105"/>
      <c r="AHG100" s="105"/>
      <c r="AHH100" s="105"/>
      <c r="AHI100" s="105"/>
      <c r="AHJ100" s="105"/>
      <c r="AHK100" s="105"/>
      <c r="AHL100" s="105"/>
      <c r="AHM100" s="105"/>
      <c r="AHN100" s="105"/>
      <c r="AHO100" s="105"/>
      <c r="AHP100" s="105"/>
      <c r="AHQ100" s="105"/>
      <c r="AHR100" s="105"/>
      <c r="AHS100" s="105"/>
      <c r="AHT100" s="105"/>
      <c r="AHU100" s="105"/>
      <c r="AHV100" s="105"/>
      <c r="AHW100" s="105"/>
      <c r="AHX100" s="105"/>
      <c r="AHY100" s="105"/>
      <c r="AHZ100" s="105"/>
      <c r="AIA100" s="105"/>
      <c r="AIB100" s="105"/>
      <c r="AIC100" s="105"/>
      <c r="AID100" s="105"/>
      <c r="AIE100" s="105"/>
      <c r="AIF100" s="105"/>
      <c r="AIG100" s="105"/>
      <c r="AIH100" s="105"/>
      <c r="AII100" s="105"/>
      <c r="AIJ100" s="105"/>
      <c r="AIK100" s="105"/>
      <c r="AIL100" s="105"/>
      <c r="AIM100" s="105"/>
      <c r="AIN100" s="105"/>
      <c r="AIO100" s="105"/>
      <c r="AIP100" s="105"/>
      <c r="AIQ100" s="105"/>
      <c r="AIR100" s="105"/>
      <c r="AIS100" s="105"/>
      <c r="AIT100" s="105"/>
      <c r="AIU100" s="105"/>
      <c r="AIV100" s="105"/>
      <c r="AIW100" s="105"/>
      <c r="AIX100" s="105"/>
      <c r="AIY100" s="105"/>
      <c r="AIZ100" s="105"/>
      <c r="AJA100" s="105"/>
      <c r="AJB100" s="105"/>
      <c r="AJC100" s="105"/>
      <c r="AJD100" s="105"/>
      <c r="AJE100" s="105"/>
      <c r="AJF100" s="105"/>
      <c r="AJG100" s="105"/>
      <c r="AJH100" s="105"/>
      <c r="AJI100" s="105"/>
      <c r="AJJ100" s="105"/>
      <c r="AJK100" s="105"/>
      <c r="AJL100" s="105"/>
      <c r="AJM100" s="105"/>
      <c r="AJN100" s="105"/>
      <c r="AJO100" s="105"/>
      <c r="AJP100" s="105"/>
      <c r="AJQ100" s="105"/>
      <c r="AJR100" s="105"/>
      <c r="AJS100" s="105"/>
      <c r="AJT100" s="105"/>
      <c r="AJU100" s="105"/>
      <c r="AJV100" s="105"/>
      <c r="AJW100" s="105"/>
      <c r="AJX100" s="105"/>
      <c r="AJY100" s="105"/>
      <c r="AJZ100" s="105"/>
      <c r="AKA100" s="105"/>
      <c r="AKB100" s="105"/>
      <c r="AKC100" s="105"/>
      <c r="AKD100" s="105"/>
      <c r="AKE100" s="105"/>
      <c r="AKF100" s="105"/>
      <c r="AKG100" s="105"/>
      <c r="AKH100" s="105"/>
      <c r="AKI100" s="105"/>
      <c r="AKJ100" s="105"/>
      <c r="AKK100" s="105"/>
      <c r="AKL100" s="105"/>
      <c r="AKM100" s="105"/>
      <c r="AKN100" s="105"/>
      <c r="AKO100" s="105"/>
      <c r="AKP100" s="105"/>
      <c r="AKQ100" s="105"/>
      <c r="AKR100" s="105"/>
      <c r="AKS100" s="105"/>
      <c r="AKT100" s="105"/>
      <c r="AKU100" s="105"/>
      <c r="AKV100" s="105"/>
      <c r="AKW100" s="105"/>
      <c r="AKX100" s="105"/>
      <c r="AKY100" s="105"/>
      <c r="AKZ100" s="105"/>
      <c r="ALA100" s="105"/>
      <c r="ALB100" s="105"/>
      <c r="ALC100" s="105"/>
      <c r="ALD100" s="105"/>
      <c r="ALE100" s="105"/>
      <c r="ALF100" s="105"/>
      <c r="ALG100" s="105"/>
      <c r="ALH100" s="105"/>
      <c r="ALI100" s="105"/>
      <c r="ALJ100" s="105"/>
      <c r="ALK100" s="105"/>
      <c r="ALL100" s="105"/>
      <c r="ALM100" s="105"/>
      <c r="ALN100" s="105"/>
      <c r="ALO100" s="105"/>
      <c r="ALP100" s="105"/>
      <c r="ALQ100" s="105"/>
      <c r="ALR100" s="105"/>
      <c r="ALS100" s="105"/>
      <c r="ALT100" s="105"/>
      <c r="ALU100" s="105"/>
      <c r="ALV100" s="105"/>
      <c r="ALW100" s="105"/>
      <c r="ALX100" s="105"/>
      <c r="ALY100" s="105"/>
      <c r="ALZ100" s="105"/>
      <c r="AMA100" s="105"/>
      <c r="AMB100" s="105"/>
      <c r="AMC100" s="105"/>
      <c r="AMD100" s="105"/>
      <c r="AME100" s="105"/>
      <c r="AMF100" s="105"/>
      <c r="AMG100" s="105"/>
      <c r="AMH100" s="105"/>
      <c r="AMI100" s="105"/>
      <c r="AMJ100" s="105"/>
      <c r="AMK100" s="105"/>
      <c r="AML100" s="105"/>
      <c r="AMM100" s="105"/>
      <c r="AMN100" s="105"/>
      <c r="AMO100" s="105"/>
      <c r="AMP100" s="105"/>
      <c r="AMQ100" s="105"/>
      <c r="AMR100" s="105"/>
      <c r="AMS100" s="105"/>
      <c r="AMT100" s="105"/>
      <c r="AMU100" s="105"/>
      <c r="AMV100" s="105"/>
      <c r="AMW100" s="105"/>
      <c r="AMX100" s="105"/>
      <c r="AMY100" s="105"/>
      <c r="AMZ100" s="105"/>
      <c r="ANA100" s="105"/>
      <c r="ANB100" s="105"/>
      <c r="ANC100" s="105"/>
      <c r="AND100" s="105"/>
      <c r="ANE100" s="105"/>
      <c r="ANF100" s="105"/>
      <c r="ANG100" s="105"/>
      <c r="ANH100" s="105"/>
      <c r="ANI100" s="105"/>
      <c r="ANJ100" s="105"/>
      <c r="ANK100" s="105"/>
      <c r="ANL100" s="105"/>
      <c r="ANM100" s="105"/>
      <c r="ANN100" s="105"/>
      <c r="ANO100" s="105"/>
      <c r="ANP100" s="105"/>
      <c r="ANQ100" s="105"/>
      <c r="ANR100" s="105"/>
      <c r="ANS100" s="105"/>
      <c r="ANT100" s="105"/>
      <c r="ANU100" s="105"/>
      <c r="ANV100" s="105"/>
      <c r="ANW100" s="105"/>
      <c r="ANX100" s="105"/>
      <c r="ANY100" s="105"/>
      <c r="ANZ100" s="105"/>
      <c r="AOA100" s="105"/>
      <c r="AOB100" s="105"/>
      <c r="AOC100" s="105"/>
      <c r="AOD100" s="105"/>
      <c r="AOE100" s="105"/>
      <c r="AOF100" s="105"/>
      <c r="AOG100" s="105"/>
      <c r="AOH100" s="105"/>
      <c r="AOI100" s="105"/>
      <c r="AOJ100" s="105"/>
      <c r="AOK100" s="105"/>
      <c r="AOL100" s="105"/>
      <c r="AOM100" s="105"/>
      <c r="AON100" s="105"/>
      <c r="AOO100" s="105"/>
      <c r="AOP100" s="105"/>
      <c r="AOQ100" s="105"/>
      <c r="AOR100" s="105"/>
      <c r="AOS100" s="105"/>
      <c r="AOT100" s="105"/>
      <c r="AOU100" s="105"/>
      <c r="AOV100" s="105"/>
      <c r="AOW100" s="105"/>
      <c r="AOX100" s="105"/>
      <c r="AOY100" s="105"/>
      <c r="AOZ100" s="105"/>
      <c r="APA100" s="105"/>
      <c r="APB100" s="105"/>
      <c r="APC100" s="105"/>
      <c r="APD100" s="105"/>
      <c r="APE100" s="105"/>
      <c r="APF100" s="105"/>
      <c r="APG100" s="105"/>
      <c r="APH100" s="105"/>
      <c r="API100" s="105"/>
      <c r="APJ100" s="105"/>
      <c r="APK100" s="105"/>
      <c r="APL100" s="105"/>
      <c r="APM100" s="105"/>
      <c r="APN100" s="105"/>
      <c r="APO100" s="105"/>
      <c r="APP100" s="105"/>
      <c r="APQ100" s="105"/>
      <c r="APR100" s="105"/>
      <c r="APS100" s="105"/>
      <c r="APT100" s="105"/>
      <c r="APU100" s="105"/>
      <c r="APV100" s="105"/>
      <c r="APW100" s="105"/>
      <c r="APX100" s="105"/>
      <c r="APY100" s="105"/>
      <c r="APZ100" s="105"/>
      <c r="AQA100" s="105"/>
      <c r="AQB100" s="105"/>
      <c r="AQC100" s="105"/>
      <c r="AQD100" s="105"/>
      <c r="AQE100" s="105"/>
      <c r="AQF100" s="105"/>
      <c r="AQG100" s="105"/>
      <c r="AQH100" s="105"/>
      <c r="AQI100" s="105"/>
      <c r="AQJ100" s="105"/>
      <c r="AQK100" s="105"/>
      <c r="AQL100" s="105"/>
      <c r="AQM100" s="105"/>
      <c r="AQN100" s="105"/>
      <c r="AQO100" s="105"/>
      <c r="AQP100" s="105"/>
      <c r="AQQ100" s="105"/>
      <c r="AQR100" s="105"/>
      <c r="AQS100" s="105"/>
      <c r="AQT100" s="105"/>
      <c r="AQU100" s="105"/>
      <c r="AQV100" s="105"/>
      <c r="AQW100" s="105"/>
      <c r="AQX100" s="105"/>
      <c r="AQY100" s="105"/>
      <c r="AQZ100" s="105"/>
      <c r="ARA100" s="105"/>
      <c r="ARB100" s="105"/>
      <c r="ARC100" s="105"/>
      <c r="ARD100" s="105"/>
      <c r="ARE100" s="105"/>
      <c r="ARF100" s="105"/>
      <c r="ARG100" s="105"/>
      <c r="ARH100" s="105"/>
      <c r="ARI100" s="105"/>
      <c r="ARJ100" s="105"/>
      <c r="ARK100" s="105"/>
      <c r="ARL100" s="105"/>
      <c r="ARM100" s="105"/>
      <c r="ARN100" s="105"/>
      <c r="ARO100" s="105"/>
      <c r="ARP100" s="105"/>
      <c r="ARQ100" s="105"/>
      <c r="ARR100" s="105"/>
      <c r="ARS100" s="105"/>
      <c r="ART100" s="105"/>
      <c r="ARU100" s="105"/>
      <c r="ARV100" s="105"/>
      <c r="ARW100" s="105"/>
      <c r="ARX100" s="105"/>
      <c r="ARY100" s="105"/>
      <c r="ARZ100" s="105"/>
      <c r="ASA100" s="105"/>
      <c r="ASB100" s="105"/>
      <c r="ASC100" s="105"/>
      <c r="ASD100" s="105"/>
      <c r="ASE100" s="105"/>
      <c r="ASF100" s="105"/>
      <c r="ASG100" s="105"/>
      <c r="ASH100" s="105"/>
      <c r="ASI100" s="105"/>
      <c r="ASJ100" s="105"/>
      <c r="ASK100" s="105"/>
      <c r="ASL100" s="105"/>
      <c r="ASM100" s="105"/>
      <c r="ASN100" s="105"/>
      <c r="ASO100" s="105"/>
      <c r="ASP100" s="105"/>
      <c r="ASQ100" s="105"/>
      <c r="ASR100" s="105"/>
      <c r="ASS100" s="105"/>
      <c r="AST100" s="105"/>
      <c r="ASU100" s="105"/>
      <c r="ASV100" s="105"/>
      <c r="ASW100" s="105"/>
      <c r="ASX100" s="105"/>
      <c r="ASY100" s="105"/>
      <c r="ASZ100" s="105"/>
      <c r="ATA100" s="105"/>
      <c r="ATB100" s="105"/>
      <c r="ATC100" s="105"/>
      <c r="ATD100" s="105"/>
      <c r="ATE100" s="105"/>
      <c r="ATF100" s="105"/>
      <c r="ATG100" s="105"/>
      <c r="ATH100" s="105"/>
      <c r="ATI100" s="105"/>
      <c r="ATJ100" s="105"/>
      <c r="ATK100" s="105"/>
      <c r="ATL100" s="105"/>
      <c r="ATM100" s="105"/>
      <c r="ATN100" s="105"/>
      <c r="ATO100" s="105"/>
      <c r="ATP100" s="105"/>
      <c r="ATQ100" s="105"/>
      <c r="ATR100" s="105"/>
      <c r="ATS100" s="105"/>
      <c r="ATT100" s="105"/>
      <c r="ATU100" s="105"/>
      <c r="ATV100" s="105"/>
      <c r="ATW100" s="105"/>
      <c r="ATX100" s="105"/>
      <c r="ATY100" s="105"/>
      <c r="ATZ100" s="105"/>
      <c r="AUA100" s="105"/>
      <c r="AUB100" s="105"/>
      <c r="AUC100" s="105"/>
      <c r="AUD100" s="105"/>
      <c r="AUE100" s="105"/>
      <c r="AUF100" s="105"/>
      <c r="AUG100" s="105"/>
      <c r="AUH100" s="105"/>
      <c r="AUI100" s="105"/>
      <c r="AUJ100" s="105"/>
      <c r="AUK100" s="105"/>
      <c r="AUL100" s="105"/>
      <c r="AUM100" s="105"/>
      <c r="AUN100" s="105"/>
      <c r="AUO100" s="105"/>
      <c r="AUP100" s="105"/>
      <c r="AUQ100" s="105"/>
      <c r="AUR100" s="105"/>
      <c r="AUS100" s="105"/>
      <c r="AUT100" s="105"/>
      <c r="AUU100" s="105"/>
      <c r="AUV100" s="105"/>
      <c r="AUW100" s="105"/>
      <c r="AUX100" s="105"/>
      <c r="AUY100" s="105"/>
      <c r="AUZ100" s="105"/>
      <c r="AVA100" s="105"/>
      <c r="AVB100" s="105"/>
      <c r="AVC100" s="105"/>
      <c r="AVD100" s="105"/>
      <c r="AVE100" s="105"/>
      <c r="AVF100" s="105"/>
      <c r="AVG100" s="105"/>
      <c r="AVH100" s="105"/>
      <c r="AVI100" s="105"/>
      <c r="AVJ100" s="105"/>
      <c r="AVK100" s="105"/>
      <c r="AVL100" s="105"/>
      <c r="AVM100" s="105"/>
      <c r="AVN100" s="105"/>
      <c r="AVO100" s="105"/>
      <c r="AVP100" s="105"/>
      <c r="AVQ100" s="105"/>
      <c r="AVR100" s="105"/>
      <c r="AVS100" s="105"/>
      <c r="AVT100" s="105"/>
      <c r="AVU100" s="105"/>
      <c r="AVV100" s="105"/>
      <c r="AVW100" s="105"/>
      <c r="AVX100" s="105"/>
      <c r="AVY100" s="105"/>
      <c r="AVZ100" s="105"/>
      <c r="AWA100" s="105"/>
      <c r="AWB100" s="105"/>
      <c r="AWC100" s="105"/>
      <c r="AWD100" s="105"/>
      <c r="AWE100" s="105"/>
      <c r="AWF100" s="105"/>
      <c r="AWG100" s="105"/>
      <c r="AWH100" s="105"/>
    </row>
    <row r="101" spans="1:1282" s="58" customFormat="1">
      <c r="A101" s="2578"/>
      <c r="B101" s="65"/>
      <c r="C101" s="2741" t="s">
        <v>103</v>
      </c>
      <c r="D101" s="2741"/>
      <c r="E101" s="2741"/>
      <c r="F101" s="2741"/>
      <c r="G101" s="2741"/>
      <c r="H101" s="2741"/>
      <c r="I101" s="2741"/>
      <c r="J101" s="2741"/>
      <c r="K101" s="2741"/>
      <c r="L101" s="2741"/>
      <c r="M101" s="2741"/>
      <c r="N101" s="2742"/>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c r="CE101" s="105"/>
      <c r="CF101" s="105"/>
      <c r="CG101" s="105"/>
      <c r="CH101" s="105"/>
      <c r="CI101" s="105"/>
      <c r="CJ101" s="105"/>
      <c r="CK101" s="105"/>
      <c r="CL101" s="105"/>
      <c r="CM101" s="105"/>
      <c r="CN101" s="105"/>
      <c r="CO101" s="105"/>
      <c r="CP101" s="105"/>
      <c r="CQ101" s="105"/>
      <c r="CR101" s="105"/>
      <c r="CS101" s="105"/>
      <c r="CT101" s="105"/>
      <c r="CU101" s="105"/>
      <c r="CV101" s="105"/>
      <c r="CW101" s="105"/>
      <c r="CX101" s="105"/>
      <c r="CY101" s="105"/>
      <c r="CZ101" s="105"/>
      <c r="DA101" s="105"/>
      <c r="DB101" s="105"/>
      <c r="DC101" s="105"/>
      <c r="DD101" s="105"/>
      <c r="DE101" s="105"/>
      <c r="DF101" s="105"/>
      <c r="DG101" s="105"/>
      <c r="DH101" s="105"/>
      <c r="DI101" s="105"/>
      <c r="DJ101" s="105"/>
      <c r="DK101" s="105"/>
      <c r="DL101" s="105"/>
      <c r="DM101" s="105"/>
      <c r="DN101" s="105"/>
      <c r="DO101" s="105"/>
      <c r="DP101" s="105"/>
      <c r="DQ101" s="105"/>
      <c r="DR101" s="105"/>
      <c r="DS101" s="105"/>
      <c r="DT101" s="105"/>
      <c r="DU101" s="105"/>
      <c r="DV101" s="105"/>
      <c r="DW101" s="105"/>
      <c r="DX101" s="105"/>
      <c r="DY101" s="105"/>
      <c r="DZ101" s="105"/>
      <c r="EA101" s="105"/>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05"/>
      <c r="FM101" s="105"/>
      <c r="FN101" s="105"/>
      <c r="FO101" s="105"/>
      <c r="FP101" s="105"/>
      <c r="FQ101" s="105"/>
      <c r="FR101" s="105"/>
      <c r="FS101" s="105"/>
      <c r="FT101" s="105"/>
      <c r="FU101" s="105"/>
      <c r="FV101" s="105"/>
      <c r="FW101" s="105"/>
      <c r="FX101" s="105"/>
      <c r="FY101" s="105"/>
      <c r="FZ101" s="105"/>
      <c r="GA101" s="105"/>
      <c r="GB101" s="105"/>
      <c r="GC101" s="105"/>
      <c r="GD101" s="105"/>
      <c r="GE101" s="105"/>
      <c r="GF101" s="105"/>
      <c r="GG101" s="105"/>
      <c r="GH101" s="105"/>
      <c r="GI101" s="105"/>
      <c r="GJ101" s="105"/>
      <c r="GK101" s="105"/>
      <c r="GL101" s="105"/>
      <c r="GM101" s="105"/>
      <c r="GN101" s="105"/>
      <c r="GO101" s="105"/>
      <c r="GP101" s="105"/>
      <c r="GQ101" s="105"/>
      <c r="GR101" s="105"/>
      <c r="GS101" s="105"/>
      <c r="GT101" s="105"/>
      <c r="GU101" s="105"/>
      <c r="GV101" s="105"/>
      <c r="GW101" s="105"/>
      <c r="GX101" s="105"/>
      <c r="GY101" s="105"/>
      <c r="GZ101" s="105"/>
      <c r="HA101" s="105"/>
      <c r="HB101" s="105"/>
      <c r="HC101" s="105"/>
      <c r="HD101" s="105"/>
      <c r="HE101" s="105"/>
      <c r="HF101" s="105"/>
      <c r="HG101" s="105"/>
      <c r="HH101" s="105"/>
      <c r="HI101" s="105"/>
      <c r="HJ101" s="105"/>
      <c r="HK101" s="105"/>
      <c r="HL101" s="105"/>
      <c r="HM101" s="105"/>
      <c r="HN101" s="105"/>
      <c r="HO101" s="105"/>
      <c r="HP101" s="105"/>
      <c r="HQ101" s="105"/>
      <c r="HR101" s="105"/>
      <c r="HS101" s="105"/>
      <c r="HT101" s="105"/>
      <c r="HU101" s="105"/>
      <c r="HV101" s="105"/>
      <c r="HW101" s="105"/>
      <c r="HX101" s="105"/>
      <c r="HY101" s="105"/>
      <c r="HZ101" s="105"/>
      <c r="IA101" s="105"/>
      <c r="IB101" s="105"/>
      <c r="IC101" s="105"/>
      <c r="ID101" s="105"/>
      <c r="IE101" s="105"/>
      <c r="IF101" s="105"/>
      <c r="IG101" s="105"/>
      <c r="IH101" s="105"/>
      <c r="II101" s="105"/>
      <c r="IJ101" s="105"/>
      <c r="IK101" s="105"/>
      <c r="IL101" s="105"/>
      <c r="IM101" s="105"/>
      <c r="IN101" s="105"/>
      <c r="IO101" s="105"/>
      <c r="IP101" s="105"/>
      <c r="IQ101" s="105"/>
      <c r="IR101" s="105"/>
      <c r="IS101" s="105"/>
      <c r="IT101" s="105"/>
      <c r="IU101" s="105"/>
      <c r="IV101" s="105"/>
      <c r="IW101" s="105"/>
      <c r="IX101" s="105"/>
      <c r="IY101" s="105"/>
      <c r="IZ101" s="105"/>
      <c r="JA101" s="105"/>
      <c r="JB101" s="105"/>
      <c r="JC101" s="105"/>
      <c r="JD101" s="105"/>
      <c r="JE101" s="105"/>
      <c r="JF101" s="105"/>
      <c r="JG101" s="105"/>
      <c r="JH101" s="105"/>
      <c r="JI101" s="105"/>
      <c r="JJ101" s="105"/>
      <c r="JK101" s="105"/>
      <c r="JL101" s="105"/>
      <c r="JM101" s="105"/>
      <c r="JN101" s="105"/>
      <c r="JO101" s="105"/>
      <c r="JP101" s="105"/>
      <c r="JQ101" s="105"/>
      <c r="JR101" s="105"/>
      <c r="JS101" s="105"/>
      <c r="JT101" s="105"/>
      <c r="JU101" s="105"/>
      <c r="JV101" s="105"/>
      <c r="JW101" s="105"/>
      <c r="JX101" s="105"/>
      <c r="JY101" s="105"/>
      <c r="JZ101" s="105"/>
      <c r="KA101" s="105"/>
      <c r="KB101" s="105"/>
      <c r="KC101" s="105"/>
      <c r="KD101" s="105"/>
      <c r="KE101" s="105"/>
      <c r="KF101" s="105"/>
      <c r="KG101" s="105"/>
      <c r="KH101" s="105"/>
      <c r="KI101" s="105"/>
      <c r="KJ101" s="105"/>
      <c r="KK101" s="105"/>
      <c r="KL101" s="105"/>
      <c r="KM101" s="105"/>
      <c r="KN101" s="105"/>
      <c r="KO101" s="105"/>
      <c r="KP101" s="105"/>
      <c r="KQ101" s="105"/>
      <c r="KR101" s="105"/>
      <c r="KS101" s="105"/>
      <c r="KT101" s="105"/>
      <c r="KU101" s="105"/>
      <c r="KV101" s="105"/>
      <c r="KW101" s="105"/>
      <c r="KX101" s="105"/>
      <c r="KY101" s="105"/>
      <c r="KZ101" s="105"/>
      <c r="LA101" s="105"/>
      <c r="LB101" s="105"/>
      <c r="LC101" s="105"/>
      <c r="LD101" s="105"/>
      <c r="LE101" s="105"/>
      <c r="LF101" s="105"/>
      <c r="LG101" s="105"/>
      <c r="LH101" s="105"/>
      <c r="LI101" s="105"/>
      <c r="LJ101" s="105"/>
      <c r="LK101" s="105"/>
      <c r="LL101" s="105"/>
      <c r="LM101" s="105"/>
      <c r="LN101" s="105"/>
      <c r="LO101" s="105"/>
      <c r="LP101" s="105"/>
      <c r="LQ101" s="105"/>
      <c r="LR101" s="105"/>
      <c r="LS101" s="105"/>
      <c r="LT101" s="105"/>
      <c r="LU101" s="105"/>
      <c r="LV101" s="105"/>
      <c r="LW101" s="105"/>
      <c r="LX101" s="105"/>
      <c r="LY101" s="105"/>
      <c r="LZ101" s="105"/>
      <c r="MA101" s="105"/>
      <c r="MB101" s="105"/>
      <c r="MC101" s="105"/>
      <c r="MD101" s="105"/>
      <c r="ME101" s="105"/>
      <c r="MF101" s="105"/>
      <c r="MG101" s="105"/>
      <c r="MH101" s="105"/>
      <c r="MI101" s="105"/>
      <c r="MJ101" s="105"/>
      <c r="MK101" s="105"/>
      <c r="ML101" s="105"/>
      <c r="MM101" s="105"/>
      <c r="MN101" s="105"/>
      <c r="MO101" s="105"/>
      <c r="MP101" s="105"/>
      <c r="MQ101" s="105"/>
      <c r="MR101" s="105"/>
      <c r="MS101" s="105"/>
      <c r="MT101" s="105"/>
      <c r="MU101" s="105"/>
      <c r="MV101" s="105"/>
      <c r="MW101" s="105"/>
      <c r="MX101" s="105"/>
      <c r="MY101" s="105"/>
      <c r="MZ101" s="105"/>
      <c r="NA101" s="105"/>
      <c r="NB101" s="105"/>
      <c r="NC101" s="105"/>
      <c r="ND101" s="105"/>
      <c r="NE101" s="105"/>
      <c r="NF101" s="105"/>
      <c r="NG101" s="105"/>
      <c r="NH101" s="105"/>
      <c r="NI101" s="105"/>
      <c r="NJ101" s="105"/>
      <c r="NK101" s="105"/>
      <c r="NL101" s="105"/>
      <c r="NM101" s="105"/>
      <c r="NN101" s="105"/>
      <c r="NO101" s="105"/>
      <c r="NP101" s="105"/>
      <c r="NQ101" s="105"/>
      <c r="NR101" s="105"/>
      <c r="NS101" s="105"/>
      <c r="NT101" s="105"/>
      <c r="NU101" s="105"/>
      <c r="NV101" s="105"/>
      <c r="NW101" s="105"/>
      <c r="NX101" s="105"/>
      <c r="NY101" s="105"/>
      <c r="NZ101" s="105"/>
      <c r="OA101" s="105"/>
      <c r="OB101" s="105"/>
      <c r="OC101" s="105"/>
      <c r="OD101" s="105"/>
      <c r="OE101" s="105"/>
      <c r="OF101" s="105"/>
      <c r="OG101" s="105"/>
      <c r="OH101" s="105"/>
      <c r="OI101" s="105"/>
      <c r="OJ101" s="105"/>
      <c r="OK101" s="105"/>
      <c r="OL101" s="105"/>
      <c r="OM101" s="105"/>
      <c r="ON101" s="105"/>
      <c r="OO101" s="105"/>
      <c r="OP101" s="105"/>
      <c r="OQ101" s="105"/>
      <c r="OR101" s="105"/>
      <c r="OS101" s="105"/>
      <c r="OT101" s="105"/>
      <c r="OU101" s="105"/>
      <c r="OV101" s="105"/>
      <c r="OW101" s="105"/>
      <c r="OX101" s="105"/>
      <c r="OY101" s="105"/>
      <c r="OZ101" s="105"/>
      <c r="PA101" s="105"/>
      <c r="PB101" s="105"/>
      <c r="PC101" s="105"/>
      <c r="PD101" s="105"/>
      <c r="PE101" s="105"/>
      <c r="PF101" s="105"/>
      <c r="PG101" s="105"/>
      <c r="PH101" s="105"/>
      <c r="PI101" s="105"/>
      <c r="PJ101" s="105"/>
      <c r="PK101" s="105"/>
      <c r="PL101" s="105"/>
      <c r="PM101" s="105"/>
      <c r="PN101" s="105"/>
      <c r="PO101" s="105"/>
      <c r="PP101" s="105"/>
      <c r="PQ101" s="105"/>
      <c r="PR101" s="105"/>
      <c r="PS101" s="105"/>
      <c r="PT101" s="105"/>
      <c r="PU101" s="105"/>
      <c r="PV101" s="105"/>
      <c r="PW101" s="105"/>
      <c r="PX101" s="105"/>
      <c r="PY101" s="105"/>
      <c r="PZ101" s="105"/>
      <c r="QA101" s="105"/>
      <c r="QB101" s="105"/>
      <c r="QC101" s="105"/>
      <c r="QD101" s="105"/>
      <c r="QE101" s="105"/>
      <c r="QF101" s="105"/>
      <c r="QG101" s="105"/>
      <c r="QH101" s="105"/>
      <c r="QI101" s="105"/>
      <c r="QJ101" s="105"/>
      <c r="QK101" s="105"/>
      <c r="QL101" s="105"/>
      <c r="QM101" s="105"/>
      <c r="QN101" s="105"/>
      <c r="QO101" s="105"/>
      <c r="QP101" s="105"/>
      <c r="QQ101" s="105"/>
      <c r="QR101" s="105"/>
      <c r="QS101" s="105"/>
      <c r="QT101" s="105"/>
      <c r="QU101" s="105"/>
      <c r="QV101" s="105"/>
      <c r="QW101" s="105"/>
      <c r="QX101" s="105"/>
      <c r="QY101" s="105"/>
      <c r="QZ101" s="105"/>
      <c r="RA101" s="105"/>
      <c r="RB101" s="105"/>
      <c r="RC101" s="105"/>
      <c r="RD101" s="105"/>
      <c r="RE101" s="105"/>
      <c r="RF101" s="105"/>
      <c r="RG101" s="105"/>
      <c r="RH101" s="105"/>
      <c r="RI101" s="105"/>
      <c r="RJ101" s="105"/>
      <c r="RK101" s="105"/>
      <c r="RL101" s="105"/>
      <c r="RM101" s="105"/>
      <c r="RN101" s="105"/>
      <c r="RO101" s="105"/>
      <c r="RP101" s="105"/>
      <c r="RQ101" s="105"/>
      <c r="RR101" s="105"/>
      <c r="RS101" s="105"/>
      <c r="RT101" s="105"/>
      <c r="RU101" s="105"/>
      <c r="RV101" s="105"/>
      <c r="RW101" s="105"/>
      <c r="RX101" s="105"/>
      <c r="RY101" s="105"/>
      <c r="RZ101" s="105"/>
      <c r="SA101" s="105"/>
      <c r="SB101" s="105"/>
      <c r="SC101" s="105"/>
      <c r="SD101" s="105"/>
      <c r="SE101" s="105"/>
      <c r="SF101" s="105"/>
      <c r="SG101" s="105"/>
      <c r="SH101" s="105"/>
      <c r="SI101" s="105"/>
      <c r="SJ101" s="105"/>
      <c r="SK101" s="105"/>
      <c r="SL101" s="105"/>
      <c r="SM101" s="105"/>
      <c r="SN101" s="105"/>
      <c r="SO101" s="105"/>
      <c r="SP101" s="105"/>
      <c r="SQ101" s="105"/>
      <c r="SR101" s="105"/>
      <c r="SS101" s="105"/>
      <c r="ST101" s="105"/>
      <c r="SU101" s="105"/>
      <c r="SV101" s="105"/>
      <c r="SW101" s="105"/>
      <c r="SX101" s="105"/>
      <c r="SY101" s="105"/>
      <c r="SZ101" s="105"/>
      <c r="TA101" s="105"/>
      <c r="TB101" s="105"/>
      <c r="TC101" s="105"/>
      <c r="TD101" s="105"/>
      <c r="TE101" s="105"/>
      <c r="TF101" s="105"/>
      <c r="TG101" s="105"/>
      <c r="TH101" s="105"/>
      <c r="TI101" s="105"/>
      <c r="TJ101" s="105"/>
      <c r="TK101" s="105"/>
      <c r="TL101" s="105"/>
      <c r="TM101" s="105"/>
      <c r="TN101" s="105"/>
      <c r="TO101" s="105"/>
      <c r="TP101" s="105"/>
      <c r="TQ101" s="105"/>
      <c r="TR101" s="105"/>
      <c r="TS101" s="105"/>
      <c r="TT101" s="105"/>
      <c r="TU101" s="105"/>
      <c r="TV101" s="105"/>
      <c r="TW101" s="105"/>
      <c r="TX101" s="105"/>
      <c r="TY101" s="105"/>
      <c r="TZ101" s="105"/>
      <c r="UA101" s="105"/>
      <c r="UB101" s="105"/>
      <c r="UC101" s="105"/>
      <c r="UD101" s="105"/>
      <c r="UE101" s="105"/>
      <c r="UF101" s="105"/>
      <c r="UG101" s="105"/>
      <c r="UH101" s="105"/>
      <c r="UI101" s="105"/>
      <c r="UJ101" s="105"/>
      <c r="UK101" s="105"/>
      <c r="UL101" s="105"/>
      <c r="UM101" s="105"/>
      <c r="UN101" s="105"/>
      <c r="UO101" s="105"/>
      <c r="UP101" s="105"/>
      <c r="UQ101" s="105"/>
      <c r="UR101" s="105"/>
      <c r="US101" s="105"/>
      <c r="UT101" s="105"/>
      <c r="UU101" s="105"/>
      <c r="UV101" s="105"/>
      <c r="UW101" s="105"/>
      <c r="UX101" s="105"/>
      <c r="UY101" s="105"/>
      <c r="UZ101" s="105"/>
      <c r="VA101" s="105"/>
      <c r="VB101" s="105"/>
      <c r="VC101" s="105"/>
      <c r="VD101" s="105"/>
      <c r="VE101" s="105"/>
      <c r="VF101" s="105"/>
      <c r="VG101" s="105"/>
      <c r="VH101" s="105"/>
      <c r="VI101" s="105"/>
      <c r="VJ101" s="105"/>
      <c r="VK101" s="105"/>
      <c r="VL101" s="105"/>
      <c r="VM101" s="105"/>
      <c r="VN101" s="105"/>
      <c r="VO101" s="105"/>
      <c r="VP101" s="105"/>
      <c r="VQ101" s="105"/>
      <c r="VR101" s="105"/>
      <c r="VS101" s="105"/>
      <c r="VT101" s="105"/>
      <c r="VU101" s="105"/>
      <c r="VV101" s="105"/>
      <c r="VW101" s="105"/>
      <c r="VX101" s="105"/>
      <c r="VY101" s="105"/>
      <c r="VZ101" s="105"/>
      <c r="WA101" s="105"/>
      <c r="WB101" s="105"/>
      <c r="WC101" s="105"/>
      <c r="WD101" s="105"/>
      <c r="WE101" s="105"/>
      <c r="WF101" s="105"/>
      <c r="WG101" s="105"/>
      <c r="WH101" s="105"/>
      <c r="WI101" s="105"/>
      <c r="WJ101" s="105"/>
      <c r="WK101" s="105"/>
      <c r="WL101" s="105"/>
      <c r="WM101" s="105"/>
      <c r="WN101" s="105"/>
      <c r="WO101" s="105"/>
      <c r="WP101" s="105"/>
      <c r="WQ101" s="105"/>
      <c r="WR101" s="105"/>
      <c r="WS101" s="105"/>
      <c r="WT101" s="105"/>
      <c r="WU101" s="105"/>
      <c r="WV101" s="105"/>
      <c r="WW101" s="105"/>
      <c r="WX101" s="105"/>
      <c r="WY101" s="105"/>
      <c r="WZ101" s="105"/>
      <c r="XA101" s="105"/>
      <c r="XB101" s="105"/>
      <c r="XC101" s="105"/>
      <c r="XD101" s="105"/>
      <c r="XE101" s="105"/>
      <c r="XF101" s="105"/>
      <c r="XG101" s="105"/>
      <c r="XH101" s="105"/>
      <c r="XI101" s="105"/>
      <c r="XJ101" s="105"/>
      <c r="XK101" s="105"/>
      <c r="XL101" s="105"/>
      <c r="XM101" s="105"/>
      <c r="XN101" s="105"/>
      <c r="XO101" s="105"/>
      <c r="XP101" s="105"/>
      <c r="XQ101" s="105"/>
      <c r="XR101" s="105"/>
      <c r="XS101" s="105"/>
      <c r="XT101" s="105"/>
      <c r="XU101" s="105"/>
      <c r="XV101" s="105"/>
      <c r="XW101" s="105"/>
      <c r="XX101" s="105"/>
      <c r="XY101" s="105"/>
      <c r="XZ101" s="105"/>
      <c r="YA101" s="105"/>
      <c r="YB101" s="105"/>
      <c r="YC101" s="105"/>
      <c r="YD101" s="105"/>
      <c r="YE101" s="105"/>
      <c r="YF101" s="105"/>
      <c r="YG101" s="105"/>
      <c r="YH101" s="105"/>
      <c r="YI101" s="105"/>
      <c r="YJ101" s="105"/>
      <c r="YK101" s="105"/>
      <c r="YL101" s="105"/>
      <c r="YM101" s="105"/>
      <c r="YN101" s="105"/>
      <c r="YO101" s="105"/>
      <c r="YP101" s="105"/>
      <c r="YQ101" s="105"/>
      <c r="YR101" s="105"/>
      <c r="YS101" s="105"/>
      <c r="YT101" s="105"/>
      <c r="YU101" s="105"/>
      <c r="YV101" s="105"/>
      <c r="YW101" s="105"/>
      <c r="YX101" s="105"/>
      <c r="YY101" s="105"/>
      <c r="YZ101" s="105"/>
      <c r="ZA101" s="105"/>
      <c r="ZB101" s="105"/>
      <c r="ZC101" s="105"/>
      <c r="ZD101" s="105"/>
      <c r="ZE101" s="105"/>
      <c r="ZF101" s="105"/>
      <c r="ZG101" s="105"/>
      <c r="ZH101" s="105"/>
      <c r="ZI101" s="105"/>
      <c r="ZJ101" s="105"/>
      <c r="ZK101" s="105"/>
      <c r="ZL101" s="105"/>
      <c r="ZM101" s="105"/>
      <c r="ZN101" s="105"/>
      <c r="ZO101" s="105"/>
      <c r="ZP101" s="105"/>
      <c r="ZQ101" s="105"/>
      <c r="ZR101" s="105"/>
      <c r="ZS101" s="105"/>
      <c r="ZT101" s="105"/>
      <c r="ZU101" s="105"/>
      <c r="ZV101" s="105"/>
      <c r="ZW101" s="105"/>
      <c r="ZX101" s="105"/>
      <c r="ZY101" s="105"/>
      <c r="ZZ101" s="105"/>
      <c r="AAA101" s="105"/>
      <c r="AAB101" s="105"/>
      <c r="AAC101" s="105"/>
      <c r="AAD101" s="105"/>
      <c r="AAE101" s="105"/>
      <c r="AAF101" s="105"/>
      <c r="AAG101" s="105"/>
      <c r="AAH101" s="105"/>
      <c r="AAI101" s="105"/>
      <c r="AAJ101" s="105"/>
      <c r="AAK101" s="105"/>
      <c r="AAL101" s="105"/>
      <c r="AAM101" s="105"/>
      <c r="AAN101" s="105"/>
      <c r="AAO101" s="105"/>
      <c r="AAP101" s="105"/>
      <c r="AAQ101" s="105"/>
      <c r="AAR101" s="105"/>
      <c r="AAS101" s="105"/>
      <c r="AAT101" s="105"/>
      <c r="AAU101" s="105"/>
      <c r="AAV101" s="105"/>
      <c r="AAW101" s="105"/>
      <c r="AAX101" s="105"/>
      <c r="AAY101" s="105"/>
      <c r="AAZ101" s="105"/>
      <c r="ABA101" s="105"/>
      <c r="ABB101" s="105"/>
      <c r="ABC101" s="105"/>
      <c r="ABD101" s="105"/>
      <c r="ABE101" s="105"/>
      <c r="ABF101" s="105"/>
      <c r="ABG101" s="105"/>
      <c r="ABH101" s="105"/>
      <c r="ABI101" s="105"/>
      <c r="ABJ101" s="105"/>
      <c r="ABK101" s="105"/>
      <c r="ABL101" s="105"/>
      <c r="ABM101" s="105"/>
      <c r="ABN101" s="105"/>
      <c r="ABO101" s="105"/>
      <c r="ABP101" s="105"/>
      <c r="ABQ101" s="105"/>
      <c r="ABR101" s="105"/>
      <c r="ABS101" s="105"/>
      <c r="ABT101" s="105"/>
      <c r="ABU101" s="105"/>
      <c r="ABV101" s="105"/>
      <c r="ABW101" s="105"/>
      <c r="ABX101" s="105"/>
      <c r="ABY101" s="105"/>
      <c r="ABZ101" s="105"/>
      <c r="ACA101" s="105"/>
      <c r="ACB101" s="105"/>
      <c r="ACC101" s="105"/>
      <c r="ACD101" s="105"/>
      <c r="ACE101" s="105"/>
      <c r="ACF101" s="105"/>
      <c r="ACG101" s="105"/>
      <c r="ACH101" s="105"/>
      <c r="ACI101" s="105"/>
      <c r="ACJ101" s="105"/>
      <c r="ACK101" s="105"/>
      <c r="ACL101" s="105"/>
      <c r="ACM101" s="105"/>
      <c r="ACN101" s="105"/>
      <c r="ACO101" s="105"/>
      <c r="ACP101" s="105"/>
      <c r="ACQ101" s="105"/>
      <c r="ACR101" s="105"/>
      <c r="ACS101" s="105"/>
      <c r="ACT101" s="105"/>
      <c r="ACU101" s="105"/>
      <c r="ACV101" s="105"/>
      <c r="ACW101" s="105"/>
      <c r="ACX101" s="105"/>
      <c r="ACY101" s="105"/>
      <c r="ACZ101" s="105"/>
      <c r="ADA101" s="105"/>
      <c r="ADB101" s="105"/>
      <c r="ADC101" s="105"/>
      <c r="ADD101" s="105"/>
      <c r="ADE101" s="105"/>
      <c r="ADF101" s="105"/>
      <c r="ADG101" s="105"/>
      <c r="ADH101" s="105"/>
      <c r="ADI101" s="105"/>
      <c r="ADJ101" s="105"/>
      <c r="ADK101" s="105"/>
      <c r="ADL101" s="105"/>
      <c r="ADM101" s="105"/>
      <c r="ADN101" s="105"/>
      <c r="ADO101" s="105"/>
      <c r="ADP101" s="105"/>
      <c r="ADQ101" s="105"/>
      <c r="ADR101" s="105"/>
      <c r="ADS101" s="105"/>
      <c r="ADT101" s="105"/>
      <c r="ADU101" s="105"/>
      <c r="ADV101" s="105"/>
      <c r="ADW101" s="105"/>
      <c r="ADX101" s="105"/>
      <c r="ADY101" s="105"/>
      <c r="ADZ101" s="105"/>
      <c r="AEA101" s="105"/>
      <c r="AEB101" s="105"/>
      <c r="AEC101" s="105"/>
      <c r="AED101" s="105"/>
      <c r="AEE101" s="105"/>
      <c r="AEF101" s="105"/>
      <c r="AEG101" s="105"/>
      <c r="AEH101" s="105"/>
      <c r="AEI101" s="105"/>
      <c r="AEJ101" s="105"/>
      <c r="AEK101" s="105"/>
      <c r="AEL101" s="105"/>
      <c r="AEM101" s="105"/>
      <c r="AEN101" s="105"/>
      <c r="AEO101" s="105"/>
      <c r="AEP101" s="105"/>
      <c r="AEQ101" s="105"/>
      <c r="AER101" s="105"/>
      <c r="AES101" s="105"/>
      <c r="AET101" s="105"/>
      <c r="AEU101" s="105"/>
      <c r="AEV101" s="105"/>
      <c r="AEW101" s="105"/>
      <c r="AEX101" s="105"/>
      <c r="AEY101" s="105"/>
      <c r="AEZ101" s="105"/>
      <c r="AFA101" s="105"/>
      <c r="AFB101" s="105"/>
      <c r="AFC101" s="105"/>
      <c r="AFD101" s="105"/>
      <c r="AFE101" s="105"/>
      <c r="AFF101" s="105"/>
      <c r="AFG101" s="105"/>
      <c r="AFH101" s="105"/>
      <c r="AFI101" s="105"/>
      <c r="AFJ101" s="105"/>
      <c r="AFK101" s="105"/>
      <c r="AFL101" s="105"/>
      <c r="AFM101" s="105"/>
      <c r="AFN101" s="105"/>
      <c r="AFO101" s="105"/>
      <c r="AFP101" s="105"/>
      <c r="AFQ101" s="105"/>
      <c r="AFR101" s="105"/>
      <c r="AFS101" s="105"/>
      <c r="AFT101" s="105"/>
      <c r="AFU101" s="105"/>
      <c r="AFV101" s="105"/>
      <c r="AFW101" s="105"/>
      <c r="AFX101" s="105"/>
      <c r="AFY101" s="105"/>
      <c r="AFZ101" s="105"/>
      <c r="AGA101" s="105"/>
      <c r="AGB101" s="105"/>
      <c r="AGC101" s="105"/>
      <c r="AGD101" s="105"/>
      <c r="AGE101" s="105"/>
      <c r="AGF101" s="105"/>
      <c r="AGG101" s="105"/>
      <c r="AGH101" s="105"/>
      <c r="AGI101" s="105"/>
      <c r="AGJ101" s="105"/>
      <c r="AGK101" s="105"/>
      <c r="AGL101" s="105"/>
      <c r="AGM101" s="105"/>
      <c r="AGN101" s="105"/>
      <c r="AGO101" s="105"/>
      <c r="AGP101" s="105"/>
      <c r="AGQ101" s="105"/>
      <c r="AGR101" s="105"/>
      <c r="AGS101" s="105"/>
      <c r="AGT101" s="105"/>
      <c r="AGU101" s="105"/>
      <c r="AGV101" s="105"/>
      <c r="AGW101" s="105"/>
      <c r="AGX101" s="105"/>
      <c r="AGY101" s="105"/>
      <c r="AGZ101" s="105"/>
      <c r="AHA101" s="105"/>
      <c r="AHB101" s="105"/>
      <c r="AHC101" s="105"/>
      <c r="AHD101" s="105"/>
      <c r="AHE101" s="105"/>
      <c r="AHF101" s="105"/>
      <c r="AHG101" s="105"/>
      <c r="AHH101" s="105"/>
      <c r="AHI101" s="105"/>
      <c r="AHJ101" s="105"/>
      <c r="AHK101" s="105"/>
      <c r="AHL101" s="105"/>
      <c r="AHM101" s="105"/>
      <c r="AHN101" s="105"/>
      <c r="AHO101" s="105"/>
      <c r="AHP101" s="105"/>
      <c r="AHQ101" s="105"/>
      <c r="AHR101" s="105"/>
      <c r="AHS101" s="105"/>
      <c r="AHT101" s="105"/>
      <c r="AHU101" s="105"/>
      <c r="AHV101" s="105"/>
      <c r="AHW101" s="105"/>
      <c r="AHX101" s="105"/>
      <c r="AHY101" s="105"/>
      <c r="AHZ101" s="105"/>
      <c r="AIA101" s="105"/>
      <c r="AIB101" s="105"/>
      <c r="AIC101" s="105"/>
      <c r="AID101" s="105"/>
      <c r="AIE101" s="105"/>
      <c r="AIF101" s="105"/>
      <c r="AIG101" s="105"/>
      <c r="AIH101" s="105"/>
      <c r="AII101" s="105"/>
      <c r="AIJ101" s="105"/>
      <c r="AIK101" s="105"/>
      <c r="AIL101" s="105"/>
      <c r="AIM101" s="105"/>
      <c r="AIN101" s="105"/>
      <c r="AIO101" s="105"/>
      <c r="AIP101" s="105"/>
      <c r="AIQ101" s="105"/>
      <c r="AIR101" s="105"/>
      <c r="AIS101" s="105"/>
      <c r="AIT101" s="105"/>
      <c r="AIU101" s="105"/>
      <c r="AIV101" s="105"/>
      <c r="AIW101" s="105"/>
      <c r="AIX101" s="105"/>
      <c r="AIY101" s="105"/>
      <c r="AIZ101" s="105"/>
      <c r="AJA101" s="105"/>
      <c r="AJB101" s="105"/>
      <c r="AJC101" s="105"/>
      <c r="AJD101" s="105"/>
      <c r="AJE101" s="105"/>
      <c r="AJF101" s="105"/>
      <c r="AJG101" s="105"/>
      <c r="AJH101" s="105"/>
      <c r="AJI101" s="105"/>
      <c r="AJJ101" s="105"/>
      <c r="AJK101" s="105"/>
      <c r="AJL101" s="105"/>
      <c r="AJM101" s="105"/>
      <c r="AJN101" s="105"/>
      <c r="AJO101" s="105"/>
      <c r="AJP101" s="105"/>
      <c r="AJQ101" s="105"/>
      <c r="AJR101" s="105"/>
      <c r="AJS101" s="105"/>
      <c r="AJT101" s="105"/>
      <c r="AJU101" s="105"/>
      <c r="AJV101" s="105"/>
      <c r="AJW101" s="105"/>
      <c r="AJX101" s="105"/>
      <c r="AJY101" s="105"/>
      <c r="AJZ101" s="105"/>
      <c r="AKA101" s="105"/>
      <c r="AKB101" s="105"/>
      <c r="AKC101" s="105"/>
      <c r="AKD101" s="105"/>
      <c r="AKE101" s="105"/>
      <c r="AKF101" s="105"/>
      <c r="AKG101" s="105"/>
      <c r="AKH101" s="105"/>
      <c r="AKI101" s="105"/>
      <c r="AKJ101" s="105"/>
      <c r="AKK101" s="105"/>
      <c r="AKL101" s="105"/>
      <c r="AKM101" s="105"/>
      <c r="AKN101" s="105"/>
      <c r="AKO101" s="105"/>
      <c r="AKP101" s="105"/>
      <c r="AKQ101" s="105"/>
      <c r="AKR101" s="105"/>
      <c r="AKS101" s="105"/>
      <c r="AKT101" s="105"/>
      <c r="AKU101" s="105"/>
      <c r="AKV101" s="105"/>
      <c r="AKW101" s="105"/>
      <c r="AKX101" s="105"/>
      <c r="AKY101" s="105"/>
      <c r="AKZ101" s="105"/>
      <c r="ALA101" s="105"/>
      <c r="ALB101" s="105"/>
      <c r="ALC101" s="105"/>
      <c r="ALD101" s="105"/>
      <c r="ALE101" s="105"/>
      <c r="ALF101" s="105"/>
      <c r="ALG101" s="105"/>
      <c r="ALH101" s="105"/>
      <c r="ALI101" s="105"/>
      <c r="ALJ101" s="105"/>
      <c r="ALK101" s="105"/>
      <c r="ALL101" s="105"/>
      <c r="ALM101" s="105"/>
      <c r="ALN101" s="105"/>
      <c r="ALO101" s="105"/>
      <c r="ALP101" s="105"/>
      <c r="ALQ101" s="105"/>
      <c r="ALR101" s="105"/>
      <c r="ALS101" s="105"/>
      <c r="ALT101" s="105"/>
      <c r="ALU101" s="105"/>
      <c r="ALV101" s="105"/>
      <c r="ALW101" s="105"/>
      <c r="ALX101" s="105"/>
      <c r="ALY101" s="105"/>
      <c r="ALZ101" s="105"/>
      <c r="AMA101" s="105"/>
      <c r="AMB101" s="105"/>
      <c r="AMC101" s="105"/>
      <c r="AMD101" s="105"/>
      <c r="AME101" s="105"/>
      <c r="AMF101" s="105"/>
      <c r="AMG101" s="105"/>
      <c r="AMH101" s="105"/>
      <c r="AMI101" s="105"/>
      <c r="AMJ101" s="105"/>
      <c r="AMK101" s="105"/>
      <c r="AML101" s="105"/>
      <c r="AMM101" s="105"/>
      <c r="AMN101" s="105"/>
      <c r="AMO101" s="105"/>
      <c r="AMP101" s="105"/>
      <c r="AMQ101" s="105"/>
      <c r="AMR101" s="105"/>
      <c r="AMS101" s="105"/>
      <c r="AMT101" s="105"/>
      <c r="AMU101" s="105"/>
      <c r="AMV101" s="105"/>
      <c r="AMW101" s="105"/>
      <c r="AMX101" s="105"/>
      <c r="AMY101" s="105"/>
      <c r="AMZ101" s="105"/>
      <c r="ANA101" s="105"/>
      <c r="ANB101" s="105"/>
      <c r="ANC101" s="105"/>
      <c r="AND101" s="105"/>
      <c r="ANE101" s="105"/>
      <c r="ANF101" s="105"/>
      <c r="ANG101" s="105"/>
      <c r="ANH101" s="105"/>
      <c r="ANI101" s="105"/>
      <c r="ANJ101" s="105"/>
      <c r="ANK101" s="105"/>
      <c r="ANL101" s="105"/>
      <c r="ANM101" s="105"/>
      <c r="ANN101" s="105"/>
      <c r="ANO101" s="105"/>
      <c r="ANP101" s="105"/>
      <c r="ANQ101" s="105"/>
      <c r="ANR101" s="105"/>
      <c r="ANS101" s="105"/>
      <c r="ANT101" s="105"/>
      <c r="ANU101" s="105"/>
      <c r="ANV101" s="105"/>
      <c r="ANW101" s="105"/>
      <c r="ANX101" s="105"/>
      <c r="ANY101" s="105"/>
      <c r="ANZ101" s="105"/>
      <c r="AOA101" s="105"/>
      <c r="AOB101" s="105"/>
      <c r="AOC101" s="105"/>
      <c r="AOD101" s="105"/>
      <c r="AOE101" s="105"/>
      <c r="AOF101" s="105"/>
      <c r="AOG101" s="105"/>
      <c r="AOH101" s="105"/>
      <c r="AOI101" s="105"/>
      <c r="AOJ101" s="105"/>
      <c r="AOK101" s="105"/>
      <c r="AOL101" s="105"/>
      <c r="AOM101" s="105"/>
      <c r="AON101" s="105"/>
      <c r="AOO101" s="105"/>
      <c r="AOP101" s="105"/>
      <c r="AOQ101" s="105"/>
      <c r="AOR101" s="105"/>
      <c r="AOS101" s="105"/>
      <c r="AOT101" s="105"/>
      <c r="AOU101" s="105"/>
      <c r="AOV101" s="105"/>
      <c r="AOW101" s="105"/>
      <c r="AOX101" s="105"/>
      <c r="AOY101" s="105"/>
      <c r="AOZ101" s="105"/>
      <c r="APA101" s="105"/>
      <c r="APB101" s="105"/>
      <c r="APC101" s="105"/>
      <c r="APD101" s="105"/>
      <c r="APE101" s="105"/>
      <c r="APF101" s="105"/>
      <c r="APG101" s="105"/>
      <c r="APH101" s="105"/>
      <c r="API101" s="105"/>
      <c r="APJ101" s="105"/>
      <c r="APK101" s="105"/>
      <c r="APL101" s="105"/>
      <c r="APM101" s="105"/>
      <c r="APN101" s="105"/>
      <c r="APO101" s="105"/>
      <c r="APP101" s="105"/>
      <c r="APQ101" s="105"/>
      <c r="APR101" s="105"/>
      <c r="APS101" s="105"/>
      <c r="APT101" s="105"/>
      <c r="APU101" s="105"/>
      <c r="APV101" s="105"/>
      <c r="APW101" s="105"/>
      <c r="APX101" s="105"/>
      <c r="APY101" s="105"/>
      <c r="APZ101" s="105"/>
      <c r="AQA101" s="105"/>
      <c r="AQB101" s="105"/>
      <c r="AQC101" s="105"/>
      <c r="AQD101" s="105"/>
      <c r="AQE101" s="105"/>
      <c r="AQF101" s="105"/>
      <c r="AQG101" s="105"/>
      <c r="AQH101" s="105"/>
      <c r="AQI101" s="105"/>
      <c r="AQJ101" s="105"/>
      <c r="AQK101" s="105"/>
      <c r="AQL101" s="105"/>
      <c r="AQM101" s="105"/>
      <c r="AQN101" s="105"/>
      <c r="AQO101" s="105"/>
      <c r="AQP101" s="105"/>
      <c r="AQQ101" s="105"/>
      <c r="AQR101" s="105"/>
      <c r="AQS101" s="105"/>
      <c r="AQT101" s="105"/>
      <c r="AQU101" s="105"/>
      <c r="AQV101" s="105"/>
      <c r="AQW101" s="105"/>
      <c r="AQX101" s="105"/>
      <c r="AQY101" s="105"/>
      <c r="AQZ101" s="105"/>
      <c r="ARA101" s="105"/>
      <c r="ARB101" s="105"/>
      <c r="ARC101" s="105"/>
      <c r="ARD101" s="105"/>
      <c r="ARE101" s="105"/>
      <c r="ARF101" s="105"/>
      <c r="ARG101" s="105"/>
      <c r="ARH101" s="105"/>
      <c r="ARI101" s="105"/>
      <c r="ARJ101" s="105"/>
      <c r="ARK101" s="105"/>
      <c r="ARL101" s="105"/>
      <c r="ARM101" s="105"/>
      <c r="ARN101" s="105"/>
      <c r="ARO101" s="105"/>
      <c r="ARP101" s="105"/>
      <c r="ARQ101" s="105"/>
      <c r="ARR101" s="105"/>
      <c r="ARS101" s="105"/>
      <c r="ART101" s="105"/>
      <c r="ARU101" s="105"/>
      <c r="ARV101" s="105"/>
      <c r="ARW101" s="105"/>
      <c r="ARX101" s="105"/>
      <c r="ARY101" s="105"/>
      <c r="ARZ101" s="105"/>
      <c r="ASA101" s="105"/>
      <c r="ASB101" s="105"/>
      <c r="ASC101" s="105"/>
      <c r="ASD101" s="105"/>
      <c r="ASE101" s="105"/>
      <c r="ASF101" s="105"/>
      <c r="ASG101" s="105"/>
      <c r="ASH101" s="105"/>
      <c r="ASI101" s="105"/>
      <c r="ASJ101" s="105"/>
      <c r="ASK101" s="105"/>
      <c r="ASL101" s="105"/>
      <c r="ASM101" s="105"/>
      <c r="ASN101" s="105"/>
      <c r="ASO101" s="105"/>
      <c r="ASP101" s="105"/>
      <c r="ASQ101" s="105"/>
      <c r="ASR101" s="105"/>
      <c r="ASS101" s="105"/>
      <c r="AST101" s="105"/>
      <c r="ASU101" s="105"/>
      <c r="ASV101" s="105"/>
      <c r="ASW101" s="105"/>
      <c r="ASX101" s="105"/>
      <c r="ASY101" s="105"/>
      <c r="ASZ101" s="105"/>
      <c r="ATA101" s="105"/>
      <c r="ATB101" s="105"/>
      <c r="ATC101" s="105"/>
      <c r="ATD101" s="105"/>
      <c r="ATE101" s="105"/>
      <c r="ATF101" s="105"/>
      <c r="ATG101" s="105"/>
      <c r="ATH101" s="105"/>
      <c r="ATI101" s="105"/>
      <c r="ATJ101" s="105"/>
      <c r="ATK101" s="105"/>
      <c r="ATL101" s="105"/>
      <c r="ATM101" s="105"/>
      <c r="ATN101" s="105"/>
      <c r="ATO101" s="105"/>
      <c r="ATP101" s="105"/>
      <c r="ATQ101" s="105"/>
      <c r="ATR101" s="105"/>
      <c r="ATS101" s="105"/>
      <c r="ATT101" s="105"/>
      <c r="ATU101" s="105"/>
      <c r="ATV101" s="105"/>
      <c r="ATW101" s="105"/>
      <c r="ATX101" s="105"/>
      <c r="ATY101" s="105"/>
      <c r="ATZ101" s="105"/>
      <c r="AUA101" s="105"/>
      <c r="AUB101" s="105"/>
      <c r="AUC101" s="105"/>
      <c r="AUD101" s="105"/>
      <c r="AUE101" s="105"/>
      <c r="AUF101" s="105"/>
      <c r="AUG101" s="105"/>
      <c r="AUH101" s="105"/>
      <c r="AUI101" s="105"/>
      <c r="AUJ101" s="105"/>
      <c r="AUK101" s="105"/>
      <c r="AUL101" s="105"/>
      <c r="AUM101" s="105"/>
      <c r="AUN101" s="105"/>
      <c r="AUO101" s="105"/>
      <c r="AUP101" s="105"/>
      <c r="AUQ101" s="105"/>
      <c r="AUR101" s="105"/>
      <c r="AUS101" s="105"/>
      <c r="AUT101" s="105"/>
      <c r="AUU101" s="105"/>
      <c r="AUV101" s="105"/>
      <c r="AUW101" s="105"/>
      <c r="AUX101" s="105"/>
      <c r="AUY101" s="105"/>
      <c r="AUZ101" s="105"/>
      <c r="AVA101" s="105"/>
      <c r="AVB101" s="105"/>
      <c r="AVC101" s="105"/>
      <c r="AVD101" s="105"/>
      <c r="AVE101" s="105"/>
      <c r="AVF101" s="105"/>
      <c r="AVG101" s="105"/>
      <c r="AVH101" s="105"/>
      <c r="AVI101" s="105"/>
      <c r="AVJ101" s="105"/>
      <c r="AVK101" s="105"/>
      <c r="AVL101" s="105"/>
      <c r="AVM101" s="105"/>
      <c r="AVN101" s="105"/>
      <c r="AVO101" s="105"/>
      <c r="AVP101" s="105"/>
      <c r="AVQ101" s="105"/>
      <c r="AVR101" s="105"/>
      <c r="AVS101" s="105"/>
      <c r="AVT101" s="105"/>
      <c r="AVU101" s="105"/>
      <c r="AVV101" s="105"/>
      <c r="AVW101" s="105"/>
      <c r="AVX101" s="105"/>
      <c r="AVY101" s="105"/>
      <c r="AVZ101" s="105"/>
      <c r="AWA101" s="105"/>
      <c r="AWB101" s="105"/>
      <c r="AWC101" s="105"/>
      <c r="AWD101" s="105"/>
      <c r="AWE101" s="105"/>
      <c r="AWF101" s="105"/>
      <c r="AWG101" s="105"/>
      <c r="AWH101" s="105"/>
    </row>
    <row r="102" spans="1:1282" s="58" customFormat="1">
      <c r="A102" s="2578"/>
      <c r="B102" s="65"/>
      <c r="C102" s="2741"/>
      <c r="D102" s="2741"/>
      <c r="E102" s="2741"/>
      <c r="F102" s="2741"/>
      <c r="G102" s="2741"/>
      <c r="H102" s="2741"/>
      <c r="I102" s="2741"/>
      <c r="J102" s="2741"/>
      <c r="K102" s="2741"/>
      <c r="L102" s="2741"/>
      <c r="M102" s="2741"/>
      <c r="N102" s="2742"/>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c r="BV102" s="105"/>
      <c r="BW102" s="105"/>
      <c r="BX102" s="105"/>
      <c r="BY102" s="105"/>
      <c r="BZ102" s="105"/>
      <c r="CA102" s="105"/>
      <c r="CB102" s="105"/>
      <c r="CC102" s="105"/>
      <c r="CD102" s="105"/>
      <c r="CE102" s="105"/>
      <c r="CF102" s="105"/>
      <c r="CG102" s="105"/>
      <c r="CH102" s="105"/>
      <c r="CI102" s="105"/>
      <c r="CJ102" s="105"/>
      <c r="CK102" s="105"/>
      <c r="CL102" s="105"/>
      <c r="CM102" s="105"/>
      <c r="CN102" s="105"/>
      <c r="CO102" s="105"/>
      <c r="CP102" s="105"/>
      <c r="CQ102" s="105"/>
      <c r="CR102" s="105"/>
      <c r="CS102" s="105"/>
      <c r="CT102" s="105"/>
      <c r="CU102" s="105"/>
      <c r="CV102" s="105"/>
      <c r="CW102" s="105"/>
      <c r="CX102" s="105"/>
      <c r="CY102" s="105"/>
      <c r="CZ102" s="105"/>
      <c r="DA102" s="105"/>
      <c r="DB102" s="105"/>
      <c r="DC102" s="105"/>
      <c r="DD102" s="105"/>
      <c r="DE102" s="105"/>
      <c r="DF102" s="105"/>
      <c r="DG102" s="105"/>
      <c r="DH102" s="105"/>
      <c r="DI102" s="105"/>
      <c r="DJ102" s="105"/>
      <c r="DK102" s="105"/>
      <c r="DL102" s="105"/>
      <c r="DM102" s="105"/>
      <c r="DN102" s="105"/>
      <c r="DO102" s="105"/>
      <c r="DP102" s="105"/>
      <c r="DQ102" s="105"/>
      <c r="DR102" s="105"/>
      <c r="DS102" s="105"/>
      <c r="DT102" s="105"/>
      <c r="DU102" s="105"/>
      <c r="DV102" s="105"/>
      <c r="DW102" s="105"/>
      <c r="DX102" s="105"/>
      <c r="DY102" s="105"/>
      <c r="DZ102" s="105"/>
      <c r="EA102" s="105"/>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05"/>
      <c r="FM102" s="105"/>
      <c r="FN102" s="105"/>
      <c r="FO102" s="105"/>
      <c r="FP102" s="105"/>
      <c r="FQ102" s="105"/>
      <c r="FR102" s="105"/>
      <c r="FS102" s="105"/>
      <c r="FT102" s="105"/>
      <c r="FU102" s="105"/>
      <c r="FV102" s="105"/>
      <c r="FW102" s="105"/>
      <c r="FX102" s="105"/>
      <c r="FY102" s="105"/>
      <c r="FZ102" s="105"/>
      <c r="GA102" s="105"/>
      <c r="GB102" s="105"/>
      <c r="GC102" s="105"/>
      <c r="GD102" s="105"/>
      <c r="GE102" s="105"/>
      <c r="GF102" s="105"/>
      <c r="GG102" s="105"/>
      <c r="GH102" s="105"/>
      <c r="GI102" s="105"/>
      <c r="GJ102" s="105"/>
      <c r="GK102" s="105"/>
      <c r="GL102" s="105"/>
      <c r="GM102" s="105"/>
      <c r="GN102" s="105"/>
      <c r="GO102" s="105"/>
      <c r="GP102" s="105"/>
      <c r="GQ102" s="105"/>
      <c r="GR102" s="105"/>
      <c r="GS102" s="105"/>
      <c r="GT102" s="105"/>
      <c r="GU102" s="105"/>
      <c r="GV102" s="105"/>
      <c r="GW102" s="105"/>
      <c r="GX102" s="105"/>
      <c r="GY102" s="105"/>
      <c r="GZ102" s="105"/>
      <c r="HA102" s="105"/>
      <c r="HB102" s="105"/>
      <c r="HC102" s="105"/>
      <c r="HD102" s="105"/>
      <c r="HE102" s="105"/>
      <c r="HF102" s="105"/>
      <c r="HG102" s="105"/>
      <c r="HH102" s="105"/>
      <c r="HI102" s="105"/>
      <c r="HJ102" s="105"/>
      <c r="HK102" s="105"/>
      <c r="HL102" s="105"/>
      <c r="HM102" s="105"/>
      <c r="HN102" s="105"/>
      <c r="HO102" s="105"/>
      <c r="HP102" s="105"/>
      <c r="HQ102" s="105"/>
      <c r="HR102" s="105"/>
      <c r="HS102" s="105"/>
      <c r="HT102" s="105"/>
      <c r="HU102" s="105"/>
      <c r="HV102" s="105"/>
      <c r="HW102" s="105"/>
      <c r="HX102" s="105"/>
      <c r="HY102" s="105"/>
      <c r="HZ102" s="105"/>
      <c r="IA102" s="105"/>
      <c r="IB102" s="105"/>
      <c r="IC102" s="105"/>
      <c r="ID102" s="105"/>
      <c r="IE102" s="105"/>
      <c r="IF102" s="105"/>
      <c r="IG102" s="105"/>
      <c r="IH102" s="105"/>
      <c r="II102" s="105"/>
      <c r="IJ102" s="105"/>
      <c r="IK102" s="105"/>
      <c r="IL102" s="105"/>
      <c r="IM102" s="105"/>
      <c r="IN102" s="105"/>
      <c r="IO102" s="105"/>
      <c r="IP102" s="105"/>
      <c r="IQ102" s="105"/>
      <c r="IR102" s="105"/>
      <c r="IS102" s="105"/>
      <c r="IT102" s="105"/>
      <c r="IU102" s="105"/>
      <c r="IV102" s="105"/>
      <c r="IW102" s="105"/>
      <c r="IX102" s="105"/>
      <c r="IY102" s="105"/>
      <c r="IZ102" s="105"/>
      <c r="JA102" s="105"/>
      <c r="JB102" s="105"/>
      <c r="JC102" s="105"/>
      <c r="JD102" s="105"/>
      <c r="JE102" s="105"/>
      <c r="JF102" s="105"/>
      <c r="JG102" s="105"/>
      <c r="JH102" s="105"/>
      <c r="JI102" s="105"/>
      <c r="JJ102" s="105"/>
      <c r="JK102" s="105"/>
      <c r="JL102" s="105"/>
      <c r="JM102" s="105"/>
      <c r="JN102" s="105"/>
      <c r="JO102" s="105"/>
      <c r="JP102" s="105"/>
      <c r="JQ102" s="105"/>
      <c r="JR102" s="105"/>
      <c r="JS102" s="105"/>
      <c r="JT102" s="105"/>
      <c r="JU102" s="105"/>
      <c r="JV102" s="105"/>
      <c r="JW102" s="105"/>
      <c r="JX102" s="105"/>
      <c r="JY102" s="105"/>
      <c r="JZ102" s="105"/>
      <c r="KA102" s="105"/>
      <c r="KB102" s="105"/>
      <c r="KC102" s="105"/>
      <c r="KD102" s="105"/>
      <c r="KE102" s="105"/>
      <c r="KF102" s="105"/>
      <c r="KG102" s="105"/>
      <c r="KH102" s="105"/>
      <c r="KI102" s="105"/>
      <c r="KJ102" s="105"/>
      <c r="KK102" s="105"/>
      <c r="KL102" s="105"/>
      <c r="KM102" s="105"/>
      <c r="KN102" s="105"/>
      <c r="KO102" s="105"/>
      <c r="KP102" s="105"/>
      <c r="KQ102" s="105"/>
      <c r="KR102" s="105"/>
      <c r="KS102" s="105"/>
      <c r="KT102" s="105"/>
      <c r="KU102" s="105"/>
      <c r="KV102" s="105"/>
      <c r="KW102" s="105"/>
      <c r="KX102" s="105"/>
      <c r="KY102" s="105"/>
      <c r="KZ102" s="105"/>
      <c r="LA102" s="105"/>
      <c r="LB102" s="105"/>
      <c r="LC102" s="105"/>
      <c r="LD102" s="105"/>
      <c r="LE102" s="105"/>
      <c r="LF102" s="105"/>
      <c r="LG102" s="105"/>
      <c r="LH102" s="105"/>
      <c r="LI102" s="105"/>
      <c r="LJ102" s="105"/>
      <c r="LK102" s="105"/>
      <c r="LL102" s="105"/>
      <c r="LM102" s="105"/>
      <c r="LN102" s="105"/>
      <c r="LO102" s="105"/>
      <c r="LP102" s="105"/>
      <c r="LQ102" s="105"/>
      <c r="LR102" s="105"/>
      <c r="LS102" s="105"/>
      <c r="LT102" s="105"/>
      <c r="LU102" s="105"/>
      <c r="LV102" s="105"/>
      <c r="LW102" s="105"/>
      <c r="LX102" s="105"/>
      <c r="LY102" s="105"/>
      <c r="LZ102" s="105"/>
      <c r="MA102" s="105"/>
      <c r="MB102" s="105"/>
      <c r="MC102" s="105"/>
      <c r="MD102" s="105"/>
      <c r="ME102" s="105"/>
      <c r="MF102" s="105"/>
      <c r="MG102" s="105"/>
      <c r="MH102" s="105"/>
      <c r="MI102" s="105"/>
      <c r="MJ102" s="105"/>
      <c r="MK102" s="105"/>
      <c r="ML102" s="105"/>
      <c r="MM102" s="105"/>
      <c r="MN102" s="105"/>
      <c r="MO102" s="105"/>
      <c r="MP102" s="105"/>
      <c r="MQ102" s="105"/>
      <c r="MR102" s="105"/>
      <c r="MS102" s="105"/>
      <c r="MT102" s="105"/>
      <c r="MU102" s="105"/>
      <c r="MV102" s="105"/>
      <c r="MW102" s="105"/>
      <c r="MX102" s="105"/>
      <c r="MY102" s="105"/>
      <c r="MZ102" s="105"/>
      <c r="NA102" s="105"/>
      <c r="NB102" s="105"/>
      <c r="NC102" s="105"/>
      <c r="ND102" s="105"/>
      <c r="NE102" s="105"/>
      <c r="NF102" s="105"/>
      <c r="NG102" s="105"/>
      <c r="NH102" s="105"/>
      <c r="NI102" s="105"/>
      <c r="NJ102" s="105"/>
      <c r="NK102" s="105"/>
      <c r="NL102" s="105"/>
      <c r="NM102" s="105"/>
      <c r="NN102" s="105"/>
      <c r="NO102" s="105"/>
      <c r="NP102" s="105"/>
      <c r="NQ102" s="105"/>
      <c r="NR102" s="105"/>
      <c r="NS102" s="105"/>
      <c r="NT102" s="105"/>
      <c r="NU102" s="105"/>
      <c r="NV102" s="105"/>
      <c r="NW102" s="105"/>
      <c r="NX102" s="105"/>
      <c r="NY102" s="105"/>
      <c r="NZ102" s="105"/>
      <c r="OA102" s="105"/>
      <c r="OB102" s="105"/>
      <c r="OC102" s="105"/>
      <c r="OD102" s="105"/>
      <c r="OE102" s="105"/>
      <c r="OF102" s="105"/>
      <c r="OG102" s="105"/>
      <c r="OH102" s="105"/>
      <c r="OI102" s="105"/>
      <c r="OJ102" s="105"/>
      <c r="OK102" s="105"/>
      <c r="OL102" s="105"/>
      <c r="OM102" s="105"/>
      <c r="ON102" s="105"/>
      <c r="OO102" s="105"/>
      <c r="OP102" s="105"/>
      <c r="OQ102" s="105"/>
      <c r="OR102" s="105"/>
      <c r="OS102" s="105"/>
      <c r="OT102" s="105"/>
      <c r="OU102" s="105"/>
      <c r="OV102" s="105"/>
      <c r="OW102" s="105"/>
      <c r="OX102" s="105"/>
      <c r="OY102" s="105"/>
      <c r="OZ102" s="105"/>
      <c r="PA102" s="105"/>
      <c r="PB102" s="105"/>
      <c r="PC102" s="105"/>
      <c r="PD102" s="105"/>
      <c r="PE102" s="105"/>
      <c r="PF102" s="105"/>
      <c r="PG102" s="105"/>
      <c r="PH102" s="105"/>
      <c r="PI102" s="105"/>
      <c r="PJ102" s="105"/>
      <c r="PK102" s="105"/>
      <c r="PL102" s="105"/>
      <c r="PM102" s="105"/>
      <c r="PN102" s="105"/>
      <c r="PO102" s="105"/>
      <c r="PP102" s="105"/>
      <c r="PQ102" s="105"/>
      <c r="PR102" s="105"/>
      <c r="PS102" s="105"/>
      <c r="PT102" s="105"/>
      <c r="PU102" s="105"/>
      <c r="PV102" s="105"/>
      <c r="PW102" s="105"/>
      <c r="PX102" s="105"/>
      <c r="PY102" s="105"/>
      <c r="PZ102" s="105"/>
      <c r="QA102" s="105"/>
      <c r="QB102" s="105"/>
      <c r="QC102" s="105"/>
      <c r="QD102" s="105"/>
      <c r="QE102" s="105"/>
      <c r="QF102" s="105"/>
      <c r="QG102" s="105"/>
      <c r="QH102" s="105"/>
      <c r="QI102" s="105"/>
      <c r="QJ102" s="105"/>
      <c r="QK102" s="105"/>
      <c r="QL102" s="105"/>
      <c r="QM102" s="105"/>
      <c r="QN102" s="105"/>
      <c r="QO102" s="105"/>
      <c r="QP102" s="105"/>
      <c r="QQ102" s="105"/>
      <c r="QR102" s="105"/>
      <c r="QS102" s="105"/>
      <c r="QT102" s="105"/>
      <c r="QU102" s="105"/>
      <c r="QV102" s="105"/>
      <c r="QW102" s="105"/>
      <c r="QX102" s="105"/>
      <c r="QY102" s="105"/>
      <c r="QZ102" s="105"/>
      <c r="RA102" s="105"/>
      <c r="RB102" s="105"/>
      <c r="RC102" s="105"/>
      <c r="RD102" s="105"/>
      <c r="RE102" s="105"/>
      <c r="RF102" s="105"/>
      <c r="RG102" s="105"/>
      <c r="RH102" s="105"/>
      <c r="RI102" s="105"/>
      <c r="RJ102" s="105"/>
      <c r="RK102" s="105"/>
      <c r="RL102" s="105"/>
      <c r="RM102" s="105"/>
      <c r="RN102" s="105"/>
      <c r="RO102" s="105"/>
      <c r="RP102" s="105"/>
      <c r="RQ102" s="105"/>
      <c r="RR102" s="105"/>
      <c r="RS102" s="105"/>
      <c r="RT102" s="105"/>
      <c r="RU102" s="105"/>
      <c r="RV102" s="105"/>
      <c r="RW102" s="105"/>
      <c r="RX102" s="105"/>
      <c r="RY102" s="105"/>
      <c r="RZ102" s="105"/>
      <c r="SA102" s="105"/>
      <c r="SB102" s="105"/>
      <c r="SC102" s="105"/>
      <c r="SD102" s="105"/>
      <c r="SE102" s="105"/>
      <c r="SF102" s="105"/>
      <c r="SG102" s="105"/>
      <c r="SH102" s="105"/>
      <c r="SI102" s="105"/>
      <c r="SJ102" s="105"/>
      <c r="SK102" s="105"/>
      <c r="SL102" s="105"/>
      <c r="SM102" s="105"/>
      <c r="SN102" s="105"/>
      <c r="SO102" s="105"/>
      <c r="SP102" s="105"/>
      <c r="SQ102" s="105"/>
      <c r="SR102" s="105"/>
      <c r="SS102" s="105"/>
      <c r="ST102" s="105"/>
      <c r="SU102" s="105"/>
      <c r="SV102" s="105"/>
      <c r="SW102" s="105"/>
      <c r="SX102" s="105"/>
      <c r="SY102" s="105"/>
      <c r="SZ102" s="105"/>
      <c r="TA102" s="105"/>
      <c r="TB102" s="105"/>
      <c r="TC102" s="105"/>
      <c r="TD102" s="105"/>
      <c r="TE102" s="105"/>
      <c r="TF102" s="105"/>
      <c r="TG102" s="105"/>
      <c r="TH102" s="105"/>
      <c r="TI102" s="105"/>
      <c r="TJ102" s="105"/>
      <c r="TK102" s="105"/>
      <c r="TL102" s="105"/>
      <c r="TM102" s="105"/>
      <c r="TN102" s="105"/>
      <c r="TO102" s="105"/>
      <c r="TP102" s="105"/>
      <c r="TQ102" s="105"/>
      <c r="TR102" s="105"/>
      <c r="TS102" s="105"/>
      <c r="TT102" s="105"/>
      <c r="TU102" s="105"/>
      <c r="TV102" s="105"/>
      <c r="TW102" s="105"/>
      <c r="TX102" s="105"/>
      <c r="TY102" s="105"/>
      <c r="TZ102" s="105"/>
      <c r="UA102" s="105"/>
      <c r="UB102" s="105"/>
      <c r="UC102" s="105"/>
      <c r="UD102" s="105"/>
      <c r="UE102" s="105"/>
      <c r="UF102" s="105"/>
      <c r="UG102" s="105"/>
      <c r="UH102" s="105"/>
      <c r="UI102" s="105"/>
      <c r="UJ102" s="105"/>
      <c r="UK102" s="105"/>
      <c r="UL102" s="105"/>
      <c r="UM102" s="105"/>
      <c r="UN102" s="105"/>
      <c r="UO102" s="105"/>
      <c r="UP102" s="105"/>
      <c r="UQ102" s="105"/>
      <c r="UR102" s="105"/>
      <c r="US102" s="105"/>
      <c r="UT102" s="105"/>
      <c r="UU102" s="105"/>
      <c r="UV102" s="105"/>
      <c r="UW102" s="105"/>
      <c r="UX102" s="105"/>
      <c r="UY102" s="105"/>
      <c r="UZ102" s="105"/>
      <c r="VA102" s="105"/>
      <c r="VB102" s="105"/>
      <c r="VC102" s="105"/>
      <c r="VD102" s="105"/>
      <c r="VE102" s="105"/>
      <c r="VF102" s="105"/>
      <c r="VG102" s="105"/>
      <c r="VH102" s="105"/>
      <c r="VI102" s="105"/>
      <c r="VJ102" s="105"/>
      <c r="VK102" s="105"/>
      <c r="VL102" s="105"/>
      <c r="VM102" s="105"/>
      <c r="VN102" s="105"/>
      <c r="VO102" s="105"/>
      <c r="VP102" s="105"/>
      <c r="VQ102" s="105"/>
      <c r="VR102" s="105"/>
      <c r="VS102" s="105"/>
      <c r="VT102" s="105"/>
      <c r="VU102" s="105"/>
      <c r="VV102" s="105"/>
      <c r="VW102" s="105"/>
      <c r="VX102" s="105"/>
      <c r="VY102" s="105"/>
      <c r="VZ102" s="105"/>
      <c r="WA102" s="105"/>
      <c r="WB102" s="105"/>
      <c r="WC102" s="105"/>
      <c r="WD102" s="105"/>
      <c r="WE102" s="105"/>
      <c r="WF102" s="105"/>
      <c r="WG102" s="105"/>
      <c r="WH102" s="105"/>
      <c r="WI102" s="105"/>
      <c r="WJ102" s="105"/>
      <c r="WK102" s="105"/>
      <c r="WL102" s="105"/>
      <c r="WM102" s="105"/>
      <c r="WN102" s="105"/>
      <c r="WO102" s="105"/>
      <c r="WP102" s="105"/>
      <c r="WQ102" s="105"/>
      <c r="WR102" s="105"/>
      <c r="WS102" s="105"/>
      <c r="WT102" s="105"/>
      <c r="WU102" s="105"/>
      <c r="WV102" s="105"/>
      <c r="WW102" s="105"/>
      <c r="WX102" s="105"/>
      <c r="WY102" s="105"/>
      <c r="WZ102" s="105"/>
      <c r="XA102" s="105"/>
      <c r="XB102" s="105"/>
      <c r="XC102" s="105"/>
      <c r="XD102" s="105"/>
      <c r="XE102" s="105"/>
      <c r="XF102" s="105"/>
      <c r="XG102" s="105"/>
      <c r="XH102" s="105"/>
      <c r="XI102" s="105"/>
      <c r="XJ102" s="105"/>
      <c r="XK102" s="105"/>
      <c r="XL102" s="105"/>
      <c r="XM102" s="105"/>
      <c r="XN102" s="105"/>
      <c r="XO102" s="105"/>
      <c r="XP102" s="105"/>
      <c r="XQ102" s="105"/>
      <c r="XR102" s="105"/>
      <c r="XS102" s="105"/>
      <c r="XT102" s="105"/>
      <c r="XU102" s="105"/>
      <c r="XV102" s="105"/>
      <c r="XW102" s="105"/>
      <c r="XX102" s="105"/>
      <c r="XY102" s="105"/>
      <c r="XZ102" s="105"/>
      <c r="YA102" s="105"/>
      <c r="YB102" s="105"/>
      <c r="YC102" s="105"/>
      <c r="YD102" s="105"/>
      <c r="YE102" s="105"/>
      <c r="YF102" s="105"/>
      <c r="YG102" s="105"/>
      <c r="YH102" s="105"/>
      <c r="YI102" s="105"/>
      <c r="YJ102" s="105"/>
      <c r="YK102" s="105"/>
      <c r="YL102" s="105"/>
      <c r="YM102" s="105"/>
      <c r="YN102" s="105"/>
      <c r="YO102" s="105"/>
      <c r="YP102" s="105"/>
      <c r="YQ102" s="105"/>
      <c r="YR102" s="105"/>
      <c r="YS102" s="105"/>
      <c r="YT102" s="105"/>
      <c r="YU102" s="105"/>
      <c r="YV102" s="105"/>
      <c r="YW102" s="105"/>
      <c r="YX102" s="105"/>
      <c r="YY102" s="105"/>
      <c r="YZ102" s="105"/>
      <c r="ZA102" s="105"/>
      <c r="ZB102" s="105"/>
      <c r="ZC102" s="105"/>
      <c r="ZD102" s="105"/>
      <c r="ZE102" s="105"/>
      <c r="ZF102" s="105"/>
      <c r="ZG102" s="105"/>
      <c r="ZH102" s="105"/>
      <c r="ZI102" s="105"/>
      <c r="ZJ102" s="105"/>
      <c r="ZK102" s="105"/>
      <c r="ZL102" s="105"/>
      <c r="ZM102" s="105"/>
      <c r="ZN102" s="105"/>
      <c r="ZO102" s="105"/>
      <c r="ZP102" s="105"/>
      <c r="ZQ102" s="105"/>
      <c r="ZR102" s="105"/>
      <c r="ZS102" s="105"/>
      <c r="ZT102" s="105"/>
      <c r="ZU102" s="105"/>
      <c r="ZV102" s="105"/>
      <c r="ZW102" s="105"/>
      <c r="ZX102" s="105"/>
      <c r="ZY102" s="105"/>
      <c r="ZZ102" s="105"/>
      <c r="AAA102" s="105"/>
      <c r="AAB102" s="105"/>
      <c r="AAC102" s="105"/>
      <c r="AAD102" s="105"/>
      <c r="AAE102" s="105"/>
      <c r="AAF102" s="105"/>
      <c r="AAG102" s="105"/>
      <c r="AAH102" s="105"/>
      <c r="AAI102" s="105"/>
      <c r="AAJ102" s="105"/>
      <c r="AAK102" s="105"/>
      <c r="AAL102" s="105"/>
      <c r="AAM102" s="105"/>
      <c r="AAN102" s="105"/>
      <c r="AAO102" s="105"/>
      <c r="AAP102" s="105"/>
      <c r="AAQ102" s="105"/>
      <c r="AAR102" s="105"/>
      <c r="AAS102" s="105"/>
      <c r="AAT102" s="105"/>
      <c r="AAU102" s="105"/>
      <c r="AAV102" s="105"/>
      <c r="AAW102" s="105"/>
      <c r="AAX102" s="105"/>
      <c r="AAY102" s="105"/>
      <c r="AAZ102" s="105"/>
      <c r="ABA102" s="105"/>
      <c r="ABB102" s="105"/>
      <c r="ABC102" s="105"/>
      <c r="ABD102" s="105"/>
      <c r="ABE102" s="105"/>
      <c r="ABF102" s="105"/>
      <c r="ABG102" s="105"/>
      <c r="ABH102" s="105"/>
      <c r="ABI102" s="105"/>
      <c r="ABJ102" s="105"/>
      <c r="ABK102" s="105"/>
      <c r="ABL102" s="105"/>
      <c r="ABM102" s="105"/>
      <c r="ABN102" s="105"/>
      <c r="ABO102" s="105"/>
      <c r="ABP102" s="105"/>
      <c r="ABQ102" s="105"/>
      <c r="ABR102" s="105"/>
      <c r="ABS102" s="105"/>
      <c r="ABT102" s="105"/>
      <c r="ABU102" s="105"/>
      <c r="ABV102" s="105"/>
      <c r="ABW102" s="105"/>
      <c r="ABX102" s="105"/>
      <c r="ABY102" s="105"/>
      <c r="ABZ102" s="105"/>
      <c r="ACA102" s="105"/>
      <c r="ACB102" s="105"/>
      <c r="ACC102" s="105"/>
      <c r="ACD102" s="105"/>
      <c r="ACE102" s="105"/>
      <c r="ACF102" s="105"/>
      <c r="ACG102" s="105"/>
      <c r="ACH102" s="105"/>
      <c r="ACI102" s="105"/>
      <c r="ACJ102" s="105"/>
      <c r="ACK102" s="105"/>
      <c r="ACL102" s="105"/>
      <c r="ACM102" s="105"/>
      <c r="ACN102" s="105"/>
      <c r="ACO102" s="105"/>
      <c r="ACP102" s="105"/>
      <c r="ACQ102" s="105"/>
      <c r="ACR102" s="105"/>
      <c r="ACS102" s="105"/>
      <c r="ACT102" s="105"/>
      <c r="ACU102" s="105"/>
      <c r="ACV102" s="105"/>
      <c r="ACW102" s="105"/>
      <c r="ACX102" s="105"/>
      <c r="ACY102" s="105"/>
      <c r="ACZ102" s="105"/>
      <c r="ADA102" s="105"/>
      <c r="ADB102" s="105"/>
      <c r="ADC102" s="105"/>
      <c r="ADD102" s="105"/>
      <c r="ADE102" s="105"/>
      <c r="ADF102" s="105"/>
      <c r="ADG102" s="105"/>
      <c r="ADH102" s="105"/>
      <c r="ADI102" s="105"/>
      <c r="ADJ102" s="105"/>
      <c r="ADK102" s="105"/>
      <c r="ADL102" s="105"/>
      <c r="ADM102" s="105"/>
      <c r="ADN102" s="105"/>
      <c r="ADO102" s="105"/>
      <c r="ADP102" s="105"/>
      <c r="ADQ102" s="105"/>
      <c r="ADR102" s="105"/>
      <c r="ADS102" s="105"/>
      <c r="ADT102" s="105"/>
      <c r="ADU102" s="105"/>
      <c r="ADV102" s="105"/>
      <c r="ADW102" s="105"/>
      <c r="ADX102" s="105"/>
      <c r="ADY102" s="105"/>
      <c r="ADZ102" s="105"/>
      <c r="AEA102" s="105"/>
      <c r="AEB102" s="105"/>
      <c r="AEC102" s="105"/>
      <c r="AED102" s="105"/>
      <c r="AEE102" s="105"/>
      <c r="AEF102" s="105"/>
      <c r="AEG102" s="105"/>
      <c r="AEH102" s="105"/>
      <c r="AEI102" s="105"/>
      <c r="AEJ102" s="105"/>
      <c r="AEK102" s="105"/>
      <c r="AEL102" s="105"/>
      <c r="AEM102" s="105"/>
      <c r="AEN102" s="105"/>
      <c r="AEO102" s="105"/>
      <c r="AEP102" s="105"/>
      <c r="AEQ102" s="105"/>
      <c r="AER102" s="105"/>
      <c r="AES102" s="105"/>
      <c r="AET102" s="105"/>
      <c r="AEU102" s="105"/>
      <c r="AEV102" s="105"/>
      <c r="AEW102" s="105"/>
      <c r="AEX102" s="105"/>
      <c r="AEY102" s="105"/>
      <c r="AEZ102" s="105"/>
      <c r="AFA102" s="105"/>
      <c r="AFB102" s="105"/>
      <c r="AFC102" s="105"/>
      <c r="AFD102" s="105"/>
      <c r="AFE102" s="105"/>
      <c r="AFF102" s="105"/>
      <c r="AFG102" s="105"/>
      <c r="AFH102" s="105"/>
      <c r="AFI102" s="105"/>
      <c r="AFJ102" s="105"/>
      <c r="AFK102" s="105"/>
      <c r="AFL102" s="105"/>
      <c r="AFM102" s="105"/>
      <c r="AFN102" s="105"/>
      <c r="AFO102" s="105"/>
      <c r="AFP102" s="105"/>
      <c r="AFQ102" s="105"/>
      <c r="AFR102" s="105"/>
      <c r="AFS102" s="105"/>
      <c r="AFT102" s="105"/>
      <c r="AFU102" s="105"/>
      <c r="AFV102" s="105"/>
      <c r="AFW102" s="105"/>
      <c r="AFX102" s="105"/>
      <c r="AFY102" s="105"/>
      <c r="AFZ102" s="105"/>
      <c r="AGA102" s="105"/>
      <c r="AGB102" s="105"/>
      <c r="AGC102" s="105"/>
      <c r="AGD102" s="105"/>
      <c r="AGE102" s="105"/>
      <c r="AGF102" s="105"/>
      <c r="AGG102" s="105"/>
      <c r="AGH102" s="105"/>
      <c r="AGI102" s="105"/>
      <c r="AGJ102" s="105"/>
      <c r="AGK102" s="105"/>
      <c r="AGL102" s="105"/>
      <c r="AGM102" s="105"/>
      <c r="AGN102" s="105"/>
      <c r="AGO102" s="105"/>
      <c r="AGP102" s="105"/>
      <c r="AGQ102" s="105"/>
      <c r="AGR102" s="105"/>
      <c r="AGS102" s="105"/>
      <c r="AGT102" s="105"/>
      <c r="AGU102" s="105"/>
      <c r="AGV102" s="105"/>
      <c r="AGW102" s="105"/>
      <c r="AGX102" s="105"/>
      <c r="AGY102" s="105"/>
      <c r="AGZ102" s="105"/>
      <c r="AHA102" s="105"/>
      <c r="AHB102" s="105"/>
      <c r="AHC102" s="105"/>
      <c r="AHD102" s="105"/>
      <c r="AHE102" s="105"/>
      <c r="AHF102" s="105"/>
      <c r="AHG102" s="105"/>
      <c r="AHH102" s="105"/>
      <c r="AHI102" s="105"/>
      <c r="AHJ102" s="105"/>
      <c r="AHK102" s="105"/>
      <c r="AHL102" s="105"/>
      <c r="AHM102" s="105"/>
      <c r="AHN102" s="105"/>
      <c r="AHO102" s="105"/>
      <c r="AHP102" s="105"/>
      <c r="AHQ102" s="105"/>
      <c r="AHR102" s="105"/>
      <c r="AHS102" s="105"/>
      <c r="AHT102" s="105"/>
      <c r="AHU102" s="105"/>
      <c r="AHV102" s="105"/>
      <c r="AHW102" s="105"/>
      <c r="AHX102" s="105"/>
      <c r="AHY102" s="105"/>
      <c r="AHZ102" s="105"/>
      <c r="AIA102" s="105"/>
      <c r="AIB102" s="105"/>
      <c r="AIC102" s="105"/>
      <c r="AID102" s="105"/>
      <c r="AIE102" s="105"/>
      <c r="AIF102" s="105"/>
      <c r="AIG102" s="105"/>
      <c r="AIH102" s="105"/>
      <c r="AII102" s="105"/>
      <c r="AIJ102" s="105"/>
      <c r="AIK102" s="105"/>
      <c r="AIL102" s="105"/>
      <c r="AIM102" s="105"/>
      <c r="AIN102" s="105"/>
      <c r="AIO102" s="105"/>
      <c r="AIP102" s="105"/>
      <c r="AIQ102" s="105"/>
      <c r="AIR102" s="105"/>
      <c r="AIS102" s="105"/>
      <c r="AIT102" s="105"/>
      <c r="AIU102" s="105"/>
      <c r="AIV102" s="105"/>
      <c r="AIW102" s="105"/>
      <c r="AIX102" s="105"/>
      <c r="AIY102" s="105"/>
      <c r="AIZ102" s="105"/>
      <c r="AJA102" s="105"/>
      <c r="AJB102" s="105"/>
      <c r="AJC102" s="105"/>
      <c r="AJD102" s="105"/>
      <c r="AJE102" s="105"/>
      <c r="AJF102" s="105"/>
      <c r="AJG102" s="105"/>
      <c r="AJH102" s="105"/>
      <c r="AJI102" s="105"/>
      <c r="AJJ102" s="105"/>
      <c r="AJK102" s="105"/>
      <c r="AJL102" s="105"/>
      <c r="AJM102" s="105"/>
      <c r="AJN102" s="105"/>
      <c r="AJO102" s="105"/>
      <c r="AJP102" s="105"/>
      <c r="AJQ102" s="105"/>
      <c r="AJR102" s="105"/>
      <c r="AJS102" s="105"/>
      <c r="AJT102" s="105"/>
      <c r="AJU102" s="105"/>
      <c r="AJV102" s="105"/>
      <c r="AJW102" s="105"/>
      <c r="AJX102" s="105"/>
      <c r="AJY102" s="105"/>
      <c r="AJZ102" s="105"/>
      <c r="AKA102" s="105"/>
      <c r="AKB102" s="105"/>
      <c r="AKC102" s="105"/>
      <c r="AKD102" s="105"/>
      <c r="AKE102" s="105"/>
      <c r="AKF102" s="105"/>
      <c r="AKG102" s="105"/>
      <c r="AKH102" s="105"/>
      <c r="AKI102" s="105"/>
      <c r="AKJ102" s="105"/>
      <c r="AKK102" s="105"/>
      <c r="AKL102" s="105"/>
      <c r="AKM102" s="105"/>
      <c r="AKN102" s="105"/>
      <c r="AKO102" s="105"/>
      <c r="AKP102" s="105"/>
      <c r="AKQ102" s="105"/>
      <c r="AKR102" s="105"/>
      <c r="AKS102" s="105"/>
      <c r="AKT102" s="105"/>
      <c r="AKU102" s="105"/>
      <c r="AKV102" s="105"/>
      <c r="AKW102" s="105"/>
      <c r="AKX102" s="105"/>
      <c r="AKY102" s="105"/>
      <c r="AKZ102" s="105"/>
      <c r="ALA102" s="105"/>
      <c r="ALB102" s="105"/>
      <c r="ALC102" s="105"/>
      <c r="ALD102" s="105"/>
      <c r="ALE102" s="105"/>
      <c r="ALF102" s="105"/>
      <c r="ALG102" s="105"/>
      <c r="ALH102" s="105"/>
      <c r="ALI102" s="105"/>
      <c r="ALJ102" s="105"/>
      <c r="ALK102" s="105"/>
      <c r="ALL102" s="105"/>
      <c r="ALM102" s="105"/>
      <c r="ALN102" s="105"/>
      <c r="ALO102" s="105"/>
      <c r="ALP102" s="105"/>
      <c r="ALQ102" s="105"/>
      <c r="ALR102" s="105"/>
      <c r="ALS102" s="105"/>
      <c r="ALT102" s="105"/>
      <c r="ALU102" s="105"/>
      <c r="ALV102" s="105"/>
      <c r="ALW102" s="105"/>
      <c r="ALX102" s="105"/>
      <c r="ALY102" s="105"/>
      <c r="ALZ102" s="105"/>
      <c r="AMA102" s="105"/>
      <c r="AMB102" s="105"/>
      <c r="AMC102" s="105"/>
      <c r="AMD102" s="105"/>
      <c r="AME102" s="105"/>
      <c r="AMF102" s="105"/>
      <c r="AMG102" s="105"/>
      <c r="AMH102" s="105"/>
      <c r="AMI102" s="105"/>
      <c r="AMJ102" s="105"/>
      <c r="AMK102" s="105"/>
      <c r="AML102" s="105"/>
      <c r="AMM102" s="105"/>
      <c r="AMN102" s="105"/>
      <c r="AMO102" s="105"/>
      <c r="AMP102" s="105"/>
      <c r="AMQ102" s="105"/>
      <c r="AMR102" s="105"/>
      <c r="AMS102" s="105"/>
      <c r="AMT102" s="105"/>
      <c r="AMU102" s="105"/>
      <c r="AMV102" s="105"/>
      <c r="AMW102" s="105"/>
      <c r="AMX102" s="105"/>
      <c r="AMY102" s="105"/>
      <c r="AMZ102" s="105"/>
      <c r="ANA102" s="105"/>
      <c r="ANB102" s="105"/>
      <c r="ANC102" s="105"/>
      <c r="AND102" s="105"/>
      <c r="ANE102" s="105"/>
      <c r="ANF102" s="105"/>
      <c r="ANG102" s="105"/>
      <c r="ANH102" s="105"/>
      <c r="ANI102" s="105"/>
      <c r="ANJ102" s="105"/>
      <c r="ANK102" s="105"/>
      <c r="ANL102" s="105"/>
      <c r="ANM102" s="105"/>
      <c r="ANN102" s="105"/>
      <c r="ANO102" s="105"/>
      <c r="ANP102" s="105"/>
      <c r="ANQ102" s="105"/>
      <c r="ANR102" s="105"/>
      <c r="ANS102" s="105"/>
      <c r="ANT102" s="105"/>
      <c r="ANU102" s="105"/>
      <c r="ANV102" s="105"/>
      <c r="ANW102" s="105"/>
      <c r="ANX102" s="105"/>
      <c r="ANY102" s="105"/>
      <c r="ANZ102" s="105"/>
      <c r="AOA102" s="105"/>
      <c r="AOB102" s="105"/>
      <c r="AOC102" s="105"/>
      <c r="AOD102" s="105"/>
      <c r="AOE102" s="105"/>
      <c r="AOF102" s="105"/>
      <c r="AOG102" s="105"/>
      <c r="AOH102" s="105"/>
      <c r="AOI102" s="105"/>
      <c r="AOJ102" s="105"/>
      <c r="AOK102" s="105"/>
      <c r="AOL102" s="105"/>
      <c r="AOM102" s="105"/>
      <c r="AON102" s="105"/>
      <c r="AOO102" s="105"/>
      <c r="AOP102" s="105"/>
      <c r="AOQ102" s="105"/>
      <c r="AOR102" s="105"/>
      <c r="AOS102" s="105"/>
      <c r="AOT102" s="105"/>
      <c r="AOU102" s="105"/>
      <c r="AOV102" s="105"/>
      <c r="AOW102" s="105"/>
      <c r="AOX102" s="105"/>
      <c r="AOY102" s="105"/>
      <c r="AOZ102" s="105"/>
      <c r="APA102" s="105"/>
      <c r="APB102" s="105"/>
      <c r="APC102" s="105"/>
      <c r="APD102" s="105"/>
      <c r="APE102" s="105"/>
      <c r="APF102" s="105"/>
      <c r="APG102" s="105"/>
      <c r="APH102" s="105"/>
      <c r="API102" s="105"/>
      <c r="APJ102" s="105"/>
      <c r="APK102" s="105"/>
      <c r="APL102" s="105"/>
      <c r="APM102" s="105"/>
      <c r="APN102" s="105"/>
      <c r="APO102" s="105"/>
      <c r="APP102" s="105"/>
      <c r="APQ102" s="105"/>
      <c r="APR102" s="105"/>
      <c r="APS102" s="105"/>
      <c r="APT102" s="105"/>
      <c r="APU102" s="105"/>
      <c r="APV102" s="105"/>
      <c r="APW102" s="105"/>
      <c r="APX102" s="105"/>
      <c r="APY102" s="105"/>
      <c r="APZ102" s="105"/>
      <c r="AQA102" s="105"/>
      <c r="AQB102" s="105"/>
      <c r="AQC102" s="105"/>
      <c r="AQD102" s="105"/>
      <c r="AQE102" s="105"/>
      <c r="AQF102" s="105"/>
      <c r="AQG102" s="105"/>
      <c r="AQH102" s="105"/>
      <c r="AQI102" s="105"/>
      <c r="AQJ102" s="105"/>
      <c r="AQK102" s="105"/>
      <c r="AQL102" s="105"/>
      <c r="AQM102" s="105"/>
      <c r="AQN102" s="105"/>
      <c r="AQO102" s="105"/>
      <c r="AQP102" s="105"/>
      <c r="AQQ102" s="105"/>
      <c r="AQR102" s="105"/>
      <c r="AQS102" s="105"/>
      <c r="AQT102" s="105"/>
      <c r="AQU102" s="105"/>
      <c r="AQV102" s="105"/>
      <c r="AQW102" s="105"/>
      <c r="AQX102" s="105"/>
      <c r="AQY102" s="105"/>
      <c r="AQZ102" s="105"/>
      <c r="ARA102" s="105"/>
      <c r="ARB102" s="105"/>
      <c r="ARC102" s="105"/>
      <c r="ARD102" s="105"/>
      <c r="ARE102" s="105"/>
      <c r="ARF102" s="105"/>
      <c r="ARG102" s="105"/>
      <c r="ARH102" s="105"/>
      <c r="ARI102" s="105"/>
      <c r="ARJ102" s="105"/>
      <c r="ARK102" s="105"/>
      <c r="ARL102" s="105"/>
      <c r="ARM102" s="105"/>
      <c r="ARN102" s="105"/>
      <c r="ARO102" s="105"/>
      <c r="ARP102" s="105"/>
      <c r="ARQ102" s="105"/>
      <c r="ARR102" s="105"/>
      <c r="ARS102" s="105"/>
      <c r="ART102" s="105"/>
      <c r="ARU102" s="105"/>
      <c r="ARV102" s="105"/>
      <c r="ARW102" s="105"/>
      <c r="ARX102" s="105"/>
      <c r="ARY102" s="105"/>
      <c r="ARZ102" s="105"/>
      <c r="ASA102" s="105"/>
      <c r="ASB102" s="105"/>
      <c r="ASC102" s="105"/>
      <c r="ASD102" s="105"/>
      <c r="ASE102" s="105"/>
      <c r="ASF102" s="105"/>
      <c r="ASG102" s="105"/>
      <c r="ASH102" s="105"/>
      <c r="ASI102" s="105"/>
      <c r="ASJ102" s="105"/>
      <c r="ASK102" s="105"/>
      <c r="ASL102" s="105"/>
      <c r="ASM102" s="105"/>
      <c r="ASN102" s="105"/>
      <c r="ASO102" s="105"/>
      <c r="ASP102" s="105"/>
      <c r="ASQ102" s="105"/>
      <c r="ASR102" s="105"/>
      <c r="ASS102" s="105"/>
      <c r="AST102" s="105"/>
      <c r="ASU102" s="105"/>
      <c r="ASV102" s="105"/>
      <c r="ASW102" s="105"/>
      <c r="ASX102" s="105"/>
      <c r="ASY102" s="105"/>
      <c r="ASZ102" s="105"/>
      <c r="ATA102" s="105"/>
      <c r="ATB102" s="105"/>
      <c r="ATC102" s="105"/>
      <c r="ATD102" s="105"/>
      <c r="ATE102" s="105"/>
      <c r="ATF102" s="105"/>
      <c r="ATG102" s="105"/>
      <c r="ATH102" s="105"/>
      <c r="ATI102" s="105"/>
      <c r="ATJ102" s="105"/>
      <c r="ATK102" s="105"/>
      <c r="ATL102" s="105"/>
      <c r="ATM102" s="105"/>
      <c r="ATN102" s="105"/>
      <c r="ATO102" s="105"/>
      <c r="ATP102" s="105"/>
      <c r="ATQ102" s="105"/>
      <c r="ATR102" s="105"/>
      <c r="ATS102" s="105"/>
      <c r="ATT102" s="105"/>
      <c r="ATU102" s="105"/>
      <c r="ATV102" s="105"/>
      <c r="ATW102" s="105"/>
      <c r="ATX102" s="105"/>
      <c r="ATY102" s="105"/>
      <c r="ATZ102" s="105"/>
      <c r="AUA102" s="105"/>
      <c r="AUB102" s="105"/>
      <c r="AUC102" s="105"/>
      <c r="AUD102" s="105"/>
      <c r="AUE102" s="105"/>
      <c r="AUF102" s="105"/>
      <c r="AUG102" s="105"/>
      <c r="AUH102" s="105"/>
      <c r="AUI102" s="105"/>
      <c r="AUJ102" s="105"/>
      <c r="AUK102" s="105"/>
      <c r="AUL102" s="105"/>
      <c r="AUM102" s="105"/>
      <c r="AUN102" s="105"/>
      <c r="AUO102" s="105"/>
      <c r="AUP102" s="105"/>
      <c r="AUQ102" s="105"/>
      <c r="AUR102" s="105"/>
      <c r="AUS102" s="105"/>
      <c r="AUT102" s="105"/>
      <c r="AUU102" s="105"/>
      <c r="AUV102" s="105"/>
      <c r="AUW102" s="105"/>
      <c r="AUX102" s="105"/>
      <c r="AUY102" s="105"/>
      <c r="AUZ102" s="105"/>
      <c r="AVA102" s="105"/>
      <c r="AVB102" s="105"/>
      <c r="AVC102" s="105"/>
      <c r="AVD102" s="105"/>
      <c r="AVE102" s="105"/>
      <c r="AVF102" s="105"/>
      <c r="AVG102" s="105"/>
      <c r="AVH102" s="105"/>
      <c r="AVI102" s="105"/>
      <c r="AVJ102" s="105"/>
      <c r="AVK102" s="105"/>
      <c r="AVL102" s="105"/>
      <c r="AVM102" s="105"/>
      <c r="AVN102" s="105"/>
      <c r="AVO102" s="105"/>
      <c r="AVP102" s="105"/>
      <c r="AVQ102" s="105"/>
      <c r="AVR102" s="105"/>
      <c r="AVS102" s="105"/>
      <c r="AVT102" s="105"/>
      <c r="AVU102" s="105"/>
      <c r="AVV102" s="105"/>
      <c r="AVW102" s="105"/>
      <c r="AVX102" s="105"/>
      <c r="AVY102" s="105"/>
      <c r="AVZ102" s="105"/>
      <c r="AWA102" s="105"/>
      <c r="AWB102" s="105"/>
      <c r="AWC102" s="105"/>
      <c r="AWD102" s="105"/>
      <c r="AWE102" s="105"/>
      <c r="AWF102" s="105"/>
      <c r="AWG102" s="105"/>
      <c r="AWH102" s="105"/>
    </row>
    <row r="103" spans="1:1282" s="58" customFormat="1">
      <c r="A103" s="2578"/>
      <c r="B103" s="65"/>
      <c r="C103" s="2" t="s">
        <v>104</v>
      </c>
      <c r="D103" s="7"/>
      <c r="E103" s="7"/>
      <c r="F103" s="7"/>
      <c r="G103" s="7"/>
      <c r="H103" s="7"/>
      <c r="I103" s="7"/>
      <c r="J103" s="7"/>
      <c r="K103" s="7"/>
      <c r="L103" s="7"/>
      <c r="M103" s="7"/>
      <c r="N103" s="8"/>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c r="BV103" s="105"/>
      <c r="BW103" s="105"/>
      <c r="BX103" s="105"/>
      <c r="BY103" s="105"/>
      <c r="BZ103" s="105"/>
      <c r="CA103" s="105"/>
      <c r="CB103" s="105"/>
      <c r="CC103" s="105"/>
      <c r="CD103" s="105"/>
      <c r="CE103" s="105"/>
      <c r="CF103" s="105"/>
      <c r="CG103" s="105"/>
      <c r="CH103" s="105"/>
      <c r="CI103" s="105"/>
      <c r="CJ103" s="105"/>
      <c r="CK103" s="105"/>
      <c r="CL103" s="105"/>
      <c r="CM103" s="105"/>
      <c r="CN103" s="105"/>
      <c r="CO103" s="105"/>
      <c r="CP103" s="105"/>
      <c r="CQ103" s="105"/>
      <c r="CR103" s="105"/>
      <c r="CS103" s="105"/>
      <c r="CT103" s="105"/>
      <c r="CU103" s="105"/>
      <c r="CV103" s="105"/>
      <c r="CW103" s="105"/>
      <c r="CX103" s="105"/>
      <c r="CY103" s="105"/>
      <c r="CZ103" s="105"/>
      <c r="DA103" s="105"/>
      <c r="DB103" s="105"/>
      <c r="DC103" s="105"/>
      <c r="DD103" s="105"/>
      <c r="DE103" s="105"/>
      <c r="DF103" s="105"/>
      <c r="DG103" s="105"/>
      <c r="DH103" s="105"/>
      <c r="DI103" s="105"/>
      <c r="DJ103" s="105"/>
      <c r="DK103" s="105"/>
      <c r="DL103" s="105"/>
      <c r="DM103" s="105"/>
      <c r="DN103" s="105"/>
      <c r="DO103" s="105"/>
      <c r="DP103" s="105"/>
      <c r="DQ103" s="105"/>
      <c r="DR103" s="105"/>
      <c r="DS103" s="105"/>
      <c r="DT103" s="105"/>
      <c r="DU103" s="105"/>
      <c r="DV103" s="105"/>
      <c r="DW103" s="105"/>
      <c r="DX103" s="105"/>
      <c r="DY103" s="105"/>
      <c r="DZ103" s="105"/>
      <c r="EA103" s="105"/>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05"/>
      <c r="FM103" s="105"/>
      <c r="FN103" s="105"/>
      <c r="FO103" s="105"/>
      <c r="FP103" s="105"/>
      <c r="FQ103" s="105"/>
      <c r="FR103" s="105"/>
      <c r="FS103" s="105"/>
      <c r="FT103" s="105"/>
      <c r="FU103" s="105"/>
      <c r="FV103" s="105"/>
      <c r="FW103" s="105"/>
      <c r="FX103" s="105"/>
      <c r="FY103" s="105"/>
      <c r="FZ103" s="105"/>
      <c r="GA103" s="105"/>
      <c r="GB103" s="105"/>
      <c r="GC103" s="105"/>
      <c r="GD103" s="105"/>
      <c r="GE103" s="105"/>
      <c r="GF103" s="105"/>
      <c r="GG103" s="105"/>
      <c r="GH103" s="105"/>
      <c r="GI103" s="105"/>
      <c r="GJ103" s="105"/>
      <c r="GK103" s="105"/>
      <c r="GL103" s="105"/>
      <c r="GM103" s="105"/>
      <c r="GN103" s="105"/>
      <c r="GO103" s="105"/>
      <c r="GP103" s="105"/>
      <c r="GQ103" s="105"/>
      <c r="GR103" s="105"/>
      <c r="GS103" s="105"/>
      <c r="GT103" s="105"/>
      <c r="GU103" s="105"/>
      <c r="GV103" s="105"/>
      <c r="GW103" s="105"/>
      <c r="GX103" s="105"/>
      <c r="GY103" s="105"/>
      <c r="GZ103" s="105"/>
      <c r="HA103" s="105"/>
      <c r="HB103" s="105"/>
      <c r="HC103" s="105"/>
      <c r="HD103" s="105"/>
      <c r="HE103" s="105"/>
      <c r="HF103" s="105"/>
      <c r="HG103" s="105"/>
      <c r="HH103" s="105"/>
      <c r="HI103" s="105"/>
      <c r="HJ103" s="105"/>
      <c r="HK103" s="105"/>
      <c r="HL103" s="105"/>
      <c r="HM103" s="105"/>
      <c r="HN103" s="105"/>
      <c r="HO103" s="105"/>
      <c r="HP103" s="105"/>
      <c r="HQ103" s="105"/>
      <c r="HR103" s="105"/>
      <c r="HS103" s="105"/>
      <c r="HT103" s="105"/>
      <c r="HU103" s="105"/>
      <c r="HV103" s="105"/>
      <c r="HW103" s="105"/>
      <c r="HX103" s="105"/>
      <c r="HY103" s="105"/>
      <c r="HZ103" s="105"/>
      <c r="IA103" s="105"/>
      <c r="IB103" s="105"/>
      <c r="IC103" s="105"/>
      <c r="ID103" s="105"/>
      <c r="IE103" s="105"/>
      <c r="IF103" s="105"/>
      <c r="IG103" s="105"/>
      <c r="IH103" s="105"/>
      <c r="II103" s="105"/>
      <c r="IJ103" s="105"/>
      <c r="IK103" s="105"/>
      <c r="IL103" s="105"/>
      <c r="IM103" s="105"/>
      <c r="IN103" s="105"/>
      <c r="IO103" s="105"/>
      <c r="IP103" s="105"/>
      <c r="IQ103" s="105"/>
      <c r="IR103" s="105"/>
      <c r="IS103" s="105"/>
      <c r="IT103" s="105"/>
      <c r="IU103" s="105"/>
      <c r="IV103" s="105"/>
      <c r="IW103" s="105"/>
      <c r="IX103" s="105"/>
      <c r="IY103" s="105"/>
      <c r="IZ103" s="105"/>
      <c r="JA103" s="105"/>
      <c r="JB103" s="105"/>
      <c r="JC103" s="105"/>
      <c r="JD103" s="105"/>
      <c r="JE103" s="105"/>
      <c r="JF103" s="105"/>
      <c r="JG103" s="105"/>
      <c r="JH103" s="105"/>
      <c r="JI103" s="105"/>
      <c r="JJ103" s="105"/>
      <c r="JK103" s="105"/>
      <c r="JL103" s="105"/>
      <c r="JM103" s="105"/>
      <c r="JN103" s="105"/>
      <c r="JO103" s="105"/>
      <c r="JP103" s="105"/>
      <c r="JQ103" s="105"/>
      <c r="JR103" s="105"/>
      <c r="JS103" s="105"/>
      <c r="JT103" s="105"/>
      <c r="JU103" s="105"/>
      <c r="JV103" s="105"/>
      <c r="JW103" s="105"/>
      <c r="JX103" s="105"/>
      <c r="JY103" s="105"/>
      <c r="JZ103" s="105"/>
      <c r="KA103" s="105"/>
      <c r="KB103" s="105"/>
      <c r="KC103" s="105"/>
      <c r="KD103" s="105"/>
      <c r="KE103" s="105"/>
      <c r="KF103" s="105"/>
      <c r="KG103" s="105"/>
      <c r="KH103" s="105"/>
      <c r="KI103" s="105"/>
      <c r="KJ103" s="105"/>
      <c r="KK103" s="105"/>
      <c r="KL103" s="105"/>
      <c r="KM103" s="105"/>
      <c r="KN103" s="105"/>
      <c r="KO103" s="105"/>
      <c r="KP103" s="105"/>
      <c r="KQ103" s="105"/>
      <c r="KR103" s="105"/>
      <c r="KS103" s="105"/>
      <c r="KT103" s="105"/>
      <c r="KU103" s="105"/>
      <c r="KV103" s="105"/>
      <c r="KW103" s="105"/>
      <c r="KX103" s="105"/>
      <c r="KY103" s="105"/>
      <c r="KZ103" s="105"/>
      <c r="LA103" s="105"/>
      <c r="LB103" s="105"/>
      <c r="LC103" s="105"/>
      <c r="LD103" s="105"/>
      <c r="LE103" s="105"/>
      <c r="LF103" s="105"/>
      <c r="LG103" s="105"/>
      <c r="LH103" s="105"/>
      <c r="LI103" s="105"/>
      <c r="LJ103" s="105"/>
      <c r="LK103" s="105"/>
      <c r="LL103" s="105"/>
      <c r="LM103" s="105"/>
      <c r="LN103" s="105"/>
      <c r="LO103" s="105"/>
      <c r="LP103" s="105"/>
      <c r="LQ103" s="105"/>
      <c r="LR103" s="105"/>
      <c r="LS103" s="105"/>
      <c r="LT103" s="105"/>
      <c r="LU103" s="105"/>
      <c r="LV103" s="105"/>
      <c r="LW103" s="105"/>
      <c r="LX103" s="105"/>
      <c r="LY103" s="105"/>
      <c r="LZ103" s="105"/>
      <c r="MA103" s="105"/>
      <c r="MB103" s="105"/>
      <c r="MC103" s="105"/>
      <c r="MD103" s="105"/>
      <c r="ME103" s="105"/>
      <c r="MF103" s="105"/>
      <c r="MG103" s="105"/>
      <c r="MH103" s="105"/>
      <c r="MI103" s="105"/>
      <c r="MJ103" s="105"/>
      <c r="MK103" s="105"/>
      <c r="ML103" s="105"/>
      <c r="MM103" s="105"/>
      <c r="MN103" s="105"/>
      <c r="MO103" s="105"/>
      <c r="MP103" s="105"/>
      <c r="MQ103" s="105"/>
      <c r="MR103" s="105"/>
      <c r="MS103" s="105"/>
      <c r="MT103" s="105"/>
      <c r="MU103" s="105"/>
      <c r="MV103" s="105"/>
      <c r="MW103" s="105"/>
      <c r="MX103" s="105"/>
      <c r="MY103" s="105"/>
      <c r="MZ103" s="105"/>
      <c r="NA103" s="105"/>
      <c r="NB103" s="105"/>
      <c r="NC103" s="105"/>
      <c r="ND103" s="105"/>
      <c r="NE103" s="105"/>
      <c r="NF103" s="105"/>
      <c r="NG103" s="105"/>
      <c r="NH103" s="105"/>
      <c r="NI103" s="105"/>
      <c r="NJ103" s="105"/>
      <c r="NK103" s="105"/>
      <c r="NL103" s="105"/>
      <c r="NM103" s="105"/>
      <c r="NN103" s="105"/>
      <c r="NO103" s="105"/>
      <c r="NP103" s="105"/>
      <c r="NQ103" s="105"/>
      <c r="NR103" s="105"/>
      <c r="NS103" s="105"/>
      <c r="NT103" s="105"/>
      <c r="NU103" s="105"/>
      <c r="NV103" s="105"/>
      <c r="NW103" s="105"/>
      <c r="NX103" s="105"/>
      <c r="NY103" s="105"/>
      <c r="NZ103" s="105"/>
      <c r="OA103" s="105"/>
      <c r="OB103" s="105"/>
      <c r="OC103" s="105"/>
      <c r="OD103" s="105"/>
      <c r="OE103" s="105"/>
      <c r="OF103" s="105"/>
      <c r="OG103" s="105"/>
      <c r="OH103" s="105"/>
      <c r="OI103" s="105"/>
      <c r="OJ103" s="105"/>
      <c r="OK103" s="105"/>
      <c r="OL103" s="105"/>
      <c r="OM103" s="105"/>
      <c r="ON103" s="105"/>
      <c r="OO103" s="105"/>
      <c r="OP103" s="105"/>
      <c r="OQ103" s="105"/>
      <c r="OR103" s="105"/>
      <c r="OS103" s="105"/>
      <c r="OT103" s="105"/>
      <c r="OU103" s="105"/>
      <c r="OV103" s="105"/>
      <c r="OW103" s="105"/>
      <c r="OX103" s="105"/>
      <c r="OY103" s="105"/>
      <c r="OZ103" s="105"/>
      <c r="PA103" s="105"/>
      <c r="PB103" s="105"/>
      <c r="PC103" s="105"/>
      <c r="PD103" s="105"/>
      <c r="PE103" s="105"/>
      <c r="PF103" s="105"/>
      <c r="PG103" s="105"/>
      <c r="PH103" s="105"/>
      <c r="PI103" s="105"/>
      <c r="PJ103" s="105"/>
      <c r="PK103" s="105"/>
      <c r="PL103" s="105"/>
      <c r="PM103" s="105"/>
      <c r="PN103" s="105"/>
      <c r="PO103" s="105"/>
      <c r="PP103" s="105"/>
      <c r="PQ103" s="105"/>
      <c r="PR103" s="105"/>
      <c r="PS103" s="105"/>
      <c r="PT103" s="105"/>
      <c r="PU103" s="105"/>
      <c r="PV103" s="105"/>
      <c r="PW103" s="105"/>
      <c r="PX103" s="105"/>
      <c r="PY103" s="105"/>
      <c r="PZ103" s="105"/>
      <c r="QA103" s="105"/>
      <c r="QB103" s="105"/>
      <c r="QC103" s="105"/>
      <c r="QD103" s="105"/>
      <c r="QE103" s="105"/>
      <c r="QF103" s="105"/>
      <c r="QG103" s="105"/>
      <c r="QH103" s="105"/>
      <c r="QI103" s="105"/>
      <c r="QJ103" s="105"/>
      <c r="QK103" s="105"/>
      <c r="QL103" s="105"/>
      <c r="QM103" s="105"/>
      <c r="QN103" s="105"/>
      <c r="QO103" s="105"/>
      <c r="QP103" s="105"/>
      <c r="QQ103" s="105"/>
      <c r="QR103" s="105"/>
      <c r="QS103" s="105"/>
      <c r="QT103" s="105"/>
      <c r="QU103" s="105"/>
      <c r="QV103" s="105"/>
      <c r="QW103" s="105"/>
      <c r="QX103" s="105"/>
      <c r="QY103" s="105"/>
      <c r="QZ103" s="105"/>
      <c r="RA103" s="105"/>
      <c r="RB103" s="105"/>
      <c r="RC103" s="105"/>
      <c r="RD103" s="105"/>
      <c r="RE103" s="105"/>
      <c r="RF103" s="105"/>
      <c r="RG103" s="105"/>
      <c r="RH103" s="105"/>
      <c r="RI103" s="105"/>
      <c r="RJ103" s="105"/>
      <c r="RK103" s="105"/>
      <c r="RL103" s="105"/>
      <c r="RM103" s="105"/>
      <c r="RN103" s="105"/>
      <c r="RO103" s="105"/>
      <c r="RP103" s="105"/>
      <c r="RQ103" s="105"/>
      <c r="RR103" s="105"/>
      <c r="RS103" s="105"/>
      <c r="RT103" s="105"/>
      <c r="RU103" s="105"/>
      <c r="RV103" s="105"/>
      <c r="RW103" s="105"/>
      <c r="RX103" s="105"/>
      <c r="RY103" s="105"/>
      <c r="RZ103" s="105"/>
      <c r="SA103" s="105"/>
      <c r="SB103" s="105"/>
      <c r="SC103" s="105"/>
      <c r="SD103" s="105"/>
      <c r="SE103" s="105"/>
      <c r="SF103" s="105"/>
      <c r="SG103" s="105"/>
      <c r="SH103" s="105"/>
      <c r="SI103" s="105"/>
      <c r="SJ103" s="105"/>
      <c r="SK103" s="105"/>
      <c r="SL103" s="105"/>
      <c r="SM103" s="105"/>
      <c r="SN103" s="105"/>
      <c r="SO103" s="105"/>
      <c r="SP103" s="105"/>
      <c r="SQ103" s="105"/>
      <c r="SR103" s="105"/>
      <c r="SS103" s="105"/>
      <c r="ST103" s="105"/>
      <c r="SU103" s="105"/>
      <c r="SV103" s="105"/>
      <c r="SW103" s="105"/>
      <c r="SX103" s="105"/>
      <c r="SY103" s="105"/>
      <c r="SZ103" s="105"/>
      <c r="TA103" s="105"/>
      <c r="TB103" s="105"/>
      <c r="TC103" s="105"/>
      <c r="TD103" s="105"/>
      <c r="TE103" s="105"/>
      <c r="TF103" s="105"/>
      <c r="TG103" s="105"/>
      <c r="TH103" s="105"/>
      <c r="TI103" s="105"/>
      <c r="TJ103" s="105"/>
      <c r="TK103" s="105"/>
      <c r="TL103" s="105"/>
      <c r="TM103" s="105"/>
      <c r="TN103" s="105"/>
      <c r="TO103" s="105"/>
      <c r="TP103" s="105"/>
      <c r="TQ103" s="105"/>
      <c r="TR103" s="105"/>
      <c r="TS103" s="105"/>
      <c r="TT103" s="105"/>
      <c r="TU103" s="105"/>
      <c r="TV103" s="105"/>
      <c r="TW103" s="105"/>
      <c r="TX103" s="105"/>
      <c r="TY103" s="105"/>
      <c r="TZ103" s="105"/>
      <c r="UA103" s="105"/>
      <c r="UB103" s="105"/>
      <c r="UC103" s="105"/>
      <c r="UD103" s="105"/>
      <c r="UE103" s="105"/>
      <c r="UF103" s="105"/>
      <c r="UG103" s="105"/>
      <c r="UH103" s="105"/>
      <c r="UI103" s="105"/>
      <c r="UJ103" s="105"/>
      <c r="UK103" s="105"/>
      <c r="UL103" s="105"/>
      <c r="UM103" s="105"/>
      <c r="UN103" s="105"/>
      <c r="UO103" s="105"/>
      <c r="UP103" s="105"/>
      <c r="UQ103" s="105"/>
      <c r="UR103" s="105"/>
      <c r="US103" s="105"/>
      <c r="UT103" s="105"/>
      <c r="UU103" s="105"/>
      <c r="UV103" s="105"/>
      <c r="UW103" s="105"/>
      <c r="UX103" s="105"/>
      <c r="UY103" s="105"/>
      <c r="UZ103" s="105"/>
      <c r="VA103" s="105"/>
      <c r="VB103" s="105"/>
      <c r="VC103" s="105"/>
      <c r="VD103" s="105"/>
      <c r="VE103" s="105"/>
      <c r="VF103" s="105"/>
      <c r="VG103" s="105"/>
      <c r="VH103" s="105"/>
      <c r="VI103" s="105"/>
      <c r="VJ103" s="105"/>
      <c r="VK103" s="105"/>
      <c r="VL103" s="105"/>
      <c r="VM103" s="105"/>
      <c r="VN103" s="105"/>
      <c r="VO103" s="105"/>
      <c r="VP103" s="105"/>
      <c r="VQ103" s="105"/>
      <c r="VR103" s="105"/>
      <c r="VS103" s="105"/>
      <c r="VT103" s="105"/>
      <c r="VU103" s="105"/>
      <c r="VV103" s="105"/>
      <c r="VW103" s="105"/>
      <c r="VX103" s="105"/>
      <c r="VY103" s="105"/>
      <c r="VZ103" s="105"/>
      <c r="WA103" s="105"/>
      <c r="WB103" s="105"/>
      <c r="WC103" s="105"/>
      <c r="WD103" s="105"/>
      <c r="WE103" s="105"/>
      <c r="WF103" s="105"/>
      <c r="WG103" s="105"/>
      <c r="WH103" s="105"/>
      <c r="WI103" s="105"/>
      <c r="WJ103" s="105"/>
      <c r="WK103" s="105"/>
      <c r="WL103" s="105"/>
      <c r="WM103" s="105"/>
      <c r="WN103" s="105"/>
      <c r="WO103" s="105"/>
      <c r="WP103" s="105"/>
      <c r="WQ103" s="105"/>
      <c r="WR103" s="105"/>
      <c r="WS103" s="105"/>
      <c r="WT103" s="105"/>
      <c r="WU103" s="105"/>
      <c r="WV103" s="105"/>
      <c r="WW103" s="105"/>
      <c r="WX103" s="105"/>
      <c r="WY103" s="105"/>
      <c r="WZ103" s="105"/>
      <c r="XA103" s="105"/>
      <c r="XB103" s="105"/>
      <c r="XC103" s="105"/>
      <c r="XD103" s="105"/>
      <c r="XE103" s="105"/>
      <c r="XF103" s="105"/>
      <c r="XG103" s="105"/>
      <c r="XH103" s="105"/>
      <c r="XI103" s="105"/>
      <c r="XJ103" s="105"/>
      <c r="XK103" s="105"/>
      <c r="XL103" s="105"/>
      <c r="XM103" s="105"/>
      <c r="XN103" s="105"/>
      <c r="XO103" s="105"/>
      <c r="XP103" s="105"/>
      <c r="XQ103" s="105"/>
      <c r="XR103" s="105"/>
      <c r="XS103" s="105"/>
      <c r="XT103" s="105"/>
      <c r="XU103" s="105"/>
      <c r="XV103" s="105"/>
      <c r="XW103" s="105"/>
      <c r="XX103" s="105"/>
      <c r="XY103" s="105"/>
      <c r="XZ103" s="105"/>
      <c r="YA103" s="105"/>
      <c r="YB103" s="105"/>
      <c r="YC103" s="105"/>
      <c r="YD103" s="105"/>
      <c r="YE103" s="105"/>
      <c r="YF103" s="105"/>
      <c r="YG103" s="105"/>
      <c r="YH103" s="105"/>
      <c r="YI103" s="105"/>
      <c r="YJ103" s="105"/>
      <c r="YK103" s="105"/>
      <c r="YL103" s="105"/>
      <c r="YM103" s="105"/>
      <c r="YN103" s="105"/>
      <c r="YO103" s="105"/>
      <c r="YP103" s="105"/>
      <c r="YQ103" s="105"/>
      <c r="YR103" s="105"/>
      <c r="YS103" s="105"/>
      <c r="YT103" s="105"/>
      <c r="YU103" s="105"/>
      <c r="YV103" s="105"/>
      <c r="YW103" s="105"/>
      <c r="YX103" s="105"/>
      <c r="YY103" s="105"/>
      <c r="YZ103" s="105"/>
      <c r="ZA103" s="105"/>
      <c r="ZB103" s="105"/>
      <c r="ZC103" s="105"/>
      <c r="ZD103" s="105"/>
      <c r="ZE103" s="105"/>
      <c r="ZF103" s="105"/>
      <c r="ZG103" s="105"/>
      <c r="ZH103" s="105"/>
      <c r="ZI103" s="105"/>
      <c r="ZJ103" s="105"/>
      <c r="ZK103" s="105"/>
      <c r="ZL103" s="105"/>
      <c r="ZM103" s="105"/>
      <c r="ZN103" s="105"/>
      <c r="ZO103" s="105"/>
      <c r="ZP103" s="105"/>
      <c r="ZQ103" s="105"/>
      <c r="ZR103" s="105"/>
      <c r="ZS103" s="105"/>
      <c r="ZT103" s="105"/>
      <c r="ZU103" s="105"/>
      <c r="ZV103" s="105"/>
      <c r="ZW103" s="105"/>
      <c r="ZX103" s="105"/>
      <c r="ZY103" s="105"/>
      <c r="ZZ103" s="105"/>
      <c r="AAA103" s="105"/>
      <c r="AAB103" s="105"/>
      <c r="AAC103" s="105"/>
      <c r="AAD103" s="105"/>
      <c r="AAE103" s="105"/>
      <c r="AAF103" s="105"/>
      <c r="AAG103" s="105"/>
      <c r="AAH103" s="105"/>
      <c r="AAI103" s="105"/>
      <c r="AAJ103" s="105"/>
      <c r="AAK103" s="105"/>
      <c r="AAL103" s="105"/>
      <c r="AAM103" s="105"/>
      <c r="AAN103" s="105"/>
      <c r="AAO103" s="105"/>
      <c r="AAP103" s="105"/>
      <c r="AAQ103" s="105"/>
      <c r="AAR103" s="105"/>
      <c r="AAS103" s="105"/>
      <c r="AAT103" s="105"/>
      <c r="AAU103" s="105"/>
      <c r="AAV103" s="105"/>
      <c r="AAW103" s="105"/>
      <c r="AAX103" s="105"/>
      <c r="AAY103" s="105"/>
      <c r="AAZ103" s="105"/>
      <c r="ABA103" s="105"/>
      <c r="ABB103" s="105"/>
      <c r="ABC103" s="105"/>
      <c r="ABD103" s="105"/>
      <c r="ABE103" s="105"/>
      <c r="ABF103" s="105"/>
      <c r="ABG103" s="105"/>
      <c r="ABH103" s="105"/>
      <c r="ABI103" s="105"/>
      <c r="ABJ103" s="105"/>
      <c r="ABK103" s="105"/>
      <c r="ABL103" s="105"/>
      <c r="ABM103" s="105"/>
      <c r="ABN103" s="105"/>
      <c r="ABO103" s="105"/>
      <c r="ABP103" s="105"/>
      <c r="ABQ103" s="105"/>
      <c r="ABR103" s="105"/>
      <c r="ABS103" s="105"/>
      <c r="ABT103" s="105"/>
      <c r="ABU103" s="105"/>
      <c r="ABV103" s="105"/>
      <c r="ABW103" s="105"/>
      <c r="ABX103" s="105"/>
      <c r="ABY103" s="105"/>
      <c r="ABZ103" s="105"/>
      <c r="ACA103" s="105"/>
      <c r="ACB103" s="105"/>
      <c r="ACC103" s="105"/>
      <c r="ACD103" s="105"/>
      <c r="ACE103" s="105"/>
      <c r="ACF103" s="105"/>
      <c r="ACG103" s="105"/>
      <c r="ACH103" s="105"/>
      <c r="ACI103" s="105"/>
      <c r="ACJ103" s="105"/>
      <c r="ACK103" s="105"/>
      <c r="ACL103" s="105"/>
      <c r="ACM103" s="105"/>
      <c r="ACN103" s="105"/>
      <c r="ACO103" s="105"/>
      <c r="ACP103" s="105"/>
      <c r="ACQ103" s="105"/>
      <c r="ACR103" s="105"/>
      <c r="ACS103" s="105"/>
      <c r="ACT103" s="105"/>
      <c r="ACU103" s="105"/>
      <c r="ACV103" s="105"/>
      <c r="ACW103" s="105"/>
      <c r="ACX103" s="105"/>
      <c r="ACY103" s="105"/>
      <c r="ACZ103" s="105"/>
      <c r="ADA103" s="105"/>
      <c r="ADB103" s="105"/>
      <c r="ADC103" s="105"/>
      <c r="ADD103" s="105"/>
      <c r="ADE103" s="105"/>
      <c r="ADF103" s="105"/>
      <c r="ADG103" s="105"/>
      <c r="ADH103" s="105"/>
      <c r="ADI103" s="105"/>
      <c r="ADJ103" s="105"/>
      <c r="ADK103" s="105"/>
      <c r="ADL103" s="105"/>
      <c r="ADM103" s="105"/>
      <c r="ADN103" s="105"/>
      <c r="ADO103" s="105"/>
      <c r="ADP103" s="105"/>
      <c r="ADQ103" s="105"/>
      <c r="ADR103" s="105"/>
      <c r="ADS103" s="105"/>
      <c r="ADT103" s="105"/>
      <c r="ADU103" s="105"/>
      <c r="ADV103" s="105"/>
      <c r="ADW103" s="105"/>
      <c r="ADX103" s="105"/>
      <c r="ADY103" s="105"/>
      <c r="ADZ103" s="105"/>
      <c r="AEA103" s="105"/>
      <c r="AEB103" s="105"/>
      <c r="AEC103" s="105"/>
      <c r="AED103" s="105"/>
      <c r="AEE103" s="105"/>
      <c r="AEF103" s="105"/>
      <c r="AEG103" s="105"/>
      <c r="AEH103" s="105"/>
      <c r="AEI103" s="105"/>
      <c r="AEJ103" s="105"/>
      <c r="AEK103" s="105"/>
      <c r="AEL103" s="105"/>
      <c r="AEM103" s="105"/>
      <c r="AEN103" s="105"/>
      <c r="AEO103" s="105"/>
      <c r="AEP103" s="105"/>
      <c r="AEQ103" s="105"/>
      <c r="AER103" s="105"/>
      <c r="AES103" s="105"/>
      <c r="AET103" s="105"/>
      <c r="AEU103" s="105"/>
      <c r="AEV103" s="105"/>
      <c r="AEW103" s="105"/>
      <c r="AEX103" s="105"/>
      <c r="AEY103" s="105"/>
      <c r="AEZ103" s="105"/>
      <c r="AFA103" s="105"/>
      <c r="AFB103" s="105"/>
      <c r="AFC103" s="105"/>
      <c r="AFD103" s="105"/>
      <c r="AFE103" s="105"/>
      <c r="AFF103" s="105"/>
      <c r="AFG103" s="105"/>
      <c r="AFH103" s="105"/>
      <c r="AFI103" s="105"/>
      <c r="AFJ103" s="105"/>
      <c r="AFK103" s="105"/>
      <c r="AFL103" s="105"/>
      <c r="AFM103" s="105"/>
      <c r="AFN103" s="105"/>
      <c r="AFO103" s="105"/>
      <c r="AFP103" s="105"/>
      <c r="AFQ103" s="105"/>
      <c r="AFR103" s="105"/>
      <c r="AFS103" s="105"/>
      <c r="AFT103" s="105"/>
      <c r="AFU103" s="105"/>
      <c r="AFV103" s="105"/>
      <c r="AFW103" s="105"/>
      <c r="AFX103" s="105"/>
      <c r="AFY103" s="105"/>
      <c r="AFZ103" s="105"/>
      <c r="AGA103" s="105"/>
      <c r="AGB103" s="105"/>
      <c r="AGC103" s="105"/>
      <c r="AGD103" s="105"/>
      <c r="AGE103" s="105"/>
      <c r="AGF103" s="105"/>
      <c r="AGG103" s="105"/>
      <c r="AGH103" s="105"/>
      <c r="AGI103" s="105"/>
      <c r="AGJ103" s="105"/>
      <c r="AGK103" s="105"/>
      <c r="AGL103" s="105"/>
      <c r="AGM103" s="105"/>
      <c r="AGN103" s="105"/>
      <c r="AGO103" s="105"/>
      <c r="AGP103" s="105"/>
      <c r="AGQ103" s="105"/>
      <c r="AGR103" s="105"/>
      <c r="AGS103" s="105"/>
      <c r="AGT103" s="105"/>
      <c r="AGU103" s="105"/>
      <c r="AGV103" s="105"/>
      <c r="AGW103" s="105"/>
      <c r="AGX103" s="105"/>
      <c r="AGY103" s="105"/>
      <c r="AGZ103" s="105"/>
      <c r="AHA103" s="105"/>
      <c r="AHB103" s="105"/>
      <c r="AHC103" s="105"/>
      <c r="AHD103" s="105"/>
      <c r="AHE103" s="105"/>
      <c r="AHF103" s="105"/>
      <c r="AHG103" s="105"/>
      <c r="AHH103" s="105"/>
      <c r="AHI103" s="105"/>
      <c r="AHJ103" s="105"/>
      <c r="AHK103" s="105"/>
      <c r="AHL103" s="105"/>
      <c r="AHM103" s="105"/>
      <c r="AHN103" s="105"/>
      <c r="AHO103" s="105"/>
      <c r="AHP103" s="105"/>
      <c r="AHQ103" s="105"/>
      <c r="AHR103" s="105"/>
      <c r="AHS103" s="105"/>
      <c r="AHT103" s="105"/>
      <c r="AHU103" s="105"/>
      <c r="AHV103" s="105"/>
      <c r="AHW103" s="105"/>
      <c r="AHX103" s="105"/>
      <c r="AHY103" s="105"/>
      <c r="AHZ103" s="105"/>
      <c r="AIA103" s="105"/>
      <c r="AIB103" s="105"/>
      <c r="AIC103" s="105"/>
      <c r="AID103" s="105"/>
      <c r="AIE103" s="105"/>
      <c r="AIF103" s="105"/>
      <c r="AIG103" s="105"/>
      <c r="AIH103" s="105"/>
      <c r="AII103" s="105"/>
      <c r="AIJ103" s="105"/>
      <c r="AIK103" s="105"/>
      <c r="AIL103" s="105"/>
      <c r="AIM103" s="105"/>
      <c r="AIN103" s="105"/>
      <c r="AIO103" s="105"/>
      <c r="AIP103" s="105"/>
      <c r="AIQ103" s="105"/>
      <c r="AIR103" s="105"/>
      <c r="AIS103" s="105"/>
      <c r="AIT103" s="105"/>
      <c r="AIU103" s="105"/>
      <c r="AIV103" s="105"/>
      <c r="AIW103" s="105"/>
      <c r="AIX103" s="105"/>
      <c r="AIY103" s="105"/>
      <c r="AIZ103" s="105"/>
      <c r="AJA103" s="105"/>
      <c r="AJB103" s="105"/>
      <c r="AJC103" s="105"/>
      <c r="AJD103" s="105"/>
      <c r="AJE103" s="105"/>
      <c r="AJF103" s="105"/>
      <c r="AJG103" s="105"/>
      <c r="AJH103" s="105"/>
      <c r="AJI103" s="105"/>
      <c r="AJJ103" s="105"/>
      <c r="AJK103" s="105"/>
      <c r="AJL103" s="105"/>
      <c r="AJM103" s="105"/>
      <c r="AJN103" s="105"/>
      <c r="AJO103" s="105"/>
      <c r="AJP103" s="105"/>
      <c r="AJQ103" s="105"/>
      <c r="AJR103" s="105"/>
      <c r="AJS103" s="105"/>
      <c r="AJT103" s="105"/>
      <c r="AJU103" s="105"/>
      <c r="AJV103" s="105"/>
      <c r="AJW103" s="105"/>
      <c r="AJX103" s="105"/>
      <c r="AJY103" s="105"/>
      <c r="AJZ103" s="105"/>
      <c r="AKA103" s="105"/>
      <c r="AKB103" s="105"/>
      <c r="AKC103" s="105"/>
      <c r="AKD103" s="105"/>
      <c r="AKE103" s="105"/>
      <c r="AKF103" s="105"/>
      <c r="AKG103" s="105"/>
      <c r="AKH103" s="105"/>
      <c r="AKI103" s="105"/>
      <c r="AKJ103" s="105"/>
      <c r="AKK103" s="105"/>
      <c r="AKL103" s="105"/>
      <c r="AKM103" s="105"/>
      <c r="AKN103" s="105"/>
      <c r="AKO103" s="105"/>
      <c r="AKP103" s="105"/>
      <c r="AKQ103" s="105"/>
      <c r="AKR103" s="105"/>
      <c r="AKS103" s="105"/>
      <c r="AKT103" s="105"/>
      <c r="AKU103" s="105"/>
      <c r="AKV103" s="105"/>
      <c r="AKW103" s="105"/>
      <c r="AKX103" s="105"/>
      <c r="AKY103" s="105"/>
      <c r="AKZ103" s="105"/>
      <c r="ALA103" s="105"/>
      <c r="ALB103" s="105"/>
      <c r="ALC103" s="105"/>
      <c r="ALD103" s="105"/>
      <c r="ALE103" s="105"/>
      <c r="ALF103" s="105"/>
      <c r="ALG103" s="105"/>
      <c r="ALH103" s="105"/>
      <c r="ALI103" s="105"/>
      <c r="ALJ103" s="105"/>
      <c r="ALK103" s="105"/>
      <c r="ALL103" s="105"/>
      <c r="ALM103" s="105"/>
      <c r="ALN103" s="105"/>
      <c r="ALO103" s="105"/>
      <c r="ALP103" s="105"/>
      <c r="ALQ103" s="105"/>
      <c r="ALR103" s="105"/>
      <c r="ALS103" s="105"/>
      <c r="ALT103" s="105"/>
      <c r="ALU103" s="105"/>
      <c r="ALV103" s="105"/>
      <c r="ALW103" s="105"/>
      <c r="ALX103" s="105"/>
      <c r="ALY103" s="105"/>
      <c r="ALZ103" s="105"/>
      <c r="AMA103" s="105"/>
      <c r="AMB103" s="105"/>
      <c r="AMC103" s="105"/>
      <c r="AMD103" s="105"/>
      <c r="AME103" s="105"/>
      <c r="AMF103" s="105"/>
      <c r="AMG103" s="105"/>
      <c r="AMH103" s="105"/>
      <c r="AMI103" s="105"/>
      <c r="AMJ103" s="105"/>
      <c r="AMK103" s="105"/>
      <c r="AML103" s="105"/>
      <c r="AMM103" s="105"/>
      <c r="AMN103" s="105"/>
      <c r="AMO103" s="105"/>
      <c r="AMP103" s="105"/>
      <c r="AMQ103" s="105"/>
      <c r="AMR103" s="105"/>
      <c r="AMS103" s="105"/>
      <c r="AMT103" s="105"/>
      <c r="AMU103" s="105"/>
      <c r="AMV103" s="105"/>
      <c r="AMW103" s="105"/>
      <c r="AMX103" s="105"/>
      <c r="AMY103" s="105"/>
      <c r="AMZ103" s="105"/>
      <c r="ANA103" s="105"/>
      <c r="ANB103" s="105"/>
      <c r="ANC103" s="105"/>
      <c r="AND103" s="105"/>
      <c r="ANE103" s="105"/>
      <c r="ANF103" s="105"/>
      <c r="ANG103" s="105"/>
      <c r="ANH103" s="105"/>
      <c r="ANI103" s="105"/>
      <c r="ANJ103" s="105"/>
      <c r="ANK103" s="105"/>
      <c r="ANL103" s="105"/>
      <c r="ANM103" s="105"/>
      <c r="ANN103" s="105"/>
      <c r="ANO103" s="105"/>
      <c r="ANP103" s="105"/>
      <c r="ANQ103" s="105"/>
      <c r="ANR103" s="105"/>
      <c r="ANS103" s="105"/>
      <c r="ANT103" s="105"/>
      <c r="ANU103" s="105"/>
      <c r="ANV103" s="105"/>
      <c r="ANW103" s="105"/>
      <c r="ANX103" s="105"/>
      <c r="ANY103" s="105"/>
      <c r="ANZ103" s="105"/>
      <c r="AOA103" s="105"/>
      <c r="AOB103" s="105"/>
      <c r="AOC103" s="105"/>
      <c r="AOD103" s="105"/>
      <c r="AOE103" s="105"/>
      <c r="AOF103" s="105"/>
      <c r="AOG103" s="105"/>
      <c r="AOH103" s="105"/>
      <c r="AOI103" s="105"/>
      <c r="AOJ103" s="105"/>
      <c r="AOK103" s="105"/>
      <c r="AOL103" s="105"/>
      <c r="AOM103" s="105"/>
      <c r="AON103" s="105"/>
      <c r="AOO103" s="105"/>
      <c r="AOP103" s="105"/>
      <c r="AOQ103" s="105"/>
      <c r="AOR103" s="105"/>
      <c r="AOS103" s="105"/>
      <c r="AOT103" s="105"/>
      <c r="AOU103" s="105"/>
      <c r="AOV103" s="105"/>
      <c r="AOW103" s="105"/>
      <c r="AOX103" s="105"/>
      <c r="AOY103" s="105"/>
      <c r="AOZ103" s="105"/>
      <c r="APA103" s="105"/>
      <c r="APB103" s="105"/>
      <c r="APC103" s="105"/>
      <c r="APD103" s="105"/>
      <c r="APE103" s="105"/>
      <c r="APF103" s="105"/>
      <c r="APG103" s="105"/>
      <c r="APH103" s="105"/>
      <c r="API103" s="105"/>
      <c r="APJ103" s="105"/>
      <c r="APK103" s="105"/>
      <c r="APL103" s="105"/>
      <c r="APM103" s="105"/>
      <c r="APN103" s="105"/>
      <c r="APO103" s="105"/>
      <c r="APP103" s="105"/>
      <c r="APQ103" s="105"/>
      <c r="APR103" s="105"/>
      <c r="APS103" s="105"/>
      <c r="APT103" s="105"/>
      <c r="APU103" s="105"/>
      <c r="APV103" s="105"/>
      <c r="APW103" s="105"/>
      <c r="APX103" s="105"/>
      <c r="APY103" s="105"/>
      <c r="APZ103" s="105"/>
      <c r="AQA103" s="105"/>
      <c r="AQB103" s="105"/>
      <c r="AQC103" s="105"/>
      <c r="AQD103" s="105"/>
      <c r="AQE103" s="105"/>
      <c r="AQF103" s="105"/>
      <c r="AQG103" s="105"/>
      <c r="AQH103" s="105"/>
      <c r="AQI103" s="105"/>
      <c r="AQJ103" s="105"/>
      <c r="AQK103" s="105"/>
      <c r="AQL103" s="105"/>
      <c r="AQM103" s="105"/>
      <c r="AQN103" s="105"/>
      <c r="AQO103" s="105"/>
      <c r="AQP103" s="105"/>
      <c r="AQQ103" s="105"/>
      <c r="AQR103" s="105"/>
      <c r="AQS103" s="105"/>
      <c r="AQT103" s="105"/>
      <c r="AQU103" s="105"/>
      <c r="AQV103" s="105"/>
      <c r="AQW103" s="105"/>
      <c r="AQX103" s="105"/>
      <c r="AQY103" s="105"/>
      <c r="AQZ103" s="105"/>
      <c r="ARA103" s="105"/>
      <c r="ARB103" s="105"/>
      <c r="ARC103" s="105"/>
      <c r="ARD103" s="105"/>
      <c r="ARE103" s="105"/>
      <c r="ARF103" s="105"/>
      <c r="ARG103" s="105"/>
      <c r="ARH103" s="105"/>
      <c r="ARI103" s="105"/>
      <c r="ARJ103" s="105"/>
      <c r="ARK103" s="105"/>
      <c r="ARL103" s="105"/>
      <c r="ARM103" s="105"/>
      <c r="ARN103" s="105"/>
      <c r="ARO103" s="105"/>
      <c r="ARP103" s="105"/>
      <c r="ARQ103" s="105"/>
      <c r="ARR103" s="105"/>
      <c r="ARS103" s="105"/>
      <c r="ART103" s="105"/>
      <c r="ARU103" s="105"/>
      <c r="ARV103" s="105"/>
      <c r="ARW103" s="105"/>
      <c r="ARX103" s="105"/>
      <c r="ARY103" s="105"/>
      <c r="ARZ103" s="105"/>
      <c r="ASA103" s="105"/>
      <c r="ASB103" s="105"/>
      <c r="ASC103" s="105"/>
      <c r="ASD103" s="105"/>
      <c r="ASE103" s="105"/>
      <c r="ASF103" s="105"/>
      <c r="ASG103" s="105"/>
      <c r="ASH103" s="105"/>
      <c r="ASI103" s="105"/>
      <c r="ASJ103" s="105"/>
      <c r="ASK103" s="105"/>
      <c r="ASL103" s="105"/>
      <c r="ASM103" s="105"/>
      <c r="ASN103" s="105"/>
      <c r="ASO103" s="105"/>
      <c r="ASP103" s="105"/>
      <c r="ASQ103" s="105"/>
      <c r="ASR103" s="105"/>
      <c r="ASS103" s="105"/>
      <c r="AST103" s="105"/>
      <c r="ASU103" s="105"/>
      <c r="ASV103" s="105"/>
      <c r="ASW103" s="105"/>
      <c r="ASX103" s="105"/>
      <c r="ASY103" s="105"/>
      <c r="ASZ103" s="105"/>
      <c r="ATA103" s="105"/>
      <c r="ATB103" s="105"/>
      <c r="ATC103" s="105"/>
      <c r="ATD103" s="105"/>
      <c r="ATE103" s="105"/>
      <c r="ATF103" s="105"/>
      <c r="ATG103" s="105"/>
      <c r="ATH103" s="105"/>
      <c r="ATI103" s="105"/>
      <c r="ATJ103" s="105"/>
      <c r="ATK103" s="105"/>
      <c r="ATL103" s="105"/>
      <c r="ATM103" s="105"/>
      <c r="ATN103" s="105"/>
      <c r="ATO103" s="105"/>
      <c r="ATP103" s="105"/>
      <c r="ATQ103" s="105"/>
      <c r="ATR103" s="105"/>
      <c r="ATS103" s="105"/>
      <c r="ATT103" s="105"/>
      <c r="ATU103" s="105"/>
      <c r="ATV103" s="105"/>
      <c r="ATW103" s="105"/>
      <c r="ATX103" s="105"/>
      <c r="ATY103" s="105"/>
      <c r="ATZ103" s="105"/>
      <c r="AUA103" s="105"/>
      <c r="AUB103" s="105"/>
      <c r="AUC103" s="105"/>
      <c r="AUD103" s="105"/>
      <c r="AUE103" s="105"/>
      <c r="AUF103" s="105"/>
      <c r="AUG103" s="105"/>
      <c r="AUH103" s="105"/>
      <c r="AUI103" s="105"/>
      <c r="AUJ103" s="105"/>
      <c r="AUK103" s="105"/>
      <c r="AUL103" s="105"/>
      <c r="AUM103" s="105"/>
      <c r="AUN103" s="105"/>
      <c r="AUO103" s="105"/>
      <c r="AUP103" s="105"/>
      <c r="AUQ103" s="105"/>
      <c r="AUR103" s="105"/>
      <c r="AUS103" s="105"/>
      <c r="AUT103" s="105"/>
      <c r="AUU103" s="105"/>
      <c r="AUV103" s="105"/>
      <c r="AUW103" s="105"/>
      <c r="AUX103" s="105"/>
      <c r="AUY103" s="105"/>
      <c r="AUZ103" s="105"/>
      <c r="AVA103" s="105"/>
      <c r="AVB103" s="105"/>
      <c r="AVC103" s="105"/>
      <c r="AVD103" s="105"/>
      <c r="AVE103" s="105"/>
      <c r="AVF103" s="105"/>
      <c r="AVG103" s="105"/>
      <c r="AVH103" s="105"/>
      <c r="AVI103" s="105"/>
      <c r="AVJ103" s="105"/>
      <c r="AVK103" s="105"/>
      <c r="AVL103" s="105"/>
      <c r="AVM103" s="105"/>
      <c r="AVN103" s="105"/>
      <c r="AVO103" s="105"/>
      <c r="AVP103" s="105"/>
      <c r="AVQ103" s="105"/>
      <c r="AVR103" s="105"/>
      <c r="AVS103" s="105"/>
      <c r="AVT103" s="105"/>
      <c r="AVU103" s="105"/>
      <c r="AVV103" s="105"/>
      <c r="AVW103" s="105"/>
      <c r="AVX103" s="105"/>
      <c r="AVY103" s="105"/>
      <c r="AVZ103" s="105"/>
      <c r="AWA103" s="105"/>
      <c r="AWB103" s="105"/>
      <c r="AWC103" s="105"/>
      <c r="AWD103" s="105"/>
      <c r="AWE103" s="105"/>
      <c r="AWF103" s="105"/>
      <c r="AWG103" s="105"/>
      <c r="AWH103" s="105"/>
    </row>
    <row r="104" spans="1:1282" s="58" customFormat="1">
      <c r="A104" s="2578"/>
      <c r="B104" s="65"/>
      <c r="C104" s="7"/>
      <c r="D104" s="7"/>
      <c r="E104" s="7"/>
      <c r="F104" s="7"/>
      <c r="G104" s="7"/>
      <c r="H104" s="7"/>
      <c r="I104" s="7"/>
      <c r="J104" s="7"/>
      <c r="K104" s="7"/>
      <c r="L104" s="7"/>
      <c r="M104" s="7"/>
      <c r="N104" s="8"/>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c r="BV104" s="105"/>
      <c r="BW104" s="105"/>
      <c r="BX104" s="105"/>
      <c r="BY104" s="105"/>
      <c r="BZ104" s="105"/>
      <c r="CA104" s="105"/>
      <c r="CB104" s="105"/>
      <c r="CC104" s="105"/>
      <c r="CD104" s="105"/>
      <c r="CE104" s="105"/>
      <c r="CF104" s="105"/>
      <c r="CG104" s="105"/>
      <c r="CH104" s="105"/>
      <c r="CI104" s="105"/>
      <c r="CJ104" s="105"/>
      <c r="CK104" s="105"/>
      <c r="CL104" s="105"/>
      <c r="CM104" s="105"/>
      <c r="CN104" s="105"/>
      <c r="CO104" s="105"/>
      <c r="CP104" s="105"/>
      <c r="CQ104" s="105"/>
      <c r="CR104" s="105"/>
      <c r="CS104" s="105"/>
      <c r="CT104" s="105"/>
      <c r="CU104" s="105"/>
      <c r="CV104" s="105"/>
      <c r="CW104" s="105"/>
      <c r="CX104" s="105"/>
      <c r="CY104" s="105"/>
      <c r="CZ104" s="105"/>
      <c r="DA104" s="105"/>
      <c r="DB104" s="105"/>
      <c r="DC104" s="105"/>
      <c r="DD104" s="105"/>
      <c r="DE104" s="105"/>
      <c r="DF104" s="105"/>
      <c r="DG104" s="105"/>
      <c r="DH104" s="105"/>
      <c r="DI104" s="105"/>
      <c r="DJ104" s="105"/>
      <c r="DK104" s="105"/>
      <c r="DL104" s="105"/>
      <c r="DM104" s="105"/>
      <c r="DN104" s="105"/>
      <c r="DO104" s="105"/>
      <c r="DP104" s="105"/>
      <c r="DQ104" s="105"/>
      <c r="DR104" s="105"/>
      <c r="DS104" s="105"/>
      <c r="DT104" s="105"/>
      <c r="DU104" s="105"/>
      <c r="DV104" s="105"/>
      <c r="DW104" s="105"/>
      <c r="DX104" s="105"/>
      <c r="DY104" s="105"/>
      <c r="DZ104" s="105"/>
      <c r="EA104" s="105"/>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05"/>
      <c r="FM104" s="105"/>
      <c r="FN104" s="105"/>
      <c r="FO104" s="105"/>
      <c r="FP104" s="105"/>
      <c r="FQ104" s="105"/>
      <c r="FR104" s="105"/>
      <c r="FS104" s="105"/>
      <c r="FT104" s="105"/>
      <c r="FU104" s="105"/>
      <c r="FV104" s="105"/>
      <c r="FW104" s="105"/>
      <c r="FX104" s="105"/>
      <c r="FY104" s="105"/>
      <c r="FZ104" s="105"/>
      <c r="GA104" s="105"/>
      <c r="GB104" s="105"/>
      <c r="GC104" s="105"/>
      <c r="GD104" s="105"/>
      <c r="GE104" s="105"/>
      <c r="GF104" s="105"/>
      <c r="GG104" s="105"/>
      <c r="GH104" s="105"/>
      <c r="GI104" s="105"/>
      <c r="GJ104" s="105"/>
      <c r="GK104" s="105"/>
      <c r="GL104" s="105"/>
      <c r="GM104" s="105"/>
      <c r="GN104" s="105"/>
      <c r="GO104" s="105"/>
      <c r="GP104" s="105"/>
      <c r="GQ104" s="105"/>
      <c r="GR104" s="105"/>
      <c r="GS104" s="105"/>
      <c r="GT104" s="105"/>
      <c r="GU104" s="105"/>
      <c r="GV104" s="105"/>
      <c r="GW104" s="105"/>
      <c r="GX104" s="105"/>
      <c r="GY104" s="105"/>
      <c r="GZ104" s="105"/>
      <c r="HA104" s="105"/>
      <c r="HB104" s="105"/>
      <c r="HC104" s="105"/>
      <c r="HD104" s="105"/>
      <c r="HE104" s="105"/>
      <c r="HF104" s="105"/>
      <c r="HG104" s="105"/>
      <c r="HH104" s="105"/>
      <c r="HI104" s="105"/>
      <c r="HJ104" s="105"/>
      <c r="HK104" s="105"/>
      <c r="HL104" s="105"/>
      <c r="HM104" s="105"/>
      <c r="HN104" s="105"/>
      <c r="HO104" s="105"/>
      <c r="HP104" s="105"/>
      <c r="HQ104" s="105"/>
      <c r="HR104" s="105"/>
      <c r="HS104" s="105"/>
      <c r="HT104" s="105"/>
      <c r="HU104" s="105"/>
      <c r="HV104" s="105"/>
      <c r="HW104" s="105"/>
      <c r="HX104" s="105"/>
      <c r="HY104" s="105"/>
      <c r="HZ104" s="105"/>
      <c r="IA104" s="105"/>
      <c r="IB104" s="105"/>
      <c r="IC104" s="105"/>
      <c r="ID104" s="105"/>
      <c r="IE104" s="105"/>
      <c r="IF104" s="105"/>
      <c r="IG104" s="105"/>
      <c r="IH104" s="105"/>
      <c r="II104" s="105"/>
      <c r="IJ104" s="105"/>
      <c r="IK104" s="105"/>
      <c r="IL104" s="105"/>
      <c r="IM104" s="105"/>
      <c r="IN104" s="105"/>
      <c r="IO104" s="105"/>
      <c r="IP104" s="105"/>
      <c r="IQ104" s="105"/>
      <c r="IR104" s="105"/>
      <c r="IS104" s="105"/>
      <c r="IT104" s="105"/>
      <c r="IU104" s="105"/>
      <c r="IV104" s="105"/>
      <c r="IW104" s="105"/>
      <c r="IX104" s="105"/>
      <c r="IY104" s="105"/>
      <c r="IZ104" s="105"/>
      <c r="JA104" s="105"/>
      <c r="JB104" s="105"/>
      <c r="JC104" s="105"/>
      <c r="JD104" s="105"/>
      <c r="JE104" s="105"/>
      <c r="JF104" s="105"/>
      <c r="JG104" s="105"/>
      <c r="JH104" s="105"/>
      <c r="JI104" s="105"/>
      <c r="JJ104" s="105"/>
      <c r="JK104" s="105"/>
      <c r="JL104" s="105"/>
      <c r="JM104" s="105"/>
      <c r="JN104" s="105"/>
      <c r="JO104" s="105"/>
      <c r="JP104" s="105"/>
      <c r="JQ104" s="105"/>
      <c r="JR104" s="105"/>
      <c r="JS104" s="105"/>
      <c r="JT104" s="105"/>
      <c r="JU104" s="105"/>
      <c r="JV104" s="105"/>
      <c r="JW104" s="105"/>
      <c r="JX104" s="105"/>
      <c r="JY104" s="105"/>
      <c r="JZ104" s="105"/>
      <c r="KA104" s="105"/>
      <c r="KB104" s="105"/>
      <c r="KC104" s="105"/>
      <c r="KD104" s="105"/>
      <c r="KE104" s="105"/>
      <c r="KF104" s="105"/>
      <c r="KG104" s="105"/>
      <c r="KH104" s="105"/>
      <c r="KI104" s="105"/>
      <c r="KJ104" s="105"/>
      <c r="KK104" s="105"/>
      <c r="KL104" s="105"/>
      <c r="KM104" s="105"/>
      <c r="KN104" s="105"/>
      <c r="KO104" s="105"/>
      <c r="KP104" s="105"/>
      <c r="KQ104" s="105"/>
      <c r="KR104" s="105"/>
      <c r="KS104" s="105"/>
      <c r="KT104" s="105"/>
      <c r="KU104" s="105"/>
      <c r="KV104" s="105"/>
      <c r="KW104" s="105"/>
      <c r="KX104" s="105"/>
      <c r="KY104" s="105"/>
      <c r="KZ104" s="105"/>
      <c r="LA104" s="105"/>
      <c r="LB104" s="105"/>
      <c r="LC104" s="105"/>
      <c r="LD104" s="105"/>
      <c r="LE104" s="105"/>
      <c r="LF104" s="105"/>
      <c r="LG104" s="105"/>
      <c r="LH104" s="105"/>
      <c r="LI104" s="105"/>
      <c r="LJ104" s="105"/>
      <c r="LK104" s="105"/>
      <c r="LL104" s="105"/>
      <c r="LM104" s="105"/>
      <c r="LN104" s="105"/>
      <c r="LO104" s="105"/>
      <c r="LP104" s="105"/>
      <c r="LQ104" s="105"/>
      <c r="LR104" s="105"/>
      <c r="LS104" s="105"/>
      <c r="LT104" s="105"/>
      <c r="LU104" s="105"/>
      <c r="LV104" s="105"/>
      <c r="LW104" s="105"/>
      <c r="LX104" s="105"/>
      <c r="LY104" s="105"/>
      <c r="LZ104" s="105"/>
      <c r="MA104" s="105"/>
      <c r="MB104" s="105"/>
      <c r="MC104" s="105"/>
      <c r="MD104" s="105"/>
      <c r="ME104" s="105"/>
      <c r="MF104" s="105"/>
      <c r="MG104" s="105"/>
      <c r="MH104" s="105"/>
      <c r="MI104" s="105"/>
      <c r="MJ104" s="105"/>
      <c r="MK104" s="105"/>
      <c r="ML104" s="105"/>
      <c r="MM104" s="105"/>
      <c r="MN104" s="105"/>
      <c r="MO104" s="105"/>
      <c r="MP104" s="105"/>
      <c r="MQ104" s="105"/>
      <c r="MR104" s="105"/>
      <c r="MS104" s="105"/>
      <c r="MT104" s="105"/>
      <c r="MU104" s="105"/>
      <c r="MV104" s="105"/>
      <c r="MW104" s="105"/>
      <c r="MX104" s="105"/>
      <c r="MY104" s="105"/>
      <c r="MZ104" s="105"/>
      <c r="NA104" s="105"/>
      <c r="NB104" s="105"/>
      <c r="NC104" s="105"/>
      <c r="ND104" s="105"/>
      <c r="NE104" s="105"/>
      <c r="NF104" s="105"/>
      <c r="NG104" s="105"/>
      <c r="NH104" s="105"/>
      <c r="NI104" s="105"/>
      <c r="NJ104" s="105"/>
      <c r="NK104" s="105"/>
      <c r="NL104" s="105"/>
      <c r="NM104" s="105"/>
      <c r="NN104" s="105"/>
      <c r="NO104" s="105"/>
      <c r="NP104" s="105"/>
      <c r="NQ104" s="105"/>
      <c r="NR104" s="105"/>
      <c r="NS104" s="105"/>
      <c r="NT104" s="105"/>
      <c r="NU104" s="105"/>
      <c r="NV104" s="105"/>
      <c r="NW104" s="105"/>
      <c r="NX104" s="105"/>
      <c r="NY104" s="105"/>
      <c r="NZ104" s="105"/>
      <c r="OA104" s="105"/>
      <c r="OB104" s="105"/>
      <c r="OC104" s="105"/>
      <c r="OD104" s="105"/>
      <c r="OE104" s="105"/>
      <c r="OF104" s="105"/>
      <c r="OG104" s="105"/>
      <c r="OH104" s="105"/>
      <c r="OI104" s="105"/>
      <c r="OJ104" s="105"/>
      <c r="OK104" s="105"/>
      <c r="OL104" s="105"/>
      <c r="OM104" s="105"/>
      <c r="ON104" s="105"/>
      <c r="OO104" s="105"/>
      <c r="OP104" s="105"/>
      <c r="OQ104" s="105"/>
      <c r="OR104" s="105"/>
      <c r="OS104" s="105"/>
      <c r="OT104" s="105"/>
      <c r="OU104" s="105"/>
      <c r="OV104" s="105"/>
      <c r="OW104" s="105"/>
      <c r="OX104" s="105"/>
      <c r="OY104" s="105"/>
      <c r="OZ104" s="105"/>
      <c r="PA104" s="105"/>
      <c r="PB104" s="105"/>
      <c r="PC104" s="105"/>
      <c r="PD104" s="105"/>
      <c r="PE104" s="105"/>
      <c r="PF104" s="105"/>
      <c r="PG104" s="105"/>
      <c r="PH104" s="105"/>
      <c r="PI104" s="105"/>
      <c r="PJ104" s="105"/>
      <c r="PK104" s="105"/>
      <c r="PL104" s="105"/>
      <c r="PM104" s="105"/>
      <c r="PN104" s="105"/>
      <c r="PO104" s="105"/>
      <c r="PP104" s="105"/>
      <c r="PQ104" s="105"/>
      <c r="PR104" s="105"/>
      <c r="PS104" s="105"/>
      <c r="PT104" s="105"/>
      <c r="PU104" s="105"/>
      <c r="PV104" s="105"/>
      <c r="PW104" s="105"/>
      <c r="PX104" s="105"/>
      <c r="PY104" s="105"/>
      <c r="PZ104" s="105"/>
      <c r="QA104" s="105"/>
      <c r="QB104" s="105"/>
      <c r="QC104" s="105"/>
      <c r="QD104" s="105"/>
      <c r="QE104" s="105"/>
      <c r="QF104" s="105"/>
      <c r="QG104" s="105"/>
      <c r="QH104" s="105"/>
      <c r="QI104" s="105"/>
      <c r="QJ104" s="105"/>
      <c r="QK104" s="105"/>
      <c r="QL104" s="105"/>
      <c r="QM104" s="105"/>
      <c r="QN104" s="105"/>
      <c r="QO104" s="105"/>
      <c r="QP104" s="105"/>
      <c r="QQ104" s="105"/>
      <c r="QR104" s="105"/>
      <c r="QS104" s="105"/>
      <c r="QT104" s="105"/>
      <c r="QU104" s="105"/>
      <c r="QV104" s="105"/>
      <c r="QW104" s="105"/>
      <c r="QX104" s="105"/>
      <c r="QY104" s="105"/>
      <c r="QZ104" s="105"/>
      <c r="RA104" s="105"/>
      <c r="RB104" s="105"/>
      <c r="RC104" s="105"/>
      <c r="RD104" s="105"/>
      <c r="RE104" s="105"/>
      <c r="RF104" s="105"/>
      <c r="RG104" s="105"/>
      <c r="RH104" s="105"/>
      <c r="RI104" s="105"/>
      <c r="RJ104" s="105"/>
      <c r="RK104" s="105"/>
      <c r="RL104" s="105"/>
      <c r="RM104" s="105"/>
      <c r="RN104" s="105"/>
      <c r="RO104" s="105"/>
      <c r="RP104" s="105"/>
      <c r="RQ104" s="105"/>
      <c r="RR104" s="105"/>
      <c r="RS104" s="105"/>
      <c r="RT104" s="105"/>
      <c r="RU104" s="105"/>
      <c r="RV104" s="105"/>
      <c r="RW104" s="105"/>
      <c r="RX104" s="105"/>
      <c r="RY104" s="105"/>
      <c r="RZ104" s="105"/>
      <c r="SA104" s="105"/>
      <c r="SB104" s="105"/>
      <c r="SC104" s="105"/>
      <c r="SD104" s="105"/>
      <c r="SE104" s="105"/>
      <c r="SF104" s="105"/>
      <c r="SG104" s="105"/>
      <c r="SH104" s="105"/>
      <c r="SI104" s="105"/>
      <c r="SJ104" s="105"/>
      <c r="SK104" s="105"/>
      <c r="SL104" s="105"/>
      <c r="SM104" s="105"/>
      <c r="SN104" s="105"/>
      <c r="SO104" s="105"/>
      <c r="SP104" s="105"/>
      <c r="SQ104" s="105"/>
      <c r="SR104" s="105"/>
      <c r="SS104" s="105"/>
      <c r="ST104" s="105"/>
      <c r="SU104" s="105"/>
      <c r="SV104" s="105"/>
      <c r="SW104" s="105"/>
      <c r="SX104" s="105"/>
      <c r="SY104" s="105"/>
      <c r="SZ104" s="105"/>
      <c r="TA104" s="105"/>
      <c r="TB104" s="105"/>
      <c r="TC104" s="105"/>
      <c r="TD104" s="105"/>
      <c r="TE104" s="105"/>
      <c r="TF104" s="105"/>
      <c r="TG104" s="105"/>
      <c r="TH104" s="105"/>
      <c r="TI104" s="105"/>
      <c r="TJ104" s="105"/>
      <c r="TK104" s="105"/>
      <c r="TL104" s="105"/>
      <c r="TM104" s="105"/>
      <c r="TN104" s="105"/>
      <c r="TO104" s="105"/>
      <c r="TP104" s="105"/>
      <c r="TQ104" s="105"/>
      <c r="TR104" s="105"/>
      <c r="TS104" s="105"/>
      <c r="TT104" s="105"/>
      <c r="TU104" s="105"/>
      <c r="TV104" s="105"/>
      <c r="TW104" s="105"/>
      <c r="TX104" s="105"/>
      <c r="TY104" s="105"/>
      <c r="TZ104" s="105"/>
      <c r="UA104" s="105"/>
      <c r="UB104" s="105"/>
      <c r="UC104" s="105"/>
      <c r="UD104" s="105"/>
      <c r="UE104" s="105"/>
      <c r="UF104" s="105"/>
      <c r="UG104" s="105"/>
      <c r="UH104" s="105"/>
      <c r="UI104" s="105"/>
      <c r="UJ104" s="105"/>
      <c r="UK104" s="105"/>
      <c r="UL104" s="105"/>
      <c r="UM104" s="105"/>
      <c r="UN104" s="105"/>
      <c r="UO104" s="105"/>
      <c r="UP104" s="105"/>
      <c r="UQ104" s="105"/>
      <c r="UR104" s="105"/>
      <c r="US104" s="105"/>
      <c r="UT104" s="105"/>
      <c r="UU104" s="105"/>
      <c r="UV104" s="105"/>
      <c r="UW104" s="105"/>
      <c r="UX104" s="105"/>
      <c r="UY104" s="105"/>
      <c r="UZ104" s="105"/>
      <c r="VA104" s="105"/>
      <c r="VB104" s="105"/>
      <c r="VC104" s="105"/>
      <c r="VD104" s="105"/>
      <c r="VE104" s="105"/>
      <c r="VF104" s="105"/>
      <c r="VG104" s="105"/>
      <c r="VH104" s="105"/>
      <c r="VI104" s="105"/>
      <c r="VJ104" s="105"/>
      <c r="VK104" s="105"/>
      <c r="VL104" s="105"/>
      <c r="VM104" s="105"/>
      <c r="VN104" s="105"/>
      <c r="VO104" s="105"/>
      <c r="VP104" s="105"/>
      <c r="VQ104" s="105"/>
      <c r="VR104" s="105"/>
      <c r="VS104" s="105"/>
      <c r="VT104" s="105"/>
      <c r="VU104" s="105"/>
      <c r="VV104" s="105"/>
      <c r="VW104" s="105"/>
      <c r="VX104" s="105"/>
      <c r="VY104" s="105"/>
      <c r="VZ104" s="105"/>
      <c r="WA104" s="105"/>
      <c r="WB104" s="105"/>
      <c r="WC104" s="105"/>
      <c r="WD104" s="105"/>
      <c r="WE104" s="105"/>
      <c r="WF104" s="105"/>
      <c r="WG104" s="105"/>
      <c r="WH104" s="105"/>
      <c r="WI104" s="105"/>
      <c r="WJ104" s="105"/>
      <c r="WK104" s="105"/>
      <c r="WL104" s="105"/>
      <c r="WM104" s="105"/>
      <c r="WN104" s="105"/>
      <c r="WO104" s="105"/>
      <c r="WP104" s="105"/>
      <c r="WQ104" s="105"/>
      <c r="WR104" s="105"/>
      <c r="WS104" s="105"/>
      <c r="WT104" s="105"/>
      <c r="WU104" s="105"/>
      <c r="WV104" s="105"/>
      <c r="WW104" s="105"/>
      <c r="WX104" s="105"/>
      <c r="WY104" s="105"/>
      <c r="WZ104" s="105"/>
      <c r="XA104" s="105"/>
      <c r="XB104" s="105"/>
      <c r="XC104" s="105"/>
      <c r="XD104" s="105"/>
      <c r="XE104" s="105"/>
      <c r="XF104" s="105"/>
      <c r="XG104" s="105"/>
      <c r="XH104" s="105"/>
      <c r="XI104" s="105"/>
      <c r="XJ104" s="105"/>
      <c r="XK104" s="105"/>
      <c r="XL104" s="105"/>
      <c r="XM104" s="105"/>
      <c r="XN104" s="105"/>
      <c r="XO104" s="105"/>
      <c r="XP104" s="105"/>
      <c r="XQ104" s="105"/>
      <c r="XR104" s="105"/>
      <c r="XS104" s="105"/>
      <c r="XT104" s="105"/>
      <c r="XU104" s="105"/>
      <c r="XV104" s="105"/>
      <c r="XW104" s="105"/>
      <c r="XX104" s="105"/>
      <c r="XY104" s="105"/>
      <c r="XZ104" s="105"/>
      <c r="YA104" s="105"/>
      <c r="YB104" s="105"/>
      <c r="YC104" s="105"/>
      <c r="YD104" s="105"/>
      <c r="YE104" s="105"/>
      <c r="YF104" s="105"/>
      <c r="YG104" s="105"/>
      <c r="YH104" s="105"/>
      <c r="YI104" s="105"/>
      <c r="YJ104" s="105"/>
      <c r="YK104" s="105"/>
      <c r="YL104" s="105"/>
      <c r="YM104" s="105"/>
      <c r="YN104" s="105"/>
      <c r="YO104" s="105"/>
      <c r="YP104" s="105"/>
      <c r="YQ104" s="105"/>
      <c r="YR104" s="105"/>
      <c r="YS104" s="105"/>
      <c r="YT104" s="105"/>
      <c r="YU104" s="105"/>
      <c r="YV104" s="105"/>
      <c r="YW104" s="105"/>
      <c r="YX104" s="105"/>
      <c r="YY104" s="105"/>
      <c r="YZ104" s="105"/>
      <c r="ZA104" s="105"/>
      <c r="ZB104" s="105"/>
      <c r="ZC104" s="105"/>
      <c r="ZD104" s="105"/>
      <c r="ZE104" s="105"/>
      <c r="ZF104" s="105"/>
      <c r="ZG104" s="105"/>
      <c r="ZH104" s="105"/>
      <c r="ZI104" s="105"/>
      <c r="ZJ104" s="105"/>
      <c r="ZK104" s="105"/>
      <c r="ZL104" s="105"/>
      <c r="ZM104" s="105"/>
      <c r="ZN104" s="105"/>
      <c r="ZO104" s="105"/>
      <c r="ZP104" s="105"/>
      <c r="ZQ104" s="105"/>
      <c r="ZR104" s="105"/>
      <c r="ZS104" s="105"/>
      <c r="ZT104" s="105"/>
      <c r="ZU104" s="105"/>
      <c r="ZV104" s="105"/>
      <c r="ZW104" s="105"/>
      <c r="ZX104" s="105"/>
      <c r="ZY104" s="105"/>
      <c r="ZZ104" s="105"/>
      <c r="AAA104" s="105"/>
      <c r="AAB104" s="105"/>
      <c r="AAC104" s="105"/>
      <c r="AAD104" s="105"/>
      <c r="AAE104" s="105"/>
      <c r="AAF104" s="105"/>
      <c r="AAG104" s="105"/>
      <c r="AAH104" s="105"/>
      <c r="AAI104" s="105"/>
      <c r="AAJ104" s="105"/>
      <c r="AAK104" s="105"/>
      <c r="AAL104" s="105"/>
      <c r="AAM104" s="105"/>
      <c r="AAN104" s="105"/>
      <c r="AAO104" s="105"/>
      <c r="AAP104" s="105"/>
      <c r="AAQ104" s="105"/>
      <c r="AAR104" s="105"/>
      <c r="AAS104" s="105"/>
      <c r="AAT104" s="105"/>
      <c r="AAU104" s="105"/>
      <c r="AAV104" s="105"/>
      <c r="AAW104" s="105"/>
      <c r="AAX104" s="105"/>
      <c r="AAY104" s="105"/>
      <c r="AAZ104" s="105"/>
      <c r="ABA104" s="105"/>
      <c r="ABB104" s="105"/>
      <c r="ABC104" s="105"/>
      <c r="ABD104" s="105"/>
      <c r="ABE104" s="105"/>
      <c r="ABF104" s="105"/>
      <c r="ABG104" s="105"/>
      <c r="ABH104" s="105"/>
      <c r="ABI104" s="105"/>
      <c r="ABJ104" s="105"/>
      <c r="ABK104" s="105"/>
      <c r="ABL104" s="105"/>
      <c r="ABM104" s="105"/>
      <c r="ABN104" s="105"/>
      <c r="ABO104" s="105"/>
      <c r="ABP104" s="105"/>
      <c r="ABQ104" s="105"/>
      <c r="ABR104" s="105"/>
      <c r="ABS104" s="105"/>
      <c r="ABT104" s="105"/>
      <c r="ABU104" s="105"/>
      <c r="ABV104" s="105"/>
      <c r="ABW104" s="105"/>
      <c r="ABX104" s="105"/>
      <c r="ABY104" s="105"/>
      <c r="ABZ104" s="105"/>
      <c r="ACA104" s="105"/>
      <c r="ACB104" s="105"/>
      <c r="ACC104" s="105"/>
      <c r="ACD104" s="105"/>
      <c r="ACE104" s="105"/>
      <c r="ACF104" s="105"/>
      <c r="ACG104" s="105"/>
      <c r="ACH104" s="105"/>
      <c r="ACI104" s="105"/>
      <c r="ACJ104" s="105"/>
      <c r="ACK104" s="105"/>
      <c r="ACL104" s="105"/>
      <c r="ACM104" s="105"/>
      <c r="ACN104" s="105"/>
      <c r="ACO104" s="105"/>
      <c r="ACP104" s="105"/>
      <c r="ACQ104" s="105"/>
      <c r="ACR104" s="105"/>
      <c r="ACS104" s="105"/>
      <c r="ACT104" s="105"/>
      <c r="ACU104" s="105"/>
      <c r="ACV104" s="105"/>
      <c r="ACW104" s="105"/>
      <c r="ACX104" s="105"/>
      <c r="ACY104" s="105"/>
      <c r="ACZ104" s="105"/>
      <c r="ADA104" s="105"/>
      <c r="ADB104" s="105"/>
      <c r="ADC104" s="105"/>
      <c r="ADD104" s="105"/>
      <c r="ADE104" s="105"/>
      <c r="ADF104" s="105"/>
      <c r="ADG104" s="105"/>
      <c r="ADH104" s="105"/>
      <c r="ADI104" s="105"/>
      <c r="ADJ104" s="105"/>
      <c r="ADK104" s="105"/>
      <c r="ADL104" s="105"/>
      <c r="ADM104" s="105"/>
      <c r="ADN104" s="105"/>
      <c r="ADO104" s="105"/>
      <c r="ADP104" s="105"/>
      <c r="ADQ104" s="105"/>
      <c r="ADR104" s="105"/>
      <c r="ADS104" s="105"/>
      <c r="ADT104" s="105"/>
      <c r="ADU104" s="105"/>
      <c r="ADV104" s="105"/>
      <c r="ADW104" s="105"/>
      <c r="ADX104" s="105"/>
      <c r="ADY104" s="105"/>
      <c r="ADZ104" s="105"/>
      <c r="AEA104" s="105"/>
      <c r="AEB104" s="105"/>
      <c r="AEC104" s="105"/>
      <c r="AED104" s="105"/>
      <c r="AEE104" s="105"/>
      <c r="AEF104" s="105"/>
      <c r="AEG104" s="105"/>
      <c r="AEH104" s="105"/>
      <c r="AEI104" s="105"/>
      <c r="AEJ104" s="105"/>
      <c r="AEK104" s="105"/>
      <c r="AEL104" s="105"/>
      <c r="AEM104" s="105"/>
      <c r="AEN104" s="105"/>
      <c r="AEO104" s="105"/>
      <c r="AEP104" s="105"/>
      <c r="AEQ104" s="105"/>
      <c r="AER104" s="105"/>
      <c r="AES104" s="105"/>
      <c r="AET104" s="105"/>
      <c r="AEU104" s="105"/>
      <c r="AEV104" s="105"/>
      <c r="AEW104" s="105"/>
      <c r="AEX104" s="105"/>
      <c r="AEY104" s="105"/>
      <c r="AEZ104" s="105"/>
      <c r="AFA104" s="105"/>
      <c r="AFB104" s="105"/>
      <c r="AFC104" s="105"/>
      <c r="AFD104" s="105"/>
      <c r="AFE104" s="105"/>
      <c r="AFF104" s="105"/>
      <c r="AFG104" s="105"/>
      <c r="AFH104" s="105"/>
      <c r="AFI104" s="105"/>
      <c r="AFJ104" s="105"/>
      <c r="AFK104" s="105"/>
      <c r="AFL104" s="105"/>
      <c r="AFM104" s="105"/>
      <c r="AFN104" s="105"/>
      <c r="AFO104" s="105"/>
      <c r="AFP104" s="105"/>
      <c r="AFQ104" s="105"/>
      <c r="AFR104" s="105"/>
      <c r="AFS104" s="105"/>
      <c r="AFT104" s="105"/>
      <c r="AFU104" s="105"/>
      <c r="AFV104" s="105"/>
      <c r="AFW104" s="105"/>
      <c r="AFX104" s="105"/>
      <c r="AFY104" s="105"/>
      <c r="AFZ104" s="105"/>
      <c r="AGA104" s="105"/>
      <c r="AGB104" s="105"/>
      <c r="AGC104" s="105"/>
      <c r="AGD104" s="105"/>
      <c r="AGE104" s="105"/>
      <c r="AGF104" s="105"/>
      <c r="AGG104" s="105"/>
      <c r="AGH104" s="105"/>
      <c r="AGI104" s="105"/>
      <c r="AGJ104" s="105"/>
      <c r="AGK104" s="105"/>
      <c r="AGL104" s="105"/>
      <c r="AGM104" s="105"/>
      <c r="AGN104" s="105"/>
      <c r="AGO104" s="105"/>
      <c r="AGP104" s="105"/>
      <c r="AGQ104" s="105"/>
      <c r="AGR104" s="105"/>
      <c r="AGS104" s="105"/>
      <c r="AGT104" s="105"/>
      <c r="AGU104" s="105"/>
      <c r="AGV104" s="105"/>
      <c r="AGW104" s="105"/>
      <c r="AGX104" s="105"/>
      <c r="AGY104" s="105"/>
      <c r="AGZ104" s="105"/>
      <c r="AHA104" s="105"/>
      <c r="AHB104" s="105"/>
      <c r="AHC104" s="105"/>
      <c r="AHD104" s="105"/>
      <c r="AHE104" s="105"/>
      <c r="AHF104" s="105"/>
      <c r="AHG104" s="105"/>
      <c r="AHH104" s="105"/>
      <c r="AHI104" s="105"/>
      <c r="AHJ104" s="105"/>
      <c r="AHK104" s="105"/>
      <c r="AHL104" s="105"/>
      <c r="AHM104" s="105"/>
      <c r="AHN104" s="105"/>
      <c r="AHO104" s="105"/>
      <c r="AHP104" s="105"/>
      <c r="AHQ104" s="105"/>
      <c r="AHR104" s="105"/>
      <c r="AHS104" s="105"/>
      <c r="AHT104" s="105"/>
      <c r="AHU104" s="105"/>
      <c r="AHV104" s="105"/>
      <c r="AHW104" s="105"/>
      <c r="AHX104" s="105"/>
      <c r="AHY104" s="105"/>
      <c r="AHZ104" s="105"/>
      <c r="AIA104" s="105"/>
      <c r="AIB104" s="105"/>
      <c r="AIC104" s="105"/>
      <c r="AID104" s="105"/>
      <c r="AIE104" s="105"/>
      <c r="AIF104" s="105"/>
      <c r="AIG104" s="105"/>
      <c r="AIH104" s="105"/>
      <c r="AII104" s="105"/>
      <c r="AIJ104" s="105"/>
      <c r="AIK104" s="105"/>
      <c r="AIL104" s="105"/>
      <c r="AIM104" s="105"/>
      <c r="AIN104" s="105"/>
      <c r="AIO104" s="105"/>
      <c r="AIP104" s="105"/>
      <c r="AIQ104" s="105"/>
      <c r="AIR104" s="105"/>
      <c r="AIS104" s="105"/>
      <c r="AIT104" s="105"/>
      <c r="AIU104" s="105"/>
      <c r="AIV104" s="105"/>
      <c r="AIW104" s="105"/>
      <c r="AIX104" s="105"/>
      <c r="AIY104" s="105"/>
      <c r="AIZ104" s="105"/>
      <c r="AJA104" s="105"/>
      <c r="AJB104" s="105"/>
      <c r="AJC104" s="105"/>
      <c r="AJD104" s="105"/>
      <c r="AJE104" s="105"/>
      <c r="AJF104" s="105"/>
      <c r="AJG104" s="105"/>
      <c r="AJH104" s="105"/>
      <c r="AJI104" s="105"/>
      <c r="AJJ104" s="105"/>
      <c r="AJK104" s="105"/>
      <c r="AJL104" s="105"/>
      <c r="AJM104" s="105"/>
      <c r="AJN104" s="105"/>
      <c r="AJO104" s="105"/>
      <c r="AJP104" s="105"/>
      <c r="AJQ104" s="105"/>
      <c r="AJR104" s="105"/>
      <c r="AJS104" s="105"/>
      <c r="AJT104" s="105"/>
      <c r="AJU104" s="105"/>
      <c r="AJV104" s="105"/>
      <c r="AJW104" s="105"/>
      <c r="AJX104" s="105"/>
      <c r="AJY104" s="105"/>
      <c r="AJZ104" s="105"/>
      <c r="AKA104" s="105"/>
      <c r="AKB104" s="105"/>
      <c r="AKC104" s="105"/>
      <c r="AKD104" s="105"/>
      <c r="AKE104" s="105"/>
      <c r="AKF104" s="105"/>
      <c r="AKG104" s="105"/>
      <c r="AKH104" s="105"/>
      <c r="AKI104" s="105"/>
      <c r="AKJ104" s="105"/>
      <c r="AKK104" s="105"/>
      <c r="AKL104" s="105"/>
      <c r="AKM104" s="105"/>
      <c r="AKN104" s="105"/>
      <c r="AKO104" s="105"/>
      <c r="AKP104" s="105"/>
      <c r="AKQ104" s="105"/>
      <c r="AKR104" s="105"/>
      <c r="AKS104" s="105"/>
      <c r="AKT104" s="105"/>
      <c r="AKU104" s="105"/>
      <c r="AKV104" s="105"/>
      <c r="AKW104" s="105"/>
      <c r="AKX104" s="105"/>
      <c r="AKY104" s="105"/>
      <c r="AKZ104" s="105"/>
      <c r="ALA104" s="105"/>
      <c r="ALB104" s="105"/>
      <c r="ALC104" s="105"/>
      <c r="ALD104" s="105"/>
      <c r="ALE104" s="105"/>
      <c r="ALF104" s="105"/>
      <c r="ALG104" s="105"/>
      <c r="ALH104" s="105"/>
      <c r="ALI104" s="105"/>
      <c r="ALJ104" s="105"/>
      <c r="ALK104" s="105"/>
      <c r="ALL104" s="105"/>
      <c r="ALM104" s="105"/>
      <c r="ALN104" s="105"/>
      <c r="ALO104" s="105"/>
      <c r="ALP104" s="105"/>
      <c r="ALQ104" s="105"/>
      <c r="ALR104" s="105"/>
      <c r="ALS104" s="105"/>
      <c r="ALT104" s="105"/>
      <c r="ALU104" s="105"/>
      <c r="ALV104" s="105"/>
      <c r="ALW104" s="105"/>
      <c r="ALX104" s="105"/>
      <c r="ALY104" s="105"/>
      <c r="ALZ104" s="105"/>
      <c r="AMA104" s="105"/>
      <c r="AMB104" s="105"/>
      <c r="AMC104" s="105"/>
      <c r="AMD104" s="105"/>
      <c r="AME104" s="105"/>
      <c r="AMF104" s="105"/>
      <c r="AMG104" s="105"/>
      <c r="AMH104" s="105"/>
      <c r="AMI104" s="105"/>
      <c r="AMJ104" s="105"/>
      <c r="AMK104" s="105"/>
      <c r="AML104" s="105"/>
      <c r="AMM104" s="105"/>
      <c r="AMN104" s="105"/>
      <c r="AMO104" s="105"/>
      <c r="AMP104" s="105"/>
      <c r="AMQ104" s="105"/>
      <c r="AMR104" s="105"/>
      <c r="AMS104" s="105"/>
      <c r="AMT104" s="105"/>
      <c r="AMU104" s="105"/>
      <c r="AMV104" s="105"/>
      <c r="AMW104" s="105"/>
      <c r="AMX104" s="105"/>
      <c r="AMY104" s="105"/>
      <c r="AMZ104" s="105"/>
      <c r="ANA104" s="105"/>
      <c r="ANB104" s="105"/>
      <c r="ANC104" s="105"/>
      <c r="AND104" s="105"/>
      <c r="ANE104" s="105"/>
      <c r="ANF104" s="105"/>
      <c r="ANG104" s="105"/>
      <c r="ANH104" s="105"/>
      <c r="ANI104" s="105"/>
      <c r="ANJ104" s="105"/>
      <c r="ANK104" s="105"/>
      <c r="ANL104" s="105"/>
      <c r="ANM104" s="105"/>
      <c r="ANN104" s="105"/>
      <c r="ANO104" s="105"/>
      <c r="ANP104" s="105"/>
      <c r="ANQ104" s="105"/>
      <c r="ANR104" s="105"/>
      <c r="ANS104" s="105"/>
      <c r="ANT104" s="105"/>
      <c r="ANU104" s="105"/>
      <c r="ANV104" s="105"/>
      <c r="ANW104" s="105"/>
      <c r="ANX104" s="105"/>
      <c r="ANY104" s="105"/>
      <c r="ANZ104" s="105"/>
      <c r="AOA104" s="105"/>
      <c r="AOB104" s="105"/>
      <c r="AOC104" s="105"/>
      <c r="AOD104" s="105"/>
      <c r="AOE104" s="105"/>
      <c r="AOF104" s="105"/>
      <c r="AOG104" s="105"/>
      <c r="AOH104" s="105"/>
      <c r="AOI104" s="105"/>
      <c r="AOJ104" s="105"/>
      <c r="AOK104" s="105"/>
      <c r="AOL104" s="105"/>
      <c r="AOM104" s="105"/>
      <c r="AON104" s="105"/>
      <c r="AOO104" s="105"/>
      <c r="AOP104" s="105"/>
      <c r="AOQ104" s="105"/>
      <c r="AOR104" s="105"/>
      <c r="AOS104" s="105"/>
      <c r="AOT104" s="105"/>
      <c r="AOU104" s="105"/>
      <c r="AOV104" s="105"/>
      <c r="AOW104" s="105"/>
      <c r="AOX104" s="105"/>
      <c r="AOY104" s="105"/>
      <c r="AOZ104" s="105"/>
      <c r="APA104" s="105"/>
      <c r="APB104" s="105"/>
      <c r="APC104" s="105"/>
      <c r="APD104" s="105"/>
      <c r="APE104" s="105"/>
      <c r="APF104" s="105"/>
      <c r="APG104" s="105"/>
      <c r="APH104" s="105"/>
      <c r="API104" s="105"/>
      <c r="APJ104" s="105"/>
      <c r="APK104" s="105"/>
      <c r="APL104" s="105"/>
      <c r="APM104" s="105"/>
      <c r="APN104" s="105"/>
      <c r="APO104" s="105"/>
      <c r="APP104" s="105"/>
      <c r="APQ104" s="105"/>
      <c r="APR104" s="105"/>
      <c r="APS104" s="105"/>
      <c r="APT104" s="105"/>
      <c r="APU104" s="105"/>
      <c r="APV104" s="105"/>
      <c r="APW104" s="105"/>
      <c r="APX104" s="105"/>
      <c r="APY104" s="105"/>
      <c r="APZ104" s="105"/>
      <c r="AQA104" s="105"/>
      <c r="AQB104" s="105"/>
      <c r="AQC104" s="105"/>
      <c r="AQD104" s="105"/>
      <c r="AQE104" s="105"/>
      <c r="AQF104" s="105"/>
      <c r="AQG104" s="105"/>
      <c r="AQH104" s="105"/>
      <c r="AQI104" s="105"/>
      <c r="AQJ104" s="105"/>
      <c r="AQK104" s="105"/>
      <c r="AQL104" s="105"/>
      <c r="AQM104" s="105"/>
      <c r="AQN104" s="105"/>
      <c r="AQO104" s="105"/>
      <c r="AQP104" s="105"/>
      <c r="AQQ104" s="105"/>
      <c r="AQR104" s="105"/>
      <c r="AQS104" s="105"/>
      <c r="AQT104" s="105"/>
      <c r="AQU104" s="105"/>
      <c r="AQV104" s="105"/>
      <c r="AQW104" s="105"/>
      <c r="AQX104" s="105"/>
      <c r="AQY104" s="105"/>
      <c r="AQZ104" s="105"/>
      <c r="ARA104" s="105"/>
      <c r="ARB104" s="105"/>
      <c r="ARC104" s="105"/>
      <c r="ARD104" s="105"/>
      <c r="ARE104" s="105"/>
      <c r="ARF104" s="105"/>
      <c r="ARG104" s="105"/>
      <c r="ARH104" s="105"/>
      <c r="ARI104" s="105"/>
      <c r="ARJ104" s="105"/>
      <c r="ARK104" s="105"/>
      <c r="ARL104" s="105"/>
      <c r="ARM104" s="105"/>
      <c r="ARN104" s="105"/>
      <c r="ARO104" s="105"/>
      <c r="ARP104" s="105"/>
      <c r="ARQ104" s="105"/>
      <c r="ARR104" s="105"/>
      <c r="ARS104" s="105"/>
      <c r="ART104" s="105"/>
      <c r="ARU104" s="105"/>
      <c r="ARV104" s="105"/>
      <c r="ARW104" s="105"/>
      <c r="ARX104" s="105"/>
      <c r="ARY104" s="105"/>
      <c r="ARZ104" s="105"/>
      <c r="ASA104" s="105"/>
      <c r="ASB104" s="105"/>
      <c r="ASC104" s="105"/>
      <c r="ASD104" s="105"/>
      <c r="ASE104" s="105"/>
      <c r="ASF104" s="105"/>
      <c r="ASG104" s="105"/>
      <c r="ASH104" s="105"/>
      <c r="ASI104" s="105"/>
      <c r="ASJ104" s="105"/>
      <c r="ASK104" s="105"/>
      <c r="ASL104" s="105"/>
      <c r="ASM104" s="105"/>
      <c r="ASN104" s="105"/>
      <c r="ASO104" s="105"/>
      <c r="ASP104" s="105"/>
      <c r="ASQ104" s="105"/>
      <c r="ASR104" s="105"/>
      <c r="ASS104" s="105"/>
      <c r="AST104" s="105"/>
      <c r="ASU104" s="105"/>
      <c r="ASV104" s="105"/>
      <c r="ASW104" s="105"/>
      <c r="ASX104" s="105"/>
      <c r="ASY104" s="105"/>
      <c r="ASZ104" s="105"/>
      <c r="ATA104" s="105"/>
      <c r="ATB104" s="105"/>
      <c r="ATC104" s="105"/>
      <c r="ATD104" s="105"/>
      <c r="ATE104" s="105"/>
      <c r="ATF104" s="105"/>
      <c r="ATG104" s="105"/>
      <c r="ATH104" s="105"/>
      <c r="ATI104" s="105"/>
      <c r="ATJ104" s="105"/>
      <c r="ATK104" s="105"/>
      <c r="ATL104" s="105"/>
      <c r="ATM104" s="105"/>
      <c r="ATN104" s="105"/>
      <c r="ATO104" s="105"/>
      <c r="ATP104" s="105"/>
      <c r="ATQ104" s="105"/>
      <c r="ATR104" s="105"/>
      <c r="ATS104" s="105"/>
      <c r="ATT104" s="105"/>
      <c r="ATU104" s="105"/>
      <c r="ATV104" s="105"/>
      <c r="ATW104" s="105"/>
      <c r="ATX104" s="105"/>
      <c r="ATY104" s="105"/>
      <c r="ATZ104" s="105"/>
      <c r="AUA104" s="105"/>
      <c r="AUB104" s="105"/>
      <c r="AUC104" s="105"/>
      <c r="AUD104" s="105"/>
      <c r="AUE104" s="105"/>
      <c r="AUF104" s="105"/>
      <c r="AUG104" s="105"/>
      <c r="AUH104" s="105"/>
      <c r="AUI104" s="105"/>
      <c r="AUJ104" s="105"/>
      <c r="AUK104" s="105"/>
      <c r="AUL104" s="105"/>
      <c r="AUM104" s="105"/>
      <c r="AUN104" s="105"/>
      <c r="AUO104" s="105"/>
      <c r="AUP104" s="105"/>
      <c r="AUQ104" s="105"/>
      <c r="AUR104" s="105"/>
      <c r="AUS104" s="105"/>
      <c r="AUT104" s="105"/>
      <c r="AUU104" s="105"/>
      <c r="AUV104" s="105"/>
      <c r="AUW104" s="105"/>
      <c r="AUX104" s="105"/>
      <c r="AUY104" s="105"/>
      <c r="AUZ104" s="105"/>
      <c r="AVA104" s="105"/>
      <c r="AVB104" s="105"/>
      <c r="AVC104" s="105"/>
      <c r="AVD104" s="105"/>
      <c r="AVE104" s="105"/>
      <c r="AVF104" s="105"/>
      <c r="AVG104" s="105"/>
      <c r="AVH104" s="105"/>
      <c r="AVI104" s="105"/>
      <c r="AVJ104" s="105"/>
      <c r="AVK104" s="105"/>
      <c r="AVL104" s="105"/>
      <c r="AVM104" s="105"/>
      <c r="AVN104" s="105"/>
      <c r="AVO104" s="105"/>
      <c r="AVP104" s="105"/>
      <c r="AVQ104" s="105"/>
      <c r="AVR104" s="105"/>
      <c r="AVS104" s="105"/>
      <c r="AVT104" s="105"/>
      <c r="AVU104" s="105"/>
      <c r="AVV104" s="105"/>
      <c r="AVW104" s="105"/>
      <c r="AVX104" s="105"/>
      <c r="AVY104" s="105"/>
      <c r="AVZ104" s="105"/>
      <c r="AWA104" s="105"/>
      <c r="AWB104" s="105"/>
      <c r="AWC104" s="105"/>
      <c r="AWD104" s="105"/>
      <c r="AWE104" s="105"/>
      <c r="AWF104" s="105"/>
      <c r="AWG104" s="105"/>
      <c r="AWH104" s="105"/>
    </row>
    <row r="105" spans="1:1282" ht="15.75">
      <c r="A105" s="2578"/>
      <c r="B105" s="65"/>
      <c r="C105" s="88" t="s">
        <v>105</v>
      </c>
      <c r="D105" s="7"/>
      <c r="E105" s="7"/>
      <c r="F105" s="7"/>
      <c r="G105" s="7"/>
      <c r="H105" s="7"/>
      <c r="I105" s="7"/>
      <c r="J105" s="7"/>
      <c r="K105" s="7"/>
      <c r="L105" s="7"/>
      <c r="M105" s="7"/>
      <c r="N105" s="8"/>
    </row>
    <row r="106" spans="1:1282">
      <c r="A106" s="2578"/>
      <c r="B106" s="65"/>
      <c r="C106" s="2" t="s">
        <v>107</v>
      </c>
      <c r="D106" s="7"/>
      <c r="E106" s="7"/>
      <c r="F106" s="7"/>
      <c r="G106" s="7"/>
      <c r="H106" s="7"/>
      <c r="I106" s="7"/>
      <c r="J106" s="7"/>
      <c r="K106" s="7"/>
      <c r="L106" s="7"/>
      <c r="M106" s="7"/>
      <c r="N106" s="8"/>
    </row>
    <row r="107" spans="1:1282">
      <c r="A107" s="2578"/>
      <c r="B107" s="65"/>
      <c r="C107" s="2" t="s">
        <v>108</v>
      </c>
      <c r="D107" s="7"/>
      <c r="E107" s="7"/>
      <c r="F107" s="7"/>
      <c r="G107" s="7"/>
      <c r="H107" s="7"/>
      <c r="I107" s="7"/>
      <c r="J107" s="7"/>
      <c r="K107" s="7"/>
      <c r="L107" s="7"/>
      <c r="M107" s="7"/>
      <c r="N107" s="8"/>
    </row>
    <row r="108" spans="1:1282">
      <c r="A108" s="2578"/>
      <c r="B108" s="65"/>
      <c r="C108" s="2" t="s">
        <v>109</v>
      </c>
      <c r="D108" s="7"/>
      <c r="E108" s="7"/>
      <c r="F108" s="7"/>
      <c r="G108" s="7"/>
      <c r="H108" s="7"/>
      <c r="I108" s="7"/>
      <c r="J108" s="7"/>
      <c r="K108" s="7"/>
      <c r="L108" s="7"/>
      <c r="M108" s="7"/>
      <c r="N108" s="8"/>
    </row>
    <row r="109" spans="1:1282">
      <c r="A109" s="2578"/>
      <c r="B109" s="65"/>
      <c r="C109" s="2741" t="s">
        <v>110</v>
      </c>
      <c r="D109" s="2741"/>
      <c r="E109" s="2741"/>
      <c r="F109" s="2741"/>
      <c r="G109" s="2741"/>
      <c r="H109" s="2741"/>
      <c r="I109" s="2741"/>
      <c r="J109" s="2741"/>
      <c r="K109" s="2741"/>
      <c r="L109" s="2741"/>
      <c r="M109" s="2741"/>
      <c r="N109" s="2742"/>
    </row>
    <row r="110" spans="1:1282">
      <c r="A110" s="2578"/>
      <c r="B110" s="65"/>
      <c r="C110" s="2741"/>
      <c r="D110" s="2741"/>
      <c r="E110" s="2741"/>
      <c r="F110" s="2741"/>
      <c r="G110" s="2741"/>
      <c r="H110" s="2741"/>
      <c r="I110" s="2741"/>
      <c r="J110" s="2741"/>
      <c r="K110" s="2741"/>
      <c r="L110" s="2741"/>
      <c r="M110" s="2741"/>
      <c r="N110" s="2742"/>
    </row>
    <row r="111" spans="1:1282">
      <c r="A111" s="2578"/>
      <c r="B111" s="65"/>
      <c r="C111" s="2" t="s">
        <v>111</v>
      </c>
      <c r="D111" s="7"/>
      <c r="E111" s="7"/>
      <c r="F111" s="7"/>
      <c r="G111" s="7"/>
      <c r="H111" s="7"/>
      <c r="I111" s="7"/>
      <c r="J111" s="7"/>
      <c r="K111" s="7"/>
      <c r="L111" s="7"/>
      <c r="M111" s="7"/>
      <c r="N111" s="8"/>
    </row>
    <row r="112" spans="1:1282">
      <c r="A112" s="2578"/>
      <c r="B112" s="65"/>
      <c r="C112" s="7"/>
      <c r="D112" s="7"/>
      <c r="E112" s="7"/>
      <c r="F112" s="7"/>
      <c r="G112" s="7"/>
      <c r="H112" s="7"/>
      <c r="I112" s="7"/>
      <c r="J112" s="7"/>
      <c r="K112" s="7"/>
      <c r="L112" s="7"/>
      <c r="M112" s="7"/>
      <c r="N112" s="8"/>
    </row>
    <row r="113" spans="1:1282" ht="15" customHeight="1">
      <c r="A113" s="2578"/>
      <c r="B113" s="65"/>
      <c r="C113" s="82" t="s">
        <v>81</v>
      </c>
      <c r="D113" s="7"/>
      <c r="E113" s="7"/>
      <c r="F113" s="7"/>
      <c r="G113" s="7"/>
      <c r="H113" s="7"/>
      <c r="I113" s="7"/>
      <c r="J113" s="7"/>
      <c r="K113" s="7"/>
      <c r="L113" s="7"/>
      <c r="M113" s="7"/>
      <c r="N113" s="8"/>
    </row>
    <row r="114" spans="1:1282" ht="15" customHeight="1">
      <c r="A114" s="2578"/>
      <c r="B114" s="65"/>
      <c r="C114" s="7"/>
      <c r="D114" s="7"/>
      <c r="E114" s="7"/>
      <c r="F114" s="7"/>
      <c r="G114" s="7"/>
      <c r="H114" s="7"/>
      <c r="I114" s="7"/>
      <c r="J114" s="7"/>
      <c r="K114" s="7"/>
      <c r="L114" s="7"/>
      <c r="M114" s="7"/>
      <c r="N114" s="8"/>
    </row>
    <row r="115" spans="1:1282" ht="16.5" customHeight="1">
      <c r="A115" s="2578"/>
      <c r="B115" s="108" t="s">
        <v>35</v>
      </c>
      <c r="C115" s="89" t="s">
        <v>112</v>
      </c>
      <c r="D115" s="7"/>
      <c r="E115" s="7"/>
      <c r="F115" s="7"/>
      <c r="G115" s="7"/>
      <c r="H115" s="7"/>
      <c r="I115" s="7"/>
      <c r="J115" s="7"/>
      <c r="K115" s="7"/>
      <c r="L115" s="7"/>
      <c r="M115" s="7"/>
      <c r="N115" s="8"/>
    </row>
    <row r="116" spans="1:1282">
      <c r="A116" s="2578"/>
      <c r="B116" s="65"/>
      <c r="C116" s="2741" t="s">
        <v>113</v>
      </c>
      <c r="D116" s="2741"/>
      <c r="E116" s="2741"/>
      <c r="F116" s="2741"/>
      <c r="G116" s="2741"/>
      <c r="H116" s="2741"/>
      <c r="I116" s="2741"/>
      <c r="J116" s="2741"/>
      <c r="K116" s="2741"/>
      <c r="L116" s="2741"/>
      <c r="M116" s="2741"/>
      <c r="N116" s="2742"/>
    </row>
    <row r="117" spans="1:1282">
      <c r="A117" s="2578"/>
      <c r="B117" s="65"/>
      <c r="C117" s="2741"/>
      <c r="D117" s="2741"/>
      <c r="E117" s="2741"/>
      <c r="F117" s="2741"/>
      <c r="G117" s="2741"/>
      <c r="H117" s="2741"/>
      <c r="I117" s="2741"/>
      <c r="J117" s="2741"/>
      <c r="K117" s="2741"/>
      <c r="L117" s="2741"/>
      <c r="M117" s="2741"/>
      <c r="N117" s="2742"/>
    </row>
    <row r="118" spans="1:1282" ht="15.75">
      <c r="A118" s="2578"/>
      <c r="B118" s="65"/>
      <c r="C118" s="89"/>
      <c r="D118" s="7"/>
      <c r="E118" s="7"/>
      <c r="F118" s="7"/>
      <c r="G118" s="7"/>
      <c r="H118" s="7"/>
      <c r="I118" s="7"/>
      <c r="J118" s="7"/>
      <c r="K118" s="7"/>
      <c r="L118" s="7"/>
      <c r="M118" s="7"/>
      <c r="N118" s="8"/>
    </row>
    <row r="119" spans="1:1282" ht="15.75">
      <c r="A119" s="2578"/>
      <c r="B119" s="108" t="s">
        <v>240</v>
      </c>
      <c r="C119" s="89" t="s">
        <v>114</v>
      </c>
      <c r="D119" s="7"/>
      <c r="E119" s="7"/>
      <c r="F119" s="7"/>
      <c r="G119" s="7"/>
      <c r="H119" s="7"/>
      <c r="I119" s="7"/>
      <c r="J119" s="7"/>
      <c r="K119" s="7"/>
      <c r="L119" s="7"/>
      <c r="M119" s="7"/>
      <c r="N119" s="8"/>
    </row>
    <row r="120" spans="1:1282">
      <c r="A120" s="2578"/>
      <c r="B120" s="65"/>
      <c r="C120" s="2741" t="s">
        <v>239</v>
      </c>
      <c r="D120" s="2741"/>
      <c r="E120" s="2741"/>
      <c r="F120" s="2741"/>
      <c r="G120" s="2741"/>
      <c r="H120" s="2741"/>
      <c r="I120" s="2741"/>
      <c r="J120" s="2741"/>
      <c r="K120" s="2741"/>
      <c r="L120" s="2741"/>
      <c r="M120" s="2741"/>
      <c r="N120" s="2742"/>
    </row>
    <row r="121" spans="1:1282" s="58" customFormat="1" ht="15.75" customHeight="1">
      <c r="A121" s="2578"/>
      <c r="B121" s="65"/>
      <c r="C121" s="2741"/>
      <c r="D121" s="2741"/>
      <c r="E121" s="2741"/>
      <c r="F121" s="2741"/>
      <c r="G121" s="2741"/>
      <c r="H121" s="2741"/>
      <c r="I121" s="2741"/>
      <c r="J121" s="2741"/>
      <c r="K121" s="2741"/>
      <c r="L121" s="2741"/>
      <c r="M121" s="2741"/>
      <c r="N121" s="2742"/>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c r="BV121" s="105"/>
      <c r="BW121" s="105"/>
      <c r="BX121" s="105"/>
      <c r="BY121" s="105"/>
      <c r="BZ121" s="105"/>
      <c r="CA121" s="105"/>
      <c r="CB121" s="105"/>
      <c r="CC121" s="105"/>
      <c r="CD121" s="105"/>
      <c r="CE121" s="105"/>
      <c r="CF121" s="105"/>
      <c r="CG121" s="105"/>
      <c r="CH121" s="105"/>
      <c r="CI121" s="105"/>
      <c r="CJ121" s="105"/>
      <c r="CK121" s="105"/>
      <c r="CL121" s="105"/>
      <c r="CM121" s="105"/>
      <c r="CN121" s="105"/>
      <c r="CO121" s="105"/>
      <c r="CP121" s="105"/>
      <c r="CQ121" s="105"/>
      <c r="CR121" s="105"/>
      <c r="CS121" s="105"/>
      <c r="CT121" s="105"/>
      <c r="CU121" s="105"/>
      <c r="CV121" s="105"/>
      <c r="CW121" s="105"/>
      <c r="CX121" s="105"/>
      <c r="CY121" s="105"/>
      <c r="CZ121" s="105"/>
      <c r="DA121" s="105"/>
      <c r="DB121" s="105"/>
      <c r="DC121" s="105"/>
      <c r="DD121" s="105"/>
      <c r="DE121" s="105"/>
      <c r="DF121" s="105"/>
      <c r="DG121" s="105"/>
      <c r="DH121" s="105"/>
      <c r="DI121" s="105"/>
      <c r="DJ121" s="105"/>
      <c r="DK121" s="105"/>
      <c r="DL121" s="105"/>
      <c r="DM121" s="105"/>
      <c r="DN121" s="105"/>
      <c r="DO121" s="105"/>
      <c r="DP121" s="105"/>
      <c r="DQ121" s="105"/>
      <c r="DR121" s="105"/>
      <c r="DS121" s="105"/>
      <c r="DT121" s="105"/>
      <c r="DU121" s="105"/>
      <c r="DV121" s="105"/>
      <c r="DW121" s="105"/>
      <c r="DX121" s="105"/>
      <c r="DY121" s="105"/>
      <c r="DZ121" s="105"/>
      <c r="EA121" s="105"/>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05"/>
      <c r="FM121" s="105"/>
      <c r="FN121" s="105"/>
      <c r="FO121" s="105"/>
      <c r="FP121" s="105"/>
      <c r="FQ121" s="105"/>
      <c r="FR121" s="105"/>
      <c r="FS121" s="105"/>
      <c r="FT121" s="105"/>
      <c r="FU121" s="105"/>
      <c r="FV121" s="105"/>
      <c r="FW121" s="105"/>
      <c r="FX121" s="105"/>
      <c r="FY121" s="105"/>
      <c r="FZ121" s="105"/>
      <c r="GA121" s="105"/>
      <c r="GB121" s="105"/>
      <c r="GC121" s="105"/>
      <c r="GD121" s="105"/>
      <c r="GE121" s="105"/>
      <c r="GF121" s="105"/>
      <c r="GG121" s="105"/>
      <c r="GH121" s="105"/>
      <c r="GI121" s="105"/>
      <c r="GJ121" s="105"/>
      <c r="GK121" s="105"/>
      <c r="GL121" s="105"/>
      <c r="GM121" s="105"/>
      <c r="GN121" s="105"/>
      <c r="GO121" s="105"/>
      <c r="GP121" s="105"/>
      <c r="GQ121" s="105"/>
      <c r="GR121" s="105"/>
      <c r="GS121" s="105"/>
      <c r="GT121" s="105"/>
      <c r="GU121" s="105"/>
      <c r="GV121" s="105"/>
      <c r="GW121" s="105"/>
      <c r="GX121" s="105"/>
      <c r="GY121" s="105"/>
      <c r="GZ121" s="105"/>
      <c r="HA121" s="105"/>
      <c r="HB121" s="105"/>
      <c r="HC121" s="105"/>
      <c r="HD121" s="105"/>
      <c r="HE121" s="105"/>
      <c r="HF121" s="105"/>
      <c r="HG121" s="105"/>
      <c r="HH121" s="105"/>
      <c r="HI121" s="105"/>
      <c r="HJ121" s="105"/>
      <c r="HK121" s="105"/>
      <c r="HL121" s="105"/>
      <c r="HM121" s="105"/>
      <c r="HN121" s="105"/>
      <c r="HO121" s="105"/>
      <c r="HP121" s="105"/>
      <c r="HQ121" s="105"/>
      <c r="HR121" s="105"/>
      <c r="HS121" s="105"/>
      <c r="HT121" s="105"/>
      <c r="HU121" s="105"/>
      <c r="HV121" s="105"/>
      <c r="HW121" s="105"/>
      <c r="HX121" s="105"/>
      <c r="HY121" s="105"/>
      <c r="HZ121" s="105"/>
      <c r="IA121" s="105"/>
      <c r="IB121" s="105"/>
      <c r="IC121" s="105"/>
      <c r="ID121" s="105"/>
      <c r="IE121" s="105"/>
      <c r="IF121" s="105"/>
      <c r="IG121" s="105"/>
      <c r="IH121" s="105"/>
      <c r="II121" s="105"/>
      <c r="IJ121" s="105"/>
      <c r="IK121" s="105"/>
      <c r="IL121" s="105"/>
      <c r="IM121" s="105"/>
      <c r="IN121" s="105"/>
      <c r="IO121" s="105"/>
      <c r="IP121" s="105"/>
      <c r="IQ121" s="105"/>
      <c r="IR121" s="105"/>
      <c r="IS121" s="105"/>
      <c r="IT121" s="105"/>
      <c r="IU121" s="105"/>
      <c r="IV121" s="105"/>
      <c r="IW121" s="105"/>
      <c r="IX121" s="105"/>
      <c r="IY121" s="105"/>
      <c r="IZ121" s="105"/>
      <c r="JA121" s="105"/>
      <c r="JB121" s="105"/>
      <c r="JC121" s="105"/>
      <c r="JD121" s="105"/>
      <c r="JE121" s="105"/>
      <c r="JF121" s="105"/>
      <c r="JG121" s="105"/>
      <c r="JH121" s="105"/>
      <c r="JI121" s="105"/>
      <c r="JJ121" s="105"/>
      <c r="JK121" s="105"/>
      <c r="JL121" s="105"/>
      <c r="JM121" s="105"/>
      <c r="JN121" s="105"/>
      <c r="JO121" s="105"/>
      <c r="JP121" s="105"/>
      <c r="JQ121" s="105"/>
      <c r="JR121" s="105"/>
      <c r="JS121" s="105"/>
      <c r="JT121" s="105"/>
      <c r="JU121" s="105"/>
      <c r="JV121" s="105"/>
      <c r="JW121" s="105"/>
      <c r="JX121" s="105"/>
      <c r="JY121" s="105"/>
      <c r="JZ121" s="105"/>
      <c r="KA121" s="105"/>
      <c r="KB121" s="105"/>
      <c r="KC121" s="105"/>
      <c r="KD121" s="105"/>
      <c r="KE121" s="105"/>
      <c r="KF121" s="105"/>
      <c r="KG121" s="105"/>
      <c r="KH121" s="105"/>
      <c r="KI121" s="105"/>
      <c r="KJ121" s="105"/>
      <c r="KK121" s="105"/>
      <c r="KL121" s="105"/>
      <c r="KM121" s="105"/>
      <c r="KN121" s="105"/>
      <c r="KO121" s="105"/>
      <c r="KP121" s="105"/>
      <c r="KQ121" s="105"/>
      <c r="KR121" s="105"/>
      <c r="KS121" s="105"/>
      <c r="KT121" s="105"/>
      <c r="KU121" s="105"/>
      <c r="KV121" s="105"/>
      <c r="KW121" s="105"/>
      <c r="KX121" s="105"/>
      <c r="KY121" s="105"/>
      <c r="KZ121" s="105"/>
      <c r="LA121" s="105"/>
      <c r="LB121" s="105"/>
      <c r="LC121" s="105"/>
      <c r="LD121" s="105"/>
      <c r="LE121" s="105"/>
      <c r="LF121" s="105"/>
      <c r="LG121" s="105"/>
      <c r="LH121" s="105"/>
      <c r="LI121" s="105"/>
      <c r="LJ121" s="105"/>
      <c r="LK121" s="105"/>
      <c r="LL121" s="105"/>
      <c r="LM121" s="105"/>
      <c r="LN121" s="105"/>
      <c r="LO121" s="105"/>
      <c r="LP121" s="105"/>
      <c r="LQ121" s="105"/>
      <c r="LR121" s="105"/>
      <c r="LS121" s="105"/>
      <c r="LT121" s="105"/>
      <c r="LU121" s="105"/>
      <c r="LV121" s="105"/>
      <c r="LW121" s="105"/>
      <c r="LX121" s="105"/>
      <c r="LY121" s="105"/>
      <c r="LZ121" s="105"/>
      <c r="MA121" s="105"/>
      <c r="MB121" s="105"/>
      <c r="MC121" s="105"/>
      <c r="MD121" s="105"/>
      <c r="ME121" s="105"/>
      <c r="MF121" s="105"/>
      <c r="MG121" s="105"/>
      <c r="MH121" s="105"/>
      <c r="MI121" s="105"/>
      <c r="MJ121" s="105"/>
      <c r="MK121" s="105"/>
      <c r="ML121" s="105"/>
      <c r="MM121" s="105"/>
      <c r="MN121" s="105"/>
      <c r="MO121" s="105"/>
      <c r="MP121" s="105"/>
      <c r="MQ121" s="105"/>
      <c r="MR121" s="105"/>
      <c r="MS121" s="105"/>
      <c r="MT121" s="105"/>
      <c r="MU121" s="105"/>
      <c r="MV121" s="105"/>
      <c r="MW121" s="105"/>
      <c r="MX121" s="105"/>
      <c r="MY121" s="105"/>
      <c r="MZ121" s="105"/>
      <c r="NA121" s="105"/>
      <c r="NB121" s="105"/>
      <c r="NC121" s="105"/>
      <c r="ND121" s="105"/>
      <c r="NE121" s="105"/>
      <c r="NF121" s="105"/>
      <c r="NG121" s="105"/>
      <c r="NH121" s="105"/>
      <c r="NI121" s="105"/>
      <c r="NJ121" s="105"/>
      <c r="NK121" s="105"/>
      <c r="NL121" s="105"/>
      <c r="NM121" s="105"/>
      <c r="NN121" s="105"/>
      <c r="NO121" s="105"/>
      <c r="NP121" s="105"/>
      <c r="NQ121" s="105"/>
      <c r="NR121" s="105"/>
      <c r="NS121" s="105"/>
      <c r="NT121" s="105"/>
      <c r="NU121" s="105"/>
      <c r="NV121" s="105"/>
      <c r="NW121" s="105"/>
      <c r="NX121" s="105"/>
      <c r="NY121" s="105"/>
      <c r="NZ121" s="105"/>
      <c r="OA121" s="105"/>
      <c r="OB121" s="105"/>
      <c r="OC121" s="105"/>
      <c r="OD121" s="105"/>
      <c r="OE121" s="105"/>
      <c r="OF121" s="105"/>
      <c r="OG121" s="105"/>
      <c r="OH121" s="105"/>
      <c r="OI121" s="105"/>
      <c r="OJ121" s="105"/>
      <c r="OK121" s="105"/>
      <c r="OL121" s="105"/>
      <c r="OM121" s="105"/>
      <c r="ON121" s="105"/>
      <c r="OO121" s="105"/>
      <c r="OP121" s="105"/>
      <c r="OQ121" s="105"/>
      <c r="OR121" s="105"/>
      <c r="OS121" s="105"/>
      <c r="OT121" s="105"/>
      <c r="OU121" s="105"/>
      <c r="OV121" s="105"/>
      <c r="OW121" s="105"/>
      <c r="OX121" s="105"/>
      <c r="OY121" s="105"/>
      <c r="OZ121" s="105"/>
      <c r="PA121" s="105"/>
      <c r="PB121" s="105"/>
      <c r="PC121" s="105"/>
      <c r="PD121" s="105"/>
      <c r="PE121" s="105"/>
      <c r="PF121" s="105"/>
      <c r="PG121" s="105"/>
      <c r="PH121" s="105"/>
      <c r="PI121" s="105"/>
      <c r="PJ121" s="105"/>
      <c r="PK121" s="105"/>
      <c r="PL121" s="105"/>
      <c r="PM121" s="105"/>
      <c r="PN121" s="105"/>
      <c r="PO121" s="105"/>
      <c r="PP121" s="105"/>
      <c r="PQ121" s="105"/>
      <c r="PR121" s="105"/>
      <c r="PS121" s="105"/>
      <c r="PT121" s="105"/>
      <c r="PU121" s="105"/>
      <c r="PV121" s="105"/>
      <c r="PW121" s="105"/>
      <c r="PX121" s="105"/>
      <c r="PY121" s="105"/>
      <c r="PZ121" s="105"/>
      <c r="QA121" s="105"/>
      <c r="QB121" s="105"/>
      <c r="QC121" s="105"/>
      <c r="QD121" s="105"/>
      <c r="QE121" s="105"/>
      <c r="QF121" s="105"/>
      <c r="QG121" s="105"/>
      <c r="QH121" s="105"/>
      <c r="QI121" s="105"/>
      <c r="QJ121" s="105"/>
      <c r="QK121" s="105"/>
      <c r="QL121" s="105"/>
      <c r="QM121" s="105"/>
      <c r="QN121" s="105"/>
      <c r="QO121" s="105"/>
      <c r="QP121" s="105"/>
      <c r="QQ121" s="105"/>
      <c r="QR121" s="105"/>
      <c r="QS121" s="105"/>
      <c r="QT121" s="105"/>
      <c r="QU121" s="105"/>
      <c r="QV121" s="105"/>
      <c r="QW121" s="105"/>
      <c r="QX121" s="105"/>
      <c r="QY121" s="105"/>
      <c r="QZ121" s="105"/>
      <c r="RA121" s="105"/>
      <c r="RB121" s="105"/>
      <c r="RC121" s="105"/>
      <c r="RD121" s="105"/>
      <c r="RE121" s="105"/>
      <c r="RF121" s="105"/>
      <c r="RG121" s="105"/>
      <c r="RH121" s="105"/>
      <c r="RI121" s="105"/>
      <c r="RJ121" s="105"/>
      <c r="RK121" s="105"/>
      <c r="RL121" s="105"/>
      <c r="RM121" s="105"/>
      <c r="RN121" s="105"/>
      <c r="RO121" s="105"/>
      <c r="RP121" s="105"/>
      <c r="RQ121" s="105"/>
      <c r="RR121" s="105"/>
      <c r="RS121" s="105"/>
      <c r="RT121" s="105"/>
      <c r="RU121" s="105"/>
      <c r="RV121" s="105"/>
      <c r="RW121" s="105"/>
      <c r="RX121" s="105"/>
      <c r="RY121" s="105"/>
      <c r="RZ121" s="105"/>
      <c r="SA121" s="105"/>
      <c r="SB121" s="105"/>
      <c r="SC121" s="105"/>
      <c r="SD121" s="105"/>
      <c r="SE121" s="105"/>
      <c r="SF121" s="105"/>
      <c r="SG121" s="105"/>
      <c r="SH121" s="105"/>
      <c r="SI121" s="105"/>
      <c r="SJ121" s="105"/>
      <c r="SK121" s="105"/>
      <c r="SL121" s="105"/>
      <c r="SM121" s="105"/>
      <c r="SN121" s="105"/>
      <c r="SO121" s="105"/>
      <c r="SP121" s="105"/>
      <c r="SQ121" s="105"/>
      <c r="SR121" s="105"/>
      <c r="SS121" s="105"/>
      <c r="ST121" s="105"/>
      <c r="SU121" s="105"/>
      <c r="SV121" s="105"/>
      <c r="SW121" s="105"/>
      <c r="SX121" s="105"/>
      <c r="SY121" s="105"/>
      <c r="SZ121" s="105"/>
      <c r="TA121" s="105"/>
      <c r="TB121" s="105"/>
      <c r="TC121" s="105"/>
      <c r="TD121" s="105"/>
      <c r="TE121" s="105"/>
      <c r="TF121" s="105"/>
      <c r="TG121" s="105"/>
      <c r="TH121" s="105"/>
      <c r="TI121" s="105"/>
      <c r="TJ121" s="105"/>
      <c r="TK121" s="105"/>
      <c r="TL121" s="105"/>
      <c r="TM121" s="105"/>
      <c r="TN121" s="105"/>
      <c r="TO121" s="105"/>
      <c r="TP121" s="105"/>
      <c r="TQ121" s="105"/>
      <c r="TR121" s="105"/>
      <c r="TS121" s="105"/>
      <c r="TT121" s="105"/>
      <c r="TU121" s="105"/>
      <c r="TV121" s="105"/>
      <c r="TW121" s="105"/>
      <c r="TX121" s="105"/>
      <c r="TY121" s="105"/>
      <c r="TZ121" s="105"/>
      <c r="UA121" s="105"/>
      <c r="UB121" s="105"/>
      <c r="UC121" s="105"/>
      <c r="UD121" s="105"/>
      <c r="UE121" s="105"/>
      <c r="UF121" s="105"/>
      <c r="UG121" s="105"/>
      <c r="UH121" s="105"/>
      <c r="UI121" s="105"/>
      <c r="UJ121" s="105"/>
      <c r="UK121" s="105"/>
      <c r="UL121" s="105"/>
      <c r="UM121" s="105"/>
      <c r="UN121" s="105"/>
      <c r="UO121" s="105"/>
      <c r="UP121" s="105"/>
      <c r="UQ121" s="105"/>
      <c r="UR121" s="105"/>
      <c r="US121" s="105"/>
      <c r="UT121" s="105"/>
      <c r="UU121" s="105"/>
      <c r="UV121" s="105"/>
      <c r="UW121" s="105"/>
      <c r="UX121" s="105"/>
      <c r="UY121" s="105"/>
      <c r="UZ121" s="105"/>
      <c r="VA121" s="105"/>
      <c r="VB121" s="105"/>
      <c r="VC121" s="105"/>
      <c r="VD121" s="105"/>
      <c r="VE121" s="105"/>
      <c r="VF121" s="105"/>
      <c r="VG121" s="105"/>
      <c r="VH121" s="105"/>
      <c r="VI121" s="105"/>
      <c r="VJ121" s="105"/>
      <c r="VK121" s="105"/>
      <c r="VL121" s="105"/>
      <c r="VM121" s="105"/>
      <c r="VN121" s="105"/>
      <c r="VO121" s="105"/>
      <c r="VP121" s="105"/>
      <c r="VQ121" s="105"/>
      <c r="VR121" s="105"/>
      <c r="VS121" s="105"/>
      <c r="VT121" s="105"/>
      <c r="VU121" s="105"/>
      <c r="VV121" s="105"/>
      <c r="VW121" s="105"/>
      <c r="VX121" s="105"/>
      <c r="VY121" s="105"/>
      <c r="VZ121" s="105"/>
      <c r="WA121" s="105"/>
      <c r="WB121" s="105"/>
      <c r="WC121" s="105"/>
      <c r="WD121" s="105"/>
      <c r="WE121" s="105"/>
      <c r="WF121" s="105"/>
      <c r="WG121" s="105"/>
      <c r="WH121" s="105"/>
      <c r="WI121" s="105"/>
      <c r="WJ121" s="105"/>
      <c r="WK121" s="105"/>
      <c r="WL121" s="105"/>
      <c r="WM121" s="105"/>
      <c r="WN121" s="105"/>
      <c r="WO121" s="105"/>
      <c r="WP121" s="105"/>
      <c r="WQ121" s="105"/>
      <c r="WR121" s="105"/>
      <c r="WS121" s="105"/>
      <c r="WT121" s="105"/>
      <c r="WU121" s="105"/>
      <c r="WV121" s="105"/>
      <c r="WW121" s="105"/>
      <c r="WX121" s="105"/>
      <c r="WY121" s="105"/>
      <c r="WZ121" s="105"/>
      <c r="XA121" s="105"/>
      <c r="XB121" s="105"/>
      <c r="XC121" s="105"/>
      <c r="XD121" s="105"/>
      <c r="XE121" s="105"/>
      <c r="XF121" s="105"/>
      <c r="XG121" s="105"/>
      <c r="XH121" s="105"/>
      <c r="XI121" s="105"/>
      <c r="XJ121" s="105"/>
      <c r="XK121" s="105"/>
      <c r="XL121" s="105"/>
      <c r="XM121" s="105"/>
      <c r="XN121" s="105"/>
      <c r="XO121" s="105"/>
      <c r="XP121" s="105"/>
      <c r="XQ121" s="105"/>
      <c r="XR121" s="105"/>
      <c r="XS121" s="105"/>
      <c r="XT121" s="105"/>
      <c r="XU121" s="105"/>
      <c r="XV121" s="105"/>
      <c r="XW121" s="105"/>
      <c r="XX121" s="105"/>
      <c r="XY121" s="105"/>
      <c r="XZ121" s="105"/>
      <c r="YA121" s="105"/>
      <c r="YB121" s="105"/>
      <c r="YC121" s="105"/>
      <c r="YD121" s="105"/>
      <c r="YE121" s="105"/>
      <c r="YF121" s="105"/>
      <c r="YG121" s="105"/>
      <c r="YH121" s="105"/>
      <c r="YI121" s="105"/>
      <c r="YJ121" s="105"/>
      <c r="YK121" s="105"/>
      <c r="YL121" s="105"/>
      <c r="YM121" s="105"/>
      <c r="YN121" s="105"/>
      <c r="YO121" s="105"/>
      <c r="YP121" s="105"/>
      <c r="YQ121" s="105"/>
      <c r="YR121" s="105"/>
      <c r="YS121" s="105"/>
      <c r="YT121" s="105"/>
      <c r="YU121" s="105"/>
      <c r="YV121" s="105"/>
      <c r="YW121" s="105"/>
      <c r="YX121" s="105"/>
      <c r="YY121" s="105"/>
      <c r="YZ121" s="105"/>
      <c r="ZA121" s="105"/>
      <c r="ZB121" s="105"/>
      <c r="ZC121" s="105"/>
      <c r="ZD121" s="105"/>
      <c r="ZE121" s="105"/>
      <c r="ZF121" s="105"/>
      <c r="ZG121" s="105"/>
      <c r="ZH121" s="105"/>
      <c r="ZI121" s="105"/>
      <c r="ZJ121" s="105"/>
      <c r="ZK121" s="105"/>
      <c r="ZL121" s="105"/>
      <c r="ZM121" s="105"/>
      <c r="ZN121" s="105"/>
      <c r="ZO121" s="105"/>
      <c r="ZP121" s="105"/>
      <c r="ZQ121" s="105"/>
      <c r="ZR121" s="105"/>
      <c r="ZS121" s="105"/>
      <c r="ZT121" s="105"/>
      <c r="ZU121" s="105"/>
      <c r="ZV121" s="105"/>
      <c r="ZW121" s="105"/>
      <c r="ZX121" s="105"/>
      <c r="ZY121" s="105"/>
      <c r="ZZ121" s="105"/>
      <c r="AAA121" s="105"/>
      <c r="AAB121" s="105"/>
      <c r="AAC121" s="105"/>
      <c r="AAD121" s="105"/>
      <c r="AAE121" s="105"/>
      <c r="AAF121" s="105"/>
      <c r="AAG121" s="105"/>
      <c r="AAH121" s="105"/>
      <c r="AAI121" s="105"/>
      <c r="AAJ121" s="105"/>
      <c r="AAK121" s="105"/>
      <c r="AAL121" s="105"/>
      <c r="AAM121" s="105"/>
      <c r="AAN121" s="105"/>
      <c r="AAO121" s="105"/>
      <c r="AAP121" s="105"/>
      <c r="AAQ121" s="105"/>
      <c r="AAR121" s="105"/>
      <c r="AAS121" s="105"/>
      <c r="AAT121" s="105"/>
      <c r="AAU121" s="105"/>
      <c r="AAV121" s="105"/>
      <c r="AAW121" s="105"/>
      <c r="AAX121" s="105"/>
      <c r="AAY121" s="105"/>
      <c r="AAZ121" s="105"/>
      <c r="ABA121" s="105"/>
      <c r="ABB121" s="105"/>
      <c r="ABC121" s="105"/>
      <c r="ABD121" s="105"/>
      <c r="ABE121" s="105"/>
      <c r="ABF121" s="105"/>
      <c r="ABG121" s="105"/>
      <c r="ABH121" s="105"/>
      <c r="ABI121" s="105"/>
      <c r="ABJ121" s="105"/>
      <c r="ABK121" s="105"/>
      <c r="ABL121" s="105"/>
      <c r="ABM121" s="105"/>
      <c r="ABN121" s="105"/>
      <c r="ABO121" s="105"/>
      <c r="ABP121" s="105"/>
      <c r="ABQ121" s="105"/>
      <c r="ABR121" s="105"/>
      <c r="ABS121" s="105"/>
      <c r="ABT121" s="105"/>
      <c r="ABU121" s="105"/>
      <c r="ABV121" s="105"/>
      <c r="ABW121" s="105"/>
      <c r="ABX121" s="105"/>
      <c r="ABY121" s="105"/>
      <c r="ABZ121" s="105"/>
      <c r="ACA121" s="105"/>
      <c r="ACB121" s="105"/>
      <c r="ACC121" s="105"/>
      <c r="ACD121" s="105"/>
      <c r="ACE121" s="105"/>
      <c r="ACF121" s="105"/>
      <c r="ACG121" s="105"/>
      <c r="ACH121" s="105"/>
      <c r="ACI121" s="105"/>
      <c r="ACJ121" s="105"/>
      <c r="ACK121" s="105"/>
      <c r="ACL121" s="105"/>
      <c r="ACM121" s="105"/>
      <c r="ACN121" s="105"/>
      <c r="ACO121" s="105"/>
      <c r="ACP121" s="105"/>
      <c r="ACQ121" s="105"/>
      <c r="ACR121" s="105"/>
      <c r="ACS121" s="105"/>
      <c r="ACT121" s="105"/>
      <c r="ACU121" s="105"/>
      <c r="ACV121" s="105"/>
      <c r="ACW121" s="105"/>
      <c r="ACX121" s="105"/>
      <c r="ACY121" s="105"/>
      <c r="ACZ121" s="105"/>
      <c r="ADA121" s="105"/>
      <c r="ADB121" s="105"/>
      <c r="ADC121" s="105"/>
      <c r="ADD121" s="105"/>
      <c r="ADE121" s="105"/>
      <c r="ADF121" s="105"/>
      <c r="ADG121" s="105"/>
      <c r="ADH121" s="105"/>
      <c r="ADI121" s="105"/>
      <c r="ADJ121" s="105"/>
      <c r="ADK121" s="105"/>
      <c r="ADL121" s="105"/>
      <c r="ADM121" s="105"/>
      <c r="ADN121" s="105"/>
      <c r="ADO121" s="105"/>
      <c r="ADP121" s="105"/>
      <c r="ADQ121" s="105"/>
      <c r="ADR121" s="105"/>
      <c r="ADS121" s="105"/>
      <c r="ADT121" s="105"/>
      <c r="ADU121" s="105"/>
      <c r="ADV121" s="105"/>
      <c r="ADW121" s="105"/>
      <c r="ADX121" s="105"/>
      <c r="ADY121" s="105"/>
      <c r="ADZ121" s="105"/>
      <c r="AEA121" s="105"/>
      <c r="AEB121" s="105"/>
      <c r="AEC121" s="105"/>
      <c r="AED121" s="105"/>
      <c r="AEE121" s="105"/>
      <c r="AEF121" s="105"/>
      <c r="AEG121" s="105"/>
      <c r="AEH121" s="105"/>
      <c r="AEI121" s="105"/>
      <c r="AEJ121" s="105"/>
      <c r="AEK121" s="105"/>
      <c r="AEL121" s="105"/>
      <c r="AEM121" s="105"/>
      <c r="AEN121" s="105"/>
      <c r="AEO121" s="105"/>
      <c r="AEP121" s="105"/>
      <c r="AEQ121" s="105"/>
      <c r="AER121" s="105"/>
      <c r="AES121" s="105"/>
      <c r="AET121" s="105"/>
      <c r="AEU121" s="105"/>
      <c r="AEV121" s="105"/>
      <c r="AEW121" s="105"/>
      <c r="AEX121" s="105"/>
      <c r="AEY121" s="105"/>
      <c r="AEZ121" s="105"/>
      <c r="AFA121" s="105"/>
      <c r="AFB121" s="105"/>
      <c r="AFC121" s="105"/>
      <c r="AFD121" s="105"/>
      <c r="AFE121" s="105"/>
      <c r="AFF121" s="105"/>
      <c r="AFG121" s="105"/>
      <c r="AFH121" s="105"/>
      <c r="AFI121" s="105"/>
      <c r="AFJ121" s="105"/>
      <c r="AFK121" s="105"/>
      <c r="AFL121" s="105"/>
      <c r="AFM121" s="105"/>
      <c r="AFN121" s="105"/>
      <c r="AFO121" s="105"/>
      <c r="AFP121" s="105"/>
      <c r="AFQ121" s="105"/>
      <c r="AFR121" s="105"/>
      <c r="AFS121" s="105"/>
      <c r="AFT121" s="105"/>
      <c r="AFU121" s="105"/>
      <c r="AFV121" s="105"/>
      <c r="AFW121" s="105"/>
      <c r="AFX121" s="105"/>
      <c r="AFY121" s="105"/>
      <c r="AFZ121" s="105"/>
      <c r="AGA121" s="105"/>
      <c r="AGB121" s="105"/>
      <c r="AGC121" s="105"/>
      <c r="AGD121" s="105"/>
      <c r="AGE121" s="105"/>
      <c r="AGF121" s="105"/>
      <c r="AGG121" s="105"/>
      <c r="AGH121" s="105"/>
      <c r="AGI121" s="105"/>
      <c r="AGJ121" s="105"/>
      <c r="AGK121" s="105"/>
      <c r="AGL121" s="105"/>
      <c r="AGM121" s="105"/>
      <c r="AGN121" s="105"/>
      <c r="AGO121" s="105"/>
      <c r="AGP121" s="105"/>
      <c r="AGQ121" s="105"/>
      <c r="AGR121" s="105"/>
      <c r="AGS121" s="105"/>
      <c r="AGT121" s="105"/>
      <c r="AGU121" s="105"/>
      <c r="AGV121" s="105"/>
      <c r="AGW121" s="105"/>
      <c r="AGX121" s="105"/>
      <c r="AGY121" s="105"/>
      <c r="AGZ121" s="105"/>
      <c r="AHA121" s="105"/>
      <c r="AHB121" s="105"/>
      <c r="AHC121" s="105"/>
      <c r="AHD121" s="105"/>
      <c r="AHE121" s="105"/>
      <c r="AHF121" s="105"/>
      <c r="AHG121" s="105"/>
      <c r="AHH121" s="105"/>
      <c r="AHI121" s="105"/>
      <c r="AHJ121" s="105"/>
      <c r="AHK121" s="105"/>
      <c r="AHL121" s="105"/>
      <c r="AHM121" s="105"/>
      <c r="AHN121" s="105"/>
      <c r="AHO121" s="105"/>
      <c r="AHP121" s="105"/>
      <c r="AHQ121" s="105"/>
      <c r="AHR121" s="105"/>
      <c r="AHS121" s="105"/>
      <c r="AHT121" s="105"/>
      <c r="AHU121" s="105"/>
      <c r="AHV121" s="105"/>
      <c r="AHW121" s="105"/>
      <c r="AHX121" s="105"/>
      <c r="AHY121" s="105"/>
      <c r="AHZ121" s="105"/>
      <c r="AIA121" s="105"/>
      <c r="AIB121" s="105"/>
      <c r="AIC121" s="105"/>
      <c r="AID121" s="105"/>
      <c r="AIE121" s="105"/>
      <c r="AIF121" s="105"/>
      <c r="AIG121" s="105"/>
      <c r="AIH121" s="105"/>
      <c r="AII121" s="105"/>
      <c r="AIJ121" s="105"/>
      <c r="AIK121" s="105"/>
      <c r="AIL121" s="105"/>
      <c r="AIM121" s="105"/>
      <c r="AIN121" s="105"/>
      <c r="AIO121" s="105"/>
      <c r="AIP121" s="105"/>
      <c r="AIQ121" s="105"/>
      <c r="AIR121" s="105"/>
      <c r="AIS121" s="105"/>
      <c r="AIT121" s="105"/>
      <c r="AIU121" s="105"/>
      <c r="AIV121" s="105"/>
      <c r="AIW121" s="105"/>
      <c r="AIX121" s="105"/>
      <c r="AIY121" s="105"/>
      <c r="AIZ121" s="105"/>
      <c r="AJA121" s="105"/>
      <c r="AJB121" s="105"/>
      <c r="AJC121" s="105"/>
      <c r="AJD121" s="105"/>
      <c r="AJE121" s="105"/>
      <c r="AJF121" s="105"/>
      <c r="AJG121" s="105"/>
      <c r="AJH121" s="105"/>
      <c r="AJI121" s="105"/>
      <c r="AJJ121" s="105"/>
      <c r="AJK121" s="105"/>
      <c r="AJL121" s="105"/>
      <c r="AJM121" s="105"/>
      <c r="AJN121" s="105"/>
      <c r="AJO121" s="105"/>
      <c r="AJP121" s="105"/>
      <c r="AJQ121" s="105"/>
      <c r="AJR121" s="105"/>
      <c r="AJS121" s="105"/>
      <c r="AJT121" s="105"/>
      <c r="AJU121" s="105"/>
      <c r="AJV121" s="105"/>
      <c r="AJW121" s="105"/>
      <c r="AJX121" s="105"/>
      <c r="AJY121" s="105"/>
      <c r="AJZ121" s="105"/>
      <c r="AKA121" s="105"/>
      <c r="AKB121" s="105"/>
      <c r="AKC121" s="105"/>
      <c r="AKD121" s="105"/>
      <c r="AKE121" s="105"/>
      <c r="AKF121" s="105"/>
      <c r="AKG121" s="105"/>
      <c r="AKH121" s="105"/>
      <c r="AKI121" s="105"/>
      <c r="AKJ121" s="105"/>
      <c r="AKK121" s="105"/>
      <c r="AKL121" s="105"/>
      <c r="AKM121" s="105"/>
      <c r="AKN121" s="105"/>
      <c r="AKO121" s="105"/>
      <c r="AKP121" s="105"/>
      <c r="AKQ121" s="105"/>
      <c r="AKR121" s="105"/>
      <c r="AKS121" s="105"/>
      <c r="AKT121" s="105"/>
      <c r="AKU121" s="105"/>
      <c r="AKV121" s="105"/>
      <c r="AKW121" s="105"/>
      <c r="AKX121" s="105"/>
      <c r="AKY121" s="105"/>
      <c r="AKZ121" s="105"/>
      <c r="ALA121" s="105"/>
      <c r="ALB121" s="105"/>
      <c r="ALC121" s="105"/>
      <c r="ALD121" s="105"/>
      <c r="ALE121" s="105"/>
      <c r="ALF121" s="105"/>
      <c r="ALG121" s="105"/>
      <c r="ALH121" s="105"/>
      <c r="ALI121" s="105"/>
      <c r="ALJ121" s="105"/>
      <c r="ALK121" s="105"/>
      <c r="ALL121" s="105"/>
      <c r="ALM121" s="105"/>
      <c r="ALN121" s="105"/>
      <c r="ALO121" s="105"/>
      <c r="ALP121" s="105"/>
      <c r="ALQ121" s="105"/>
      <c r="ALR121" s="105"/>
      <c r="ALS121" s="105"/>
      <c r="ALT121" s="105"/>
      <c r="ALU121" s="105"/>
      <c r="ALV121" s="105"/>
      <c r="ALW121" s="105"/>
      <c r="ALX121" s="105"/>
      <c r="ALY121" s="105"/>
      <c r="ALZ121" s="105"/>
      <c r="AMA121" s="105"/>
      <c r="AMB121" s="105"/>
      <c r="AMC121" s="105"/>
      <c r="AMD121" s="105"/>
      <c r="AME121" s="105"/>
      <c r="AMF121" s="105"/>
      <c r="AMG121" s="105"/>
      <c r="AMH121" s="105"/>
      <c r="AMI121" s="105"/>
      <c r="AMJ121" s="105"/>
      <c r="AMK121" s="105"/>
      <c r="AML121" s="105"/>
      <c r="AMM121" s="105"/>
      <c r="AMN121" s="105"/>
      <c r="AMO121" s="105"/>
      <c r="AMP121" s="105"/>
      <c r="AMQ121" s="105"/>
      <c r="AMR121" s="105"/>
      <c r="AMS121" s="105"/>
      <c r="AMT121" s="105"/>
      <c r="AMU121" s="105"/>
      <c r="AMV121" s="105"/>
      <c r="AMW121" s="105"/>
      <c r="AMX121" s="105"/>
      <c r="AMY121" s="105"/>
      <c r="AMZ121" s="105"/>
      <c r="ANA121" s="105"/>
      <c r="ANB121" s="105"/>
      <c r="ANC121" s="105"/>
      <c r="AND121" s="105"/>
      <c r="ANE121" s="105"/>
      <c r="ANF121" s="105"/>
      <c r="ANG121" s="105"/>
      <c r="ANH121" s="105"/>
      <c r="ANI121" s="105"/>
      <c r="ANJ121" s="105"/>
      <c r="ANK121" s="105"/>
      <c r="ANL121" s="105"/>
      <c r="ANM121" s="105"/>
      <c r="ANN121" s="105"/>
      <c r="ANO121" s="105"/>
      <c r="ANP121" s="105"/>
      <c r="ANQ121" s="105"/>
      <c r="ANR121" s="105"/>
      <c r="ANS121" s="105"/>
      <c r="ANT121" s="105"/>
      <c r="ANU121" s="105"/>
      <c r="ANV121" s="105"/>
      <c r="ANW121" s="105"/>
      <c r="ANX121" s="105"/>
      <c r="ANY121" s="105"/>
      <c r="ANZ121" s="105"/>
      <c r="AOA121" s="105"/>
      <c r="AOB121" s="105"/>
      <c r="AOC121" s="105"/>
      <c r="AOD121" s="105"/>
      <c r="AOE121" s="105"/>
      <c r="AOF121" s="105"/>
      <c r="AOG121" s="105"/>
      <c r="AOH121" s="105"/>
      <c r="AOI121" s="105"/>
      <c r="AOJ121" s="105"/>
      <c r="AOK121" s="105"/>
      <c r="AOL121" s="105"/>
      <c r="AOM121" s="105"/>
      <c r="AON121" s="105"/>
      <c r="AOO121" s="105"/>
      <c r="AOP121" s="105"/>
      <c r="AOQ121" s="105"/>
      <c r="AOR121" s="105"/>
      <c r="AOS121" s="105"/>
      <c r="AOT121" s="105"/>
      <c r="AOU121" s="105"/>
      <c r="AOV121" s="105"/>
      <c r="AOW121" s="105"/>
      <c r="AOX121" s="105"/>
      <c r="AOY121" s="105"/>
      <c r="AOZ121" s="105"/>
      <c r="APA121" s="105"/>
      <c r="APB121" s="105"/>
      <c r="APC121" s="105"/>
      <c r="APD121" s="105"/>
      <c r="APE121" s="105"/>
      <c r="APF121" s="105"/>
      <c r="APG121" s="105"/>
      <c r="APH121" s="105"/>
      <c r="API121" s="105"/>
      <c r="APJ121" s="105"/>
      <c r="APK121" s="105"/>
      <c r="APL121" s="105"/>
      <c r="APM121" s="105"/>
      <c r="APN121" s="105"/>
      <c r="APO121" s="105"/>
      <c r="APP121" s="105"/>
      <c r="APQ121" s="105"/>
      <c r="APR121" s="105"/>
      <c r="APS121" s="105"/>
      <c r="APT121" s="105"/>
      <c r="APU121" s="105"/>
      <c r="APV121" s="105"/>
      <c r="APW121" s="105"/>
      <c r="APX121" s="105"/>
      <c r="APY121" s="105"/>
      <c r="APZ121" s="105"/>
      <c r="AQA121" s="105"/>
      <c r="AQB121" s="105"/>
      <c r="AQC121" s="105"/>
      <c r="AQD121" s="105"/>
      <c r="AQE121" s="105"/>
      <c r="AQF121" s="105"/>
      <c r="AQG121" s="105"/>
      <c r="AQH121" s="105"/>
      <c r="AQI121" s="105"/>
      <c r="AQJ121" s="105"/>
      <c r="AQK121" s="105"/>
      <c r="AQL121" s="105"/>
      <c r="AQM121" s="105"/>
      <c r="AQN121" s="105"/>
      <c r="AQO121" s="105"/>
      <c r="AQP121" s="105"/>
      <c r="AQQ121" s="105"/>
      <c r="AQR121" s="105"/>
      <c r="AQS121" s="105"/>
      <c r="AQT121" s="105"/>
      <c r="AQU121" s="105"/>
      <c r="AQV121" s="105"/>
      <c r="AQW121" s="105"/>
      <c r="AQX121" s="105"/>
      <c r="AQY121" s="105"/>
      <c r="AQZ121" s="105"/>
      <c r="ARA121" s="105"/>
      <c r="ARB121" s="105"/>
      <c r="ARC121" s="105"/>
      <c r="ARD121" s="105"/>
      <c r="ARE121" s="105"/>
      <c r="ARF121" s="105"/>
      <c r="ARG121" s="105"/>
      <c r="ARH121" s="105"/>
      <c r="ARI121" s="105"/>
      <c r="ARJ121" s="105"/>
      <c r="ARK121" s="105"/>
      <c r="ARL121" s="105"/>
      <c r="ARM121" s="105"/>
      <c r="ARN121" s="105"/>
      <c r="ARO121" s="105"/>
      <c r="ARP121" s="105"/>
      <c r="ARQ121" s="105"/>
      <c r="ARR121" s="105"/>
      <c r="ARS121" s="105"/>
      <c r="ART121" s="105"/>
      <c r="ARU121" s="105"/>
      <c r="ARV121" s="105"/>
      <c r="ARW121" s="105"/>
      <c r="ARX121" s="105"/>
      <c r="ARY121" s="105"/>
      <c r="ARZ121" s="105"/>
      <c r="ASA121" s="105"/>
      <c r="ASB121" s="105"/>
      <c r="ASC121" s="105"/>
      <c r="ASD121" s="105"/>
      <c r="ASE121" s="105"/>
      <c r="ASF121" s="105"/>
      <c r="ASG121" s="105"/>
      <c r="ASH121" s="105"/>
      <c r="ASI121" s="105"/>
      <c r="ASJ121" s="105"/>
      <c r="ASK121" s="105"/>
      <c r="ASL121" s="105"/>
      <c r="ASM121" s="105"/>
      <c r="ASN121" s="105"/>
      <c r="ASO121" s="105"/>
      <c r="ASP121" s="105"/>
      <c r="ASQ121" s="105"/>
      <c r="ASR121" s="105"/>
      <c r="ASS121" s="105"/>
      <c r="AST121" s="105"/>
      <c r="ASU121" s="105"/>
      <c r="ASV121" s="105"/>
      <c r="ASW121" s="105"/>
      <c r="ASX121" s="105"/>
      <c r="ASY121" s="105"/>
      <c r="ASZ121" s="105"/>
      <c r="ATA121" s="105"/>
      <c r="ATB121" s="105"/>
      <c r="ATC121" s="105"/>
      <c r="ATD121" s="105"/>
      <c r="ATE121" s="105"/>
      <c r="ATF121" s="105"/>
      <c r="ATG121" s="105"/>
      <c r="ATH121" s="105"/>
      <c r="ATI121" s="105"/>
      <c r="ATJ121" s="105"/>
      <c r="ATK121" s="105"/>
      <c r="ATL121" s="105"/>
      <c r="ATM121" s="105"/>
      <c r="ATN121" s="105"/>
      <c r="ATO121" s="105"/>
      <c r="ATP121" s="105"/>
      <c r="ATQ121" s="105"/>
      <c r="ATR121" s="105"/>
      <c r="ATS121" s="105"/>
      <c r="ATT121" s="105"/>
      <c r="ATU121" s="105"/>
      <c r="ATV121" s="105"/>
      <c r="ATW121" s="105"/>
      <c r="ATX121" s="105"/>
      <c r="ATY121" s="105"/>
      <c r="ATZ121" s="105"/>
      <c r="AUA121" s="105"/>
      <c r="AUB121" s="105"/>
      <c r="AUC121" s="105"/>
      <c r="AUD121" s="105"/>
      <c r="AUE121" s="105"/>
      <c r="AUF121" s="105"/>
      <c r="AUG121" s="105"/>
      <c r="AUH121" s="105"/>
      <c r="AUI121" s="105"/>
      <c r="AUJ121" s="105"/>
      <c r="AUK121" s="105"/>
      <c r="AUL121" s="105"/>
      <c r="AUM121" s="105"/>
      <c r="AUN121" s="105"/>
      <c r="AUO121" s="105"/>
      <c r="AUP121" s="105"/>
      <c r="AUQ121" s="105"/>
      <c r="AUR121" s="105"/>
      <c r="AUS121" s="105"/>
      <c r="AUT121" s="105"/>
      <c r="AUU121" s="105"/>
      <c r="AUV121" s="105"/>
      <c r="AUW121" s="105"/>
      <c r="AUX121" s="105"/>
      <c r="AUY121" s="105"/>
      <c r="AUZ121" s="105"/>
      <c r="AVA121" s="105"/>
      <c r="AVB121" s="105"/>
      <c r="AVC121" s="105"/>
      <c r="AVD121" s="105"/>
      <c r="AVE121" s="105"/>
      <c r="AVF121" s="105"/>
      <c r="AVG121" s="105"/>
      <c r="AVH121" s="105"/>
      <c r="AVI121" s="105"/>
      <c r="AVJ121" s="105"/>
      <c r="AVK121" s="105"/>
      <c r="AVL121" s="105"/>
      <c r="AVM121" s="105"/>
      <c r="AVN121" s="105"/>
      <c r="AVO121" s="105"/>
      <c r="AVP121" s="105"/>
      <c r="AVQ121" s="105"/>
      <c r="AVR121" s="105"/>
      <c r="AVS121" s="105"/>
      <c r="AVT121" s="105"/>
      <c r="AVU121" s="105"/>
      <c r="AVV121" s="105"/>
      <c r="AVW121" s="105"/>
      <c r="AVX121" s="105"/>
      <c r="AVY121" s="105"/>
      <c r="AVZ121" s="105"/>
      <c r="AWA121" s="105"/>
      <c r="AWB121" s="105"/>
      <c r="AWC121" s="105"/>
      <c r="AWD121" s="105"/>
      <c r="AWE121" s="105"/>
      <c r="AWF121" s="105"/>
      <c r="AWG121" s="105"/>
      <c r="AWH121" s="105"/>
    </row>
    <row r="122" spans="1:1282" s="58" customFormat="1" ht="15.75">
      <c r="A122" s="2578"/>
      <c r="B122" s="65"/>
      <c r="C122" s="89"/>
      <c r="D122" s="7"/>
      <c r="E122" s="7"/>
      <c r="F122" s="7"/>
      <c r="G122" s="7"/>
      <c r="H122" s="7"/>
      <c r="I122" s="7"/>
      <c r="J122" s="7"/>
      <c r="K122" s="7"/>
      <c r="L122" s="7"/>
      <c r="M122" s="7"/>
      <c r="N122" s="8"/>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105"/>
      <c r="BS122" s="105"/>
      <c r="BT122" s="105"/>
      <c r="BU122" s="105"/>
      <c r="BV122" s="105"/>
      <c r="BW122" s="105"/>
      <c r="BX122" s="105"/>
      <c r="BY122" s="105"/>
      <c r="BZ122" s="105"/>
      <c r="CA122" s="105"/>
      <c r="CB122" s="105"/>
      <c r="CC122" s="105"/>
      <c r="CD122" s="105"/>
      <c r="CE122" s="105"/>
      <c r="CF122" s="105"/>
      <c r="CG122" s="105"/>
      <c r="CH122" s="105"/>
      <c r="CI122" s="105"/>
      <c r="CJ122" s="105"/>
      <c r="CK122" s="105"/>
      <c r="CL122" s="105"/>
      <c r="CM122" s="105"/>
      <c r="CN122" s="105"/>
      <c r="CO122" s="105"/>
      <c r="CP122" s="105"/>
      <c r="CQ122" s="105"/>
      <c r="CR122" s="105"/>
      <c r="CS122" s="105"/>
      <c r="CT122" s="105"/>
      <c r="CU122" s="105"/>
      <c r="CV122" s="105"/>
      <c r="CW122" s="105"/>
      <c r="CX122" s="105"/>
      <c r="CY122" s="105"/>
      <c r="CZ122" s="105"/>
      <c r="DA122" s="105"/>
      <c r="DB122" s="105"/>
      <c r="DC122" s="105"/>
      <c r="DD122" s="105"/>
      <c r="DE122" s="105"/>
      <c r="DF122" s="105"/>
      <c r="DG122" s="105"/>
      <c r="DH122" s="105"/>
      <c r="DI122" s="105"/>
      <c r="DJ122" s="105"/>
      <c r="DK122" s="105"/>
      <c r="DL122" s="105"/>
      <c r="DM122" s="105"/>
      <c r="DN122" s="105"/>
      <c r="DO122" s="105"/>
      <c r="DP122" s="105"/>
      <c r="DQ122" s="105"/>
      <c r="DR122" s="105"/>
      <c r="DS122" s="105"/>
      <c r="DT122" s="105"/>
      <c r="DU122" s="105"/>
      <c r="DV122" s="105"/>
      <c r="DW122" s="105"/>
      <c r="DX122" s="105"/>
      <c r="DY122" s="105"/>
      <c r="DZ122" s="105"/>
      <c r="EA122" s="105"/>
      <c r="EB122" s="105"/>
      <c r="EC122" s="105"/>
      <c r="ED122" s="105"/>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05"/>
      <c r="FM122" s="105"/>
      <c r="FN122" s="105"/>
      <c r="FO122" s="105"/>
      <c r="FP122" s="105"/>
      <c r="FQ122" s="105"/>
      <c r="FR122" s="105"/>
      <c r="FS122" s="105"/>
      <c r="FT122" s="105"/>
      <c r="FU122" s="105"/>
      <c r="FV122" s="105"/>
      <c r="FW122" s="105"/>
      <c r="FX122" s="105"/>
      <c r="FY122" s="105"/>
      <c r="FZ122" s="105"/>
      <c r="GA122" s="105"/>
      <c r="GB122" s="105"/>
      <c r="GC122" s="105"/>
      <c r="GD122" s="105"/>
      <c r="GE122" s="105"/>
      <c r="GF122" s="105"/>
      <c r="GG122" s="105"/>
      <c r="GH122" s="105"/>
      <c r="GI122" s="105"/>
      <c r="GJ122" s="105"/>
      <c r="GK122" s="105"/>
      <c r="GL122" s="105"/>
      <c r="GM122" s="105"/>
      <c r="GN122" s="105"/>
      <c r="GO122" s="105"/>
      <c r="GP122" s="105"/>
      <c r="GQ122" s="105"/>
      <c r="GR122" s="105"/>
      <c r="GS122" s="105"/>
      <c r="GT122" s="105"/>
      <c r="GU122" s="105"/>
      <c r="GV122" s="105"/>
      <c r="GW122" s="105"/>
      <c r="GX122" s="105"/>
      <c r="GY122" s="105"/>
      <c r="GZ122" s="105"/>
      <c r="HA122" s="105"/>
      <c r="HB122" s="105"/>
      <c r="HC122" s="105"/>
      <c r="HD122" s="105"/>
      <c r="HE122" s="105"/>
      <c r="HF122" s="105"/>
      <c r="HG122" s="105"/>
      <c r="HH122" s="105"/>
      <c r="HI122" s="105"/>
      <c r="HJ122" s="105"/>
      <c r="HK122" s="105"/>
      <c r="HL122" s="105"/>
      <c r="HM122" s="105"/>
      <c r="HN122" s="105"/>
      <c r="HO122" s="105"/>
      <c r="HP122" s="105"/>
      <c r="HQ122" s="105"/>
      <c r="HR122" s="105"/>
      <c r="HS122" s="105"/>
      <c r="HT122" s="105"/>
      <c r="HU122" s="105"/>
      <c r="HV122" s="105"/>
      <c r="HW122" s="105"/>
      <c r="HX122" s="105"/>
      <c r="HY122" s="105"/>
      <c r="HZ122" s="105"/>
      <c r="IA122" s="105"/>
      <c r="IB122" s="105"/>
      <c r="IC122" s="105"/>
      <c r="ID122" s="105"/>
      <c r="IE122" s="105"/>
      <c r="IF122" s="105"/>
      <c r="IG122" s="105"/>
      <c r="IH122" s="105"/>
      <c r="II122" s="105"/>
      <c r="IJ122" s="105"/>
      <c r="IK122" s="105"/>
      <c r="IL122" s="105"/>
      <c r="IM122" s="105"/>
      <c r="IN122" s="105"/>
      <c r="IO122" s="105"/>
      <c r="IP122" s="105"/>
      <c r="IQ122" s="105"/>
      <c r="IR122" s="105"/>
      <c r="IS122" s="105"/>
      <c r="IT122" s="105"/>
      <c r="IU122" s="105"/>
      <c r="IV122" s="105"/>
      <c r="IW122" s="105"/>
      <c r="IX122" s="105"/>
      <c r="IY122" s="105"/>
      <c r="IZ122" s="105"/>
      <c r="JA122" s="105"/>
      <c r="JB122" s="105"/>
      <c r="JC122" s="105"/>
      <c r="JD122" s="105"/>
      <c r="JE122" s="105"/>
      <c r="JF122" s="105"/>
      <c r="JG122" s="105"/>
      <c r="JH122" s="105"/>
      <c r="JI122" s="105"/>
      <c r="JJ122" s="105"/>
      <c r="JK122" s="105"/>
      <c r="JL122" s="105"/>
      <c r="JM122" s="105"/>
      <c r="JN122" s="105"/>
      <c r="JO122" s="105"/>
      <c r="JP122" s="105"/>
      <c r="JQ122" s="105"/>
      <c r="JR122" s="105"/>
      <c r="JS122" s="105"/>
      <c r="JT122" s="105"/>
      <c r="JU122" s="105"/>
      <c r="JV122" s="105"/>
      <c r="JW122" s="105"/>
      <c r="JX122" s="105"/>
      <c r="JY122" s="105"/>
      <c r="JZ122" s="105"/>
      <c r="KA122" s="105"/>
      <c r="KB122" s="105"/>
      <c r="KC122" s="105"/>
      <c r="KD122" s="105"/>
      <c r="KE122" s="105"/>
      <c r="KF122" s="105"/>
      <c r="KG122" s="105"/>
      <c r="KH122" s="105"/>
      <c r="KI122" s="105"/>
      <c r="KJ122" s="105"/>
      <c r="KK122" s="105"/>
      <c r="KL122" s="105"/>
      <c r="KM122" s="105"/>
      <c r="KN122" s="105"/>
      <c r="KO122" s="105"/>
      <c r="KP122" s="105"/>
      <c r="KQ122" s="105"/>
      <c r="KR122" s="105"/>
      <c r="KS122" s="105"/>
      <c r="KT122" s="105"/>
      <c r="KU122" s="105"/>
      <c r="KV122" s="105"/>
      <c r="KW122" s="105"/>
      <c r="KX122" s="105"/>
      <c r="KY122" s="105"/>
      <c r="KZ122" s="105"/>
      <c r="LA122" s="105"/>
      <c r="LB122" s="105"/>
      <c r="LC122" s="105"/>
      <c r="LD122" s="105"/>
      <c r="LE122" s="105"/>
      <c r="LF122" s="105"/>
      <c r="LG122" s="105"/>
      <c r="LH122" s="105"/>
      <c r="LI122" s="105"/>
      <c r="LJ122" s="105"/>
      <c r="LK122" s="105"/>
      <c r="LL122" s="105"/>
      <c r="LM122" s="105"/>
      <c r="LN122" s="105"/>
      <c r="LO122" s="105"/>
      <c r="LP122" s="105"/>
      <c r="LQ122" s="105"/>
      <c r="LR122" s="105"/>
      <c r="LS122" s="105"/>
      <c r="LT122" s="105"/>
      <c r="LU122" s="105"/>
      <c r="LV122" s="105"/>
      <c r="LW122" s="105"/>
      <c r="LX122" s="105"/>
      <c r="LY122" s="105"/>
      <c r="LZ122" s="105"/>
      <c r="MA122" s="105"/>
      <c r="MB122" s="105"/>
      <c r="MC122" s="105"/>
      <c r="MD122" s="105"/>
      <c r="ME122" s="105"/>
      <c r="MF122" s="105"/>
      <c r="MG122" s="105"/>
      <c r="MH122" s="105"/>
      <c r="MI122" s="105"/>
      <c r="MJ122" s="105"/>
      <c r="MK122" s="105"/>
      <c r="ML122" s="105"/>
      <c r="MM122" s="105"/>
      <c r="MN122" s="105"/>
      <c r="MO122" s="105"/>
      <c r="MP122" s="105"/>
      <c r="MQ122" s="105"/>
      <c r="MR122" s="105"/>
      <c r="MS122" s="105"/>
      <c r="MT122" s="105"/>
      <c r="MU122" s="105"/>
      <c r="MV122" s="105"/>
      <c r="MW122" s="105"/>
      <c r="MX122" s="105"/>
      <c r="MY122" s="105"/>
      <c r="MZ122" s="105"/>
      <c r="NA122" s="105"/>
      <c r="NB122" s="105"/>
      <c r="NC122" s="105"/>
      <c r="ND122" s="105"/>
      <c r="NE122" s="105"/>
      <c r="NF122" s="105"/>
      <c r="NG122" s="105"/>
      <c r="NH122" s="105"/>
      <c r="NI122" s="105"/>
      <c r="NJ122" s="105"/>
      <c r="NK122" s="105"/>
      <c r="NL122" s="105"/>
      <c r="NM122" s="105"/>
      <c r="NN122" s="105"/>
      <c r="NO122" s="105"/>
      <c r="NP122" s="105"/>
      <c r="NQ122" s="105"/>
      <c r="NR122" s="105"/>
      <c r="NS122" s="105"/>
      <c r="NT122" s="105"/>
      <c r="NU122" s="105"/>
      <c r="NV122" s="105"/>
      <c r="NW122" s="105"/>
      <c r="NX122" s="105"/>
      <c r="NY122" s="105"/>
      <c r="NZ122" s="105"/>
      <c r="OA122" s="105"/>
      <c r="OB122" s="105"/>
      <c r="OC122" s="105"/>
      <c r="OD122" s="105"/>
      <c r="OE122" s="105"/>
      <c r="OF122" s="105"/>
      <c r="OG122" s="105"/>
      <c r="OH122" s="105"/>
      <c r="OI122" s="105"/>
      <c r="OJ122" s="105"/>
      <c r="OK122" s="105"/>
      <c r="OL122" s="105"/>
      <c r="OM122" s="105"/>
      <c r="ON122" s="105"/>
      <c r="OO122" s="105"/>
      <c r="OP122" s="105"/>
      <c r="OQ122" s="105"/>
      <c r="OR122" s="105"/>
      <c r="OS122" s="105"/>
      <c r="OT122" s="105"/>
      <c r="OU122" s="105"/>
      <c r="OV122" s="105"/>
      <c r="OW122" s="105"/>
      <c r="OX122" s="105"/>
      <c r="OY122" s="105"/>
      <c r="OZ122" s="105"/>
      <c r="PA122" s="105"/>
      <c r="PB122" s="105"/>
      <c r="PC122" s="105"/>
      <c r="PD122" s="105"/>
      <c r="PE122" s="105"/>
      <c r="PF122" s="105"/>
      <c r="PG122" s="105"/>
      <c r="PH122" s="105"/>
      <c r="PI122" s="105"/>
      <c r="PJ122" s="105"/>
      <c r="PK122" s="105"/>
      <c r="PL122" s="105"/>
      <c r="PM122" s="105"/>
      <c r="PN122" s="105"/>
      <c r="PO122" s="105"/>
      <c r="PP122" s="105"/>
      <c r="PQ122" s="105"/>
      <c r="PR122" s="105"/>
      <c r="PS122" s="105"/>
      <c r="PT122" s="105"/>
      <c r="PU122" s="105"/>
      <c r="PV122" s="105"/>
      <c r="PW122" s="105"/>
      <c r="PX122" s="105"/>
      <c r="PY122" s="105"/>
      <c r="PZ122" s="105"/>
      <c r="QA122" s="105"/>
      <c r="QB122" s="105"/>
      <c r="QC122" s="105"/>
      <c r="QD122" s="105"/>
      <c r="QE122" s="105"/>
      <c r="QF122" s="105"/>
      <c r="QG122" s="105"/>
      <c r="QH122" s="105"/>
      <c r="QI122" s="105"/>
      <c r="QJ122" s="105"/>
      <c r="QK122" s="105"/>
      <c r="QL122" s="105"/>
      <c r="QM122" s="105"/>
      <c r="QN122" s="105"/>
      <c r="QO122" s="105"/>
      <c r="QP122" s="105"/>
      <c r="QQ122" s="105"/>
      <c r="QR122" s="105"/>
      <c r="QS122" s="105"/>
      <c r="QT122" s="105"/>
      <c r="QU122" s="105"/>
      <c r="QV122" s="105"/>
      <c r="QW122" s="105"/>
      <c r="QX122" s="105"/>
      <c r="QY122" s="105"/>
      <c r="QZ122" s="105"/>
      <c r="RA122" s="105"/>
      <c r="RB122" s="105"/>
      <c r="RC122" s="105"/>
      <c r="RD122" s="105"/>
      <c r="RE122" s="105"/>
      <c r="RF122" s="105"/>
      <c r="RG122" s="105"/>
      <c r="RH122" s="105"/>
      <c r="RI122" s="105"/>
      <c r="RJ122" s="105"/>
      <c r="RK122" s="105"/>
      <c r="RL122" s="105"/>
      <c r="RM122" s="105"/>
      <c r="RN122" s="105"/>
      <c r="RO122" s="105"/>
      <c r="RP122" s="105"/>
      <c r="RQ122" s="105"/>
      <c r="RR122" s="105"/>
      <c r="RS122" s="105"/>
      <c r="RT122" s="105"/>
      <c r="RU122" s="105"/>
      <c r="RV122" s="105"/>
      <c r="RW122" s="105"/>
      <c r="RX122" s="105"/>
      <c r="RY122" s="105"/>
      <c r="RZ122" s="105"/>
      <c r="SA122" s="105"/>
      <c r="SB122" s="105"/>
      <c r="SC122" s="105"/>
      <c r="SD122" s="105"/>
      <c r="SE122" s="105"/>
      <c r="SF122" s="105"/>
      <c r="SG122" s="105"/>
      <c r="SH122" s="105"/>
      <c r="SI122" s="105"/>
      <c r="SJ122" s="105"/>
      <c r="SK122" s="105"/>
      <c r="SL122" s="105"/>
      <c r="SM122" s="105"/>
      <c r="SN122" s="105"/>
      <c r="SO122" s="105"/>
      <c r="SP122" s="105"/>
      <c r="SQ122" s="105"/>
      <c r="SR122" s="105"/>
      <c r="SS122" s="105"/>
      <c r="ST122" s="105"/>
      <c r="SU122" s="105"/>
      <c r="SV122" s="105"/>
      <c r="SW122" s="105"/>
      <c r="SX122" s="105"/>
      <c r="SY122" s="105"/>
      <c r="SZ122" s="105"/>
      <c r="TA122" s="105"/>
      <c r="TB122" s="105"/>
      <c r="TC122" s="105"/>
      <c r="TD122" s="105"/>
      <c r="TE122" s="105"/>
      <c r="TF122" s="105"/>
      <c r="TG122" s="105"/>
      <c r="TH122" s="105"/>
      <c r="TI122" s="105"/>
      <c r="TJ122" s="105"/>
      <c r="TK122" s="105"/>
      <c r="TL122" s="105"/>
      <c r="TM122" s="105"/>
      <c r="TN122" s="105"/>
      <c r="TO122" s="105"/>
      <c r="TP122" s="105"/>
      <c r="TQ122" s="105"/>
      <c r="TR122" s="105"/>
      <c r="TS122" s="105"/>
      <c r="TT122" s="105"/>
      <c r="TU122" s="105"/>
      <c r="TV122" s="105"/>
      <c r="TW122" s="105"/>
      <c r="TX122" s="105"/>
      <c r="TY122" s="105"/>
      <c r="TZ122" s="105"/>
      <c r="UA122" s="105"/>
      <c r="UB122" s="105"/>
      <c r="UC122" s="105"/>
      <c r="UD122" s="105"/>
      <c r="UE122" s="105"/>
      <c r="UF122" s="105"/>
      <c r="UG122" s="105"/>
      <c r="UH122" s="105"/>
      <c r="UI122" s="105"/>
      <c r="UJ122" s="105"/>
      <c r="UK122" s="105"/>
      <c r="UL122" s="105"/>
      <c r="UM122" s="105"/>
      <c r="UN122" s="105"/>
      <c r="UO122" s="105"/>
      <c r="UP122" s="105"/>
      <c r="UQ122" s="105"/>
      <c r="UR122" s="105"/>
      <c r="US122" s="105"/>
      <c r="UT122" s="105"/>
      <c r="UU122" s="105"/>
      <c r="UV122" s="105"/>
      <c r="UW122" s="105"/>
      <c r="UX122" s="105"/>
      <c r="UY122" s="105"/>
      <c r="UZ122" s="105"/>
      <c r="VA122" s="105"/>
      <c r="VB122" s="105"/>
      <c r="VC122" s="105"/>
      <c r="VD122" s="105"/>
      <c r="VE122" s="105"/>
      <c r="VF122" s="105"/>
      <c r="VG122" s="105"/>
      <c r="VH122" s="105"/>
      <c r="VI122" s="105"/>
      <c r="VJ122" s="105"/>
      <c r="VK122" s="105"/>
      <c r="VL122" s="105"/>
      <c r="VM122" s="105"/>
      <c r="VN122" s="105"/>
      <c r="VO122" s="105"/>
      <c r="VP122" s="105"/>
      <c r="VQ122" s="105"/>
      <c r="VR122" s="105"/>
      <c r="VS122" s="105"/>
      <c r="VT122" s="105"/>
      <c r="VU122" s="105"/>
      <c r="VV122" s="105"/>
      <c r="VW122" s="105"/>
      <c r="VX122" s="105"/>
      <c r="VY122" s="105"/>
      <c r="VZ122" s="105"/>
      <c r="WA122" s="105"/>
      <c r="WB122" s="105"/>
      <c r="WC122" s="105"/>
      <c r="WD122" s="105"/>
      <c r="WE122" s="105"/>
      <c r="WF122" s="105"/>
      <c r="WG122" s="105"/>
      <c r="WH122" s="105"/>
      <c r="WI122" s="105"/>
      <c r="WJ122" s="105"/>
      <c r="WK122" s="105"/>
      <c r="WL122" s="105"/>
      <c r="WM122" s="105"/>
      <c r="WN122" s="105"/>
      <c r="WO122" s="105"/>
      <c r="WP122" s="105"/>
      <c r="WQ122" s="105"/>
      <c r="WR122" s="105"/>
      <c r="WS122" s="105"/>
      <c r="WT122" s="105"/>
      <c r="WU122" s="105"/>
      <c r="WV122" s="105"/>
      <c r="WW122" s="105"/>
      <c r="WX122" s="105"/>
      <c r="WY122" s="105"/>
      <c r="WZ122" s="105"/>
      <c r="XA122" s="105"/>
      <c r="XB122" s="105"/>
      <c r="XC122" s="105"/>
      <c r="XD122" s="105"/>
      <c r="XE122" s="105"/>
      <c r="XF122" s="105"/>
      <c r="XG122" s="105"/>
      <c r="XH122" s="105"/>
      <c r="XI122" s="105"/>
      <c r="XJ122" s="105"/>
      <c r="XK122" s="105"/>
      <c r="XL122" s="105"/>
      <c r="XM122" s="105"/>
      <c r="XN122" s="105"/>
      <c r="XO122" s="105"/>
      <c r="XP122" s="105"/>
      <c r="XQ122" s="105"/>
      <c r="XR122" s="105"/>
      <c r="XS122" s="105"/>
      <c r="XT122" s="105"/>
      <c r="XU122" s="105"/>
      <c r="XV122" s="105"/>
      <c r="XW122" s="105"/>
      <c r="XX122" s="105"/>
      <c r="XY122" s="105"/>
      <c r="XZ122" s="105"/>
      <c r="YA122" s="105"/>
      <c r="YB122" s="105"/>
      <c r="YC122" s="105"/>
      <c r="YD122" s="105"/>
      <c r="YE122" s="105"/>
      <c r="YF122" s="105"/>
      <c r="YG122" s="105"/>
      <c r="YH122" s="105"/>
      <c r="YI122" s="105"/>
      <c r="YJ122" s="105"/>
      <c r="YK122" s="105"/>
      <c r="YL122" s="105"/>
      <c r="YM122" s="105"/>
      <c r="YN122" s="105"/>
      <c r="YO122" s="105"/>
      <c r="YP122" s="105"/>
      <c r="YQ122" s="105"/>
      <c r="YR122" s="105"/>
      <c r="YS122" s="105"/>
      <c r="YT122" s="105"/>
      <c r="YU122" s="105"/>
      <c r="YV122" s="105"/>
      <c r="YW122" s="105"/>
      <c r="YX122" s="105"/>
      <c r="YY122" s="105"/>
      <c r="YZ122" s="105"/>
      <c r="ZA122" s="105"/>
      <c r="ZB122" s="105"/>
      <c r="ZC122" s="105"/>
      <c r="ZD122" s="105"/>
      <c r="ZE122" s="105"/>
      <c r="ZF122" s="105"/>
      <c r="ZG122" s="105"/>
      <c r="ZH122" s="105"/>
      <c r="ZI122" s="105"/>
      <c r="ZJ122" s="105"/>
      <c r="ZK122" s="105"/>
      <c r="ZL122" s="105"/>
      <c r="ZM122" s="105"/>
      <c r="ZN122" s="105"/>
      <c r="ZO122" s="105"/>
      <c r="ZP122" s="105"/>
      <c r="ZQ122" s="105"/>
      <c r="ZR122" s="105"/>
      <c r="ZS122" s="105"/>
      <c r="ZT122" s="105"/>
      <c r="ZU122" s="105"/>
      <c r="ZV122" s="105"/>
      <c r="ZW122" s="105"/>
      <c r="ZX122" s="105"/>
      <c r="ZY122" s="105"/>
      <c r="ZZ122" s="105"/>
      <c r="AAA122" s="105"/>
      <c r="AAB122" s="105"/>
      <c r="AAC122" s="105"/>
      <c r="AAD122" s="105"/>
      <c r="AAE122" s="105"/>
      <c r="AAF122" s="105"/>
      <c r="AAG122" s="105"/>
      <c r="AAH122" s="105"/>
      <c r="AAI122" s="105"/>
      <c r="AAJ122" s="105"/>
      <c r="AAK122" s="105"/>
      <c r="AAL122" s="105"/>
      <c r="AAM122" s="105"/>
      <c r="AAN122" s="105"/>
      <c r="AAO122" s="105"/>
      <c r="AAP122" s="105"/>
      <c r="AAQ122" s="105"/>
      <c r="AAR122" s="105"/>
      <c r="AAS122" s="105"/>
      <c r="AAT122" s="105"/>
      <c r="AAU122" s="105"/>
      <c r="AAV122" s="105"/>
      <c r="AAW122" s="105"/>
      <c r="AAX122" s="105"/>
      <c r="AAY122" s="105"/>
      <c r="AAZ122" s="105"/>
      <c r="ABA122" s="105"/>
      <c r="ABB122" s="105"/>
      <c r="ABC122" s="105"/>
      <c r="ABD122" s="105"/>
      <c r="ABE122" s="105"/>
      <c r="ABF122" s="105"/>
      <c r="ABG122" s="105"/>
      <c r="ABH122" s="105"/>
      <c r="ABI122" s="105"/>
      <c r="ABJ122" s="105"/>
      <c r="ABK122" s="105"/>
      <c r="ABL122" s="105"/>
      <c r="ABM122" s="105"/>
      <c r="ABN122" s="105"/>
      <c r="ABO122" s="105"/>
      <c r="ABP122" s="105"/>
      <c r="ABQ122" s="105"/>
      <c r="ABR122" s="105"/>
      <c r="ABS122" s="105"/>
      <c r="ABT122" s="105"/>
      <c r="ABU122" s="105"/>
      <c r="ABV122" s="105"/>
      <c r="ABW122" s="105"/>
      <c r="ABX122" s="105"/>
      <c r="ABY122" s="105"/>
      <c r="ABZ122" s="105"/>
      <c r="ACA122" s="105"/>
      <c r="ACB122" s="105"/>
      <c r="ACC122" s="105"/>
      <c r="ACD122" s="105"/>
      <c r="ACE122" s="105"/>
      <c r="ACF122" s="105"/>
      <c r="ACG122" s="105"/>
      <c r="ACH122" s="105"/>
      <c r="ACI122" s="105"/>
      <c r="ACJ122" s="105"/>
      <c r="ACK122" s="105"/>
      <c r="ACL122" s="105"/>
      <c r="ACM122" s="105"/>
      <c r="ACN122" s="105"/>
      <c r="ACO122" s="105"/>
      <c r="ACP122" s="105"/>
      <c r="ACQ122" s="105"/>
      <c r="ACR122" s="105"/>
      <c r="ACS122" s="105"/>
      <c r="ACT122" s="105"/>
      <c r="ACU122" s="105"/>
      <c r="ACV122" s="105"/>
      <c r="ACW122" s="105"/>
      <c r="ACX122" s="105"/>
      <c r="ACY122" s="105"/>
      <c r="ACZ122" s="105"/>
      <c r="ADA122" s="105"/>
      <c r="ADB122" s="105"/>
      <c r="ADC122" s="105"/>
      <c r="ADD122" s="105"/>
      <c r="ADE122" s="105"/>
      <c r="ADF122" s="105"/>
      <c r="ADG122" s="105"/>
      <c r="ADH122" s="105"/>
      <c r="ADI122" s="105"/>
      <c r="ADJ122" s="105"/>
      <c r="ADK122" s="105"/>
      <c r="ADL122" s="105"/>
      <c r="ADM122" s="105"/>
      <c r="ADN122" s="105"/>
      <c r="ADO122" s="105"/>
      <c r="ADP122" s="105"/>
      <c r="ADQ122" s="105"/>
      <c r="ADR122" s="105"/>
      <c r="ADS122" s="105"/>
      <c r="ADT122" s="105"/>
      <c r="ADU122" s="105"/>
      <c r="ADV122" s="105"/>
      <c r="ADW122" s="105"/>
      <c r="ADX122" s="105"/>
      <c r="ADY122" s="105"/>
      <c r="ADZ122" s="105"/>
      <c r="AEA122" s="105"/>
      <c r="AEB122" s="105"/>
      <c r="AEC122" s="105"/>
      <c r="AED122" s="105"/>
      <c r="AEE122" s="105"/>
      <c r="AEF122" s="105"/>
      <c r="AEG122" s="105"/>
      <c r="AEH122" s="105"/>
      <c r="AEI122" s="105"/>
      <c r="AEJ122" s="105"/>
      <c r="AEK122" s="105"/>
      <c r="AEL122" s="105"/>
      <c r="AEM122" s="105"/>
      <c r="AEN122" s="105"/>
      <c r="AEO122" s="105"/>
      <c r="AEP122" s="105"/>
      <c r="AEQ122" s="105"/>
      <c r="AER122" s="105"/>
      <c r="AES122" s="105"/>
      <c r="AET122" s="105"/>
      <c r="AEU122" s="105"/>
      <c r="AEV122" s="105"/>
      <c r="AEW122" s="105"/>
      <c r="AEX122" s="105"/>
      <c r="AEY122" s="105"/>
      <c r="AEZ122" s="105"/>
      <c r="AFA122" s="105"/>
      <c r="AFB122" s="105"/>
      <c r="AFC122" s="105"/>
      <c r="AFD122" s="105"/>
      <c r="AFE122" s="105"/>
      <c r="AFF122" s="105"/>
      <c r="AFG122" s="105"/>
      <c r="AFH122" s="105"/>
      <c r="AFI122" s="105"/>
      <c r="AFJ122" s="105"/>
      <c r="AFK122" s="105"/>
      <c r="AFL122" s="105"/>
      <c r="AFM122" s="105"/>
      <c r="AFN122" s="105"/>
      <c r="AFO122" s="105"/>
      <c r="AFP122" s="105"/>
      <c r="AFQ122" s="105"/>
      <c r="AFR122" s="105"/>
      <c r="AFS122" s="105"/>
      <c r="AFT122" s="105"/>
      <c r="AFU122" s="105"/>
      <c r="AFV122" s="105"/>
      <c r="AFW122" s="105"/>
      <c r="AFX122" s="105"/>
      <c r="AFY122" s="105"/>
      <c r="AFZ122" s="105"/>
      <c r="AGA122" s="105"/>
      <c r="AGB122" s="105"/>
      <c r="AGC122" s="105"/>
      <c r="AGD122" s="105"/>
      <c r="AGE122" s="105"/>
      <c r="AGF122" s="105"/>
      <c r="AGG122" s="105"/>
      <c r="AGH122" s="105"/>
      <c r="AGI122" s="105"/>
      <c r="AGJ122" s="105"/>
      <c r="AGK122" s="105"/>
      <c r="AGL122" s="105"/>
      <c r="AGM122" s="105"/>
      <c r="AGN122" s="105"/>
      <c r="AGO122" s="105"/>
      <c r="AGP122" s="105"/>
      <c r="AGQ122" s="105"/>
      <c r="AGR122" s="105"/>
      <c r="AGS122" s="105"/>
      <c r="AGT122" s="105"/>
      <c r="AGU122" s="105"/>
      <c r="AGV122" s="105"/>
      <c r="AGW122" s="105"/>
      <c r="AGX122" s="105"/>
      <c r="AGY122" s="105"/>
      <c r="AGZ122" s="105"/>
      <c r="AHA122" s="105"/>
      <c r="AHB122" s="105"/>
      <c r="AHC122" s="105"/>
      <c r="AHD122" s="105"/>
      <c r="AHE122" s="105"/>
      <c r="AHF122" s="105"/>
      <c r="AHG122" s="105"/>
      <c r="AHH122" s="105"/>
      <c r="AHI122" s="105"/>
      <c r="AHJ122" s="105"/>
      <c r="AHK122" s="105"/>
      <c r="AHL122" s="105"/>
      <c r="AHM122" s="105"/>
      <c r="AHN122" s="105"/>
      <c r="AHO122" s="105"/>
      <c r="AHP122" s="105"/>
      <c r="AHQ122" s="105"/>
      <c r="AHR122" s="105"/>
      <c r="AHS122" s="105"/>
      <c r="AHT122" s="105"/>
      <c r="AHU122" s="105"/>
      <c r="AHV122" s="105"/>
      <c r="AHW122" s="105"/>
      <c r="AHX122" s="105"/>
      <c r="AHY122" s="105"/>
      <c r="AHZ122" s="105"/>
      <c r="AIA122" s="105"/>
      <c r="AIB122" s="105"/>
      <c r="AIC122" s="105"/>
      <c r="AID122" s="105"/>
      <c r="AIE122" s="105"/>
      <c r="AIF122" s="105"/>
      <c r="AIG122" s="105"/>
      <c r="AIH122" s="105"/>
      <c r="AII122" s="105"/>
      <c r="AIJ122" s="105"/>
      <c r="AIK122" s="105"/>
      <c r="AIL122" s="105"/>
      <c r="AIM122" s="105"/>
      <c r="AIN122" s="105"/>
      <c r="AIO122" s="105"/>
      <c r="AIP122" s="105"/>
      <c r="AIQ122" s="105"/>
      <c r="AIR122" s="105"/>
      <c r="AIS122" s="105"/>
      <c r="AIT122" s="105"/>
      <c r="AIU122" s="105"/>
      <c r="AIV122" s="105"/>
      <c r="AIW122" s="105"/>
      <c r="AIX122" s="105"/>
      <c r="AIY122" s="105"/>
      <c r="AIZ122" s="105"/>
      <c r="AJA122" s="105"/>
      <c r="AJB122" s="105"/>
      <c r="AJC122" s="105"/>
      <c r="AJD122" s="105"/>
      <c r="AJE122" s="105"/>
      <c r="AJF122" s="105"/>
      <c r="AJG122" s="105"/>
      <c r="AJH122" s="105"/>
      <c r="AJI122" s="105"/>
      <c r="AJJ122" s="105"/>
      <c r="AJK122" s="105"/>
      <c r="AJL122" s="105"/>
      <c r="AJM122" s="105"/>
      <c r="AJN122" s="105"/>
      <c r="AJO122" s="105"/>
      <c r="AJP122" s="105"/>
      <c r="AJQ122" s="105"/>
      <c r="AJR122" s="105"/>
      <c r="AJS122" s="105"/>
      <c r="AJT122" s="105"/>
      <c r="AJU122" s="105"/>
      <c r="AJV122" s="105"/>
      <c r="AJW122" s="105"/>
      <c r="AJX122" s="105"/>
      <c r="AJY122" s="105"/>
      <c r="AJZ122" s="105"/>
      <c r="AKA122" s="105"/>
      <c r="AKB122" s="105"/>
      <c r="AKC122" s="105"/>
      <c r="AKD122" s="105"/>
      <c r="AKE122" s="105"/>
      <c r="AKF122" s="105"/>
      <c r="AKG122" s="105"/>
      <c r="AKH122" s="105"/>
      <c r="AKI122" s="105"/>
      <c r="AKJ122" s="105"/>
      <c r="AKK122" s="105"/>
      <c r="AKL122" s="105"/>
      <c r="AKM122" s="105"/>
      <c r="AKN122" s="105"/>
      <c r="AKO122" s="105"/>
      <c r="AKP122" s="105"/>
      <c r="AKQ122" s="105"/>
      <c r="AKR122" s="105"/>
      <c r="AKS122" s="105"/>
      <c r="AKT122" s="105"/>
      <c r="AKU122" s="105"/>
      <c r="AKV122" s="105"/>
      <c r="AKW122" s="105"/>
      <c r="AKX122" s="105"/>
      <c r="AKY122" s="105"/>
      <c r="AKZ122" s="105"/>
      <c r="ALA122" s="105"/>
      <c r="ALB122" s="105"/>
      <c r="ALC122" s="105"/>
      <c r="ALD122" s="105"/>
      <c r="ALE122" s="105"/>
      <c r="ALF122" s="105"/>
      <c r="ALG122" s="105"/>
      <c r="ALH122" s="105"/>
      <c r="ALI122" s="105"/>
      <c r="ALJ122" s="105"/>
      <c r="ALK122" s="105"/>
      <c r="ALL122" s="105"/>
      <c r="ALM122" s="105"/>
      <c r="ALN122" s="105"/>
      <c r="ALO122" s="105"/>
      <c r="ALP122" s="105"/>
      <c r="ALQ122" s="105"/>
      <c r="ALR122" s="105"/>
      <c r="ALS122" s="105"/>
      <c r="ALT122" s="105"/>
      <c r="ALU122" s="105"/>
      <c r="ALV122" s="105"/>
      <c r="ALW122" s="105"/>
      <c r="ALX122" s="105"/>
      <c r="ALY122" s="105"/>
      <c r="ALZ122" s="105"/>
      <c r="AMA122" s="105"/>
      <c r="AMB122" s="105"/>
      <c r="AMC122" s="105"/>
      <c r="AMD122" s="105"/>
      <c r="AME122" s="105"/>
      <c r="AMF122" s="105"/>
      <c r="AMG122" s="105"/>
      <c r="AMH122" s="105"/>
      <c r="AMI122" s="105"/>
      <c r="AMJ122" s="105"/>
      <c r="AMK122" s="105"/>
      <c r="AML122" s="105"/>
      <c r="AMM122" s="105"/>
      <c r="AMN122" s="105"/>
      <c r="AMO122" s="105"/>
      <c r="AMP122" s="105"/>
      <c r="AMQ122" s="105"/>
      <c r="AMR122" s="105"/>
      <c r="AMS122" s="105"/>
      <c r="AMT122" s="105"/>
      <c r="AMU122" s="105"/>
      <c r="AMV122" s="105"/>
      <c r="AMW122" s="105"/>
      <c r="AMX122" s="105"/>
      <c r="AMY122" s="105"/>
      <c r="AMZ122" s="105"/>
      <c r="ANA122" s="105"/>
      <c r="ANB122" s="105"/>
      <c r="ANC122" s="105"/>
      <c r="AND122" s="105"/>
      <c r="ANE122" s="105"/>
      <c r="ANF122" s="105"/>
      <c r="ANG122" s="105"/>
      <c r="ANH122" s="105"/>
      <c r="ANI122" s="105"/>
      <c r="ANJ122" s="105"/>
      <c r="ANK122" s="105"/>
      <c r="ANL122" s="105"/>
      <c r="ANM122" s="105"/>
      <c r="ANN122" s="105"/>
      <c r="ANO122" s="105"/>
      <c r="ANP122" s="105"/>
      <c r="ANQ122" s="105"/>
      <c r="ANR122" s="105"/>
      <c r="ANS122" s="105"/>
      <c r="ANT122" s="105"/>
      <c r="ANU122" s="105"/>
      <c r="ANV122" s="105"/>
      <c r="ANW122" s="105"/>
      <c r="ANX122" s="105"/>
      <c r="ANY122" s="105"/>
      <c r="ANZ122" s="105"/>
      <c r="AOA122" s="105"/>
      <c r="AOB122" s="105"/>
      <c r="AOC122" s="105"/>
      <c r="AOD122" s="105"/>
      <c r="AOE122" s="105"/>
      <c r="AOF122" s="105"/>
      <c r="AOG122" s="105"/>
      <c r="AOH122" s="105"/>
      <c r="AOI122" s="105"/>
      <c r="AOJ122" s="105"/>
      <c r="AOK122" s="105"/>
      <c r="AOL122" s="105"/>
      <c r="AOM122" s="105"/>
      <c r="AON122" s="105"/>
      <c r="AOO122" s="105"/>
      <c r="AOP122" s="105"/>
      <c r="AOQ122" s="105"/>
      <c r="AOR122" s="105"/>
      <c r="AOS122" s="105"/>
      <c r="AOT122" s="105"/>
      <c r="AOU122" s="105"/>
      <c r="AOV122" s="105"/>
      <c r="AOW122" s="105"/>
      <c r="AOX122" s="105"/>
      <c r="AOY122" s="105"/>
      <c r="AOZ122" s="105"/>
      <c r="APA122" s="105"/>
      <c r="APB122" s="105"/>
      <c r="APC122" s="105"/>
      <c r="APD122" s="105"/>
      <c r="APE122" s="105"/>
      <c r="APF122" s="105"/>
      <c r="APG122" s="105"/>
      <c r="APH122" s="105"/>
      <c r="API122" s="105"/>
      <c r="APJ122" s="105"/>
      <c r="APK122" s="105"/>
      <c r="APL122" s="105"/>
      <c r="APM122" s="105"/>
      <c r="APN122" s="105"/>
      <c r="APO122" s="105"/>
      <c r="APP122" s="105"/>
      <c r="APQ122" s="105"/>
      <c r="APR122" s="105"/>
      <c r="APS122" s="105"/>
      <c r="APT122" s="105"/>
      <c r="APU122" s="105"/>
      <c r="APV122" s="105"/>
      <c r="APW122" s="105"/>
      <c r="APX122" s="105"/>
      <c r="APY122" s="105"/>
      <c r="APZ122" s="105"/>
      <c r="AQA122" s="105"/>
      <c r="AQB122" s="105"/>
      <c r="AQC122" s="105"/>
      <c r="AQD122" s="105"/>
      <c r="AQE122" s="105"/>
      <c r="AQF122" s="105"/>
      <c r="AQG122" s="105"/>
      <c r="AQH122" s="105"/>
      <c r="AQI122" s="105"/>
      <c r="AQJ122" s="105"/>
      <c r="AQK122" s="105"/>
      <c r="AQL122" s="105"/>
      <c r="AQM122" s="105"/>
      <c r="AQN122" s="105"/>
      <c r="AQO122" s="105"/>
      <c r="AQP122" s="105"/>
      <c r="AQQ122" s="105"/>
      <c r="AQR122" s="105"/>
      <c r="AQS122" s="105"/>
      <c r="AQT122" s="105"/>
      <c r="AQU122" s="105"/>
      <c r="AQV122" s="105"/>
      <c r="AQW122" s="105"/>
      <c r="AQX122" s="105"/>
      <c r="AQY122" s="105"/>
      <c r="AQZ122" s="105"/>
      <c r="ARA122" s="105"/>
      <c r="ARB122" s="105"/>
      <c r="ARC122" s="105"/>
      <c r="ARD122" s="105"/>
      <c r="ARE122" s="105"/>
      <c r="ARF122" s="105"/>
      <c r="ARG122" s="105"/>
      <c r="ARH122" s="105"/>
      <c r="ARI122" s="105"/>
      <c r="ARJ122" s="105"/>
      <c r="ARK122" s="105"/>
      <c r="ARL122" s="105"/>
      <c r="ARM122" s="105"/>
      <c r="ARN122" s="105"/>
      <c r="ARO122" s="105"/>
      <c r="ARP122" s="105"/>
      <c r="ARQ122" s="105"/>
      <c r="ARR122" s="105"/>
      <c r="ARS122" s="105"/>
      <c r="ART122" s="105"/>
      <c r="ARU122" s="105"/>
      <c r="ARV122" s="105"/>
      <c r="ARW122" s="105"/>
      <c r="ARX122" s="105"/>
      <c r="ARY122" s="105"/>
      <c r="ARZ122" s="105"/>
      <c r="ASA122" s="105"/>
      <c r="ASB122" s="105"/>
      <c r="ASC122" s="105"/>
      <c r="ASD122" s="105"/>
      <c r="ASE122" s="105"/>
      <c r="ASF122" s="105"/>
      <c r="ASG122" s="105"/>
      <c r="ASH122" s="105"/>
      <c r="ASI122" s="105"/>
      <c r="ASJ122" s="105"/>
      <c r="ASK122" s="105"/>
      <c r="ASL122" s="105"/>
      <c r="ASM122" s="105"/>
      <c r="ASN122" s="105"/>
      <c r="ASO122" s="105"/>
      <c r="ASP122" s="105"/>
      <c r="ASQ122" s="105"/>
      <c r="ASR122" s="105"/>
      <c r="ASS122" s="105"/>
      <c r="AST122" s="105"/>
      <c r="ASU122" s="105"/>
      <c r="ASV122" s="105"/>
      <c r="ASW122" s="105"/>
      <c r="ASX122" s="105"/>
      <c r="ASY122" s="105"/>
      <c r="ASZ122" s="105"/>
      <c r="ATA122" s="105"/>
      <c r="ATB122" s="105"/>
      <c r="ATC122" s="105"/>
      <c r="ATD122" s="105"/>
      <c r="ATE122" s="105"/>
      <c r="ATF122" s="105"/>
      <c r="ATG122" s="105"/>
      <c r="ATH122" s="105"/>
      <c r="ATI122" s="105"/>
      <c r="ATJ122" s="105"/>
      <c r="ATK122" s="105"/>
      <c r="ATL122" s="105"/>
      <c r="ATM122" s="105"/>
      <c r="ATN122" s="105"/>
      <c r="ATO122" s="105"/>
      <c r="ATP122" s="105"/>
      <c r="ATQ122" s="105"/>
      <c r="ATR122" s="105"/>
      <c r="ATS122" s="105"/>
      <c r="ATT122" s="105"/>
      <c r="ATU122" s="105"/>
      <c r="ATV122" s="105"/>
      <c r="ATW122" s="105"/>
      <c r="ATX122" s="105"/>
      <c r="ATY122" s="105"/>
      <c r="ATZ122" s="105"/>
      <c r="AUA122" s="105"/>
      <c r="AUB122" s="105"/>
      <c r="AUC122" s="105"/>
      <c r="AUD122" s="105"/>
      <c r="AUE122" s="105"/>
      <c r="AUF122" s="105"/>
      <c r="AUG122" s="105"/>
      <c r="AUH122" s="105"/>
      <c r="AUI122" s="105"/>
      <c r="AUJ122" s="105"/>
      <c r="AUK122" s="105"/>
      <c r="AUL122" s="105"/>
      <c r="AUM122" s="105"/>
      <c r="AUN122" s="105"/>
      <c r="AUO122" s="105"/>
      <c r="AUP122" s="105"/>
      <c r="AUQ122" s="105"/>
      <c r="AUR122" s="105"/>
      <c r="AUS122" s="105"/>
      <c r="AUT122" s="105"/>
      <c r="AUU122" s="105"/>
      <c r="AUV122" s="105"/>
      <c r="AUW122" s="105"/>
      <c r="AUX122" s="105"/>
      <c r="AUY122" s="105"/>
      <c r="AUZ122" s="105"/>
      <c r="AVA122" s="105"/>
      <c r="AVB122" s="105"/>
      <c r="AVC122" s="105"/>
      <c r="AVD122" s="105"/>
      <c r="AVE122" s="105"/>
      <c r="AVF122" s="105"/>
      <c r="AVG122" s="105"/>
      <c r="AVH122" s="105"/>
      <c r="AVI122" s="105"/>
      <c r="AVJ122" s="105"/>
      <c r="AVK122" s="105"/>
      <c r="AVL122" s="105"/>
      <c r="AVM122" s="105"/>
      <c r="AVN122" s="105"/>
      <c r="AVO122" s="105"/>
      <c r="AVP122" s="105"/>
      <c r="AVQ122" s="105"/>
      <c r="AVR122" s="105"/>
      <c r="AVS122" s="105"/>
      <c r="AVT122" s="105"/>
      <c r="AVU122" s="105"/>
      <c r="AVV122" s="105"/>
      <c r="AVW122" s="105"/>
      <c r="AVX122" s="105"/>
      <c r="AVY122" s="105"/>
      <c r="AVZ122" s="105"/>
      <c r="AWA122" s="105"/>
      <c r="AWB122" s="105"/>
      <c r="AWC122" s="105"/>
      <c r="AWD122" s="105"/>
      <c r="AWE122" s="105"/>
      <c r="AWF122" s="105"/>
      <c r="AWG122" s="105"/>
      <c r="AWH122" s="105"/>
    </row>
    <row r="123" spans="1:1282" s="58" customFormat="1" ht="15.75">
      <c r="A123" s="2578"/>
      <c r="B123" s="108" t="s">
        <v>241</v>
      </c>
      <c r="C123" s="89" t="s">
        <v>115</v>
      </c>
      <c r="D123" s="7"/>
      <c r="E123" s="7"/>
      <c r="F123" s="7"/>
      <c r="G123" s="7"/>
      <c r="H123" s="7"/>
      <c r="I123" s="7"/>
      <c r="J123" s="7"/>
      <c r="K123" s="7"/>
      <c r="L123" s="7"/>
      <c r="M123" s="7"/>
      <c r="N123" s="8"/>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c r="BV123" s="105"/>
      <c r="BW123" s="105"/>
      <c r="BX123" s="105"/>
      <c r="BY123" s="105"/>
      <c r="BZ123" s="105"/>
      <c r="CA123" s="105"/>
      <c r="CB123" s="105"/>
      <c r="CC123" s="105"/>
      <c r="CD123" s="105"/>
      <c r="CE123" s="105"/>
      <c r="CF123" s="105"/>
      <c r="CG123" s="105"/>
      <c r="CH123" s="105"/>
      <c r="CI123" s="105"/>
      <c r="CJ123" s="105"/>
      <c r="CK123" s="105"/>
      <c r="CL123" s="105"/>
      <c r="CM123" s="105"/>
      <c r="CN123" s="105"/>
      <c r="CO123" s="105"/>
      <c r="CP123" s="105"/>
      <c r="CQ123" s="105"/>
      <c r="CR123" s="105"/>
      <c r="CS123" s="105"/>
      <c r="CT123" s="105"/>
      <c r="CU123" s="105"/>
      <c r="CV123" s="105"/>
      <c r="CW123" s="105"/>
      <c r="CX123" s="105"/>
      <c r="CY123" s="105"/>
      <c r="CZ123" s="105"/>
      <c r="DA123" s="105"/>
      <c r="DB123" s="105"/>
      <c r="DC123" s="105"/>
      <c r="DD123" s="105"/>
      <c r="DE123" s="105"/>
      <c r="DF123" s="105"/>
      <c r="DG123" s="105"/>
      <c r="DH123" s="105"/>
      <c r="DI123" s="105"/>
      <c r="DJ123" s="105"/>
      <c r="DK123" s="105"/>
      <c r="DL123" s="105"/>
      <c r="DM123" s="105"/>
      <c r="DN123" s="105"/>
      <c r="DO123" s="105"/>
      <c r="DP123" s="105"/>
      <c r="DQ123" s="105"/>
      <c r="DR123" s="105"/>
      <c r="DS123" s="105"/>
      <c r="DT123" s="105"/>
      <c r="DU123" s="105"/>
      <c r="DV123" s="105"/>
      <c r="DW123" s="105"/>
      <c r="DX123" s="105"/>
      <c r="DY123" s="105"/>
      <c r="DZ123" s="105"/>
      <c r="EA123" s="105"/>
      <c r="EB123" s="105"/>
      <c r="EC123" s="105"/>
      <c r="ED123" s="105"/>
      <c r="EE123" s="105"/>
      <c r="EF123" s="105"/>
      <c r="EG123" s="105"/>
      <c r="EH123" s="105"/>
      <c r="EI123" s="105"/>
      <c r="EJ123" s="105"/>
      <c r="EK123" s="105"/>
      <c r="EL123" s="105"/>
      <c r="EM123" s="105"/>
      <c r="EN123" s="105"/>
      <c r="EO123" s="105"/>
      <c r="EP123" s="105"/>
      <c r="EQ123" s="105"/>
      <c r="ER123" s="105"/>
      <c r="ES123" s="105"/>
      <c r="ET123" s="105"/>
      <c r="EU123" s="105"/>
      <c r="EV123" s="105"/>
      <c r="EW123" s="105"/>
      <c r="EX123" s="105"/>
      <c r="EY123" s="105"/>
      <c r="EZ123" s="105"/>
      <c r="FA123" s="105"/>
      <c r="FB123" s="105"/>
      <c r="FC123" s="105"/>
      <c r="FD123" s="105"/>
      <c r="FE123" s="105"/>
      <c r="FF123" s="105"/>
      <c r="FG123" s="105"/>
      <c r="FH123" s="105"/>
      <c r="FI123" s="105"/>
      <c r="FJ123" s="105"/>
      <c r="FK123" s="105"/>
      <c r="FL123" s="105"/>
      <c r="FM123" s="105"/>
      <c r="FN123" s="105"/>
      <c r="FO123" s="105"/>
      <c r="FP123" s="105"/>
      <c r="FQ123" s="105"/>
      <c r="FR123" s="105"/>
      <c r="FS123" s="105"/>
      <c r="FT123" s="105"/>
      <c r="FU123" s="105"/>
      <c r="FV123" s="105"/>
      <c r="FW123" s="105"/>
      <c r="FX123" s="105"/>
      <c r="FY123" s="105"/>
      <c r="FZ123" s="105"/>
      <c r="GA123" s="105"/>
      <c r="GB123" s="105"/>
      <c r="GC123" s="105"/>
      <c r="GD123" s="105"/>
      <c r="GE123" s="105"/>
      <c r="GF123" s="105"/>
      <c r="GG123" s="105"/>
      <c r="GH123" s="105"/>
      <c r="GI123" s="105"/>
      <c r="GJ123" s="105"/>
      <c r="GK123" s="105"/>
      <c r="GL123" s="105"/>
      <c r="GM123" s="105"/>
      <c r="GN123" s="105"/>
      <c r="GO123" s="105"/>
      <c r="GP123" s="105"/>
      <c r="GQ123" s="105"/>
      <c r="GR123" s="105"/>
      <c r="GS123" s="105"/>
      <c r="GT123" s="105"/>
      <c r="GU123" s="105"/>
      <c r="GV123" s="105"/>
      <c r="GW123" s="105"/>
      <c r="GX123" s="105"/>
      <c r="GY123" s="105"/>
      <c r="GZ123" s="105"/>
      <c r="HA123" s="105"/>
      <c r="HB123" s="105"/>
      <c r="HC123" s="105"/>
      <c r="HD123" s="105"/>
      <c r="HE123" s="105"/>
      <c r="HF123" s="105"/>
      <c r="HG123" s="105"/>
      <c r="HH123" s="105"/>
      <c r="HI123" s="105"/>
      <c r="HJ123" s="105"/>
      <c r="HK123" s="105"/>
      <c r="HL123" s="105"/>
      <c r="HM123" s="105"/>
      <c r="HN123" s="105"/>
      <c r="HO123" s="105"/>
      <c r="HP123" s="105"/>
      <c r="HQ123" s="105"/>
      <c r="HR123" s="105"/>
      <c r="HS123" s="105"/>
      <c r="HT123" s="105"/>
      <c r="HU123" s="105"/>
      <c r="HV123" s="105"/>
      <c r="HW123" s="105"/>
      <c r="HX123" s="105"/>
      <c r="HY123" s="105"/>
      <c r="HZ123" s="105"/>
      <c r="IA123" s="105"/>
      <c r="IB123" s="105"/>
      <c r="IC123" s="105"/>
      <c r="ID123" s="105"/>
      <c r="IE123" s="105"/>
      <c r="IF123" s="105"/>
      <c r="IG123" s="105"/>
      <c r="IH123" s="105"/>
      <c r="II123" s="105"/>
      <c r="IJ123" s="105"/>
      <c r="IK123" s="105"/>
      <c r="IL123" s="105"/>
      <c r="IM123" s="105"/>
      <c r="IN123" s="105"/>
      <c r="IO123" s="105"/>
      <c r="IP123" s="105"/>
      <c r="IQ123" s="105"/>
      <c r="IR123" s="105"/>
      <c r="IS123" s="105"/>
      <c r="IT123" s="105"/>
      <c r="IU123" s="105"/>
      <c r="IV123" s="105"/>
      <c r="IW123" s="105"/>
      <c r="IX123" s="105"/>
      <c r="IY123" s="105"/>
      <c r="IZ123" s="105"/>
      <c r="JA123" s="105"/>
      <c r="JB123" s="105"/>
      <c r="JC123" s="105"/>
      <c r="JD123" s="105"/>
      <c r="JE123" s="105"/>
      <c r="JF123" s="105"/>
      <c r="JG123" s="105"/>
      <c r="JH123" s="105"/>
      <c r="JI123" s="105"/>
      <c r="JJ123" s="105"/>
      <c r="JK123" s="105"/>
      <c r="JL123" s="105"/>
      <c r="JM123" s="105"/>
      <c r="JN123" s="105"/>
      <c r="JO123" s="105"/>
      <c r="JP123" s="105"/>
      <c r="JQ123" s="105"/>
      <c r="JR123" s="105"/>
      <c r="JS123" s="105"/>
      <c r="JT123" s="105"/>
      <c r="JU123" s="105"/>
      <c r="JV123" s="105"/>
      <c r="JW123" s="105"/>
      <c r="JX123" s="105"/>
      <c r="JY123" s="105"/>
      <c r="JZ123" s="105"/>
      <c r="KA123" s="105"/>
      <c r="KB123" s="105"/>
      <c r="KC123" s="105"/>
      <c r="KD123" s="105"/>
      <c r="KE123" s="105"/>
      <c r="KF123" s="105"/>
      <c r="KG123" s="105"/>
      <c r="KH123" s="105"/>
      <c r="KI123" s="105"/>
      <c r="KJ123" s="105"/>
      <c r="KK123" s="105"/>
      <c r="KL123" s="105"/>
      <c r="KM123" s="105"/>
      <c r="KN123" s="105"/>
      <c r="KO123" s="105"/>
      <c r="KP123" s="105"/>
      <c r="KQ123" s="105"/>
      <c r="KR123" s="105"/>
      <c r="KS123" s="105"/>
      <c r="KT123" s="105"/>
      <c r="KU123" s="105"/>
      <c r="KV123" s="105"/>
      <c r="KW123" s="105"/>
      <c r="KX123" s="105"/>
      <c r="KY123" s="105"/>
      <c r="KZ123" s="105"/>
      <c r="LA123" s="105"/>
      <c r="LB123" s="105"/>
      <c r="LC123" s="105"/>
      <c r="LD123" s="105"/>
      <c r="LE123" s="105"/>
      <c r="LF123" s="105"/>
      <c r="LG123" s="105"/>
      <c r="LH123" s="105"/>
      <c r="LI123" s="105"/>
      <c r="LJ123" s="105"/>
      <c r="LK123" s="105"/>
      <c r="LL123" s="105"/>
      <c r="LM123" s="105"/>
      <c r="LN123" s="105"/>
      <c r="LO123" s="105"/>
      <c r="LP123" s="105"/>
      <c r="LQ123" s="105"/>
      <c r="LR123" s="105"/>
      <c r="LS123" s="105"/>
      <c r="LT123" s="105"/>
      <c r="LU123" s="105"/>
      <c r="LV123" s="105"/>
      <c r="LW123" s="105"/>
      <c r="LX123" s="105"/>
      <c r="LY123" s="105"/>
      <c r="LZ123" s="105"/>
      <c r="MA123" s="105"/>
      <c r="MB123" s="105"/>
      <c r="MC123" s="105"/>
      <c r="MD123" s="105"/>
      <c r="ME123" s="105"/>
      <c r="MF123" s="105"/>
      <c r="MG123" s="105"/>
      <c r="MH123" s="105"/>
      <c r="MI123" s="105"/>
      <c r="MJ123" s="105"/>
      <c r="MK123" s="105"/>
      <c r="ML123" s="105"/>
      <c r="MM123" s="105"/>
      <c r="MN123" s="105"/>
      <c r="MO123" s="105"/>
      <c r="MP123" s="105"/>
      <c r="MQ123" s="105"/>
      <c r="MR123" s="105"/>
      <c r="MS123" s="105"/>
      <c r="MT123" s="105"/>
      <c r="MU123" s="105"/>
      <c r="MV123" s="105"/>
      <c r="MW123" s="105"/>
      <c r="MX123" s="105"/>
      <c r="MY123" s="105"/>
      <c r="MZ123" s="105"/>
      <c r="NA123" s="105"/>
      <c r="NB123" s="105"/>
      <c r="NC123" s="105"/>
      <c r="ND123" s="105"/>
      <c r="NE123" s="105"/>
      <c r="NF123" s="105"/>
      <c r="NG123" s="105"/>
      <c r="NH123" s="105"/>
      <c r="NI123" s="105"/>
      <c r="NJ123" s="105"/>
      <c r="NK123" s="105"/>
      <c r="NL123" s="105"/>
      <c r="NM123" s="105"/>
      <c r="NN123" s="105"/>
      <c r="NO123" s="105"/>
      <c r="NP123" s="105"/>
      <c r="NQ123" s="105"/>
      <c r="NR123" s="105"/>
      <c r="NS123" s="105"/>
      <c r="NT123" s="105"/>
      <c r="NU123" s="105"/>
      <c r="NV123" s="105"/>
      <c r="NW123" s="105"/>
      <c r="NX123" s="105"/>
      <c r="NY123" s="105"/>
      <c r="NZ123" s="105"/>
      <c r="OA123" s="105"/>
      <c r="OB123" s="105"/>
      <c r="OC123" s="105"/>
      <c r="OD123" s="105"/>
      <c r="OE123" s="105"/>
      <c r="OF123" s="105"/>
      <c r="OG123" s="105"/>
      <c r="OH123" s="105"/>
      <c r="OI123" s="105"/>
      <c r="OJ123" s="105"/>
      <c r="OK123" s="105"/>
      <c r="OL123" s="105"/>
      <c r="OM123" s="105"/>
      <c r="ON123" s="105"/>
      <c r="OO123" s="105"/>
      <c r="OP123" s="105"/>
      <c r="OQ123" s="105"/>
      <c r="OR123" s="105"/>
      <c r="OS123" s="105"/>
      <c r="OT123" s="105"/>
      <c r="OU123" s="105"/>
      <c r="OV123" s="105"/>
      <c r="OW123" s="105"/>
      <c r="OX123" s="105"/>
      <c r="OY123" s="105"/>
      <c r="OZ123" s="105"/>
      <c r="PA123" s="105"/>
      <c r="PB123" s="105"/>
      <c r="PC123" s="105"/>
      <c r="PD123" s="105"/>
      <c r="PE123" s="105"/>
      <c r="PF123" s="105"/>
      <c r="PG123" s="105"/>
      <c r="PH123" s="105"/>
      <c r="PI123" s="105"/>
      <c r="PJ123" s="105"/>
      <c r="PK123" s="105"/>
      <c r="PL123" s="105"/>
      <c r="PM123" s="105"/>
      <c r="PN123" s="105"/>
      <c r="PO123" s="105"/>
      <c r="PP123" s="105"/>
      <c r="PQ123" s="105"/>
      <c r="PR123" s="105"/>
      <c r="PS123" s="105"/>
      <c r="PT123" s="105"/>
      <c r="PU123" s="105"/>
      <c r="PV123" s="105"/>
      <c r="PW123" s="105"/>
      <c r="PX123" s="105"/>
      <c r="PY123" s="105"/>
      <c r="PZ123" s="105"/>
      <c r="QA123" s="105"/>
      <c r="QB123" s="105"/>
      <c r="QC123" s="105"/>
      <c r="QD123" s="105"/>
      <c r="QE123" s="105"/>
      <c r="QF123" s="105"/>
      <c r="QG123" s="105"/>
      <c r="QH123" s="105"/>
      <c r="QI123" s="105"/>
      <c r="QJ123" s="105"/>
      <c r="QK123" s="105"/>
      <c r="QL123" s="105"/>
      <c r="QM123" s="105"/>
      <c r="QN123" s="105"/>
      <c r="QO123" s="105"/>
      <c r="QP123" s="105"/>
      <c r="QQ123" s="105"/>
      <c r="QR123" s="105"/>
      <c r="QS123" s="105"/>
      <c r="QT123" s="105"/>
      <c r="QU123" s="105"/>
      <c r="QV123" s="105"/>
      <c r="QW123" s="105"/>
      <c r="QX123" s="105"/>
      <c r="QY123" s="105"/>
      <c r="QZ123" s="105"/>
      <c r="RA123" s="105"/>
      <c r="RB123" s="105"/>
      <c r="RC123" s="105"/>
      <c r="RD123" s="105"/>
      <c r="RE123" s="105"/>
      <c r="RF123" s="105"/>
      <c r="RG123" s="105"/>
      <c r="RH123" s="105"/>
      <c r="RI123" s="105"/>
      <c r="RJ123" s="105"/>
      <c r="RK123" s="105"/>
      <c r="RL123" s="105"/>
      <c r="RM123" s="105"/>
      <c r="RN123" s="105"/>
      <c r="RO123" s="105"/>
      <c r="RP123" s="105"/>
      <c r="RQ123" s="105"/>
      <c r="RR123" s="105"/>
      <c r="RS123" s="105"/>
      <c r="RT123" s="105"/>
      <c r="RU123" s="105"/>
      <c r="RV123" s="105"/>
      <c r="RW123" s="105"/>
      <c r="RX123" s="105"/>
      <c r="RY123" s="105"/>
      <c r="RZ123" s="105"/>
      <c r="SA123" s="105"/>
      <c r="SB123" s="105"/>
      <c r="SC123" s="105"/>
      <c r="SD123" s="105"/>
      <c r="SE123" s="105"/>
      <c r="SF123" s="105"/>
      <c r="SG123" s="105"/>
      <c r="SH123" s="105"/>
      <c r="SI123" s="105"/>
      <c r="SJ123" s="105"/>
      <c r="SK123" s="105"/>
      <c r="SL123" s="105"/>
      <c r="SM123" s="105"/>
      <c r="SN123" s="105"/>
      <c r="SO123" s="105"/>
      <c r="SP123" s="105"/>
      <c r="SQ123" s="105"/>
      <c r="SR123" s="105"/>
      <c r="SS123" s="105"/>
      <c r="ST123" s="105"/>
      <c r="SU123" s="105"/>
      <c r="SV123" s="105"/>
      <c r="SW123" s="105"/>
      <c r="SX123" s="105"/>
      <c r="SY123" s="105"/>
      <c r="SZ123" s="105"/>
      <c r="TA123" s="105"/>
      <c r="TB123" s="105"/>
      <c r="TC123" s="105"/>
      <c r="TD123" s="105"/>
      <c r="TE123" s="105"/>
      <c r="TF123" s="105"/>
      <c r="TG123" s="105"/>
      <c r="TH123" s="105"/>
      <c r="TI123" s="105"/>
      <c r="TJ123" s="105"/>
      <c r="TK123" s="105"/>
      <c r="TL123" s="105"/>
      <c r="TM123" s="105"/>
      <c r="TN123" s="105"/>
      <c r="TO123" s="105"/>
      <c r="TP123" s="105"/>
      <c r="TQ123" s="105"/>
      <c r="TR123" s="105"/>
      <c r="TS123" s="105"/>
      <c r="TT123" s="105"/>
      <c r="TU123" s="105"/>
      <c r="TV123" s="105"/>
      <c r="TW123" s="105"/>
      <c r="TX123" s="105"/>
      <c r="TY123" s="105"/>
      <c r="TZ123" s="105"/>
      <c r="UA123" s="105"/>
      <c r="UB123" s="105"/>
      <c r="UC123" s="105"/>
      <c r="UD123" s="105"/>
      <c r="UE123" s="105"/>
      <c r="UF123" s="105"/>
      <c r="UG123" s="105"/>
      <c r="UH123" s="105"/>
      <c r="UI123" s="105"/>
      <c r="UJ123" s="105"/>
      <c r="UK123" s="105"/>
      <c r="UL123" s="105"/>
      <c r="UM123" s="105"/>
      <c r="UN123" s="105"/>
      <c r="UO123" s="105"/>
      <c r="UP123" s="105"/>
      <c r="UQ123" s="105"/>
      <c r="UR123" s="105"/>
      <c r="US123" s="105"/>
      <c r="UT123" s="105"/>
      <c r="UU123" s="105"/>
      <c r="UV123" s="105"/>
      <c r="UW123" s="105"/>
      <c r="UX123" s="105"/>
      <c r="UY123" s="105"/>
      <c r="UZ123" s="105"/>
      <c r="VA123" s="105"/>
      <c r="VB123" s="105"/>
      <c r="VC123" s="105"/>
      <c r="VD123" s="105"/>
      <c r="VE123" s="105"/>
      <c r="VF123" s="105"/>
      <c r="VG123" s="105"/>
      <c r="VH123" s="105"/>
      <c r="VI123" s="105"/>
      <c r="VJ123" s="105"/>
      <c r="VK123" s="105"/>
      <c r="VL123" s="105"/>
      <c r="VM123" s="105"/>
      <c r="VN123" s="105"/>
      <c r="VO123" s="105"/>
      <c r="VP123" s="105"/>
      <c r="VQ123" s="105"/>
      <c r="VR123" s="105"/>
      <c r="VS123" s="105"/>
      <c r="VT123" s="105"/>
      <c r="VU123" s="105"/>
      <c r="VV123" s="105"/>
      <c r="VW123" s="105"/>
      <c r="VX123" s="105"/>
      <c r="VY123" s="105"/>
      <c r="VZ123" s="105"/>
      <c r="WA123" s="105"/>
      <c r="WB123" s="105"/>
      <c r="WC123" s="105"/>
      <c r="WD123" s="105"/>
      <c r="WE123" s="105"/>
      <c r="WF123" s="105"/>
      <c r="WG123" s="105"/>
      <c r="WH123" s="105"/>
      <c r="WI123" s="105"/>
      <c r="WJ123" s="105"/>
      <c r="WK123" s="105"/>
      <c r="WL123" s="105"/>
      <c r="WM123" s="105"/>
      <c r="WN123" s="105"/>
      <c r="WO123" s="105"/>
      <c r="WP123" s="105"/>
      <c r="WQ123" s="105"/>
      <c r="WR123" s="105"/>
      <c r="WS123" s="105"/>
      <c r="WT123" s="105"/>
      <c r="WU123" s="105"/>
      <c r="WV123" s="105"/>
      <c r="WW123" s="105"/>
      <c r="WX123" s="105"/>
      <c r="WY123" s="105"/>
      <c r="WZ123" s="105"/>
      <c r="XA123" s="105"/>
      <c r="XB123" s="105"/>
      <c r="XC123" s="105"/>
      <c r="XD123" s="105"/>
      <c r="XE123" s="105"/>
      <c r="XF123" s="105"/>
      <c r="XG123" s="105"/>
      <c r="XH123" s="105"/>
      <c r="XI123" s="105"/>
      <c r="XJ123" s="105"/>
      <c r="XK123" s="105"/>
      <c r="XL123" s="105"/>
      <c r="XM123" s="105"/>
      <c r="XN123" s="105"/>
      <c r="XO123" s="105"/>
      <c r="XP123" s="105"/>
      <c r="XQ123" s="105"/>
      <c r="XR123" s="105"/>
      <c r="XS123" s="105"/>
      <c r="XT123" s="105"/>
      <c r="XU123" s="105"/>
      <c r="XV123" s="105"/>
      <c r="XW123" s="105"/>
      <c r="XX123" s="105"/>
      <c r="XY123" s="105"/>
      <c r="XZ123" s="105"/>
      <c r="YA123" s="105"/>
      <c r="YB123" s="105"/>
      <c r="YC123" s="105"/>
      <c r="YD123" s="105"/>
      <c r="YE123" s="105"/>
      <c r="YF123" s="105"/>
      <c r="YG123" s="105"/>
      <c r="YH123" s="105"/>
      <c r="YI123" s="105"/>
      <c r="YJ123" s="105"/>
      <c r="YK123" s="105"/>
      <c r="YL123" s="105"/>
      <c r="YM123" s="105"/>
      <c r="YN123" s="105"/>
      <c r="YO123" s="105"/>
      <c r="YP123" s="105"/>
      <c r="YQ123" s="105"/>
      <c r="YR123" s="105"/>
      <c r="YS123" s="105"/>
      <c r="YT123" s="105"/>
      <c r="YU123" s="105"/>
      <c r="YV123" s="105"/>
      <c r="YW123" s="105"/>
      <c r="YX123" s="105"/>
      <c r="YY123" s="105"/>
      <c r="YZ123" s="105"/>
      <c r="ZA123" s="105"/>
      <c r="ZB123" s="105"/>
      <c r="ZC123" s="105"/>
      <c r="ZD123" s="105"/>
      <c r="ZE123" s="105"/>
      <c r="ZF123" s="105"/>
      <c r="ZG123" s="105"/>
      <c r="ZH123" s="105"/>
      <c r="ZI123" s="105"/>
      <c r="ZJ123" s="105"/>
      <c r="ZK123" s="105"/>
      <c r="ZL123" s="105"/>
      <c r="ZM123" s="105"/>
      <c r="ZN123" s="105"/>
      <c r="ZO123" s="105"/>
      <c r="ZP123" s="105"/>
      <c r="ZQ123" s="105"/>
      <c r="ZR123" s="105"/>
      <c r="ZS123" s="105"/>
      <c r="ZT123" s="105"/>
      <c r="ZU123" s="105"/>
      <c r="ZV123" s="105"/>
      <c r="ZW123" s="105"/>
      <c r="ZX123" s="105"/>
      <c r="ZY123" s="105"/>
      <c r="ZZ123" s="105"/>
      <c r="AAA123" s="105"/>
      <c r="AAB123" s="105"/>
      <c r="AAC123" s="105"/>
      <c r="AAD123" s="105"/>
      <c r="AAE123" s="105"/>
      <c r="AAF123" s="105"/>
      <c r="AAG123" s="105"/>
      <c r="AAH123" s="105"/>
      <c r="AAI123" s="105"/>
      <c r="AAJ123" s="105"/>
      <c r="AAK123" s="105"/>
      <c r="AAL123" s="105"/>
      <c r="AAM123" s="105"/>
      <c r="AAN123" s="105"/>
      <c r="AAO123" s="105"/>
      <c r="AAP123" s="105"/>
      <c r="AAQ123" s="105"/>
      <c r="AAR123" s="105"/>
      <c r="AAS123" s="105"/>
      <c r="AAT123" s="105"/>
      <c r="AAU123" s="105"/>
      <c r="AAV123" s="105"/>
      <c r="AAW123" s="105"/>
      <c r="AAX123" s="105"/>
      <c r="AAY123" s="105"/>
      <c r="AAZ123" s="105"/>
      <c r="ABA123" s="105"/>
      <c r="ABB123" s="105"/>
      <c r="ABC123" s="105"/>
      <c r="ABD123" s="105"/>
      <c r="ABE123" s="105"/>
      <c r="ABF123" s="105"/>
      <c r="ABG123" s="105"/>
      <c r="ABH123" s="105"/>
      <c r="ABI123" s="105"/>
      <c r="ABJ123" s="105"/>
      <c r="ABK123" s="105"/>
      <c r="ABL123" s="105"/>
      <c r="ABM123" s="105"/>
      <c r="ABN123" s="105"/>
      <c r="ABO123" s="105"/>
      <c r="ABP123" s="105"/>
      <c r="ABQ123" s="105"/>
      <c r="ABR123" s="105"/>
      <c r="ABS123" s="105"/>
      <c r="ABT123" s="105"/>
      <c r="ABU123" s="105"/>
      <c r="ABV123" s="105"/>
      <c r="ABW123" s="105"/>
      <c r="ABX123" s="105"/>
      <c r="ABY123" s="105"/>
      <c r="ABZ123" s="105"/>
      <c r="ACA123" s="105"/>
      <c r="ACB123" s="105"/>
      <c r="ACC123" s="105"/>
      <c r="ACD123" s="105"/>
      <c r="ACE123" s="105"/>
      <c r="ACF123" s="105"/>
      <c r="ACG123" s="105"/>
      <c r="ACH123" s="105"/>
      <c r="ACI123" s="105"/>
      <c r="ACJ123" s="105"/>
      <c r="ACK123" s="105"/>
      <c r="ACL123" s="105"/>
      <c r="ACM123" s="105"/>
      <c r="ACN123" s="105"/>
      <c r="ACO123" s="105"/>
      <c r="ACP123" s="105"/>
      <c r="ACQ123" s="105"/>
      <c r="ACR123" s="105"/>
      <c r="ACS123" s="105"/>
      <c r="ACT123" s="105"/>
      <c r="ACU123" s="105"/>
      <c r="ACV123" s="105"/>
      <c r="ACW123" s="105"/>
      <c r="ACX123" s="105"/>
      <c r="ACY123" s="105"/>
      <c r="ACZ123" s="105"/>
      <c r="ADA123" s="105"/>
      <c r="ADB123" s="105"/>
      <c r="ADC123" s="105"/>
      <c r="ADD123" s="105"/>
      <c r="ADE123" s="105"/>
      <c r="ADF123" s="105"/>
      <c r="ADG123" s="105"/>
      <c r="ADH123" s="105"/>
      <c r="ADI123" s="105"/>
      <c r="ADJ123" s="105"/>
      <c r="ADK123" s="105"/>
      <c r="ADL123" s="105"/>
      <c r="ADM123" s="105"/>
      <c r="ADN123" s="105"/>
      <c r="ADO123" s="105"/>
      <c r="ADP123" s="105"/>
      <c r="ADQ123" s="105"/>
      <c r="ADR123" s="105"/>
      <c r="ADS123" s="105"/>
      <c r="ADT123" s="105"/>
      <c r="ADU123" s="105"/>
      <c r="ADV123" s="105"/>
      <c r="ADW123" s="105"/>
      <c r="ADX123" s="105"/>
      <c r="ADY123" s="105"/>
      <c r="ADZ123" s="105"/>
      <c r="AEA123" s="105"/>
      <c r="AEB123" s="105"/>
      <c r="AEC123" s="105"/>
      <c r="AED123" s="105"/>
      <c r="AEE123" s="105"/>
      <c r="AEF123" s="105"/>
      <c r="AEG123" s="105"/>
      <c r="AEH123" s="105"/>
      <c r="AEI123" s="105"/>
      <c r="AEJ123" s="105"/>
      <c r="AEK123" s="105"/>
      <c r="AEL123" s="105"/>
      <c r="AEM123" s="105"/>
      <c r="AEN123" s="105"/>
      <c r="AEO123" s="105"/>
      <c r="AEP123" s="105"/>
      <c r="AEQ123" s="105"/>
      <c r="AER123" s="105"/>
      <c r="AES123" s="105"/>
      <c r="AET123" s="105"/>
      <c r="AEU123" s="105"/>
      <c r="AEV123" s="105"/>
      <c r="AEW123" s="105"/>
      <c r="AEX123" s="105"/>
      <c r="AEY123" s="105"/>
      <c r="AEZ123" s="105"/>
      <c r="AFA123" s="105"/>
      <c r="AFB123" s="105"/>
      <c r="AFC123" s="105"/>
      <c r="AFD123" s="105"/>
      <c r="AFE123" s="105"/>
      <c r="AFF123" s="105"/>
      <c r="AFG123" s="105"/>
      <c r="AFH123" s="105"/>
      <c r="AFI123" s="105"/>
      <c r="AFJ123" s="105"/>
      <c r="AFK123" s="105"/>
      <c r="AFL123" s="105"/>
      <c r="AFM123" s="105"/>
      <c r="AFN123" s="105"/>
      <c r="AFO123" s="105"/>
      <c r="AFP123" s="105"/>
      <c r="AFQ123" s="105"/>
      <c r="AFR123" s="105"/>
      <c r="AFS123" s="105"/>
      <c r="AFT123" s="105"/>
      <c r="AFU123" s="105"/>
      <c r="AFV123" s="105"/>
      <c r="AFW123" s="105"/>
      <c r="AFX123" s="105"/>
      <c r="AFY123" s="105"/>
      <c r="AFZ123" s="105"/>
      <c r="AGA123" s="105"/>
      <c r="AGB123" s="105"/>
      <c r="AGC123" s="105"/>
      <c r="AGD123" s="105"/>
      <c r="AGE123" s="105"/>
      <c r="AGF123" s="105"/>
      <c r="AGG123" s="105"/>
      <c r="AGH123" s="105"/>
      <c r="AGI123" s="105"/>
      <c r="AGJ123" s="105"/>
      <c r="AGK123" s="105"/>
      <c r="AGL123" s="105"/>
      <c r="AGM123" s="105"/>
      <c r="AGN123" s="105"/>
      <c r="AGO123" s="105"/>
      <c r="AGP123" s="105"/>
      <c r="AGQ123" s="105"/>
      <c r="AGR123" s="105"/>
      <c r="AGS123" s="105"/>
      <c r="AGT123" s="105"/>
      <c r="AGU123" s="105"/>
      <c r="AGV123" s="105"/>
      <c r="AGW123" s="105"/>
      <c r="AGX123" s="105"/>
      <c r="AGY123" s="105"/>
      <c r="AGZ123" s="105"/>
      <c r="AHA123" s="105"/>
      <c r="AHB123" s="105"/>
      <c r="AHC123" s="105"/>
      <c r="AHD123" s="105"/>
      <c r="AHE123" s="105"/>
      <c r="AHF123" s="105"/>
      <c r="AHG123" s="105"/>
      <c r="AHH123" s="105"/>
      <c r="AHI123" s="105"/>
      <c r="AHJ123" s="105"/>
      <c r="AHK123" s="105"/>
      <c r="AHL123" s="105"/>
      <c r="AHM123" s="105"/>
      <c r="AHN123" s="105"/>
      <c r="AHO123" s="105"/>
      <c r="AHP123" s="105"/>
      <c r="AHQ123" s="105"/>
      <c r="AHR123" s="105"/>
      <c r="AHS123" s="105"/>
      <c r="AHT123" s="105"/>
      <c r="AHU123" s="105"/>
      <c r="AHV123" s="105"/>
      <c r="AHW123" s="105"/>
      <c r="AHX123" s="105"/>
      <c r="AHY123" s="105"/>
      <c r="AHZ123" s="105"/>
      <c r="AIA123" s="105"/>
      <c r="AIB123" s="105"/>
      <c r="AIC123" s="105"/>
      <c r="AID123" s="105"/>
      <c r="AIE123" s="105"/>
      <c r="AIF123" s="105"/>
      <c r="AIG123" s="105"/>
      <c r="AIH123" s="105"/>
      <c r="AII123" s="105"/>
      <c r="AIJ123" s="105"/>
      <c r="AIK123" s="105"/>
      <c r="AIL123" s="105"/>
      <c r="AIM123" s="105"/>
      <c r="AIN123" s="105"/>
      <c r="AIO123" s="105"/>
      <c r="AIP123" s="105"/>
      <c r="AIQ123" s="105"/>
      <c r="AIR123" s="105"/>
      <c r="AIS123" s="105"/>
      <c r="AIT123" s="105"/>
      <c r="AIU123" s="105"/>
      <c r="AIV123" s="105"/>
      <c r="AIW123" s="105"/>
      <c r="AIX123" s="105"/>
      <c r="AIY123" s="105"/>
      <c r="AIZ123" s="105"/>
      <c r="AJA123" s="105"/>
      <c r="AJB123" s="105"/>
      <c r="AJC123" s="105"/>
      <c r="AJD123" s="105"/>
      <c r="AJE123" s="105"/>
      <c r="AJF123" s="105"/>
      <c r="AJG123" s="105"/>
      <c r="AJH123" s="105"/>
      <c r="AJI123" s="105"/>
      <c r="AJJ123" s="105"/>
      <c r="AJK123" s="105"/>
      <c r="AJL123" s="105"/>
      <c r="AJM123" s="105"/>
      <c r="AJN123" s="105"/>
      <c r="AJO123" s="105"/>
      <c r="AJP123" s="105"/>
      <c r="AJQ123" s="105"/>
      <c r="AJR123" s="105"/>
      <c r="AJS123" s="105"/>
      <c r="AJT123" s="105"/>
      <c r="AJU123" s="105"/>
      <c r="AJV123" s="105"/>
      <c r="AJW123" s="105"/>
      <c r="AJX123" s="105"/>
      <c r="AJY123" s="105"/>
      <c r="AJZ123" s="105"/>
      <c r="AKA123" s="105"/>
      <c r="AKB123" s="105"/>
      <c r="AKC123" s="105"/>
      <c r="AKD123" s="105"/>
      <c r="AKE123" s="105"/>
      <c r="AKF123" s="105"/>
      <c r="AKG123" s="105"/>
      <c r="AKH123" s="105"/>
      <c r="AKI123" s="105"/>
      <c r="AKJ123" s="105"/>
      <c r="AKK123" s="105"/>
      <c r="AKL123" s="105"/>
      <c r="AKM123" s="105"/>
      <c r="AKN123" s="105"/>
      <c r="AKO123" s="105"/>
      <c r="AKP123" s="105"/>
      <c r="AKQ123" s="105"/>
      <c r="AKR123" s="105"/>
      <c r="AKS123" s="105"/>
      <c r="AKT123" s="105"/>
      <c r="AKU123" s="105"/>
      <c r="AKV123" s="105"/>
      <c r="AKW123" s="105"/>
      <c r="AKX123" s="105"/>
      <c r="AKY123" s="105"/>
      <c r="AKZ123" s="105"/>
      <c r="ALA123" s="105"/>
      <c r="ALB123" s="105"/>
      <c r="ALC123" s="105"/>
      <c r="ALD123" s="105"/>
      <c r="ALE123" s="105"/>
      <c r="ALF123" s="105"/>
      <c r="ALG123" s="105"/>
      <c r="ALH123" s="105"/>
      <c r="ALI123" s="105"/>
      <c r="ALJ123" s="105"/>
      <c r="ALK123" s="105"/>
      <c r="ALL123" s="105"/>
      <c r="ALM123" s="105"/>
      <c r="ALN123" s="105"/>
      <c r="ALO123" s="105"/>
      <c r="ALP123" s="105"/>
      <c r="ALQ123" s="105"/>
      <c r="ALR123" s="105"/>
      <c r="ALS123" s="105"/>
      <c r="ALT123" s="105"/>
      <c r="ALU123" s="105"/>
      <c r="ALV123" s="105"/>
      <c r="ALW123" s="105"/>
      <c r="ALX123" s="105"/>
      <c r="ALY123" s="105"/>
      <c r="ALZ123" s="105"/>
      <c r="AMA123" s="105"/>
      <c r="AMB123" s="105"/>
      <c r="AMC123" s="105"/>
      <c r="AMD123" s="105"/>
      <c r="AME123" s="105"/>
      <c r="AMF123" s="105"/>
      <c r="AMG123" s="105"/>
      <c r="AMH123" s="105"/>
      <c r="AMI123" s="105"/>
      <c r="AMJ123" s="105"/>
      <c r="AMK123" s="105"/>
      <c r="AML123" s="105"/>
      <c r="AMM123" s="105"/>
      <c r="AMN123" s="105"/>
      <c r="AMO123" s="105"/>
      <c r="AMP123" s="105"/>
      <c r="AMQ123" s="105"/>
      <c r="AMR123" s="105"/>
      <c r="AMS123" s="105"/>
      <c r="AMT123" s="105"/>
      <c r="AMU123" s="105"/>
      <c r="AMV123" s="105"/>
      <c r="AMW123" s="105"/>
      <c r="AMX123" s="105"/>
      <c r="AMY123" s="105"/>
      <c r="AMZ123" s="105"/>
      <c r="ANA123" s="105"/>
      <c r="ANB123" s="105"/>
      <c r="ANC123" s="105"/>
      <c r="AND123" s="105"/>
      <c r="ANE123" s="105"/>
      <c r="ANF123" s="105"/>
      <c r="ANG123" s="105"/>
      <c r="ANH123" s="105"/>
      <c r="ANI123" s="105"/>
      <c r="ANJ123" s="105"/>
      <c r="ANK123" s="105"/>
      <c r="ANL123" s="105"/>
      <c r="ANM123" s="105"/>
      <c r="ANN123" s="105"/>
      <c r="ANO123" s="105"/>
      <c r="ANP123" s="105"/>
      <c r="ANQ123" s="105"/>
      <c r="ANR123" s="105"/>
      <c r="ANS123" s="105"/>
      <c r="ANT123" s="105"/>
      <c r="ANU123" s="105"/>
      <c r="ANV123" s="105"/>
      <c r="ANW123" s="105"/>
      <c r="ANX123" s="105"/>
      <c r="ANY123" s="105"/>
      <c r="ANZ123" s="105"/>
      <c r="AOA123" s="105"/>
      <c r="AOB123" s="105"/>
      <c r="AOC123" s="105"/>
      <c r="AOD123" s="105"/>
      <c r="AOE123" s="105"/>
      <c r="AOF123" s="105"/>
      <c r="AOG123" s="105"/>
      <c r="AOH123" s="105"/>
      <c r="AOI123" s="105"/>
      <c r="AOJ123" s="105"/>
      <c r="AOK123" s="105"/>
      <c r="AOL123" s="105"/>
      <c r="AOM123" s="105"/>
      <c r="AON123" s="105"/>
      <c r="AOO123" s="105"/>
      <c r="AOP123" s="105"/>
      <c r="AOQ123" s="105"/>
      <c r="AOR123" s="105"/>
      <c r="AOS123" s="105"/>
      <c r="AOT123" s="105"/>
      <c r="AOU123" s="105"/>
      <c r="AOV123" s="105"/>
      <c r="AOW123" s="105"/>
      <c r="AOX123" s="105"/>
      <c r="AOY123" s="105"/>
      <c r="AOZ123" s="105"/>
      <c r="APA123" s="105"/>
      <c r="APB123" s="105"/>
      <c r="APC123" s="105"/>
      <c r="APD123" s="105"/>
      <c r="APE123" s="105"/>
      <c r="APF123" s="105"/>
      <c r="APG123" s="105"/>
      <c r="APH123" s="105"/>
      <c r="API123" s="105"/>
      <c r="APJ123" s="105"/>
      <c r="APK123" s="105"/>
      <c r="APL123" s="105"/>
      <c r="APM123" s="105"/>
      <c r="APN123" s="105"/>
      <c r="APO123" s="105"/>
      <c r="APP123" s="105"/>
      <c r="APQ123" s="105"/>
      <c r="APR123" s="105"/>
      <c r="APS123" s="105"/>
      <c r="APT123" s="105"/>
      <c r="APU123" s="105"/>
      <c r="APV123" s="105"/>
      <c r="APW123" s="105"/>
      <c r="APX123" s="105"/>
      <c r="APY123" s="105"/>
      <c r="APZ123" s="105"/>
      <c r="AQA123" s="105"/>
      <c r="AQB123" s="105"/>
      <c r="AQC123" s="105"/>
      <c r="AQD123" s="105"/>
      <c r="AQE123" s="105"/>
      <c r="AQF123" s="105"/>
      <c r="AQG123" s="105"/>
      <c r="AQH123" s="105"/>
      <c r="AQI123" s="105"/>
      <c r="AQJ123" s="105"/>
      <c r="AQK123" s="105"/>
      <c r="AQL123" s="105"/>
      <c r="AQM123" s="105"/>
      <c r="AQN123" s="105"/>
      <c r="AQO123" s="105"/>
      <c r="AQP123" s="105"/>
      <c r="AQQ123" s="105"/>
      <c r="AQR123" s="105"/>
      <c r="AQS123" s="105"/>
      <c r="AQT123" s="105"/>
      <c r="AQU123" s="105"/>
      <c r="AQV123" s="105"/>
      <c r="AQW123" s="105"/>
      <c r="AQX123" s="105"/>
      <c r="AQY123" s="105"/>
      <c r="AQZ123" s="105"/>
      <c r="ARA123" s="105"/>
      <c r="ARB123" s="105"/>
      <c r="ARC123" s="105"/>
      <c r="ARD123" s="105"/>
      <c r="ARE123" s="105"/>
      <c r="ARF123" s="105"/>
      <c r="ARG123" s="105"/>
      <c r="ARH123" s="105"/>
      <c r="ARI123" s="105"/>
      <c r="ARJ123" s="105"/>
      <c r="ARK123" s="105"/>
      <c r="ARL123" s="105"/>
      <c r="ARM123" s="105"/>
      <c r="ARN123" s="105"/>
      <c r="ARO123" s="105"/>
      <c r="ARP123" s="105"/>
      <c r="ARQ123" s="105"/>
      <c r="ARR123" s="105"/>
      <c r="ARS123" s="105"/>
      <c r="ART123" s="105"/>
      <c r="ARU123" s="105"/>
      <c r="ARV123" s="105"/>
      <c r="ARW123" s="105"/>
      <c r="ARX123" s="105"/>
      <c r="ARY123" s="105"/>
      <c r="ARZ123" s="105"/>
      <c r="ASA123" s="105"/>
      <c r="ASB123" s="105"/>
      <c r="ASC123" s="105"/>
      <c r="ASD123" s="105"/>
      <c r="ASE123" s="105"/>
      <c r="ASF123" s="105"/>
      <c r="ASG123" s="105"/>
      <c r="ASH123" s="105"/>
      <c r="ASI123" s="105"/>
      <c r="ASJ123" s="105"/>
      <c r="ASK123" s="105"/>
      <c r="ASL123" s="105"/>
      <c r="ASM123" s="105"/>
      <c r="ASN123" s="105"/>
      <c r="ASO123" s="105"/>
      <c r="ASP123" s="105"/>
      <c r="ASQ123" s="105"/>
      <c r="ASR123" s="105"/>
      <c r="ASS123" s="105"/>
      <c r="AST123" s="105"/>
      <c r="ASU123" s="105"/>
      <c r="ASV123" s="105"/>
      <c r="ASW123" s="105"/>
      <c r="ASX123" s="105"/>
      <c r="ASY123" s="105"/>
      <c r="ASZ123" s="105"/>
      <c r="ATA123" s="105"/>
      <c r="ATB123" s="105"/>
      <c r="ATC123" s="105"/>
      <c r="ATD123" s="105"/>
      <c r="ATE123" s="105"/>
      <c r="ATF123" s="105"/>
      <c r="ATG123" s="105"/>
      <c r="ATH123" s="105"/>
      <c r="ATI123" s="105"/>
      <c r="ATJ123" s="105"/>
      <c r="ATK123" s="105"/>
      <c r="ATL123" s="105"/>
      <c r="ATM123" s="105"/>
      <c r="ATN123" s="105"/>
      <c r="ATO123" s="105"/>
      <c r="ATP123" s="105"/>
      <c r="ATQ123" s="105"/>
      <c r="ATR123" s="105"/>
      <c r="ATS123" s="105"/>
      <c r="ATT123" s="105"/>
      <c r="ATU123" s="105"/>
      <c r="ATV123" s="105"/>
      <c r="ATW123" s="105"/>
      <c r="ATX123" s="105"/>
      <c r="ATY123" s="105"/>
      <c r="ATZ123" s="105"/>
      <c r="AUA123" s="105"/>
      <c r="AUB123" s="105"/>
      <c r="AUC123" s="105"/>
      <c r="AUD123" s="105"/>
      <c r="AUE123" s="105"/>
      <c r="AUF123" s="105"/>
      <c r="AUG123" s="105"/>
      <c r="AUH123" s="105"/>
      <c r="AUI123" s="105"/>
      <c r="AUJ123" s="105"/>
      <c r="AUK123" s="105"/>
      <c r="AUL123" s="105"/>
      <c r="AUM123" s="105"/>
      <c r="AUN123" s="105"/>
      <c r="AUO123" s="105"/>
      <c r="AUP123" s="105"/>
      <c r="AUQ123" s="105"/>
      <c r="AUR123" s="105"/>
      <c r="AUS123" s="105"/>
      <c r="AUT123" s="105"/>
      <c r="AUU123" s="105"/>
      <c r="AUV123" s="105"/>
      <c r="AUW123" s="105"/>
      <c r="AUX123" s="105"/>
      <c r="AUY123" s="105"/>
      <c r="AUZ123" s="105"/>
      <c r="AVA123" s="105"/>
      <c r="AVB123" s="105"/>
      <c r="AVC123" s="105"/>
      <c r="AVD123" s="105"/>
      <c r="AVE123" s="105"/>
      <c r="AVF123" s="105"/>
      <c r="AVG123" s="105"/>
      <c r="AVH123" s="105"/>
      <c r="AVI123" s="105"/>
      <c r="AVJ123" s="105"/>
      <c r="AVK123" s="105"/>
      <c r="AVL123" s="105"/>
      <c r="AVM123" s="105"/>
      <c r="AVN123" s="105"/>
      <c r="AVO123" s="105"/>
      <c r="AVP123" s="105"/>
      <c r="AVQ123" s="105"/>
      <c r="AVR123" s="105"/>
      <c r="AVS123" s="105"/>
      <c r="AVT123" s="105"/>
      <c r="AVU123" s="105"/>
      <c r="AVV123" s="105"/>
      <c r="AVW123" s="105"/>
      <c r="AVX123" s="105"/>
      <c r="AVY123" s="105"/>
      <c r="AVZ123" s="105"/>
      <c r="AWA123" s="105"/>
      <c r="AWB123" s="105"/>
      <c r="AWC123" s="105"/>
      <c r="AWD123" s="105"/>
      <c r="AWE123" s="105"/>
      <c r="AWF123" s="105"/>
      <c r="AWG123" s="105"/>
      <c r="AWH123" s="105"/>
    </row>
    <row r="124" spans="1:1282" s="58" customFormat="1">
      <c r="A124" s="2578"/>
      <c r="B124" s="65"/>
      <c r="C124" s="2741" t="s">
        <v>116</v>
      </c>
      <c r="D124" s="2741"/>
      <c r="E124" s="2741"/>
      <c r="F124" s="2741"/>
      <c r="G124" s="2741"/>
      <c r="H124" s="2741"/>
      <c r="I124" s="2741"/>
      <c r="J124" s="2741"/>
      <c r="K124" s="2741"/>
      <c r="L124" s="2741"/>
      <c r="M124" s="2741"/>
      <c r="N124" s="2742"/>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105"/>
      <c r="CD124" s="105"/>
      <c r="CE124" s="105"/>
      <c r="CF124" s="105"/>
      <c r="CG124" s="105"/>
      <c r="CH124" s="105"/>
      <c r="CI124" s="105"/>
      <c r="CJ124" s="105"/>
      <c r="CK124" s="105"/>
      <c r="CL124" s="105"/>
      <c r="CM124" s="105"/>
      <c r="CN124" s="105"/>
      <c r="CO124" s="105"/>
      <c r="CP124" s="105"/>
      <c r="CQ124" s="105"/>
      <c r="CR124" s="105"/>
      <c r="CS124" s="105"/>
      <c r="CT124" s="105"/>
      <c r="CU124" s="105"/>
      <c r="CV124" s="105"/>
      <c r="CW124" s="105"/>
      <c r="CX124" s="105"/>
      <c r="CY124" s="105"/>
      <c r="CZ124" s="105"/>
      <c r="DA124" s="105"/>
      <c r="DB124" s="105"/>
      <c r="DC124" s="105"/>
      <c r="DD124" s="105"/>
      <c r="DE124" s="105"/>
      <c r="DF124" s="105"/>
      <c r="DG124" s="105"/>
      <c r="DH124" s="105"/>
      <c r="DI124" s="105"/>
      <c r="DJ124" s="105"/>
      <c r="DK124" s="105"/>
      <c r="DL124" s="105"/>
      <c r="DM124" s="105"/>
      <c r="DN124" s="105"/>
      <c r="DO124" s="105"/>
      <c r="DP124" s="105"/>
      <c r="DQ124" s="105"/>
      <c r="DR124" s="105"/>
      <c r="DS124" s="105"/>
      <c r="DT124" s="105"/>
      <c r="DU124" s="105"/>
      <c r="DV124" s="105"/>
      <c r="DW124" s="105"/>
      <c r="DX124" s="105"/>
      <c r="DY124" s="105"/>
      <c r="DZ124" s="105"/>
      <c r="EA124" s="105"/>
      <c r="EB124" s="105"/>
      <c r="EC124" s="105"/>
      <c r="ED124" s="105"/>
      <c r="EE124" s="105"/>
      <c r="EF124" s="105"/>
      <c r="EG124" s="105"/>
      <c r="EH124" s="105"/>
      <c r="EI124" s="105"/>
      <c r="EJ124" s="105"/>
      <c r="EK124" s="105"/>
      <c r="EL124" s="105"/>
      <c r="EM124" s="105"/>
      <c r="EN124" s="105"/>
      <c r="EO124" s="105"/>
      <c r="EP124" s="105"/>
      <c r="EQ124" s="105"/>
      <c r="ER124" s="105"/>
      <c r="ES124" s="105"/>
      <c r="ET124" s="105"/>
      <c r="EU124" s="105"/>
      <c r="EV124" s="105"/>
      <c r="EW124" s="105"/>
      <c r="EX124" s="105"/>
      <c r="EY124" s="105"/>
      <c r="EZ124" s="105"/>
      <c r="FA124" s="105"/>
      <c r="FB124" s="105"/>
      <c r="FC124" s="105"/>
      <c r="FD124" s="105"/>
      <c r="FE124" s="105"/>
      <c r="FF124" s="105"/>
      <c r="FG124" s="105"/>
      <c r="FH124" s="105"/>
      <c r="FI124" s="105"/>
      <c r="FJ124" s="105"/>
      <c r="FK124" s="105"/>
      <c r="FL124" s="105"/>
      <c r="FM124" s="105"/>
      <c r="FN124" s="105"/>
      <c r="FO124" s="105"/>
      <c r="FP124" s="105"/>
      <c r="FQ124" s="105"/>
      <c r="FR124" s="105"/>
      <c r="FS124" s="105"/>
      <c r="FT124" s="105"/>
      <c r="FU124" s="105"/>
      <c r="FV124" s="105"/>
      <c r="FW124" s="105"/>
      <c r="FX124" s="105"/>
      <c r="FY124" s="105"/>
      <c r="FZ124" s="105"/>
      <c r="GA124" s="105"/>
      <c r="GB124" s="105"/>
      <c r="GC124" s="105"/>
      <c r="GD124" s="105"/>
      <c r="GE124" s="105"/>
      <c r="GF124" s="105"/>
      <c r="GG124" s="105"/>
      <c r="GH124" s="105"/>
      <c r="GI124" s="105"/>
      <c r="GJ124" s="105"/>
      <c r="GK124" s="105"/>
      <c r="GL124" s="105"/>
      <c r="GM124" s="105"/>
      <c r="GN124" s="105"/>
      <c r="GO124" s="105"/>
      <c r="GP124" s="105"/>
      <c r="GQ124" s="105"/>
      <c r="GR124" s="105"/>
      <c r="GS124" s="105"/>
      <c r="GT124" s="105"/>
      <c r="GU124" s="105"/>
      <c r="GV124" s="105"/>
      <c r="GW124" s="105"/>
      <c r="GX124" s="105"/>
      <c r="GY124" s="105"/>
      <c r="GZ124" s="105"/>
      <c r="HA124" s="105"/>
      <c r="HB124" s="105"/>
      <c r="HC124" s="105"/>
      <c r="HD124" s="105"/>
      <c r="HE124" s="105"/>
      <c r="HF124" s="105"/>
      <c r="HG124" s="105"/>
      <c r="HH124" s="105"/>
      <c r="HI124" s="105"/>
      <c r="HJ124" s="105"/>
      <c r="HK124" s="105"/>
      <c r="HL124" s="105"/>
      <c r="HM124" s="105"/>
      <c r="HN124" s="105"/>
      <c r="HO124" s="105"/>
      <c r="HP124" s="105"/>
      <c r="HQ124" s="105"/>
      <c r="HR124" s="105"/>
      <c r="HS124" s="105"/>
      <c r="HT124" s="105"/>
      <c r="HU124" s="105"/>
      <c r="HV124" s="105"/>
      <c r="HW124" s="105"/>
      <c r="HX124" s="105"/>
      <c r="HY124" s="105"/>
      <c r="HZ124" s="105"/>
      <c r="IA124" s="105"/>
      <c r="IB124" s="105"/>
      <c r="IC124" s="105"/>
      <c r="ID124" s="105"/>
      <c r="IE124" s="105"/>
      <c r="IF124" s="105"/>
      <c r="IG124" s="105"/>
      <c r="IH124" s="105"/>
      <c r="II124" s="105"/>
      <c r="IJ124" s="105"/>
      <c r="IK124" s="105"/>
      <c r="IL124" s="105"/>
      <c r="IM124" s="105"/>
      <c r="IN124" s="105"/>
      <c r="IO124" s="105"/>
      <c r="IP124" s="105"/>
      <c r="IQ124" s="105"/>
      <c r="IR124" s="105"/>
      <c r="IS124" s="105"/>
      <c r="IT124" s="105"/>
      <c r="IU124" s="105"/>
      <c r="IV124" s="105"/>
      <c r="IW124" s="105"/>
      <c r="IX124" s="105"/>
      <c r="IY124" s="105"/>
      <c r="IZ124" s="105"/>
      <c r="JA124" s="105"/>
      <c r="JB124" s="105"/>
      <c r="JC124" s="105"/>
      <c r="JD124" s="105"/>
      <c r="JE124" s="105"/>
      <c r="JF124" s="105"/>
      <c r="JG124" s="105"/>
      <c r="JH124" s="105"/>
      <c r="JI124" s="105"/>
      <c r="JJ124" s="105"/>
      <c r="JK124" s="105"/>
      <c r="JL124" s="105"/>
      <c r="JM124" s="105"/>
      <c r="JN124" s="105"/>
      <c r="JO124" s="105"/>
      <c r="JP124" s="105"/>
      <c r="JQ124" s="105"/>
      <c r="JR124" s="105"/>
      <c r="JS124" s="105"/>
      <c r="JT124" s="105"/>
      <c r="JU124" s="105"/>
      <c r="JV124" s="105"/>
      <c r="JW124" s="105"/>
      <c r="JX124" s="105"/>
      <c r="JY124" s="105"/>
      <c r="JZ124" s="105"/>
      <c r="KA124" s="105"/>
      <c r="KB124" s="105"/>
      <c r="KC124" s="105"/>
      <c r="KD124" s="105"/>
      <c r="KE124" s="105"/>
      <c r="KF124" s="105"/>
      <c r="KG124" s="105"/>
      <c r="KH124" s="105"/>
      <c r="KI124" s="105"/>
      <c r="KJ124" s="105"/>
      <c r="KK124" s="105"/>
      <c r="KL124" s="105"/>
      <c r="KM124" s="105"/>
      <c r="KN124" s="105"/>
      <c r="KO124" s="105"/>
      <c r="KP124" s="105"/>
      <c r="KQ124" s="105"/>
      <c r="KR124" s="105"/>
      <c r="KS124" s="105"/>
      <c r="KT124" s="105"/>
      <c r="KU124" s="105"/>
      <c r="KV124" s="105"/>
      <c r="KW124" s="105"/>
      <c r="KX124" s="105"/>
      <c r="KY124" s="105"/>
      <c r="KZ124" s="105"/>
      <c r="LA124" s="105"/>
      <c r="LB124" s="105"/>
      <c r="LC124" s="105"/>
      <c r="LD124" s="105"/>
      <c r="LE124" s="105"/>
      <c r="LF124" s="105"/>
      <c r="LG124" s="105"/>
      <c r="LH124" s="105"/>
      <c r="LI124" s="105"/>
      <c r="LJ124" s="105"/>
      <c r="LK124" s="105"/>
      <c r="LL124" s="105"/>
      <c r="LM124" s="105"/>
      <c r="LN124" s="105"/>
      <c r="LO124" s="105"/>
      <c r="LP124" s="105"/>
      <c r="LQ124" s="105"/>
      <c r="LR124" s="105"/>
      <c r="LS124" s="105"/>
      <c r="LT124" s="105"/>
      <c r="LU124" s="105"/>
      <c r="LV124" s="105"/>
      <c r="LW124" s="105"/>
      <c r="LX124" s="105"/>
      <c r="LY124" s="105"/>
      <c r="LZ124" s="105"/>
      <c r="MA124" s="105"/>
      <c r="MB124" s="105"/>
      <c r="MC124" s="105"/>
      <c r="MD124" s="105"/>
      <c r="ME124" s="105"/>
      <c r="MF124" s="105"/>
      <c r="MG124" s="105"/>
      <c r="MH124" s="105"/>
      <c r="MI124" s="105"/>
      <c r="MJ124" s="105"/>
      <c r="MK124" s="105"/>
      <c r="ML124" s="105"/>
      <c r="MM124" s="105"/>
      <c r="MN124" s="105"/>
      <c r="MO124" s="105"/>
      <c r="MP124" s="105"/>
      <c r="MQ124" s="105"/>
      <c r="MR124" s="105"/>
      <c r="MS124" s="105"/>
      <c r="MT124" s="105"/>
      <c r="MU124" s="105"/>
      <c r="MV124" s="105"/>
      <c r="MW124" s="105"/>
      <c r="MX124" s="105"/>
      <c r="MY124" s="105"/>
      <c r="MZ124" s="105"/>
      <c r="NA124" s="105"/>
      <c r="NB124" s="105"/>
      <c r="NC124" s="105"/>
      <c r="ND124" s="105"/>
      <c r="NE124" s="105"/>
      <c r="NF124" s="105"/>
      <c r="NG124" s="105"/>
      <c r="NH124" s="105"/>
      <c r="NI124" s="105"/>
      <c r="NJ124" s="105"/>
      <c r="NK124" s="105"/>
      <c r="NL124" s="105"/>
      <c r="NM124" s="105"/>
      <c r="NN124" s="105"/>
      <c r="NO124" s="105"/>
      <c r="NP124" s="105"/>
      <c r="NQ124" s="105"/>
      <c r="NR124" s="105"/>
      <c r="NS124" s="105"/>
      <c r="NT124" s="105"/>
      <c r="NU124" s="105"/>
      <c r="NV124" s="105"/>
      <c r="NW124" s="105"/>
      <c r="NX124" s="105"/>
      <c r="NY124" s="105"/>
      <c r="NZ124" s="105"/>
      <c r="OA124" s="105"/>
      <c r="OB124" s="105"/>
      <c r="OC124" s="105"/>
      <c r="OD124" s="105"/>
      <c r="OE124" s="105"/>
      <c r="OF124" s="105"/>
      <c r="OG124" s="105"/>
      <c r="OH124" s="105"/>
      <c r="OI124" s="105"/>
      <c r="OJ124" s="105"/>
      <c r="OK124" s="105"/>
      <c r="OL124" s="105"/>
      <c r="OM124" s="105"/>
      <c r="ON124" s="105"/>
      <c r="OO124" s="105"/>
      <c r="OP124" s="105"/>
      <c r="OQ124" s="105"/>
      <c r="OR124" s="105"/>
      <c r="OS124" s="105"/>
      <c r="OT124" s="105"/>
      <c r="OU124" s="105"/>
      <c r="OV124" s="105"/>
      <c r="OW124" s="105"/>
      <c r="OX124" s="105"/>
      <c r="OY124" s="105"/>
      <c r="OZ124" s="105"/>
      <c r="PA124" s="105"/>
      <c r="PB124" s="105"/>
      <c r="PC124" s="105"/>
      <c r="PD124" s="105"/>
      <c r="PE124" s="105"/>
      <c r="PF124" s="105"/>
      <c r="PG124" s="105"/>
      <c r="PH124" s="105"/>
      <c r="PI124" s="105"/>
      <c r="PJ124" s="105"/>
      <c r="PK124" s="105"/>
      <c r="PL124" s="105"/>
      <c r="PM124" s="105"/>
      <c r="PN124" s="105"/>
      <c r="PO124" s="105"/>
      <c r="PP124" s="105"/>
      <c r="PQ124" s="105"/>
      <c r="PR124" s="105"/>
      <c r="PS124" s="105"/>
      <c r="PT124" s="105"/>
      <c r="PU124" s="105"/>
      <c r="PV124" s="105"/>
      <c r="PW124" s="105"/>
      <c r="PX124" s="105"/>
      <c r="PY124" s="105"/>
      <c r="PZ124" s="105"/>
      <c r="QA124" s="105"/>
      <c r="QB124" s="105"/>
      <c r="QC124" s="105"/>
      <c r="QD124" s="105"/>
      <c r="QE124" s="105"/>
      <c r="QF124" s="105"/>
      <c r="QG124" s="105"/>
      <c r="QH124" s="105"/>
      <c r="QI124" s="105"/>
      <c r="QJ124" s="105"/>
      <c r="QK124" s="105"/>
      <c r="QL124" s="105"/>
      <c r="QM124" s="105"/>
      <c r="QN124" s="105"/>
      <c r="QO124" s="105"/>
      <c r="QP124" s="105"/>
      <c r="QQ124" s="105"/>
      <c r="QR124" s="105"/>
      <c r="QS124" s="105"/>
      <c r="QT124" s="105"/>
      <c r="QU124" s="105"/>
      <c r="QV124" s="105"/>
      <c r="QW124" s="105"/>
      <c r="QX124" s="105"/>
      <c r="QY124" s="105"/>
      <c r="QZ124" s="105"/>
      <c r="RA124" s="105"/>
      <c r="RB124" s="105"/>
      <c r="RC124" s="105"/>
      <c r="RD124" s="105"/>
      <c r="RE124" s="105"/>
      <c r="RF124" s="105"/>
      <c r="RG124" s="105"/>
      <c r="RH124" s="105"/>
      <c r="RI124" s="105"/>
      <c r="RJ124" s="105"/>
      <c r="RK124" s="105"/>
      <c r="RL124" s="105"/>
      <c r="RM124" s="105"/>
      <c r="RN124" s="105"/>
      <c r="RO124" s="105"/>
      <c r="RP124" s="105"/>
      <c r="RQ124" s="105"/>
      <c r="RR124" s="105"/>
      <c r="RS124" s="105"/>
      <c r="RT124" s="105"/>
      <c r="RU124" s="105"/>
      <c r="RV124" s="105"/>
      <c r="RW124" s="105"/>
      <c r="RX124" s="105"/>
      <c r="RY124" s="105"/>
      <c r="RZ124" s="105"/>
      <c r="SA124" s="105"/>
      <c r="SB124" s="105"/>
      <c r="SC124" s="105"/>
      <c r="SD124" s="105"/>
      <c r="SE124" s="105"/>
      <c r="SF124" s="105"/>
      <c r="SG124" s="105"/>
      <c r="SH124" s="105"/>
      <c r="SI124" s="105"/>
      <c r="SJ124" s="105"/>
      <c r="SK124" s="105"/>
      <c r="SL124" s="105"/>
      <c r="SM124" s="105"/>
      <c r="SN124" s="105"/>
      <c r="SO124" s="105"/>
      <c r="SP124" s="105"/>
      <c r="SQ124" s="105"/>
      <c r="SR124" s="105"/>
      <c r="SS124" s="105"/>
      <c r="ST124" s="105"/>
      <c r="SU124" s="105"/>
      <c r="SV124" s="105"/>
      <c r="SW124" s="105"/>
      <c r="SX124" s="105"/>
      <c r="SY124" s="105"/>
      <c r="SZ124" s="105"/>
      <c r="TA124" s="105"/>
      <c r="TB124" s="105"/>
      <c r="TC124" s="105"/>
      <c r="TD124" s="105"/>
      <c r="TE124" s="105"/>
      <c r="TF124" s="105"/>
      <c r="TG124" s="105"/>
      <c r="TH124" s="105"/>
      <c r="TI124" s="105"/>
      <c r="TJ124" s="105"/>
      <c r="TK124" s="105"/>
      <c r="TL124" s="105"/>
      <c r="TM124" s="105"/>
      <c r="TN124" s="105"/>
      <c r="TO124" s="105"/>
      <c r="TP124" s="105"/>
      <c r="TQ124" s="105"/>
      <c r="TR124" s="105"/>
      <c r="TS124" s="105"/>
      <c r="TT124" s="105"/>
      <c r="TU124" s="105"/>
      <c r="TV124" s="105"/>
      <c r="TW124" s="105"/>
      <c r="TX124" s="105"/>
      <c r="TY124" s="105"/>
      <c r="TZ124" s="105"/>
      <c r="UA124" s="105"/>
      <c r="UB124" s="105"/>
      <c r="UC124" s="105"/>
      <c r="UD124" s="105"/>
      <c r="UE124" s="105"/>
      <c r="UF124" s="105"/>
      <c r="UG124" s="105"/>
      <c r="UH124" s="105"/>
      <c r="UI124" s="105"/>
      <c r="UJ124" s="105"/>
      <c r="UK124" s="105"/>
      <c r="UL124" s="105"/>
      <c r="UM124" s="105"/>
      <c r="UN124" s="105"/>
      <c r="UO124" s="105"/>
      <c r="UP124" s="105"/>
      <c r="UQ124" s="105"/>
      <c r="UR124" s="105"/>
      <c r="US124" s="105"/>
      <c r="UT124" s="105"/>
      <c r="UU124" s="105"/>
      <c r="UV124" s="105"/>
      <c r="UW124" s="105"/>
      <c r="UX124" s="105"/>
      <c r="UY124" s="105"/>
      <c r="UZ124" s="105"/>
      <c r="VA124" s="105"/>
      <c r="VB124" s="105"/>
      <c r="VC124" s="105"/>
      <c r="VD124" s="105"/>
      <c r="VE124" s="105"/>
      <c r="VF124" s="105"/>
      <c r="VG124" s="105"/>
      <c r="VH124" s="105"/>
      <c r="VI124" s="105"/>
      <c r="VJ124" s="105"/>
      <c r="VK124" s="105"/>
      <c r="VL124" s="105"/>
      <c r="VM124" s="105"/>
      <c r="VN124" s="105"/>
      <c r="VO124" s="105"/>
      <c r="VP124" s="105"/>
      <c r="VQ124" s="105"/>
      <c r="VR124" s="105"/>
      <c r="VS124" s="105"/>
      <c r="VT124" s="105"/>
      <c r="VU124" s="105"/>
      <c r="VV124" s="105"/>
      <c r="VW124" s="105"/>
      <c r="VX124" s="105"/>
      <c r="VY124" s="105"/>
      <c r="VZ124" s="105"/>
      <c r="WA124" s="105"/>
      <c r="WB124" s="105"/>
      <c r="WC124" s="105"/>
      <c r="WD124" s="105"/>
      <c r="WE124" s="105"/>
      <c r="WF124" s="105"/>
      <c r="WG124" s="105"/>
      <c r="WH124" s="105"/>
      <c r="WI124" s="105"/>
      <c r="WJ124" s="105"/>
      <c r="WK124" s="105"/>
      <c r="WL124" s="105"/>
      <c r="WM124" s="105"/>
      <c r="WN124" s="105"/>
      <c r="WO124" s="105"/>
      <c r="WP124" s="105"/>
      <c r="WQ124" s="105"/>
      <c r="WR124" s="105"/>
      <c r="WS124" s="105"/>
      <c r="WT124" s="105"/>
      <c r="WU124" s="105"/>
      <c r="WV124" s="105"/>
      <c r="WW124" s="105"/>
      <c r="WX124" s="105"/>
      <c r="WY124" s="105"/>
      <c r="WZ124" s="105"/>
      <c r="XA124" s="105"/>
      <c r="XB124" s="105"/>
      <c r="XC124" s="105"/>
      <c r="XD124" s="105"/>
      <c r="XE124" s="105"/>
      <c r="XF124" s="105"/>
      <c r="XG124" s="105"/>
      <c r="XH124" s="105"/>
      <c r="XI124" s="105"/>
      <c r="XJ124" s="105"/>
      <c r="XK124" s="105"/>
      <c r="XL124" s="105"/>
      <c r="XM124" s="105"/>
      <c r="XN124" s="105"/>
      <c r="XO124" s="105"/>
      <c r="XP124" s="105"/>
      <c r="XQ124" s="105"/>
      <c r="XR124" s="105"/>
      <c r="XS124" s="105"/>
      <c r="XT124" s="105"/>
      <c r="XU124" s="105"/>
      <c r="XV124" s="105"/>
      <c r="XW124" s="105"/>
      <c r="XX124" s="105"/>
      <c r="XY124" s="105"/>
      <c r="XZ124" s="105"/>
      <c r="YA124" s="105"/>
      <c r="YB124" s="105"/>
      <c r="YC124" s="105"/>
      <c r="YD124" s="105"/>
      <c r="YE124" s="105"/>
      <c r="YF124" s="105"/>
      <c r="YG124" s="105"/>
      <c r="YH124" s="105"/>
      <c r="YI124" s="105"/>
      <c r="YJ124" s="105"/>
      <c r="YK124" s="105"/>
      <c r="YL124" s="105"/>
      <c r="YM124" s="105"/>
      <c r="YN124" s="105"/>
      <c r="YO124" s="105"/>
      <c r="YP124" s="105"/>
      <c r="YQ124" s="105"/>
      <c r="YR124" s="105"/>
      <c r="YS124" s="105"/>
      <c r="YT124" s="105"/>
      <c r="YU124" s="105"/>
      <c r="YV124" s="105"/>
      <c r="YW124" s="105"/>
      <c r="YX124" s="105"/>
      <c r="YY124" s="105"/>
      <c r="YZ124" s="105"/>
      <c r="ZA124" s="105"/>
      <c r="ZB124" s="105"/>
      <c r="ZC124" s="105"/>
      <c r="ZD124" s="105"/>
      <c r="ZE124" s="105"/>
      <c r="ZF124" s="105"/>
      <c r="ZG124" s="105"/>
      <c r="ZH124" s="105"/>
      <c r="ZI124" s="105"/>
      <c r="ZJ124" s="105"/>
      <c r="ZK124" s="105"/>
      <c r="ZL124" s="105"/>
      <c r="ZM124" s="105"/>
      <c r="ZN124" s="105"/>
      <c r="ZO124" s="105"/>
      <c r="ZP124" s="105"/>
      <c r="ZQ124" s="105"/>
      <c r="ZR124" s="105"/>
      <c r="ZS124" s="105"/>
      <c r="ZT124" s="105"/>
      <c r="ZU124" s="105"/>
      <c r="ZV124" s="105"/>
      <c r="ZW124" s="105"/>
      <c r="ZX124" s="105"/>
      <c r="ZY124" s="105"/>
      <c r="ZZ124" s="105"/>
      <c r="AAA124" s="105"/>
      <c r="AAB124" s="105"/>
      <c r="AAC124" s="105"/>
      <c r="AAD124" s="105"/>
      <c r="AAE124" s="105"/>
      <c r="AAF124" s="105"/>
      <c r="AAG124" s="105"/>
      <c r="AAH124" s="105"/>
      <c r="AAI124" s="105"/>
      <c r="AAJ124" s="105"/>
      <c r="AAK124" s="105"/>
      <c r="AAL124" s="105"/>
      <c r="AAM124" s="105"/>
      <c r="AAN124" s="105"/>
      <c r="AAO124" s="105"/>
      <c r="AAP124" s="105"/>
      <c r="AAQ124" s="105"/>
      <c r="AAR124" s="105"/>
      <c r="AAS124" s="105"/>
      <c r="AAT124" s="105"/>
      <c r="AAU124" s="105"/>
      <c r="AAV124" s="105"/>
      <c r="AAW124" s="105"/>
      <c r="AAX124" s="105"/>
      <c r="AAY124" s="105"/>
      <c r="AAZ124" s="105"/>
      <c r="ABA124" s="105"/>
      <c r="ABB124" s="105"/>
      <c r="ABC124" s="105"/>
      <c r="ABD124" s="105"/>
      <c r="ABE124" s="105"/>
      <c r="ABF124" s="105"/>
      <c r="ABG124" s="105"/>
      <c r="ABH124" s="105"/>
      <c r="ABI124" s="105"/>
      <c r="ABJ124" s="105"/>
      <c r="ABK124" s="105"/>
      <c r="ABL124" s="105"/>
      <c r="ABM124" s="105"/>
      <c r="ABN124" s="105"/>
      <c r="ABO124" s="105"/>
      <c r="ABP124" s="105"/>
      <c r="ABQ124" s="105"/>
      <c r="ABR124" s="105"/>
      <c r="ABS124" s="105"/>
      <c r="ABT124" s="105"/>
      <c r="ABU124" s="105"/>
      <c r="ABV124" s="105"/>
      <c r="ABW124" s="105"/>
      <c r="ABX124" s="105"/>
      <c r="ABY124" s="105"/>
      <c r="ABZ124" s="105"/>
      <c r="ACA124" s="105"/>
      <c r="ACB124" s="105"/>
      <c r="ACC124" s="105"/>
      <c r="ACD124" s="105"/>
      <c r="ACE124" s="105"/>
      <c r="ACF124" s="105"/>
      <c r="ACG124" s="105"/>
      <c r="ACH124" s="105"/>
      <c r="ACI124" s="105"/>
      <c r="ACJ124" s="105"/>
      <c r="ACK124" s="105"/>
      <c r="ACL124" s="105"/>
      <c r="ACM124" s="105"/>
      <c r="ACN124" s="105"/>
      <c r="ACO124" s="105"/>
      <c r="ACP124" s="105"/>
      <c r="ACQ124" s="105"/>
      <c r="ACR124" s="105"/>
      <c r="ACS124" s="105"/>
      <c r="ACT124" s="105"/>
      <c r="ACU124" s="105"/>
      <c r="ACV124" s="105"/>
      <c r="ACW124" s="105"/>
      <c r="ACX124" s="105"/>
      <c r="ACY124" s="105"/>
      <c r="ACZ124" s="105"/>
      <c r="ADA124" s="105"/>
      <c r="ADB124" s="105"/>
      <c r="ADC124" s="105"/>
      <c r="ADD124" s="105"/>
      <c r="ADE124" s="105"/>
      <c r="ADF124" s="105"/>
      <c r="ADG124" s="105"/>
      <c r="ADH124" s="105"/>
      <c r="ADI124" s="105"/>
      <c r="ADJ124" s="105"/>
      <c r="ADK124" s="105"/>
      <c r="ADL124" s="105"/>
      <c r="ADM124" s="105"/>
      <c r="ADN124" s="105"/>
      <c r="ADO124" s="105"/>
      <c r="ADP124" s="105"/>
      <c r="ADQ124" s="105"/>
      <c r="ADR124" s="105"/>
      <c r="ADS124" s="105"/>
      <c r="ADT124" s="105"/>
      <c r="ADU124" s="105"/>
      <c r="ADV124" s="105"/>
      <c r="ADW124" s="105"/>
      <c r="ADX124" s="105"/>
      <c r="ADY124" s="105"/>
      <c r="ADZ124" s="105"/>
      <c r="AEA124" s="105"/>
      <c r="AEB124" s="105"/>
      <c r="AEC124" s="105"/>
      <c r="AED124" s="105"/>
      <c r="AEE124" s="105"/>
      <c r="AEF124" s="105"/>
      <c r="AEG124" s="105"/>
      <c r="AEH124" s="105"/>
      <c r="AEI124" s="105"/>
      <c r="AEJ124" s="105"/>
      <c r="AEK124" s="105"/>
      <c r="AEL124" s="105"/>
      <c r="AEM124" s="105"/>
      <c r="AEN124" s="105"/>
      <c r="AEO124" s="105"/>
      <c r="AEP124" s="105"/>
      <c r="AEQ124" s="105"/>
      <c r="AER124" s="105"/>
      <c r="AES124" s="105"/>
      <c r="AET124" s="105"/>
      <c r="AEU124" s="105"/>
      <c r="AEV124" s="105"/>
      <c r="AEW124" s="105"/>
      <c r="AEX124" s="105"/>
      <c r="AEY124" s="105"/>
      <c r="AEZ124" s="105"/>
      <c r="AFA124" s="105"/>
      <c r="AFB124" s="105"/>
      <c r="AFC124" s="105"/>
      <c r="AFD124" s="105"/>
      <c r="AFE124" s="105"/>
      <c r="AFF124" s="105"/>
      <c r="AFG124" s="105"/>
      <c r="AFH124" s="105"/>
      <c r="AFI124" s="105"/>
      <c r="AFJ124" s="105"/>
      <c r="AFK124" s="105"/>
      <c r="AFL124" s="105"/>
      <c r="AFM124" s="105"/>
      <c r="AFN124" s="105"/>
      <c r="AFO124" s="105"/>
      <c r="AFP124" s="105"/>
      <c r="AFQ124" s="105"/>
      <c r="AFR124" s="105"/>
      <c r="AFS124" s="105"/>
      <c r="AFT124" s="105"/>
      <c r="AFU124" s="105"/>
      <c r="AFV124" s="105"/>
      <c r="AFW124" s="105"/>
      <c r="AFX124" s="105"/>
      <c r="AFY124" s="105"/>
      <c r="AFZ124" s="105"/>
      <c r="AGA124" s="105"/>
      <c r="AGB124" s="105"/>
      <c r="AGC124" s="105"/>
      <c r="AGD124" s="105"/>
      <c r="AGE124" s="105"/>
      <c r="AGF124" s="105"/>
      <c r="AGG124" s="105"/>
      <c r="AGH124" s="105"/>
      <c r="AGI124" s="105"/>
      <c r="AGJ124" s="105"/>
      <c r="AGK124" s="105"/>
      <c r="AGL124" s="105"/>
      <c r="AGM124" s="105"/>
      <c r="AGN124" s="105"/>
      <c r="AGO124" s="105"/>
      <c r="AGP124" s="105"/>
      <c r="AGQ124" s="105"/>
      <c r="AGR124" s="105"/>
      <c r="AGS124" s="105"/>
      <c r="AGT124" s="105"/>
      <c r="AGU124" s="105"/>
      <c r="AGV124" s="105"/>
      <c r="AGW124" s="105"/>
      <c r="AGX124" s="105"/>
      <c r="AGY124" s="105"/>
      <c r="AGZ124" s="105"/>
      <c r="AHA124" s="105"/>
      <c r="AHB124" s="105"/>
      <c r="AHC124" s="105"/>
      <c r="AHD124" s="105"/>
      <c r="AHE124" s="105"/>
      <c r="AHF124" s="105"/>
      <c r="AHG124" s="105"/>
      <c r="AHH124" s="105"/>
      <c r="AHI124" s="105"/>
      <c r="AHJ124" s="105"/>
      <c r="AHK124" s="105"/>
      <c r="AHL124" s="105"/>
      <c r="AHM124" s="105"/>
      <c r="AHN124" s="105"/>
      <c r="AHO124" s="105"/>
      <c r="AHP124" s="105"/>
      <c r="AHQ124" s="105"/>
      <c r="AHR124" s="105"/>
      <c r="AHS124" s="105"/>
      <c r="AHT124" s="105"/>
      <c r="AHU124" s="105"/>
      <c r="AHV124" s="105"/>
      <c r="AHW124" s="105"/>
      <c r="AHX124" s="105"/>
      <c r="AHY124" s="105"/>
      <c r="AHZ124" s="105"/>
      <c r="AIA124" s="105"/>
      <c r="AIB124" s="105"/>
      <c r="AIC124" s="105"/>
      <c r="AID124" s="105"/>
      <c r="AIE124" s="105"/>
      <c r="AIF124" s="105"/>
      <c r="AIG124" s="105"/>
      <c r="AIH124" s="105"/>
      <c r="AII124" s="105"/>
      <c r="AIJ124" s="105"/>
      <c r="AIK124" s="105"/>
      <c r="AIL124" s="105"/>
      <c r="AIM124" s="105"/>
      <c r="AIN124" s="105"/>
      <c r="AIO124" s="105"/>
      <c r="AIP124" s="105"/>
      <c r="AIQ124" s="105"/>
      <c r="AIR124" s="105"/>
      <c r="AIS124" s="105"/>
      <c r="AIT124" s="105"/>
      <c r="AIU124" s="105"/>
      <c r="AIV124" s="105"/>
      <c r="AIW124" s="105"/>
      <c r="AIX124" s="105"/>
      <c r="AIY124" s="105"/>
      <c r="AIZ124" s="105"/>
      <c r="AJA124" s="105"/>
      <c r="AJB124" s="105"/>
      <c r="AJC124" s="105"/>
      <c r="AJD124" s="105"/>
      <c r="AJE124" s="105"/>
      <c r="AJF124" s="105"/>
      <c r="AJG124" s="105"/>
      <c r="AJH124" s="105"/>
      <c r="AJI124" s="105"/>
      <c r="AJJ124" s="105"/>
      <c r="AJK124" s="105"/>
      <c r="AJL124" s="105"/>
      <c r="AJM124" s="105"/>
      <c r="AJN124" s="105"/>
      <c r="AJO124" s="105"/>
      <c r="AJP124" s="105"/>
      <c r="AJQ124" s="105"/>
      <c r="AJR124" s="105"/>
      <c r="AJS124" s="105"/>
      <c r="AJT124" s="105"/>
      <c r="AJU124" s="105"/>
      <c r="AJV124" s="105"/>
      <c r="AJW124" s="105"/>
      <c r="AJX124" s="105"/>
      <c r="AJY124" s="105"/>
      <c r="AJZ124" s="105"/>
      <c r="AKA124" s="105"/>
      <c r="AKB124" s="105"/>
      <c r="AKC124" s="105"/>
      <c r="AKD124" s="105"/>
      <c r="AKE124" s="105"/>
      <c r="AKF124" s="105"/>
      <c r="AKG124" s="105"/>
      <c r="AKH124" s="105"/>
      <c r="AKI124" s="105"/>
      <c r="AKJ124" s="105"/>
      <c r="AKK124" s="105"/>
      <c r="AKL124" s="105"/>
      <c r="AKM124" s="105"/>
      <c r="AKN124" s="105"/>
      <c r="AKO124" s="105"/>
      <c r="AKP124" s="105"/>
      <c r="AKQ124" s="105"/>
      <c r="AKR124" s="105"/>
      <c r="AKS124" s="105"/>
      <c r="AKT124" s="105"/>
      <c r="AKU124" s="105"/>
      <c r="AKV124" s="105"/>
      <c r="AKW124" s="105"/>
      <c r="AKX124" s="105"/>
      <c r="AKY124" s="105"/>
      <c r="AKZ124" s="105"/>
      <c r="ALA124" s="105"/>
      <c r="ALB124" s="105"/>
      <c r="ALC124" s="105"/>
      <c r="ALD124" s="105"/>
      <c r="ALE124" s="105"/>
      <c r="ALF124" s="105"/>
      <c r="ALG124" s="105"/>
      <c r="ALH124" s="105"/>
      <c r="ALI124" s="105"/>
      <c r="ALJ124" s="105"/>
      <c r="ALK124" s="105"/>
      <c r="ALL124" s="105"/>
      <c r="ALM124" s="105"/>
      <c r="ALN124" s="105"/>
      <c r="ALO124" s="105"/>
      <c r="ALP124" s="105"/>
      <c r="ALQ124" s="105"/>
      <c r="ALR124" s="105"/>
      <c r="ALS124" s="105"/>
      <c r="ALT124" s="105"/>
      <c r="ALU124" s="105"/>
      <c r="ALV124" s="105"/>
      <c r="ALW124" s="105"/>
      <c r="ALX124" s="105"/>
      <c r="ALY124" s="105"/>
      <c r="ALZ124" s="105"/>
      <c r="AMA124" s="105"/>
      <c r="AMB124" s="105"/>
      <c r="AMC124" s="105"/>
      <c r="AMD124" s="105"/>
      <c r="AME124" s="105"/>
      <c r="AMF124" s="105"/>
      <c r="AMG124" s="105"/>
      <c r="AMH124" s="105"/>
      <c r="AMI124" s="105"/>
      <c r="AMJ124" s="105"/>
      <c r="AMK124" s="105"/>
      <c r="AML124" s="105"/>
      <c r="AMM124" s="105"/>
      <c r="AMN124" s="105"/>
      <c r="AMO124" s="105"/>
      <c r="AMP124" s="105"/>
      <c r="AMQ124" s="105"/>
      <c r="AMR124" s="105"/>
      <c r="AMS124" s="105"/>
      <c r="AMT124" s="105"/>
      <c r="AMU124" s="105"/>
      <c r="AMV124" s="105"/>
      <c r="AMW124" s="105"/>
      <c r="AMX124" s="105"/>
      <c r="AMY124" s="105"/>
      <c r="AMZ124" s="105"/>
      <c r="ANA124" s="105"/>
      <c r="ANB124" s="105"/>
      <c r="ANC124" s="105"/>
      <c r="AND124" s="105"/>
      <c r="ANE124" s="105"/>
      <c r="ANF124" s="105"/>
      <c r="ANG124" s="105"/>
      <c r="ANH124" s="105"/>
      <c r="ANI124" s="105"/>
      <c r="ANJ124" s="105"/>
      <c r="ANK124" s="105"/>
      <c r="ANL124" s="105"/>
      <c r="ANM124" s="105"/>
      <c r="ANN124" s="105"/>
      <c r="ANO124" s="105"/>
      <c r="ANP124" s="105"/>
      <c r="ANQ124" s="105"/>
      <c r="ANR124" s="105"/>
      <c r="ANS124" s="105"/>
      <c r="ANT124" s="105"/>
      <c r="ANU124" s="105"/>
      <c r="ANV124" s="105"/>
      <c r="ANW124" s="105"/>
      <c r="ANX124" s="105"/>
      <c r="ANY124" s="105"/>
      <c r="ANZ124" s="105"/>
      <c r="AOA124" s="105"/>
      <c r="AOB124" s="105"/>
      <c r="AOC124" s="105"/>
      <c r="AOD124" s="105"/>
      <c r="AOE124" s="105"/>
      <c r="AOF124" s="105"/>
      <c r="AOG124" s="105"/>
      <c r="AOH124" s="105"/>
      <c r="AOI124" s="105"/>
      <c r="AOJ124" s="105"/>
      <c r="AOK124" s="105"/>
      <c r="AOL124" s="105"/>
      <c r="AOM124" s="105"/>
      <c r="AON124" s="105"/>
      <c r="AOO124" s="105"/>
      <c r="AOP124" s="105"/>
      <c r="AOQ124" s="105"/>
      <c r="AOR124" s="105"/>
      <c r="AOS124" s="105"/>
      <c r="AOT124" s="105"/>
      <c r="AOU124" s="105"/>
      <c r="AOV124" s="105"/>
      <c r="AOW124" s="105"/>
      <c r="AOX124" s="105"/>
      <c r="AOY124" s="105"/>
      <c r="AOZ124" s="105"/>
      <c r="APA124" s="105"/>
      <c r="APB124" s="105"/>
      <c r="APC124" s="105"/>
      <c r="APD124" s="105"/>
      <c r="APE124" s="105"/>
      <c r="APF124" s="105"/>
      <c r="APG124" s="105"/>
      <c r="APH124" s="105"/>
      <c r="API124" s="105"/>
      <c r="APJ124" s="105"/>
      <c r="APK124" s="105"/>
      <c r="APL124" s="105"/>
      <c r="APM124" s="105"/>
      <c r="APN124" s="105"/>
      <c r="APO124" s="105"/>
      <c r="APP124" s="105"/>
      <c r="APQ124" s="105"/>
      <c r="APR124" s="105"/>
      <c r="APS124" s="105"/>
      <c r="APT124" s="105"/>
      <c r="APU124" s="105"/>
      <c r="APV124" s="105"/>
      <c r="APW124" s="105"/>
      <c r="APX124" s="105"/>
      <c r="APY124" s="105"/>
      <c r="APZ124" s="105"/>
      <c r="AQA124" s="105"/>
      <c r="AQB124" s="105"/>
      <c r="AQC124" s="105"/>
      <c r="AQD124" s="105"/>
      <c r="AQE124" s="105"/>
      <c r="AQF124" s="105"/>
      <c r="AQG124" s="105"/>
      <c r="AQH124" s="105"/>
      <c r="AQI124" s="105"/>
      <c r="AQJ124" s="105"/>
      <c r="AQK124" s="105"/>
      <c r="AQL124" s="105"/>
      <c r="AQM124" s="105"/>
      <c r="AQN124" s="105"/>
      <c r="AQO124" s="105"/>
      <c r="AQP124" s="105"/>
      <c r="AQQ124" s="105"/>
      <c r="AQR124" s="105"/>
      <c r="AQS124" s="105"/>
      <c r="AQT124" s="105"/>
      <c r="AQU124" s="105"/>
      <c r="AQV124" s="105"/>
      <c r="AQW124" s="105"/>
      <c r="AQX124" s="105"/>
      <c r="AQY124" s="105"/>
      <c r="AQZ124" s="105"/>
      <c r="ARA124" s="105"/>
      <c r="ARB124" s="105"/>
      <c r="ARC124" s="105"/>
      <c r="ARD124" s="105"/>
      <c r="ARE124" s="105"/>
      <c r="ARF124" s="105"/>
      <c r="ARG124" s="105"/>
      <c r="ARH124" s="105"/>
      <c r="ARI124" s="105"/>
      <c r="ARJ124" s="105"/>
      <c r="ARK124" s="105"/>
      <c r="ARL124" s="105"/>
      <c r="ARM124" s="105"/>
      <c r="ARN124" s="105"/>
      <c r="ARO124" s="105"/>
      <c r="ARP124" s="105"/>
      <c r="ARQ124" s="105"/>
      <c r="ARR124" s="105"/>
      <c r="ARS124" s="105"/>
      <c r="ART124" s="105"/>
      <c r="ARU124" s="105"/>
      <c r="ARV124" s="105"/>
      <c r="ARW124" s="105"/>
      <c r="ARX124" s="105"/>
      <c r="ARY124" s="105"/>
      <c r="ARZ124" s="105"/>
      <c r="ASA124" s="105"/>
      <c r="ASB124" s="105"/>
      <c r="ASC124" s="105"/>
      <c r="ASD124" s="105"/>
      <c r="ASE124" s="105"/>
      <c r="ASF124" s="105"/>
      <c r="ASG124" s="105"/>
      <c r="ASH124" s="105"/>
      <c r="ASI124" s="105"/>
      <c r="ASJ124" s="105"/>
      <c r="ASK124" s="105"/>
      <c r="ASL124" s="105"/>
      <c r="ASM124" s="105"/>
      <c r="ASN124" s="105"/>
      <c r="ASO124" s="105"/>
      <c r="ASP124" s="105"/>
      <c r="ASQ124" s="105"/>
      <c r="ASR124" s="105"/>
      <c r="ASS124" s="105"/>
      <c r="AST124" s="105"/>
      <c r="ASU124" s="105"/>
      <c r="ASV124" s="105"/>
      <c r="ASW124" s="105"/>
      <c r="ASX124" s="105"/>
      <c r="ASY124" s="105"/>
      <c r="ASZ124" s="105"/>
      <c r="ATA124" s="105"/>
      <c r="ATB124" s="105"/>
      <c r="ATC124" s="105"/>
      <c r="ATD124" s="105"/>
      <c r="ATE124" s="105"/>
      <c r="ATF124" s="105"/>
      <c r="ATG124" s="105"/>
      <c r="ATH124" s="105"/>
      <c r="ATI124" s="105"/>
      <c r="ATJ124" s="105"/>
      <c r="ATK124" s="105"/>
      <c r="ATL124" s="105"/>
      <c r="ATM124" s="105"/>
      <c r="ATN124" s="105"/>
      <c r="ATO124" s="105"/>
      <c r="ATP124" s="105"/>
      <c r="ATQ124" s="105"/>
      <c r="ATR124" s="105"/>
      <c r="ATS124" s="105"/>
      <c r="ATT124" s="105"/>
      <c r="ATU124" s="105"/>
      <c r="ATV124" s="105"/>
      <c r="ATW124" s="105"/>
      <c r="ATX124" s="105"/>
      <c r="ATY124" s="105"/>
      <c r="ATZ124" s="105"/>
      <c r="AUA124" s="105"/>
      <c r="AUB124" s="105"/>
      <c r="AUC124" s="105"/>
      <c r="AUD124" s="105"/>
      <c r="AUE124" s="105"/>
      <c r="AUF124" s="105"/>
      <c r="AUG124" s="105"/>
      <c r="AUH124" s="105"/>
      <c r="AUI124" s="105"/>
      <c r="AUJ124" s="105"/>
      <c r="AUK124" s="105"/>
      <c r="AUL124" s="105"/>
      <c r="AUM124" s="105"/>
      <c r="AUN124" s="105"/>
      <c r="AUO124" s="105"/>
      <c r="AUP124" s="105"/>
      <c r="AUQ124" s="105"/>
      <c r="AUR124" s="105"/>
      <c r="AUS124" s="105"/>
      <c r="AUT124" s="105"/>
      <c r="AUU124" s="105"/>
      <c r="AUV124" s="105"/>
      <c r="AUW124" s="105"/>
      <c r="AUX124" s="105"/>
      <c r="AUY124" s="105"/>
      <c r="AUZ124" s="105"/>
      <c r="AVA124" s="105"/>
      <c r="AVB124" s="105"/>
      <c r="AVC124" s="105"/>
      <c r="AVD124" s="105"/>
      <c r="AVE124" s="105"/>
      <c r="AVF124" s="105"/>
      <c r="AVG124" s="105"/>
      <c r="AVH124" s="105"/>
      <c r="AVI124" s="105"/>
      <c r="AVJ124" s="105"/>
      <c r="AVK124" s="105"/>
      <c r="AVL124" s="105"/>
      <c r="AVM124" s="105"/>
      <c r="AVN124" s="105"/>
      <c r="AVO124" s="105"/>
      <c r="AVP124" s="105"/>
      <c r="AVQ124" s="105"/>
      <c r="AVR124" s="105"/>
      <c r="AVS124" s="105"/>
      <c r="AVT124" s="105"/>
      <c r="AVU124" s="105"/>
      <c r="AVV124" s="105"/>
      <c r="AVW124" s="105"/>
      <c r="AVX124" s="105"/>
      <c r="AVY124" s="105"/>
      <c r="AVZ124" s="105"/>
      <c r="AWA124" s="105"/>
      <c r="AWB124" s="105"/>
      <c r="AWC124" s="105"/>
      <c r="AWD124" s="105"/>
      <c r="AWE124" s="105"/>
      <c r="AWF124" s="105"/>
      <c r="AWG124" s="105"/>
      <c r="AWH124" s="105"/>
    </row>
    <row r="125" spans="1:1282" s="58" customFormat="1">
      <c r="A125" s="2578"/>
      <c r="B125" s="65"/>
      <c r="C125" s="2741"/>
      <c r="D125" s="2741"/>
      <c r="E125" s="2741"/>
      <c r="F125" s="2741"/>
      <c r="G125" s="2741"/>
      <c r="H125" s="2741"/>
      <c r="I125" s="2741"/>
      <c r="J125" s="2741"/>
      <c r="K125" s="2741"/>
      <c r="L125" s="2741"/>
      <c r="M125" s="2741"/>
      <c r="N125" s="2742"/>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BY125" s="105"/>
      <c r="BZ125" s="105"/>
      <c r="CA125" s="105"/>
      <c r="CB125" s="105"/>
      <c r="CC125" s="105"/>
      <c r="CD125" s="105"/>
      <c r="CE125" s="105"/>
      <c r="CF125" s="105"/>
      <c r="CG125" s="105"/>
      <c r="CH125" s="105"/>
      <c r="CI125" s="105"/>
      <c r="CJ125" s="105"/>
      <c r="CK125" s="105"/>
      <c r="CL125" s="105"/>
      <c r="CM125" s="105"/>
      <c r="CN125" s="105"/>
      <c r="CO125" s="105"/>
      <c r="CP125" s="105"/>
      <c r="CQ125" s="105"/>
      <c r="CR125" s="105"/>
      <c r="CS125" s="105"/>
      <c r="CT125" s="105"/>
      <c r="CU125" s="105"/>
      <c r="CV125" s="105"/>
      <c r="CW125" s="105"/>
      <c r="CX125" s="105"/>
      <c r="CY125" s="105"/>
      <c r="CZ125" s="105"/>
      <c r="DA125" s="105"/>
      <c r="DB125" s="105"/>
      <c r="DC125" s="105"/>
      <c r="DD125" s="105"/>
      <c r="DE125" s="105"/>
      <c r="DF125" s="105"/>
      <c r="DG125" s="105"/>
      <c r="DH125" s="105"/>
      <c r="DI125" s="105"/>
      <c r="DJ125" s="105"/>
      <c r="DK125" s="105"/>
      <c r="DL125" s="105"/>
      <c r="DM125" s="105"/>
      <c r="DN125" s="105"/>
      <c r="DO125" s="105"/>
      <c r="DP125" s="105"/>
      <c r="DQ125" s="105"/>
      <c r="DR125" s="105"/>
      <c r="DS125" s="105"/>
      <c r="DT125" s="105"/>
      <c r="DU125" s="105"/>
      <c r="DV125" s="105"/>
      <c r="DW125" s="105"/>
      <c r="DX125" s="105"/>
      <c r="DY125" s="105"/>
      <c r="DZ125" s="105"/>
      <c r="EA125" s="105"/>
      <c r="EB125" s="105"/>
      <c r="EC125" s="105"/>
      <c r="ED125" s="105"/>
      <c r="EE125" s="105"/>
      <c r="EF125" s="105"/>
      <c r="EG125" s="105"/>
      <c r="EH125" s="105"/>
      <c r="EI125" s="105"/>
      <c r="EJ125" s="105"/>
      <c r="EK125" s="105"/>
      <c r="EL125" s="105"/>
      <c r="EM125" s="105"/>
      <c r="EN125" s="105"/>
      <c r="EO125" s="105"/>
      <c r="EP125" s="105"/>
      <c r="EQ125" s="105"/>
      <c r="ER125" s="105"/>
      <c r="ES125" s="105"/>
      <c r="ET125" s="105"/>
      <c r="EU125" s="105"/>
      <c r="EV125" s="105"/>
      <c r="EW125" s="105"/>
      <c r="EX125" s="105"/>
      <c r="EY125" s="105"/>
      <c r="EZ125" s="105"/>
      <c r="FA125" s="105"/>
      <c r="FB125" s="105"/>
      <c r="FC125" s="105"/>
      <c r="FD125" s="105"/>
      <c r="FE125" s="105"/>
      <c r="FF125" s="105"/>
      <c r="FG125" s="105"/>
      <c r="FH125" s="105"/>
      <c r="FI125" s="105"/>
      <c r="FJ125" s="105"/>
      <c r="FK125" s="105"/>
      <c r="FL125" s="105"/>
      <c r="FM125" s="105"/>
      <c r="FN125" s="105"/>
      <c r="FO125" s="105"/>
      <c r="FP125" s="105"/>
      <c r="FQ125" s="105"/>
      <c r="FR125" s="105"/>
      <c r="FS125" s="105"/>
      <c r="FT125" s="105"/>
      <c r="FU125" s="105"/>
      <c r="FV125" s="105"/>
      <c r="FW125" s="105"/>
      <c r="FX125" s="105"/>
      <c r="FY125" s="105"/>
      <c r="FZ125" s="105"/>
      <c r="GA125" s="105"/>
      <c r="GB125" s="105"/>
      <c r="GC125" s="105"/>
      <c r="GD125" s="105"/>
      <c r="GE125" s="105"/>
      <c r="GF125" s="105"/>
      <c r="GG125" s="105"/>
      <c r="GH125" s="105"/>
      <c r="GI125" s="105"/>
      <c r="GJ125" s="105"/>
      <c r="GK125" s="105"/>
      <c r="GL125" s="105"/>
      <c r="GM125" s="105"/>
      <c r="GN125" s="105"/>
      <c r="GO125" s="105"/>
      <c r="GP125" s="105"/>
      <c r="GQ125" s="105"/>
      <c r="GR125" s="105"/>
      <c r="GS125" s="105"/>
      <c r="GT125" s="105"/>
      <c r="GU125" s="105"/>
      <c r="GV125" s="105"/>
      <c r="GW125" s="105"/>
      <c r="GX125" s="105"/>
      <c r="GY125" s="105"/>
      <c r="GZ125" s="105"/>
      <c r="HA125" s="105"/>
      <c r="HB125" s="105"/>
      <c r="HC125" s="105"/>
      <c r="HD125" s="105"/>
      <c r="HE125" s="105"/>
      <c r="HF125" s="105"/>
      <c r="HG125" s="105"/>
      <c r="HH125" s="105"/>
      <c r="HI125" s="105"/>
      <c r="HJ125" s="105"/>
      <c r="HK125" s="105"/>
      <c r="HL125" s="105"/>
      <c r="HM125" s="105"/>
      <c r="HN125" s="105"/>
      <c r="HO125" s="105"/>
      <c r="HP125" s="105"/>
      <c r="HQ125" s="105"/>
      <c r="HR125" s="105"/>
      <c r="HS125" s="105"/>
      <c r="HT125" s="105"/>
      <c r="HU125" s="105"/>
      <c r="HV125" s="105"/>
      <c r="HW125" s="105"/>
      <c r="HX125" s="105"/>
      <c r="HY125" s="105"/>
      <c r="HZ125" s="105"/>
      <c r="IA125" s="105"/>
      <c r="IB125" s="105"/>
      <c r="IC125" s="105"/>
      <c r="ID125" s="105"/>
      <c r="IE125" s="105"/>
      <c r="IF125" s="105"/>
      <c r="IG125" s="105"/>
      <c r="IH125" s="105"/>
      <c r="II125" s="105"/>
      <c r="IJ125" s="105"/>
      <c r="IK125" s="105"/>
      <c r="IL125" s="105"/>
      <c r="IM125" s="105"/>
      <c r="IN125" s="105"/>
      <c r="IO125" s="105"/>
      <c r="IP125" s="105"/>
      <c r="IQ125" s="105"/>
      <c r="IR125" s="105"/>
      <c r="IS125" s="105"/>
      <c r="IT125" s="105"/>
      <c r="IU125" s="105"/>
      <c r="IV125" s="105"/>
      <c r="IW125" s="105"/>
      <c r="IX125" s="105"/>
      <c r="IY125" s="105"/>
      <c r="IZ125" s="105"/>
      <c r="JA125" s="105"/>
      <c r="JB125" s="105"/>
      <c r="JC125" s="105"/>
      <c r="JD125" s="105"/>
      <c r="JE125" s="105"/>
      <c r="JF125" s="105"/>
      <c r="JG125" s="105"/>
      <c r="JH125" s="105"/>
      <c r="JI125" s="105"/>
      <c r="JJ125" s="105"/>
      <c r="JK125" s="105"/>
      <c r="JL125" s="105"/>
      <c r="JM125" s="105"/>
      <c r="JN125" s="105"/>
      <c r="JO125" s="105"/>
      <c r="JP125" s="105"/>
      <c r="JQ125" s="105"/>
      <c r="JR125" s="105"/>
      <c r="JS125" s="105"/>
      <c r="JT125" s="105"/>
      <c r="JU125" s="105"/>
      <c r="JV125" s="105"/>
      <c r="JW125" s="105"/>
      <c r="JX125" s="105"/>
      <c r="JY125" s="105"/>
      <c r="JZ125" s="105"/>
      <c r="KA125" s="105"/>
      <c r="KB125" s="105"/>
      <c r="KC125" s="105"/>
      <c r="KD125" s="105"/>
      <c r="KE125" s="105"/>
      <c r="KF125" s="105"/>
      <c r="KG125" s="105"/>
      <c r="KH125" s="105"/>
      <c r="KI125" s="105"/>
      <c r="KJ125" s="105"/>
      <c r="KK125" s="105"/>
      <c r="KL125" s="105"/>
      <c r="KM125" s="105"/>
      <c r="KN125" s="105"/>
      <c r="KO125" s="105"/>
      <c r="KP125" s="105"/>
      <c r="KQ125" s="105"/>
      <c r="KR125" s="105"/>
      <c r="KS125" s="105"/>
      <c r="KT125" s="105"/>
      <c r="KU125" s="105"/>
      <c r="KV125" s="105"/>
      <c r="KW125" s="105"/>
      <c r="KX125" s="105"/>
      <c r="KY125" s="105"/>
      <c r="KZ125" s="105"/>
      <c r="LA125" s="105"/>
      <c r="LB125" s="105"/>
      <c r="LC125" s="105"/>
      <c r="LD125" s="105"/>
      <c r="LE125" s="105"/>
      <c r="LF125" s="105"/>
      <c r="LG125" s="105"/>
      <c r="LH125" s="105"/>
      <c r="LI125" s="105"/>
      <c r="LJ125" s="105"/>
      <c r="LK125" s="105"/>
      <c r="LL125" s="105"/>
      <c r="LM125" s="105"/>
      <c r="LN125" s="105"/>
      <c r="LO125" s="105"/>
      <c r="LP125" s="105"/>
      <c r="LQ125" s="105"/>
      <c r="LR125" s="105"/>
      <c r="LS125" s="105"/>
      <c r="LT125" s="105"/>
      <c r="LU125" s="105"/>
      <c r="LV125" s="105"/>
      <c r="LW125" s="105"/>
      <c r="LX125" s="105"/>
      <c r="LY125" s="105"/>
      <c r="LZ125" s="105"/>
      <c r="MA125" s="105"/>
      <c r="MB125" s="105"/>
      <c r="MC125" s="105"/>
      <c r="MD125" s="105"/>
      <c r="ME125" s="105"/>
      <c r="MF125" s="105"/>
      <c r="MG125" s="105"/>
      <c r="MH125" s="105"/>
      <c r="MI125" s="105"/>
      <c r="MJ125" s="105"/>
      <c r="MK125" s="105"/>
      <c r="ML125" s="105"/>
      <c r="MM125" s="105"/>
      <c r="MN125" s="105"/>
      <c r="MO125" s="105"/>
      <c r="MP125" s="105"/>
      <c r="MQ125" s="105"/>
      <c r="MR125" s="105"/>
      <c r="MS125" s="105"/>
      <c r="MT125" s="105"/>
      <c r="MU125" s="105"/>
      <c r="MV125" s="105"/>
      <c r="MW125" s="105"/>
      <c r="MX125" s="105"/>
      <c r="MY125" s="105"/>
      <c r="MZ125" s="105"/>
      <c r="NA125" s="105"/>
      <c r="NB125" s="105"/>
      <c r="NC125" s="105"/>
      <c r="ND125" s="105"/>
      <c r="NE125" s="105"/>
      <c r="NF125" s="105"/>
      <c r="NG125" s="105"/>
      <c r="NH125" s="105"/>
      <c r="NI125" s="105"/>
      <c r="NJ125" s="105"/>
      <c r="NK125" s="105"/>
      <c r="NL125" s="105"/>
      <c r="NM125" s="105"/>
      <c r="NN125" s="105"/>
      <c r="NO125" s="105"/>
      <c r="NP125" s="105"/>
      <c r="NQ125" s="105"/>
      <c r="NR125" s="105"/>
      <c r="NS125" s="105"/>
      <c r="NT125" s="105"/>
      <c r="NU125" s="105"/>
      <c r="NV125" s="105"/>
      <c r="NW125" s="105"/>
      <c r="NX125" s="105"/>
      <c r="NY125" s="105"/>
      <c r="NZ125" s="105"/>
      <c r="OA125" s="105"/>
      <c r="OB125" s="105"/>
      <c r="OC125" s="105"/>
      <c r="OD125" s="105"/>
      <c r="OE125" s="105"/>
      <c r="OF125" s="105"/>
      <c r="OG125" s="105"/>
      <c r="OH125" s="105"/>
      <c r="OI125" s="105"/>
      <c r="OJ125" s="105"/>
      <c r="OK125" s="105"/>
      <c r="OL125" s="105"/>
      <c r="OM125" s="105"/>
      <c r="ON125" s="105"/>
      <c r="OO125" s="105"/>
      <c r="OP125" s="105"/>
      <c r="OQ125" s="105"/>
      <c r="OR125" s="105"/>
      <c r="OS125" s="105"/>
      <c r="OT125" s="105"/>
      <c r="OU125" s="105"/>
      <c r="OV125" s="105"/>
      <c r="OW125" s="105"/>
      <c r="OX125" s="105"/>
      <c r="OY125" s="105"/>
      <c r="OZ125" s="105"/>
      <c r="PA125" s="105"/>
      <c r="PB125" s="105"/>
      <c r="PC125" s="105"/>
      <c r="PD125" s="105"/>
      <c r="PE125" s="105"/>
      <c r="PF125" s="105"/>
      <c r="PG125" s="105"/>
      <c r="PH125" s="105"/>
      <c r="PI125" s="105"/>
      <c r="PJ125" s="105"/>
      <c r="PK125" s="105"/>
      <c r="PL125" s="105"/>
      <c r="PM125" s="105"/>
      <c r="PN125" s="105"/>
      <c r="PO125" s="105"/>
      <c r="PP125" s="105"/>
      <c r="PQ125" s="105"/>
      <c r="PR125" s="105"/>
      <c r="PS125" s="105"/>
      <c r="PT125" s="105"/>
      <c r="PU125" s="105"/>
      <c r="PV125" s="105"/>
      <c r="PW125" s="105"/>
      <c r="PX125" s="105"/>
      <c r="PY125" s="105"/>
      <c r="PZ125" s="105"/>
      <c r="QA125" s="105"/>
      <c r="QB125" s="105"/>
      <c r="QC125" s="105"/>
      <c r="QD125" s="105"/>
      <c r="QE125" s="105"/>
      <c r="QF125" s="105"/>
      <c r="QG125" s="105"/>
      <c r="QH125" s="105"/>
      <c r="QI125" s="105"/>
      <c r="QJ125" s="105"/>
      <c r="QK125" s="105"/>
      <c r="QL125" s="105"/>
      <c r="QM125" s="105"/>
      <c r="QN125" s="105"/>
      <c r="QO125" s="105"/>
      <c r="QP125" s="105"/>
      <c r="QQ125" s="105"/>
      <c r="QR125" s="105"/>
      <c r="QS125" s="105"/>
      <c r="QT125" s="105"/>
      <c r="QU125" s="105"/>
      <c r="QV125" s="105"/>
      <c r="QW125" s="105"/>
      <c r="QX125" s="105"/>
      <c r="QY125" s="105"/>
      <c r="QZ125" s="105"/>
      <c r="RA125" s="105"/>
      <c r="RB125" s="105"/>
      <c r="RC125" s="105"/>
      <c r="RD125" s="105"/>
      <c r="RE125" s="105"/>
      <c r="RF125" s="105"/>
      <c r="RG125" s="105"/>
      <c r="RH125" s="105"/>
      <c r="RI125" s="105"/>
      <c r="RJ125" s="105"/>
      <c r="RK125" s="105"/>
      <c r="RL125" s="105"/>
      <c r="RM125" s="105"/>
      <c r="RN125" s="105"/>
      <c r="RO125" s="105"/>
      <c r="RP125" s="105"/>
      <c r="RQ125" s="105"/>
      <c r="RR125" s="105"/>
      <c r="RS125" s="105"/>
      <c r="RT125" s="105"/>
      <c r="RU125" s="105"/>
      <c r="RV125" s="105"/>
      <c r="RW125" s="105"/>
      <c r="RX125" s="105"/>
      <c r="RY125" s="105"/>
      <c r="RZ125" s="105"/>
      <c r="SA125" s="105"/>
      <c r="SB125" s="105"/>
      <c r="SC125" s="105"/>
      <c r="SD125" s="105"/>
      <c r="SE125" s="105"/>
      <c r="SF125" s="105"/>
      <c r="SG125" s="105"/>
      <c r="SH125" s="105"/>
      <c r="SI125" s="105"/>
      <c r="SJ125" s="105"/>
      <c r="SK125" s="105"/>
      <c r="SL125" s="105"/>
      <c r="SM125" s="105"/>
      <c r="SN125" s="105"/>
      <c r="SO125" s="105"/>
      <c r="SP125" s="105"/>
      <c r="SQ125" s="105"/>
      <c r="SR125" s="105"/>
      <c r="SS125" s="105"/>
      <c r="ST125" s="105"/>
      <c r="SU125" s="105"/>
      <c r="SV125" s="105"/>
      <c r="SW125" s="105"/>
      <c r="SX125" s="105"/>
      <c r="SY125" s="105"/>
      <c r="SZ125" s="105"/>
      <c r="TA125" s="105"/>
      <c r="TB125" s="105"/>
      <c r="TC125" s="105"/>
      <c r="TD125" s="105"/>
      <c r="TE125" s="105"/>
      <c r="TF125" s="105"/>
      <c r="TG125" s="105"/>
      <c r="TH125" s="105"/>
      <c r="TI125" s="105"/>
      <c r="TJ125" s="105"/>
      <c r="TK125" s="105"/>
      <c r="TL125" s="105"/>
      <c r="TM125" s="105"/>
      <c r="TN125" s="105"/>
      <c r="TO125" s="105"/>
      <c r="TP125" s="105"/>
      <c r="TQ125" s="105"/>
      <c r="TR125" s="105"/>
      <c r="TS125" s="105"/>
      <c r="TT125" s="105"/>
      <c r="TU125" s="105"/>
      <c r="TV125" s="105"/>
      <c r="TW125" s="105"/>
      <c r="TX125" s="105"/>
      <c r="TY125" s="105"/>
      <c r="TZ125" s="105"/>
      <c r="UA125" s="105"/>
      <c r="UB125" s="105"/>
      <c r="UC125" s="105"/>
      <c r="UD125" s="105"/>
      <c r="UE125" s="105"/>
      <c r="UF125" s="105"/>
      <c r="UG125" s="105"/>
      <c r="UH125" s="105"/>
      <c r="UI125" s="105"/>
      <c r="UJ125" s="105"/>
      <c r="UK125" s="105"/>
      <c r="UL125" s="105"/>
      <c r="UM125" s="105"/>
      <c r="UN125" s="105"/>
      <c r="UO125" s="105"/>
      <c r="UP125" s="105"/>
      <c r="UQ125" s="105"/>
      <c r="UR125" s="105"/>
      <c r="US125" s="105"/>
      <c r="UT125" s="105"/>
      <c r="UU125" s="105"/>
      <c r="UV125" s="105"/>
      <c r="UW125" s="105"/>
      <c r="UX125" s="105"/>
      <c r="UY125" s="105"/>
      <c r="UZ125" s="105"/>
      <c r="VA125" s="105"/>
      <c r="VB125" s="105"/>
      <c r="VC125" s="105"/>
      <c r="VD125" s="105"/>
      <c r="VE125" s="105"/>
      <c r="VF125" s="105"/>
      <c r="VG125" s="105"/>
      <c r="VH125" s="105"/>
      <c r="VI125" s="105"/>
      <c r="VJ125" s="105"/>
      <c r="VK125" s="105"/>
      <c r="VL125" s="105"/>
      <c r="VM125" s="105"/>
      <c r="VN125" s="105"/>
      <c r="VO125" s="105"/>
      <c r="VP125" s="105"/>
      <c r="VQ125" s="105"/>
      <c r="VR125" s="105"/>
      <c r="VS125" s="105"/>
      <c r="VT125" s="105"/>
      <c r="VU125" s="105"/>
      <c r="VV125" s="105"/>
      <c r="VW125" s="105"/>
      <c r="VX125" s="105"/>
      <c r="VY125" s="105"/>
      <c r="VZ125" s="105"/>
      <c r="WA125" s="105"/>
      <c r="WB125" s="105"/>
      <c r="WC125" s="105"/>
      <c r="WD125" s="105"/>
      <c r="WE125" s="105"/>
      <c r="WF125" s="105"/>
      <c r="WG125" s="105"/>
      <c r="WH125" s="105"/>
      <c r="WI125" s="105"/>
      <c r="WJ125" s="105"/>
      <c r="WK125" s="105"/>
      <c r="WL125" s="105"/>
      <c r="WM125" s="105"/>
      <c r="WN125" s="105"/>
      <c r="WO125" s="105"/>
      <c r="WP125" s="105"/>
      <c r="WQ125" s="105"/>
      <c r="WR125" s="105"/>
      <c r="WS125" s="105"/>
      <c r="WT125" s="105"/>
      <c r="WU125" s="105"/>
      <c r="WV125" s="105"/>
      <c r="WW125" s="105"/>
      <c r="WX125" s="105"/>
      <c r="WY125" s="105"/>
      <c r="WZ125" s="105"/>
      <c r="XA125" s="105"/>
      <c r="XB125" s="105"/>
      <c r="XC125" s="105"/>
      <c r="XD125" s="105"/>
      <c r="XE125" s="105"/>
      <c r="XF125" s="105"/>
      <c r="XG125" s="105"/>
      <c r="XH125" s="105"/>
      <c r="XI125" s="105"/>
      <c r="XJ125" s="105"/>
      <c r="XK125" s="105"/>
      <c r="XL125" s="105"/>
      <c r="XM125" s="105"/>
      <c r="XN125" s="105"/>
      <c r="XO125" s="105"/>
      <c r="XP125" s="105"/>
      <c r="XQ125" s="105"/>
      <c r="XR125" s="105"/>
      <c r="XS125" s="105"/>
      <c r="XT125" s="105"/>
      <c r="XU125" s="105"/>
      <c r="XV125" s="105"/>
      <c r="XW125" s="105"/>
      <c r="XX125" s="105"/>
      <c r="XY125" s="105"/>
      <c r="XZ125" s="105"/>
      <c r="YA125" s="105"/>
      <c r="YB125" s="105"/>
      <c r="YC125" s="105"/>
      <c r="YD125" s="105"/>
      <c r="YE125" s="105"/>
      <c r="YF125" s="105"/>
      <c r="YG125" s="105"/>
      <c r="YH125" s="105"/>
      <c r="YI125" s="105"/>
      <c r="YJ125" s="105"/>
      <c r="YK125" s="105"/>
      <c r="YL125" s="105"/>
      <c r="YM125" s="105"/>
      <c r="YN125" s="105"/>
      <c r="YO125" s="105"/>
      <c r="YP125" s="105"/>
      <c r="YQ125" s="105"/>
      <c r="YR125" s="105"/>
      <c r="YS125" s="105"/>
      <c r="YT125" s="105"/>
      <c r="YU125" s="105"/>
      <c r="YV125" s="105"/>
      <c r="YW125" s="105"/>
      <c r="YX125" s="105"/>
      <c r="YY125" s="105"/>
      <c r="YZ125" s="105"/>
      <c r="ZA125" s="105"/>
      <c r="ZB125" s="105"/>
      <c r="ZC125" s="105"/>
      <c r="ZD125" s="105"/>
      <c r="ZE125" s="105"/>
      <c r="ZF125" s="105"/>
      <c r="ZG125" s="105"/>
      <c r="ZH125" s="105"/>
      <c r="ZI125" s="105"/>
      <c r="ZJ125" s="105"/>
      <c r="ZK125" s="105"/>
      <c r="ZL125" s="105"/>
      <c r="ZM125" s="105"/>
      <c r="ZN125" s="105"/>
      <c r="ZO125" s="105"/>
      <c r="ZP125" s="105"/>
      <c r="ZQ125" s="105"/>
      <c r="ZR125" s="105"/>
      <c r="ZS125" s="105"/>
      <c r="ZT125" s="105"/>
      <c r="ZU125" s="105"/>
      <c r="ZV125" s="105"/>
      <c r="ZW125" s="105"/>
      <c r="ZX125" s="105"/>
      <c r="ZY125" s="105"/>
      <c r="ZZ125" s="105"/>
      <c r="AAA125" s="105"/>
      <c r="AAB125" s="105"/>
      <c r="AAC125" s="105"/>
      <c r="AAD125" s="105"/>
      <c r="AAE125" s="105"/>
      <c r="AAF125" s="105"/>
      <c r="AAG125" s="105"/>
      <c r="AAH125" s="105"/>
      <c r="AAI125" s="105"/>
      <c r="AAJ125" s="105"/>
      <c r="AAK125" s="105"/>
      <c r="AAL125" s="105"/>
      <c r="AAM125" s="105"/>
      <c r="AAN125" s="105"/>
      <c r="AAO125" s="105"/>
      <c r="AAP125" s="105"/>
      <c r="AAQ125" s="105"/>
      <c r="AAR125" s="105"/>
      <c r="AAS125" s="105"/>
      <c r="AAT125" s="105"/>
      <c r="AAU125" s="105"/>
      <c r="AAV125" s="105"/>
      <c r="AAW125" s="105"/>
      <c r="AAX125" s="105"/>
      <c r="AAY125" s="105"/>
      <c r="AAZ125" s="105"/>
      <c r="ABA125" s="105"/>
      <c r="ABB125" s="105"/>
      <c r="ABC125" s="105"/>
      <c r="ABD125" s="105"/>
      <c r="ABE125" s="105"/>
      <c r="ABF125" s="105"/>
      <c r="ABG125" s="105"/>
      <c r="ABH125" s="105"/>
      <c r="ABI125" s="105"/>
      <c r="ABJ125" s="105"/>
      <c r="ABK125" s="105"/>
      <c r="ABL125" s="105"/>
      <c r="ABM125" s="105"/>
      <c r="ABN125" s="105"/>
      <c r="ABO125" s="105"/>
      <c r="ABP125" s="105"/>
      <c r="ABQ125" s="105"/>
      <c r="ABR125" s="105"/>
      <c r="ABS125" s="105"/>
      <c r="ABT125" s="105"/>
      <c r="ABU125" s="105"/>
      <c r="ABV125" s="105"/>
      <c r="ABW125" s="105"/>
      <c r="ABX125" s="105"/>
      <c r="ABY125" s="105"/>
      <c r="ABZ125" s="105"/>
      <c r="ACA125" s="105"/>
      <c r="ACB125" s="105"/>
      <c r="ACC125" s="105"/>
      <c r="ACD125" s="105"/>
      <c r="ACE125" s="105"/>
      <c r="ACF125" s="105"/>
      <c r="ACG125" s="105"/>
      <c r="ACH125" s="105"/>
      <c r="ACI125" s="105"/>
      <c r="ACJ125" s="105"/>
      <c r="ACK125" s="105"/>
      <c r="ACL125" s="105"/>
      <c r="ACM125" s="105"/>
      <c r="ACN125" s="105"/>
      <c r="ACO125" s="105"/>
      <c r="ACP125" s="105"/>
      <c r="ACQ125" s="105"/>
      <c r="ACR125" s="105"/>
      <c r="ACS125" s="105"/>
      <c r="ACT125" s="105"/>
      <c r="ACU125" s="105"/>
      <c r="ACV125" s="105"/>
      <c r="ACW125" s="105"/>
      <c r="ACX125" s="105"/>
      <c r="ACY125" s="105"/>
      <c r="ACZ125" s="105"/>
      <c r="ADA125" s="105"/>
      <c r="ADB125" s="105"/>
      <c r="ADC125" s="105"/>
      <c r="ADD125" s="105"/>
      <c r="ADE125" s="105"/>
      <c r="ADF125" s="105"/>
      <c r="ADG125" s="105"/>
      <c r="ADH125" s="105"/>
      <c r="ADI125" s="105"/>
      <c r="ADJ125" s="105"/>
      <c r="ADK125" s="105"/>
      <c r="ADL125" s="105"/>
      <c r="ADM125" s="105"/>
      <c r="ADN125" s="105"/>
      <c r="ADO125" s="105"/>
      <c r="ADP125" s="105"/>
      <c r="ADQ125" s="105"/>
      <c r="ADR125" s="105"/>
      <c r="ADS125" s="105"/>
      <c r="ADT125" s="105"/>
      <c r="ADU125" s="105"/>
      <c r="ADV125" s="105"/>
      <c r="ADW125" s="105"/>
      <c r="ADX125" s="105"/>
      <c r="ADY125" s="105"/>
      <c r="ADZ125" s="105"/>
      <c r="AEA125" s="105"/>
      <c r="AEB125" s="105"/>
      <c r="AEC125" s="105"/>
      <c r="AED125" s="105"/>
      <c r="AEE125" s="105"/>
      <c r="AEF125" s="105"/>
      <c r="AEG125" s="105"/>
      <c r="AEH125" s="105"/>
      <c r="AEI125" s="105"/>
      <c r="AEJ125" s="105"/>
      <c r="AEK125" s="105"/>
      <c r="AEL125" s="105"/>
      <c r="AEM125" s="105"/>
      <c r="AEN125" s="105"/>
      <c r="AEO125" s="105"/>
      <c r="AEP125" s="105"/>
      <c r="AEQ125" s="105"/>
      <c r="AER125" s="105"/>
      <c r="AES125" s="105"/>
      <c r="AET125" s="105"/>
      <c r="AEU125" s="105"/>
      <c r="AEV125" s="105"/>
      <c r="AEW125" s="105"/>
      <c r="AEX125" s="105"/>
      <c r="AEY125" s="105"/>
      <c r="AEZ125" s="105"/>
      <c r="AFA125" s="105"/>
      <c r="AFB125" s="105"/>
      <c r="AFC125" s="105"/>
      <c r="AFD125" s="105"/>
      <c r="AFE125" s="105"/>
      <c r="AFF125" s="105"/>
      <c r="AFG125" s="105"/>
      <c r="AFH125" s="105"/>
      <c r="AFI125" s="105"/>
      <c r="AFJ125" s="105"/>
      <c r="AFK125" s="105"/>
      <c r="AFL125" s="105"/>
      <c r="AFM125" s="105"/>
      <c r="AFN125" s="105"/>
      <c r="AFO125" s="105"/>
      <c r="AFP125" s="105"/>
      <c r="AFQ125" s="105"/>
      <c r="AFR125" s="105"/>
      <c r="AFS125" s="105"/>
      <c r="AFT125" s="105"/>
      <c r="AFU125" s="105"/>
      <c r="AFV125" s="105"/>
      <c r="AFW125" s="105"/>
      <c r="AFX125" s="105"/>
      <c r="AFY125" s="105"/>
      <c r="AFZ125" s="105"/>
      <c r="AGA125" s="105"/>
      <c r="AGB125" s="105"/>
      <c r="AGC125" s="105"/>
      <c r="AGD125" s="105"/>
      <c r="AGE125" s="105"/>
      <c r="AGF125" s="105"/>
      <c r="AGG125" s="105"/>
      <c r="AGH125" s="105"/>
      <c r="AGI125" s="105"/>
      <c r="AGJ125" s="105"/>
      <c r="AGK125" s="105"/>
      <c r="AGL125" s="105"/>
      <c r="AGM125" s="105"/>
      <c r="AGN125" s="105"/>
      <c r="AGO125" s="105"/>
      <c r="AGP125" s="105"/>
      <c r="AGQ125" s="105"/>
      <c r="AGR125" s="105"/>
      <c r="AGS125" s="105"/>
      <c r="AGT125" s="105"/>
      <c r="AGU125" s="105"/>
      <c r="AGV125" s="105"/>
      <c r="AGW125" s="105"/>
      <c r="AGX125" s="105"/>
      <c r="AGY125" s="105"/>
      <c r="AGZ125" s="105"/>
      <c r="AHA125" s="105"/>
      <c r="AHB125" s="105"/>
      <c r="AHC125" s="105"/>
      <c r="AHD125" s="105"/>
      <c r="AHE125" s="105"/>
      <c r="AHF125" s="105"/>
      <c r="AHG125" s="105"/>
      <c r="AHH125" s="105"/>
      <c r="AHI125" s="105"/>
      <c r="AHJ125" s="105"/>
      <c r="AHK125" s="105"/>
      <c r="AHL125" s="105"/>
      <c r="AHM125" s="105"/>
      <c r="AHN125" s="105"/>
      <c r="AHO125" s="105"/>
      <c r="AHP125" s="105"/>
      <c r="AHQ125" s="105"/>
      <c r="AHR125" s="105"/>
      <c r="AHS125" s="105"/>
      <c r="AHT125" s="105"/>
      <c r="AHU125" s="105"/>
      <c r="AHV125" s="105"/>
      <c r="AHW125" s="105"/>
      <c r="AHX125" s="105"/>
      <c r="AHY125" s="105"/>
      <c r="AHZ125" s="105"/>
      <c r="AIA125" s="105"/>
      <c r="AIB125" s="105"/>
      <c r="AIC125" s="105"/>
      <c r="AID125" s="105"/>
      <c r="AIE125" s="105"/>
      <c r="AIF125" s="105"/>
      <c r="AIG125" s="105"/>
      <c r="AIH125" s="105"/>
      <c r="AII125" s="105"/>
      <c r="AIJ125" s="105"/>
      <c r="AIK125" s="105"/>
      <c r="AIL125" s="105"/>
      <c r="AIM125" s="105"/>
      <c r="AIN125" s="105"/>
      <c r="AIO125" s="105"/>
      <c r="AIP125" s="105"/>
      <c r="AIQ125" s="105"/>
      <c r="AIR125" s="105"/>
      <c r="AIS125" s="105"/>
      <c r="AIT125" s="105"/>
      <c r="AIU125" s="105"/>
      <c r="AIV125" s="105"/>
      <c r="AIW125" s="105"/>
      <c r="AIX125" s="105"/>
      <c r="AIY125" s="105"/>
      <c r="AIZ125" s="105"/>
      <c r="AJA125" s="105"/>
      <c r="AJB125" s="105"/>
      <c r="AJC125" s="105"/>
      <c r="AJD125" s="105"/>
      <c r="AJE125" s="105"/>
      <c r="AJF125" s="105"/>
      <c r="AJG125" s="105"/>
      <c r="AJH125" s="105"/>
      <c r="AJI125" s="105"/>
      <c r="AJJ125" s="105"/>
      <c r="AJK125" s="105"/>
      <c r="AJL125" s="105"/>
      <c r="AJM125" s="105"/>
      <c r="AJN125" s="105"/>
      <c r="AJO125" s="105"/>
      <c r="AJP125" s="105"/>
      <c r="AJQ125" s="105"/>
      <c r="AJR125" s="105"/>
      <c r="AJS125" s="105"/>
      <c r="AJT125" s="105"/>
      <c r="AJU125" s="105"/>
      <c r="AJV125" s="105"/>
      <c r="AJW125" s="105"/>
      <c r="AJX125" s="105"/>
      <c r="AJY125" s="105"/>
      <c r="AJZ125" s="105"/>
      <c r="AKA125" s="105"/>
      <c r="AKB125" s="105"/>
      <c r="AKC125" s="105"/>
      <c r="AKD125" s="105"/>
      <c r="AKE125" s="105"/>
      <c r="AKF125" s="105"/>
      <c r="AKG125" s="105"/>
      <c r="AKH125" s="105"/>
      <c r="AKI125" s="105"/>
      <c r="AKJ125" s="105"/>
      <c r="AKK125" s="105"/>
      <c r="AKL125" s="105"/>
      <c r="AKM125" s="105"/>
      <c r="AKN125" s="105"/>
      <c r="AKO125" s="105"/>
      <c r="AKP125" s="105"/>
      <c r="AKQ125" s="105"/>
      <c r="AKR125" s="105"/>
      <c r="AKS125" s="105"/>
      <c r="AKT125" s="105"/>
      <c r="AKU125" s="105"/>
      <c r="AKV125" s="105"/>
      <c r="AKW125" s="105"/>
      <c r="AKX125" s="105"/>
      <c r="AKY125" s="105"/>
      <c r="AKZ125" s="105"/>
      <c r="ALA125" s="105"/>
      <c r="ALB125" s="105"/>
      <c r="ALC125" s="105"/>
      <c r="ALD125" s="105"/>
      <c r="ALE125" s="105"/>
      <c r="ALF125" s="105"/>
      <c r="ALG125" s="105"/>
      <c r="ALH125" s="105"/>
      <c r="ALI125" s="105"/>
      <c r="ALJ125" s="105"/>
      <c r="ALK125" s="105"/>
      <c r="ALL125" s="105"/>
      <c r="ALM125" s="105"/>
      <c r="ALN125" s="105"/>
      <c r="ALO125" s="105"/>
      <c r="ALP125" s="105"/>
      <c r="ALQ125" s="105"/>
      <c r="ALR125" s="105"/>
      <c r="ALS125" s="105"/>
      <c r="ALT125" s="105"/>
      <c r="ALU125" s="105"/>
      <c r="ALV125" s="105"/>
      <c r="ALW125" s="105"/>
      <c r="ALX125" s="105"/>
      <c r="ALY125" s="105"/>
      <c r="ALZ125" s="105"/>
      <c r="AMA125" s="105"/>
      <c r="AMB125" s="105"/>
      <c r="AMC125" s="105"/>
      <c r="AMD125" s="105"/>
      <c r="AME125" s="105"/>
      <c r="AMF125" s="105"/>
      <c r="AMG125" s="105"/>
      <c r="AMH125" s="105"/>
      <c r="AMI125" s="105"/>
      <c r="AMJ125" s="105"/>
      <c r="AMK125" s="105"/>
      <c r="AML125" s="105"/>
      <c r="AMM125" s="105"/>
      <c r="AMN125" s="105"/>
      <c r="AMO125" s="105"/>
      <c r="AMP125" s="105"/>
      <c r="AMQ125" s="105"/>
      <c r="AMR125" s="105"/>
      <c r="AMS125" s="105"/>
      <c r="AMT125" s="105"/>
      <c r="AMU125" s="105"/>
      <c r="AMV125" s="105"/>
      <c r="AMW125" s="105"/>
      <c r="AMX125" s="105"/>
      <c r="AMY125" s="105"/>
      <c r="AMZ125" s="105"/>
      <c r="ANA125" s="105"/>
      <c r="ANB125" s="105"/>
      <c r="ANC125" s="105"/>
      <c r="AND125" s="105"/>
      <c r="ANE125" s="105"/>
      <c r="ANF125" s="105"/>
      <c r="ANG125" s="105"/>
      <c r="ANH125" s="105"/>
      <c r="ANI125" s="105"/>
      <c r="ANJ125" s="105"/>
      <c r="ANK125" s="105"/>
      <c r="ANL125" s="105"/>
      <c r="ANM125" s="105"/>
      <c r="ANN125" s="105"/>
      <c r="ANO125" s="105"/>
      <c r="ANP125" s="105"/>
      <c r="ANQ125" s="105"/>
      <c r="ANR125" s="105"/>
      <c r="ANS125" s="105"/>
      <c r="ANT125" s="105"/>
      <c r="ANU125" s="105"/>
      <c r="ANV125" s="105"/>
      <c r="ANW125" s="105"/>
      <c r="ANX125" s="105"/>
      <c r="ANY125" s="105"/>
      <c r="ANZ125" s="105"/>
      <c r="AOA125" s="105"/>
      <c r="AOB125" s="105"/>
      <c r="AOC125" s="105"/>
      <c r="AOD125" s="105"/>
      <c r="AOE125" s="105"/>
      <c r="AOF125" s="105"/>
      <c r="AOG125" s="105"/>
      <c r="AOH125" s="105"/>
      <c r="AOI125" s="105"/>
      <c r="AOJ125" s="105"/>
      <c r="AOK125" s="105"/>
      <c r="AOL125" s="105"/>
      <c r="AOM125" s="105"/>
      <c r="AON125" s="105"/>
      <c r="AOO125" s="105"/>
      <c r="AOP125" s="105"/>
      <c r="AOQ125" s="105"/>
      <c r="AOR125" s="105"/>
      <c r="AOS125" s="105"/>
      <c r="AOT125" s="105"/>
      <c r="AOU125" s="105"/>
      <c r="AOV125" s="105"/>
      <c r="AOW125" s="105"/>
      <c r="AOX125" s="105"/>
      <c r="AOY125" s="105"/>
      <c r="AOZ125" s="105"/>
      <c r="APA125" s="105"/>
      <c r="APB125" s="105"/>
      <c r="APC125" s="105"/>
      <c r="APD125" s="105"/>
      <c r="APE125" s="105"/>
      <c r="APF125" s="105"/>
      <c r="APG125" s="105"/>
      <c r="APH125" s="105"/>
      <c r="API125" s="105"/>
      <c r="APJ125" s="105"/>
      <c r="APK125" s="105"/>
      <c r="APL125" s="105"/>
      <c r="APM125" s="105"/>
      <c r="APN125" s="105"/>
      <c r="APO125" s="105"/>
      <c r="APP125" s="105"/>
      <c r="APQ125" s="105"/>
      <c r="APR125" s="105"/>
      <c r="APS125" s="105"/>
      <c r="APT125" s="105"/>
      <c r="APU125" s="105"/>
      <c r="APV125" s="105"/>
      <c r="APW125" s="105"/>
      <c r="APX125" s="105"/>
      <c r="APY125" s="105"/>
      <c r="APZ125" s="105"/>
      <c r="AQA125" s="105"/>
      <c r="AQB125" s="105"/>
      <c r="AQC125" s="105"/>
      <c r="AQD125" s="105"/>
      <c r="AQE125" s="105"/>
      <c r="AQF125" s="105"/>
      <c r="AQG125" s="105"/>
      <c r="AQH125" s="105"/>
      <c r="AQI125" s="105"/>
      <c r="AQJ125" s="105"/>
      <c r="AQK125" s="105"/>
      <c r="AQL125" s="105"/>
      <c r="AQM125" s="105"/>
      <c r="AQN125" s="105"/>
      <c r="AQO125" s="105"/>
      <c r="AQP125" s="105"/>
      <c r="AQQ125" s="105"/>
      <c r="AQR125" s="105"/>
      <c r="AQS125" s="105"/>
      <c r="AQT125" s="105"/>
      <c r="AQU125" s="105"/>
      <c r="AQV125" s="105"/>
      <c r="AQW125" s="105"/>
      <c r="AQX125" s="105"/>
      <c r="AQY125" s="105"/>
      <c r="AQZ125" s="105"/>
      <c r="ARA125" s="105"/>
      <c r="ARB125" s="105"/>
      <c r="ARC125" s="105"/>
      <c r="ARD125" s="105"/>
      <c r="ARE125" s="105"/>
      <c r="ARF125" s="105"/>
      <c r="ARG125" s="105"/>
      <c r="ARH125" s="105"/>
      <c r="ARI125" s="105"/>
      <c r="ARJ125" s="105"/>
      <c r="ARK125" s="105"/>
      <c r="ARL125" s="105"/>
      <c r="ARM125" s="105"/>
      <c r="ARN125" s="105"/>
      <c r="ARO125" s="105"/>
      <c r="ARP125" s="105"/>
      <c r="ARQ125" s="105"/>
      <c r="ARR125" s="105"/>
      <c r="ARS125" s="105"/>
      <c r="ART125" s="105"/>
      <c r="ARU125" s="105"/>
      <c r="ARV125" s="105"/>
      <c r="ARW125" s="105"/>
      <c r="ARX125" s="105"/>
      <c r="ARY125" s="105"/>
      <c r="ARZ125" s="105"/>
      <c r="ASA125" s="105"/>
      <c r="ASB125" s="105"/>
      <c r="ASC125" s="105"/>
      <c r="ASD125" s="105"/>
      <c r="ASE125" s="105"/>
      <c r="ASF125" s="105"/>
      <c r="ASG125" s="105"/>
      <c r="ASH125" s="105"/>
      <c r="ASI125" s="105"/>
      <c r="ASJ125" s="105"/>
      <c r="ASK125" s="105"/>
      <c r="ASL125" s="105"/>
      <c r="ASM125" s="105"/>
      <c r="ASN125" s="105"/>
      <c r="ASO125" s="105"/>
      <c r="ASP125" s="105"/>
      <c r="ASQ125" s="105"/>
      <c r="ASR125" s="105"/>
      <c r="ASS125" s="105"/>
      <c r="AST125" s="105"/>
      <c r="ASU125" s="105"/>
      <c r="ASV125" s="105"/>
      <c r="ASW125" s="105"/>
      <c r="ASX125" s="105"/>
      <c r="ASY125" s="105"/>
      <c r="ASZ125" s="105"/>
      <c r="ATA125" s="105"/>
      <c r="ATB125" s="105"/>
      <c r="ATC125" s="105"/>
      <c r="ATD125" s="105"/>
      <c r="ATE125" s="105"/>
      <c r="ATF125" s="105"/>
      <c r="ATG125" s="105"/>
      <c r="ATH125" s="105"/>
      <c r="ATI125" s="105"/>
      <c r="ATJ125" s="105"/>
      <c r="ATK125" s="105"/>
      <c r="ATL125" s="105"/>
      <c r="ATM125" s="105"/>
      <c r="ATN125" s="105"/>
      <c r="ATO125" s="105"/>
      <c r="ATP125" s="105"/>
      <c r="ATQ125" s="105"/>
      <c r="ATR125" s="105"/>
      <c r="ATS125" s="105"/>
      <c r="ATT125" s="105"/>
      <c r="ATU125" s="105"/>
      <c r="ATV125" s="105"/>
      <c r="ATW125" s="105"/>
      <c r="ATX125" s="105"/>
      <c r="ATY125" s="105"/>
      <c r="ATZ125" s="105"/>
      <c r="AUA125" s="105"/>
      <c r="AUB125" s="105"/>
      <c r="AUC125" s="105"/>
      <c r="AUD125" s="105"/>
      <c r="AUE125" s="105"/>
      <c r="AUF125" s="105"/>
      <c r="AUG125" s="105"/>
      <c r="AUH125" s="105"/>
      <c r="AUI125" s="105"/>
      <c r="AUJ125" s="105"/>
      <c r="AUK125" s="105"/>
      <c r="AUL125" s="105"/>
      <c r="AUM125" s="105"/>
      <c r="AUN125" s="105"/>
      <c r="AUO125" s="105"/>
      <c r="AUP125" s="105"/>
      <c r="AUQ125" s="105"/>
      <c r="AUR125" s="105"/>
      <c r="AUS125" s="105"/>
      <c r="AUT125" s="105"/>
      <c r="AUU125" s="105"/>
      <c r="AUV125" s="105"/>
      <c r="AUW125" s="105"/>
      <c r="AUX125" s="105"/>
      <c r="AUY125" s="105"/>
      <c r="AUZ125" s="105"/>
      <c r="AVA125" s="105"/>
      <c r="AVB125" s="105"/>
      <c r="AVC125" s="105"/>
      <c r="AVD125" s="105"/>
      <c r="AVE125" s="105"/>
      <c r="AVF125" s="105"/>
      <c r="AVG125" s="105"/>
      <c r="AVH125" s="105"/>
      <c r="AVI125" s="105"/>
      <c r="AVJ125" s="105"/>
      <c r="AVK125" s="105"/>
      <c r="AVL125" s="105"/>
      <c r="AVM125" s="105"/>
      <c r="AVN125" s="105"/>
      <c r="AVO125" s="105"/>
      <c r="AVP125" s="105"/>
      <c r="AVQ125" s="105"/>
      <c r="AVR125" s="105"/>
      <c r="AVS125" s="105"/>
      <c r="AVT125" s="105"/>
      <c r="AVU125" s="105"/>
      <c r="AVV125" s="105"/>
      <c r="AVW125" s="105"/>
      <c r="AVX125" s="105"/>
      <c r="AVY125" s="105"/>
      <c r="AVZ125" s="105"/>
      <c r="AWA125" s="105"/>
      <c r="AWB125" s="105"/>
      <c r="AWC125" s="105"/>
      <c r="AWD125" s="105"/>
      <c r="AWE125" s="105"/>
      <c r="AWF125" s="105"/>
      <c r="AWG125" s="105"/>
      <c r="AWH125" s="105"/>
    </row>
    <row r="126" spans="1:1282" s="58" customFormat="1">
      <c r="A126" s="2578"/>
      <c r="B126" s="65"/>
      <c r="C126" s="7"/>
      <c r="D126" s="7"/>
      <c r="E126" s="7"/>
      <c r="F126" s="7"/>
      <c r="G126" s="7"/>
      <c r="H126" s="7"/>
      <c r="I126" s="7"/>
      <c r="J126" s="7"/>
      <c r="K126" s="7"/>
      <c r="L126" s="7"/>
      <c r="M126" s="7"/>
      <c r="N126" s="8"/>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c r="BV126" s="105"/>
      <c r="BW126" s="105"/>
      <c r="BX126" s="105"/>
      <c r="BY126" s="105"/>
      <c r="BZ126" s="105"/>
      <c r="CA126" s="105"/>
      <c r="CB126" s="105"/>
      <c r="CC126" s="105"/>
      <c r="CD126" s="105"/>
      <c r="CE126" s="105"/>
      <c r="CF126" s="105"/>
      <c r="CG126" s="105"/>
      <c r="CH126" s="105"/>
      <c r="CI126" s="105"/>
      <c r="CJ126" s="105"/>
      <c r="CK126" s="105"/>
      <c r="CL126" s="105"/>
      <c r="CM126" s="105"/>
      <c r="CN126" s="105"/>
      <c r="CO126" s="105"/>
      <c r="CP126" s="105"/>
      <c r="CQ126" s="105"/>
      <c r="CR126" s="105"/>
      <c r="CS126" s="105"/>
      <c r="CT126" s="105"/>
      <c r="CU126" s="105"/>
      <c r="CV126" s="105"/>
      <c r="CW126" s="105"/>
      <c r="CX126" s="105"/>
      <c r="CY126" s="105"/>
      <c r="CZ126" s="105"/>
      <c r="DA126" s="105"/>
      <c r="DB126" s="105"/>
      <c r="DC126" s="105"/>
      <c r="DD126" s="105"/>
      <c r="DE126" s="105"/>
      <c r="DF126" s="105"/>
      <c r="DG126" s="105"/>
      <c r="DH126" s="105"/>
      <c r="DI126" s="105"/>
      <c r="DJ126" s="105"/>
      <c r="DK126" s="105"/>
      <c r="DL126" s="105"/>
      <c r="DM126" s="105"/>
      <c r="DN126" s="105"/>
      <c r="DO126" s="105"/>
      <c r="DP126" s="105"/>
      <c r="DQ126" s="105"/>
      <c r="DR126" s="105"/>
      <c r="DS126" s="105"/>
      <c r="DT126" s="105"/>
      <c r="DU126" s="105"/>
      <c r="DV126" s="105"/>
      <c r="DW126" s="105"/>
      <c r="DX126" s="105"/>
      <c r="DY126" s="105"/>
      <c r="DZ126" s="105"/>
      <c r="EA126" s="105"/>
      <c r="EB126" s="105"/>
      <c r="EC126" s="105"/>
      <c r="ED126" s="105"/>
      <c r="EE126" s="105"/>
      <c r="EF126" s="105"/>
      <c r="EG126" s="105"/>
      <c r="EH126" s="105"/>
      <c r="EI126" s="105"/>
      <c r="EJ126" s="105"/>
      <c r="EK126" s="105"/>
      <c r="EL126" s="105"/>
      <c r="EM126" s="105"/>
      <c r="EN126" s="105"/>
      <c r="EO126" s="105"/>
      <c r="EP126" s="105"/>
      <c r="EQ126" s="105"/>
      <c r="ER126" s="105"/>
      <c r="ES126" s="105"/>
      <c r="ET126" s="105"/>
      <c r="EU126" s="105"/>
      <c r="EV126" s="105"/>
      <c r="EW126" s="105"/>
      <c r="EX126" s="105"/>
      <c r="EY126" s="105"/>
      <c r="EZ126" s="105"/>
      <c r="FA126" s="105"/>
      <c r="FB126" s="105"/>
      <c r="FC126" s="105"/>
      <c r="FD126" s="105"/>
      <c r="FE126" s="105"/>
      <c r="FF126" s="105"/>
      <c r="FG126" s="105"/>
      <c r="FH126" s="105"/>
      <c r="FI126" s="105"/>
      <c r="FJ126" s="105"/>
      <c r="FK126" s="105"/>
      <c r="FL126" s="105"/>
      <c r="FM126" s="105"/>
      <c r="FN126" s="105"/>
      <c r="FO126" s="105"/>
      <c r="FP126" s="105"/>
      <c r="FQ126" s="105"/>
      <c r="FR126" s="105"/>
      <c r="FS126" s="105"/>
      <c r="FT126" s="105"/>
      <c r="FU126" s="105"/>
      <c r="FV126" s="105"/>
      <c r="FW126" s="105"/>
      <c r="FX126" s="105"/>
      <c r="FY126" s="105"/>
      <c r="FZ126" s="105"/>
      <c r="GA126" s="105"/>
      <c r="GB126" s="105"/>
      <c r="GC126" s="105"/>
      <c r="GD126" s="105"/>
      <c r="GE126" s="105"/>
      <c r="GF126" s="105"/>
      <c r="GG126" s="105"/>
      <c r="GH126" s="105"/>
      <c r="GI126" s="105"/>
      <c r="GJ126" s="105"/>
      <c r="GK126" s="105"/>
      <c r="GL126" s="105"/>
      <c r="GM126" s="105"/>
      <c r="GN126" s="105"/>
      <c r="GO126" s="105"/>
      <c r="GP126" s="105"/>
      <c r="GQ126" s="105"/>
      <c r="GR126" s="105"/>
      <c r="GS126" s="105"/>
      <c r="GT126" s="105"/>
      <c r="GU126" s="105"/>
      <c r="GV126" s="105"/>
      <c r="GW126" s="105"/>
      <c r="GX126" s="105"/>
      <c r="GY126" s="105"/>
      <c r="GZ126" s="105"/>
      <c r="HA126" s="105"/>
      <c r="HB126" s="105"/>
      <c r="HC126" s="105"/>
      <c r="HD126" s="105"/>
      <c r="HE126" s="105"/>
      <c r="HF126" s="105"/>
      <c r="HG126" s="105"/>
      <c r="HH126" s="105"/>
      <c r="HI126" s="105"/>
      <c r="HJ126" s="105"/>
      <c r="HK126" s="105"/>
      <c r="HL126" s="105"/>
      <c r="HM126" s="105"/>
      <c r="HN126" s="105"/>
      <c r="HO126" s="105"/>
      <c r="HP126" s="105"/>
      <c r="HQ126" s="105"/>
      <c r="HR126" s="105"/>
      <c r="HS126" s="105"/>
      <c r="HT126" s="105"/>
      <c r="HU126" s="105"/>
      <c r="HV126" s="105"/>
      <c r="HW126" s="105"/>
      <c r="HX126" s="105"/>
      <c r="HY126" s="105"/>
      <c r="HZ126" s="105"/>
      <c r="IA126" s="105"/>
      <c r="IB126" s="105"/>
      <c r="IC126" s="105"/>
      <c r="ID126" s="105"/>
      <c r="IE126" s="105"/>
      <c r="IF126" s="105"/>
      <c r="IG126" s="105"/>
      <c r="IH126" s="105"/>
      <c r="II126" s="105"/>
      <c r="IJ126" s="105"/>
      <c r="IK126" s="105"/>
      <c r="IL126" s="105"/>
      <c r="IM126" s="105"/>
      <c r="IN126" s="105"/>
      <c r="IO126" s="105"/>
      <c r="IP126" s="105"/>
      <c r="IQ126" s="105"/>
      <c r="IR126" s="105"/>
      <c r="IS126" s="105"/>
      <c r="IT126" s="105"/>
      <c r="IU126" s="105"/>
      <c r="IV126" s="105"/>
      <c r="IW126" s="105"/>
      <c r="IX126" s="105"/>
      <c r="IY126" s="105"/>
      <c r="IZ126" s="105"/>
      <c r="JA126" s="105"/>
      <c r="JB126" s="105"/>
      <c r="JC126" s="105"/>
      <c r="JD126" s="105"/>
      <c r="JE126" s="105"/>
      <c r="JF126" s="105"/>
      <c r="JG126" s="105"/>
      <c r="JH126" s="105"/>
      <c r="JI126" s="105"/>
      <c r="JJ126" s="105"/>
      <c r="JK126" s="105"/>
      <c r="JL126" s="105"/>
      <c r="JM126" s="105"/>
      <c r="JN126" s="105"/>
      <c r="JO126" s="105"/>
      <c r="JP126" s="105"/>
      <c r="JQ126" s="105"/>
      <c r="JR126" s="105"/>
      <c r="JS126" s="105"/>
      <c r="JT126" s="105"/>
      <c r="JU126" s="105"/>
      <c r="JV126" s="105"/>
      <c r="JW126" s="105"/>
      <c r="JX126" s="105"/>
      <c r="JY126" s="105"/>
      <c r="JZ126" s="105"/>
      <c r="KA126" s="105"/>
      <c r="KB126" s="105"/>
      <c r="KC126" s="105"/>
      <c r="KD126" s="105"/>
      <c r="KE126" s="105"/>
      <c r="KF126" s="105"/>
      <c r="KG126" s="105"/>
      <c r="KH126" s="105"/>
      <c r="KI126" s="105"/>
      <c r="KJ126" s="105"/>
      <c r="KK126" s="105"/>
      <c r="KL126" s="105"/>
      <c r="KM126" s="105"/>
      <c r="KN126" s="105"/>
      <c r="KO126" s="105"/>
      <c r="KP126" s="105"/>
      <c r="KQ126" s="105"/>
      <c r="KR126" s="105"/>
      <c r="KS126" s="105"/>
      <c r="KT126" s="105"/>
      <c r="KU126" s="105"/>
      <c r="KV126" s="105"/>
      <c r="KW126" s="105"/>
      <c r="KX126" s="105"/>
      <c r="KY126" s="105"/>
      <c r="KZ126" s="105"/>
      <c r="LA126" s="105"/>
      <c r="LB126" s="105"/>
      <c r="LC126" s="105"/>
      <c r="LD126" s="105"/>
      <c r="LE126" s="105"/>
      <c r="LF126" s="105"/>
      <c r="LG126" s="105"/>
      <c r="LH126" s="105"/>
      <c r="LI126" s="105"/>
      <c r="LJ126" s="105"/>
      <c r="LK126" s="105"/>
      <c r="LL126" s="105"/>
      <c r="LM126" s="105"/>
      <c r="LN126" s="105"/>
      <c r="LO126" s="105"/>
      <c r="LP126" s="105"/>
      <c r="LQ126" s="105"/>
      <c r="LR126" s="105"/>
      <c r="LS126" s="105"/>
      <c r="LT126" s="105"/>
      <c r="LU126" s="105"/>
      <c r="LV126" s="105"/>
      <c r="LW126" s="105"/>
      <c r="LX126" s="105"/>
      <c r="LY126" s="105"/>
      <c r="LZ126" s="105"/>
      <c r="MA126" s="105"/>
      <c r="MB126" s="105"/>
      <c r="MC126" s="105"/>
      <c r="MD126" s="105"/>
      <c r="ME126" s="105"/>
      <c r="MF126" s="105"/>
      <c r="MG126" s="105"/>
      <c r="MH126" s="105"/>
      <c r="MI126" s="105"/>
      <c r="MJ126" s="105"/>
      <c r="MK126" s="105"/>
      <c r="ML126" s="105"/>
      <c r="MM126" s="105"/>
      <c r="MN126" s="105"/>
      <c r="MO126" s="105"/>
      <c r="MP126" s="105"/>
      <c r="MQ126" s="105"/>
      <c r="MR126" s="105"/>
      <c r="MS126" s="105"/>
      <c r="MT126" s="105"/>
      <c r="MU126" s="105"/>
      <c r="MV126" s="105"/>
      <c r="MW126" s="105"/>
      <c r="MX126" s="105"/>
      <c r="MY126" s="105"/>
      <c r="MZ126" s="105"/>
      <c r="NA126" s="105"/>
      <c r="NB126" s="105"/>
      <c r="NC126" s="105"/>
      <c r="ND126" s="105"/>
      <c r="NE126" s="105"/>
      <c r="NF126" s="105"/>
      <c r="NG126" s="105"/>
      <c r="NH126" s="105"/>
      <c r="NI126" s="105"/>
      <c r="NJ126" s="105"/>
      <c r="NK126" s="105"/>
      <c r="NL126" s="105"/>
      <c r="NM126" s="105"/>
      <c r="NN126" s="105"/>
      <c r="NO126" s="105"/>
      <c r="NP126" s="105"/>
      <c r="NQ126" s="105"/>
      <c r="NR126" s="105"/>
      <c r="NS126" s="105"/>
      <c r="NT126" s="105"/>
      <c r="NU126" s="105"/>
      <c r="NV126" s="105"/>
      <c r="NW126" s="105"/>
      <c r="NX126" s="105"/>
      <c r="NY126" s="105"/>
      <c r="NZ126" s="105"/>
      <c r="OA126" s="105"/>
      <c r="OB126" s="105"/>
      <c r="OC126" s="105"/>
      <c r="OD126" s="105"/>
      <c r="OE126" s="105"/>
      <c r="OF126" s="105"/>
      <c r="OG126" s="105"/>
      <c r="OH126" s="105"/>
      <c r="OI126" s="105"/>
      <c r="OJ126" s="105"/>
      <c r="OK126" s="105"/>
      <c r="OL126" s="105"/>
      <c r="OM126" s="105"/>
      <c r="ON126" s="105"/>
      <c r="OO126" s="105"/>
      <c r="OP126" s="105"/>
      <c r="OQ126" s="105"/>
      <c r="OR126" s="105"/>
      <c r="OS126" s="105"/>
      <c r="OT126" s="105"/>
      <c r="OU126" s="105"/>
      <c r="OV126" s="105"/>
      <c r="OW126" s="105"/>
      <c r="OX126" s="105"/>
      <c r="OY126" s="105"/>
      <c r="OZ126" s="105"/>
      <c r="PA126" s="105"/>
      <c r="PB126" s="105"/>
      <c r="PC126" s="105"/>
      <c r="PD126" s="105"/>
      <c r="PE126" s="105"/>
      <c r="PF126" s="105"/>
      <c r="PG126" s="105"/>
      <c r="PH126" s="105"/>
      <c r="PI126" s="105"/>
      <c r="PJ126" s="105"/>
      <c r="PK126" s="105"/>
      <c r="PL126" s="105"/>
      <c r="PM126" s="105"/>
      <c r="PN126" s="105"/>
      <c r="PO126" s="105"/>
      <c r="PP126" s="105"/>
      <c r="PQ126" s="105"/>
      <c r="PR126" s="105"/>
      <c r="PS126" s="105"/>
      <c r="PT126" s="105"/>
      <c r="PU126" s="105"/>
      <c r="PV126" s="105"/>
      <c r="PW126" s="105"/>
      <c r="PX126" s="105"/>
      <c r="PY126" s="105"/>
      <c r="PZ126" s="105"/>
      <c r="QA126" s="105"/>
      <c r="QB126" s="105"/>
      <c r="QC126" s="105"/>
      <c r="QD126" s="105"/>
      <c r="QE126" s="105"/>
      <c r="QF126" s="105"/>
      <c r="QG126" s="105"/>
      <c r="QH126" s="105"/>
      <c r="QI126" s="105"/>
      <c r="QJ126" s="105"/>
      <c r="QK126" s="105"/>
      <c r="QL126" s="105"/>
      <c r="QM126" s="105"/>
      <c r="QN126" s="105"/>
      <c r="QO126" s="105"/>
      <c r="QP126" s="105"/>
      <c r="QQ126" s="105"/>
      <c r="QR126" s="105"/>
      <c r="QS126" s="105"/>
      <c r="QT126" s="105"/>
      <c r="QU126" s="105"/>
      <c r="QV126" s="105"/>
      <c r="QW126" s="105"/>
      <c r="QX126" s="105"/>
      <c r="QY126" s="105"/>
      <c r="QZ126" s="105"/>
      <c r="RA126" s="105"/>
      <c r="RB126" s="105"/>
      <c r="RC126" s="105"/>
      <c r="RD126" s="105"/>
      <c r="RE126" s="105"/>
      <c r="RF126" s="105"/>
      <c r="RG126" s="105"/>
      <c r="RH126" s="105"/>
      <c r="RI126" s="105"/>
      <c r="RJ126" s="105"/>
      <c r="RK126" s="105"/>
      <c r="RL126" s="105"/>
      <c r="RM126" s="105"/>
      <c r="RN126" s="105"/>
      <c r="RO126" s="105"/>
      <c r="RP126" s="105"/>
      <c r="RQ126" s="105"/>
      <c r="RR126" s="105"/>
      <c r="RS126" s="105"/>
      <c r="RT126" s="105"/>
      <c r="RU126" s="105"/>
      <c r="RV126" s="105"/>
      <c r="RW126" s="105"/>
      <c r="RX126" s="105"/>
      <c r="RY126" s="105"/>
      <c r="RZ126" s="105"/>
      <c r="SA126" s="105"/>
      <c r="SB126" s="105"/>
      <c r="SC126" s="105"/>
      <c r="SD126" s="105"/>
      <c r="SE126" s="105"/>
      <c r="SF126" s="105"/>
      <c r="SG126" s="105"/>
      <c r="SH126" s="105"/>
      <c r="SI126" s="105"/>
      <c r="SJ126" s="105"/>
      <c r="SK126" s="105"/>
      <c r="SL126" s="105"/>
      <c r="SM126" s="105"/>
      <c r="SN126" s="105"/>
      <c r="SO126" s="105"/>
      <c r="SP126" s="105"/>
      <c r="SQ126" s="105"/>
      <c r="SR126" s="105"/>
      <c r="SS126" s="105"/>
      <c r="ST126" s="105"/>
      <c r="SU126" s="105"/>
      <c r="SV126" s="105"/>
      <c r="SW126" s="105"/>
      <c r="SX126" s="105"/>
      <c r="SY126" s="105"/>
      <c r="SZ126" s="105"/>
      <c r="TA126" s="105"/>
      <c r="TB126" s="105"/>
      <c r="TC126" s="105"/>
      <c r="TD126" s="105"/>
      <c r="TE126" s="105"/>
      <c r="TF126" s="105"/>
      <c r="TG126" s="105"/>
      <c r="TH126" s="105"/>
      <c r="TI126" s="105"/>
      <c r="TJ126" s="105"/>
      <c r="TK126" s="105"/>
      <c r="TL126" s="105"/>
      <c r="TM126" s="105"/>
      <c r="TN126" s="105"/>
      <c r="TO126" s="105"/>
      <c r="TP126" s="105"/>
      <c r="TQ126" s="105"/>
      <c r="TR126" s="105"/>
      <c r="TS126" s="105"/>
      <c r="TT126" s="105"/>
      <c r="TU126" s="105"/>
      <c r="TV126" s="105"/>
      <c r="TW126" s="105"/>
      <c r="TX126" s="105"/>
      <c r="TY126" s="105"/>
      <c r="TZ126" s="105"/>
      <c r="UA126" s="105"/>
      <c r="UB126" s="105"/>
      <c r="UC126" s="105"/>
      <c r="UD126" s="105"/>
      <c r="UE126" s="105"/>
      <c r="UF126" s="105"/>
      <c r="UG126" s="105"/>
      <c r="UH126" s="105"/>
      <c r="UI126" s="105"/>
      <c r="UJ126" s="105"/>
      <c r="UK126" s="105"/>
      <c r="UL126" s="105"/>
      <c r="UM126" s="105"/>
      <c r="UN126" s="105"/>
      <c r="UO126" s="105"/>
      <c r="UP126" s="105"/>
      <c r="UQ126" s="105"/>
      <c r="UR126" s="105"/>
      <c r="US126" s="105"/>
      <c r="UT126" s="105"/>
      <c r="UU126" s="105"/>
      <c r="UV126" s="105"/>
      <c r="UW126" s="105"/>
      <c r="UX126" s="105"/>
      <c r="UY126" s="105"/>
      <c r="UZ126" s="105"/>
      <c r="VA126" s="105"/>
      <c r="VB126" s="105"/>
      <c r="VC126" s="105"/>
      <c r="VD126" s="105"/>
      <c r="VE126" s="105"/>
      <c r="VF126" s="105"/>
      <c r="VG126" s="105"/>
      <c r="VH126" s="105"/>
      <c r="VI126" s="105"/>
      <c r="VJ126" s="105"/>
      <c r="VK126" s="105"/>
      <c r="VL126" s="105"/>
      <c r="VM126" s="105"/>
      <c r="VN126" s="105"/>
      <c r="VO126" s="105"/>
      <c r="VP126" s="105"/>
      <c r="VQ126" s="105"/>
      <c r="VR126" s="105"/>
      <c r="VS126" s="105"/>
      <c r="VT126" s="105"/>
      <c r="VU126" s="105"/>
      <c r="VV126" s="105"/>
      <c r="VW126" s="105"/>
      <c r="VX126" s="105"/>
      <c r="VY126" s="105"/>
      <c r="VZ126" s="105"/>
      <c r="WA126" s="105"/>
      <c r="WB126" s="105"/>
      <c r="WC126" s="105"/>
      <c r="WD126" s="105"/>
      <c r="WE126" s="105"/>
      <c r="WF126" s="105"/>
      <c r="WG126" s="105"/>
      <c r="WH126" s="105"/>
      <c r="WI126" s="105"/>
      <c r="WJ126" s="105"/>
      <c r="WK126" s="105"/>
      <c r="WL126" s="105"/>
      <c r="WM126" s="105"/>
      <c r="WN126" s="105"/>
      <c r="WO126" s="105"/>
      <c r="WP126" s="105"/>
      <c r="WQ126" s="105"/>
      <c r="WR126" s="105"/>
      <c r="WS126" s="105"/>
      <c r="WT126" s="105"/>
      <c r="WU126" s="105"/>
      <c r="WV126" s="105"/>
      <c r="WW126" s="105"/>
      <c r="WX126" s="105"/>
      <c r="WY126" s="105"/>
      <c r="WZ126" s="105"/>
      <c r="XA126" s="105"/>
      <c r="XB126" s="105"/>
      <c r="XC126" s="105"/>
      <c r="XD126" s="105"/>
      <c r="XE126" s="105"/>
      <c r="XF126" s="105"/>
      <c r="XG126" s="105"/>
      <c r="XH126" s="105"/>
      <c r="XI126" s="105"/>
      <c r="XJ126" s="105"/>
      <c r="XK126" s="105"/>
      <c r="XL126" s="105"/>
      <c r="XM126" s="105"/>
      <c r="XN126" s="105"/>
      <c r="XO126" s="105"/>
      <c r="XP126" s="105"/>
      <c r="XQ126" s="105"/>
      <c r="XR126" s="105"/>
      <c r="XS126" s="105"/>
      <c r="XT126" s="105"/>
      <c r="XU126" s="105"/>
      <c r="XV126" s="105"/>
      <c r="XW126" s="105"/>
      <c r="XX126" s="105"/>
      <c r="XY126" s="105"/>
      <c r="XZ126" s="105"/>
      <c r="YA126" s="105"/>
      <c r="YB126" s="105"/>
      <c r="YC126" s="105"/>
      <c r="YD126" s="105"/>
      <c r="YE126" s="105"/>
      <c r="YF126" s="105"/>
      <c r="YG126" s="105"/>
      <c r="YH126" s="105"/>
      <c r="YI126" s="105"/>
      <c r="YJ126" s="105"/>
      <c r="YK126" s="105"/>
      <c r="YL126" s="105"/>
      <c r="YM126" s="105"/>
      <c r="YN126" s="105"/>
      <c r="YO126" s="105"/>
      <c r="YP126" s="105"/>
      <c r="YQ126" s="105"/>
      <c r="YR126" s="105"/>
      <c r="YS126" s="105"/>
      <c r="YT126" s="105"/>
      <c r="YU126" s="105"/>
      <c r="YV126" s="105"/>
      <c r="YW126" s="105"/>
      <c r="YX126" s="105"/>
      <c r="YY126" s="105"/>
      <c r="YZ126" s="105"/>
      <c r="ZA126" s="105"/>
      <c r="ZB126" s="105"/>
      <c r="ZC126" s="105"/>
      <c r="ZD126" s="105"/>
      <c r="ZE126" s="105"/>
      <c r="ZF126" s="105"/>
      <c r="ZG126" s="105"/>
      <c r="ZH126" s="105"/>
      <c r="ZI126" s="105"/>
      <c r="ZJ126" s="105"/>
      <c r="ZK126" s="105"/>
      <c r="ZL126" s="105"/>
      <c r="ZM126" s="105"/>
      <c r="ZN126" s="105"/>
      <c r="ZO126" s="105"/>
      <c r="ZP126" s="105"/>
      <c r="ZQ126" s="105"/>
      <c r="ZR126" s="105"/>
      <c r="ZS126" s="105"/>
      <c r="ZT126" s="105"/>
      <c r="ZU126" s="105"/>
      <c r="ZV126" s="105"/>
      <c r="ZW126" s="105"/>
      <c r="ZX126" s="105"/>
      <c r="ZY126" s="105"/>
      <c r="ZZ126" s="105"/>
      <c r="AAA126" s="105"/>
      <c r="AAB126" s="105"/>
      <c r="AAC126" s="105"/>
      <c r="AAD126" s="105"/>
      <c r="AAE126" s="105"/>
      <c r="AAF126" s="105"/>
      <c r="AAG126" s="105"/>
      <c r="AAH126" s="105"/>
      <c r="AAI126" s="105"/>
      <c r="AAJ126" s="105"/>
      <c r="AAK126" s="105"/>
      <c r="AAL126" s="105"/>
      <c r="AAM126" s="105"/>
      <c r="AAN126" s="105"/>
      <c r="AAO126" s="105"/>
      <c r="AAP126" s="105"/>
      <c r="AAQ126" s="105"/>
      <c r="AAR126" s="105"/>
      <c r="AAS126" s="105"/>
      <c r="AAT126" s="105"/>
      <c r="AAU126" s="105"/>
      <c r="AAV126" s="105"/>
      <c r="AAW126" s="105"/>
      <c r="AAX126" s="105"/>
      <c r="AAY126" s="105"/>
      <c r="AAZ126" s="105"/>
      <c r="ABA126" s="105"/>
      <c r="ABB126" s="105"/>
      <c r="ABC126" s="105"/>
      <c r="ABD126" s="105"/>
      <c r="ABE126" s="105"/>
      <c r="ABF126" s="105"/>
      <c r="ABG126" s="105"/>
      <c r="ABH126" s="105"/>
      <c r="ABI126" s="105"/>
      <c r="ABJ126" s="105"/>
      <c r="ABK126" s="105"/>
      <c r="ABL126" s="105"/>
      <c r="ABM126" s="105"/>
      <c r="ABN126" s="105"/>
      <c r="ABO126" s="105"/>
      <c r="ABP126" s="105"/>
      <c r="ABQ126" s="105"/>
      <c r="ABR126" s="105"/>
      <c r="ABS126" s="105"/>
      <c r="ABT126" s="105"/>
      <c r="ABU126" s="105"/>
      <c r="ABV126" s="105"/>
      <c r="ABW126" s="105"/>
      <c r="ABX126" s="105"/>
      <c r="ABY126" s="105"/>
      <c r="ABZ126" s="105"/>
      <c r="ACA126" s="105"/>
      <c r="ACB126" s="105"/>
      <c r="ACC126" s="105"/>
      <c r="ACD126" s="105"/>
      <c r="ACE126" s="105"/>
      <c r="ACF126" s="105"/>
      <c r="ACG126" s="105"/>
      <c r="ACH126" s="105"/>
      <c r="ACI126" s="105"/>
      <c r="ACJ126" s="105"/>
      <c r="ACK126" s="105"/>
      <c r="ACL126" s="105"/>
      <c r="ACM126" s="105"/>
      <c r="ACN126" s="105"/>
      <c r="ACO126" s="105"/>
      <c r="ACP126" s="105"/>
      <c r="ACQ126" s="105"/>
      <c r="ACR126" s="105"/>
      <c r="ACS126" s="105"/>
      <c r="ACT126" s="105"/>
      <c r="ACU126" s="105"/>
      <c r="ACV126" s="105"/>
      <c r="ACW126" s="105"/>
      <c r="ACX126" s="105"/>
      <c r="ACY126" s="105"/>
      <c r="ACZ126" s="105"/>
      <c r="ADA126" s="105"/>
      <c r="ADB126" s="105"/>
      <c r="ADC126" s="105"/>
      <c r="ADD126" s="105"/>
      <c r="ADE126" s="105"/>
      <c r="ADF126" s="105"/>
      <c r="ADG126" s="105"/>
      <c r="ADH126" s="105"/>
      <c r="ADI126" s="105"/>
      <c r="ADJ126" s="105"/>
      <c r="ADK126" s="105"/>
      <c r="ADL126" s="105"/>
      <c r="ADM126" s="105"/>
      <c r="ADN126" s="105"/>
      <c r="ADO126" s="105"/>
      <c r="ADP126" s="105"/>
      <c r="ADQ126" s="105"/>
      <c r="ADR126" s="105"/>
      <c r="ADS126" s="105"/>
      <c r="ADT126" s="105"/>
      <c r="ADU126" s="105"/>
      <c r="ADV126" s="105"/>
      <c r="ADW126" s="105"/>
      <c r="ADX126" s="105"/>
      <c r="ADY126" s="105"/>
      <c r="ADZ126" s="105"/>
      <c r="AEA126" s="105"/>
      <c r="AEB126" s="105"/>
      <c r="AEC126" s="105"/>
      <c r="AED126" s="105"/>
      <c r="AEE126" s="105"/>
      <c r="AEF126" s="105"/>
      <c r="AEG126" s="105"/>
      <c r="AEH126" s="105"/>
      <c r="AEI126" s="105"/>
      <c r="AEJ126" s="105"/>
      <c r="AEK126" s="105"/>
      <c r="AEL126" s="105"/>
      <c r="AEM126" s="105"/>
      <c r="AEN126" s="105"/>
      <c r="AEO126" s="105"/>
      <c r="AEP126" s="105"/>
      <c r="AEQ126" s="105"/>
      <c r="AER126" s="105"/>
      <c r="AES126" s="105"/>
      <c r="AET126" s="105"/>
      <c r="AEU126" s="105"/>
      <c r="AEV126" s="105"/>
      <c r="AEW126" s="105"/>
      <c r="AEX126" s="105"/>
      <c r="AEY126" s="105"/>
      <c r="AEZ126" s="105"/>
      <c r="AFA126" s="105"/>
      <c r="AFB126" s="105"/>
      <c r="AFC126" s="105"/>
      <c r="AFD126" s="105"/>
      <c r="AFE126" s="105"/>
      <c r="AFF126" s="105"/>
      <c r="AFG126" s="105"/>
      <c r="AFH126" s="105"/>
      <c r="AFI126" s="105"/>
      <c r="AFJ126" s="105"/>
      <c r="AFK126" s="105"/>
      <c r="AFL126" s="105"/>
      <c r="AFM126" s="105"/>
      <c r="AFN126" s="105"/>
      <c r="AFO126" s="105"/>
      <c r="AFP126" s="105"/>
      <c r="AFQ126" s="105"/>
      <c r="AFR126" s="105"/>
      <c r="AFS126" s="105"/>
      <c r="AFT126" s="105"/>
      <c r="AFU126" s="105"/>
      <c r="AFV126" s="105"/>
      <c r="AFW126" s="105"/>
      <c r="AFX126" s="105"/>
      <c r="AFY126" s="105"/>
      <c r="AFZ126" s="105"/>
      <c r="AGA126" s="105"/>
      <c r="AGB126" s="105"/>
      <c r="AGC126" s="105"/>
      <c r="AGD126" s="105"/>
      <c r="AGE126" s="105"/>
      <c r="AGF126" s="105"/>
      <c r="AGG126" s="105"/>
      <c r="AGH126" s="105"/>
      <c r="AGI126" s="105"/>
      <c r="AGJ126" s="105"/>
      <c r="AGK126" s="105"/>
      <c r="AGL126" s="105"/>
      <c r="AGM126" s="105"/>
      <c r="AGN126" s="105"/>
      <c r="AGO126" s="105"/>
      <c r="AGP126" s="105"/>
      <c r="AGQ126" s="105"/>
      <c r="AGR126" s="105"/>
      <c r="AGS126" s="105"/>
      <c r="AGT126" s="105"/>
      <c r="AGU126" s="105"/>
      <c r="AGV126" s="105"/>
      <c r="AGW126" s="105"/>
      <c r="AGX126" s="105"/>
      <c r="AGY126" s="105"/>
      <c r="AGZ126" s="105"/>
      <c r="AHA126" s="105"/>
      <c r="AHB126" s="105"/>
      <c r="AHC126" s="105"/>
      <c r="AHD126" s="105"/>
      <c r="AHE126" s="105"/>
      <c r="AHF126" s="105"/>
      <c r="AHG126" s="105"/>
      <c r="AHH126" s="105"/>
      <c r="AHI126" s="105"/>
      <c r="AHJ126" s="105"/>
      <c r="AHK126" s="105"/>
      <c r="AHL126" s="105"/>
      <c r="AHM126" s="105"/>
      <c r="AHN126" s="105"/>
      <c r="AHO126" s="105"/>
      <c r="AHP126" s="105"/>
      <c r="AHQ126" s="105"/>
      <c r="AHR126" s="105"/>
      <c r="AHS126" s="105"/>
      <c r="AHT126" s="105"/>
      <c r="AHU126" s="105"/>
      <c r="AHV126" s="105"/>
      <c r="AHW126" s="105"/>
      <c r="AHX126" s="105"/>
      <c r="AHY126" s="105"/>
      <c r="AHZ126" s="105"/>
      <c r="AIA126" s="105"/>
      <c r="AIB126" s="105"/>
      <c r="AIC126" s="105"/>
      <c r="AID126" s="105"/>
      <c r="AIE126" s="105"/>
      <c r="AIF126" s="105"/>
      <c r="AIG126" s="105"/>
      <c r="AIH126" s="105"/>
      <c r="AII126" s="105"/>
      <c r="AIJ126" s="105"/>
      <c r="AIK126" s="105"/>
      <c r="AIL126" s="105"/>
      <c r="AIM126" s="105"/>
      <c r="AIN126" s="105"/>
      <c r="AIO126" s="105"/>
      <c r="AIP126" s="105"/>
      <c r="AIQ126" s="105"/>
      <c r="AIR126" s="105"/>
      <c r="AIS126" s="105"/>
      <c r="AIT126" s="105"/>
      <c r="AIU126" s="105"/>
      <c r="AIV126" s="105"/>
      <c r="AIW126" s="105"/>
      <c r="AIX126" s="105"/>
      <c r="AIY126" s="105"/>
      <c r="AIZ126" s="105"/>
      <c r="AJA126" s="105"/>
      <c r="AJB126" s="105"/>
      <c r="AJC126" s="105"/>
      <c r="AJD126" s="105"/>
      <c r="AJE126" s="105"/>
      <c r="AJF126" s="105"/>
      <c r="AJG126" s="105"/>
      <c r="AJH126" s="105"/>
      <c r="AJI126" s="105"/>
      <c r="AJJ126" s="105"/>
      <c r="AJK126" s="105"/>
      <c r="AJL126" s="105"/>
      <c r="AJM126" s="105"/>
      <c r="AJN126" s="105"/>
      <c r="AJO126" s="105"/>
      <c r="AJP126" s="105"/>
      <c r="AJQ126" s="105"/>
      <c r="AJR126" s="105"/>
      <c r="AJS126" s="105"/>
      <c r="AJT126" s="105"/>
      <c r="AJU126" s="105"/>
      <c r="AJV126" s="105"/>
      <c r="AJW126" s="105"/>
      <c r="AJX126" s="105"/>
      <c r="AJY126" s="105"/>
      <c r="AJZ126" s="105"/>
      <c r="AKA126" s="105"/>
      <c r="AKB126" s="105"/>
      <c r="AKC126" s="105"/>
      <c r="AKD126" s="105"/>
      <c r="AKE126" s="105"/>
      <c r="AKF126" s="105"/>
      <c r="AKG126" s="105"/>
      <c r="AKH126" s="105"/>
      <c r="AKI126" s="105"/>
      <c r="AKJ126" s="105"/>
      <c r="AKK126" s="105"/>
      <c r="AKL126" s="105"/>
      <c r="AKM126" s="105"/>
      <c r="AKN126" s="105"/>
      <c r="AKO126" s="105"/>
      <c r="AKP126" s="105"/>
      <c r="AKQ126" s="105"/>
      <c r="AKR126" s="105"/>
      <c r="AKS126" s="105"/>
      <c r="AKT126" s="105"/>
      <c r="AKU126" s="105"/>
      <c r="AKV126" s="105"/>
      <c r="AKW126" s="105"/>
      <c r="AKX126" s="105"/>
      <c r="AKY126" s="105"/>
      <c r="AKZ126" s="105"/>
      <c r="ALA126" s="105"/>
      <c r="ALB126" s="105"/>
      <c r="ALC126" s="105"/>
      <c r="ALD126" s="105"/>
      <c r="ALE126" s="105"/>
      <c r="ALF126" s="105"/>
      <c r="ALG126" s="105"/>
      <c r="ALH126" s="105"/>
      <c r="ALI126" s="105"/>
      <c r="ALJ126" s="105"/>
      <c r="ALK126" s="105"/>
      <c r="ALL126" s="105"/>
      <c r="ALM126" s="105"/>
      <c r="ALN126" s="105"/>
      <c r="ALO126" s="105"/>
      <c r="ALP126" s="105"/>
      <c r="ALQ126" s="105"/>
      <c r="ALR126" s="105"/>
      <c r="ALS126" s="105"/>
      <c r="ALT126" s="105"/>
      <c r="ALU126" s="105"/>
      <c r="ALV126" s="105"/>
      <c r="ALW126" s="105"/>
      <c r="ALX126" s="105"/>
      <c r="ALY126" s="105"/>
      <c r="ALZ126" s="105"/>
      <c r="AMA126" s="105"/>
      <c r="AMB126" s="105"/>
      <c r="AMC126" s="105"/>
      <c r="AMD126" s="105"/>
      <c r="AME126" s="105"/>
      <c r="AMF126" s="105"/>
      <c r="AMG126" s="105"/>
      <c r="AMH126" s="105"/>
      <c r="AMI126" s="105"/>
      <c r="AMJ126" s="105"/>
      <c r="AMK126" s="105"/>
      <c r="AML126" s="105"/>
      <c r="AMM126" s="105"/>
      <c r="AMN126" s="105"/>
      <c r="AMO126" s="105"/>
      <c r="AMP126" s="105"/>
      <c r="AMQ126" s="105"/>
      <c r="AMR126" s="105"/>
      <c r="AMS126" s="105"/>
      <c r="AMT126" s="105"/>
      <c r="AMU126" s="105"/>
      <c r="AMV126" s="105"/>
      <c r="AMW126" s="105"/>
      <c r="AMX126" s="105"/>
      <c r="AMY126" s="105"/>
      <c r="AMZ126" s="105"/>
      <c r="ANA126" s="105"/>
      <c r="ANB126" s="105"/>
      <c r="ANC126" s="105"/>
      <c r="AND126" s="105"/>
      <c r="ANE126" s="105"/>
      <c r="ANF126" s="105"/>
      <c r="ANG126" s="105"/>
      <c r="ANH126" s="105"/>
      <c r="ANI126" s="105"/>
      <c r="ANJ126" s="105"/>
      <c r="ANK126" s="105"/>
      <c r="ANL126" s="105"/>
      <c r="ANM126" s="105"/>
      <c r="ANN126" s="105"/>
      <c r="ANO126" s="105"/>
      <c r="ANP126" s="105"/>
      <c r="ANQ126" s="105"/>
      <c r="ANR126" s="105"/>
      <c r="ANS126" s="105"/>
      <c r="ANT126" s="105"/>
      <c r="ANU126" s="105"/>
      <c r="ANV126" s="105"/>
      <c r="ANW126" s="105"/>
      <c r="ANX126" s="105"/>
      <c r="ANY126" s="105"/>
      <c r="ANZ126" s="105"/>
      <c r="AOA126" s="105"/>
      <c r="AOB126" s="105"/>
      <c r="AOC126" s="105"/>
      <c r="AOD126" s="105"/>
      <c r="AOE126" s="105"/>
      <c r="AOF126" s="105"/>
      <c r="AOG126" s="105"/>
      <c r="AOH126" s="105"/>
      <c r="AOI126" s="105"/>
      <c r="AOJ126" s="105"/>
      <c r="AOK126" s="105"/>
      <c r="AOL126" s="105"/>
      <c r="AOM126" s="105"/>
      <c r="AON126" s="105"/>
      <c r="AOO126" s="105"/>
      <c r="AOP126" s="105"/>
      <c r="AOQ126" s="105"/>
      <c r="AOR126" s="105"/>
      <c r="AOS126" s="105"/>
      <c r="AOT126" s="105"/>
      <c r="AOU126" s="105"/>
      <c r="AOV126" s="105"/>
      <c r="AOW126" s="105"/>
      <c r="AOX126" s="105"/>
      <c r="AOY126" s="105"/>
      <c r="AOZ126" s="105"/>
      <c r="APA126" s="105"/>
      <c r="APB126" s="105"/>
      <c r="APC126" s="105"/>
      <c r="APD126" s="105"/>
      <c r="APE126" s="105"/>
      <c r="APF126" s="105"/>
      <c r="APG126" s="105"/>
      <c r="APH126" s="105"/>
      <c r="API126" s="105"/>
      <c r="APJ126" s="105"/>
      <c r="APK126" s="105"/>
      <c r="APL126" s="105"/>
      <c r="APM126" s="105"/>
      <c r="APN126" s="105"/>
      <c r="APO126" s="105"/>
      <c r="APP126" s="105"/>
      <c r="APQ126" s="105"/>
      <c r="APR126" s="105"/>
      <c r="APS126" s="105"/>
      <c r="APT126" s="105"/>
      <c r="APU126" s="105"/>
      <c r="APV126" s="105"/>
      <c r="APW126" s="105"/>
      <c r="APX126" s="105"/>
      <c r="APY126" s="105"/>
      <c r="APZ126" s="105"/>
      <c r="AQA126" s="105"/>
      <c r="AQB126" s="105"/>
      <c r="AQC126" s="105"/>
      <c r="AQD126" s="105"/>
      <c r="AQE126" s="105"/>
      <c r="AQF126" s="105"/>
      <c r="AQG126" s="105"/>
      <c r="AQH126" s="105"/>
      <c r="AQI126" s="105"/>
      <c r="AQJ126" s="105"/>
      <c r="AQK126" s="105"/>
      <c r="AQL126" s="105"/>
      <c r="AQM126" s="105"/>
      <c r="AQN126" s="105"/>
      <c r="AQO126" s="105"/>
      <c r="AQP126" s="105"/>
      <c r="AQQ126" s="105"/>
      <c r="AQR126" s="105"/>
      <c r="AQS126" s="105"/>
      <c r="AQT126" s="105"/>
      <c r="AQU126" s="105"/>
      <c r="AQV126" s="105"/>
      <c r="AQW126" s="105"/>
      <c r="AQX126" s="105"/>
      <c r="AQY126" s="105"/>
      <c r="AQZ126" s="105"/>
      <c r="ARA126" s="105"/>
      <c r="ARB126" s="105"/>
      <c r="ARC126" s="105"/>
      <c r="ARD126" s="105"/>
      <c r="ARE126" s="105"/>
      <c r="ARF126" s="105"/>
      <c r="ARG126" s="105"/>
      <c r="ARH126" s="105"/>
      <c r="ARI126" s="105"/>
      <c r="ARJ126" s="105"/>
      <c r="ARK126" s="105"/>
      <c r="ARL126" s="105"/>
      <c r="ARM126" s="105"/>
      <c r="ARN126" s="105"/>
      <c r="ARO126" s="105"/>
      <c r="ARP126" s="105"/>
      <c r="ARQ126" s="105"/>
      <c r="ARR126" s="105"/>
      <c r="ARS126" s="105"/>
      <c r="ART126" s="105"/>
      <c r="ARU126" s="105"/>
      <c r="ARV126" s="105"/>
      <c r="ARW126" s="105"/>
      <c r="ARX126" s="105"/>
      <c r="ARY126" s="105"/>
      <c r="ARZ126" s="105"/>
      <c r="ASA126" s="105"/>
      <c r="ASB126" s="105"/>
      <c r="ASC126" s="105"/>
      <c r="ASD126" s="105"/>
      <c r="ASE126" s="105"/>
      <c r="ASF126" s="105"/>
      <c r="ASG126" s="105"/>
      <c r="ASH126" s="105"/>
      <c r="ASI126" s="105"/>
      <c r="ASJ126" s="105"/>
      <c r="ASK126" s="105"/>
      <c r="ASL126" s="105"/>
      <c r="ASM126" s="105"/>
      <c r="ASN126" s="105"/>
      <c r="ASO126" s="105"/>
      <c r="ASP126" s="105"/>
      <c r="ASQ126" s="105"/>
      <c r="ASR126" s="105"/>
      <c r="ASS126" s="105"/>
      <c r="AST126" s="105"/>
      <c r="ASU126" s="105"/>
      <c r="ASV126" s="105"/>
      <c r="ASW126" s="105"/>
      <c r="ASX126" s="105"/>
      <c r="ASY126" s="105"/>
      <c r="ASZ126" s="105"/>
      <c r="ATA126" s="105"/>
      <c r="ATB126" s="105"/>
      <c r="ATC126" s="105"/>
      <c r="ATD126" s="105"/>
      <c r="ATE126" s="105"/>
      <c r="ATF126" s="105"/>
      <c r="ATG126" s="105"/>
      <c r="ATH126" s="105"/>
      <c r="ATI126" s="105"/>
      <c r="ATJ126" s="105"/>
      <c r="ATK126" s="105"/>
      <c r="ATL126" s="105"/>
      <c r="ATM126" s="105"/>
      <c r="ATN126" s="105"/>
      <c r="ATO126" s="105"/>
      <c r="ATP126" s="105"/>
      <c r="ATQ126" s="105"/>
      <c r="ATR126" s="105"/>
      <c r="ATS126" s="105"/>
      <c r="ATT126" s="105"/>
      <c r="ATU126" s="105"/>
      <c r="ATV126" s="105"/>
      <c r="ATW126" s="105"/>
      <c r="ATX126" s="105"/>
      <c r="ATY126" s="105"/>
      <c r="ATZ126" s="105"/>
      <c r="AUA126" s="105"/>
      <c r="AUB126" s="105"/>
      <c r="AUC126" s="105"/>
      <c r="AUD126" s="105"/>
      <c r="AUE126" s="105"/>
      <c r="AUF126" s="105"/>
      <c r="AUG126" s="105"/>
      <c r="AUH126" s="105"/>
      <c r="AUI126" s="105"/>
      <c r="AUJ126" s="105"/>
      <c r="AUK126" s="105"/>
      <c r="AUL126" s="105"/>
      <c r="AUM126" s="105"/>
      <c r="AUN126" s="105"/>
      <c r="AUO126" s="105"/>
      <c r="AUP126" s="105"/>
      <c r="AUQ126" s="105"/>
      <c r="AUR126" s="105"/>
      <c r="AUS126" s="105"/>
      <c r="AUT126" s="105"/>
      <c r="AUU126" s="105"/>
      <c r="AUV126" s="105"/>
      <c r="AUW126" s="105"/>
      <c r="AUX126" s="105"/>
      <c r="AUY126" s="105"/>
      <c r="AUZ126" s="105"/>
      <c r="AVA126" s="105"/>
      <c r="AVB126" s="105"/>
      <c r="AVC126" s="105"/>
      <c r="AVD126" s="105"/>
      <c r="AVE126" s="105"/>
      <c r="AVF126" s="105"/>
      <c r="AVG126" s="105"/>
      <c r="AVH126" s="105"/>
      <c r="AVI126" s="105"/>
      <c r="AVJ126" s="105"/>
      <c r="AVK126" s="105"/>
      <c r="AVL126" s="105"/>
      <c r="AVM126" s="105"/>
      <c r="AVN126" s="105"/>
      <c r="AVO126" s="105"/>
      <c r="AVP126" s="105"/>
      <c r="AVQ126" s="105"/>
      <c r="AVR126" s="105"/>
      <c r="AVS126" s="105"/>
      <c r="AVT126" s="105"/>
      <c r="AVU126" s="105"/>
      <c r="AVV126" s="105"/>
      <c r="AVW126" s="105"/>
      <c r="AVX126" s="105"/>
      <c r="AVY126" s="105"/>
      <c r="AVZ126" s="105"/>
      <c r="AWA126" s="105"/>
      <c r="AWB126" s="105"/>
      <c r="AWC126" s="105"/>
      <c r="AWD126" s="105"/>
      <c r="AWE126" s="105"/>
      <c r="AWF126" s="105"/>
      <c r="AWG126" s="105"/>
      <c r="AWH126" s="105"/>
    </row>
    <row r="127" spans="1:1282" s="58" customFormat="1" ht="15.75">
      <c r="A127" s="2578"/>
      <c r="B127" s="90" t="s">
        <v>242</v>
      </c>
      <c r="C127" s="7"/>
      <c r="D127" s="7"/>
      <c r="E127" s="7"/>
      <c r="F127" s="7"/>
      <c r="G127" s="7"/>
      <c r="H127" s="7"/>
      <c r="I127" s="7"/>
      <c r="J127" s="7"/>
      <c r="K127" s="7"/>
      <c r="L127" s="7"/>
      <c r="M127" s="7"/>
      <c r="N127" s="8"/>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c r="BV127" s="105"/>
      <c r="BW127" s="105"/>
      <c r="BX127" s="105"/>
      <c r="BY127" s="105"/>
      <c r="BZ127" s="105"/>
      <c r="CA127" s="105"/>
      <c r="CB127" s="105"/>
      <c r="CC127" s="105"/>
      <c r="CD127" s="105"/>
      <c r="CE127" s="105"/>
      <c r="CF127" s="105"/>
      <c r="CG127" s="105"/>
      <c r="CH127" s="105"/>
      <c r="CI127" s="105"/>
      <c r="CJ127" s="105"/>
      <c r="CK127" s="105"/>
      <c r="CL127" s="105"/>
      <c r="CM127" s="105"/>
      <c r="CN127" s="105"/>
      <c r="CO127" s="105"/>
      <c r="CP127" s="105"/>
      <c r="CQ127" s="105"/>
      <c r="CR127" s="105"/>
      <c r="CS127" s="105"/>
      <c r="CT127" s="105"/>
      <c r="CU127" s="105"/>
      <c r="CV127" s="105"/>
      <c r="CW127" s="105"/>
      <c r="CX127" s="105"/>
      <c r="CY127" s="105"/>
      <c r="CZ127" s="105"/>
      <c r="DA127" s="105"/>
      <c r="DB127" s="105"/>
      <c r="DC127" s="105"/>
      <c r="DD127" s="105"/>
      <c r="DE127" s="105"/>
      <c r="DF127" s="105"/>
      <c r="DG127" s="105"/>
      <c r="DH127" s="105"/>
      <c r="DI127" s="105"/>
      <c r="DJ127" s="105"/>
      <c r="DK127" s="105"/>
      <c r="DL127" s="105"/>
      <c r="DM127" s="105"/>
      <c r="DN127" s="105"/>
      <c r="DO127" s="105"/>
      <c r="DP127" s="105"/>
      <c r="DQ127" s="105"/>
      <c r="DR127" s="105"/>
      <c r="DS127" s="105"/>
      <c r="DT127" s="105"/>
      <c r="DU127" s="105"/>
      <c r="DV127" s="105"/>
      <c r="DW127" s="105"/>
      <c r="DX127" s="105"/>
      <c r="DY127" s="105"/>
      <c r="DZ127" s="105"/>
      <c r="EA127" s="105"/>
      <c r="EB127" s="105"/>
      <c r="EC127" s="105"/>
      <c r="ED127" s="105"/>
      <c r="EE127" s="105"/>
      <c r="EF127" s="105"/>
      <c r="EG127" s="105"/>
      <c r="EH127" s="105"/>
      <c r="EI127" s="105"/>
      <c r="EJ127" s="105"/>
      <c r="EK127" s="105"/>
      <c r="EL127" s="105"/>
      <c r="EM127" s="105"/>
      <c r="EN127" s="105"/>
      <c r="EO127" s="105"/>
      <c r="EP127" s="105"/>
      <c r="EQ127" s="105"/>
      <c r="ER127" s="105"/>
      <c r="ES127" s="105"/>
      <c r="ET127" s="105"/>
      <c r="EU127" s="105"/>
      <c r="EV127" s="105"/>
      <c r="EW127" s="105"/>
      <c r="EX127" s="105"/>
      <c r="EY127" s="105"/>
      <c r="EZ127" s="105"/>
      <c r="FA127" s="105"/>
      <c r="FB127" s="105"/>
      <c r="FC127" s="105"/>
      <c r="FD127" s="105"/>
      <c r="FE127" s="105"/>
      <c r="FF127" s="105"/>
      <c r="FG127" s="105"/>
      <c r="FH127" s="105"/>
      <c r="FI127" s="105"/>
      <c r="FJ127" s="105"/>
      <c r="FK127" s="105"/>
      <c r="FL127" s="105"/>
      <c r="FM127" s="105"/>
      <c r="FN127" s="105"/>
      <c r="FO127" s="105"/>
      <c r="FP127" s="105"/>
      <c r="FQ127" s="105"/>
      <c r="FR127" s="105"/>
      <c r="FS127" s="105"/>
      <c r="FT127" s="105"/>
      <c r="FU127" s="105"/>
      <c r="FV127" s="105"/>
      <c r="FW127" s="105"/>
      <c r="FX127" s="105"/>
      <c r="FY127" s="105"/>
      <c r="FZ127" s="105"/>
      <c r="GA127" s="105"/>
      <c r="GB127" s="105"/>
      <c r="GC127" s="105"/>
      <c r="GD127" s="105"/>
      <c r="GE127" s="105"/>
      <c r="GF127" s="105"/>
      <c r="GG127" s="105"/>
      <c r="GH127" s="105"/>
      <c r="GI127" s="105"/>
      <c r="GJ127" s="105"/>
      <c r="GK127" s="105"/>
      <c r="GL127" s="105"/>
      <c r="GM127" s="105"/>
      <c r="GN127" s="105"/>
      <c r="GO127" s="105"/>
      <c r="GP127" s="105"/>
      <c r="GQ127" s="105"/>
      <c r="GR127" s="105"/>
      <c r="GS127" s="105"/>
      <c r="GT127" s="105"/>
      <c r="GU127" s="105"/>
      <c r="GV127" s="105"/>
      <c r="GW127" s="105"/>
      <c r="GX127" s="105"/>
      <c r="GY127" s="105"/>
      <c r="GZ127" s="105"/>
      <c r="HA127" s="105"/>
      <c r="HB127" s="105"/>
      <c r="HC127" s="105"/>
      <c r="HD127" s="105"/>
      <c r="HE127" s="105"/>
      <c r="HF127" s="105"/>
      <c r="HG127" s="105"/>
      <c r="HH127" s="105"/>
      <c r="HI127" s="105"/>
      <c r="HJ127" s="105"/>
      <c r="HK127" s="105"/>
      <c r="HL127" s="105"/>
      <c r="HM127" s="105"/>
      <c r="HN127" s="105"/>
      <c r="HO127" s="105"/>
      <c r="HP127" s="105"/>
      <c r="HQ127" s="105"/>
      <c r="HR127" s="105"/>
      <c r="HS127" s="105"/>
      <c r="HT127" s="105"/>
      <c r="HU127" s="105"/>
      <c r="HV127" s="105"/>
      <c r="HW127" s="105"/>
      <c r="HX127" s="105"/>
      <c r="HY127" s="105"/>
      <c r="HZ127" s="105"/>
      <c r="IA127" s="105"/>
      <c r="IB127" s="105"/>
      <c r="IC127" s="105"/>
      <c r="ID127" s="105"/>
      <c r="IE127" s="105"/>
      <c r="IF127" s="105"/>
      <c r="IG127" s="105"/>
      <c r="IH127" s="105"/>
      <c r="II127" s="105"/>
      <c r="IJ127" s="105"/>
      <c r="IK127" s="105"/>
      <c r="IL127" s="105"/>
      <c r="IM127" s="105"/>
      <c r="IN127" s="105"/>
      <c r="IO127" s="105"/>
      <c r="IP127" s="105"/>
      <c r="IQ127" s="105"/>
      <c r="IR127" s="105"/>
      <c r="IS127" s="105"/>
      <c r="IT127" s="105"/>
      <c r="IU127" s="105"/>
      <c r="IV127" s="105"/>
      <c r="IW127" s="105"/>
      <c r="IX127" s="105"/>
      <c r="IY127" s="105"/>
      <c r="IZ127" s="105"/>
      <c r="JA127" s="105"/>
      <c r="JB127" s="105"/>
      <c r="JC127" s="105"/>
      <c r="JD127" s="105"/>
      <c r="JE127" s="105"/>
      <c r="JF127" s="105"/>
      <c r="JG127" s="105"/>
      <c r="JH127" s="105"/>
      <c r="JI127" s="105"/>
      <c r="JJ127" s="105"/>
      <c r="JK127" s="105"/>
      <c r="JL127" s="105"/>
      <c r="JM127" s="105"/>
      <c r="JN127" s="105"/>
      <c r="JO127" s="105"/>
      <c r="JP127" s="105"/>
      <c r="JQ127" s="105"/>
      <c r="JR127" s="105"/>
      <c r="JS127" s="105"/>
      <c r="JT127" s="105"/>
      <c r="JU127" s="105"/>
      <c r="JV127" s="105"/>
      <c r="JW127" s="105"/>
      <c r="JX127" s="105"/>
      <c r="JY127" s="105"/>
      <c r="JZ127" s="105"/>
      <c r="KA127" s="105"/>
      <c r="KB127" s="105"/>
      <c r="KC127" s="105"/>
      <c r="KD127" s="105"/>
      <c r="KE127" s="105"/>
      <c r="KF127" s="105"/>
      <c r="KG127" s="105"/>
      <c r="KH127" s="105"/>
      <c r="KI127" s="105"/>
      <c r="KJ127" s="105"/>
      <c r="KK127" s="105"/>
      <c r="KL127" s="105"/>
      <c r="KM127" s="105"/>
      <c r="KN127" s="105"/>
      <c r="KO127" s="105"/>
      <c r="KP127" s="105"/>
      <c r="KQ127" s="105"/>
      <c r="KR127" s="105"/>
      <c r="KS127" s="105"/>
      <c r="KT127" s="105"/>
      <c r="KU127" s="105"/>
      <c r="KV127" s="105"/>
      <c r="KW127" s="105"/>
      <c r="KX127" s="105"/>
      <c r="KY127" s="105"/>
      <c r="KZ127" s="105"/>
      <c r="LA127" s="105"/>
      <c r="LB127" s="105"/>
      <c r="LC127" s="105"/>
      <c r="LD127" s="105"/>
      <c r="LE127" s="105"/>
      <c r="LF127" s="105"/>
      <c r="LG127" s="105"/>
      <c r="LH127" s="105"/>
      <c r="LI127" s="105"/>
      <c r="LJ127" s="105"/>
      <c r="LK127" s="105"/>
      <c r="LL127" s="105"/>
      <c r="LM127" s="105"/>
      <c r="LN127" s="105"/>
      <c r="LO127" s="105"/>
      <c r="LP127" s="105"/>
      <c r="LQ127" s="105"/>
      <c r="LR127" s="105"/>
      <c r="LS127" s="105"/>
      <c r="LT127" s="105"/>
      <c r="LU127" s="105"/>
      <c r="LV127" s="105"/>
      <c r="LW127" s="105"/>
      <c r="LX127" s="105"/>
      <c r="LY127" s="105"/>
      <c r="LZ127" s="105"/>
      <c r="MA127" s="105"/>
      <c r="MB127" s="105"/>
      <c r="MC127" s="105"/>
      <c r="MD127" s="105"/>
      <c r="ME127" s="105"/>
      <c r="MF127" s="105"/>
      <c r="MG127" s="105"/>
      <c r="MH127" s="105"/>
      <c r="MI127" s="105"/>
      <c r="MJ127" s="105"/>
      <c r="MK127" s="105"/>
      <c r="ML127" s="105"/>
      <c r="MM127" s="105"/>
      <c r="MN127" s="105"/>
      <c r="MO127" s="105"/>
      <c r="MP127" s="105"/>
      <c r="MQ127" s="105"/>
      <c r="MR127" s="105"/>
      <c r="MS127" s="105"/>
      <c r="MT127" s="105"/>
      <c r="MU127" s="105"/>
      <c r="MV127" s="105"/>
      <c r="MW127" s="105"/>
      <c r="MX127" s="105"/>
      <c r="MY127" s="105"/>
      <c r="MZ127" s="105"/>
      <c r="NA127" s="105"/>
      <c r="NB127" s="105"/>
      <c r="NC127" s="105"/>
      <c r="ND127" s="105"/>
      <c r="NE127" s="105"/>
      <c r="NF127" s="105"/>
      <c r="NG127" s="105"/>
      <c r="NH127" s="105"/>
      <c r="NI127" s="105"/>
      <c r="NJ127" s="105"/>
      <c r="NK127" s="105"/>
      <c r="NL127" s="105"/>
      <c r="NM127" s="105"/>
      <c r="NN127" s="105"/>
      <c r="NO127" s="105"/>
      <c r="NP127" s="105"/>
      <c r="NQ127" s="105"/>
      <c r="NR127" s="105"/>
      <c r="NS127" s="105"/>
      <c r="NT127" s="105"/>
      <c r="NU127" s="105"/>
      <c r="NV127" s="105"/>
      <c r="NW127" s="105"/>
      <c r="NX127" s="105"/>
      <c r="NY127" s="105"/>
      <c r="NZ127" s="105"/>
      <c r="OA127" s="105"/>
      <c r="OB127" s="105"/>
      <c r="OC127" s="105"/>
      <c r="OD127" s="105"/>
      <c r="OE127" s="105"/>
      <c r="OF127" s="105"/>
      <c r="OG127" s="105"/>
      <c r="OH127" s="105"/>
      <c r="OI127" s="105"/>
      <c r="OJ127" s="105"/>
      <c r="OK127" s="105"/>
      <c r="OL127" s="105"/>
      <c r="OM127" s="105"/>
      <c r="ON127" s="105"/>
      <c r="OO127" s="105"/>
      <c r="OP127" s="105"/>
      <c r="OQ127" s="105"/>
      <c r="OR127" s="105"/>
      <c r="OS127" s="105"/>
      <c r="OT127" s="105"/>
      <c r="OU127" s="105"/>
      <c r="OV127" s="105"/>
      <c r="OW127" s="105"/>
      <c r="OX127" s="105"/>
      <c r="OY127" s="105"/>
      <c r="OZ127" s="105"/>
      <c r="PA127" s="105"/>
      <c r="PB127" s="105"/>
      <c r="PC127" s="105"/>
      <c r="PD127" s="105"/>
      <c r="PE127" s="105"/>
      <c r="PF127" s="105"/>
      <c r="PG127" s="105"/>
      <c r="PH127" s="105"/>
      <c r="PI127" s="105"/>
      <c r="PJ127" s="105"/>
      <c r="PK127" s="105"/>
      <c r="PL127" s="105"/>
      <c r="PM127" s="105"/>
      <c r="PN127" s="105"/>
      <c r="PO127" s="105"/>
      <c r="PP127" s="105"/>
      <c r="PQ127" s="105"/>
      <c r="PR127" s="105"/>
      <c r="PS127" s="105"/>
      <c r="PT127" s="105"/>
      <c r="PU127" s="105"/>
      <c r="PV127" s="105"/>
      <c r="PW127" s="105"/>
      <c r="PX127" s="105"/>
      <c r="PY127" s="105"/>
      <c r="PZ127" s="105"/>
      <c r="QA127" s="105"/>
      <c r="QB127" s="105"/>
      <c r="QC127" s="105"/>
      <c r="QD127" s="105"/>
      <c r="QE127" s="105"/>
      <c r="QF127" s="105"/>
      <c r="QG127" s="105"/>
      <c r="QH127" s="105"/>
      <c r="QI127" s="105"/>
      <c r="QJ127" s="105"/>
      <c r="QK127" s="105"/>
      <c r="QL127" s="105"/>
      <c r="QM127" s="105"/>
      <c r="QN127" s="105"/>
      <c r="QO127" s="105"/>
      <c r="QP127" s="105"/>
      <c r="QQ127" s="105"/>
      <c r="QR127" s="105"/>
      <c r="QS127" s="105"/>
      <c r="QT127" s="105"/>
      <c r="QU127" s="105"/>
      <c r="QV127" s="105"/>
      <c r="QW127" s="105"/>
      <c r="QX127" s="105"/>
      <c r="QY127" s="105"/>
      <c r="QZ127" s="105"/>
      <c r="RA127" s="105"/>
      <c r="RB127" s="105"/>
      <c r="RC127" s="105"/>
      <c r="RD127" s="105"/>
      <c r="RE127" s="105"/>
      <c r="RF127" s="105"/>
      <c r="RG127" s="105"/>
      <c r="RH127" s="105"/>
      <c r="RI127" s="105"/>
      <c r="RJ127" s="105"/>
      <c r="RK127" s="105"/>
      <c r="RL127" s="105"/>
      <c r="RM127" s="105"/>
      <c r="RN127" s="105"/>
      <c r="RO127" s="105"/>
      <c r="RP127" s="105"/>
      <c r="RQ127" s="105"/>
      <c r="RR127" s="105"/>
      <c r="RS127" s="105"/>
      <c r="RT127" s="105"/>
      <c r="RU127" s="105"/>
      <c r="RV127" s="105"/>
      <c r="RW127" s="105"/>
      <c r="RX127" s="105"/>
      <c r="RY127" s="105"/>
      <c r="RZ127" s="105"/>
      <c r="SA127" s="105"/>
      <c r="SB127" s="105"/>
      <c r="SC127" s="105"/>
      <c r="SD127" s="105"/>
      <c r="SE127" s="105"/>
      <c r="SF127" s="105"/>
      <c r="SG127" s="105"/>
      <c r="SH127" s="105"/>
      <c r="SI127" s="105"/>
      <c r="SJ127" s="105"/>
      <c r="SK127" s="105"/>
      <c r="SL127" s="105"/>
      <c r="SM127" s="105"/>
      <c r="SN127" s="105"/>
      <c r="SO127" s="105"/>
      <c r="SP127" s="105"/>
      <c r="SQ127" s="105"/>
      <c r="SR127" s="105"/>
      <c r="SS127" s="105"/>
      <c r="ST127" s="105"/>
      <c r="SU127" s="105"/>
      <c r="SV127" s="105"/>
      <c r="SW127" s="105"/>
      <c r="SX127" s="105"/>
      <c r="SY127" s="105"/>
      <c r="SZ127" s="105"/>
      <c r="TA127" s="105"/>
      <c r="TB127" s="105"/>
      <c r="TC127" s="105"/>
      <c r="TD127" s="105"/>
      <c r="TE127" s="105"/>
      <c r="TF127" s="105"/>
      <c r="TG127" s="105"/>
      <c r="TH127" s="105"/>
      <c r="TI127" s="105"/>
      <c r="TJ127" s="105"/>
      <c r="TK127" s="105"/>
      <c r="TL127" s="105"/>
      <c r="TM127" s="105"/>
      <c r="TN127" s="105"/>
      <c r="TO127" s="105"/>
      <c r="TP127" s="105"/>
      <c r="TQ127" s="105"/>
      <c r="TR127" s="105"/>
      <c r="TS127" s="105"/>
      <c r="TT127" s="105"/>
      <c r="TU127" s="105"/>
      <c r="TV127" s="105"/>
      <c r="TW127" s="105"/>
      <c r="TX127" s="105"/>
      <c r="TY127" s="105"/>
      <c r="TZ127" s="105"/>
      <c r="UA127" s="105"/>
      <c r="UB127" s="105"/>
      <c r="UC127" s="105"/>
      <c r="UD127" s="105"/>
      <c r="UE127" s="105"/>
      <c r="UF127" s="105"/>
      <c r="UG127" s="105"/>
      <c r="UH127" s="105"/>
      <c r="UI127" s="105"/>
      <c r="UJ127" s="105"/>
      <c r="UK127" s="105"/>
      <c r="UL127" s="105"/>
      <c r="UM127" s="105"/>
      <c r="UN127" s="105"/>
      <c r="UO127" s="105"/>
      <c r="UP127" s="105"/>
      <c r="UQ127" s="105"/>
      <c r="UR127" s="105"/>
      <c r="US127" s="105"/>
      <c r="UT127" s="105"/>
      <c r="UU127" s="105"/>
      <c r="UV127" s="105"/>
      <c r="UW127" s="105"/>
      <c r="UX127" s="105"/>
      <c r="UY127" s="105"/>
      <c r="UZ127" s="105"/>
      <c r="VA127" s="105"/>
      <c r="VB127" s="105"/>
      <c r="VC127" s="105"/>
      <c r="VD127" s="105"/>
      <c r="VE127" s="105"/>
      <c r="VF127" s="105"/>
      <c r="VG127" s="105"/>
      <c r="VH127" s="105"/>
      <c r="VI127" s="105"/>
      <c r="VJ127" s="105"/>
      <c r="VK127" s="105"/>
      <c r="VL127" s="105"/>
      <c r="VM127" s="105"/>
      <c r="VN127" s="105"/>
      <c r="VO127" s="105"/>
      <c r="VP127" s="105"/>
      <c r="VQ127" s="105"/>
      <c r="VR127" s="105"/>
      <c r="VS127" s="105"/>
      <c r="VT127" s="105"/>
      <c r="VU127" s="105"/>
      <c r="VV127" s="105"/>
      <c r="VW127" s="105"/>
      <c r="VX127" s="105"/>
      <c r="VY127" s="105"/>
      <c r="VZ127" s="105"/>
      <c r="WA127" s="105"/>
      <c r="WB127" s="105"/>
      <c r="WC127" s="105"/>
      <c r="WD127" s="105"/>
      <c r="WE127" s="105"/>
      <c r="WF127" s="105"/>
      <c r="WG127" s="105"/>
      <c r="WH127" s="105"/>
      <c r="WI127" s="105"/>
      <c r="WJ127" s="105"/>
      <c r="WK127" s="105"/>
      <c r="WL127" s="105"/>
      <c r="WM127" s="105"/>
      <c r="WN127" s="105"/>
      <c r="WO127" s="105"/>
      <c r="WP127" s="105"/>
      <c r="WQ127" s="105"/>
      <c r="WR127" s="105"/>
      <c r="WS127" s="105"/>
      <c r="WT127" s="105"/>
      <c r="WU127" s="105"/>
      <c r="WV127" s="105"/>
      <c r="WW127" s="105"/>
      <c r="WX127" s="105"/>
      <c r="WY127" s="105"/>
      <c r="WZ127" s="105"/>
      <c r="XA127" s="105"/>
      <c r="XB127" s="105"/>
      <c r="XC127" s="105"/>
      <c r="XD127" s="105"/>
      <c r="XE127" s="105"/>
      <c r="XF127" s="105"/>
      <c r="XG127" s="105"/>
      <c r="XH127" s="105"/>
      <c r="XI127" s="105"/>
      <c r="XJ127" s="105"/>
      <c r="XK127" s="105"/>
      <c r="XL127" s="105"/>
      <c r="XM127" s="105"/>
      <c r="XN127" s="105"/>
      <c r="XO127" s="105"/>
      <c r="XP127" s="105"/>
      <c r="XQ127" s="105"/>
      <c r="XR127" s="105"/>
      <c r="XS127" s="105"/>
      <c r="XT127" s="105"/>
      <c r="XU127" s="105"/>
      <c r="XV127" s="105"/>
      <c r="XW127" s="105"/>
      <c r="XX127" s="105"/>
      <c r="XY127" s="105"/>
      <c r="XZ127" s="105"/>
      <c r="YA127" s="105"/>
      <c r="YB127" s="105"/>
      <c r="YC127" s="105"/>
      <c r="YD127" s="105"/>
      <c r="YE127" s="105"/>
      <c r="YF127" s="105"/>
      <c r="YG127" s="105"/>
      <c r="YH127" s="105"/>
      <c r="YI127" s="105"/>
      <c r="YJ127" s="105"/>
      <c r="YK127" s="105"/>
      <c r="YL127" s="105"/>
      <c r="YM127" s="105"/>
      <c r="YN127" s="105"/>
      <c r="YO127" s="105"/>
      <c r="YP127" s="105"/>
      <c r="YQ127" s="105"/>
      <c r="YR127" s="105"/>
      <c r="YS127" s="105"/>
      <c r="YT127" s="105"/>
      <c r="YU127" s="105"/>
      <c r="YV127" s="105"/>
      <c r="YW127" s="105"/>
      <c r="YX127" s="105"/>
      <c r="YY127" s="105"/>
      <c r="YZ127" s="105"/>
      <c r="ZA127" s="105"/>
      <c r="ZB127" s="105"/>
      <c r="ZC127" s="105"/>
      <c r="ZD127" s="105"/>
      <c r="ZE127" s="105"/>
      <c r="ZF127" s="105"/>
      <c r="ZG127" s="105"/>
      <c r="ZH127" s="105"/>
      <c r="ZI127" s="105"/>
      <c r="ZJ127" s="105"/>
      <c r="ZK127" s="105"/>
      <c r="ZL127" s="105"/>
      <c r="ZM127" s="105"/>
      <c r="ZN127" s="105"/>
      <c r="ZO127" s="105"/>
      <c r="ZP127" s="105"/>
      <c r="ZQ127" s="105"/>
      <c r="ZR127" s="105"/>
      <c r="ZS127" s="105"/>
      <c r="ZT127" s="105"/>
      <c r="ZU127" s="105"/>
      <c r="ZV127" s="105"/>
      <c r="ZW127" s="105"/>
      <c r="ZX127" s="105"/>
      <c r="ZY127" s="105"/>
      <c r="ZZ127" s="105"/>
      <c r="AAA127" s="105"/>
      <c r="AAB127" s="105"/>
      <c r="AAC127" s="105"/>
      <c r="AAD127" s="105"/>
      <c r="AAE127" s="105"/>
      <c r="AAF127" s="105"/>
      <c r="AAG127" s="105"/>
      <c r="AAH127" s="105"/>
      <c r="AAI127" s="105"/>
      <c r="AAJ127" s="105"/>
      <c r="AAK127" s="105"/>
      <c r="AAL127" s="105"/>
      <c r="AAM127" s="105"/>
      <c r="AAN127" s="105"/>
      <c r="AAO127" s="105"/>
      <c r="AAP127" s="105"/>
      <c r="AAQ127" s="105"/>
      <c r="AAR127" s="105"/>
      <c r="AAS127" s="105"/>
      <c r="AAT127" s="105"/>
      <c r="AAU127" s="105"/>
      <c r="AAV127" s="105"/>
      <c r="AAW127" s="105"/>
      <c r="AAX127" s="105"/>
      <c r="AAY127" s="105"/>
      <c r="AAZ127" s="105"/>
      <c r="ABA127" s="105"/>
      <c r="ABB127" s="105"/>
      <c r="ABC127" s="105"/>
      <c r="ABD127" s="105"/>
      <c r="ABE127" s="105"/>
      <c r="ABF127" s="105"/>
      <c r="ABG127" s="105"/>
      <c r="ABH127" s="105"/>
      <c r="ABI127" s="105"/>
      <c r="ABJ127" s="105"/>
      <c r="ABK127" s="105"/>
      <c r="ABL127" s="105"/>
      <c r="ABM127" s="105"/>
      <c r="ABN127" s="105"/>
      <c r="ABO127" s="105"/>
      <c r="ABP127" s="105"/>
      <c r="ABQ127" s="105"/>
      <c r="ABR127" s="105"/>
      <c r="ABS127" s="105"/>
      <c r="ABT127" s="105"/>
      <c r="ABU127" s="105"/>
      <c r="ABV127" s="105"/>
      <c r="ABW127" s="105"/>
      <c r="ABX127" s="105"/>
      <c r="ABY127" s="105"/>
      <c r="ABZ127" s="105"/>
      <c r="ACA127" s="105"/>
      <c r="ACB127" s="105"/>
      <c r="ACC127" s="105"/>
      <c r="ACD127" s="105"/>
      <c r="ACE127" s="105"/>
      <c r="ACF127" s="105"/>
      <c r="ACG127" s="105"/>
      <c r="ACH127" s="105"/>
      <c r="ACI127" s="105"/>
      <c r="ACJ127" s="105"/>
      <c r="ACK127" s="105"/>
      <c r="ACL127" s="105"/>
      <c r="ACM127" s="105"/>
      <c r="ACN127" s="105"/>
      <c r="ACO127" s="105"/>
      <c r="ACP127" s="105"/>
      <c r="ACQ127" s="105"/>
      <c r="ACR127" s="105"/>
      <c r="ACS127" s="105"/>
      <c r="ACT127" s="105"/>
      <c r="ACU127" s="105"/>
      <c r="ACV127" s="105"/>
      <c r="ACW127" s="105"/>
      <c r="ACX127" s="105"/>
      <c r="ACY127" s="105"/>
      <c r="ACZ127" s="105"/>
      <c r="ADA127" s="105"/>
      <c r="ADB127" s="105"/>
      <c r="ADC127" s="105"/>
      <c r="ADD127" s="105"/>
      <c r="ADE127" s="105"/>
      <c r="ADF127" s="105"/>
      <c r="ADG127" s="105"/>
      <c r="ADH127" s="105"/>
      <c r="ADI127" s="105"/>
      <c r="ADJ127" s="105"/>
      <c r="ADK127" s="105"/>
      <c r="ADL127" s="105"/>
      <c r="ADM127" s="105"/>
      <c r="ADN127" s="105"/>
      <c r="ADO127" s="105"/>
      <c r="ADP127" s="105"/>
      <c r="ADQ127" s="105"/>
      <c r="ADR127" s="105"/>
      <c r="ADS127" s="105"/>
      <c r="ADT127" s="105"/>
      <c r="ADU127" s="105"/>
      <c r="ADV127" s="105"/>
      <c r="ADW127" s="105"/>
      <c r="ADX127" s="105"/>
      <c r="ADY127" s="105"/>
      <c r="ADZ127" s="105"/>
      <c r="AEA127" s="105"/>
      <c r="AEB127" s="105"/>
      <c r="AEC127" s="105"/>
      <c r="AED127" s="105"/>
      <c r="AEE127" s="105"/>
      <c r="AEF127" s="105"/>
      <c r="AEG127" s="105"/>
      <c r="AEH127" s="105"/>
      <c r="AEI127" s="105"/>
      <c r="AEJ127" s="105"/>
      <c r="AEK127" s="105"/>
      <c r="AEL127" s="105"/>
      <c r="AEM127" s="105"/>
      <c r="AEN127" s="105"/>
      <c r="AEO127" s="105"/>
      <c r="AEP127" s="105"/>
      <c r="AEQ127" s="105"/>
      <c r="AER127" s="105"/>
      <c r="AES127" s="105"/>
      <c r="AET127" s="105"/>
      <c r="AEU127" s="105"/>
      <c r="AEV127" s="105"/>
      <c r="AEW127" s="105"/>
      <c r="AEX127" s="105"/>
      <c r="AEY127" s="105"/>
      <c r="AEZ127" s="105"/>
      <c r="AFA127" s="105"/>
      <c r="AFB127" s="105"/>
      <c r="AFC127" s="105"/>
      <c r="AFD127" s="105"/>
      <c r="AFE127" s="105"/>
      <c r="AFF127" s="105"/>
      <c r="AFG127" s="105"/>
      <c r="AFH127" s="105"/>
      <c r="AFI127" s="105"/>
      <c r="AFJ127" s="105"/>
      <c r="AFK127" s="105"/>
      <c r="AFL127" s="105"/>
      <c r="AFM127" s="105"/>
      <c r="AFN127" s="105"/>
      <c r="AFO127" s="105"/>
      <c r="AFP127" s="105"/>
      <c r="AFQ127" s="105"/>
      <c r="AFR127" s="105"/>
      <c r="AFS127" s="105"/>
      <c r="AFT127" s="105"/>
      <c r="AFU127" s="105"/>
      <c r="AFV127" s="105"/>
      <c r="AFW127" s="105"/>
      <c r="AFX127" s="105"/>
      <c r="AFY127" s="105"/>
      <c r="AFZ127" s="105"/>
      <c r="AGA127" s="105"/>
      <c r="AGB127" s="105"/>
      <c r="AGC127" s="105"/>
      <c r="AGD127" s="105"/>
      <c r="AGE127" s="105"/>
      <c r="AGF127" s="105"/>
      <c r="AGG127" s="105"/>
      <c r="AGH127" s="105"/>
      <c r="AGI127" s="105"/>
      <c r="AGJ127" s="105"/>
      <c r="AGK127" s="105"/>
      <c r="AGL127" s="105"/>
      <c r="AGM127" s="105"/>
      <c r="AGN127" s="105"/>
      <c r="AGO127" s="105"/>
      <c r="AGP127" s="105"/>
      <c r="AGQ127" s="105"/>
      <c r="AGR127" s="105"/>
      <c r="AGS127" s="105"/>
      <c r="AGT127" s="105"/>
      <c r="AGU127" s="105"/>
      <c r="AGV127" s="105"/>
      <c r="AGW127" s="105"/>
      <c r="AGX127" s="105"/>
      <c r="AGY127" s="105"/>
      <c r="AGZ127" s="105"/>
      <c r="AHA127" s="105"/>
      <c r="AHB127" s="105"/>
      <c r="AHC127" s="105"/>
      <c r="AHD127" s="105"/>
      <c r="AHE127" s="105"/>
      <c r="AHF127" s="105"/>
      <c r="AHG127" s="105"/>
      <c r="AHH127" s="105"/>
      <c r="AHI127" s="105"/>
      <c r="AHJ127" s="105"/>
      <c r="AHK127" s="105"/>
      <c r="AHL127" s="105"/>
      <c r="AHM127" s="105"/>
      <c r="AHN127" s="105"/>
      <c r="AHO127" s="105"/>
      <c r="AHP127" s="105"/>
      <c r="AHQ127" s="105"/>
      <c r="AHR127" s="105"/>
      <c r="AHS127" s="105"/>
      <c r="AHT127" s="105"/>
      <c r="AHU127" s="105"/>
      <c r="AHV127" s="105"/>
      <c r="AHW127" s="105"/>
      <c r="AHX127" s="105"/>
      <c r="AHY127" s="105"/>
      <c r="AHZ127" s="105"/>
      <c r="AIA127" s="105"/>
      <c r="AIB127" s="105"/>
      <c r="AIC127" s="105"/>
      <c r="AID127" s="105"/>
      <c r="AIE127" s="105"/>
      <c r="AIF127" s="105"/>
      <c r="AIG127" s="105"/>
      <c r="AIH127" s="105"/>
      <c r="AII127" s="105"/>
      <c r="AIJ127" s="105"/>
      <c r="AIK127" s="105"/>
      <c r="AIL127" s="105"/>
      <c r="AIM127" s="105"/>
      <c r="AIN127" s="105"/>
      <c r="AIO127" s="105"/>
      <c r="AIP127" s="105"/>
      <c r="AIQ127" s="105"/>
      <c r="AIR127" s="105"/>
      <c r="AIS127" s="105"/>
      <c r="AIT127" s="105"/>
      <c r="AIU127" s="105"/>
      <c r="AIV127" s="105"/>
      <c r="AIW127" s="105"/>
      <c r="AIX127" s="105"/>
      <c r="AIY127" s="105"/>
      <c r="AIZ127" s="105"/>
      <c r="AJA127" s="105"/>
      <c r="AJB127" s="105"/>
      <c r="AJC127" s="105"/>
      <c r="AJD127" s="105"/>
      <c r="AJE127" s="105"/>
      <c r="AJF127" s="105"/>
      <c r="AJG127" s="105"/>
      <c r="AJH127" s="105"/>
      <c r="AJI127" s="105"/>
      <c r="AJJ127" s="105"/>
      <c r="AJK127" s="105"/>
      <c r="AJL127" s="105"/>
      <c r="AJM127" s="105"/>
      <c r="AJN127" s="105"/>
      <c r="AJO127" s="105"/>
      <c r="AJP127" s="105"/>
      <c r="AJQ127" s="105"/>
      <c r="AJR127" s="105"/>
      <c r="AJS127" s="105"/>
      <c r="AJT127" s="105"/>
      <c r="AJU127" s="105"/>
      <c r="AJV127" s="105"/>
      <c r="AJW127" s="105"/>
      <c r="AJX127" s="105"/>
      <c r="AJY127" s="105"/>
      <c r="AJZ127" s="105"/>
      <c r="AKA127" s="105"/>
      <c r="AKB127" s="105"/>
      <c r="AKC127" s="105"/>
      <c r="AKD127" s="105"/>
      <c r="AKE127" s="105"/>
      <c r="AKF127" s="105"/>
      <c r="AKG127" s="105"/>
      <c r="AKH127" s="105"/>
      <c r="AKI127" s="105"/>
      <c r="AKJ127" s="105"/>
      <c r="AKK127" s="105"/>
      <c r="AKL127" s="105"/>
      <c r="AKM127" s="105"/>
      <c r="AKN127" s="105"/>
      <c r="AKO127" s="105"/>
      <c r="AKP127" s="105"/>
      <c r="AKQ127" s="105"/>
      <c r="AKR127" s="105"/>
      <c r="AKS127" s="105"/>
      <c r="AKT127" s="105"/>
      <c r="AKU127" s="105"/>
      <c r="AKV127" s="105"/>
      <c r="AKW127" s="105"/>
      <c r="AKX127" s="105"/>
      <c r="AKY127" s="105"/>
      <c r="AKZ127" s="105"/>
      <c r="ALA127" s="105"/>
      <c r="ALB127" s="105"/>
      <c r="ALC127" s="105"/>
      <c r="ALD127" s="105"/>
      <c r="ALE127" s="105"/>
      <c r="ALF127" s="105"/>
      <c r="ALG127" s="105"/>
      <c r="ALH127" s="105"/>
      <c r="ALI127" s="105"/>
      <c r="ALJ127" s="105"/>
      <c r="ALK127" s="105"/>
      <c r="ALL127" s="105"/>
      <c r="ALM127" s="105"/>
      <c r="ALN127" s="105"/>
      <c r="ALO127" s="105"/>
      <c r="ALP127" s="105"/>
      <c r="ALQ127" s="105"/>
      <c r="ALR127" s="105"/>
      <c r="ALS127" s="105"/>
      <c r="ALT127" s="105"/>
      <c r="ALU127" s="105"/>
      <c r="ALV127" s="105"/>
      <c r="ALW127" s="105"/>
      <c r="ALX127" s="105"/>
      <c r="ALY127" s="105"/>
      <c r="ALZ127" s="105"/>
      <c r="AMA127" s="105"/>
      <c r="AMB127" s="105"/>
      <c r="AMC127" s="105"/>
      <c r="AMD127" s="105"/>
      <c r="AME127" s="105"/>
      <c r="AMF127" s="105"/>
      <c r="AMG127" s="105"/>
      <c r="AMH127" s="105"/>
      <c r="AMI127" s="105"/>
      <c r="AMJ127" s="105"/>
      <c r="AMK127" s="105"/>
      <c r="AML127" s="105"/>
      <c r="AMM127" s="105"/>
      <c r="AMN127" s="105"/>
      <c r="AMO127" s="105"/>
      <c r="AMP127" s="105"/>
      <c r="AMQ127" s="105"/>
      <c r="AMR127" s="105"/>
      <c r="AMS127" s="105"/>
      <c r="AMT127" s="105"/>
      <c r="AMU127" s="105"/>
      <c r="AMV127" s="105"/>
      <c r="AMW127" s="105"/>
      <c r="AMX127" s="105"/>
      <c r="AMY127" s="105"/>
      <c r="AMZ127" s="105"/>
      <c r="ANA127" s="105"/>
      <c r="ANB127" s="105"/>
      <c r="ANC127" s="105"/>
      <c r="AND127" s="105"/>
      <c r="ANE127" s="105"/>
      <c r="ANF127" s="105"/>
      <c r="ANG127" s="105"/>
      <c r="ANH127" s="105"/>
      <c r="ANI127" s="105"/>
      <c r="ANJ127" s="105"/>
      <c r="ANK127" s="105"/>
      <c r="ANL127" s="105"/>
      <c r="ANM127" s="105"/>
      <c r="ANN127" s="105"/>
      <c r="ANO127" s="105"/>
      <c r="ANP127" s="105"/>
      <c r="ANQ127" s="105"/>
      <c r="ANR127" s="105"/>
      <c r="ANS127" s="105"/>
      <c r="ANT127" s="105"/>
      <c r="ANU127" s="105"/>
      <c r="ANV127" s="105"/>
      <c r="ANW127" s="105"/>
      <c r="ANX127" s="105"/>
      <c r="ANY127" s="105"/>
      <c r="ANZ127" s="105"/>
      <c r="AOA127" s="105"/>
      <c r="AOB127" s="105"/>
      <c r="AOC127" s="105"/>
      <c r="AOD127" s="105"/>
      <c r="AOE127" s="105"/>
      <c r="AOF127" s="105"/>
      <c r="AOG127" s="105"/>
      <c r="AOH127" s="105"/>
      <c r="AOI127" s="105"/>
      <c r="AOJ127" s="105"/>
      <c r="AOK127" s="105"/>
      <c r="AOL127" s="105"/>
      <c r="AOM127" s="105"/>
      <c r="AON127" s="105"/>
      <c r="AOO127" s="105"/>
      <c r="AOP127" s="105"/>
      <c r="AOQ127" s="105"/>
      <c r="AOR127" s="105"/>
      <c r="AOS127" s="105"/>
      <c r="AOT127" s="105"/>
      <c r="AOU127" s="105"/>
      <c r="AOV127" s="105"/>
      <c r="AOW127" s="105"/>
      <c r="AOX127" s="105"/>
      <c r="AOY127" s="105"/>
      <c r="AOZ127" s="105"/>
      <c r="APA127" s="105"/>
      <c r="APB127" s="105"/>
      <c r="APC127" s="105"/>
      <c r="APD127" s="105"/>
      <c r="APE127" s="105"/>
      <c r="APF127" s="105"/>
      <c r="APG127" s="105"/>
      <c r="APH127" s="105"/>
      <c r="API127" s="105"/>
      <c r="APJ127" s="105"/>
      <c r="APK127" s="105"/>
      <c r="APL127" s="105"/>
      <c r="APM127" s="105"/>
      <c r="APN127" s="105"/>
      <c r="APO127" s="105"/>
      <c r="APP127" s="105"/>
      <c r="APQ127" s="105"/>
      <c r="APR127" s="105"/>
      <c r="APS127" s="105"/>
      <c r="APT127" s="105"/>
      <c r="APU127" s="105"/>
      <c r="APV127" s="105"/>
      <c r="APW127" s="105"/>
      <c r="APX127" s="105"/>
      <c r="APY127" s="105"/>
      <c r="APZ127" s="105"/>
      <c r="AQA127" s="105"/>
      <c r="AQB127" s="105"/>
      <c r="AQC127" s="105"/>
      <c r="AQD127" s="105"/>
      <c r="AQE127" s="105"/>
      <c r="AQF127" s="105"/>
      <c r="AQG127" s="105"/>
      <c r="AQH127" s="105"/>
      <c r="AQI127" s="105"/>
      <c r="AQJ127" s="105"/>
      <c r="AQK127" s="105"/>
      <c r="AQL127" s="105"/>
      <c r="AQM127" s="105"/>
      <c r="AQN127" s="105"/>
      <c r="AQO127" s="105"/>
      <c r="AQP127" s="105"/>
      <c r="AQQ127" s="105"/>
      <c r="AQR127" s="105"/>
      <c r="AQS127" s="105"/>
      <c r="AQT127" s="105"/>
      <c r="AQU127" s="105"/>
      <c r="AQV127" s="105"/>
      <c r="AQW127" s="105"/>
      <c r="AQX127" s="105"/>
      <c r="AQY127" s="105"/>
      <c r="AQZ127" s="105"/>
      <c r="ARA127" s="105"/>
      <c r="ARB127" s="105"/>
      <c r="ARC127" s="105"/>
      <c r="ARD127" s="105"/>
      <c r="ARE127" s="105"/>
      <c r="ARF127" s="105"/>
      <c r="ARG127" s="105"/>
      <c r="ARH127" s="105"/>
      <c r="ARI127" s="105"/>
      <c r="ARJ127" s="105"/>
      <c r="ARK127" s="105"/>
      <c r="ARL127" s="105"/>
      <c r="ARM127" s="105"/>
      <c r="ARN127" s="105"/>
      <c r="ARO127" s="105"/>
      <c r="ARP127" s="105"/>
      <c r="ARQ127" s="105"/>
      <c r="ARR127" s="105"/>
      <c r="ARS127" s="105"/>
      <c r="ART127" s="105"/>
      <c r="ARU127" s="105"/>
      <c r="ARV127" s="105"/>
      <c r="ARW127" s="105"/>
      <c r="ARX127" s="105"/>
      <c r="ARY127" s="105"/>
      <c r="ARZ127" s="105"/>
      <c r="ASA127" s="105"/>
      <c r="ASB127" s="105"/>
      <c r="ASC127" s="105"/>
      <c r="ASD127" s="105"/>
      <c r="ASE127" s="105"/>
      <c r="ASF127" s="105"/>
      <c r="ASG127" s="105"/>
      <c r="ASH127" s="105"/>
      <c r="ASI127" s="105"/>
      <c r="ASJ127" s="105"/>
      <c r="ASK127" s="105"/>
      <c r="ASL127" s="105"/>
      <c r="ASM127" s="105"/>
      <c r="ASN127" s="105"/>
      <c r="ASO127" s="105"/>
      <c r="ASP127" s="105"/>
      <c r="ASQ127" s="105"/>
      <c r="ASR127" s="105"/>
      <c r="ASS127" s="105"/>
      <c r="AST127" s="105"/>
      <c r="ASU127" s="105"/>
      <c r="ASV127" s="105"/>
      <c r="ASW127" s="105"/>
      <c r="ASX127" s="105"/>
      <c r="ASY127" s="105"/>
      <c r="ASZ127" s="105"/>
      <c r="ATA127" s="105"/>
      <c r="ATB127" s="105"/>
      <c r="ATC127" s="105"/>
      <c r="ATD127" s="105"/>
      <c r="ATE127" s="105"/>
      <c r="ATF127" s="105"/>
      <c r="ATG127" s="105"/>
      <c r="ATH127" s="105"/>
      <c r="ATI127" s="105"/>
      <c r="ATJ127" s="105"/>
      <c r="ATK127" s="105"/>
      <c r="ATL127" s="105"/>
      <c r="ATM127" s="105"/>
      <c r="ATN127" s="105"/>
      <c r="ATO127" s="105"/>
      <c r="ATP127" s="105"/>
      <c r="ATQ127" s="105"/>
      <c r="ATR127" s="105"/>
      <c r="ATS127" s="105"/>
      <c r="ATT127" s="105"/>
      <c r="ATU127" s="105"/>
      <c r="ATV127" s="105"/>
      <c r="ATW127" s="105"/>
      <c r="ATX127" s="105"/>
      <c r="ATY127" s="105"/>
      <c r="ATZ127" s="105"/>
      <c r="AUA127" s="105"/>
      <c r="AUB127" s="105"/>
      <c r="AUC127" s="105"/>
      <c r="AUD127" s="105"/>
      <c r="AUE127" s="105"/>
      <c r="AUF127" s="105"/>
      <c r="AUG127" s="105"/>
      <c r="AUH127" s="105"/>
      <c r="AUI127" s="105"/>
      <c r="AUJ127" s="105"/>
      <c r="AUK127" s="105"/>
      <c r="AUL127" s="105"/>
      <c r="AUM127" s="105"/>
      <c r="AUN127" s="105"/>
      <c r="AUO127" s="105"/>
      <c r="AUP127" s="105"/>
      <c r="AUQ127" s="105"/>
      <c r="AUR127" s="105"/>
      <c r="AUS127" s="105"/>
      <c r="AUT127" s="105"/>
      <c r="AUU127" s="105"/>
      <c r="AUV127" s="105"/>
      <c r="AUW127" s="105"/>
      <c r="AUX127" s="105"/>
      <c r="AUY127" s="105"/>
      <c r="AUZ127" s="105"/>
      <c r="AVA127" s="105"/>
      <c r="AVB127" s="105"/>
      <c r="AVC127" s="105"/>
      <c r="AVD127" s="105"/>
      <c r="AVE127" s="105"/>
      <c r="AVF127" s="105"/>
      <c r="AVG127" s="105"/>
      <c r="AVH127" s="105"/>
      <c r="AVI127" s="105"/>
      <c r="AVJ127" s="105"/>
      <c r="AVK127" s="105"/>
      <c r="AVL127" s="105"/>
      <c r="AVM127" s="105"/>
      <c r="AVN127" s="105"/>
      <c r="AVO127" s="105"/>
      <c r="AVP127" s="105"/>
      <c r="AVQ127" s="105"/>
      <c r="AVR127" s="105"/>
      <c r="AVS127" s="105"/>
      <c r="AVT127" s="105"/>
      <c r="AVU127" s="105"/>
      <c r="AVV127" s="105"/>
      <c r="AVW127" s="105"/>
      <c r="AVX127" s="105"/>
      <c r="AVY127" s="105"/>
      <c r="AVZ127" s="105"/>
      <c r="AWA127" s="105"/>
      <c r="AWB127" s="105"/>
      <c r="AWC127" s="105"/>
      <c r="AWD127" s="105"/>
      <c r="AWE127" s="105"/>
      <c r="AWF127" s="105"/>
      <c r="AWG127" s="105"/>
      <c r="AWH127" s="105"/>
    </row>
    <row r="128" spans="1:1282" s="58" customFormat="1" ht="15.75">
      <c r="A128" s="2578"/>
      <c r="B128" s="90"/>
      <c r="C128" s="88" t="s">
        <v>59</v>
      </c>
      <c r="D128" s="7"/>
      <c r="E128" s="7"/>
      <c r="F128" s="7"/>
      <c r="G128" s="7"/>
      <c r="H128" s="7"/>
      <c r="I128" s="7"/>
      <c r="J128" s="7"/>
      <c r="K128" s="7"/>
      <c r="L128" s="7"/>
      <c r="M128" s="7"/>
      <c r="N128" s="8"/>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c r="BY128" s="105"/>
      <c r="BZ128" s="105"/>
      <c r="CA128" s="105"/>
      <c r="CB128" s="105"/>
      <c r="CC128" s="105"/>
      <c r="CD128" s="105"/>
      <c r="CE128" s="105"/>
      <c r="CF128" s="105"/>
      <c r="CG128" s="105"/>
      <c r="CH128" s="105"/>
      <c r="CI128" s="105"/>
      <c r="CJ128" s="105"/>
      <c r="CK128" s="105"/>
      <c r="CL128" s="105"/>
      <c r="CM128" s="105"/>
      <c r="CN128" s="105"/>
      <c r="CO128" s="105"/>
      <c r="CP128" s="105"/>
      <c r="CQ128" s="105"/>
      <c r="CR128" s="105"/>
      <c r="CS128" s="105"/>
      <c r="CT128" s="105"/>
      <c r="CU128" s="105"/>
      <c r="CV128" s="105"/>
      <c r="CW128" s="105"/>
      <c r="CX128" s="105"/>
      <c r="CY128" s="105"/>
      <c r="CZ128" s="105"/>
      <c r="DA128" s="105"/>
      <c r="DB128" s="105"/>
      <c r="DC128" s="105"/>
      <c r="DD128" s="105"/>
      <c r="DE128" s="105"/>
      <c r="DF128" s="105"/>
      <c r="DG128" s="105"/>
      <c r="DH128" s="105"/>
      <c r="DI128" s="105"/>
      <c r="DJ128" s="105"/>
      <c r="DK128" s="105"/>
      <c r="DL128" s="105"/>
      <c r="DM128" s="105"/>
      <c r="DN128" s="105"/>
      <c r="DO128" s="105"/>
      <c r="DP128" s="105"/>
      <c r="DQ128" s="105"/>
      <c r="DR128" s="105"/>
      <c r="DS128" s="105"/>
      <c r="DT128" s="105"/>
      <c r="DU128" s="105"/>
      <c r="DV128" s="105"/>
      <c r="DW128" s="105"/>
      <c r="DX128" s="105"/>
      <c r="DY128" s="105"/>
      <c r="DZ128" s="105"/>
      <c r="EA128" s="105"/>
      <c r="EB128" s="105"/>
      <c r="EC128" s="105"/>
      <c r="ED128" s="105"/>
      <c r="EE128" s="105"/>
      <c r="EF128" s="105"/>
      <c r="EG128" s="105"/>
      <c r="EH128" s="105"/>
      <c r="EI128" s="105"/>
      <c r="EJ128" s="105"/>
      <c r="EK128" s="105"/>
      <c r="EL128" s="105"/>
      <c r="EM128" s="105"/>
      <c r="EN128" s="105"/>
      <c r="EO128" s="105"/>
      <c r="EP128" s="105"/>
      <c r="EQ128" s="105"/>
      <c r="ER128" s="105"/>
      <c r="ES128" s="105"/>
      <c r="ET128" s="105"/>
      <c r="EU128" s="105"/>
      <c r="EV128" s="105"/>
      <c r="EW128" s="105"/>
      <c r="EX128" s="105"/>
      <c r="EY128" s="105"/>
      <c r="EZ128" s="105"/>
      <c r="FA128" s="105"/>
      <c r="FB128" s="105"/>
      <c r="FC128" s="105"/>
      <c r="FD128" s="105"/>
      <c r="FE128" s="105"/>
      <c r="FF128" s="105"/>
      <c r="FG128" s="105"/>
      <c r="FH128" s="105"/>
      <c r="FI128" s="105"/>
      <c r="FJ128" s="105"/>
      <c r="FK128" s="105"/>
      <c r="FL128" s="105"/>
      <c r="FM128" s="105"/>
      <c r="FN128" s="105"/>
      <c r="FO128" s="105"/>
      <c r="FP128" s="105"/>
      <c r="FQ128" s="105"/>
      <c r="FR128" s="105"/>
      <c r="FS128" s="105"/>
      <c r="FT128" s="105"/>
      <c r="FU128" s="105"/>
      <c r="FV128" s="105"/>
      <c r="FW128" s="105"/>
      <c r="FX128" s="105"/>
      <c r="FY128" s="105"/>
      <c r="FZ128" s="105"/>
      <c r="GA128" s="105"/>
      <c r="GB128" s="105"/>
      <c r="GC128" s="105"/>
      <c r="GD128" s="105"/>
      <c r="GE128" s="105"/>
      <c r="GF128" s="105"/>
      <c r="GG128" s="105"/>
      <c r="GH128" s="105"/>
      <c r="GI128" s="105"/>
      <c r="GJ128" s="105"/>
      <c r="GK128" s="105"/>
      <c r="GL128" s="105"/>
      <c r="GM128" s="105"/>
      <c r="GN128" s="105"/>
      <c r="GO128" s="105"/>
      <c r="GP128" s="105"/>
      <c r="GQ128" s="105"/>
      <c r="GR128" s="105"/>
      <c r="GS128" s="105"/>
      <c r="GT128" s="105"/>
      <c r="GU128" s="105"/>
      <c r="GV128" s="105"/>
      <c r="GW128" s="105"/>
      <c r="GX128" s="105"/>
      <c r="GY128" s="105"/>
      <c r="GZ128" s="105"/>
      <c r="HA128" s="105"/>
      <c r="HB128" s="105"/>
      <c r="HC128" s="105"/>
      <c r="HD128" s="105"/>
      <c r="HE128" s="105"/>
      <c r="HF128" s="105"/>
      <c r="HG128" s="105"/>
      <c r="HH128" s="105"/>
      <c r="HI128" s="105"/>
      <c r="HJ128" s="105"/>
      <c r="HK128" s="105"/>
      <c r="HL128" s="105"/>
      <c r="HM128" s="105"/>
      <c r="HN128" s="105"/>
      <c r="HO128" s="105"/>
      <c r="HP128" s="105"/>
      <c r="HQ128" s="105"/>
      <c r="HR128" s="105"/>
      <c r="HS128" s="105"/>
      <c r="HT128" s="105"/>
      <c r="HU128" s="105"/>
      <c r="HV128" s="105"/>
      <c r="HW128" s="105"/>
      <c r="HX128" s="105"/>
      <c r="HY128" s="105"/>
      <c r="HZ128" s="105"/>
      <c r="IA128" s="105"/>
      <c r="IB128" s="105"/>
      <c r="IC128" s="105"/>
      <c r="ID128" s="105"/>
      <c r="IE128" s="105"/>
      <c r="IF128" s="105"/>
      <c r="IG128" s="105"/>
      <c r="IH128" s="105"/>
      <c r="II128" s="105"/>
      <c r="IJ128" s="105"/>
      <c r="IK128" s="105"/>
      <c r="IL128" s="105"/>
      <c r="IM128" s="105"/>
      <c r="IN128" s="105"/>
      <c r="IO128" s="105"/>
      <c r="IP128" s="105"/>
      <c r="IQ128" s="105"/>
      <c r="IR128" s="105"/>
      <c r="IS128" s="105"/>
      <c r="IT128" s="105"/>
      <c r="IU128" s="105"/>
      <c r="IV128" s="105"/>
      <c r="IW128" s="105"/>
      <c r="IX128" s="105"/>
      <c r="IY128" s="105"/>
      <c r="IZ128" s="105"/>
      <c r="JA128" s="105"/>
      <c r="JB128" s="105"/>
      <c r="JC128" s="105"/>
      <c r="JD128" s="105"/>
      <c r="JE128" s="105"/>
      <c r="JF128" s="105"/>
      <c r="JG128" s="105"/>
      <c r="JH128" s="105"/>
      <c r="JI128" s="105"/>
      <c r="JJ128" s="105"/>
      <c r="JK128" s="105"/>
      <c r="JL128" s="105"/>
      <c r="JM128" s="105"/>
      <c r="JN128" s="105"/>
      <c r="JO128" s="105"/>
      <c r="JP128" s="105"/>
      <c r="JQ128" s="105"/>
      <c r="JR128" s="105"/>
      <c r="JS128" s="105"/>
      <c r="JT128" s="105"/>
      <c r="JU128" s="105"/>
      <c r="JV128" s="105"/>
      <c r="JW128" s="105"/>
      <c r="JX128" s="105"/>
      <c r="JY128" s="105"/>
      <c r="JZ128" s="105"/>
      <c r="KA128" s="105"/>
      <c r="KB128" s="105"/>
      <c r="KC128" s="105"/>
      <c r="KD128" s="105"/>
      <c r="KE128" s="105"/>
      <c r="KF128" s="105"/>
      <c r="KG128" s="105"/>
      <c r="KH128" s="105"/>
      <c r="KI128" s="105"/>
      <c r="KJ128" s="105"/>
      <c r="KK128" s="105"/>
      <c r="KL128" s="105"/>
      <c r="KM128" s="105"/>
      <c r="KN128" s="105"/>
      <c r="KO128" s="105"/>
      <c r="KP128" s="105"/>
      <c r="KQ128" s="105"/>
      <c r="KR128" s="105"/>
      <c r="KS128" s="105"/>
      <c r="KT128" s="105"/>
      <c r="KU128" s="105"/>
      <c r="KV128" s="105"/>
      <c r="KW128" s="105"/>
      <c r="KX128" s="105"/>
      <c r="KY128" s="105"/>
      <c r="KZ128" s="105"/>
      <c r="LA128" s="105"/>
      <c r="LB128" s="105"/>
      <c r="LC128" s="105"/>
      <c r="LD128" s="105"/>
      <c r="LE128" s="105"/>
      <c r="LF128" s="105"/>
      <c r="LG128" s="105"/>
      <c r="LH128" s="105"/>
      <c r="LI128" s="105"/>
      <c r="LJ128" s="105"/>
      <c r="LK128" s="105"/>
      <c r="LL128" s="105"/>
      <c r="LM128" s="105"/>
      <c r="LN128" s="105"/>
      <c r="LO128" s="105"/>
      <c r="LP128" s="105"/>
      <c r="LQ128" s="105"/>
      <c r="LR128" s="105"/>
      <c r="LS128" s="105"/>
      <c r="LT128" s="105"/>
      <c r="LU128" s="105"/>
      <c r="LV128" s="105"/>
      <c r="LW128" s="105"/>
      <c r="LX128" s="105"/>
      <c r="LY128" s="105"/>
      <c r="LZ128" s="105"/>
      <c r="MA128" s="105"/>
      <c r="MB128" s="105"/>
      <c r="MC128" s="105"/>
      <c r="MD128" s="105"/>
      <c r="ME128" s="105"/>
      <c r="MF128" s="105"/>
      <c r="MG128" s="105"/>
      <c r="MH128" s="105"/>
      <c r="MI128" s="105"/>
      <c r="MJ128" s="105"/>
      <c r="MK128" s="105"/>
      <c r="ML128" s="105"/>
      <c r="MM128" s="105"/>
      <c r="MN128" s="105"/>
      <c r="MO128" s="105"/>
      <c r="MP128" s="105"/>
      <c r="MQ128" s="105"/>
      <c r="MR128" s="105"/>
      <c r="MS128" s="105"/>
      <c r="MT128" s="105"/>
      <c r="MU128" s="105"/>
      <c r="MV128" s="105"/>
      <c r="MW128" s="105"/>
      <c r="MX128" s="105"/>
      <c r="MY128" s="105"/>
      <c r="MZ128" s="105"/>
      <c r="NA128" s="105"/>
      <c r="NB128" s="105"/>
      <c r="NC128" s="105"/>
      <c r="ND128" s="105"/>
      <c r="NE128" s="105"/>
      <c r="NF128" s="105"/>
      <c r="NG128" s="105"/>
      <c r="NH128" s="105"/>
      <c r="NI128" s="105"/>
      <c r="NJ128" s="105"/>
      <c r="NK128" s="105"/>
      <c r="NL128" s="105"/>
      <c r="NM128" s="105"/>
      <c r="NN128" s="105"/>
      <c r="NO128" s="105"/>
      <c r="NP128" s="105"/>
      <c r="NQ128" s="105"/>
      <c r="NR128" s="105"/>
      <c r="NS128" s="105"/>
      <c r="NT128" s="105"/>
      <c r="NU128" s="105"/>
      <c r="NV128" s="105"/>
      <c r="NW128" s="105"/>
      <c r="NX128" s="105"/>
      <c r="NY128" s="105"/>
      <c r="NZ128" s="105"/>
      <c r="OA128" s="105"/>
      <c r="OB128" s="105"/>
      <c r="OC128" s="105"/>
      <c r="OD128" s="105"/>
      <c r="OE128" s="105"/>
      <c r="OF128" s="105"/>
      <c r="OG128" s="105"/>
      <c r="OH128" s="105"/>
      <c r="OI128" s="105"/>
      <c r="OJ128" s="105"/>
      <c r="OK128" s="105"/>
      <c r="OL128" s="105"/>
      <c r="OM128" s="105"/>
      <c r="ON128" s="105"/>
      <c r="OO128" s="105"/>
      <c r="OP128" s="105"/>
      <c r="OQ128" s="105"/>
      <c r="OR128" s="105"/>
      <c r="OS128" s="105"/>
      <c r="OT128" s="105"/>
      <c r="OU128" s="105"/>
      <c r="OV128" s="105"/>
      <c r="OW128" s="105"/>
      <c r="OX128" s="105"/>
      <c r="OY128" s="105"/>
      <c r="OZ128" s="105"/>
      <c r="PA128" s="105"/>
      <c r="PB128" s="105"/>
      <c r="PC128" s="105"/>
      <c r="PD128" s="105"/>
      <c r="PE128" s="105"/>
      <c r="PF128" s="105"/>
      <c r="PG128" s="105"/>
      <c r="PH128" s="105"/>
      <c r="PI128" s="105"/>
      <c r="PJ128" s="105"/>
      <c r="PK128" s="105"/>
      <c r="PL128" s="105"/>
      <c r="PM128" s="105"/>
      <c r="PN128" s="105"/>
      <c r="PO128" s="105"/>
      <c r="PP128" s="105"/>
      <c r="PQ128" s="105"/>
      <c r="PR128" s="105"/>
      <c r="PS128" s="105"/>
      <c r="PT128" s="105"/>
      <c r="PU128" s="105"/>
      <c r="PV128" s="105"/>
      <c r="PW128" s="105"/>
      <c r="PX128" s="105"/>
      <c r="PY128" s="105"/>
      <c r="PZ128" s="105"/>
      <c r="QA128" s="105"/>
      <c r="QB128" s="105"/>
      <c r="QC128" s="105"/>
      <c r="QD128" s="105"/>
      <c r="QE128" s="105"/>
      <c r="QF128" s="105"/>
      <c r="QG128" s="105"/>
      <c r="QH128" s="105"/>
      <c r="QI128" s="105"/>
      <c r="QJ128" s="105"/>
      <c r="QK128" s="105"/>
      <c r="QL128" s="105"/>
      <c r="QM128" s="105"/>
      <c r="QN128" s="105"/>
      <c r="QO128" s="105"/>
      <c r="QP128" s="105"/>
      <c r="QQ128" s="105"/>
      <c r="QR128" s="105"/>
      <c r="QS128" s="105"/>
      <c r="QT128" s="105"/>
      <c r="QU128" s="105"/>
      <c r="QV128" s="105"/>
      <c r="QW128" s="105"/>
      <c r="QX128" s="105"/>
      <c r="QY128" s="105"/>
      <c r="QZ128" s="105"/>
      <c r="RA128" s="105"/>
      <c r="RB128" s="105"/>
      <c r="RC128" s="105"/>
      <c r="RD128" s="105"/>
      <c r="RE128" s="105"/>
      <c r="RF128" s="105"/>
      <c r="RG128" s="105"/>
      <c r="RH128" s="105"/>
      <c r="RI128" s="105"/>
      <c r="RJ128" s="105"/>
      <c r="RK128" s="105"/>
      <c r="RL128" s="105"/>
      <c r="RM128" s="105"/>
      <c r="RN128" s="105"/>
      <c r="RO128" s="105"/>
      <c r="RP128" s="105"/>
      <c r="RQ128" s="105"/>
      <c r="RR128" s="105"/>
      <c r="RS128" s="105"/>
      <c r="RT128" s="105"/>
      <c r="RU128" s="105"/>
      <c r="RV128" s="105"/>
      <c r="RW128" s="105"/>
      <c r="RX128" s="105"/>
      <c r="RY128" s="105"/>
      <c r="RZ128" s="105"/>
      <c r="SA128" s="105"/>
      <c r="SB128" s="105"/>
      <c r="SC128" s="105"/>
      <c r="SD128" s="105"/>
      <c r="SE128" s="105"/>
      <c r="SF128" s="105"/>
      <c r="SG128" s="105"/>
      <c r="SH128" s="105"/>
      <c r="SI128" s="105"/>
      <c r="SJ128" s="105"/>
      <c r="SK128" s="105"/>
      <c r="SL128" s="105"/>
      <c r="SM128" s="105"/>
      <c r="SN128" s="105"/>
      <c r="SO128" s="105"/>
      <c r="SP128" s="105"/>
      <c r="SQ128" s="105"/>
      <c r="SR128" s="105"/>
      <c r="SS128" s="105"/>
      <c r="ST128" s="105"/>
      <c r="SU128" s="105"/>
      <c r="SV128" s="105"/>
      <c r="SW128" s="105"/>
      <c r="SX128" s="105"/>
      <c r="SY128" s="105"/>
      <c r="SZ128" s="105"/>
      <c r="TA128" s="105"/>
      <c r="TB128" s="105"/>
      <c r="TC128" s="105"/>
      <c r="TD128" s="105"/>
      <c r="TE128" s="105"/>
      <c r="TF128" s="105"/>
      <c r="TG128" s="105"/>
      <c r="TH128" s="105"/>
      <c r="TI128" s="105"/>
      <c r="TJ128" s="105"/>
      <c r="TK128" s="105"/>
      <c r="TL128" s="105"/>
      <c r="TM128" s="105"/>
      <c r="TN128" s="105"/>
      <c r="TO128" s="105"/>
      <c r="TP128" s="105"/>
      <c r="TQ128" s="105"/>
      <c r="TR128" s="105"/>
      <c r="TS128" s="105"/>
      <c r="TT128" s="105"/>
      <c r="TU128" s="105"/>
      <c r="TV128" s="105"/>
      <c r="TW128" s="105"/>
      <c r="TX128" s="105"/>
      <c r="TY128" s="105"/>
      <c r="TZ128" s="105"/>
      <c r="UA128" s="105"/>
      <c r="UB128" s="105"/>
      <c r="UC128" s="105"/>
      <c r="UD128" s="105"/>
      <c r="UE128" s="105"/>
      <c r="UF128" s="105"/>
      <c r="UG128" s="105"/>
      <c r="UH128" s="105"/>
      <c r="UI128" s="105"/>
      <c r="UJ128" s="105"/>
      <c r="UK128" s="105"/>
      <c r="UL128" s="105"/>
      <c r="UM128" s="105"/>
      <c r="UN128" s="105"/>
      <c r="UO128" s="105"/>
      <c r="UP128" s="105"/>
      <c r="UQ128" s="105"/>
      <c r="UR128" s="105"/>
      <c r="US128" s="105"/>
      <c r="UT128" s="105"/>
      <c r="UU128" s="105"/>
      <c r="UV128" s="105"/>
      <c r="UW128" s="105"/>
      <c r="UX128" s="105"/>
      <c r="UY128" s="105"/>
      <c r="UZ128" s="105"/>
      <c r="VA128" s="105"/>
      <c r="VB128" s="105"/>
      <c r="VC128" s="105"/>
      <c r="VD128" s="105"/>
      <c r="VE128" s="105"/>
      <c r="VF128" s="105"/>
      <c r="VG128" s="105"/>
      <c r="VH128" s="105"/>
      <c r="VI128" s="105"/>
      <c r="VJ128" s="105"/>
      <c r="VK128" s="105"/>
      <c r="VL128" s="105"/>
      <c r="VM128" s="105"/>
      <c r="VN128" s="105"/>
      <c r="VO128" s="105"/>
      <c r="VP128" s="105"/>
      <c r="VQ128" s="105"/>
      <c r="VR128" s="105"/>
      <c r="VS128" s="105"/>
      <c r="VT128" s="105"/>
      <c r="VU128" s="105"/>
      <c r="VV128" s="105"/>
      <c r="VW128" s="105"/>
      <c r="VX128" s="105"/>
      <c r="VY128" s="105"/>
      <c r="VZ128" s="105"/>
      <c r="WA128" s="105"/>
      <c r="WB128" s="105"/>
      <c r="WC128" s="105"/>
      <c r="WD128" s="105"/>
      <c r="WE128" s="105"/>
      <c r="WF128" s="105"/>
      <c r="WG128" s="105"/>
      <c r="WH128" s="105"/>
      <c r="WI128" s="105"/>
      <c r="WJ128" s="105"/>
      <c r="WK128" s="105"/>
      <c r="WL128" s="105"/>
      <c r="WM128" s="105"/>
      <c r="WN128" s="105"/>
      <c r="WO128" s="105"/>
      <c r="WP128" s="105"/>
      <c r="WQ128" s="105"/>
      <c r="WR128" s="105"/>
      <c r="WS128" s="105"/>
      <c r="WT128" s="105"/>
      <c r="WU128" s="105"/>
      <c r="WV128" s="105"/>
      <c r="WW128" s="105"/>
      <c r="WX128" s="105"/>
      <c r="WY128" s="105"/>
      <c r="WZ128" s="105"/>
      <c r="XA128" s="105"/>
      <c r="XB128" s="105"/>
      <c r="XC128" s="105"/>
      <c r="XD128" s="105"/>
      <c r="XE128" s="105"/>
      <c r="XF128" s="105"/>
      <c r="XG128" s="105"/>
      <c r="XH128" s="105"/>
      <c r="XI128" s="105"/>
      <c r="XJ128" s="105"/>
      <c r="XK128" s="105"/>
      <c r="XL128" s="105"/>
      <c r="XM128" s="105"/>
      <c r="XN128" s="105"/>
      <c r="XO128" s="105"/>
      <c r="XP128" s="105"/>
      <c r="XQ128" s="105"/>
      <c r="XR128" s="105"/>
      <c r="XS128" s="105"/>
      <c r="XT128" s="105"/>
      <c r="XU128" s="105"/>
      <c r="XV128" s="105"/>
      <c r="XW128" s="105"/>
      <c r="XX128" s="105"/>
      <c r="XY128" s="105"/>
      <c r="XZ128" s="105"/>
      <c r="YA128" s="105"/>
      <c r="YB128" s="105"/>
      <c r="YC128" s="105"/>
      <c r="YD128" s="105"/>
      <c r="YE128" s="105"/>
      <c r="YF128" s="105"/>
      <c r="YG128" s="105"/>
      <c r="YH128" s="105"/>
      <c r="YI128" s="105"/>
      <c r="YJ128" s="105"/>
      <c r="YK128" s="105"/>
      <c r="YL128" s="105"/>
      <c r="YM128" s="105"/>
      <c r="YN128" s="105"/>
      <c r="YO128" s="105"/>
      <c r="YP128" s="105"/>
      <c r="YQ128" s="105"/>
      <c r="YR128" s="105"/>
      <c r="YS128" s="105"/>
      <c r="YT128" s="105"/>
      <c r="YU128" s="105"/>
      <c r="YV128" s="105"/>
      <c r="YW128" s="105"/>
      <c r="YX128" s="105"/>
      <c r="YY128" s="105"/>
      <c r="YZ128" s="105"/>
      <c r="ZA128" s="105"/>
      <c r="ZB128" s="105"/>
      <c r="ZC128" s="105"/>
      <c r="ZD128" s="105"/>
      <c r="ZE128" s="105"/>
      <c r="ZF128" s="105"/>
      <c r="ZG128" s="105"/>
      <c r="ZH128" s="105"/>
      <c r="ZI128" s="105"/>
      <c r="ZJ128" s="105"/>
      <c r="ZK128" s="105"/>
      <c r="ZL128" s="105"/>
      <c r="ZM128" s="105"/>
      <c r="ZN128" s="105"/>
      <c r="ZO128" s="105"/>
      <c r="ZP128" s="105"/>
      <c r="ZQ128" s="105"/>
      <c r="ZR128" s="105"/>
      <c r="ZS128" s="105"/>
      <c r="ZT128" s="105"/>
      <c r="ZU128" s="105"/>
      <c r="ZV128" s="105"/>
      <c r="ZW128" s="105"/>
      <c r="ZX128" s="105"/>
      <c r="ZY128" s="105"/>
      <c r="ZZ128" s="105"/>
      <c r="AAA128" s="105"/>
      <c r="AAB128" s="105"/>
      <c r="AAC128" s="105"/>
      <c r="AAD128" s="105"/>
      <c r="AAE128" s="105"/>
      <c r="AAF128" s="105"/>
      <c r="AAG128" s="105"/>
      <c r="AAH128" s="105"/>
      <c r="AAI128" s="105"/>
      <c r="AAJ128" s="105"/>
      <c r="AAK128" s="105"/>
      <c r="AAL128" s="105"/>
      <c r="AAM128" s="105"/>
      <c r="AAN128" s="105"/>
      <c r="AAO128" s="105"/>
      <c r="AAP128" s="105"/>
      <c r="AAQ128" s="105"/>
      <c r="AAR128" s="105"/>
      <c r="AAS128" s="105"/>
      <c r="AAT128" s="105"/>
      <c r="AAU128" s="105"/>
      <c r="AAV128" s="105"/>
      <c r="AAW128" s="105"/>
      <c r="AAX128" s="105"/>
      <c r="AAY128" s="105"/>
      <c r="AAZ128" s="105"/>
      <c r="ABA128" s="105"/>
      <c r="ABB128" s="105"/>
      <c r="ABC128" s="105"/>
      <c r="ABD128" s="105"/>
      <c r="ABE128" s="105"/>
      <c r="ABF128" s="105"/>
      <c r="ABG128" s="105"/>
      <c r="ABH128" s="105"/>
      <c r="ABI128" s="105"/>
      <c r="ABJ128" s="105"/>
      <c r="ABK128" s="105"/>
      <c r="ABL128" s="105"/>
      <c r="ABM128" s="105"/>
      <c r="ABN128" s="105"/>
      <c r="ABO128" s="105"/>
      <c r="ABP128" s="105"/>
      <c r="ABQ128" s="105"/>
      <c r="ABR128" s="105"/>
      <c r="ABS128" s="105"/>
      <c r="ABT128" s="105"/>
      <c r="ABU128" s="105"/>
      <c r="ABV128" s="105"/>
      <c r="ABW128" s="105"/>
      <c r="ABX128" s="105"/>
      <c r="ABY128" s="105"/>
      <c r="ABZ128" s="105"/>
      <c r="ACA128" s="105"/>
      <c r="ACB128" s="105"/>
      <c r="ACC128" s="105"/>
      <c r="ACD128" s="105"/>
      <c r="ACE128" s="105"/>
      <c r="ACF128" s="105"/>
      <c r="ACG128" s="105"/>
      <c r="ACH128" s="105"/>
      <c r="ACI128" s="105"/>
      <c r="ACJ128" s="105"/>
      <c r="ACK128" s="105"/>
      <c r="ACL128" s="105"/>
      <c r="ACM128" s="105"/>
      <c r="ACN128" s="105"/>
      <c r="ACO128" s="105"/>
      <c r="ACP128" s="105"/>
      <c r="ACQ128" s="105"/>
      <c r="ACR128" s="105"/>
      <c r="ACS128" s="105"/>
      <c r="ACT128" s="105"/>
      <c r="ACU128" s="105"/>
      <c r="ACV128" s="105"/>
      <c r="ACW128" s="105"/>
      <c r="ACX128" s="105"/>
      <c r="ACY128" s="105"/>
      <c r="ACZ128" s="105"/>
      <c r="ADA128" s="105"/>
      <c r="ADB128" s="105"/>
      <c r="ADC128" s="105"/>
      <c r="ADD128" s="105"/>
      <c r="ADE128" s="105"/>
      <c r="ADF128" s="105"/>
      <c r="ADG128" s="105"/>
      <c r="ADH128" s="105"/>
      <c r="ADI128" s="105"/>
      <c r="ADJ128" s="105"/>
      <c r="ADK128" s="105"/>
      <c r="ADL128" s="105"/>
      <c r="ADM128" s="105"/>
      <c r="ADN128" s="105"/>
      <c r="ADO128" s="105"/>
      <c r="ADP128" s="105"/>
      <c r="ADQ128" s="105"/>
      <c r="ADR128" s="105"/>
      <c r="ADS128" s="105"/>
      <c r="ADT128" s="105"/>
      <c r="ADU128" s="105"/>
      <c r="ADV128" s="105"/>
      <c r="ADW128" s="105"/>
      <c r="ADX128" s="105"/>
      <c r="ADY128" s="105"/>
      <c r="ADZ128" s="105"/>
      <c r="AEA128" s="105"/>
      <c r="AEB128" s="105"/>
      <c r="AEC128" s="105"/>
      <c r="AED128" s="105"/>
      <c r="AEE128" s="105"/>
      <c r="AEF128" s="105"/>
      <c r="AEG128" s="105"/>
      <c r="AEH128" s="105"/>
      <c r="AEI128" s="105"/>
      <c r="AEJ128" s="105"/>
      <c r="AEK128" s="105"/>
      <c r="AEL128" s="105"/>
      <c r="AEM128" s="105"/>
      <c r="AEN128" s="105"/>
      <c r="AEO128" s="105"/>
      <c r="AEP128" s="105"/>
      <c r="AEQ128" s="105"/>
      <c r="AER128" s="105"/>
      <c r="AES128" s="105"/>
      <c r="AET128" s="105"/>
      <c r="AEU128" s="105"/>
      <c r="AEV128" s="105"/>
      <c r="AEW128" s="105"/>
      <c r="AEX128" s="105"/>
      <c r="AEY128" s="105"/>
      <c r="AEZ128" s="105"/>
      <c r="AFA128" s="105"/>
      <c r="AFB128" s="105"/>
      <c r="AFC128" s="105"/>
      <c r="AFD128" s="105"/>
      <c r="AFE128" s="105"/>
      <c r="AFF128" s="105"/>
      <c r="AFG128" s="105"/>
      <c r="AFH128" s="105"/>
      <c r="AFI128" s="105"/>
      <c r="AFJ128" s="105"/>
      <c r="AFK128" s="105"/>
      <c r="AFL128" s="105"/>
      <c r="AFM128" s="105"/>
      <c r="AFN128" s="105"/>
      <c r="AFO128" s="105"/>
      <c r="AFP128" s="105"/>
      <c r="AFQ128" s="105"/>
      <c r="AFR128" s="105"/>
      <c r="AFS128" s="105"/>
      <c r="AFT128" s="105"/>
      <c r="AFU128" s="105"/>
      <c r="AFV128" s="105"/>
      <c r="AFW128" s="105"/>
      <c r="AFX128" s="105"/>
      <c r="AFY128" s="105"/>
      <c r="AFZ128" s="105"/>
      <c r="AGA128" s="105"/>
      <c r="AGB128" s="105"/>
      <c r="AGC128" s="105"/>
      <c r="AGD128" s="105"/>
      <c r="AGE128" s="105"/>
      <c r="AGF128" s="105"/>
      <c r="AGG128" s="105"/>
      <c r="AGH128" s="105"/>
      <c r="AGI128" s="105"/>
      <c r="AGJ128" s="105"/>
      <c r="AGK128" s="105"/>
      <c r="AGL128" s="105"/>
      <c r="AGM128" s="105"/>
      <c r="AGN128" s="105"/>
      <c r="AGO128" s="105"/>
      <c r="AGP128" s="105"/>
      <c r="AGQ128" s="105"/>
      <c r="AGR128" s="105"/>
      <c r="AGS128" s="105"/>
      <c r="AGT128" s="105"/>
      <c r="AGU128" s="105"/>
      <c r="AGV128" s="105"/>
      <c r="AGW128" s="105"/>
      <c r="AGX128" s="105"/>
      <c r="AGY128" s="105"/>
      <c r="AGZ128" s="105"/>
      <c r="AHA128" s="105"/>
      <c r="AHB128" s="105"/>
      <c r="AHC128" s="105"/>
      <c r="AHD128" s="105"/>
      <c r="AHE128" s="105"/>
      <c r="AHF128" s="105"/>
      <c r="AHG128" s="105"/>
      <c r="AHH128" s="105"/>
      <c r="AHI128" s="105"/>
      <c r="AHJ128" s="105"/>
      <c r="AHK128" s="105"/>
      <c r="AHL128" s="105"/>
      <c r="AHM128" s="105"/>
      <c r="AHN128" s="105"/>
      <c r="AHO128" s="105"/>
      <c r="AHP128" s="105"/>
      <c r="AHQ128" s="105"/>
      <c r="AHR128" s="105"/>
      <c r="AHS128" s="105"/>
      <c r="AHT128" s="105"/>
      <c r="AHU128" s="105"/>
      <c r="AHV128" s="105"/>
      <c r="AHW128" s="105"/>
      <c r="AHX128" s="105"/>
      <c r="AHY128" s="105"/>
      <c r="AHZ128" s="105"/>
      <c r="AIA128" s="105"/>
      <c r="AIB128" s="105"/>
      <c r="AIC128" s="105"/>
      <c r="AID128" s="105"/>
      <c r="AIE128" s="105"/>
      <c r="AIF128" s="105"/>
      <c r="AIG128" s="105"/>
      <c r="AIH128" s="105"/>
      <c r="AII128" s="105"/>
      <c r="AIJ128" s="105"/>
      <c r="AIK128" s="105"/>
      <c r="AIL128" s="105"/>
      <c r="AIM128" s="105"/>
      <c r="AIN128" s="105"/>
      <c r="AIO128" s="105"/>
      <c r="AIP128" s="105"/>
      <c r="AIQ128" s="105"/>
      <c r="AIR128" s="105"/>
      <c r="AIS128" s="105"/>
      <c r="AIT128" s="105"/>
      <c r="AIU128" s="105"/>
      <c r="AIV128" s="105"/>
      <c r="AIW128" s="105"/>
      <c r="AIX128" s="105"/>
      <c r="AIY128" s="105"/>
      <c r="AIZ128" s="105"/>
      <c r="AJA128" s="105"/>
      <c r="AJB128" s="105"/>
      <c r="AJC128" s="105"/>
      <c r="AJD128" s="105"/>
      <c r="AJE128" s="105"/>
      <c r="AJF128" s="105"/>
      <c r="AJG128" s="105"/>
      <c r="AJH128" s="105"/>
      <c r="AJI128" s="105"/>
      <c r="AJJ128" s="105"/>
      <c r="AJK128" s="105"/>
      <c r="AJL128" s="105"/>
      <c r="AJM128" s="105"/>
      <c r="AJN128" s="105"/>
      <c r="AJO128" s="105"/>
      <c r="AJP128" s="105"/>
      <c r="AJQ128" s="105"/>
      <c r="AJR128" s="105"/>
      <c r="AJS128" s="105"/>
      <c r="AJT128" s="105"/>
      <c r="AJU128" s="105"/>
      <c r="AJV128" s="105"/>
      <c r="AJW128" s="105"/>
      <c r="AJX128" s="105"/>
      <c r="AJY128" s="105"/>
      <c r="AJZ128" s="105"/>
      <c r="AKA128" s="105"/>
      <c r="AKB128" s="105"/>
      <c r="AKC128" s="105"/>
      <c r="AKD128" s="105"/>
      <c r="AKE128" s="105"/>
      <c r="AKF128" s="105"/>
      <c r="AKG128" s="105"/>
      <c r="AKH128" s="105"/>
      <c r="AKI128" s="105"/>
      <c r="AKJ128" s="105"/>
      <c r="AKK128" s="105"/>
      <c r="AKL128" s="105"/>
      <c r="AKM128" s="105"/>
      <c r="AKN128" s="105"/>
      <c r="AKO128" s="105"/>
      <c r="AKP128" s="105"/>
      <c r="AKQ128" s="105"/>
      <c r="AKR128" s="105"/>
      <c r="AKS128" s="105"/>
      <c r="AKT128" s="105"/>
      <c r="AKU128" s="105"/>
      <c r="AKV128" s="105"/>
      <c r="AKW128" s="105"/>
      <c r="AKX128" s="105"/>
      <c r="AKY128" s="105"/>
      <c r="AKZ128" s="105"/>
      <c r="ALA128" s="105"/>
      <c r="ALB128" s="105"/>
      <c r="ALC128" s="105"/>
      <c r="ALD128" s="105"/>
      <c r="ALE128" s="105"/>
      <c r="ALF128" s="105"/>
      <c r="ALG128" s="105"/>
      <c r="ALH128" s="105"/>
      <c r="ALI128" s="105"/>
      <c r="ALJ128" s="105"/>
      <c r="ALK128" s="105"/>
      <c r="ALL128" s="105"/>
      <c r="ALM128" s="105"/>
      <c r="ALN128" s="105"/>
      <c r="ALO128" s="105"/>
      <c r="ALP128" s="105"/>
      <c r="ALQ128" s="105"/>
      <c r="ALR128" s="105"/>
      <c r="ALS128" s="105"/>
      <c r="ALT128" s="105"/>
      <c r="ALU128" s="105"/>
      <c r="ALV128" s="105"/>
      <c r="ALW128" s="105"/>
      <c r="ALX128" s="105"/>
      <c r="ALY128" s="105"/>
      <c r="ALZ128" s="105"/>
      <c r="AMA128" s="105"/>
      <c r="AMB128" s="105"/>
      <c r="AMC128" s="105"/>
      <c r="AMD128" s="105"/>
      <c r="AME128" s="105"/>
      <c r="AMF128" s="105"/>
      <c r="AMG128" s="105"/>
      <c r="AMH128" s="105"/>
      <c r="AMI128" s="105"/>
      <c r="AMJ128" s="105"/>
      <c r="AMK128" s="105"/>
      <c r="AML128" s="105"/>
      <c r="AMM128" s="105"/>
      <c r="AMN128" s="105"/>
      <c r="AMO128" s="105"/>
      <c r="AMP128" s="105"/>
      <c r="AMQ128" s="105"/>
      <c r="AMR128" s="105"/>
      <c r="AMS128" s="105"/>
      <c r="AMT128" s="105"/>
      <c r="AMU128" s="105"/>
      <c r="AMV128" s="105"/>
      <c r="AMW128" s="105"/>
      <c r="AMX128" s="105"/>
      <c r="AMY128" s="105"/>
      <c r="AMZ128" s="105"/>
      <c r="ANA128" s="105"/>
      <c r="ANB128" s="105"/>
      <c r="ANC128" s="105"/>
      <c r="AND128" s="105"/>
      <c r="ANE128" s="105"/>
      <c r="ANF128" s="105"/>
      <c r="ANG128" s="105"/>
      <c r="ANH128" s="105"/>
      <c r="ANI128" s="105"/>
      <c r="ANJ128" s="105"/>
      <c r="ANK128" s="105"/>
      <c r="ANL128" s="105"/>
      <c r="ANM128" s="105"/>
      <c r="ANN128" s="105"/>
      <c r="ANO128" s="105"/>
      <c r="ANP128" s="105"/>
      <c r="ANQ128" s="105"/>
      <c r="ANR128" s="105"/>
      <c r="ANS128" s="105"/>
      <c r="ANT128" s="105"/>
      <c r="ANU128" s="105"/>
      <c r="ANV128" s="105"/>
      <c r="ANW128" s="105"/>
      <c r="ANX128" s="105"/>
      <c r="ANY128" s="105"/>
      <c r="ANZ128" s="105"/>
      <c r="AOA128" s="105"/>
      <c r="AOB128" s="105"/>
      <c r="AOC128" s="105"/>
      <c r="AOD128" s="105"/>
      <c r="AOE128" s="105"/>
      <c r="AOF128" s="105"/>
      <c r="AOG128" s="105"/>
      <c r="AOH128" s="105"/>
      <c r="AOI128" s="105"/>
      <c r="AOJ128" s="105"/>
      <c r="AOK128" s="105"/>
      <c r="AOL128" s="105"/>
      <c r="AOM128" s="105"/>
      <c r="AON128" s="105"/>
      <c r="AOO128" s="105"/>
      <c r="AOP128" s="105"/>
      <c r="AOQ128" s="105"/>
      <c r="AOR128" s="105"/>
      <c r="AOS128" s="105"/>
      <c r="AOT128" s="105"/>
      <c r="AOU128" s="105"/>
      <c r="AOV128" s="105"/>
      <c r="AOW128" s="105"/>
      <c r="AOX128" s="105"/>
      <c r="AOY128" s="105"/>
      <c r="AOZ128" s="105"/>
      <c r="APA128" s="105"/>
      <c r="APB128" s="105"/>
      <c r="APC128" s="105"/>
      <c r="APD128" s="105"/>
      <c r="APE128" s="105"/>
      <c r="APF128" s="105"/>
      <c r="APG128" s="105"/>
      <c r="APH128" s="105"/>
      <c r="API128" s="105"/>
      <c r="APJ128" s="105"/>
      <c r="APK128" s="105"/>
      <c r="APL128" s="105"/>
      <c r="APM128" s="105"/>
      <c r="APN128" s="105"/>
      <c r="APO128" s="105"/>
      <c r="APP128" s="105"/>
      <c r="APQ128" s="105"/>
      <c r="APR128" s="105"/>
      <c r="APS128" s="105"/>
      <c r="APT128" s="105"/>
      <c r="APU128" s="105"/>
      <c r="APV128" s="105"/>
      <c r="APW128" s="105"/>
      <c r="APX128" s="105"/>
      <c r="APY128" s="105"/>
      <c r="APZ128" s="105"/>
      <c r="AQA128" s="105"/>
      <c r="AQB128" s="105"/>
      <c r="AQC128" s="105"/>
      <c r="AQD128" s="105"/>
      <c r="AQE128" s="105"/>
      <c r="AQF128" s="105"/>
      <c r="AQG128" s="105"/>
      <c r="AQH128" s="105"/>
      <c r="AQI128" s="105"/>
      <c r="AQJ128" s="105"/>
      <c r="AQK128" s="105"/>
      <c r="AQL128" s="105"/>
      <c r="AQM128" s="105"/>
      <c r="AQN128" s="105"/>
      <c r="AQO128" s="105"/>
      <c r="AQP128" s="105"/>
      <c r="AQQ128" s="105"/>
      <c r="AQR128" s="105"/>
      <c r="AQS128" s="105"/>
      <c r="AQT128" s="105"/>
      <c r="AQU128" s="105"/>
      <c r="AQV128" s="105"/>
      <c r="AQW128" s="105"/>
      <c r="AQX128" s="105"/>
      <c r="AQY128" s="105"/>
      <c r="AQZ128" s="105"/>
      <c r="ARA128" s="105"/>
      <c r="ARB128" s="105"/>
      <c r="ARC128" s="105"/>
      <c r="ARD128" s="105"/>
      <c r="ARE128" s="105"/>
      <c r="ARF128" s="105"/>
      <c r="ARG128" s="105"/>
      <c r="ARH128" s="105"/>
      <c r="ARI128" s="105"/>
      <c r="ARJ128" s="105"/>
      <c r="ARK128" s="105"/>
      <c r="ARL128" s="105"/>
      <c r="ARM128" s="105"/>
      <c r="ARN128" s="105"/>
      <c r="ARO128" s="105"/>
      <c r="ARP128" s="105"/>
      <c r="ARQ128" s="105"/>
      <c r="ARR128" s="105"/>
      <c r="ARS128" s="105"/>
      <c r="ART128" s="105"/>
      <c r="ARU128" s="105"/>
      <c r="ARV128" s="105"/>
      <c r="ARW128" s="105"/>
      <c r="ARX128" s="105"/>
      <c r="ARY128" s="105"/>
      <c r="ARZ128" s="105"/>
      <c r="ASA128" s="105"/>
      <c r="ASB128" s="105"/>
      <c r="ASC128" s="105"/>
      <c r="ASD128" s="105"/>
      <c r="ASE128" s="105"/>
      <c r="ASF128" s="105"/>
      <c r="ASG128" s="105"/>
      <c r="ASH128" s="105"/>
      <c r="ASI128" s="105"/>
      <c r="ASJ128" s="105"/>
      <c r="ASK128" s="105"/>
      <c r="ASL128" s="105"/>
      <c r="ASM128" s="105"/>
      <c r="ASN128" s="105"/>
      <c r="ASO128" s="105"/>
      <c r="ASP128" s="105"/>
      <c r="ASQ128" s="105"/>
      <c r="ASR128" s="105"/>
      <c r="ASS128" s="105"/>
      <c r="AST128" s="105"/>
      <c r="ASU128" s="105"/>
      <c r="ASV128" s="105"/>
      <c r="ASW128" s="105"/>
      <c r="ASX128" s="105"/>
      <c r="ASY128" s="105"/>
      <c r="ASZ128" s="105"/>
      <c r="ATA128" s="105"/>
      <c r="ATB128" s="105"/>
      <c r="ATC128" s="105"/>
      <c r="ATD128" s="105"/>
      <c r="ATE128" s="105"/>
      <c r="ATF128" s="105"/>
      <c r="ATG128" s="105"/>
      <c r="ATH128" s="105"/>
      <c r="ATI128" s="105"/>
      <c r="ATJ128" s="105"/>
      <c r="ATK128" s="105"/>
      <c r="ATL128" s="105"/>
      <c r="ATM128" s="105"/>
      <c r="ATN128" s="105"/>
      <c r="ATO128" s="105"/>
      <c r="ATP128" s="105"/>
      <c r="ATQ128" s="105"/>
      <c r="ATR128" s="105"/>
      <c r="ATS128" s="105"/>
      <c r="ATT128" s="105"/>
      <c r="ATU128" s="105"/>
      <c r="ATV128" s="105"/>
      <c r="ATW128" s="105"/>
      <c r="ATX128" s="105"/>
      <c r="ATY128" s="105"/>
      <c r="ATZ128" s="105"/>
      <c r="AUA128" s="105"/>
      <c r="AUB128" s="105"/>
      <c r="AUC128" s="105"/>
      <c r="AUD128" s="105"/>
      <c r="AUE128" s="105"/>
      <c r="AUF128" s="105"/>
      <c r="AUG128" s="105"/>
      <c r="AUH128" s="105"/>
      <c r="AUI128" s="105"/>
      <c r="AUJ128" s="105"/>
      <c r="AUK128" s="105"/>
      <c r="AUL128" s="105"/>
      <c r="AUM128" s="105"/>
      <c r="AUN128" s="105"/>
      <c r="AUO128" s="105"/>
      <c r="AUP128" s="105"/>
      <c r="AUQ128" s="105"/>
      <c r="AUR128" s="105"/>
      <c r="AUS128" s="105"/>
      <c r="AUT128" s="105"/>
      <c r="AUU128" s="105"/>
      <c r="AUV128" s="105"/>
      <c r="AUW128" s="105"/>
      <c r="AUX128" s="105"/>
      <c r="AUY128" s="105"/>
      <c r="AUZ128" s="105"/>
      <c r="AVA128" s="105"/>
      <c r="AVB128" s="105"/>
      <c r="AVC128" s="105"/>
      <c r="AVD128" s="105"/>
      <c r="AVE128" s="105"/>
      <c r="AVF128" s="105"/>
      <c r="AVG128" s="105"/>
      <c r="AVH128" s="105"/>
      <c r="AVI128" s="105"/>
      <c r="AVJ128" s="105"/>
      <c r="AVK128" s="105"/>
      <c r="AVL128" s="105"/>
      <c r="AVM128" s="105"/>
      <c r="AVN128" s="105"/>
      <c r="AVO128" s="105"/>
      <c r="AVP128" s="105"/>
      <c r="AVQ128" s="105"/>
      <c r="AVR128" s="105"/>
      <c r="AVS128" s="105"/>
      <c r="AVT128" s="105"/>
      <c r="AVU128" s="105"/>
      <c r="AVV128" s="105"/>
      <c r="AVW128" s="105"/>
      <c r="AVX128" s="105"/>
      <c r="AVY128" s="105"/>
      <c r="AVZ128" s="105"/>
      <c r="AWA128" s="105"/>
      <c r="AWB128" s="105"/>
      <c r="AWC128" s="105"/>
      <c r="AWD128" s="105"/>
      <c r="AWE128" s="105"/>
      <c r="AWF128" s="105"/>
      <c r="AWG128" s="105"/>
      <c r="AWH128" s="105"/>
    </row>
    <row r="129" spans="1:1282" s="58" customFormat="1">
      <c r="A129" s="2578"/>
      <c r="B129" s="91"/>
      <c r="C129" s="1545" t="s">
        <v>1386</v>
      </c>
      <c r="D129" s="7"/>
      <c r="E129" s="7"/>
      <c r="F129" s="7"/>
      <c r="G129" s="7"/>
      <c r="H129" s="7"/>
      <c r="I129" s="7"/>
      <c r="J129" s="7"/>
      <c r="K129" s="7"/>
      <c r="L129" s="7"/>
      <c r="M129" s="7"/>
      <c r="N129" s="8"/>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c r="CE129" s="105"/>
      <c r="CF129" s="105"/>
      <c r="CG129" s="105"/>
      <c r="CH129" s="105"/>
      <c r="CI129" s="105"/>
      <c r="CJ129" s="105"/>
      <c r="CK129" s="105"/>
      <c r="CL129" s="105"/>
      <c r="CM129" s="105"/>
      <c r="CN129" s="105"/>
      <c r="CO129" s="105"/>
      <c r="CP129" s="105"/>
      <c r="CQ129" s="105"/>
      <c r="CR129" s="105"/>
      <c r="CS129" s="105"/>
      <c r="CT129" s="105"/>
      <c r="CU129" s="105"/>
      <c r="CV129" s="105"/>
      <c r="CW129" s="105"/>
      <c r="CX129" s="105"/>
      <c r="CY129" s="105"/>
      <c r="CZ129" s="105"/>
      <c r="DA129" s="105"/>
      <c r="DB129" s="105"/>
      <c r="DC129" s="105"/>
      <c r="DD129" s="105"/>
      <c r="DE129" s="105"/>
      <c r="DF129" s="105"/>
      <c r="DG129" s="105"/>
      <c r="DH129" s="105"/>
      <c r="DI129" s="105"/>
      <c r="DJ129" s="105"/>
      <c r="DK129" s="105"/>
      <c r="DL129" s="105"/>
      <c r="DM129" s="105"/>
      <c r="DN129" s="105"/>
      <c r="DO129" s="105"/>
      <c r="DP129" s="105"/>
      <c r="DQ129" s="105"/>
      <c r="DR129" s="105"/>
      <c r="DS129" s="105"/>
      <c r="DT129" s="105"/>
      <c r="DU129" s="105"/>
      <c r="DV129" s="105"/>
      <c r="DW129" s="105"/>
      <c r="DX129" s="105"/>
      <c r="DY129" s="105"/>
      <c r="DZ129" s="105"/>
      <c r="EA129" s="105"/>
      <c r="EB129" s="105"/>
      <c r="EC129" s="105"/>
      <c r="ED129" s="105"/>
      <c r="EE129" s="105"/>
      <c r="EF129" s="105"/>
      <c r="EG129" s="105"/>
      <c r="EH129" s="105"/>
      <c r="EI129" s="105"/>
      <c r="EJ129" s="105"/>
      <c r="EK129" s="105"/>
      <c r="EL129" s="105"/>
      <c r="EM129" s="105"/>
      <c r="EN129" s="105"/>
      <c r="EO129" s="105"/>
      <c r="EP129" s="105"/>
      <c r="EQ129" s="105"/>
      <c r="ER129" s="105"/>
      <c r="ES129" s="105"/>
      <c r="ET129" s="105"/>
      <c r="EU129" s="105"/>
      <c r="EV129" s="105"/>
      <c r="EW129" s="105"/>
      <c r="EX129" s="105"/>
      <c r="EY129" s="105"/>
      <c r="EZ129" s="105"/>
      <c r="FA129" s="105"/>
      <c r="FB129" s="105"/>
      <c r="FC129" s="105"/>
      <c r="FD129" s="105"/>
      <c r="FE129" s="105"/>
      <c r="FF129" s="105"/>
      <c r="FG129" s="105"/>
      <c r="FH129" s="105"/>
      <c r="FI129" s="105"/>
      <c r="FJ129" s="105"/>
      <c r="FK129" s="105"/>
      <c r="FL129" s="105"/>
      <c r="FM129" s="105"/>
      <c r="FN129" s="105"/>
      <c r="FO129" s="105"/>
      <c r="FP129" s="105"/>
      <c r="FQ129" s="105"/>
      <c r="FR129" s="105"/>
      <c r="FS129" s="105"/>
      <c r="FT129" s="105"/>
      <c r="FU129" s="105"/>
      <c r="FV129" s="105"/>
      <c r="FW129" s="105"/>
      <c r="FX129" s="105"/>
      <c r="FY129" s="105"/>
      <c r="FZ129" s="105"/>
      <c r="GA129" s="105"/>
      <c r="GB129" s="105"/>
      <c r="GC129" s="105"/>
      <c r="GD129" s="105"/>
      <c r="GE129" s="105"/>
      <c r="GF129" s="105"/>
      <c r="GG129" s="105"/>
      <c r="GH129" s="105"/>
      <c r="GI129" s="105"/>
      <c r="GJ129" s="105"/>
      <c r="GK129" s="105"/>
      <c r="GL129" s="105"/>
      <c r="GM129" s="105"/>
      <c r="GN129" s="105"/>
      <c r="GO129" s="105"/>
      <c r="GP129" s="105"/>
      <c r="GQ129" s="105"/>
      <c r="GR129" s="105"/>
      <c r="GS129" s="105"/>
      <c r="GT129" s="105"/>
      <c r="GU129" s="105"/>
      <c r="GV129" s="105"/>
      <c r="GW129" s="105"/>
      <c r="GX129" s="105"/>
      <c r="GY129" s="105"/>
      <c r="GZ129" s="105"/>
      <c r="HA129" s="105"/>
      <c r="HB129" s="105"/>
      <c r="HC129" s="105"/>
      <c r="HD129" s="105"/>
      <c r="HE129" s="105"/>
      <c r="HF129" s="105"/>
      <c r="HG129" s="105"/>
      <c r="HH129" s="105"/>
      <c r="HI129" s="105"/>
      <c r="HJ129" s="105"/>
      <c r="HK129" s="105"/>
      <c r="HL129" s="105"/>
      <c r="HM129" s="105"/>
      <c r="HN129" s="105"/>
      <c r="HO129" s="105"/>
      <c r="HP129" s="105"/>
      <c r="HQ129" s="105"/>
      <c r="HR129" s="105"/>
      <c r="HS129" s="105"/>
      <c r="HT129" s="105"/>
      <c r="HU129" s="105"/>
      <c r="HV129" s="105"/>
      <c r="HW129" s="105"/>
      <c r="HX129" s="105"/>
      <c r="HY129" s="105"/>
      <c r="HZ129" s="105"/>
      <c r="IA129" s="105"/>
      <c r="IB129" s="105"/>
      <c r="IC129" s="105"/>
      <c r="ID129" s="105"/>
      <c r="IE129" s="105"/>
      <c r="IF129" s="105"/>
      <c r="IG129" s="105"/>
      <c r="IH129" s="105"/>
      <c r="II129" s="105"/>
      <c r="IJ129" s="105"/>
      <c r="IK129" s="105"/>
      <c r="IL129" s="105"/>
      <c r="IM129" s="105"/>
      <c r="IN129" s="105"/>
      <c r="IO129" s="105"/>
      <c r="IP129" s="105"/>
      <c r="IQ129" s="105"/>
      <c r="IR129" s="105"/>
      <c r="IS129" s="105"/>
      <c r="IT129" s="105"/>
      <c r="IU129" s="105"/>
      <c r="IV129" s="105"/>
      <c r="IW129" s="105"/>
      <c r="IX129" s="105"/>
      <c r="IY129" s="105"/>
      <c r="IZ129" s="105"/>
      <c r="JA129" s="105"/>
      <c r="JB129" s="105"/>
      <c r="JC129" s="105"/>
      <c r="JD129" s="105"/>
      <c r="JE129" s="105"/>
      <c r="JF129" s="105"/>
      <c r="JG129" s="105"/>
      <c r="JH129" s="105"/>
      <c r="JI129" s="105"/>
      <c r="JJ129" s="105"/>
      <c r="JK129" s="105"/>
      <c r="JL129" s="105"/>
      <c r="JM129" s="105"/>
      <c r="JN129" s="105"/>
      <c r="JO129" s="105"/>
      <c r="JP129" s="105"/>
      <c r="JQ129" s="105"/>
      <c r="JR129" s="105"/>
      <c r="JS129" s="105"/>
      <c r="JT129" s="105"/>
      <c r="JU129" s="105"/>
      <c r="JV129" s="105"/>
      <c r="JW129" s="105"/>
      <c r="JX129" s="105"/>
      <c r="JY129" s="105"/>
      <c r="JZ129" s="105"/>
      <c r="KA129" s="105"/>
      <c r="KB129" s="105"/>
      <c r="KC129" s="105"/>
      <c r="KD129" s="105"/>
      <c r="KE129" s="105"/>
      <c r="KF129" s="105"/>
      <c r="KG129" s="105"/>
      <c r="KH129" s="105"/>
      <c r="KI129" s="105"/>
      <c r="KJ129" s="105"/>
      <c r="KK129" s="105"/>
      <c r="KL129" s="105"/>
      <c r="KM129" s="105"/>
      <c r="KN129" s="105"/>
      <c r="KO129" s="105"/>
      <c r="KP129" s="105"/>
      <c r="KQ129" s="105"/>
      <c r="KR129" s="105"/>
      <c r="KS129" s="105"/>
      <c r="KT129" s="105"/>
      <c r="KU129" s="105"/>
      <c r="KV129" s="105"/>
      <c r="KW129" s="105"/>
      <c r="KX129" s="105"/>
      <c r="KY129" s="105"/>
      <c r="KZ129" s="105"/>
      <c r="LA129" s="105"/>
      <c r="LB129" s="105"/>
      <c r="LC129" s="105"/>
      <c r="LD129" s="105"/>
      <c r="LE129" s="105"/>
      <c r="LF129" s="105"/>
      <c r="LG129" s="105"/>
      <c r="LH129" s="105"/>
      <c r="LI129" s="105"/>
      <c r="LJ129" s="105"/>
      <c r="LK129" s="105"/>
      <c r="LL129" s="105"/>
      <c r="LM129" s="105"/>
      <c r="LN129" s="105"/>
      <c r="LO129" s="105"/>
      <c r="LP129" s="105"/>
      <c r="LQ129" s="105"/>
      <c r="LR129" s="105"/>
      <c r="LS129" s="105"/>
      <c r="LT129" s="105"/>
      <c r="LU129" s="105"/>
      <c r="LV129" s="105"/>
      <c r="LW129" s="105"/>
      <c r="LX129" s="105"/>
      <c r="LY129" s="105"/>
      <c r="LZ129" s="105"/>
      <c r="MA129" s="105"/>
      <c r="MB129" s="105"/>
      <c r="MC129" s="105"/>
      <c r="MD129" s="105"/>
      <c r="ME129" s="105"/>
      <c r="MF129" s="105"/>
      <c r="MG129" s="105"/>
      <c r="MH129" s="105"/>
      <c r="MI129" s="105"/>
      <c r="MJ129" s="105"/>
      <c r="MK129" s="105"/>
      <c r="ML129" s="105"/>
      <c r="MM129" s="105"/>
      <c r="MN129" s="105"/>
      <c r="MO129" s="105"/>
      <c r="MP129" s="105"/>
      <c r="MQ129" s="105"/>
      <c r="MR129" s="105"/>
      <c r="MS129" s="105"/>
      <c r="MT129" s="105"/>
      <c r="MU129" s="105"/>
      <c r="MV129" s="105"/>
      <c r="MW129" s="105"/>
      <c r="MX129" s="105"/>
      <c r="MY129" s="105"/>
      <c r="MZ129" s="105"/>
      <c r="NA129" s="105"/>
      <c r="NB129" s="105"/>
      <c r="NC129" s="105"/>
      <c r="ND129" s="105"/>
      <c r="NE129" s="105"/>
      <c r="NF129" s="105"/>
      <c r="NG129" s="105"/>
      <c r="NH129" s="105"/>
      <c r="NI129" s="105"/>
      <c r="NJ129" s="105"/>
      <c r="NK129" s="105"/>
      <c r="NL129" s="105"/>
      <c r="NM129" s="105"/>
      <c r="NN129" s="105"/>
      <c r="NO129" s="105"/>
      <c r="NP129" s="105"/>
      <c r="NQ129" s="105"/>
      <c r="NR129" s="105"/>
      <c r="NS129" s="105"/>
      <c r="NT129" s="105"/>
      <c r="NU129" s="105"/>
      <c r="NV129" s="105"/>
      <c r="NW129" s="105"/>
      <c r="NX129" s="105"/>
      <c r="NY129" s="105"/>
      <c r="NZ129" s="105"/>
      <c r="OA129" s="105"/>
      <c r="OB129" s="105"/>
      <c r="OC129" s="105"/>
      <c r="OD129" s="105"/>
      <c r="OE129" s="105"/>
      <c r="OF129" s="105"/>
      <c r="OG129" s="105"/>
      <c r="OH129" s="105"/>
      <c r="OI129" s="105"/>
      <c r="OJ129" s="105"/>
      <c r="OK129" s="105"/>
      <c r="OL129" s="105"/>
      <c r="OM129" s="105"/>
      <c r="ON129" s="105"/>
      <c r="OO129" s="105"/>
      <c r="OP129" s="105"/>
      <c r="OQ129" s="105"/>
      <c r="OR129" s="105"/>
      <c r="OS129" s="105"/>
      <c r="OT129" s="105"/>
      <c r="OU129" s="105"/>
      <c r="OV129" s="105"/>
      <c r="OW129" s="105"/>
      <c r="OX129" s="105"/>
      <c r="OY129" s="105"/>
      <c r="OZ129" s="105"/>
      <c r="PA129" s="105"/>
      <c r="PB129" s="105"/>
      <c r="PC129" s="105"/>
      <c r="PD129" s="105"/>
      <c r="PE129" s="105"/>
      <c r="PF129" s="105"/>
      <c r="PG129" s="105"/>
      <c r="PH129" s="105"/>
      <c r="PI129" s="105"/>
      <c r="PJ129" s="105"/>
      <c r="PK129" s="105"/>
      <c r="PL129" s="105"/>
      <c r="PM129" s="105"/>
      <c r="PN129" s="105"/>
      <c r="PO129" s="105"/>
      <c r="PP129" s="105"/>
      <c r="PQ129" s="105"/>
      <c r="PR129" s="105"/>
      <c r="PS129" s="105"/>
      <c r="PT129" s="105"/>
      <c r="PU129" s="105"/>
      <c r="PV129" s="105"/>
      <c r="PW129" s="105"/>
      <c r="PX129" s="105"/>
      <c r="PY129" s="105"/>
      <c r="PZ129" s="105"/>
      <c r="QA129" s="105"/>
      <c r="QB129" s="105"/>
      <c r="QC129" s="105"/>
      <c r="QD129" s="105"/>
      <c r="QE129" s="105"/>
      <c r="QF129" s="105"/>
      <c r="QG129" s="105"/>
      <c r="QH129" s="105"/>
      <c r="QI129" s="105"/>
      <c r="QJ129" s="105"/>
      <c r="QK129" s="105"/>
      <c r="QL129" s="105"/>
      <c r="QM129" s="105"/>
      <c r="QN129" s="105"/>
      <c r="QO129" s="105"/>
      <c r="QP129" s="105"/>
      <c r="QQ129" s="105"/>
      <c r="QR129" s="105"/>
      <c r="QS129" s="105"/>
      <c r="QT129" s="105"/>
      <c r="QU129" s="105"/>
      <c r="QV129" s="105"/>
      <c r="QW129" s="105"/>
      <c r="QX129" s="105"/>
      <c r="QY129" s="105"/>
      <c r="QZ129" s="105"/>
      <c r="RA129" s="105"/>
      <c r="RB129" s="105"/>
      <c r="RC129" s="105"/>
      <c r="RD129" s="105"/>
      <c r="RE129" s="105"/>
      <c r="RF129" s="105"/>
      <c r="RG129" s="105"/>
      <c r="RH129" s="105"/>
      <c r="RI129" s="105"/>
      <c r="RJ129" s="105"/>
      <c r="RK129" s="105"/>
      <c r="RL129" s="105"/>
      <c r="RM129" s="105"/>
      <c r="RN129" s="105"/>
      <c r="RO129" s="105"/>
      <c r="RP129" s="105"/>
      <c r="RQ129" s="105"/>
      <c r="RR129" s="105"/>
      <c r="RS129" s="105"/>
      <c r="RT129" s="105"/>
      <c r="RU129" s="105"/>
      <c r="RV129" s="105"/>
      <c r="RW129" s="105"/>
      <c r="RX129" s="105"/>
      <c r="RY129" s="105"/>
      <c r="RZ129" s="105"/>
      <c r="SA129" s="105"/>
      <c r="SB129" s="105"/>
      <c r="SC129" s="105"/>
      <c r="SD129" s="105"/>
      <c r="SE129" s="105"/>
      <c r="SF129" s="105"/>
      <c r="SG129" s="105"/>
      <c r="SH129" s="105"/>
      <c r="SI129" s="105"/>
      <c r="SJ129" s="105"/>
      <c r="SK129" s="105"/>
      <c r="SL129" s="105"/>
      <c r="SM129" s="105"/>
      <c r="SN129" s="105"/>
      <c r="SO129" s="105"/>
      <c r="SP129" s="105"/>
      <c r="SQ129" s="105"/>
      <c r="SR129" s="105"/>
      <c r="SS129" s="105"/>
      <c r="ST129" s="105"/>
      <c r="SU129" s="105"/>
      <c r="SV129" s="105"/>
      <c r="SW129" s="105"/>
      <c r="SX129" s="105"/>
      <c r="SY129" s="105"/>
      <c r="SZ129" s="105"/>
      <c r="TA129" s="105"/>
      <c r="TB129" s="105"/>
      <c r="TC129" s="105"/>
      <c r="TD129" s="105"/>
      <c r="TE129" s="105"/>
      <c r="TF129" s="105"/>
      <c r="TG129" s="105"/>
      <c r="TH129" s="105"/>
      <c r="TI129" s="105"/>
      <c r="TJ129" s="105"/>
      <c r="TK129" s="105"/>
      <c r="TL129" s="105"/>
      <c r="TM129" s="105"/>
      <c r="TN129" s="105"/>
      <c r="TO129" s="105"/>
      <c r="TP129" s="105"/>
      <c r="TQ129" s="105"/>
      <c r="TR129" s="105"/>
      <c r="TS129" s="105"/>
      <c r="TT129" s="105"/>
      <c r="TU129" s="105"/>
      <c r="TV129" s="105"/>
      <c r="TW129" s="105"/>
      <c r="TX129" s="105"/>
      <c r="TY129" s="105"/>
      <c r="TZ129" s="105"/>
      <c r="UA129" s="105"/>
      <c r="UB129" s="105"/>
      <c r="UC129" s="105"/>
      <c r="UD129" s="105"/>
      <c r="UE129" s="105"/>
      <c r="UF129" s="105"/>
      <c r="UG129" s="105"/>
      <c r="UH129" s="105"/>
      <c r="UI129" s="105"/>
      <c r="UJ129" s="105"/>
      <c r="UK129" s="105"/>
      <c r="UL129" s="105"/>
      <c r="UM129" s="105"/>
      <c r="UN129" s="105"/>
      <c r="UO129" s="105"/>
      <c r="UP129" s="105"/>
      <c r="UQ129" s="105"/>
      <c r="UR129" s="105"/>
      <c r="US129" s="105"/>
      <c r="UT129" s="105"/>
      <c r="UU129" s="105"/>
      <c r="UV129" s="105"/>
      <c r="UW129" s="105"/>
      <c r="UX129" s="105"/>
      <c r="UY129" s="105"/>
      <c r="UZ129" s="105"/>
      <c r="VA129" s="105"/>
      <c r="VB129" s="105"/>
      <c r="VC129" s="105"/>
      <c r="VD129" s="105"/>
      <c r="VE129" s="105"/>
      <c r="VF129" s="105"/>
      <c r="VG129" s="105"/>
      <c r="VH129" s="105"/>
      <c r="VI129" s="105"/>
      <c r="VJ129" s="105"/>
      <c r="VK129" s="105"/>
      <c r="VL129" s="105"/>
      <c r="VM129" s="105"/>
      <c r="VN129" s="105"/>
      <c r="VO129" s="105"/>
      <c r="VP129" s="105"/>
      <c r="VQ129" s="105"/>
      <c r="VR129" s="105"/>
      <c r="VS129" s="105"/>
      <c r="VT129" s="105"/>
      <c r="VU129" s="105"/>
      <c r="VV129" s="105"/>
      <c r="VW129" s="105"/>
      <c r="VX129" s="105"/>
      <c r="VY129" s="105"/>
      <c r="VZ129" s="105"/>
      <c r="WA129" s="105"/>
      <c r="WB129" s="105"/>
      <c r="WC129" s="105"/>
      <c r="WD129" s="105"/>
      <c r="WE129" s="105"/>
      <c r="WF129" s="105"/>
      <c r="WG129" s="105"/>
      <c r="WH129" s="105"/>
      <c r="WI129" s="105"/>
      <c r="WJ129" s="105"/>
      <c r="WK129" s="105"/>
      <c r="WL129" s="105"/>
      <c r="WM129" s="105"/>
      <c r="WN129" s="105"/>
      <c r="WO129" s="105"/>
      <c r="WP129" s="105"/>
      <c r="WQ129" s="105"/>
      <c r="WR129" s="105"/>
      <c r="WS129" s="105"/>
      <c r="WT129" s="105"/>
      <c r="WU129" s="105"/>
      <c r="WV129" s="105"/>
      <c r="WW129" s="105"/>
      <c r="WX129" s="105"/>
      <c r="WY129" s="105"/>
      <c r="WZ129" s="105"/>
      <c r="XA129" s="105"/>
      <c r="XB129" s="105"/>
      <c r="XC129" s="105"/>
      <c r="XD129" s="105"/>
      <c r="XE129" s="105"/>
      <c r="XF129" s="105"/>
      <c r="XG129" s="105"/>
      <c r="XH129" s="105"/>
      <c r="XI129" s="105"/>
      <c r="XJ129" s="105"/>
      <c r="XK129" s="105"/>
      <c r="XL129" s="105"/>
      <c r="XM129" s="105"/>
      <c r="XN129" s="105"/>
      <c r="XO129" s="105"/>
      <c r="XP129" s="105"/>
      <c r="XQ129" s="105"/>
      <c r="XR129" s="105"/>
      <c r="XS129" s="105"/>
      <c r="XT129" s="105"/>
      <c r="XU129" s="105"/>
      <c r="XV129" s="105"/>
      <c r="XW129" s="105"/>
      <c r="XX129" s="105"/>
      <c r="XY129" s="105"/>
      <c r="XZ129" s="105"/>
      <c r="YA129" s="105"/>
      <c r="YB129" s="105"/>
      <c r="YC129" s="105"/>
      <c r="YD129" s="105"/>
      <c r="YE129" s="105"/>
      <c r="YF129" s="105"/>
      <c r="YG129" s="105"/>
      <c r="YH129" s="105"/>
      <c r="YI129" s="105"/>
      <c r="YJ129" s="105"/>
      <c r="YK129" s="105"/>
      <c r="YL129" s="105"/>
      <c r="YM129" s="105"/>
      <c r="YN129" s="105"/>
      <c r="YO129" s="105"/>
      <c r="YP129" s="105"/>
      <c r="YQ129" s="105"/>
      <c r="YR129" s="105"/>
      <c r="YS129" s="105"/>
      <c r="YT129" s="105"/>
      <c r="YU129" s="105"/>
      <c r="YV129" s="105"/>
      <c r="YW129" s="105"/>
      <c r="YX129" s="105"/>
      <c r="YY129" s="105"/>
      <c r="YZ129" s="105"/>
      <c r="ZA129" s="105"/>
      <c r="ZB129" s="105"/>
      <c r="ZC129" s="105"/>
      <c r="ZD129" s="105"/>
      <c r="ZE129" s="105"/>
      <c r="ZF129" s="105"/>
      <c r="ZG129" s="105"/>
      <c r="ZH129" s="105"/>
      <c r="ZI129" s="105"/>
      <c r="ZJ129" s="105"/>
      <c r="ZK129" s="105"/>
      <c r="ZL129" s="105"/>
      <c r="ZM129" s="105"/>
      <c r="ZN129" s="105"/>
      <c r="ZO129" s="105"/>
      <c r="ZP129" s="105"/>
      <c r="ZQ129" s="105"/>
      <c r="ZR129" s="105"/>
      <c r="ZS129" s="105"/>
      <c r="ZT129" s="105"/>
      <c r="ZU129" s="105"/>
      <c r="ZV129" s="105"/>
      <c r="ZW129" s="105"/>
      <c r="ZX129" s="105"/>
      <c r="ZY129" s="105"/>
      <c r="ZZ129" s="105"/>
      <c r="AAA129" s="105"/>
      <c r="AAB129" s="105"/>
      <c r="AAC129" s="105"/>
      <c r="AAD129" s="105"/>
      <c r="AAE129" s="105"/>
      <c r="AAF129" s="105"/>
      <c r="AAG129" s="105"/>
      <c r="AAH129" s="105"/>
      <c r="AAI129" s="105"/>
      <c r="AAJ129" s="105"/>
      <c r="AAK129" s="105"/>
      <c r="AAL129" s="105"/>
      <c r="AAM129" s="105"/>
      <c r="AAN129" s="105"/>
      <c r="AAO129" s="105"/>
      <c r="AAP129" s="105"/>
      <c r="AAQ129" s="105"/>
      <c r="AAR129" s="105"/>
      <c r="AAS129" s="105"/>
      <c r="AAT129" s="105"/>
      <c r="AAU129" s="105"/>
      <c r="AAV129" s="105"/>
      <c r="AAW129" s="105"/>
      <c r="AAX129" s="105"/>
      <c r="AAY129" s="105"/>
      <c r="AAZ129" s="105"/>
      <c r="ABA129" s="105"/>
      <c r="ABB129" s="105"/>
      <c r="ABC129" s="105"/>
      <c r="ABD129" s="105"/>
      <c r="ABE129" s="105"/>
      <c r="ABF129" s="105"/>
      <c r="ABG129" s="105"/>
      <c r="ABH129" s="105"/>
      <c r="ABI129" s="105"/>
      <c r="ABJ129" s="105"/>
      <c r="ABK129" s="105"/>
      <c r="ABL129" s="105"/>
      <c r="ABM129" s="105"/>
      <c r="ABN129" s="105"/>
      <c r="ABO129" s="105"/>
      <c r="ABP129" s="105"/>
      <c r="ABQ129" s="105"/>
      <c r="ABR129" s="105"/>
      <c r="ABS129" s="105"/>
      <c r="ABT129" s="105"/>
      <c r="ABU129" s="105"/>
      <c r="ABV129" s="105"/>
      <c r="ABW129" s="105"/>
      <c r="ABX129" s="105"/>
      <c r="ABY129" s="105"/>
      <c r="ABZ129" s="105"/>
      <c r="ACA129" s="105"/>
      <c r="ACB129" s="105"/>
      <c r="ACC129" s="105"/>
      <c r="ACD129" s="105"/>
      <c r="ACE129" s="105"/>
      <c r="ACF129" s="105"/>
      <c r="ACG129" s="105"/>
      <c r="ACH129" s="105"/>
      <c r="ACI129" s="105"/>
      <c r="ACJ129" s="105"/>
      <c r="ACK129" s="105"/>
      <c r="ACL129" s="105"/>
      <c r="ACM129" s="105"/>
      <c r="ACN129" s="105"/>
      <c r="ACO129" s="105"/>
      <c r="ACP129" s="105"/>
      <c r="ACQ129" s="105"/>
      <c r="ACR129" s="105"/>
      <c r="ACS129" s="105"/>
      <c r="ACT129" s="105"/>
      <c r="ACU129" s="105"/>
      <c r="ACV129" s="105"/>
      <c r="ACW129" s="105"/>
      <c r="ACX129" s="105"/>
      <c r="ACY129" s="105"/>
      <c r="ACZ129" s="105"/>
      <c r="ADA129" s="105"/>
      <c r="ADB129" s="105"/>
      <c r="ADC129" s="105"/>
      <c r="ADD129" s="105"/>
      <c r="ADE129" s="105"/>
      <c r="ADF129" s="105"/>
      <c r="ADG129" s="105"/>
      <c r="ADH129" s="105"/>
      <c r="ADI129" s="105"/>
      <c r="ADJ129" s="105"/>
      <c r="ADK129" s="105"/>
      <c r="ADL129" s="105"/>
      <c r="ADM129" s="105"/>
      <c r="ADN129" s="105"/>
      <c r="ADO129" s="105"/>
      <c r="ADP129" s="105"/>
      <c r="ADQ129" s="105"/>
      <c r="ADR129" s="105"/>
      <c r="ADS129" s="105"/>
      <c r="ADT129" s="105"/>
      <c r="ADU129" s="105"/>
      <c r="ADV129" s="105"/>
      <c r="ADW129" s="105"/>
      <c r="ADX129" s="105"/>
      <c r="ADY129" s="105"/>
      <c r="ADZ129" s="105"/>
      <c r="AEA129" s="105"/>
      <c r="AEB129" s="105"/>
      <c r="AEC129" s="105"/>
      <c r="AED129" s="105"/>
      <c r="AEE129" s="105"/>
      <c r="AEF129" s="105"/>
      <c r="AEG129" s="105"/>
      <c r="AEH129" s="105"/>
      <c r="AEI129" s="105"/>
      <c r="AEJ129" s="105"/>
      <c r="AEK129" s="105"/>
      <c r="AEL129" s="105"/>
      <c r="AEM129" s="105"/>
      <c r="AEN129" s="105"/>
      <c r="AEO129" s="105"/>
      <c r="AEP129" s="105"/>
      <c r="AEQ129" s="105"/>
      <c r="AER129" s="105"/>
      <c r="AES129" s="105"/>
      <c r="AET129" s="105"/>
      <c r="AEU129" s="105"/>
      <c r="AEV129" s="105"/>
      <c r="AEW129" s="105"/>
      <c r="AEX129" s="105"/>
      <c r="AEY129" s="105"/>
      <c r="AEZ129" s="105"/>
      <c r="AFA129" s="105"/>
      <c r="AFB129" s="105"/>
      <c r="AFC129" s="105"/>
      <c r="AFD129" s="105"/>
      <c r="AFE129" s="105"/>
      <c r="AFF129" s="105"/>
      <c r="AFG129" s="105"/>
      <c r="AFH129" s="105"/>
      <c r="AFI129" s="105"/>
      <c r="AFJ129" s="105"/>
      <c r="AFK129" s="105"/>
      <c r="AFL129" s="105"/>
      <c r="AFM129" s="105"/>
      <c r="AFN129" s="105"/>
      <c r="AFO129" s="105"/>
      <c r="AFP129" s="105"/>
      <c r="AFQ129" s="105"/>
      <c r="AFR129" s="105"/>
      <c r="AFS129" s="105"/>
      <c r="AFT129" s="105"/>
      <c r="AFU129" s="105"/>
      <c r="AFV129" s="105"/>
      <c r="AFW129" s="105"/>
      <c r="AFX129" s="105"/>
      <c r="AFY129" s="105"/>
      <c r="AFZ129" s="105"/>
      <c r="AGA129" s="105"/>
      <c r="AGB129" s="105"/>
      <c r="AGC129" s="105"/>
      <c r="AGD129" s="105"/>
      <c r="AGE129" s="105"/>
      <c r="AGF129" s="105"/>
      <c r="AGG129" s="105"/>
      <c r="AGH129" s="105"/>
      <c r="AGI129" s="105"/>
      <c r="AGJ129" s="105"/>
      <c r="AGK129" s="105"/>
      <c r="AGL129" s="105"/>
      <c r="AGM129" s="105"/>
      <c r="AGN129" s="105"/>
      <c r="AGO129" s="105"/>
      <c r="AGP129" s="105"/>
      <c r="AGQ129" s="105"/>
      <c r="AGR129" s="105"/>
      <c r="AGS129" s="105"/>
      <c r="AGT129" s="105"/>
      <c r="AGU129" s="105"/>
      <c r="AGV129" s="105"/>
      <c r="AGW129" s="105"/>
      <c r="AGX129" s="105"/>
      <c r="AGY129" s="105"/>
      <c r="AGZ129" s="105"/>
      <c r="AHA129" s="105"/>
      <c r="AHB129" s="105"/>
      <c r="AHC129" s="105"/>
      <c r="AHD129" s="105"/>
      <c r="AHE129" s="105"/>
      <c r="AHF129" s="105"/>
      <c r="AHG129" s="105"/>
      <c r="AHH129" s="105"/>
      <c r="AHI129" s="105"/>
      <c r="AHJ129" s="105"/>
      <c r="AHK129" s="105"/>
      <c r="AHL129" s="105"/>
      <c r="AHM129" s="105"/>
      <c r="AHN129" s="105"/>
      <c r="AHO129" s="105"/>
      <c r="AHP129" s="105"/>
      <c r="AHQ129" s="105"/>
      <c r="AHR129" s="105"/>
      <c r="AHS129" s="105"/>
      <c r="AHT129" s="105"/>
      <c r="AHU129" s="105"/>
      <c r="AHV129" s="105"/>
      <c r="AHW129" s="105"/>
      <c r="AHX129" s="105"/>
      <c r="AHY129" s="105"/>
      <c r="AHZ129" s="105"/>
      <c r="AIA129" s="105"/>
      <c r="AIB129" s="105"/>
      <c r="AIC129" s="105"/>
      <c r="AID129" s="105"/>
      <c r="AIE129" s="105"/>
      <c r="AIF129" s="105"/>
      <c r="AIG129" s="105"/>
      <c r="AIH129" s="105"/>
      <c r="AII129" s="105"/>
      <c r="AIJ129" s="105"/>
      <c r="AIK129" s="105"/>
      <c r="AIL129" s="105"/>
      <c r="AIM129" s="105"/>
      <c r="AIN129" s="105"/>
      <c r="AIO129" s="105"/>
      <c r="AIP129" s="105"/>
      <c r="AIQ129" s="105"/>
      <c r="AIR129" s="105"/>
      <c r="AIS129" s="105"/>
      <c r="AIT129" s="105"/>
      <c r="AIU129" s="105"/>
      <c r="AIV129" s="105"/>
      <c r="AIW129" s="105"/>
      <c r="AIX129" s="105"/>
      <c r="AIY129" s="105"/>
      <c r="AIZ129" s="105"/>
      <c r="AJA129" s="105"/>
      <c r="AJB129" s="105"/>
      <c r="AJC129" s="105"/>
      <c r="AJD129" s="105"/>
      <c r="AJE129" s="105"/>
      <c r="AJF129" s="105"/>
      <c r="AJG129" s="105"/>
      <c r="AJH129" s="105"/>
      <c r="AJI129" s="105"/>
      <c r="AJJ129" s="105"/>
      <c r="AJK129" s="105"/>
      <c r="AJL129" s="105"/>
      <c r="AJM129" s="105"/>
      <c r="AJN129" s="105"/>
      <c r="AJO129" s="105"/>
      <c r="AJP129" s="105"/>
      <c r="AJQ129" s="105"/>
      <c r="AJR129" s="105"/>
      <c r="AJS129" s="105"/>
      <c r="AJT129" s="105"/>
      <c r="AJU129" s="105"/>
      <c r="AJV129" s="105"/>
      <c r="AJW129" s="105"/>
      <c r="AJX129" s="105"/>
      <c r="AJY129" s="105"/>
      <c r="AJZ129" s="105"/>
      <c r="AKA129" s="105"/>
      <c r="AKB129" s="105"/>
      <c r="AKC129" s="105"/>
      <c r="AKD129" s="105"/>
      <c r="AKE129" s="105"/>
      <c r="AKF129" s="105"/>
      <c r="AKG129" s="105"/>
      <c r="AKH129" s="105"/>
      <c r="AKI129" s="105"/>
      <c r="AKJ129" s="105"/>
      <c r="AKK129" s="105"/>
      <c r="AKL129" s="105"/>
      <c r="AKM129" s="105"/>
      <c r="AKN129" s="105"/>
      <c r="AKO129" s="105"/>
      <c r="AKP129" s="105"/>
      <c r="AKQ129" s="105"/>
      <c r="AKR129" s="105"/>
      <c r="AKS129" s="105"/>
      <c r="AKT129" s="105"/>
      <c r="AKU129" s="105"/>
      <c r="AKV129" s="105"/>
      <c r="AKW129" s="105"/>
      <c r="AKX129" s="105"/>
      <c r="AKY129" s="105"/>
      <c r="AKZ129" s="105"/>
      <c r="ALA129" s="105"/>
      <c r="ALB129" s="105"/>
      <c r="ALC129" s="105"/>
      <c r="ALD129" s="105"/>
      <c r="ALE129" s="105"/>
      <c r="ALF129" s="105"/>
      <c r="ALG129" s="105"/>
      <c r="ALH129" s="105"/>
      <c r="ALI129" s="105"/>
      <c r="ALJ129" s="105"/>
      <c r="ALK129" s="105"/>
      <c r="ALL129" s="105"/>
      <c r="ALM129" s="105"/>
      <c r="ALN129" s="105"/>
      <c r="ALO129" s="105"/>
      <c r="ALP129" s="105"/>
      <c r="ALQ129" s="105"/>
      <c r="ALR129" s="105"/>
      <c r="ALS129" s="105"/>
      <c r="ALT129" s="105"/>
      <c r="ALU129" s="105"/>
      <c r="ALV129" s="105"/>
      <c r="ALW129" s="105"/>
      <c r="ALX129" s="105"/>
      <c r="ALY129" s="105"/>
      <c r="ALZ129" s="105"/>
      <c r="AMA129" s="105"/>
      <c r="AMB129" s="105"/>
      <c r="AMC129" s="105"/>
      <c r="AMD129" s="105"/>
      <c r="AME129" s="105"/>
      <c r="AMF129" s="105"/>
      <c r="AMG129" s="105"/>
      <c r="AMH129" s="105"/>
      <c r="AMI129" s="105"/>
      <c r="AMJ129" s="105"/>
      <c r="AMK129" s="105"/>
      <c r="AML129" s="105"/>
      <c r="AMM129" s="105"/>
      <c r="AMN129" s="105"/>
      <c r="AMO129" s="105"/>
      <c r="AMP129" s="105"/>
      <c r="AMQ129" s="105"/>
      <c r="AMR129" s="105"/>
      <c r="AMS129" s="105"/>
      <c r="AMT129" s="105"/>
      <c r="AMU129" s="105"/>
      <c r="AMV129" s="105"/>
      <c r="AMW129" s="105"/>
      <c r="AMX129" s="105"/>
      <c r="AMY129" s="105"/>
      <c r="AMZ129" s="105"/>
      <c r="ANA129" s="105"/>
      <c r="ANB129" s="105"/>
      <c r="ANC129" s="105"/>
      <c r="AND129" s="105"/>
      <c r="ANE129" s="105"/>
      <c r="ANF129" s="105"/>
      <c r="ANG129" s="105"/>
      <c r="ANH129" s="105"/>
      <c r="ANI129" s="105"/>
      <c r="ANJ129" s="105"/>
      <c r="ANK129" s="105"/>
      <c r="ANL129" s="105"/>
      <c r="ANM129" s="105"/>
      <c r="ANN129" s="105"/>
      <c r="ANO129" s="105"/>
      <c r="ANP129" s="105"/>
      <c r="ANQ129" s="105"/>
      <c r="ANR129" s="105"/>
      <c r="ANS129" s="105"/>
      <c r="ANT129" s="105"/>
      <c r="ANU129" s="105"/>
      <c r="ANV129" s="105"/>
      <c r="ANW129" s="105"/>
      <c r="ANX129" s="105"/>
      <c r="ANY129" s="105"/>
      <c r="ANZ129" s="105"/>
      <c r="AOA129" s="105"/>
      <c r="AOB129" s="105"/>
      <c r="AOC129" s="105"/>
      <c r="AOD129" s="105"/>
      <c r="AOE129" s="105"/>
      <c r="AOF129" s="105"/>
      <c r="AOG129" s="105"/>
      <c r="AOH129" s="105"/>
      <c r="AOI129" s="105"/>
      <c r="AOJ129" s="105"/>
      <c r="AOK129" s="105"/>
      <c r="AOL129" s="105"/>
      <c r="AOM129" s="105"/>
      <c r="AON129" s="105"/>
      <c r="AOO129" s="105"/>
      <c r="AOP129" s="105"/>
      <c r="AOQ129" s="105"/>
      <c r="AOR129" s="105"/>
      <c r="AOS129" s="105"/>
      <c r="AOT129" s="105"/>
      <c r="AOU129" s="105"/>
      <c r="AOV129" s="105"/>
      <c r="AOW129" s="105"/>
      <c r="AOX129" s="105"/>
      <c r="AOY129" s="105"/>
      <c r="AOZ129" s="105"/>
      <c r="APA129" s="105"/>
      <c r="APB129" s="105"/>
      <c r="APC129" s="105"/>
      <c r="APD129" s="105"/>
      <c r="APE129" s="105"/>
      <c r="APF129" s="105"/>
      <c r="APG129" s="105"/>
      <c r="APH129" s="105"/>
      <c r="API129" s="105"/>
      <c r="APJ129" s="105"/>
      <c r="APK129" s="105"/>
      <c r="APL129" s="105"/>
      <c r="APM129" s="105"/>
      <c r="APN129" s="105"/>
      <c r="APO129" s="105"/>
      <c r="APP129" s="105"/>
      <c r="APQ129" s="105"/>
      <c r="APR129" s="105"/>
      <c r="APS129" s="105"/>
      <c r="APT129" s="105"/>
      <c r="APU129" s="105"/>
      <c r="APV129" s="105"/>
      <c r="APW129" s="105"/>
      <c r="APX129" s="105"/>
      <c r="APY129" s="105"/>
      <c r="APZ129" s="105"/>
      <c r="AQA129" s="105"/>
      <c r="AQB129" s="105"/>
      <c r="AQC129" s="105"/>
      <c r="AQD129" s="105"/>
      <c r="AQE129" s="105"/>
      <c r="AQF129" s="105"/>
      <c r="AQG129" s="105"/>
      <c r="AQH129" s="105"/>
      <c r="AQI129" s="105"/>
      <c r="AQJ129" s="105"/>
      <c r="AQK129" s="105"/>
      <c r="AQL129" s="105"/>
      <c r="AQM129" s="105"/>
      <c r="AQN129" s="105"/>
      <c r="AQO129" s="105"/>
      <c r="AQP129" s="105"/>
      <c r="AQQ129" s="105"/>
      <c r="AQR129" s="105"/>
      <c r="AQS129" s="105"/>
      <c r="AQT129" s="105"/>
      <c r="AQU129" s="105"/>
      <c r="AQV129" s="105"/>
      <c r="AQW129" s="105"/>
      <c r="AQX129" s="105"/>
      <c r="AQY129" s="105"/>
      <c r="AQZ129" s="105"/>
      <c r="ARA129" s="105"/>
      <c r="ARB129" s="105"/>
      <c r="ARC129" s="105"/>
      <c r="ARD129" s="105"/>
      <c r="ARE129" s="105"/>
      <c r="ARF129" s="105"/>
      <c r="ARG129" s="105"/>
      <c r="ARH129" s="105"/>
      <c r="ARI129" s="105"/>
      <c r="ARJ129" s="105"/>
      <c r="ARK129" s="105"/>
      <c r="ARL129" s="105"/>
      <c r="ARM129" s="105"/>
      <c r="ARN129" s="105"/>
      <c r="ARO129" s="105"/>
      <c r="ARP129" s="105"/>
      <c r="ARQ129" s="105"/>
      <c r="ARR129" s="105"/>
      <c r="ARS129" s="105"/>
      <c r="ART129" s="105"/>
      <c r="ARU129" s="105"/>
      <c r="ARV129" s="105"/>
      <c r="ARW129" s="105"/>
      <c r="ARX129" s="105"/>
      <c r="ARY129" s="105"/>
      <c r="ARZ129" s="105"/>
      <c r="ASA129" s="105"/>
      <c r="ASB129" s="105"/>
      <c r="ASC129" s="105"/>
      <c r="ASD129" s="105"/>
      <c r="ASE129" s="105"/>
      <c r="ASF129" s="105"/>
      <c r="ASG129" s="105"/>
      <c r="ASH129" s="105"/>
      <c r="ASI129" s="105"/>
      <c r="ASJ129" s="105"/>
      <c r="ASK129" s="105"/>
      <c r="ASL129" s="105"/>
      <c r="ASM129" s="105"/>
      <c r="ASN129" s="105"/>
      <c r="ASO129" s="105"/>
      <c r="ASP129" s="105"/>
      <c r="ASQ129" s="105"/>
      <c r="ASR129" s="105"/>
      <c r="ASS129" s="105"/>
      <c r="AST129" s="105"/>
      <c r="ASU129" s="105"/>
      <c r="ASV129" s="105"/>
      <c r="ASW129" s="105"/>
      <c r="ASX129" s="105"/>
      <c r="ASY129" s="105"/>
      <c r="ASZ129" s="105"/>
      <c r="ATA129" s="105"/>
      <c r="ATB129" s="105"/>
      <c r="ATC129" s="105"/>
      <c r="ATD129" s="105"/>
      <c r="ATE129" s="105"/>
      <c r="ATF129" s="105"/>
      <c r="ATG129" s="105"/>
      <c r="ATH129" s="105"/>
      <c r="ATI129" s="105"/>
      <c r="ATJ129" s="105"/>
      <c r="ATK129" s="105"/>
      <c r="ATL129" s="105"/>
      <c r="ATM129" s="105"/>
      <c r="ATN129" s="105"/>
      <c r="ATO129" s="105"/>
      <c r="ATP129" s="105"/>
      <c r="ATQ129" s="105"/>
      <c r="ATR129" s="105"/>
      <c r="ATS129" s="105"/>
      <c r="ATT129" s="105"/>
      <c r="ATU129" s="105"/>
      <c r="ATV129" s="105"/>
      <c r="ATW129" s="105"/>
      <c r="ATX129" s="105"/>
      <c r="ATY129" s="105"/>
      <c r="ATZ129" s="105"/>
      <c r="AUA129" s="105"/>
      <c r="AUB129" s="105"/>
      <c r="AUC129" s="105"/>
      <c r="AUD129" s="105"/>
      <c r="AUE129" s="105"/>
      <c r="AUF129" s="105"/>
      <c r="AUG129" s="105"/>
      <c r="AUH129" s="105"/>
      <c r="AUI129" s="105"/>
      <c r="AUJ129" s="105"/>
      <c r="AUK129" s="105"/>
      <c r="AUL129" s="105"/>
      <c r="AUM129" s="105"/>
      <c r="AUN129" s="105"/>
      <c r="AUO129" s="105"/>
      <c r="AUP129" s="105"/>
      <c r="AUQ129" s="105"/>
      <c r="AUR129" s="105"/>
      <c r="AUS129" s="105"/>
      <c r="AUT129" s="105"/>
      <c r="AUU129" s="105"/>
      <c r="AUV129" s="105"/>
      <c r="AUW129" s="105"/>
      <c r="AUX129" s="105"/>
      <c r="AUY129" s="105"/>
      <c r="AUZ129" s="105"/>
      <c r="AVA129" s="105"/>
      <c r="AVB129" s="105"/>
      <c r="AVC129" s="105"/>
      <c r="AVD129" s="105"/>
      <c r="AVE129" s="105"/>
      <c r="AVF129" s="105"/>
      <c r="AVG129" s="105"/>
      <c r="AVH129" s="105"/>
      <c r="AVI129" s="105"/>
      <c r="AVJ129" s="105"/>
      <c r="AVK129" s="105"/>
      <c r="AVL129" s="105"/>
      <c r="AVM129" s="105"/>
      <c r="AVN129" s="105"/>
      <c r="AVO129" s="105"/>
      <c r="AVP129" s="105"/>
      <c r="AVQ129" s="105"/>
      <c r="AVR129" s="105"/>
      <c r="AVS129" s="105"/>
      <c r="AVT129" s="105"/>
      <c r="AVU129" s="105"/>
      <c r="AVV129" s="105"/>
      <c r="AVW129" s="105"/>
      <c r="AVX129" s="105"/>
      <c r="AVY129" s="105"/>
      <c r="AVZ129" s="105"/>
      <c r="AWA129" s="105"/>
      <c r="AWB129" s="105"/>
      <c r="AWC129" s="105"/>
      <c r="AWD129" s="105"/>
      <c r="AWE129" s="105"/>
      <c r="AWF129" s="105"/>
      <c r="AWG129" s="105"/>
      <c r="AWH129" s="105"/>
    </row>
    <row r="130" spans="1:1282" s="58" customFormat="1" ht="15.75">
      <c r="A130" s="2578"/>
      <c r="B130" s="90"/>
      <c r="C130" s="7"/>
      <c r="D130" s="7"/>
      <c r="E130" s="7"/>
      <c r="F130" s="7"/>
      <c r="G130" s="7"/>
      <c r="H130" s="7"/>
      <c r="I130" s="7"/>
      <c r="J130" s="7"/>
      <c r="K130" s="7"/>
      <c r="L130" s="7"/>
      <c r="M130" s="7"/>
      <c r="N130" s="8"/>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5"/>
      <c r="CB130" s="105"/>
      <c r="CC130" s="105"/>
      <c r="CD130" s="105"/>
      <c r="CE130" s="105"/>
      <c r="CF130" s="105"/>
      <c r="CG130" s="105"/>
      <c r="CH130" s="105"/>
      <c r="CI130" s="105"/>
      <c r="CJ130" s="105"/>
      <c r="CK130" s="105"/>
      <c r="CL130" s="105"/>
      <c r="CM130" s="105"/>
      <c r="CN130" s="105"/>
      <c r="CO130" s="105"/>
      <c r="CP130" s="105"/>
      <c r="CQ130" s="105"/>
      <c r="CR130" s="105"/>
      <c r="CS130" s="105"/>
      <c r="CT130" s="105"/>
      <c r="CU130" s="105"/>
      <c r="CV130" s="105"/>
      <c r="CW130" s="105"/>
      <c r="CX130" s="105"/>
      <c r="CY130" s="105"/>
      <c r="CZ130" s="105"/>
      <c r="DA130" s="105"/>
      <c r="DB130" s="105"/>
      <c r="DC130" s="105"/>
      <c r="DD130" s="105"/>
      <c r="DE130" s="105"/>
      <c r="DF130" s="105"/>
      <c r="DG130" s="105"/>
      <c r="DH130" s="105"/>
      <c r="DI130" s="105"/>
      <c r="DJ130" s="105"/>
      <c r="DK130" s="105"/>
      <c r="DL130" s="105"/>
      <c r="DM130" s="105"/>
      <c r="DN130" s="105"/>
      <c r="DO130" s="105"/>
      <c r="DP130" s="105"/>
      <c r="DQ130" s="105"/>
      <c r="DR130" s="105"/>
      <c r="DS130" s="105"/>
      <c r="DT130" s="105"/>
      <c r="DU130" s="105"/>
      <c r="DV130" s="105"/>
      <c r="DW130" s="105"/>
      <c r="DX130" s="105"/>
      <c r="DY130" s="105"/>
      <c r="DZ130" s="105"/>
      <c r="EA130" s="105"/>
      <c r="EB130" s="105"/>
      <c r="EC130" s="105"/>
      <c r="ED130" s="105"/>
      <c r="EE130" s="105"/>
      <c r="EF130" s="105"/>
      <c r="EG130" s="105"/>
      <c r="EH130" s="105"/>
      <c r="EI130" s="105"/>
      <c r="EJ130" s="105"/>
      <c r="EK130" s="105"/>
      <c r="EL130" s="105"/>
      <c r="EM130" s="105"/>
      <c r="EN130" s="105"/>
      <c r="EO130" s="105"/>
      <c r="EP130" s="105"/>
      <c r="EQ130" s="105"/>
      <c r="ER130" s="105"/>
      <c r="ES130" s="105"/>
      <c r="ET130" s="105"/>
      <c r="EU130" s="105"/>
      <c r="EV130" s="105"/>
      <c r="EW130" s="105"/>
      <c r="EX130" s="105"/>
      <c r="EY130" s="105"/>
      <c r="EZ130" s="105"/>
      <c r="FA130" s="105"/>
      <c r="FB130" s="105"/>
      <c r="FC130" s="105"/>
      <c r="FD130" s="105"/>
      <c r="FE130" s="105"/>
      <c r="FF130" s="105"/>
      <c r="FG130" s="105"/>
      <c r="FH130" s="105"/>
      <c r="FI130" s="105"/>
      <c r="FJ130" s="105"/>
      <c r="FK130" s="105"/>
      <c r="FL130" s="105"/>
      <c r="FM130" s="105"/>
      <c r="FN130" s="105"/>
      <c r="FO130" s="105"/>
      <c r="FP130" s="105"/>
      <c r="FQ130" s="105"/>
      <c r="FR130" s="105"/>
      <c r="FS130" s="105"/>
      <c r="FT130" s="105"/>
      <c r="FU130" s="105"/>
      <c r="FV130" s="105"/>
      <c r="FW130" s="105"/>
      <c r="FX130" s="105"/>
      <c r="FY130" s="105"/>
      <c r="FZ130" s="105"/>
      <c r="GA130" s="105"/>
      <c r="GB130" s="105"/>
      <c r="GC130" s="105"/>
      <c r="GD130" s="105"/>
      <c r="GE130" s="105"/>
      <c r="GF130" s="105"/>
      <c r="GG130" s="105"/>
      <c r="GH130" s="105"/>
      <c r="GI130" s="105"/>
      <c r="GJ130" s="105"/>
      <c r="GK130" s="105"/>
      <c r="GL130" s="105"/>
      <c r="GM130" s="105"/>
      <c r="GN130" s="105"/>
      <c r="GO130" s="105"/>
      <c r="GP130" s="105"/>
      <c r="GQ130" s="105"/>
      <c r="GR130" s="105"/>
      <c r="GS130" s="105"/>
      <c r="GT130" s="105"/>
      <c r="GU130" s="105"/>
      <c r="GV130" s="105"/>
      <c r="GW130" s="105"/>
      <c r="GX130" s="105"/>
      <c r="GY130" s="105"/>
      <c r="GZ130" s="105"/>
      <c r="HA130" s="105"/>
      <c r="HB130" s="105"/>
      <c r="HC130" s="105"/>
      <c r="HD130" s="105"/>
      <c r="HE130" s="105"/>
      <c r="HF130" s="105"/>
      <c r="HG130" s="105"/>
      <c r="HH130" s="105"/>
      <c r="HI130" s="105"/>
      <c r="HJ130" s="105"/>
      <c r="HK130" s="105"/>
      <c r="HL130" s="105"/>
      <c r="HM130" s="105"/>
      <c r="HN130" s="105"/>
      <c r="HO130" s="105"/>
      <c r="HP130" s="105"/>
      <c r="HQ130" s="105"/>
      <c r="HR130" s="105"/>
      <c r="HS130" s="105"/>
      <c r="HT130" s="105"/>
      <c r="HU130" s="105"/>
      <c r="HV130" s="105"/>
      <c r="HW130" s="105"/>
      <c r="HX130" s="105"/>
      <c r="HY130" s="105"/>
      <c r="HZ130" s="105"/>
      <c r="IA130" s="105"/>
      <c r="IB130" s="105"/>
      <c r="IC130" s="105"/>
      <c r="ID130" s="105"/>
      <c r="IE130" s="105"/>
      <c r="IF130" s="105"/>
      <c r="IG130" s="105"/>
      <c r="IH130" s="105"/>
      <c r="II130" s="105"/>
      <c r="IJ130" s="105"/>
      <c r="IK130" s="105"/>
      <c r="IL130" s="105"/>
      <c r="IM130" s="105"/>
      <c r="IN130" s="105"/>
      <c r="IO130" s="105"/>
      <c r="IP130" s="105"/>
      <c r="IQ130" s="105"/>
      <c r="IR130" s="105"/>
      <c r="IS130" s="105"/>
      <c r="IT130" s="105"/>
      <c r="IU130" s="105"/>
      <c r="IV130" s="105"/>
      <c r="IW130" s="105"/>
      <c r="IX130" s="105"/>
      <c r="IY130" s="105"/>
      <c r="IZ130" s="105"/>
      <c r="JA130" s="105"/>
      <c r="JB130" s="105"/>
      <c r="JC130" s="105"/>
      <c r="JD130" s="105"/>
      <c r="JE130" s="105"/>
      <c r="JF130" s="105"/>
      <c r="JG130" s="105"/>
      <c r="JH130" s="105"/>
      <c r="JI130" s="105"/>
      <c r="JJ130" s="105"/>
      <c r="JK130" s="105"/>
      <c r="JL130" s="105"/>
      <c r="JM130" s="105"/>
      <c r="JN130" s="105"/>
      <c r="JO130" s="105"/>
      <c r="JP130" s="105"/>
      <c r="JQ130" s="105"/>
      <c r="JR130" s="105"/>
      <c r="JS130" s="105"/>
      <c r="JT130" s="105"/>
      <c r="JU130" s="105"/>
      <c r="JV130" s="105"/>
      <c r="JW130" s="105"/>
      <c r="JX130" s="105"/>
      <c r="JY130" s="105"/>
      <c r="JZ130" s="105"/>
      <c r="KA130" s="105"/>
      <c r="KB130" s="105"/>
      <c r="KC130" s="105"/>
      <c r="KD130" s="105"/>
      <c r="KE130" s="105"/>
      <c r="KF130" s="105"/>
      <c r="KG130" s="105"/>
      <c r="KH130" s="105"/>
      <c r="KI130" s="105"/>
      <c r="KJ130" s="105"/>
      <c r="KK130" s="105"/>
      <c r="KL130" s="105"/>
      <c r="KM130" s="105"/>
      <c r="KN130" s="105"/>
      <c r="KO130" s="105"/>
      <c r="KP130" s="105"/>
      <c r="KQ130" s="105"/>
      <c r="KR130" s="105"/>
      <c r="KS130" s="105"/>
      <c r="KT130" s="105"/>
      <c r="KU130" s="105"/>
      <c r="KV130" s="105"/>
      <c r="KW130" s="105"/>
      <c r="KX130" s="105"/>
      <c r="KY130" s="105"/>
      <c r="KZ130" s="105"/>
      <c r="LA130" s="105"/>
      <c r="LB130" s="105"/>
      <c r="LC130" s="105"/>
      <c r="LD130" s="105"/>
      <c r="LE130" s="105"/>
      <c r="LF130" s="105"/>
      <c r="LG130" s="105"/>
      <c r="LH130" s="105"/>
      <c r="LI130" s="105"/>
      <c r="LJ130" s="105"/>
      <c r="LK130" s="105"/>
      <c r="LL130" s="105"/>
      <c r="LM130" s="105"/>
      <c r="LN130" s="105"/>
      <c r="LO130" s="105"/>
      <c r="LP130" s="105"/>
      <c r="LQ130" s="105"/>
      <c r="LR130" s="105"/>
      <c r="LS130" s="105"/>
      <c r="LT130" s="105"/>
      <c r="LU130" s="105"/>
      <c r="LV130" s="105"/>
      <c r="LW130" s="105"/>
      <c r="LX130" s="105"/>
      <c r="LY130" s="105"/>
      <c r="LZ130" s="105"/>
      <c r="MA130" s="105"/>
      <c r="MB130" s="105"/>
      <c r="MC130" s="105"/>
      <c r="MD130" s="105"/>
      <c r="ME130" s="105"/>
      <c r="MF130" s="105"/>
      <c r="MG130" s="105"/>
      <c r="MH130" s="105"/>
      <c r="MI130" s="105"/>
      <c r="MJ130" s="105"/>
      <c r="MK130" s="105"/>
      <c r="ML130" s="105"/>
      <c r="MM130" s="105"/>
      <c r="MN130" s="105"/>
      <c r="MO130" s="105"/>
      <c r="MP130" s="105"/>
      <c r="MQ130" s="105"/>
      <c r="MR130" s="105"/>
      <c r="MS130" s="105"/>
      <c r="MT130" s="105"/>
      <c r="MU130" s="105"/>
      <c r="MV130" s="105"/>
      <c r="MW130" s="105"/>
      <c r="MX130" s="105"/>
      <c r="MY130" s="105"/>
      <c r="MZ130" s="105"/>
      <c r="NA130" s="105"/>
      <c r="NB130" s="105"/>
      <c r="NC130" s="105"/>
      <c r="ND130" s="105"/>
      <c r="NE130" s="105"/>
      <c r="NF130" s="105"/>
      <c r="NG130" s="105"/>
      <c r="NH130" s="105"/>
      <c r="NI130" s="105"/>
      <c r="NJ130" s="105"/>
      <c r="NK130" s="105"/>
      <c r="NL130" s="105"/>
      <c r="NM130" s="105"/>
      <c r="NN130" s="105"/>
      <c r="NO130" s="105"/>
      <c r="NP130" s="105"/>
      <c r="NQ130" s="105"/>
      <c r="NR130" s="105"/>
      <c r="NS130" s="105"/>
      <c r="NT130" s="105"/>
      <c r="NU130" s="105"/>
      <c r="NV130" s="105"/>
      <c r="NW130" s="105"/>
      <c r="NX130" s="105"/>
      <c r="NY130" s="105"/>
      <c r="NZ130" s="105"/>
      <c r="OA130" s="105"/>
      <c r="OB130" s="105"/>
      <c r="OC130" s="105"/>
      <c r="OD130" s="105"/>
      <c r="OE130" s="105"/>
      <c r="OF130" s="105"/>
      <c r="OG130" s="105"/>
      <c r="OH130" s="105"/>
      <c r="OI130" s="105"/>
      <c r="OJ130" s="105"/>
      <c r="OK130" s="105"/>
      <c r="OL130" s="105"/>
      <c r="OM130" s="105"/>
      <c r="ON130" s="105"/>
      <c r="OO130" s="105"/>
      <c r="OP130" s="105"/>
      <c r="OQ130" s="105"/>
      <c r="OR130" s="105"/>
      <c r="OS130" s="105"/>
      <c r="OT130" s="105"/>
      <c r="OU130" s="105"/>
      <c r="OV130" s="105"/>
      <c r="OW130" s="105"/>
      <c r="OX130" s="105"/>
      <c r="OY130" s="105"/>
      <c r="OZ130" s="105"/>
      <c r="PA130" s="105"/>
      <c r="PB130" s="105"/>
      <c r="PC130" s="105"/>
      <c r="PD130" s="105"/>
      <c r="PE130" s="105"/>
      <c r="PF130" s="105"/>
      <c r="PG130" s="105"/>
      <c r="PH130" s="105"/>
      <c r="PI130" s="105"/>
      <c r="PJ130" s="105"/>
      <c r="PK130" s="105"/>
      <c r="PL130" s="105"/>
      <c r="PM130" s="105"/>
      <c r="PN130" s="105"/>
      <c r="PO130" s="105"/>
      <c r="PP130" s="105"/>
      <c r="PQ130" s="105"/>
      <c r="PR130" s="105"/>
      <c r="PS130" s="105"/>
      <c r="PT130" s="105"/>
      <c r="PU130" s="105"/>
      <c r="PV130" s="105"/>
      <c r="PW130" s="105"/>
      <c r="PX130" s="105"/>
      <c r="PY130" s="105"/>
      <c r="PZ130" s="105"/>
      <c r="QA130" s="105"/>
      <c r="QB130" s="105"/>
      <c r="QC130" s="105"/>
      <c r="QD130" s="105"/>
      <c r="QE130" s="105"/>
      <c r="QF130" s="105"/>
      <c r="QG130" s="105"/>
      <c r="QH130" s="105"/>
      <c r="QI130" s="105"/>
      <c r="QJ130" s="105"/>
      <c r="QK130" s="105"/>
      <c r="QL130" s="105"/>
      <c r="QM130" s="105"/>
      <c r="QN130" s="105"/>
      <c r="QO130" s="105"/>
      <c r="QP130" s="105"/>
      <c r="QQ130" s="105"/>
      <c r="QR130" s="105"/>
      <c r="QS130" s="105"/>
      <c r="QT130" s="105"/>
      <c r="QU130" s="105"/>
      <c r="QV130" s="105"/>
      <c r="QW130" s="105"/>
      <c r="QX130" s="105"/>
      <c r="QY130" s="105"/>
      <c r="QZ130" s="105"/>
      <c r="RA130" s="105"/>
      <c r="RB130" s="105"/>
      <c r="RC130" s="105"/>
      <c r="RD130" s="105"/>
      <c r="RE130" s="105"/>
      <c r="RF130" s="105"/>
      <c r="RG130" s="105"/>
      <c r="RH130" s="105"/>
      <c r="RI130" s="105"/>
      <c r="RJ130" s="105"/>
      <c r="RK130" s="105"/>
      <c r="RL130" s="105"/>
      <c r="RM130" s="105"/>
      <c r="RN130" s="105"/>
      <c r="RO130" s="105"/>
      <c r="RP130" s="105"/>
      <c r="RQ130" s="105"/>
      <c r="RR130" s="105"/>
      <c r="RS130" s="105"/>
      <c r="RT130" s="105"/>
      <c r="RU130" s="105"/>
      <c r="RV130" s="105"/>
      <c r="RW130" s="105"/>
      <c r="RX130" s="105"/>
      <c r="RY130" s="105"/>
      <c r="RZ130" s="105"/>
      <c r="SA130" s="105"/>
      <c r="SB130" s="105"/>
      <c r="SC130" s="105"/>
      <c r="SD130" s="105"/>
      <c r="SE130" s="105"/>
      <c r="SF130" s="105"/>
      <c r="SG130" s="105"/>
      <c r="SH130" s="105"/>
      <c r="SI130" s="105"/>
      <c r="SJ130" s="105"/>
      <c r="SK130" s="105"/>
      <c r="SL130" s="105"/>
      <c r="SM130" s="105"/>
      <c r="SN130" s="105"/>
      <c r="SO130" s="105"/>
      <c r="SP130" s="105"/>
      <c r="SQ130" s="105"/>
      <c r="SR130" s="105"/>
      <c r="SS130" s="105"/>
      <c r="ST130" s="105"/>
      <c r="SU130" s="105"/>
      <c r="SV130" s="105"/>
      <c r="SW130" s="105"/>
      <c r="SX130" s="105"/>
      <c r="SY130" s="105"/>
      <c r="SZ130" s="105"/>
      <c r="TA130" s="105"/>
      <c r="TB130" s="105"/>
      <c r="TC130" s="105"/>
      <c r="TD130" s="105"/>
      <c r="TE130" s="105"/>
      <c r="TF130" s="105"/>
      <c r="TG130" s="105"/>
      <c r="TH130" s="105"/>
      <c r="TI130" s="105"/>
      <c r="TJ130" s="105"/>
      <c r="TK130" s="105"/>
      <c r="TL130" s="105"/>
      <c r="TM130" s="105"/>
      <c r="TN130" s="105"/>
      <c r="TO130" s="105"/>
      <c r="TP130" s="105"/>
      <c r="TQ130" s="105"/>
      <c r="TR130" s="105"/>
      <c r="TS130" s="105"/>
      <c r="TT130" s="105"/>
      <c r="TU130" s="105"/>
      <c r="TV130" s="105"/>
      <c r="TW130" s="105"/>
      <c r="TX130" s="105"/>
      <c r="TY130" s="105"/>
      <c r="TZ130" s="105"/>
      <c r="UA130" s="105"/>
      <c r="UB130" s="105"/>
      <c r="UC130" s="105"/>
      <c r="UD130" s="105"/>
      <c r="UE130" s="105"/>
      <c r="UF130" s="105"/>
      <c r="UG130" s="105"/>
      <c r="UH130" s="105"/>
      <c r="UI130" s="105"/>
      <c r="UJ130" s="105"/>
      <c r="UK130" s="105"/>
      <c r="UL130" s="105"/>
      <c r="UM130" s="105"/>
      <c r="UN130" s="105"/>
      <c r="UO130" s="105"/>
      <c r="UP130" s="105"/>
      <c r="UQ130" s="105"/>
      <c r="UR130" s="105"/>
      <c r="US130" s="105"/>
      <c r="UT130" s="105"/>
      <c r="UU130" s="105"/>
      <c r="UV130" s="105"/>
      <c r="UW130" s="105"/>
      <c r="UX130" s="105"/>
      <c r="UY130" s="105"/>
      <c r="UZ130" s="105"/>
      <c r="VA130" s="105"/>
      <c r="VB130" s="105"/>
      <c r="VC130" s="105"/>
      <c r="VD130" s="105"/>
      <c r="VE130" s="105"/>
      <c r="VF130" s="105"/>
      <c r="VG130" s="105"/>
      <c r="VH130" s="105"/>
      <c r="VI130" s="105"/>
      <c r="VJ130" s="105"/>
      <c r="VK130" s="105"/>
      <c r="VL130" s="105"/>
      <c r="VM130" s="105"/>
      <c r="VN130" s="105"/>
      <c r="VO130" s="105"/>
      <c r="VP130" s="105"/>
      <c r="VQ130" s="105"/>
      <c r="VR130" s="105"/>
      <c r="VS130" s="105"/>
      <c r="VT130" s="105"/>
      <c r="VU130" s="105"/>
      <c r="VV130" s="105"/>
      <c r="VW130" s="105"/>
      <c r="VX130" s="105"/>
      <c r="VY130" s="105"/>
      <c r="VZ130" s="105"/>
      <c r="WA130" s="105"/>
      <c r="WB130" s="105"/>
      <c r="WC130" s="105"/>
      <c r="WD130" s="105"/>
      <c r="WE130" s="105"/>
      <c r="WF130" s="105"/>
      <c r="WG130" s="105"/>
      <c r="WH130" s="105"/>
      <c r="WI130" s="105"/>
      <c r="WJ130" s="105"/>
      <c r="WK130" s="105"/>
      <c r="WL130" s="105"/>
      <c r="WM130" s="105"/>
      <c r="WN130" s="105"/>
      <c r="WO130" s="105"/>
      <c r="WP130" s="105"/>
      <c r="WQ130" s="105"/>
      <c r="WR130" s="105"/>
      <c r="WS130" s="105"/>
      <c r="WT130" s="105"/>
      <c r="WU130" s="105"/>
      <c r="WV130" s="105"/>
      <c r="WW130" s="105"/>
      <c r="WX130" s="105"/>
      <c r="WY130" s="105"/>
      <c r="WZ130" s="105"/>
      <c r="XA130" s="105"/>
      <c r="XB130" s="105"/>
      <c r="XC130" s="105"/>
      <c r="XD130" s="105"/>
      <c r="XE130" s="105"/>
      <c r="XF130" s="105"/>
      <c r="XG130" s="105"/>
      <c r="XH130" s="105"/>
      <c r="XI130" s="105"/>
      <c r="XJ130" s="105"/>
      <c r="XK130" s="105"/>
      <c r="XL130" s="105"/>
      <c r="XM130" s="105"/>
      <c r="XN130" s="105"/>
      <c r="XO130" s="105"/>
      <c r="XP130" s="105"/>
      <c r="XQ130" s="105"/>
      <c r="XR130" s="105"/>
      <c r="XS130" s="105"/>
      <c r="XT130" s="105"/>
      <c r="XU130" s="105"/>
      <c r="XV130" s="105"/>
      <c r="XW130" s="105"/>
      <c r="XX130" s="105"/>
      <c r="XY130" s="105"/>
      <c r="XZ130" s="105"/>
      <c r="YA130" s="105"/>
      <c r="YB130" s="105"/>
      <c r="YC130" s="105"/>
      <c r="YD130" s="105"/>
      <c r="YE130" s="105"/>
      <c r="YF130" s="105"/>
      <c r="YG130" s="105"/>
      <c r="YH130" s="105"/>
      <c r="YI130" s="105"/>
      <c r="YJ130" s="105"/>
      <c r="YK130" s="105"/>
      <c r="YL130" s="105"/>
      <c r="YM130" s="105"/>
      <c r="YN130" s="105"/>
      <c r="YO130" s="105"/>
      <c r="YP130" s="105"/>
      <c r="YQ130" s="105"/>
      <c r="YR130" s="105"/>
      <c r="YS130" s="105"/>
      <c r="YT130" s="105"/>
      <c r="YU130" s="105"/>
      <c r="YV130" s="105"/>
      <c r="YW130" s="105"/>
      <c r="YX130" s="105"/>
      <c r="YY130" s="105"/>
      <c r="YZ130" s="105"/>
      <c r="ZA130" s="105"/>
      <c r="ZB130" s="105"/>
      <c r="ZC130" s="105"/>
      <c r="ZD130" s="105"/>
      <c r="ZE130" s="105"/>
      <c r="ZF130" s="105"/>
      <c r="ZG130" s="105"/>
      <c r="ZH130" s="105"/>
      <c r="ZI130" s="105"/>
      <c r="ZJ130" s="105"/>
      <c r="ZK130" s="105"/>
      <c r="ZL130" s="105"/>
      <c r="ZM130" s="105"/>
      <c r="ZN130" s="105"/>
      <c r="ZO130" s="105"/>
      <c r="ZP130" s="105"/>
      <c r="ZQ130" s="105"/>
      <c r="ZR130" s="105"/>
      <c r="ZS130" s="105"/>
      <c r="ZT130" s="105"/>
      <c r="ZU130" s="105"/>
      <c r="ZV130" s="105"/>
      <c r="ZW130" s="105"/>
      <c r="ZX130" s="105"/>
      <c r="ZY130" s="105"/>
      <c r="ZZ130" s="105"/>
      <c r="AAA130" s="105"/>
      <c r="AAB130" s="105"/>
      <c r="AAC130" s="105"/>
      <c r="AAD130" s="105"/>
      <c r="AAE130" s="105"/>
      <c r="AAF130" s="105"/>
      <c r="AAG130" s="105"/>
      <c r="AAH130" s="105"/>
      <c r="AAI130" s="105"/>
      <c r="AAJ130" s="105"/>
      <c r="AAK130" s="105"/>
      <c r="AAL130" s="105"/>
      <c r="AAM130" s="105"/>
      <c r="AAN130" s="105"/>
      <c r="AAO130" s="105"/>
      <c r="AAP130" s="105"/>
      <c r="AAQ130" s="105"/>
      <c r="AAR130" s="105"/>
      <c r="AAS130" s="105"/>
      <c r="AAT130" s="105"/>
      <c r="AAU130" s="105"/>
      <c r="AAV130" s="105"/>
      <c r="AAW130" s="105"/>
      <c r="AAX130" s="105"/>
      <c r="AAY130" s="105"/>
      <c r="AAZ130" s="105"/>
      <c r="ABA130" s="105"/>
      <c r="ABB130" s="105"/>
      <c r="ABC130" s="105"/>
      <c r="ABD130" s="105"/>
      <c r="ABE130" s="105"/>
      <c r="ABF130" s="105"/>
      <c r="ABG130" s="105"/>
      <c r="ABH130" s="105"/>
      <c r="ABI130" s="105"/>
      <c r="ABJ130" s="105"/>
      <c r="ABK130" s="105"/>
      <c r="ABL130" s="105"/>
      <c r="ABM130" s="105"/>
      <c r="ABN130" s="105"/>
      <c r="ABO130" s="105"/>
      <c r="ABP130" s="105"/>
      <c r="ABQ130" s="105"/>
      <c r="ABR130" s="105"/>
      <c r="ABS130" s="105"/>
      <c r="ABT130" s="105"/>
      <c r="ABU130" s="105"/>
      <c r="ABV130" s="105"/>
      <c r="ABW130" s="105"/>
      <c r="ABX130" s="105"/>
      <c r="ABY130" s="105"/>
      <c r="ABZ130" s="105"/>
      <c r="ACA130" s="105"/>
      <c r="ACB130" s="105"/>
      <c r="ACC130" s="105"/>
      <c r="ACD130" s="105"/>
      <c r="ACE130" s="105"/>
      <c r="ACF130" s="105"/>
      <c r="ACG130" s="105"/>
      <c r="ACH130" s="105"/>
      <c r="ACI130" s="105"/>
      <c r="ACJ130" s="105"/>
      <c r="ACK130" s="105"/>
      <c r="ACL130" s="105"/>
      <c r="ACM130" s="105"/>
      <c r="ACN130" s="105"/>
      <c r="ACO130" s="105"/>
      <c r="ACP130" s="105"/>
      <c r="ACQ130" s="105"/>
      <c r="ACR130" s="105"/>
      <c r="ACS130" s="105"/>
      <c r="ACT130" s="105"/>
      <c r="ACU130" s="105"/>
      <c r="ACV130" s="105"/>
      <c r="ACW130" s="105"/>
      <c r="ACX130" s="105"/>
      <c r="ACY130" s="105"/>
      <c r="ACZ130" s="105"/>
      <c r="ADA130" s="105"/>
      <c r="ADB130" s="105"/>
      <c r="ADC130" s="105"/>
      <c r="ADD130" s="105"/>
      <c r="ADE130" s="105"/>
      <c r="ADF130" s="105"/>
      <c r="ADG130" s="105"/>
      <c r="ADH130" s="105"/>
      <c r="ADI130" s="105"/>
      <c r="ADJ130" s="105"/>
      <c r="ADK130" s="105"/>
      <c r="ADL130" s="105"/>
      <c r="ADM130" s="105"/>
      <c r="ADN130" s="105"/>
      <c r="ADO130" s="105"/>
      <c r="ADP130" s="105"/>
      <c r="ADQ130" s="105"/>
      <c r="ADR130" s="105"/>
      <c r="ADS130" s="105"/>
      <c r="ADT130" s="105"/>
      <c r="ADU130" s="105"/>
      <c r="ADV130" s="105"/>
      <c r="ADW130" s="105"/>
      <c r="ADX130" s="105"/>
      <c r="ADY130" s="105"/>
      <c r="ADZ130" s="105"/>
      <c r="AEA130" s="105"/>
      <c r="AEB130" s="105"/>
      <c r="AEC130" s="105"/>
      <c r="AED130" s="105"/>
      <c r="AEE130" s="105"/>
      <c r="AEF130" s="105"/>
      <c r="AEG130" s="105"/>
      <c r="AEH130" s="105"/>
      <c r="AEI130" s="105"/>
      <c r="AEJ130" s="105"/>
      <c r="AEK130" s="105"/>
      <c r="AEL130" s="105"/>
      <c r="AEM130" s="105"/>
      <c r="AEN130" s="105"/>
      <c r="AEO130" s="105"/>
      <c r="AEP130" s="105"/>
      <c r="AEQ130" s="105"/>
      <c r="AER130" s="105"/>
      <c r="AES130" s="105"/>
      <c r="AET130" s="105"/>
      <c r="AEU130" s="105"/>
      <c r="AEV130" s="105"/>
      <c r="AEW130" s="105"/>
      <c r="AEX130" s="105"/>
      <c r="AEY130" s="105"/>
      <c r="AEZ130" s="105"/>
      <c r="AFA130" s="105"/>
      <c r="AFB130" s="105"/>
      <c r="AFC130" s="105"/>
      <c r="AFD130" s="105"/>
      <c r="AFE130" s="105"/>
      <c r="AFF130" s="105"/>
      <c r="AFG130" s="105"/>
      <c r="AFH130" s="105"/>
      <c r="AFI130" s="105"/>
      <c r="AFJ130" s="105"/>
      <c r="AFK130" s="105"/>
      <c r="AFL130" s="105"/>
      <c r="AFM130" s="105"/>
      <c r="AFN130" s="105"/>
      <c r="AFO130" s="105"/>
      <c r="AFP130" s="105"/>
      <c r="AFQ130" s="105"/>
      <c r="AFR130" s="105"/>
      <c r="AFS130" s="105"/>
      <c r="AFT130" s="105"/>
      <c r="AFU130" s="105"/>
      <c r="AFV130" s="105"/>
      <c r="AFW130" s="105"/>
      <c r="AFX130" s="105"/>
      <c r="AFY130" s="105"/>
      <c r="AFZ130" s="105"/>
      <c r="AGA130" s="105"/>
      <c r="AGB130" s="105"/>
      <c r="AGC130" s="105"/>
      <c r="AGD130" s="105"/>
      <c r="AGE130" s="105"/>
      <c r="AGF130" s="105"/>
      <c r="AGG130" s="105"/>
      <c r="AGH130" s="105"/>
      <c r="AGI130" s="105"/>
      <c r="AGJ130" s="105"/>
      <c r="AGK130" s="105"/>
      <c r="AGL130" s="105"/>
      <c r="AGM130" s="105"/>
      <c r="AGN130" s="105"/>
      <c r="AGO130" s="105"/>
      <c r="AGP130" s="105"/>
      <c r="AGQ130" s="105"/>
      <c r="AGR130" s="105"/>
      <c r="AGS130" s="105"/>
      <c r="AGT130" s="105"/>
      <c r="AGU130" s="105"/>
      <c r="AGV130" s="105"/>
      <c r="AGW130" s="105"/>
      <c r="AGX130" s="105"/>
      <c r="AGY130" s="105"/>
      <c r="AGZ130" s="105"/>
      <c r="AHA130" s="105"/>
      <c r="AHB130" s="105"/>
      <c r="AHC130" s="105"/>
      <c r="AHD130" s="105"/>
      <c r="AHE130" s="105"/>
      <c r="AHF130" s="105"/>
      <c r="AHG130" s="105"/>
      <c r="AHH130" s="105"/>
      <c r="AHI130" s="105"/>
      <c r="AHJ130" s="105"/>
      <c r="AHK130" s="105"/>
      <c r="AHL130" s="105"/>
      <c r="AHM130" s="105"/>
      <c r="AHN130" s="105"/>
      <c r="AHO130" s="105"/>
      <c r="AHP130" s="105"/>
      <c r="AHQ130" s="105"/>
      <c r="AHR130" s="105"/>
      <c r="AHS130" s="105"/>
      <c r="AHT130" s="105"/>
      <c r="AHU130" s="105"/>
      <c r="AHV130" s="105"/>
      <c r="AHW130" s="105"/>
      <c r="AHX130" s="105"/>
      <c r="AHY130" s="105"/>
      <c r="AHZ130" s="105"/>
      <c r="AIA130" s="105"/>
      <c r="AIB130" s="105"/>
      <c r="AIC130" s="105"/>
      <c r="AID130" s="105"/>
      <c r="AIE130" s="105"/>
      <c r="AIF130" s="105"/>
      <c r="AIG130" s="105"/>
      <c r="AIH130" s="105"/>
      <c r="AII130" s="105"/>
      <c r="AIJ130" s="105"/>
      <c r="AIK130" s="105"/>
      <c r="AIL130" s="105"/>
      <c r="AIM130" s="105"/>
      <c r="AIN130" s="105"/>
      <c r="AIO130" s="105"/>
      <c r="AIP130" s="105"/>
      <c r="AIQ130" s="105"/>
      <c r="AIR130" s="105"/>
      <c r="AIS130" s="105"/>
      <c r="AIT130" s="105"/>
      <c r="AIU130" s="105"/>
      <c r="AIV130" s="105"/>
      <c r="AIW130" s="105"/>
      <c r="AIX130" s="105"/>
      <c r="AIY130" s="105"/>
      <c r="AIZ130" s="105"/>
      <c r="AJA130" s="105"/>
      <c r="AJB130" s="105"/>
      <c r="AJC130" s="105"/>
      <c r="AJD130" s="105"/>
      <c r="AJE130" s="105"/>
      <c r="AJF130" s="105"/>
      <c r="AJG130" s="105"/>
      <c r="AJH130" s="105"/>
      <c r="AJI130" s="105"/>
      <c r="AJJ130" s="105"/>
      <c r="AJK130" s="105"/>
      <c r="AJL130" s="105"/>
      <c r="AJM130" s="105"/>
      <c r="AJN130" s="105"/>
      <c r="AJO130" s="105"/>
      <c r="AJP130" s="105"/>
      <c r="AJQ130" s="105"/>
      <c r="AJR130" s="105"/>
      <c r="AJS130" s="105"/>
      <c r="AJT130" s="105"/>
      <c r="AJU130" s="105"/>
      <c r="AJV130" s="105"/>
      <c r="AJW130" s="105"/>
      <c r="AJX130" s="105"/>
      <c r="AJY130" s="105"/>
      <c r="AJZ130" s="105"/>
      <c r="AKA130" s="105"/>
      <c r="AKB130" s="105"/>
      <c r="AKC130" s="105"/>
      <c r="AKD130" s="105"/>
      <c r="AKE130" s="105"/>
      <c r="AKF130" s="105"/>
      <c r="AKG130" s="105"/>
      <c r="AKH130" s="105"/>
      <c r="AKI130" s="105"/>
      <c r="AKJ130" s="105"/>
      <c r="AKK130" s="105"/>
      <c r="AKL130" s="105"/>
      <c r="AKM130" s="105"/>
      <c r="AKN130" s="105"/>
      <c r="AKO130" s="105"/>
      <c r="AKP130" s="105"/>
      <c r="AKQ130" s="105"/>
      <c r="AKR130" s="105"/>
      <c r="AKS130" s="105"/>
      <c r="AKT130" s="105"/>
      <c r="AKU130" s="105"/>
      <c r="AKV130" s="105"/>
      <c r="AKW130" s="105"/>
      <c r="AKX130" s="105"/>
      <c r="AKY130" s="105"/>
      <c r="AKZ130" s="105"/>
      <c r="ALA130" s="105"/>
      <c r="ALB130" s="105"/>
      <c r="ALC130" s="105"/>
      <c r="ALD130" s="105"/>
      <c r="ALE130" s="105"/>
      <c r="ALF130" s="105"/>
      <c r="ALG130" s="105"/>
      <c r="ALH130" s="105"/>
      <c r="ALI130" s="105"/>
      <c r="ALJ130" s="105"/>
      <c r="ALK130" s="105"/>
      <c r="ALL130" s="105"/>
      <c r="ALM130" s="105"/>
      <c r="ALN130" s="105"/>
      <c r="ALO130" s="105"/>
      <c r="ALP130" s="105"/>
      <c r="ALQ130" s="105"/>
      <c r="ALR130" s="105"/>
      <c r="ALS130" s="105"/>
      <c r="ALT130" s="105"/>
      <c r="ALU130" s="105"/>
      <c r="ALV130" s="105"/>
      <c r="ALW130" s="105"/>
      <c r="ALX130" s="105"/>
      <c r="ALY130" s="105"/>
      <c r="ALZ130" s="105"/>
      <c r="AMA130" s="105"/>
      <c r="AMB130" s="105"/>
      <c r="AMC130" s="105"/>
      <c r="AMD130" s="105"/>
      <c r="AME130" s="105"/>
      <c r="AMF130" s="105"/>
      <c r="AMG130" s="105"/>
      <c r="AMH130" s="105"/>
      <c r="AMI130" s="105"/>
      <c r="AMJ130" s="105"/>
      <c r="AMK130" s="105"/>
      <c r="AML130" s="105"/>
      <c r="AMM130" s="105"/>
      <c r="AMN130" s="105"/>
      <c r="AMO130" s="105"/>
      <c r="AMP130" s="105"/>
      <c r="AMQ130" s="105"/>
      <c r="AMR130" s="105"/>
      <c r="AMS130" s="105"/>
      <c r="AMT130" s="105"/>
      <c r="AMU130" s="105"/>
      <c r="AMV130" s="105"/>
      <c r="AMW130" s="105"/>
      <c r="AMX130" s="105"/>
      <c r="AMY130" s="105"/>
      <c r="AMZ130" s="105"/>
      <c r="ANA130" s="105"/>
      <c r="ANB130" s="105"/>
      <c r="ANC130" s="105"/>
      <c r="AND130" s="105"/>
      <c r="ANE130" s="105"/>
      <c r="ANF130" s="105"/>
      <c r="ANG130" s="105"/>
      <c r="ANH130" s="105"/>
      <c r="ANI130" s="105"/>
      <c r="ANJ130" s="105"/>
      <c r="ANK130" s="105"/>
      <c r="ANL130" s="105"/>
      <c r="ANM130" s="105"/>
      <c r="ANN130" s="105"/>
      <c r="ANO130" s="105"/>
      <c r="ANP130" s="105"/>
      <c r="ANQ130" s="105"/>
      <c r="ANR130" s="105"/>
      <c r="ANS130" s="105"/>
      <c r="ANT130" s="105"/>
      <c r="ANU130" s="105"/>
      <c r="ANV130" s="105"/>
      <c r="ANW130" s="105"/>
      <c r="ANX130" s="105"/>
      <c r="ANY130" s="105"/>
      <c r="ANZ130" s="105"/>
      <c r="AOA130" s="105"/>
      <c r="AOB130" s="105"/>
      <c r="AOC130" s="105"/>
      <c r="AOD130" s="105"/>
      <c r="AOE130" s="105"/>
      <c r="AOF130" s="105"/>
      <c r="AOG130" s="105"/>
      <c r="AOH130" s="105"/>
      <c r="AOI130" s="105"/>
      <c r="AOJ130" s="105"/>
      <c r="AOK130" s="105"/>
      <c r="AOL130" s="105"/>
      <c r="AOM130" s="105"/>
      <c r="AON130" s="105"/>
      <c r="AOO130" s="105"/>
      <c r="AOP130" s="105"/>
      <c r="AOQ130" s="105"/>
      <c r="AOR130" s="105"/>
      <c r="AOS130" s="105"/>
      <c r="AOT130" s="105"/>
      <c r="AOU130" s="105"/>
      <c r="AOV130" s="105"/>
      <c r="AOW130" s="105"/>
      <c r="AOX130" s="105"/>
      <c r="AOY130" s="105"/>
      <c r="AOZ130" s="105"/>
      <c r="APA130" s="105"/>
      <c r="APB130" s="105"/>
      <c r="APC130" s="105"/>
      <c r="APD130" s="105"/>
      <c r="APE130" s="105"/>
      <c r="APF130" s="105"/>
      <c r="APG130" s="105"/>
      <c r="APH130" s="105"/>
      <c r="API130" s="105"/>
      <c r="APJ130" s="105"/>
      <c r="APK130" s="105"/>
      <c r="APL130" s="105"/>
      <c r="APM130" s="105"/>
      <c r="APN130" s="105"/>
      <c r="APO130" s="105"/>
      <c r="APP130" s="105"/>
      <c r="APQ130" s="105"/>
      <c r="APR130" s="105"/>
      <c r="APS130" s="105"/>
      <c r="APT130" s="105"/>
      <c r="APU130" s="105"/>
      <c r="APV130" s="105"/>
      <c r="APW130" s="105"/>
      <c r="APX130" s="105"/>
      <c r="APY130" s="105"/>
      <c r="APZ130" s="105"/>
      <c r="AQA130" s="105"/>
      <c r="AQB130" s="105"/>
      <c r="AQC130" s="105"/>
      <c r="AQD130" s="105"/>
      <c r="AQE130" s="105"/>
      <c r="AQF130" s="105"/>
      <c r="AQG130" s="105"/>
      <c r="AQH130" s="105"/>
      <c r="AQI130" s="105"/>
      <c r="AQJ130" s="105"/>
      <c r="AQK130" s="105"/>
      <c r="AQL130" s="105"/>
      <c r="AQM130" s="105"/>
      <c r="AQN130" s="105"/>
      <c r="AQO130" s="105"/>
      <c r="AQP130" s="105"/>
      <c r="AQQ130" s="105"/>
      <c r="AQR130" s="105"/>
      <c r="AQS130" s="105"/>
      <c r="AQT130" s="105"/>
      <c r="AQU130" s="105"/>
      <c r="AQV130" s="105"/>
      <c r="AQW130" s="105"/>
      <c r="AQX130" s="105"/>
      <c r="AQY130" s="105"/>
      <c r="AQZ130" s="105"/>
      <c r="ARA130" s="105"/>
      <c r="ARB130" s="105"/>
      <c r="ARC130" s="105"/>
      <c r="ARD130" s="105"/>
      <c r="ARE130" s="105"/>
      <c r="ARF130" s="105"/>
      <c r="ARG130" s="105"/>
      <c r="ARH130" s="105"/>
      <c r="ARI130" s="105"/>
      <c r="ARJ130" s="105"/>
      <c r="ARK130" s="105"/>
      <c r="ARL130" s="105"/>
      <c r="ARM130" s="105"/>
      <c r="ARN130" s="105"/>
      <c r="ARO130" s="105"/>
      <c r="ARP130" s="105"/>
      <c r="ARQ130" s="105"/>
      <c r="ARR130" s="105"/>
      <c r="ARS130" s="105"/>
      <c r="ART130" s="105"/>
      <c r="ARU130" s="105"/>
      <c r="ARV130" s="105"/>
      <c r="ARW130" s="105"/>
      <c r="ARX130" s="105"/>
      <c r="ARY130" s="105"/>
      <c r="ARZ130" s="105"/>
      <c r="ASA130" s="105"/>
      <c r="ASB130" s="105"/>
      <c r="ASC130" s="105"/>
      <c r="ASD130" s="105"/>
      <c r="ASE130" s="105"/>
      <c r="ASF130" s="105"/>
      <c r="ASG130" s="105"/>
      <c r="ASH130" s="105"/>
      <c r="ASI130" s="105"/>
      <c r="ASJ130" s="105"/>
      <c r="ASK130" s="105"/>
      <c r="ASL130" s="105"/>
      <c r="ASM130" s="105"/>
      <c r="ASN130" s="105"/>
      <c r="ASO130" s="105"/>
      <c r="ASP130" s="105"/>
      <c r="ASQ130" s="105"/>
      <c r="ASR130" s="105"/>
      <c r="ASS130" s="105"/>
      <c r="AST130" s="105"/>
      <c r="ASU130" s="105"/>
      <c r="ASV130" s="105"/>
      <c r="ASW130" s="105"/>
      <c r="ASX130" s="105"/>
      <c r="ASY130" s="105"/>
      <c r="ASZ130" s="105"/>
      <c r="ATA130" s="105"/>
      <c r="ATB130" s="105"/>
      <c r="ATC130" s="105"/>
      <c r="ATD130" s="105"/>
      <c r="ATE130" s="105"/>
      <c r="ATF130" s="105"/>
      <c r="ATG130" s="105"/>
      <c r="ATH130" s="105"/>
      <c r="ATI130" s="105"/>
      <c r="ATJ130" s="105"/>
      <c r="ATK130" s="105"/>
      <c r="ATL130" s="105"/>
      <c r="ATM130" s="105"/>
      <c r="ATN130" s="105"/>
      <c r="ATO130" s="105"/>
      <c r="ATP130" s="105"/>
      <c r="ATQ130" s="105"/>
      <c r="ATR130" s="105"/>
      <c r="ATS130" s="105"/>
      <c r="ATT130" s="105"/>
      <c r="ATU130" s="105"/>
      <c r="ATV130" s="105"/>
      <c r="ATW130" s="105"/>
      <c r="ATX130" s="105"/>
      <c r="ATY130" s="105"/>
      <c r="ATZ130" s="105"/>
      <c r="AUA130" s="105"/>
      <c r="AUB130" s="105"/>
      <c r="AUC130" s="105"/>
      <c r="AUD130" s="105"/>
      <c r="AUE130" s="105"/>
      <c r="AUF130" s="105"/>
      <c r="AUG130" s="105"/>
      <c r="AUH130" s="105"/>
      <c r="AUI130" s="105"/>
      <c r="AUJ130" s="105"/>
      <c r="AUK130" s="105"/>
      <c r="AUL130" s="105"/>
      <c r="AUM130" s="105"/>
      <c r="AUN130" s="105"/>
      <c r="AUO130" s="105"/>
      <c r="AUP130" s="105"/>
      <c r="AUQ130" s="105"/>
      <c r="AUR130" s="105"/>
      <c r="AUS130" s="105"/>
      <c r="AUT130" s="105"/>
      <c r="AUU130" s="105"/>
      <c r="AUV130" s="105"/>
      <c r="AUW130" s="105"/>
      <c r="AUX130" s="105"/>
      <c r="AUY130" s="105"/>
      <c r="AUZ130" s="105"/>
      <c r="AVA130" s="105"/>
      <c r="AVB130" s="105"/>
      <c r="AVC130" s="105"/>
      <c r="AVD130" s="105"/>
      <c r="AVE130" s="105"/>
      <c r="AVF130" s="105"/>
      <c r="AVG130" s="105"/>
      <c r="AVH130" s="105"/>
      <c r="AVI130" s="105"/>
      <c r="AVJ130" s="105"/>
      <c r="AVK130" s="105"/>
      <c r="AVL130" s="105"/>
      <c r="AVM130" s="105"/>
      <c r="AVN130" s="105"/>
      <c r="AVO130" s="105"/>
      <c r="AVP130" s="105"/>
      <c r="AVQ130" s="105"/>
      <c r="AVR130" s="105"/>
      <c r="AVS130" s="105"/>
      <c r="AVT130" s="105"/>
      <c r="AVU130" s="105"/>
      <c r="AVV130" s="105"/>
      <c r="AVW130" s="105"/>
      <c r="AVX130" s="105"/>
      <c r="AVY130" s="105"/>
      <c r="AVZ130" s="105"/>
      <c r="AWA130" s="105"/>
      <c r="AWB130" s="105"/>
      <c r="AWC130" s="105"/>
      <c r="AWD130" s="105"/>
      <c r="AWE130" s="105"/>
      <c r="AWF130" s="105"/>
      <c r="AWG130" s="105"/>
      <c r="AWH130" s="105"/>
    </row>
    <row r="131" spans="1:1282" s="58" customFormat="1" ht="15.75">
      <c r="A131" s="2578"/>
      <c r="B131" s="65"/>
      <c r="C131" s="88" t="s">
        <v>69</v>
      </c>
      <c r="D131" s="7"/>
      <c r="E131" s="7"/>
      <c r="F131" s="7"/>
      <c r="G131" s="7"/>
      <c r="H131" s="7"/>
      <c r="I131" s="7"/>
      <c r="J131" s="7"/>
      <c r="K131" s="7"/>
      <c r="L131" s="7"/>
      <c r="M131" s="7"/>
      <c r="N131" s="8"/>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c r="BY131" s="105"/>
      <c r="BZ131" s="105"/>
      <c r="CA131" s="105"/>
      <c r="CB131" s="105"/>
      <c r="CC131" s="105"/>
      <c r="CD131" s="105"/>
      <c r="CE131" s="105"/>
      <c r="CF131" s="105"/>
      <c r="CG131" s="105"/>
      <c r="CH131" s="105"/>
      <c r="CI131" s="105"/>
      <c r="CJ131" s="105"/>
      <c r="CK131" s="105"/>
      <c r="CL131" s="105"/>
      <c r="CM131" s="105"/>
      <c r="CN131" s="105"/>
      <c r="CO131" s="105"/>
      <c r="CP131" s="105"/>
      <c r="CQ131" s="105"/>
      <c r="CR131" s="105"/>
      <c r="CS131" s="105"/>
      <c r="CT131" s="105"/>
      <c r="CU131" s="105"/>
      <c r="CV131" s="105"/>
      <c r="CW131" s="105"/>
      <c r="CX131" s="105"/>
      <c r="CY131" s="105"/>
      <c r="CZ131" s="105"/>
      <c r="DA131" s="105"/>
      <c r="DB131" s="105"/>
      <c r="DC131" s="105"/>
      <c r="DD131" s="105"/>
      <c r="DE131" s="105"/>
      <c r="DF131" s="105"/>
      <c r="DG131" s="105"/>
      <c r="DH131" s="105"/>
      <c r="DI131" s="105"/>
      <c r="DJ131" s="105"/>
      <c r="DK131" s="105"/>
      <c r="DL131" s="105"/>
      <c r="DM131" s="105"/>
      <c r="DN131" s="105"/>
      <c r="DO131" s="105"/>
      <c r="DP131" s="105"/>
      <c r="DQ131" s="105"/>
      <c r="DR131" s="105"/>
      <c r="DS131" s="105"/>
      <c r="DT131" s="105"/>
      <c r="DU131" s="105"/>
      <c r="DV131" s="105"/>
      <c r="DW131" s="105"/>
      <c r="DX131" s="105"/>
      <c r="DY131" s="105"/>
      <c r="DZ131" s="105"/>
      <c r="EA131" s="105"/>
      <c r="EB131" s="105"/>
      <c r="EC131" s="105"/>
      <c r="ED131" s="105"/>
      <c r="EE131" s="105"/>
      <c r="EF131" s="105"/>
      <c r="EG131" s="105"/>
      <c r="EH131" s="105"/>
      <c r="EI131" s="105"/>
      <c r="EJ131" s="105"/>
      <c r="EK131" s="105"/>
      <c r="EL131" s="105"/>
      <c r="EM131" s="105"/>
      <c r="EN131" s="105"/>
      <c r="EO131" s="105"/>
      <c r="EP131" s="105"/>
      <c r="EQ131" s="105"/>
      <c r="ER131" s="105"/>
      <c r="ES131" s="105"/>
      <c r="ET131" s="105"/>
      <c r="EU131" s="105"/>
      <c r="EV131" s="105"/>
      <c r="EW131" s="105"/>
      <c r="EX131" s="105"/>
      <c r="EY131" s="105"/>
      <c r="EZ131" s="105"/>
      <c r="FA131" s="105"/>
      <c r="FB131" s="105"/>
      <c r="FC131" s="105"/>
      <c r="FD131" s="105"/>
      <c r="FE131" s="105"/>
      <c r="FF131" s="105"/>
      <c r="FG131" s="105"/>
      <c r="FH131" s="105"/>
      <c r="FI131" s="105"/>
      <c r="FJ131" s="105"/>
      <c r="FK131" s="105"/>
      <c r="FL131" s="105"/>
      <c r="FM131" s="105"/>
      <c r="FN131" s="105"/>
      <c r="FO131" s="105"/>
      <c r="FP131" s="105"/>
      <c r="FQ131" s="105"/>
      <c r="FR131" s="105"/>
      <c r="FS131" s="105"/>
      <c r="FT131" s="105"/>
      <c r="FU131" s="105"/>
      <c r="FV131" s="105"/>
      <c r="FW131" s="105"/>
      <c r="FX131" s="105"/>
      <c r="FY131" s="105"/>
      <c r="FZ131" s="105"/>
      <c r="GA131" s="105"/>
      <c r="GB131" s="105"/>
      <c r="GC131" s="105"/>
      <c r="GD131" s="105"/>
      <c r="GE131" s="105"/>
      <c r="GF131" s="105"/>
      <c r="GG131" s="105"/>
      <c r="GH131" s="105"/>
      <c r="GI131" s="105"/>
      <c r="GJ131" s="105"/>
      <c r="GK131" s="105"/>
      <c r="GL131" s="105"/>
      <c r="GM131" s="105"/>
      <c r="GN131" s="105"/>
      <c r="GO131" s="105"/>
      <c r="GP131" s="105"/>
      <c r="GQ131" s="105"/>
      <c r="GR131" s="105"/>
      <c r="GS131" s="105"/>
      <c r="GT131" s="105"/>
      <c r="GU131" s="105"/>
      <c r="GV131" s="105"/>
      <c r="GW131" s="105"/>
      <c r="GX131" s="105"/>
      <c r="GY131" s="105"/>
      <c r="GZ131" s="105"/>
      <c r="HA131" s="105"/>
      <c r="HB131" s="105"/>
      <c r="HC131" s="105"/>
      <c r="HD131" s="105"/>
      <c r="HE131" s="105"/>
      <c r="HF131" s="105"/>
      <c r="HG131" s="105"/>
      <c r="HH131" s="105"/>
      <c r="HI131" s="105"/>
      <c r="HJ131" s="105"/>
      <c r="HK131" s="105"/>
      <c r="HL131" s="105"/>
      <c r="HM131" s="105"/>
      <c r="HN131" s="105"/>
      <c r="HO131" s="105"/>
      <c r="HP131" s="105"/>
      <c r="HQ131" s="105"/>
      <c r="HR131" s="105"/>
      <c r="HS131" s="105"/>
      <c r="HT131" s="105"/>
      <c r="HU131" s="105"/>
      <c r="HV131" s="105"/>
      <c r="HW131" s="105"/>
      <c r="HX131" s="105"/>
      <c r="HY131" s="105"/>
      <c r="HZ131" s="105"/>
      <c r="IA131" s="105"/>
      <c r="IB131" s="105"/>
      <c r="IC131" s="105"/>
      <c r="ID131" s="105"/>
      <c r="IE131" s="105"/>
      <c r="IF131" s="105"/>
      <c r="IG131" s="105"/>
      <c r="IH131" s="105"/>
      <c r="II131" s="105"/>
      <c r="IJ131" s="105"/>
      <c r="IK131" s="105"/>
      <c r="IL131" s="105"/>
      <c r="IM131" s="105"/>
      <c r="IN131" s="105"/>
      <c r="IO131" s="105"/>
      <c r="IP131" s="105"/>
      <c r="IQ131" s="105"/>
      <c r="IR131" s="105"/>
      <c r="IS131" s="105"/>
      <c r="IT131" s="105"/>
      <c r="IU131" s="105"/>
      <c r="IV131" s="105"/>
      <c r="IW131" s="105"/>
      <c r="IX131" s="105"/>
      <c r="IY131" s="105"/>
      <c r="IZ131" s="105"/>
      <c r="JA131" s="105"/>
      <c r="JB131" s="105"/>
      <c r="JC131" s="105"/>
      <c r="JD131" s="105"/>
      <c r="JE131" s="105"/>
      <c r="JF131" s="105"/>
      <c r="JG131" s="105"/>
      <c r="JH131" s="105"/>
      <c r="JI131" s="105"/>
      <c r="JJ131" s="105"/>
      <c r="JK131" s="105"/>
      <c r="JL131" s="105"/>
      <c r="JM131" s="105"/>
      <c r="JN131" s="105"/>
      <c r="JO131" s="105"/>
      <c r="JP131" s="105"/>
      <c r="JQ131" s="105"/>
      <c r="JR131" s="105"/>
      <c r="JS131" s="105"/>
      <c r="JT131" s="105"/>
      <c r="JU131" s="105"/>
      <c r="JV131" s="105"/>
      <c r="JW131" s="105"/>
      <c r="JX131" s="105"/>
      <c r="JY131" s="105"/>
      <c r="JZ131" s="105"/>
      <c r="KA131" s="105"/>
      <c r="KB131" s="105"/>
      <c r="KC131" s="105"/>
      <c r="KD131" s="105"/>
      <c r="KE131" s="105"/>
      <c r="KF131" s="105"/>
      <c r="KG131" s="105"/>
      <c r="KH131" s="105"/>
      <c r="KI131" s="105"/>
      <c r="KJ131" s="105"/>
      <c r="KK131" s="105"/>
      <c r="KL131" s="105"/>
      <c r="KM131" s="105"/>
      <c r="KN131" s="105"/>
      <c r="KO131" s="105"/>
      <c r="KP131" s="105"/>
      <c r="KQ131" s="105"/>
      <c r="KR131" s="105"/>
      <c r="KS131" s="105"/>
      <c r="KT131" s="105"/>
      <c r="KU131" s="105"/>
      <c r="KV131" s="105"/>
      <c r="KW131" s="105"/>
      <c r="KX131" s="105"/>
      <c r="KY131" s="105"/>
      <c r="KZ131" s="105"/>
      <c r="LA131" s="105"/>
      <c r="LB131" s="105"/>
      <c r="LC131" s="105"/>
      <c r="LD131" s="105"/>
      <c r="LE131" s="105"/>
      <c r="LF131" s="105"/>
      <c r="LG131" s="105"/>
      <c r="LH131" s="105"/>
      <c r="LI131" s="105"/>
      <c r="LJ131" s="105"/>
      <c r="LK131" s="105"/>
      <c r="LL131" s="105"/>
      <c r="LM131" s="105"/>
      <c r="LN131" s="105"/>
      <c r="LO131" s="105"/>
      <c r="LP131" s="105"/>
      <c r="LQ131" s="105"/>
      <c r="LR131" s="105"/>
      <c r="LS131" s="105"/>
      <c r="LT131" s="105"/>
      <c r="LU131" s="105"/>
      <c r="LV131" s="105"/>
      <c r="LW131" s="105"/>
      <c r="LX131" s="105"/>
      <c r="LY131" s="105"/>
      <c r="LZ131" s="105"/>
      <c r="MA131" s="105"/>
      <c r="MB131" s="105"/>
      <c r="MC131" s="105"/>
      <c r="MD131" s="105"/>
      <c r="ME131" s="105"/>
      <c r="MF131" s="105"/>
      <c r="MG131" s="105"/>
      <c r="MH131" s="105"/>
      <c r="MI131" s="105"/>
      <c r="MJ131" s="105"/>
      <c r="MK131" s="105"/>
      <c r="ML131" s="105"/>
      <c r="MM131" s="105"/>
      <c r="MN131" s="105"/>
      <c r="MO131" s="105"/>
      <c r="MP131" s="105"/>
      <c r="MQ131" s="105"/>
      <c r="MR131" s="105"/>
      <c r="MS131" s="105"/>
      <c r="MT131" s="105"/>
      <c r="MU131" s="105"/>
      <c r="MV131" s="105"/>
      <c r="MW131" s="105"/>
      <c r="MX131" s="105"/>
      <c r="MY131" s="105"/>
      <c r="MZ131" s="105"/>
      <c r="NA131" s="105"/>
      <c r="NB131" s="105"/>
      <c r="NC131" s="105"/>
      <c r="ND131" s="105"/>
      <c r="NE131" s="105"/>
      <c r="NF131" s="105"/>
      <c r="NG131" s="105"/>
      <c r="NH131" s="105"/>
      <c r="NI131" s="105"/>
      <c r="NJ131" s="105"/>
      <c r="NK131" s="105"/>
      <c r="NL131" s="105"/>
      <c r="NM131" s="105"/>
      <c r="NN131" s="105"/>
      <c r="NO131" s="105"/>
      <c r="NP131" s="105"/>
      <c r="NQ131" s="105"/>
      <c r="NR131" s="105"/>
      <c r="NS131" s="105"/>
      <c r="NT131" s="105"/>
      <c r="NU131" s="105"/>
      <c r="NV131" s="105"/>
      <c r="NW131" s="105"/>
      <c r="NX131" s="105"/>
      <c r="NY131" s="105"/>
      <c r="NZ131" s="105"/>
      <c r="OA131" s="105"/>
      <c r="OB131" s="105"/>
      <c r="OC131" s="105"/>
      <c r="OD131" s="105"/>
      <c r="OE131" s="105"/>
      <c r="OF131" s="105"/>
      <c r="OG131" s="105"/>
      <c r="OH131" s="105"/>
      <c r="OI131" s="105"/>
      <c r="OJ131" s="105"/>
      <c r="OK131" s="105"/>
      <c r="OL131" s="105"/>
      <c r="OM131" s="105"/>
      <c r="ON131" s="105"/>
      <c r="OO131" s="105"/>
      <c r="OP131" s="105"/>
      <c r="OQ131" s="105"/>
      <c r="OR131" s="105"/>
      <c r="OS131" s="105"/>
      <c r="OT131" s="105"/>
      <c r="OU131" s="105"/>
      <c r="OV131" s="105"/>
      <c r="OW131" s="105"/>
      <c r="OX131" s="105"/>
      <c r="OY131" s="105"/>
      <c r="OZ131" s="105"/>
      <c r="PA131" s="105"/>
      <c r="PB131" s="105"/>
      <c r="PC131" s="105"/>
      <c r="PD131" s="105"/>
      <c r="PE131" s="105"/>
      <c r="PF131" s="105"/>
      <c r="PG131" s="105"/>
      <c r="PH131" s="105"/>
      <c r="PI131" s="105"/>
      <c r="PJ131" s="105"/>
      <c r="PK131" s="105"/>
      <c r="PL131" s="105"/>
      <c r="PM131" s="105"/>
      <c r="PN131" s="105"/>
      <c r="PO131" s="105"/>
      <c r="PP131" s="105"/>
      <c r="PQ131" s="105"/>
      <c r="PR131" s="105"/>
      <c r="PS131" s="105"/>
      <c r="PT131" s="105"/>
      <c r="PU131" s="105"/>
      <c r="PV131" s="105"/>
      <c r="PW131" s="105"/>
      <c r="PX131" s="105"/>
      <c r="PY131" s="105"/>
      <c r="PZ131" s="105"/>
      <c r="QA131" s="105"/>
      <c r="QB131" s="105"/>
      <c r="QC131" s="105"/>
      <c r="QD131" s="105"/>
      <c r="QE131" s="105"/>
      <c r="QF131" s="105"/>
      <c r="QG131" s="105"/>
      <c r="QH131" s="105"/>
      <c r="QI131" s="105"/>
      <c r="QJ131" s="105"/>
      <c r="QK131" s="105"/>
      <c r="QL131" s="105"/>
      <c r="QM131" s="105"/>
      <c r="QN131" s="105"/>
      <c r="QO131" s="105"/>
      <c r="QP131" s="105"/>
      <c r="QQ131" s="105"/>
      <c r="QR131" s="105"/>
      <c r="QS131" s="105"/>
      <c r="QT131" s="105"/>
      <c r="QU131" s="105"/>
      <c r="QV131" s="105"/>
      <c r="QW131" s="105"/>
      <c r="QX131" s="105"/>
      <c r="QY131" s="105"/>
      <c r="QZ131" s="105"/>
      <c r="RA131" s="105"/>
      <c r="RB131" s="105"/>
      <c r="RC131" s="105"/>
      <c r="RD131" s="105"/>
      <c r="RE131" s="105"/>
      <c r="RF131" s="105"/>
      <c r="RG131" s="105"/>
      <c r="RH131" s="105"/>
      <c r="RI131" s="105"/>
      <c r="RJ131" s="105"/>
      <c r="RK131" s="105"/>
      <c r="RL131" s="105"/>
      <c r="RM131" s="105"/>
      <c r="RN131" s="105"/>
      <c r="RO131" s="105"/>
      <c r="RP131" s="105"/>
      <c r="RQ131" s="105"/>
      <c r="RR131" s="105"/>
      <c r="RS131" s="105"/>
      <c r="RT131" s="105"/>
      <c r="RU131" s="105"/>
      <c r="RV131" s="105"/>
      <c r="RW131" s="105"/>
      <c r="RX131" s="105"/>
      <c r="RY131" s="105"/>
      <c r="RZ131" s="105"/>
      <c r="SA131" s="105"/>
      <c r="SB131" s="105"/>
      <c r="SC131" s="105"/>
      <c r="SD131" s="105"/>
      <c r="SE131" s="105"/>
      <c r="SF131" s="105"/>
      <c r="SG131" s="105"/>
      <c r="SH131" s="105"/>
      <c r="SI131" s="105"/>
      <c r="SJ131" s="105"/>
      <c r="SK131" s="105"/>
      <c r="SL131" s="105"/>
      <c r="SM131" s="105"/>
      <c r="SN131" s="105"/>
      <c r="SO131" s="105"/>
      <c r="SP131" s="105"/>
      <c r="SQ131" s="105"/>
      <c r="SR131" s="105"/>
      <c r="SS131" s="105"/>
      <c r="ST131" s="105"/>
      <c r="SU131" s="105"/>
      <c r="SV131" s="105"/>
      <c r="SW131" s="105"/>
      <c r="SX131" s="105"/>
      <c r="SY131" s="105"/>
      <c r="SZ131" s="105"/>
      <c r="TA131" s="105"/>
      <c r="TB131" s="105"/>
      <c r="TC131" s="105"/>
      <c r="TD131" s="105"/>
      <c r="TE131" s="105"/>
      <c r="TF131" s="105"/>
      <c r="TG131" s="105"/>
      <c r="TH131" s="105"/>
      <c r="TI131" s="105"/>
      <c r="TJ131" s="105"/>
      <c r="TK131" s="105"/>
      <c r="TL131" s="105"/>
      <c r="TM131" s="105"/>
      <c r="TN131" s="105"/>
      <c r="TO131" s="105"/>
      <c r="TP131" s="105"/>
      <c r="TQ131" s="105"/>
      <c r="TR131" s="105"/>
      <c r="TS131" s="105"/>
      <c r="TT131" s="105"/>
      <c r="TU131" s="105"/>
      <c r="TV131" s="105"/>
      <c r="TW131" s="105"/>
      <c r="TX131" s="105"/>
      <c r="TY131" s="105"/>
      <c r="TZ131" s="105"/>
      <c r="UA131" s="105"/>
      <c r="UB131" s="105"/>
      <c r="UC131" s="105"/>
      <c r="UD131" s="105"/>
      <c r="UE131" s="105"/>
      <c r="UF131" s="105"/>
      <c r="UG131" s="105"/>
      <c r="UH131" s="105"/>
      <c r="UI131" s="105"/>
      <c r="UJ131" s="105"/>
      <c r="UK131" s="105"/>
      <c r="UL131" s="105"/>
      <c r="UM131" s="105"/>
      <c r="UN131" s="105"/>
      <c r="UO131" s="105"/>
      <c r="UP131" s="105"/>
      <c r="UQ131" s="105"/>
      <c r="UR131" s="105"/>
      <c r="US131" s="105"/>
      <c r="UT131" s="105"/>
      <c r="UU131" s="105"/>
      <c r="UV131" s="105"/>
      <c r="UW131" s="105"/>
      <c r="UX131" s="105"/>
      <c r="UY131" s="105"/>
      <c r="UZ131" s="105"/>
      <c r="VA131" s="105"/>
      <c r="VB131" s="105"/>
      <c r="VC131" s="105"/>
      <c r="VD131" s="105"/>
      <c r="VE131" s="105"/>
      <c r="VF131" s="105"/>
      <c r="VG131" s="105"/>
      <c r="VH131" s="105"/>
      <c r="VI131" s="105"/>
      <c r="VJ131" s="105"/>
      <c r="VK131" s="105"/>
      <c r="VL131" s="105"/>
      <c r="VM131" s="105"/>
      <c r="VN131" s="105"/>
      <c r="VO131" s="105"/>
      <c r="VP131" s="105"/>
      <c r="VQ131" s="105"/>
      <c r="VR131" s="105"/>
      <c r="VS131" s="105"/>
      <c r="VT131" s="105"/>
      <c r="VU131" s="105"/>
      <c r="VV131" s="105"/>
      <c r="VW131" s="105"/>
      <c r="VX131" s="105"/>
      <c r="VY131" s="105"/>
      <c r="VZ131" s="105"/>
      <c r="WA131" s="105"/>
      <c r="WB131" s="105"/>
      <c r="WC131" s="105"/>
      <c r="WD131" s="105"/>
      <c r="WE131" s="105"/>
      <c r="WF131" s="105"/>
      <c r="WG131" s="105"/>
      <c r="WH131" s="105"/>
      <c r="WI131" s="105"/>
      <c r="WJ131" s="105"/>
      <c r="WK131" s="105"/>
      <c r="WL131" s="105"/>
      <c r="WM131" s="105"/>
      <c r="WN131" s="105"/>
      <c r="WO131" s="105"/>
      <c r="WP131" s="105"/>
      <c r="WQ131" s="105"/>
      <c r="WR131" s="105"/>
      <c r="WS131" s="105"/>
      <c r="WT131" s="105"/>
      <c r="WU131" s="105"/>
      <c r="WV131" s="105"/>
      <c r="WW131" s="105"/>
      <c r="WX131" s="105"/>
      <c r="WY131" s="105"/>
      <c r="WZ131" s="105"/>
      <c r="XA131" s="105"/>
      <c r="XB131" s="105"/>
      <c r="XC131" s="105"/>
      <c r="XD131" s="105"/>
      <c r="XE131" s="105"/>
      <c r="XF131" s="105"/>
      <c r="XG131" s="105"/>
      <c r="XH131" s="105"/>
      <c r="XI131" s="105"/>
      <c r="XJ131" s="105"/>
      <c r="XK131" s="105"/>
      <c r="XL131" s="105"/>
      <c r="XM131" s="105"/>
      <c r="XN131" s="105"/>
      <c r="XO131" s="105"/>
      <c r="XP131" s="105"/>
      <c r="XQ131" s="105"/>
      <c r="XR131" s="105"/>
      <c r="XS131" s="105"/>
      <c r="XT131" s="105"/>
      <c r="XU131" s="105"/>
      <c r="XV131" s="105"/>
      <c r="XW131" s="105"/>
      <c r="XX131" s="105"/>
      <c r="XY131" s="105"/>
      <c r="XZ131" s="105"/>
      <c r="YA131" s="105"/>
      <c r="YB131" s="105"/>
      <c r="YC131" s="105"/>
      <c r="YD131" s="105"/>
      <c r="YE131" s="105"/>
      <c r="YF131" s="105"/>
      <c r="YG131" s="105"/>
      <c r="YH131" s="105"/>
      <c r="YI131" s="105"/>
      <c r="YJ131" s="105"/>
      <c r="YK131" s="105"/>
      <c r="YL131" s="105"/>
      <c r="YM131" s="105"/>
      <c r="YN131" s="105"/>
      <c r="YO131" s="105"/>
      <c r="YP131" s="105"/>
      <c r="YQ131" s="105"/>
      <c r="YR131" s="105"/>
      <c r="YS131" s="105"/>
      <c r="YT131" s="105"/>
      <c r="YU131" s="105"/>
      <c r="YV131" s="105"/>
      <c r="YW131" s="105"/>
      <c r="YX131" s="105"/>
      <c r="YY131" s="105"/>
      <c r="YZ131" s="105"/>
      <c r="ZA131" s="105"/>
      <c r="ZB131" s="105"/>
      <c r="ZC131" s="105"/>
      <c r="ZD131" s="105"/>
      <c r="ZE131" s="105"/>
      <c r="ZF131" s="105"/>
      <c r="ZG131" s="105"/>
      <c r="ZH131" s="105"/>
      <c r="ZI131" s="105"/>
      <c r="ZJ131" s="105"/>
      <c r="ZK131" s="105"/>
      <c r="ZL131" s="105"/>
      <c r="ZM131" s="105"/>
      <c r="ZN131" s="105"/>
      <c r="ZO131" s="105"/>
      <c r="ZP131" s="105"/>
      <c r="ZQ131" s="105"/>
      <c r="ZR131" s="105"/>
      <c r="ZS131" s="105"/>
      <c r="ZT131" s="105"/>
      <c r="ZU131" s="105"/>
      <c r="ZV131" s="105"/>
      <c r="ZW131" s="105"/>
      <c r="ZX131" s="105"/>
      <c r="ZY131" s="105"/>
      <c r="ZZ131" s="105"/>
      <c r="AAA131" s="105"/>
      <c r="AAB131" s="105"/>
      <c r="AAC131" s="105"/>
      <c r="AAD131" s="105"/>
      <c r="AAE131" s="105"/>
      <c r="AAF131" s="105"/>
      <c r="AAG131" s="105"/>
      <c r="AAH131" s="105"/>
      <c r="AAI131" s="105"/>
      <c r="AAJ131" s="105"/>
      <c r="AAK131" s="105"/>
      <c r="AAL131" s="105"/>
      <c r="AAM131" s="105"/>
      <c r="AAN131" s="105"/>
      <c r="AAO131" s="105"/>
      <c r="AAP131" s="105"/>
      <c r="AAQ131" s="105"/>
      <c r="AAR131" s="105"/>
      <c r="AAS131" s="105"/>
      <c r="AAT131" s="105"/>
      <c r="AAU131" s="105"/>
      <c r="AAV131" s="105"/>
      <c r="AAW131" s="105"/>
      <c r="AAX131" s="105"/>
      <c r="AAY131" s="105"/>
      <c r="AAZ131" s="105"/>
      <c r="ABA131" s="105"/>
      <c r="ABB131" s="105"/>
      <c r="ABC131" s="105"/>
      <c r="ABD131" s="105"/>
      <c r="ABE131" s="105"/>
      <c r="ABF131" s="105"/>
      <c r="ABG131" s="105"/>
      <c r="ABH131" s="105"/>
      <c r="ABI131" s="105"/>
      <c r="ABJ131" s="105"/>
      <c r="ABK131" s="105"/>
      <c r="ABL131" s="105"/>
      <c r="ABM131" s="105"/>
      <c r="ABN131" s="105"/>
      <c r="ABO131" s="105"/>
      <c r="ABP131" s="105"/>
      <c r="ABQ131" s="105"/>
      <c r="ABR131" s="105"/>
      <c r="ABS131" s="105"/>
      <c r="ABT131" s="105"/>
      <c r="ABU131" s="105"/>
      <c r="ABV131" s="105"/>
      <c r="ABW131" s="105"/>
      <c r="ABX131" s="105"/>
      <c r="ABY131" s="105"/>
      <c r="ABZ131" s="105"/>
      <c r="ACA131" s="105"/>
      <c r="ACB131" s="105"/>
      <c r="ACC131" s="105"/>
      <c r="ACD131" s="105"/>
      <c r="ACE131" s="105"/>
      <c r="ACF131" s="105"/>
      <c r="ACG131" s="105"/>
      <c r="ACH131" s="105"/>
      <c r="ACI131" s="105"/>
      <c r="ACJ131" s="105"/>
      <c r="ACK131" s="105"/>
      <c r="ACL131" s="105"/>
      <c r="ACM131" s="105"/>
      <c r="ACN131" s="105"/>
      <c r="ACO131" s="105"/>
      <c r="ACP131" s="105"/>
      <c r="ACQ131" s="105"/>
      <c r="ACR131" s="105"/>
      <c r="ACS131" s="105"/>
      <c r="ACT131" s="105"/>
      <c r="ACU131" s="105"/>
      <c r="ACV131" s="105"/>
      <c r="ACW131" s="105"/>
      <c r="ACX131" s="105"/>
      <c r="ACY131" s="105"/>
      <c r="ACZ131" s="105"/>
      <c r="ADA131" s="105"/>
      <c r="ADB131" s="105"/>
      <c r="ADC131" s="105"/>
      <c r="ADD131" s="105"/>
      <c r="ADE131" s="105"/>
      <c r="ADF131" s="105"/>
      <c r="ADG131" s="105"/>
      <c r="ADH131" s="105"/>
      <c r="ADI131" s="105"/>
      <c r="ADJ131" s="105"/>
      <c r="ADK131" s="105"/>
      <c r="ADL131" s="105"/>
      <c r="ADM131" s="105"/>
      <c r="ADN131" s="105"/>
      <c r="ADO131" s="105"/>
      <c r="ADP131" s="105"/>
      <c r="ADQ131" s="105"/>
      <c r="ADR131" s="105"/>
      <c r="ADS131" s="105"/>
      <c r="ADT131" s="105"/>
      <c r="ADU131" s="105"/>
      <c r="ADV131" s="105"/>
      <c r="ADW131" s="105"/>
      <c r="ADX131" s="105"/>
      <c r="ADY131" s="105"/>
      <c r="ADZ131" s="105"/>
      <c r="AEA131" s="105"/>
      <c r="AEB131" s="105"/>
      <c r="AEC131" s="105"/>
      <c r="AED131" s="105"/>
      <c r="AEE131" s="105"/>
      <c r="AEF131" s="105"/>
      <c r="AEG131" s="105"/>
      <c r="AEH131" s="105"/>
      <c r="AEI131" s="105"/>
      <c r="AEJ131" s="105"/>
      <c r="AEK131" s="105"/>
      <c r="AEL131" s="105"/>
      <c r="AEM131" s="105"/>
      <c r="AEN131" s="105"/>
      <c r="AEO131" s="105"/>
      <c r="AEP131" s="105"/>
      <c r="AEQ131" s="105"/>
      <c r="AER131" s="105"/>
      <c r="AES131" s="105"/>
      <c r="AET131" s="105"/>
      <c r="AEU131" s="105"/>
      <c r="AEV131" s="105"/>
      <c r="AEW131" s="105"/>
      <c r="AEX131" s="105"/>
      <c r="AEY131" s="105"/>
      <c r="AEZ131" s="105"/>
      <c r="AFA131" s="105"/>
      <c r="AFB131" s="105"/>
      <c r="AFC131" s="105"/>
      <c r="AFD131" s="105"/>
      <c r="AFE131" s="105"/>
      <c r="AFF131" s="105"/>
      <c r="AFG131" s="105"/>
      <c r="AFH131" s="105"/>
      <c r="AFI131" s="105"/>
      <c r="AFJ131" s="105"/>
      <c r="AFK131" s="105"/>
      <c r="AFL131" s="105"/>
      <c r="AFM131" s="105"/>
      <c r="AFN131" s="105"/>
      <c r="AFO131" s="105"/>
      <c r="AFP131" s="105"/>
      <c r="AFQ131" s="105"/>
      <c r="AFR131" s="105"/>
      <c r="AFS131" s="105"/>
      <c r="AFT131" s="105"/>
      <c r="AFU131" s="105"/>
      <c r="AFV131" s="105"/>
      <c r="AFW131" s="105"/>
      <c r="AFX131" s="105"/>
      <c r="AFY131" s="105"/>
      <c r="AFZ131" s="105"/>
      <c r="AGA131" s="105"/>
      <c r="AGB131" s="105"/>
      <c r="AGC131" s="105"/>
      <c r="AGD131" s="105"/>
      <c r="AGE131" s="105"/>
      <c r="AGF131" s="105"/>
      <c r="AGG131" s="105"/>
      <c r="AGH131" s="105"/>
      <c r="AGI131" s="105"/>
      <c r="AGJ131" s="105"/>
      <c r="AGK131" s="105"/>
      <c r="AGL131" s="105"/>
      <c r="AGM131" s="105"/>
      <c r="AGN131" s="105"/>
      <c r="AGO131" s="105"/>
      <c r="AGP131" s="105"/>
      <c r="AGQ131" s="105"/>
      <c r="AGR131" s="105"/>
      <c r="AGS131" s="105"/>
      <c r="AGT131" s="105"/>
      <c r="AGU131" s="105"/>
      <c r="AGV131" s="105"/>
      <c r="AGW131" s="105"/>
      <c r="AGX131" s="105"/>
      <c r="AGY131" s="105"/>
      <c r="AGZ131" s="105"/>
      <c r="AHA131" s="105"/>
      <c r="AHB131" s="105"/>
      <c r="AHC131" s="105"/>
      <c r="AHD131" s="105"/>
      <c r="AHE131" s="105"/>
      <c r="AHF131" s="105"/>
      <c r="AHG131" s="105"/>
      <c r="AHH131" s="105"/>
      <c r="AHI131" s="105"/>
      <c r="AHJ131" s="105"/>
      <c r="AHK131" s="105"/>
      <c r="AHL131" s="105"/>
      <c r="AHM131" s="105"/>
      <c r="AHN131" s="105"/>
      <c r="AHO131" s="105"/>
      <c r="AHP131" s="105"/>
      <c r="AHQ131" s="105"/>
      <c r="AHR131" s="105"/>
      <c r="AHS131" s="105"/>
      <c r="AHT131" s="105"/>
      <c r="AHU131" s="105"/>
      <c r="AHV131" s="105"/>
      <c r="AHW131" s="105"/>
      <c r="AHX131" s="105"/>
      <c r="AHY131" s="105"/>
      <c r="AHZ131" s="105"/>
      <c r="AIA131" s="105"/>
      <c r="AIB131" s="105"/>
      <c r="AIC131" s="105"/>
      <c r="AID131" s="105"/>
      <c r="AIE131" s="105"/>
      <c r="AIF131" s="105"/>
      <c r="AIG131" s="105"/>
      <c r="AIH131" s="105"/>
      <c r="AII131" s="105"/>
      <c r="AIJ131" s="105"/>
      <c r="AIK131" s="105"/>
      <c r="AIL131" s="105"/>
      <c r="AIM131" s="105"/>
      <c r="AIN131" s="105"/>
      <c r="AIO131" s="105"/>
      <c r="AIP131" s="105"/>
      <c r="AIQ131" s="105"/>
      <c r="AIR131" s="105"/>
      <c r="AIS131" s="105"/>
      <c r="AIT131" s="105"/>
      <c r="AIU131" s="105"/>
      <c r="AIV131" s="105"/>
      <c r="AIW131" s="105"/>
      <c r="AIX131" s="105"/>
      <c r="AIY131" s="105"/>
      <c r="AIZ131" s="105"/>
      <c r="AJA131" s="105"/>
      <c r="AJB131" s="105"/>
      <c r="AJC131" s="105"/>
      <c r="AJD131" s="105"/>
      <c r="AJE131" s="105"/>
      <c r="AJF131" s="105"/>
      <c r="AJG131" s="105"/>
      <c r="AJH131" s="105"/>
      <c r="AJI131" s="105"/>
      <c r="AJJ131" s="105"/>
      <c r="AJK131" s="105"/>
      <c r="AJL131" s="105"/>
      <c r="AJM131" s="105"/>
      <c r="AJN131" s="105"/>
      <c r="AJO131" s="105"/>
      <c r="AJP131" s="105"/>
      <c r="AJQ131" s="105"/>
      <c r="AJR131" s="105"/>
      <c r="AJS131" s="105"/>
      <c r="AJT131" s="105"/>
      <c r="AJU131" s="105"/>
      <c r="AJV131" s="105"/>
      <c r="AJW131" s="105"/>
      <c r="AJX131" s="105"/>
      <c r="AJY131" s="105"/>
      <c r="AJZ131" s="105"/>
      <c r="AKA131" s="105"/>
      <c r="AKB131" s="105"/>
      <c r="AKC131" s="105"/>
      <c r="AKD131" s="105"/>
      <c r="AKE131" s="105"/>
      <c r="AKF131" s="105"/>
      <c r="AKG131" s="105"/>
      <c r="AKH131" s="105"/>
      <c r="AKI131" s="105"/>
      <c r="AKJ131" s="105"/>
      <c r="AKK131" s="105"/>
      <c r="AKL131" s="105"/>
      <c r="AKM131" s="105"/>
      <c r="AKN131" s="105"/>
      <c r="AKO131" s="105"/>
      <c r="AKP131" s="105"/>
      <c r="AKQ131" s="105"/>
      <c r="AKR131" s="105"/>
      <c r="AKS131" s="105"/>
      <c r="AKT131" s="105"/>
      <c r="AKU131" s="105"/>
      <c r="AKV131" s="105"/>
      <c r="AKW131" s="105"/>
      <c r="AKX131" s="105"/>
      <c r="AKY131" s="105"/>
      <c r="AKZ131" s="105"/>
      <c r="ALA131" s="105"/>
      <c r="ALB131" s="105"/>
      <c r="ALC131" s="105"/>
      <c r="ALD131" s="105"/>
      <c r="ALE131" s="105"/>
      <c r="ALF131" s="105"/>
      <c r="ALG131" s="105"/>
      <c r="ALH131" s="105"/>
      <c r="ALI131" s="105"/>
      <c r="ALJ131" s="105"/>
      <c r="ALK131" s="105"/>
      <c r="ALL131" s="105"/>
      <c r="ALM131" s="105"/>
      <c r="ALN131" s="105"/>
      <c r="ALO131" s="105"/>
      <c r="ALP131" s="105"/>
      <c r="ALQ131" s="105"/>
      <c r="ALR131" s="105"/>
      <c r="ALS131" s="105"/>
      <c r="ALT131" s="105"/>
      <c r="ALU131" s="105"/>
      <c r="ALV131" s="105"/>
      <c r="ALW131" s="105"/>
      <c r="ALX131" s="105"/>
      <c r="ALY131" s="105"/>
      <c r="ALZ131" s="105"/>
      <c r="AMA131" s="105"/>
      <c r="AMB131" s="105"/>
      <c r="AMC131" s="105"/>
      <c r="AMD131" s="105"/>
      <c r="AME131" s="105"/>
      <c r="AMF131" s="105"/>
      <c r="AMG131" s="105"/>
      <c r="AMH131" s="105"/>
      <c r="AMI131" s="105"/>
      <c r="AMJ131" s="105"/>
      <c r="AMK131" s="105"/>
      <c r="AML131" s="105"/>
      <c r="AMM131" s="105"/>
      <c r="AMN131" s="105"/>
      <c r="AMO131" s="105"/>
      <c r="AMP131" s="105"/>
      <c r="AMQ131" s="105"/>
      <c r="AMR131" s="105"/>
      <c r="AMS131" s="105"/>
      <c r="AMT131" s="105"/>
      <c r="AMU131" s="105"/>
      <c r="AMV131" s="105"/>
      <c r="AMW131" s="105"/>
      <c r="AMX131" s="105"/>
      <c r="AMY131" s="105"/>
      <c r="AMZ131" s="105"/>
      <c r="ANA131" s="105"/>
      <c r="ANB131" s="105"/>
      <c r="ANC131" s="105"/>
      <c r="AND131" s="105"/>
      <c r="ANE131" s="105"/>
      <c r="ANF131" s="105"/>
      <c r="ANG131" s="105"/>
      <c r="ANH131" s="105"/>
      <c r="ANI131" s="105"/>
      <c r="ANJ131" s="105"/>
      <c r="ANK131" s="105"/>
      <c r="ANL131" s="105"/>
      <c r="ANM131" s="105"/>
      <c r="ANN131" s="105"/>
      <c r="ANO131" s="105"/>
      <c r="ANP131" s="105"/>
      <c r="ANQ131" s="105"/>
      <c r="ANR131" s="105"/>
      <c r="ANS131" s="105"/>
      <c r="ANT131" s="105"/>
      <c r="ANU131" s="105"/>
      <c r="ANV131" s="105"/>
      <c r="ANW131" s="105"/>
      <c r="ANX131" s="105"/>
      <c r="ANY131" s="105"/>
      <c r="ANZ131" s="105"/>
      <c r="AOA131" s="105"/>
      <c r="AOB131" s="105"/>
      <c r="AOC131" s="105"/>
      <c r="AOD131" s="105"/>
      <c r="AOE131" s="105"/>
      <c r="AOF131" s="105"/>
      <c r="AOG131" s="105"/>
      <c r="AOH131" s="105"/>
      <c r="AOI131" s="105"/>
      <c r="AOJ131" s="105"/>
      <c r="AOK131" s="105"/>
      <c r="AOL131" s="105"/>
      <c r="AOM131" s="105"/>
      <c r="AON131" s="105"/>
      <c r="AOO131" s="105"/>
      <c r="AOP131" s="105"/>
      <c r="AOQ131" s="105"/>
      <c r="AOR131" s="105"/>
      <c r="AOS131" s="105"/>
      <c r="AOT131" s="105"/>
      <c r="AOU131" s="105"/>
      <c r="AOV131" s="105"/>
      <c r="AOW131" s="105"/>
      <c r="AOX131" s="105"/>
      <c r="AOY131" s="105"/>
      <c r="AOZ131" s="105"/>
      <c r="APA131" s="105"/>
      <c r="APB131" s="105"/>
      <c r="APC131" s="105"/>
      <c r="APD131" s="105"/>
      <c r="APE131" s="105"/>
      <c r="APF131" s="105"/>
      <c r="APG131" s="105"/>
      <c r="APH131" s="105"/>
      <c r="API131" s="105"/>
      <c r="APJ131" s="105"/>
      <c r="APK131" s="105"/>
      <c r="APL131" s="105"/>
      <c r="APM131" s="105"/>
      <c r="APN131" s="105"/>
      <c r="APO131" s="105"/>
      <c r="APP131" s="105"/>
      <c r="APQ131" s="105"/>
      <c r="APR131" s="105"/>
      <c r="APS131" s="105"/>
      <c r="APT131" s="105"/>
      <c r="APU131" s="105"/>
      <c r="APV131" s="105"/>
      <c r="APW131" s="105"/>
      <c r="APX131" s="105"/>
      <c r="APY131" s="105"/>
      <c r="APZ131" s="105"/>
      <c r="AQA131" s="105"/>
      <c r="AQB131" s="105"/>
      <c r="AQC131" s="105"/>
      <c r="AQD131" s="105"/>
      <c r="AQE131" s="105"/>
      <c r="AQF131" s="105"/>
      <c r="AQG131" s="105"/>
      <c r="AQH131" s="105"/>
      <c r="AQI131" s="105"/>
      <c r="AQJ131" s="105"/>
      <c r="AQK131" s="105"/>
      <c r="AQL131" s="105"/>
      <c r="AQM131" s="105"/>
      <c r="AQN131" s="105"/>
      <c r="AQO131" s="105"/>
      <c r="AQP131" s="105"/>
      <c r="AQQ131" s="105"/>
      <c r="AQR131" s="105"/>
      <c r="AQS131" s="105"/>
      <c r="AQT131" s="105"/>
      <c r="AQU131" s="105"/>
      <c r="AQV131" s="105"/>
      <c r="AQW131" s="105"/>
      <c r="AQX131" s="105"/>
      <c r="AQY131" s="105"/>
      <c r="AQZ131" s="105"/>
      <c r="ARA131" s="105"/>
      <c r="ARB131" s="105"/>
      <c r="ARC131" s="105"/>
      <c r="ARD131" s="105"/>
      <c r="ARE131" s="105"/>
      <c r="ARF131" s="105"/>
      <c r="ARG131" s="105"/>
      <c r="ARH131" s="105"/>
      <c r="ARI131" s="105"/>
      <c r="ARJ131" s="105"/>
      <c r="ARK131" s="105"/>
      <c r="ARL131" s="105"/>
      <c r="ARM131" s="105"/>
      <c r="ARN131" s="105"/>
      <c r="ARO131" s="105"/>
      <c r="ARP131" s="105"/>
      <c r="ARQ131" s="105"/>
      <c r="ARR131" s="105"/>
      <c r="ARS131" s="105"/>
      <c r="ART131" s="105"/>
      <c r="ARU131" s="105"/>
      <c r="ARV131" s="105"/>
      <c r="ARW131" s="105"/>
      <c r="ARX131" s="105"/>
      <c r="ARY131" s="105"/>
      <c r="ARZ131" s="105"/>
      <c r="ASA131" s="105"/>
      <c r="ASB131" s="105"/>
      <c r="ASC131" s="105"/>
      <c r="ASD131" s="105"/>
      <c r="ASE131" s="105"/>
      <c r="ASF131" s="105"/>
      <c r="ASG131" s="105"/>
      <c r="ASH131" s="105"/>
      <c r="ASI131" s="105"/>
      <c r="ASJ131" s="105"/>
      <c r="ASK131" s="105"/>
      <c r="ASL131" s="105"/>
      <c r="ASM131" s="105"/>
      <c r="ASN131" s="105"/>
      <c r="ASO131" s="105"/>
      <c r="ASP131" s="105"/>
      <c r="ASQ131" s="105"/>
      <c r="ASR131" s="105"/>
      <c r="ASS131" s="105"/>
      <c r="AST131" s="105"/>
      <c r="ASU131" s="105"/>
      <c r="ASV131" s="105"/>
      <c r="ASW131" s="105"/>
      <c r="ASX131" s="105"/>
      <c r="ASY131" s="105"/>
      <c r="ASZ131" s="105"/>
      <c r="ATA131" s="105"/>
      <c r="ATB131" s="105"/>
      <c r="ATC131" s="105"/>
      <c r="ATD131" s="105"/>
      <c r="ATE131" s="105"/>
      <c r="ATF131" s="105"/>
      <c r="ATG131" s="105"/>
      <c r="ATH131" s="105"/>
      <c r="ATI131" s="105"/>
      <c r="ATJ131" s="105"/>
      <c r="ATK131" s="105"/>
      <c r="ATL131" s="105"/>
      <c r="ATM131" s="105"/>
      <c r="ATN131" s="105"/>
      <c r="ATO131" s="105"/>
      <c r="ATP131" s="105"/>
      <c r="ATQ131" s="105"/>
      <c r="ATR131" s="105"/>
      <c r="ATS131" s="105"/>
      <c r="ATT131" s="105"/>
      <c r="ATU131" s="105"/>
      <c r="ATV131" s="105"/>
      <c r="ATW131" s="105"/>
      <c r="ATX131" s="105"/>
      <c r="ATY131" s="105"/>
      <c r="ATZ131" s="105"/>
      <c r="AUA131" s="105"/>
      <c r="AUB131" s="105"/>
      <c r="AUC131" s="105"/>
      <c r="AUD131" s="105"/>
      <c r="AUE131" s="105"/>
      <c r="AUF131" s="105"/>
      <c r="AUG131" s="105"/>
      <c r="AUH131" s="105"/>
      <c r="AUI131" s="105"/>
      <c r="AUJ131" s="105"/>
      <c r="AUK131" s="105"/>
      <c r="AUL131" s="105"/>
      <c r="AUM131" s="105"/>
      <c r="AUN131" s="105"/>
      <c r="AUO131" s="105"/>
      <c r="AUP131" s="105"/>
      <c r="AUQ131" s="105"/>
      <c r="AUR131" s="105"/>
      <c r="AUS131" s="105"/>
      <c r="AUT131" s="105"/>
      <c r="AUU131" s="105"/>
      <c r="AUV131" s="105"/>
      <c r="AUW131" s="105"/>
      <c r="AUX131" s="105"/>
      <c r="AUY131" s="105"/>
      <c r="AUZ131" s="105"/>
      <c r="AVA131" s="105"/>
      <c r="AVB131" s="105"/>
      <c r="AVC131" s="105"/>
      <c r="AVD131" s="105"/>
      <c r="AVE131" s="105"/>
      <c r="AVF131" s="105"/>
      <c r="AVG131" s="105"/>
      <c r="AVH131" s="105"/>
      <c r="AVI131" s="105"/>
      <c r="AVJ131" s="105"/>
      <c r="AVK131" s="105"/>
      <c r="AVL131" s="105"/>
      <c r="AVM131" s="105"/>
      <c r="AVN131" s="105"/>
      <c r="AVO131" s="105"/>
      <c r="AVP131" s="105"/>
      <c r="AVQ131" s="105"/>
      <c r="AVR131" s="105"/>
      <c r="AVS131" s="105"/>
      <c r="AVT131" s="105"/>
      <c r="AVU131" s="105"/>
      <c r="AVV131" s="105"/>
      <c r="AVW131" s="105"/>
      <c r="AVX131" s="105"/>
      <c r="AVY131" s="105"/>
      <c r="AVZ131" s="105"/>
      <c r="AWA131" s="105"/>
      <c r="AWB131" s="105"/>
      <c r="AWC131" s="105"/>
      <c r="AWD131" s="105"/>
      <c r="AWE131" s="105"/>
      <c r="AWF131" s="105"/>
      <c r="AWG131" s="105"/>
      <c r="AWH131" s="105"/>
    </row>
    <row r="132" spans="1:1282" s="58" customFormat="1" ht="15" customHeight="1">
      <c r="A132" s="2578"/>
      <c r="B132" s="91"/>
      <c r="C132" s="2744" t="s">
        <v>1387</v>
      </c>
      <c r="D132" s="2744"/>
      <c r="E132" s="2744"/>
      <c r="F132" s="2744"/>
      <c r="G132" s="2744"/>
      <c r="H132" s="2744"/>
      <c r="I132" s="2744"/>
      <c r="J132" s="2744"/>
      <c r="K132" s="2744"/>
      <c r="L132" s="2744"/>
      <c r="M132" s="2744"/>
      <c r="N132" s="1546"/>
      <c r="P132" s="105"/>
      <c r="Q132" s="105"/>
      <c r="R132" s="105"/>
      <c r="S132" s="105"/>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5"/>
      <c r="AR132" s="105"/>
      <c r="AS132" s="105"/>
      <c r="AT132" s="105"/>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c r="BP132" s="105"/>
      <c r="BQ132" s="105"/>
      <c r="BR132" s="105"/>
      <c r="BS132" s="105"/>
      <c r="BT132" s="105"/>
      <c r="BU132" s="105"/>
      <c r="BV132" s="105"/>
      <c r="BW132" s="105"/>
      <c r="BX132" s="105"/>
      <c r="BY132" s="105"/>
      <c r="BZ132" s="105"/>
      <c r="CA132" s="105"/>
      <c r="CB132" s="105"/>
      <c r="CC132" s="105"/>
      <c r="CD132" s="105"/>
      <c r="CE132" s="105"/>
      <c r="CF132" s="105"/>
      <c r="CG132" s="105"/>
      <c r="CH132" s="105"/>
      <c r="CI132" s="105"/>
      <c r="CJ132" s="105"/>
      <c r="CK132" s="105"/>
      <c r="CL132" s="105"/>
      <c r="CM132" s="105"/>
      <c r="CN132" s="105"/>
      <c r="CO132" s="105"/>
      <c r="CP132" s="105"/>
      <c r="CQ132" s="105"/>
      <c r="CR132" s="105"/>
      <c r="CS132" s="105"/>
      <c r="CT132" s="105"/>
      <c r="CU132" s="105"/>
      <c r="CV132" s="105"/>
      <c r="CW132" s="105"/>
      <c r="CX132" s="105"/>
      <c r="CY132" s="105"/>
      <c r="CZ132" s="105"/>
      <c r="DA132" s="105"/>
      <c r="DB132" s="105"/>
      <c r="DC132" s="105"/>
      <c r="DD132" s="105"/>
      <c r="DE132" s="105"/>
      <c r="DF132" s="105"/>
      <c r="DG132" s="105"/>
      <c r="DH132" s="105"/>
      <c r="DI132" s="105"/>
      <c r="DJ132" s="105"/>
      <c r="DK132" s="105"/>
      <c r="DL132" s="105"/>
      <c r="DM132" s="105"/>
      <c r="DN132" s="105"/>
      <c r="DO132" s="105"/>
      <c r="DP132" s="105"/>
      <c r="DQ132" s="105"/>
      <c r="DR132" s="105"/>
      <c r="DS132" s="105"/>
      <c r="DT132" s="105"/>
      <c r="DU132" s="105"/>
      <c r="DV132" s="105"/>
      <c r="DW132" s="105"/>
      <c r="DX132" s="105"/>
      <c r="DY132" s="105"/>
      <c r="DZ132" s="105"/>
      <c r="EA132" s="105"/>
      <c r="EB132" s="105"/>
      <c r="EC132" s="105"/>
      <c r="ED132" s="105"/>
      <c r="EE132" s="105"/>
      <c r="EF132" s="105"/>
      <c r="EG132" s="105"/>
      <c r="EH132" s="105"/>
      <c r="EI132" s="105"/>
      <c r="EJ132" s="105"/>
      <c r="EK132" s="105"/>
      <c r="EL132" s="105"/>
      <c r="EM132" s="105"/>
      <c r="EN132" s="105"/>
      <c r="EO132" s="105"/>
      <c r="EP132" s="105"/>
      <c r="EQ132" s="105"/>
      <c r="ER132" s="105"/>
      <c r="ES132" s="105"/>
      <c r="ET132" s="105"/>
      <c r="EU132" s="105"/>
      <c r="EV132" s="105"/>
      <c r="EW132" s="105"/>
      <c r="EX132" s="105"/>
      <c r="EY132" s="105"/>
      <c r="EZ132" s="105"/>
      <c r="FA132" s="105"/>
      <c r="FB132" s="105"/>
      <c r="FC132" s="105"/>
      <c r="FD132" s="105"/>
      <c r="FE132" s="105"/>
      <c r="FF132" s="105"/>
      <c r="FG132" s="105"/>
      <c r="FH132" s="105"/>
      <c r="FI132" s="105"/>
      <c r="FJ132" s="105"/>
      <c r="FK132" s="105"/>
      <c r="FL132" s="105"/>
      <c r="FM132" s="105"/>
      <c r="FN132" s="105"/>
      <c r="FO132" s="105"/>
      <c r="FP132" s="105"/>
      <c r="FQ132" s="105"/>
      <c r="FR132" s="105"/>
      <c r="FS132" s="105"/>
      <c r="FT132" s="105"/>
      <c r="FU132" s="105"/>
      <c r="FV132" s="105"/>
      <c r="FW132" s="105"/>
      <c r="FX132" s="105"/>
      <c r="FY132" s="105"/>
      <c r="FZ132" s="105"/>
      <c r="GA132" s="105"/>
      <c r="GB132" s="105"/>
      <c r="GC132" s="105"/>
      <c r="GD132" s="105"/>
      <c r="GE132" s="105"/>
      <c r="GF132" s="105"/>
      <c r="GG132" s="105"/>
      <c r="GH132" s="105"/>
      <c r="GI132" s="105"/>
      <c r="GJ132" s="105"/>
      <c r="GK132" s="105"/>
      <c r="GL132" s="105"/>
      <c r="GM132" s="105"/>
      <c r="GN132" s="105"/>
      <c r="GO132" s="105"/>
      <c r="GP132" s="105"/>
      <c r="GQ132" s="105"/>
      <c r="GR132" s="105"/>
      <c r="GS132" s="105"/>
      <c r="GT132" s="105"/>
      <c r="GU132" s="105"/>
      <c r="GV132" s="105"/>
      <c r="GW132" s="105"/>
      <c r="GX132" s="105"/>
      <c r="GY132" s="105"/>
      <c r="GZ132" s="105"/>
      <c r="HA132" s="105"/>
      <c r="HB132" s="105"/>
      <c r="HC132" s="105"/>
      <c r="HD132" s="105"/>
      <c r="HE132" s="105"/>
      <c r="HF132" s="105"/>
      <c r="HG132" s="105"/>
      <c r="HH132" s="105"/>
      <c r="HI132" s="105"/>
      <c r="HJ132" s="105"/>
      <c r="HK132" s="105"/>
      <c r="HL132" s="105"/>
      <c r="HM132" s="105"/>
      <c r="HN132" s="105"/>
      <c r="HO132" s="105"/>
      <c r="HP132" s="105"/>
      <c r="HQ132" s="105"/>
      <c r="HR132" s="105"/>
      <c r="HS132" s="105"/>
      <c r="HT132" s="105"/>
      <c r="HU132" s="105"/>
      <c r="HV132" s="105"/>
      <c r="HW132" s="105"/>
      <c r="HX132" s="105"/>
      <c r="HY132" s="105"/>
      <c r="HZ132" s="105"/>
      <c r="IA132" s="105"/>
      <c r="IB132" s="105"/>
      <c r="IC132" s="105"/>
      <c r="ID132" s="105"/>
      <c r="IE132" s="105"/>
      <c r="IF132" s="105"/>
      <c r="IG132" s="105"/>
      <c r="IH132" s="105"/>
      <c r="II132" s="105"/>
      <c r="IJ132" s="105"/>
      <c r="IK132" s="105"/>
      <c r="IL132" s="105"/>
      <c r="IM132" s="105"/>
      <c r="IN132" s="105"/>
      <c r="IO132" s="105"/>
      <c r="IP132" s="105"/>
      <c r="IQ132" s="105"/>
      <c r="IR132" s="105"/>
      <c r="IS132" s="105"/>
      <c r="IT132" s="105"/>
      <c r="IU132" s="105"/>
      <c r="IV132" s="105"/>
      <c r="IW132" s="105"/>
      <c r="IX132" s="105"/>
      <c r="IY132" s="105"/>
      <c r="IZ132" s="105"/>
      <c r="JA132" s="105"/>
      <c r="JB132" s="105"/>
      <c r="JC132" s="105"/>
      <c r="JD132" s="105"/>
      <c r="JE132" s="105"/>
      <c r="JF132" s="105"/>
      <c r="JG132" s="105"/>
      <c r="JH132" s="105"/>
      <c r="JI132" s="105"/>
      <c r="JJ132" s="105"/>
      <c r="JK132" s="105"/>
      <c r="JL132" s="105"/>
      <c r="JM132" s="105"/>
      <c r="JN132" s="105"/>
      <c r="JO132" s="105"/>
      <c r="JP132" s="105"/>
      <c r="JQ132" s="105"/>
      <c r="JR132" s="105"/>
      <c r="JS132" s="105"/>
      <c r="JT132" s="105"/>
      <c r="JU132" s="105"/>
      <c r="JV132" s="105"/>
      <c r="JW132" s="105"/>
      <c r="JX132" s="105"/>
      <c r="JY132" s="105"/>
      <c r="JZ132" s="105"/>
      <c r="KA132" s="105"/>
      <c r="KB132" s="105"/>
      <c r="KC132" s="105"/>
      <c r="KD132" s="105"/>
      <c r="KE132" s="105"/>
      <c r="KF132" s="105"/>
      <c r="KG132" s="105"/>
      <c r="KH132" s="105"/>
      <c r="KI132" s="105"/>
      <c r="KJ132" s="105"/>
      <c r="KK132" s="105"/>
      <c r="KL132" s="105"/>
      <c r="KM132" s="105"/>
      <c r="KN132" s="105"/>
      <c r="KO132" s="105"/>
      <c r="KP132" s="105"/>
      <c r="KQ132" s="105"/>
      <c r="KR132" s="105"/>
      <c r="KS132" s="105"/>
      <c r="KT132" s="105"/>
      <c r="KU132" s="105"/>
      <c r="KV132" s="105"/>
      <c r="KW132" s="105"/>
      <c r="KX132" s="105"/>
      <c r="KY132" s="105"/>
      <c r="KZ132" s="105"/>
      <c r="LA132" s="105"/>
      <c r="LB132" s="105"/>
      <c r="LC132" s="105"/>
      <c r="LD132" s="105"/>
      <c r="LE132" s="105"/>
      <c r="LF132" s="105"/>
      <c r="LG132" s="105"/>
      <c r="LH132" s="105"/>
      <c r="LI132" s="105"/>
      <c r="LJ132" s="105"/>
      <c r="LK132" s="105"/>
      <c r="LL132" s="105"/>
      <c r="LM132" s="105"/>
      <c r="LN132" s="105"/>
      <c r="LO132" s="105"/>
      <c r="LP132" s="105"/>
      <c r="LQ132" s="105"/>
      <c r="LR132" s="105"/>
      <c r="LS132" s="105"/>
      <c r="LT132" s="105"/>
      <c r="LU132" s="105"/>
      <c r="LV132" s="105"/>
      <c r="LW132" s="105"/>
      <c r="LX132" s="105"/>
      <c r="LY132" s="105"/>
      <c r="LZ132" s="105"/>
      <c r="MA132" s="105"/>
      <c r="MB132" s="105"/>
      <c r="MC132" s="105"/>
      <c r="MD132" s="105"/>
      <c r="ME132" s="105"/>
      <c r="MF132" s="105"/>
      <c r="MG132" s="105"/>
      <c r="MH132" s="105"/>
      <c r="MI132" s="105"/>
      <c r="MJ132" s="105"/>
      <c r="MK132" s="105"/>
      <c r="ML132" s="105"/>
      <c r="MM132" s="105"/>
      <c r="MN132" s="105"/>
      <c r="MO132" s="105"/>
      <c r="MP132" s="105"/>
      <c r="MQ132" s="105"/>
      <c r="MR132" s="105"/>
      <c r="MS132" s="105"/>
      <c r="MT132" s="105"/>
      <c r="MU132" s="105"/>
      <c r="MV132" s="105"/>
      <c r="MW132" s="105"/>
      <c r="MX132" s="105"/>
      <c r="MY132" s="105"/>
      <c r="MZ132" s="105"/>
      <c r="NA132" s="105"/>
      <c r="NB132" s="105"/>
      <c r="NC132" s="105"/>
      <c r="ND132" s="105"/>
      <c r="NE132" s="105"/>
      <c r="NF132" s="105"/>
      <c r="NG132" s="105"/>
      <c r="NH132" s="105"/>
      <c r="NI132" s="105"/>
      <c r="NJ132" s="105"/>
      <c r="NK132" s="105"/>
      <c r="NL132" s="105"/>
      <c r="NM132" s="105"/>
      <c r="NN132" s="105"/>
      <c r="NO132" s="105"/>
      <c r="NP132" s="105"/>
      <c r="NQ132" s="105"/>
      <c r="NR132" s="105"/>
      <c r="NS132" s="105"/>
      <c r="NT132" s="105"/>
      <c r="NU132" s="105"/>
      <c r="NV132" s="105"/>
      <c r="NW132" s="105"/>
      <c r="NX132" s="105"/>
      <c r="NY132" s="105"/>
      <c r="NZ132" s="105"/>
      <c r="OA132" s="105"/>
      <c r="OB132" s="105"/>
      <c r="OC132" s="105"/>
      <c r="OD132" s="105"/>
      <c r="OE132" s="105"/>
      <c r="OF132" s="105"/>
      <c r="OG132" s="105"/>
      <c r="OH132" s="105"/>
      <c r="OI132" s="105"/>
      <c r="OJ132" s="105"/>
      <c r="OK132" s="105"/>
      <c r="OL132" s="105"/>
      <c r="OM132" s="105"/>
      <c r="ON132" s="105"/>
      <c r="OO132" s="105"/>
      <c r="OP132" s="105"/>
      <c r="OQ132" s="105"/>
      <c r="OR132" s="105"/>
      <c r="OS132" s="105"/>
      <c r="OT132" s="105"/>
      <c r="OU132" s="105"/>
      <c r="OV132" s="105"/>
      <c r="OW132" s="105"/>
      <c r="OX132" s="105"/>
      <c r="OY132" s="105"/>
      <c r="OZ132" s="105"/>
      <c r="PA132" s="105"/>
      <c r="PB132" s="105"/>
      <c r="PC132" s="105"/>
      <c r="PD132" s="105"/>
      <c r="PE132" s="105"/>
      <c r="PF132" s="105"/>
      <c r="PG132" s="105"/>
      <c r="PH132" s="105"/>
      <c r="PI132" s="105"/>
      <c r="PJ132" s="105"/>
      <c r="PK132" s="105"/>
      <c r="PL132" s="105"/>
      <c r="PM132" s="105"/>
      <c r="PN132" s="105"/>
      <c r="PO132" s="105"/>
      <c r="PP132" s="105"/>
      <c r="PQ132" s="105"/>
      <c r="PR132" s="105"/>
      <c r="PS132" s="105"/>
      <c r="PT132" s="105"/>
      <c r="PU132" s="105"/>
      <c r="PV132" s="105"/>
      <c r="PW132" s="105"/>
      <c r="PX132" s="105"/>
      <c r="PY132" s="105"/>
      <c r="PZ132" s="105"/>
      <c r="QA132" s="105"/>
      <c r="QB132" s="105"/>
      <c r="QC132" s="105"/>
      <c r="QD132" s="105"/>
      <c r="QE132" s="105"/>
      <c r="QF132" s="105"/>
      <c r="QG132" s="105"/>
      <c r="QH132" s="105"/>
      <c r="QI132" s="105"/>
      <c r="QJ132" s="105"/>
      <c r="QK132" s="105"/>
      <c r="QL132" s="105"/>
      <c r="QM132" s="105"/>
      <c r="QN132" s="105"/>
      <c r="QO132" s="105"/>
      <c r="QP132" s="105"/>
      <c r="QQ132" s="105"/>
      <c r="QR132" s="105"/>
      <c r="QS132" s="105"/>
      <c r="QT132" s="105"/>
      <c r="QU132" s="105"/>
      <c r="QV132" s="105"/>
      <c r="QW132" s="105"/>
      <c r="QX132" s="105"/>
      <c r="QY132" s="105"/>
      <c r="QZ132" s="105"/>
      <c r="RA132" s="105"/>
      <c r="RB132" s="105"/>
      <c r="RC132" s="105"/>
      <c r="RD132" s="105"/>
      <c r="RE132" s="105"/>
      <c r="RF132" s="105"/>
      <c r="RG132" s="105"/>
      <c r="RH132" s="105"/>
      <c r="RI132" s="105"/>
      <c r="RJ132" s="105"/>
      <c r="RK132" s="105"/>
      <c r="RL132" s="105"/>
      <c r="RM132" s="105"/>
      <c r="RN132" s="105"/>
      <c r="RO132" s="105"/>
      <c r="RP132" s="105"/>
      <c r="RQ132" s="105"/>
      <c r="RR132" s="105"/>
      <c r="RS132" s="105"/>
      <c r="RT132" s="105"/>
      <c r="RU132" s="105"/>
      <c r="RV132" s="105"/>
      <c r="RW132" s="105"/>
      <c r="RX132" s="105"/>
      <c r="RY132" s="105"/>
      <c r="RZ132" s="105"/>
      <c r="SA132" s="105"/>
      <c r="SB132" s="105"/>
      <c r="SC132" s="105"/>
      <c r="SD132" s="105"/>
      <c r="SE132" s="105"/>
      <c r="SF132" s="105"/>
      <c r="SG132" s="105"/>
      <c r="SH132" s="105"/>
      <c r="SI132" s="105"/>
      <c r="SJ132" s="105"/>
      <c r="SK132" s="105"/>
      <c r="SL132" s="105"/>
      <c r="SM132" s="105"/>
      <c r="SN132" s="105"/>
      <c r="SO132" s="105"/>
      <c r="SP132" s="105"/>
      <c r="SQ132" s="105"/>
      <c r="SR132" s="105"/>
      <c r="SS132" s="105"/>
      <c r="ST132" s="105"/>
      <c r="SU132" s="105"/>
      <c r="SV132" s="105"/>
      <c r="SW132" s="105"/>
      <c r="SX132" s="105"/>
      <c r="SY132" s="105"/>
      <c r="SZ132" s="105"/>
      <c r="TA132" s="105"/>
      <c r="TB132" s="105"/>
      <c r="TC132" s="105"/>
      <c r="TD132" s="105"/>
      <c r="TE132" s="105"/>
      <c r="TF132" s="105"/>
      <c r="TG132" s="105"/>
      <c r="TH132" s="105"/>
      <c r="TI132" s="105"/>
      <c r="TJ132" s="105"/>
      <c r="TK132" s="105"/>
      <c r="TL132" s="105"/>
      <c r="TM132" s="105"/>
      <c r="TN132" s="105"/>
      <c r="TO132" s="105"/>
      <c r="TP132" s="105"/>
      <c r="TQ132" s="105"/>
      <c r="TR132" s="105"/>
      <c r="TS132" s="105"/>
      <c r="TT132" s="105"/>
      <c r="TU132" s="105"/>
      <c r="TV132" s="105"/>
      <c r="TW132" s="105"/>
      <c r="TX132" s="105"/>
      <c r="TY132" s="105"/>
      <c r="TZ132" s="105"/>
      <c r="UA132" s="105"/>
      <c r="UB132" s="105"/>
      <c r="UC132" s="105"/>
      <c r="UD132" s="105"/>
      <c r="UE132" s="105"/>
      <c r="UF132" s="105"/>
      <c r="UG132" s="105"/>
      <c r="UH132" s="105"/>
      <c r="UI132" s="105"/>
      <c r="UJ132" s="105"/>
      <c r="UK132" s="105"/>
      <c r="UL132" s="105"/>
      <c r="UM132" s="105"/>
      <c r="UN132" s="105"/>
      <c r="UO132" s="105"/>
      <c r="UP132" s="105"/>
      <c r="UQ132" s="105"/>
      <c r="UR132" s="105"/>
      <c r="US132" s="105"/>
      <c r="UT132" s="105"/>
      <c r="UU132" s="105"/>
      <c r="UV132" s="105"/>
      <c r="UW132" s="105"/>
      <c r="UX132" s="105"/>
      <c r="UY132" s="105"/>
      <c r="UZ132" s="105"/>
      <c r="VA132" s="105"/>
      <c r="VB132" s="105"/>
      <c r="VC132" s="105"/>
      <c r="VD132" s="105"/>
      <c r="VE132" s="105"/>
      <c r="VF132" s="105"/>
      <c r="VG132" s="105"/>
      <c r="VH132" s="105"/>
      <c r="VI132" s="105"/>
      <c r="VJ132" s="105"/>
      <c r="VK132" s="105"/>
      <c r="VL132" s="105"/>
      <c r="VM132" s="105"/>
      <c r="VN132" s="105"/>
      <c r="VO132" s="105"/>
      <c r="VP132" s="105"/>
      <c r="VQ132" s="105"/>
      <c r="VR132" s="105"/>
      <c r="VS132" s="105"/>
      <c r="VT132" s="105"/>
      <c r="VU132" s="105"/>
      <c r="VV132" s="105"/>
      <c r="VW132" s="105"/>
      <c r="VX132" s="105"/>
      <c r="VY132" s="105"/>
      <c r="VZ132" s="105"/>
      <c r="WA132" s="105"/>
      <c r="WB132" s="105"/>
      <c r="WC132" s="105"/>
      <c r="WD132" s="105"/>
      <c r="WE132" s="105"/>
      <c r="WF132" s="105"/>
      <c r="WG132" s="105"/>
      <c r="WH132" s="105"/>
      <c r="WI132" s="105"/>
      <c r="WJ132" s="105"/>
      <c r="WK132" s="105"/>
      <c r="WL132" s="105"/>
      <c r="WM132" s="105"/>
      <c r="WN132" s="105"/>
      <c r="WO132" s="105"/>
      <c r="WP132" s="105"/>
      <c r="WQ132" s="105"/>
      <c r="WR132" s="105"/>
      <c r="WS132" s="105"/>
      <c r="WT132" s="105"/>
      <c r="WU132" s="105"/>
      <c r="WV132" s="105"/>
      <c r="WW132" s="105"/>
      <c r="WX132" s="105"/>
      <c r="WY132" s="105"/>
      <c r="WZ132" s="105"/>
      <c r="XA132" s="105"/>
      <c r="XB132" s="105"/>
      <c r="XC132" s="105"/>
      <c r="XD132" s="105"/>
      <c r="XE132" s="105"/>
      <c r="XF132" s="105"/>
      <c r="XG132" s="105"/>
      <c r="XH132" s="105"/>
      <c r="XI132" s="105"/>
      <c r="XJ132" s="105"/>
      <c r="XK132" s="105"/>
      <c r="XL132" s="105"/>
      <c r="XM132" s="105"/>
      <c r="XN132" s="105"/>
      <c r="XO132" s="105"/>
      <c r="XP132" s="105"/>
      <c r="XQ132" s="105"/>
      <c r="XR132" s="105"/>
      <c r="XS132" s="105"/>
      <c r="XT132" s="105"/>
      <c r="XU132" s="105"/>
      <c r="XV132" s="105"/>
      <c r="XW132" s="105"/>
      <c r="XX132" s="105"/>
      <c r="XY132" s="105"/>
      <c r="XZ132" s="105"/>
      <c r="YA132" s="105"/>
      <c r="YB132" s="105"/>
      <c r="YC132" s="105"/>
      <c r="YD132" s="105"/>
      <c r="YE132" s="105"/>
      <c r="YF132" s="105"/>
      <c r="YG132" s="105"/>
      <c r="YH132" s="105"/>
      <c r="YI132" s="105"/>
      <c r="YJ132" s="105"/>
      <c r="YK132" s="105"/>
      <c r="YL132" s="105"/>
      <c r="YM132" s="105"/>
      <c r="YN132" s="105"/>
      <c r="YO132" s="105"/>
      <c r="YP132" s="105"/>
      <c r="YQ132" s="105"/>
      <c r="YR132" s="105"/>
      <c r="YS132" s="105"/>
      <c r="YT132" s="105"/>
      <c r="YU132" s="105"/>
      <c r="YV132" s="105"/>
      <c r="YW132" s="105"/>
      <c r="YX132" s="105"/>
      <c r="YY132" s="105"/>
      <c r="YZ132" s="105"/>
      <c r="ZA132" s="105"/>
      <c r="ZB132" s="105"/>
      <c r="ZC132" s="105"/>
      <c r="ZD132" s="105"/>
      <c r="ZE132" s="105"/>
      <c r="ZF132" s="105"/>
      <c r="ZG132" s="105"/>
      <c r="ZH132" s="105"/>
      <c r="ZI132" s="105"/>
      <c r="ZJ132" s="105"/>
      <c r="ZK132" s="105"/>
      <c r="ZL132" s="105"/>
      <c r="ZM132" s="105"/>
      <c r="ZN132" s="105"/>
      <c r="ZO132" s="105"/>
      <c r="ZP132" s="105"/>
      <c r="ZQ132" s="105"/>
      <c r="ZR132" s="105"/>
      <c r="ZS132" s="105"/>
      <c r="ZT132" s="105"/>
      <c r="ZU132" s="105"/>
      <c r="ZV132" s="105"/>
      <c r="ZW132" s="105"/>
      <c r="ZX132" s="105"/>
      <c r="ZY132" s="105"/>
      <c r="ZZ132" s="105"/>
      <c r="AAA132" s="105"/>
      <c r="AAB132" s="105"/>
      <c r="AAC132" s="105"/>
      <c r="AAD132" s="105"/>
      <c r="AAE132" s="105"/>
      <c r="AAF132" s="105"/>
      <c r="AAG132" s="105"/>
      <c r="AAH132" s="105"/>
      <c r="AAI132" s="105"/>
      <c r="AAJ132" s="105"/>
      <c r="AAK132" s="105"/>
      <c r="AAL132" s="105"/>
      <c r="AAM132" s="105"/>
      <c r="AAN132" s="105"/>
      <c r="AAO132" s="105"/>
      <c r="AAP132" s="105"/>
      <c r="AAQ132" s="105"/>
      <c r="AAR132" s="105"/>
      <c r="AAS132" s="105"/>
      <c r="AAT132" s="105"/>
      <c r="AAU132" s="105"/>
      <c r="AAV132" s="105"/>
      <c r="AAW132" s="105"/>
      <c r="AAX132" s="105"/>
      <c r="AAY132" s="105"/>
      <c r="AAZ132" s="105"/>
      <c r="ABA132" s="105"/>
      <c r="ABB132" s="105"/>
      <c r="ABC132" s="105"/>
      <c r="ABD132" s="105"/>
      <c r="ABE132" s="105"/>
      <c r="ABF132" s="105"/>
      <c r="ABG132" s="105"/>
      <c r="ABH132" s="105"/>
      <c r="ABI132" s="105"/>
      <c r="ABJ132" s="105"/>
      <c r="ABK132" s="105"/>
      <c r="ABL132" s="105"/>
      <c r="ABM132" s="105"/>
      <c r="ABN132" s="105"/>
      <c r="ABO132" s="105"/>
      <c r="ABP132" s="105"/>
      <c r="ABQ132" s="105"/>
      <c r="ABR132" s="105"/>
      <c r="ABS132" s="105"/>
      <c r="ABT132" s="105"/>
      <c r="ABU132" s="105"/>
      <c r="ABV132" s="105"/>
      <c r="ABW132" s="105"/>
      <c r="ABX132" s="105"/>
      <c r="ABY132" s="105"/>
      <c r="ABZ132" s="105"/>
      <c r="ACA132" s="105"/>
      <c r="ACB132" s="105"/>
      <c r="ACC132" s="105"/>
      <c r="ACD132" s="105"/>
      <c r="ACE132" s="105"/>
      <c r="ACF132" s="105"/>
      <c r="ACG132" s="105"/>
      <c r="ACH132" s="105"/>
      <c r="ACI132" s="105"/>
      <c r="ACJ132" s="105"/>
      <c r="ACK132" s="105"/>
      <c r="ACL132" s="105"/>
      <c r="ACM132" s="105"/>
      <c r="ACN132" s="105"/>
      <c r="ACO132" s="105"/>
      <c r="ACP132" s="105"/>
      <c r="ACQ132" s="105"/>
      <c r="ACR132" s="105"/>
      <c r="ACS132" s="105"/>
      <c r="ACT132" s="105"/>
      <c r="ACU132" s="105"/>
      <c r="ACV132" s="105"/>
      <c r="ACW132" s="105"/>
      <c r="ACX132" s="105"/>
      <c r="ACY132" s="105"/>
      <c r="ACZ132" s="105"/>
      <c r="ADA132" s="105"/>
      <c r="ADB132" s="105"/>
      <c r="ADC132" s="105"/>
      <c r="ADD132" s="105"/>
      <c r="ADE132" s="105"/>
      <c r="ADF132" s="105"/>
      <c r="ADG132" s="105"/>
      <c r="ADH132" s="105"/>
      <c r="ADI132" s="105"/>
      <c r="ADJ132" s="105"/>
      <c r="ADK132" s="105"/>
      <c r="ADL132" s="105"/>
      <c r="ADM132" s="105"/>
      <c r="ADN132" s="105"/>
      <c r="ADO132" s="105"/>
      <c r="ADP132" s="105"/>
      <c r="ADQ132" s="105"/>
      <c r="ADR132" s="105"/>
      <c r="ADS132" s="105"/>
      <c r="ADT132" s="105"/>
      <c r="ADU132" s="105"/>
      <c r="ADV132" s="105"/>
      <c r="ADW132" s="105"/>
      <c r="ADX132" s="105"/>
      <c r="ADY132" s="105"/>
      <c r="ADZ132" s="105"/>
      <c r="AEA132" s="105"/>
      <c r="AEB132" s="105"/>
      <c r="AEC132" s="105"/>
      <c r="AED132" s="105"/>
      <c r="AEE132" s="105"/>
      <c r="AEF132" s="105"/>
      <c r="AEG132" s="105"/>
      <c r="AEH132" s="105"/>
      <c r="AEI132" s="105"/>
      <c r="AEJ132" s="105"/>
      <c r="AEK132" s="105"/>
      <c r="AEL132" s="105"/>
      <c r="AEM132" s="105"/>
      <c r="AEN132" s="105"/>
      <c r="AEO132" s="105"/>
      <c r="AEP132" s="105"/>
      <c r="AEQ132" s="105"/>
      <c r="AER132" s="105"/>
      <c r="AES132" s="105"/>
      <c r="AET132" s="105"/>
      <c r="AEU132" s="105"/>
      <c r="AEV132" s="105"/>
      <c r="AEW132" s="105"/>
      <c r="AEX132" s="105"/>
      <c r="AEY132" s="105"/>
      <c r="AEZ132" s="105"/>
      <c r="AFA132" s="105"/>
      <c r="AFB132" s="105"/>
      <c r="AFC132" s="105"/>
      <c r="AFD132" s="105"/>
      <c r="AFE132" s="105"/>
      <c r="AFF132" s="105"/>
      <c r="AFG132" s="105"/>
      <c r="AFH132" s="105"/>
      <c r="AFI132" s="105"/>
      <c r="AFJ132" s="105"/>
      <c r="AFK132" s="105"/>
      <c r="AFL132" s="105"/>
      <c r="AFM132" s="105"/>
      <c r="AFN132" s="105"/>
      <c r="AFO132" s="105"/>
      <c r="AFP132" s="105"/>
      <c r="AFQ132" s="105"/>
      <c r="AFR132" s="105"/>
      <c r="AFS132" s="105"/>
      <c r="AFT132" s="105"/>
      <c r="AFU132" s="105"/>
      <c r="AFV132" s="105"/>
      <c r="AFW132" s="105"/>
      <c r="AFX132" s="105"/>
      <c r="AFY132" s="105"/>
      <c r="AFZ132" s="105"/>
      <c r="AGA132" s="105"/>
      <c r="AGB132" s="105"/>
      <c r="AGC132" s="105"/>
      <c r="AGD132" s="105"/>
      <c r="AGE132" s="105"/>
      <c r="AGF132" s="105"/>
      <c r="AGG132" s="105"/>
      <c r="AGH132" s="105"/>
      <c r="AGI132" s="105"/>
      <c r="AGJ132" s="105"/>
      <c r="AGK132" s="105"/>
      <c r="AGL132" s="105"/>
      <c r="AGM132" s="105"/>
      <c r="AGN132" s="105"/>
      <c r="AGO132" s="105"/>
      <c r="AGP132" s="105"/>
      <c r="AGQ132" s="105"/>
      <c r="AGR132" s="105"/>
      <c r="AGS132" s="105"/>
      <c r="AGT132" s="105"/>
      <c r="AGU132" s="105"/>
      <c r="AGV132" s="105"/>
      <c r="AGW132" s="105"/>
      <c r="AGX132" s="105"/>
      <c r="AGY132" s="105"/>
      <c r="AGZ132" s="105"/>
      <c r="AHA132" s="105"/>
      <c r="AHB132" s="105"/>
      <c r="AHC132" s="105"/>
      <c r="AHD132" s="105"/>
      <c r="AHE132" s="105"/>
      <c r="AHF132" s="105"/>
      <c r="AHG132" s="105"/>
      <c r="AHH132" s="105"/>
      <c r="AHI132" s="105"/>
      <c r="AHJ132" s="105"/>
      <c r="AHK132" s="105"/>
      <c r="AHL132" s="105"/>
      <c r="AHM132" s="105"/>
      <c r="AHN132" s="105"/>
      <c r="AHO132" s="105"/>
      <c r="AHP132" s="105"/>
      <c r="AHQ132" s="105"/>
      <c r="AHR132" s="105"/>
      <c r="AHS132" s="105"/>
      <c r="AHT132" s="105"/>
      <c r="AHU132" s="105"/>
      <c r="AHV132" s="105"/>
      <c r="AHW132" s="105"/>
      <c r="AHX132" s="105"/>
      <c r="AHY132" s="105"/>
      <c r="AHZ132" s="105"/>
      <c r="AIA132" s="105"/>
      <c r="AIB132" s="105"/>
      <c r="AIC132" s="105"/>
      <c r="AID132" s="105"/>
      <c r="AIE132" s="105"/>
      <c r="AIF132" s="105"/>
      <c r="AIG132" s="105"/>
      <c r="AIH132" s="105"/>
      <c r="AII132" s="105"/>
      <c r="AIJ132" s="105"/>
      <c r="AIK132" s="105"/>
      <c r="AIL132" s="105"/>
      <c r="AIM132" s="105"/>
      <c r="AIN132" s="105"/>
      <c r="AIO132" s="105"/>
      <c r="AIP132" s="105"/>
      <c r="AIQ132" s="105"/>
      <c r="AIR132" s="105"/>
      <c r="AIS132" s="105"/>
      <c r="AIT132" s="105"/>
      <c r="AIU132" s="105"/>
      <c r="AIV132" s="105"/>
      <c r="AIW132" s="105"/>
      <c r="AIX132" s="105"/>
      <c r="AIY132" s="105"/>
      <c r="AIZ132" s="105"/>
      <c r="AJA132" s="105"/>
      <c r="AJB132" s="105"/>
      <c r="AJC132" s="105"/>
      <c r="AJD132" s="105"/>
      <c r="AJE132" s="105"/>
      <c r="AJF132" s="105"/>
      <c r="AJG132" s="105"/>
      <c r="AJH132" s="105"/>
      <c r="AJI132" s="105"/>
      <c r="AJJ132" s="105"/>
      <c r="AJK132" s="105"/>
      <c r="AJL132" s="105"/>
      <c r="AJM132" s="105"/>
      <c r="AJN132" s="105"/>
      <c r="AJO132" s="105"/>
      <c r="AJP132" s="105"/>
      <c r="AJQ132" s="105"/>
      <c r="AJR132" s="105"/>
      <c r="AJS132" s="105"/>
      <c r="AJT132" s="105"/>
      <c r="AJU132" s="105"/>
      <c r="AJV132" s="105"/>
      <c r="AJW132" s="105"/>
      <c r="AJX132" s="105"/>
      <c r="AJY132" s="105"/>
      <c r="AJZ132" s="105"/>
      <c r="AKA132" s="105"/>
      <c r="AKB132" s="105"/>
      <c r="AKC132" s="105"/>
      <c r="AKD132" s="105"/>
      <c r="AKE132" s="105"/>
      <c r="AKF132" s="105"/>
      <c r="AKG132" s="105"/>
      <c r="AKH132" s="105"/>
      <c r="AKI132" s="105"/>
      <c r="AKJ132" s="105"/>
      <c r="AKK132" s="105"/>
      <c r="AKL132" s="105"/>
      <c r="AKM132" s="105"/>
      <c r="AKN132" s="105"/>
      <c r="AKO132" s="105"/>
      <c r="AKP132" s="105"/>
      <c r="AKQ132" s="105"/>
      <c r="AKR132" s="105"/>
      <c r="AKS132" s="105"/>
      <c r="AKT132" s="105"/>
      <c r="AKU132" s="105"/>
      <c r="AKV132" s="105"/>
      <c r="AKW132" s="105"/>
      <c r="AKX132" s="105"/>
      <c r="AKY132" s="105"/>
      <c r="AKZ132" s="105"/>
      <c r="ALA132" s="105"/>
      <c r="ALB132" s="105"/>
      <c r="ALC132" s="105"/>
      <c r="ALD132" s="105"/>
      <c r="ALE132" s="105"/>
      <c r="ALF132" s="105"/>
      <c r="ALG132" s="105"/>
      <c r="ALH132" s="105"/>
      <c r="ALI132" s="105"/>
      <c r="ALJ132" s="105"/>
      <c r="ALK132" s="105"/>
      <c r="ALL132" s="105"/>
      <c r="ALM132" s="105"/>
      <c r="ALN132" s="105"/>
      <c r="ALO132" s="105"/>
      <c r="ALP132" s="105"/>
      <c r="ALQ132" s="105"/>
      <c r="ALR132" s="105"/>
      <c r="ALS132" s="105"/>
      <c r="ALT132" s="105"/>
      <c r="ALU132" s="105"/>
      <c r="ALV132" s="105"/>
      <c r="ALW132" s="105"/>
      <c r="ALX132" s="105"/>
      <c r="ALY132" s="105"/>
      <c r="ALZ132" s="105"/>
      <c r="AMA132" s="105"/>
      <c r="AMB132" s="105"/>
      <c r="AMC132" s="105"/>
      <c r="AMD132" s="105"/>
      <c r="AME132" s="105"/>
      <c r="AMF132" s="105"/>
      <c r="AMG132" s="105"/>
      <c r="AMH132" s="105"/>
      <c r="AMI132" s="105"/>
      <c r="AMJ132" s="105"/>
      <c r="AMK132" s="105"/>
      <c r="AML132" s="105"/>
      <c r="AMM132" s="105"/>
      <c r="AMN132" s="105"/>
      <c r="AMO132" s="105"/>
      <c r="AMP132" s="105"/>
      <c r="AMQ132" s="105"/>
      <c r="AMR132" s="105"/>
      <c r="AMS132" s="105"/>
      <c r="AMT132" s="105"/>
      <c r="AMU132" s="105"/>
      <c r="AMV132" s="105"/>
      <c r="AMW132" s="105"/>
      <c r="AMX132" s="105"/>
      <c r="AMY132" s="105"/>
      <c r="AMZ132" s="105"/>
      <c r="ANA132" s="105"/>
      <c r="ANB132" s="105"/>
      <c r="ANC132" s="105"/>
      <c r="AND132" s="105"/>
      <c r="ANE132" s="105"/>
      <c r="ANF132" s="105"/>
      <c r="ANG132" s="105"/>
      <c r="ANH132" s="105"/>
      <c r="ANI132" s="105"/>
      <c r="ANJ132" s="105"/>
      <c r="ANK132" s="105"/>
      <c r="ANL132" s="105"/>
      <c r="ANM132" s="105"/>
      <c r="ANN132" s="105"/>
      <c r="ANO132" s="105"/>
      <c r="ANP132" s="105"/>
      <c r="ANQ132" s="105"/>
      <c r="ANR132" s="105"/>
      <c r="ANS132" s="105"/>
      <c r="ANT132" s="105"/>
      <c r="ANU132" s="105"/>
      <c r="ANV132" s="105"/>
      <c r="ANW132" s="105"/>
      <c r="ANX132" s="105"/>
      <c r="ANY132" s="105"/>
      <c r="ANZ132" s="105"/>
      <c r="AOA132" s="105"/>
      <c r="AOB132" s="105"/>
      <c r="AOC132" s="105"/>
      <c r="AOD132" s="105"/>
      <c r="AOE132" s="105"/>
      <c r="AOF132" s="105"/>
      <c r="AOG132" s="105"/>
      <c r="AOH132" s="105"/>
      <c r="AOI132" s="105"/>
      <c r="AOJ132" s="105"/>
      <c r="AOK132" s="105"/>
      <c r="AOL132" s="105"/>
      <c r="AOM132" s="105"/>
      <c r="AON132" s="105"/>
      <c r="AOO132" s="105"/>
      <c r="AOP132" s="105"/>
      <c r="AOQ132" s="105"/>
      <c r="AOR132" s="105"/>
      <c r="AOS132" s="105"/>
      <c r="AOT132" s="105"/>
      <c r="AOU132" s="105"/>
      <c r="AOV132" s="105"/>
      <c r="AOW132" s="105"/>
      <c r="AOX132" s="105"/>
      <c r="AOY132" s="105"/>
      <c r="AOZ132" s="105"/>
      <c r="APA132" s="105"/>
      <c r="APB132" s="105"/>
      <c r="APC132" s="105"/>
      <c r="APD132" s="105"/>
      <c r="APE132" s="105"/>
      <c r="APF132" s="105"/>
      <c r="APG132" s="105"/>
      <c r="APH132" s="105"/>
      <c r="API132" s="105"/>
      <c r="APJ132" s="105"/>
      <c r="APK132" s="105"/>
      <c r="APL132" s="105"/>
      <c r="APM132" s="105"/>
      <c r="APN132" s="105"/>
      <c r="APO132" s="105"/>
      <c r="APP132" s="105"/>
      <c r="APQ132" s="105"/>
      <c r="APR132" s="105"/>
      <c r="APS132" s="105"/>
      <c r="APT132" s="105"/>
      <c r="APU132" s="105"/>
      <c r="APV132" s="105"/>
      <c r="APW132" s="105"/>
      <c r="APX132" s="105"/>
      <c r="APY132" s="105"/>
      <c r="APZ132" s="105"/>
      <c r="AQA132" s="105"/>
      <c r="AQB132" s="105"/>
      <c r="AQC132" s="105"/>
      <c r="AQD132" s="105"/>
      <c r="AQE132" s="105"/>
      <c r="AQF132" s="105"/>
      <c r="AQG132" s="105"/>
      <c r="AQH132" s="105"/>
      <c r="AQI132" s="105"/>
      <c r="AQJ132" s="105"/>
      <c r="AQK132" s="105"/>
      <c r="AQL132" s="105"/>
      <c r="AQM132" s="105"/>
      <c r="AQN132" s="105"/>
      <c r="AQO132" s="105"/>
      <c r="AQP132" s="105"/>
      <c r="AQQ132" s="105"/>
      <c r="AQR132" s="105"/>
      <c r="AQS132" s="105"/>
      <c r="AQT132" s="105"/>
      <c r="AQU132" s="105"/>
      <c r="AQV132" s="105"/>
      <c r="AQW132" s="105"/>
      <c r="AQX132" s="105"/>
      <c r="AQY132" s="105"/>
      <c r="AQZ132" s="105"/>
      <c r="ARA132" s="105"/>
      <c r="ARB132" s="105"/>
      <c r="ARC132" s="105"/>
      <c r="ARD132" s="105"/>
      <c r="ARE132" s="105"/>
      <c r="ARF132" s="105"/>
      <c r="ARG132" s="105"/>
      <c r="ARH132" s="105"/>
      <c r="ARI132" s="105"/>
      <c r="ARJ132" s="105"/>
      <c r="ARK132" s="105"/>
      <c r="ARL132" s="105"/>
      <c r="ARM132" s="105"/>
      <c r="ARN132" s="105"/>
      <c r="ARO132" s="105"/>
      <c r="ARP132" s="105"/>
      <c r="ARQ132" s="105"/>
      <c r="ARR132" s="105"/>
      <c r="ARS132" s="105"/>
      <c r="ART132" s="105"/>
      <c r="ARU132" s="105"/>
      <c r="ARV132" s="105"/>
      <c r="ARW132" s="105"/>
      <c r="ARX132" s="105"/>
      <c r="ARY132" s="105"/>
      <c r="ARZ132" s="105"/>
      <c r="ASA132" s="105"/>
      <c r="ASB132" s="105"/>
      <c r="ASC132" s="105"/>
      <c r="ASD132" s="105"/>
      <c r="ASE132" s="105"/>
      <c r="ASF132" s="105"/>
      <c r="ASG132" s="105"/>
      <c r="ASH132" s="105"/>
      <c r="ASI132" s="105"/>
      <c r="ASJ132" s="105"/>
      <c r="ASK132" s="105"/>
      <c r="ASL132" s="105"/>
      <c r="ASM132" s="105"/>
      <c r="ASN132" s="105"/>
      <c r="ASO132" s="105"/>
      <c r="ASP132" s="105"/>
      <c r="ASQ132" s="105"/>
      <c r="ASR132" s="105"/>
      <c r="ASS132" s="105"/>
      <c r="AST132" s="105"/>
      <c r="ASU132" s="105"/>
      <c r="ASV132" s="105"/>
      <c r="ASW132" s="105"/>
      <c r="ASX132" s="105"/>
      <c r="ASY132" s="105"/>
      <c r="ASZ132" s="105"/>
      <c r="ATA132" s="105"/>
      <c r="ATB132" s="105"/>
      <c r="ATC132" s="105"/>
      <c r="ATD132" s="105"/>
      <c r="ATE132" s="105"/>
      <c r="ATF132" s="105"/>
      <c r="ATG132" s="105"/>
      <c r="ATH132" s="105"/>
      <c r="ATI132" s="105"/>
      <c r="ATJ132" s="105"/>
      <c r="ATK132" s="105"/>
      <c r="ATL132" s="105"/>
      <c r="ATM132" s="105"/>
      <c r="ATN132" s="105"/>
      <c r="ATO132" s="105"/>
      <c r="ATP132" s="105"/>
      <c r="ATQ132" s="105"/>
      <c r="ATR132" s="105"/>
      <c r="ATS132" s="105"/>
      <c r="ATT132" s="105"/>
      <c r="ATU132" s="105"/>
      <c r="ATV132" s="105"/>
      <c r="ATW132" s="105"/>
      <c r="ATX132" s="105"/>
      <c r="ATY132" s="105"/>
      <c r="ATZ132" s="105"/>
      <c r="AUA132" s="105"/>
      <c r="AUB132" s="105"/>
      <c r="AUC132" s="105"/>
      <c r="AUD132" s="105"/>
      <c r="AUE132" s="105"/>
      <c r="AUF132" s="105"/>
      <c r="AUG132" s="105"/>
      <c r="AUH132" s="105"/>
      <c r="AUI132" s="105"/>
      <c r="AUJ132" s="105"/>
      <c r="AUK132" s="105"/>
      <c r="AUL132" s="105"/>
      <c r="AUM132" s="105"/>
      <c r="AUN132" s="105"/>
      <c r="AUO132" s="105"/>
      <c r="AUP132" s="105"/>
      <c r="AUQ132" s="105"/>
      <c r="AUR132" s="105"/>
      <c r="AUS132" s="105"/>
      <c r="AUT132" s="105"/>
      <c r="AUU132" s="105"/>
      <c r="AUV132" s="105"/>
      <c r="AUW132" s="105"/>
      <c r="AUX132" s="105"/>
      <c r="AUY132" s="105"/>
      <c r="AUZ132" s="105"/>
      <c r="AVA132" s="105"/>
      <c r="AVB132" s="105"/>
      <c r="AVC132" s="105"/>
      <c r="AVD132" s="105"/>
      <c r="AVE132" s="105"/>
      <c r="AVF132" s="105"/>
      <c r="AVG132" s="105"/>
      <c r="AVH132" s="105"/>
      <c r="AVI132" s="105"/>
      <c r="AVJ132" s="105"/>
      <c r="AVK132" s="105"/>
      <c r="AVL132" s="105"/>
      <c r="AVM132" s="105"/>
      <c r="AVN132" s="105"/>
      <c r="AVO132" s="105"/>
      <c r="AVP132" s="105"/>
      <c r="AVQ132" s="105"/>
      <c r="AVR132" s="105"/>
      <c r="AVS132" s="105"/>
      <c r="AVT132" s="105"/>
      <c r="AVU132" s="105"/>
      <c r="AVV132" s="105"/>
      <c r="AVW132" s="105"/>
      <c r="AVX132" s="105"/>
      <c r="AVY132" s="105"/>
      <c r="AVZ132" s="105"/>
      <c r="AWA132" s="105"/>
      <c r="AWB132" s="105"/>
      <c r="AWC132" s="105"/>
      <c r="AWD132" s="105"/>
      <c r="AWE132" s="105"/>
      <c r="AWF132" s="105"/>
      <c r="AWG132" s="105"/>
      <c r="AWH132" s="105"/>
    </row>
    <row r="133" spans="1:1282" s="58" customFormat="1">
      <c r="A133" s="2578"/>
      <c r="B133" s="65"/>
      <c r="C133" s="2744"/>
      <c r="D133" s="2744"/>
      <c r="E133" s="2744"/>
      <c r="F133" s="2744"/>
      <c r="G133" s="2744"/>
      <c r="H133" s="2744"/>
      <c r="I133" s="2744"/>
      <c r="J133" s="2744"/>
      <c r="K133" s="2744"/>
      <c r="L133" s="2744"/>
      <c r="M133" s="2744"/>
      <c r="N133" s="1546"/>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c r="BY133" s="105"/>
      <c r="BZ133" s="105"/>
      <c r="CA133" s="105"/>
      <c r="CB133" s="105"/>
      <c r="CC133" s="105"/>
      <c r="CD133" s="105"/>
      <c r="CE133" s="105"/>
      <c r="CF133" s="105"/>
      <c r="CG133" s="105"/>
      <c r="CH133" s="105"/>
      <c r="CI133" s="105"/>
      <c r="CJ133" s="105"/>
      <c r="CK133" s="105"/>
      <c r="CL133" s="105"/>
      <c r="CM133" s="105"/>
      <c r="CN133" s="105"/>
      <c r="CO133" s="105"/>
      <c r="CP133" s="105"/>
      <c r="CQ133" s="105"/>
      <c r="CR133" s="105"/>
      <c r="CS133" s="105"/>
      <c r="CT133" s="105"/>
      <c r="CU133" s="105"/>
      <c r="CV133" s="105"/>
      <c r="CW133" s="105"/>
      <c r="CX133" s="105"/>
      <c r="CY133" s="105"/>
      <c r="CZ133" s="105"/>
      <c r="DA133" s="105"/>
      <c r="DB133" s="105"/>
      <c r="DC133" s="105"/>
      <c r="DD133" s="105"/>
      <c r="DE133" s="105"/>
      <c r="DF133" s="105"/>
      <c r="DG133" s="105"/>
      <c r="DH133" s="105"/>
      <c r="DI133" s="105"/>
      <c r="DJ133" s="105"/>
      <c r="DK133" s="105"/>
      <c r="DL133" s="105"/>
      <c r="DM133" s="105"/>
      <c r="DN133" s="105"/>
      <c r="DO133" s="105"/>
      <c r="DP133" s="105"/>
      <c r="DQ133" s="105"/>
      <c r="DR133" s="105"/>
      <c r="DS133" s="105"/>
      <c r="DT133" s="105"/>
      <c r="DU133" s="105"/>
      <c r="DV133" s="105"/>
      <c r="DW133" s="105"/>
      <c r="DX133" s="105"/>
      <c r="DY133" s="105"/>
      <c r="DZ133" s="105"/>
      <c r="EA133" s="105"/>
      <c r="EB133" s="105"/>
      <c r="EC133" s="105"/>
      <c r="ED133" s="105"/>
      <c r="EE133" s="105"/>
      <c r="EF133" s="105"/>
      <c r="EG133" s="105"/>
      <c r="EH133" s="105"/>
      <c r="EI133" s="105"/>
      <c r="EJ133" s="105"/>
      <c r="EK133" s="105"/>
      <c r="EL133" s="105"/>
      <c r="EM133" s="105"/>
      <c r="EN133" s="105"/>
      <c r="EO133" s="105"/>
      <c r="EP133" s="105"/>
      <c r="EQ133" s="105"/>
      <c r="ER133" s="105"/>
      <c r="ES133" s="105"/>
      <c r="ET133" s="105"/>
      <c r="EU133" s="105"/>
      <c r="EV133" s="105"/>
      <c r="EW133" s="105"/>
      <c r="EX133" s="105"/>
      <c r="EY133" s="105"/>
      <c r="EZ133" s="105"/>
      <c r="FA133" s="105"/>
      <c r="FB133" s="105"/>
      <c r="FC133" s="105"/>
      <c r="FD133" s="105"/>
      <c r="FE133" s="105"/>
      <c r="FF133" s="105"/>
      <c r="FG133" s="105"/>
      <c r="FH133" s="105"/>
      <c r="FI133" s="105"/>
      <c r="FJ133" s="105"/>
      <c r="FK133" s="105"/>
      <c r="FL133" s="105"/>
      <c r="FM133" s="105"/>
      <c r="FN133" s="105"/>
      <c r="FO133" s="105"/>
      <c r="FP133" s="105"/>
      <c r="FQ133" s="105"/>
      <c r="FR133" s="105"/>
      <c r="FS133" s="105"/>
      <c r="FT133" s="105"/>
      <c r="FU133" s="105"/>
      <c r="FV133" s="105"/>
      <c r="FW133" s="105"/>
      <c r="FX133" s="105"/>
      <c r="FY133" s="105"/>
      <c r="FZ133" s="105"/>
      <c r="GA133" s="105"/>
      <c r="GB133" s="105"/>
      <c r="GC133" s="105"/>
      <c r="GD133" s="105"/>
      <c r="GE133" s="105"/>
      <c r="GF133" s="105"/>
      <c r="GG133" s="105"/>
      <c r="GH133" s="105"/>
      <c r="GI133" s="105"/>
      <c r="GJ133" s="105"/>
      <c r="GK133" s="105"/>
      <c r="GL133" s="105"/>
      <c r="GM133" s="105"/>
      <c r="GN133" s="105"/>
      <c r="GO133" s="105"/>
      <c r="GP133" s="105"/>
      <c r="GQ133" s="105"/>
      <c r="GR133" s="105"/>
      <c r="GS133" s="105"/>
      <c r="GT133" s="105"/>
      <c r="GU133" s="105"/>
      <c r="GV133" s="105"/>
      <c r="GW133" s="105"/>
      <c r="GX133" s="105"/>
      <c r="GY133" s="105"/>
      <c r="GZ133" s="105"/>
      <c r="HA133" s="105"/>
      <c r="HB133" s="105"/>
      <c r="HC133" s="105"/>
      <c r="HD133" s="105"/>
      <c r="HE133" s="105"/>
      <c r="HF133" s="105"/>
      <c r="HG133" s="105"/>
      <c r="HH133" s="105"/>
      <c r="HI133" s="105"/>
      <c r="HJ133" s="105"/>
      <c r="HK133" s="105"/>
      <c r="HL133" s="105"/>
      <c r="HM133" s="105"/>
      <c r="HN133" s="105"/>
      <c r="HO133" s="105"/>
      <c r="HP133" s="105"/>
      <c r="HQ133" s="105"/>
      <c r="HR133" s="105"/>
      <c r="HS133" s="105"/>
      <c r="HT133" s="105"/>
      <c r="HU133" s="105"/>
      <c r="HV133" s="105"/>
      <c r="HW133" s="105"/>
      <c r="HX133" s="105"/>
      <c r="HY133" s="105"/>
      <c r="HZ133" s="105"/>
      <c r="IA133" s="105"/>
      <c r="IB133" s="105"/>
      <c r="IC133" s="105"/>
      <c r="ID133" s="105"/>
      <c r="IE133" s="105"/>
      <c r="IF133" s="105"/>
      <c r="IG133" s="105"/>
      <c r="IH133" s="105"/>
      <c r="II133" s="105"/>
      <c r="IJ133" s="105"/>
      <c r="IK133" s="105"/>
      <c r="IL133" s="105"/>
      <c r="IM133" s="105"/>
      <c r="IN133" s="105"/>
      <c r="IO133" s="105"/>
      <c r="IP133" s="105"/>
      <c r="IQ133" s="105"/>
      <c r="IR133" s="105"/>
      <c r="IS133" s="105"/>
      <c r="IT133" s="105"/>
      <c r="IU133" s="105"/>
      <c r="IV133" s="105"/>
      <c r="IW133" s="105"/>
      <c r="IX133" s="105"/>
      <c r="IY133" s="105"/>
      <c r="IZ133" s="105"/>
      <c r="JA133" s="105"/>
      <c r="JB133" s="105"/>
      <c r="JC133" s="105"/>
      <c r="JD133" s="105"/>
      <c r="JE133" s="105"/>
      <c r="JF133" s="105"/>
      <c r="JG133" s="105"/>
      <c r="JH133" s="105"/>
      <c r="JI133" s="105"/>
      <c r="JJ133" s="105"/>
      <c r="JK133" s="105"/>
      <c r="JL133" s="105"/>
      <c r="JM133" s="105"/>
      <c r="JN133" s="105"/>
      <c r="JO133" s="105"/>
      <c r="JP133" s="105"/>
      <c r="JQ133" s="105"/>
      <c r="JR133" s="105"/>
      <c r="JS133" s="105"/>
      <c r="JT133" s="105"/>
      <c r="JU133" s="105"/>
      <c r="JV133" s="105"/>
      <c r="JW133" s="105"/>
      <c r="JX133" s="105"/>
      <c r="JY133" s="105"/>
      <c r="JZ133" s="105"/>
      <c r="KA133" s="105"/>
      <c r="KB133" s="105"/>
      <c r="KC133" s="105"/>
      <c r="KD133" s="105"/>
      <c r="KE133" s="105"/>
      <c r="KF133" s="105"/>
      <c r="KG133" s="105"/>
      <c r="KH133" s="105"/>
      <c r="KI133" s="105"/>
      <c r="KJ133" s="105"/>
      <c r="KK133" s="105"/>
      <c r="KL133" s="105"/>
      <c r="KM133" s="105"/>
      <c r="KN133" s="105"/>
      <c r="KO133" s="105"/>
      <c r="KP133" s="105"/>
      <c r="KQ133" s="105"/>
      <c r="KR133" s="105"/>
      <c r="KS133" s="105"/>
      <c r="KT133" s="105"/>
      <c r="KU133" s="105"/>
      <c r="KV133" s="105"/>
      <c r="KW133" s="105"/>
      <c r="KX133" s="105"/>
      <c r="KY133" s="105"/>
      <c r="KZ133" s="105"/>
      <c r="LA133" s="105"/>
      <c r="LB133" s="105"/>
      <c r="LC133" s="105"/>
      <c r="LD133" s="105"/>
      <c r="LE133" s="105"/>
      <c r="LF133" s="105"/>
      <c r="LG133" s="105"/>
      <c r="LH133" s="105"/>
      <c r="LI133" s="105"/>
      <c r="LJ133" s="105"/>
      <c r="LK133" s="105"/>
      <c r="LL133" s="105"/>
      <c r="LM133" s="105"/>
      <c r="LN133" s="105"/>
      <c r="LO133" s="105"/>
      <c r="LP133" s="105"/>
      <c r="LQ133" s="105"/>
      <c r="LR133" s="105"/>
      <c r="LS133" s="105"/>
      <c r="LT133" s="105"/>
      <c r="LU133" s="105"/>
      <c r="LV133" s="105"/>
      <c r="LW133" s="105"/>
      <c r="LX133" s="105"/>
      <c r="LY133" s="105"/>
      <c r="LZ133" s="105"/>
      <c r="MA133" s="105"/>
      <c r="MB133" s="105"/>
      <c r="MC133" s="105"/>
      <c r="MD133" s="105"/>
      <c r="ME133" s="105"/>
      <c r="MF133" s="105"/>
      <c r="MG133" s="105"/>
      <c r="MH133" s="105"/>
      <c r="MI133" s="105"/>
      <c r="MJ133" s="105"/>
      <c r="MK133" s="105"/>
      <c r="ML133" s="105"/>
      <c r="MM133" s="105"/>
      <c r="MN133" s="105"/>
      <c r="MO133" s="105"/>
      <c r="MP133" s="105"/>
      <c r="MQ133" s="105"/>
      <c r="MR133" s="105"/>
      <c r="MS133" s="105"/>
      <c r="MT133" s="105"/>
      <c r="MU133" s="105"/>
      <c r="MV133" s="105"/>
      <c r="MW133" s="105"/>
      <c r="MX133" s="105"/>
      <c r="MY133" s="105"/>
      <c r="MZ133" s="105"/>
      <c r="NA133" s="105"/>
      <c r="NB133" s="105"/>
      <c r="NC133" s="105"/>
      <c r="ND133" s="105"/>
      <c r="NE133" s="105"/>
      <c r="NF133" s="105"/>
      <c r="NG133" s="105"/>
      <c r="NH133" s="105"/>
      <c r="NI133" s="105"/>
      <c r="NJ133" s="105"/>
      <c r="NK133" s="105"/>
      <c r="NL133" s="105"/>
      <c r="NM133" s="105"/>
      <c r="NN133" s="105"/>
      <c r="NO133" s="105"/>
      <c r="NP133" s="105"/>
      <c r="NQ133" s="105"/>
      <c r="NR133" s="105"/>
      <c r="NS133" s="105"/>
      <c r="NT133" s="105"/>
      <c r="NU133" s="105"/>
      <c r="NV133" s="105"/>
      <c r="NW133" s="105"/>
      <c r="NX133" s="105"/>
      <c r="NY133" s="105"/>
      <c r="NZ133" s="105"/>
      <c r="OA133" s="105"/>
      <c r="OB133" s="105"/>
      <c r="OC133" s="105"/>
      <c r="OD133" s="105"/>
      <c r="OE133" s="105"/>
      <c r="OF133" s="105"/>
      <c r="OG133" s="105"/>
      <c r="OH133" s="105"/>
      <c r="OI133" s="105"/>
      <c r="OJ133" s="105"/>
      <c r="OK133" s="105"/>
      <c r="OL133" s="105"/>
      <c r="OM133" s="105"/>
      <c r="ON133" s="105"/>
      <c r="OO133" s="105"/>
      <c r="OP133" s="105"/>
      <c r="OQ133" s="105"/>
      <c r="OR133" s="105"/>
      <c r="OS133" s="105"/>
      <c r="OT133" s="105"/>
      <c r="OU133" s="105"/>
      <c r="OV133" s="105"/>
      <c r="OW133" s="105"/>
      <c r="OX133" s="105"/>
      <c r="OY133" s="105"/>
      <c r="OZ133" s="105"/>
      <c r="PA133" s="105"/>
      <c r="PB133" s="105"/>
      <c r="PC133" s="105"/>
      <c r="PD133" s="105"/>
      <c r="PE133" s="105"/>
      <c r="PF133" s="105"/>
      <c r="PG133" s="105"/>
      <c r="PH133" s="105"/>
      <c r="PI133" s="105"/>
      <c r="PJ133" s="105"/>
      <c r="PK133" s="105"/>
      <c r="PL133" s="105"/>
      <c r="PM133" s="105"/>
      <c r="PN133" s="105"/>
      <c r="PO133" s="105"/>
      <c r="PP133" s="105"/>
      <c r="PQ133" s="105"/>
      <c r="PR133" s="105"/>
      <c r="PS133" s="105"/>
      <c r="PT133" s="105"/>
      <c r="PU133" s="105"/>
      <c r="PV133" s="105"/>
      <c r="PW133" s="105"/>
      <c r="PX133" s="105"/>
      <c r="PY133" s="105"/>
      <c r="PZ133" s="105"/>
      <c r="QA133" s="105"/>
      <c r="QB133" s="105"/>
      <c r="QC133" s="105"/>
      <c r="QD133" s="105"/>
      <c r="QE133" s="105"/>
      <c r="QF133" s="105"/>
      <c r="QG133" s="105"/>
      <c r="QH133" s="105"/>
      <c r="QI133" s="105"/>
      <c r="QJ133" s="105"/>
      <c r="QK133" s="105"/>
      <c r="QL133" s="105"/>
      <c r="QM133" s="105"/>
      <c r="QN133" s="105"/>
      <c r="QO133" s="105"/>
      <c r="QP133" s="105"/>
      <c r="QQ133" s="105"/>
      <c r="QR133" s="105"/>
      <c r="QS133" s="105"/>
      <c r="QT133" s="105"/>
      <c r="QU133" s="105"/>
      <c r="QV133" s="105"/>
      <c r="QW133" s="105"/>
      <c r="QX133" s="105"/>
      <c r="QY133" s="105"/>
      <c r="QZ133" s="105"/>
      <c r="RA133" s="105"/>
      <c r="RB133" s="105"/>
      <c r="RC133" s="105"/>
      <c r="RD133" s="105"/>
      <c r="RE133" s="105"/>
      <c r="RF133" s="105"/>
      <c r="RG133" s="105"/>
      <c r="RH133" s="105"/>
      <c r="RI133" s="105"/>
      <c r="RJ133" s="105"/>
      <c r="RK133" s="105"/>
      <c r="RL133" s="105"/>
      <c r="RM133" s="105"/>
      <c r="RN133" s="105"/>
      <c r="RO133" s="105"/>
      <c r="RP133" s="105"/>
      <c r="RQ133" s="105"/>
      <c r="RR133" s="105"/>
      <c r="RS133" s="105"/>
      <c r="RT133" s="105"/>
      <c r="RU133" s="105"/>
      <c r="RV133" s="105"/>
      <c r="RW133" s="105"/>
      <c r="RX133" s="105"/>
      <c r="RY133" s="105"/>
      <c r="RZ133" s="105"/>
      <c r="SA133" s="105"/>
      <c r="SB133" s="105"/>
      <c r="SC133" s="105"/>
      <c r="SD133" s="105"/>
      <c r="SE133" s="105"/>
      <c r="SF133" s="105"/>
      <c r="SG133" s="105"/>
      <c r="SH133" s="105"/>
      <c r="SI133" s="105"/>
      <c r="SJ133" s="105"/>
      <c r="SK133" s="105"/>
      <c r="SL133" s="105"/>
      <c r="SM133" s="105"/>
      <c r="SN133" s="105"/>
      <c r="SO133" s="105"/>
      <c r="SP133" s="105"/>
      <c r="SQ133" s="105"/>
      <c r="SR133" s="105"/>
      <c r="SS133" s="105"/>
      <c r="ST133" s="105"/>
      <c r="SU133" s="105"/>
      <c r="SV133" s="105"/>
      <c r="SW133" s="105"/>
      <c r="SX133" s="105"/>
      <c r="SY133" s="105"/>
      <c r="SZ133" s="105"/>
      <c r="TA133" s="105"/>
      <c r="TB133" s="105"/>
      <c r="TC133" s="105"/>
      <c r="TD133" s="105"/>
      <c r="TE133" s="105"/>
      <c r="TF133" s="105"/>
      <c r="TG133" s="105"/>
      <c r="TH133" s="105"/>
      <c r="TI133" s="105"/>
      <c r="TJ133" s="105"/>
      <c r="TK133" s="105"/>
      <c r="TL133" s="105"/>
      <c r="TM133" s="105"/>
      <c r="TN133" s="105"/>
      <c r="TO133" s="105"/>
      <c r="TP133" s="105"/>
      <c r="TQ133" s="105"/>
      <c r="TR133" s="105"/>
      <c r="TS133" s="105"/>
      <c r="TT133" s="105"/>
      <c r="TU133" s="105"/>
      <c r="TV133" s="105"/>
      <c r="TW133" s="105"/>
      <c r="TX133" s="105"/>
      <c r="TY133" s="105"/>
      <c r="TZ133" s="105"/>
      <c r="UA133" s="105"/>
      <c r="UB133" s="105"/>
      <c r="UC133" s="105"/>
      <c r="UD133" s="105"/>
      <c r="UE133" s="105"/>
      <c r="UF133" s="105"/>
      <c r="UG133" s="105"/>
      <c r="UH133" s="105"/>
      <c r="UI133" s="105"/>
      <c r="UJ133" s="105"/>
      <c r="UK133" s="105"/>
      <c r="UL133" s="105"/>
      <c r="UM133" s="105"/>
      <c r="UN133" s="105"/>
      <c r="UO133" s="105"/>
      <c r="UP133" s="105"/>
      <c r="UQ133" s="105"/>
      <c r="UR133" s="105"/>
      <c r="US133" s="105"/>
      <c r="UT133" s="105"/>
      <c r="UU133" s="105"/>
      <c r="UV133" s="105"/>
      <c r="UW133" s="105"/>
      <c r="UX133" s="105"/>
      <c r="UY133" s="105"/>
      <c r="UZ133" s="105"/>
      <c r="VA133" s="105"/>
      <c r="VB133" s="105"/>
      <c r="VC133" s="105"/>
      <c r="VD133" s="105"/>
      <c r="VE133" s="105"/>
      <c r="VF133" s="105"/>
      <c r="VG133" s="105"/>
      <c r="VH133" s="105"/>
      <c r="VI133" s="105"/>
      <c r="VJ133" s="105"/>
      <c r="VK133" s="105"/>
      <c r="VL133" s="105"/>
      <c r="VM133" s="105"/>
      <c r="VN133" s="105"/>
      <c r="VO133" s="105"/>
      <c r="VP133" s="105"/>
      <c r="VQ133" s="105"/>
      <c r="VR133" s="105"/>
      <c r="VS133" s="105"/>
      <c r="VT133" s="105"/>
      <c r="VU133" s="105"/>
      <c r="VV133" s="105"/>
      <c r="VW133" s="105"/>
      <c r="VX133" s="105"/>
      <c r="VY133" s="105"/>
      <c r="VZ133" s="105"/>
      <c r="WA133" s="105"/>
      <c r="WB133" s="105"/>
      <c r="WC133" s="105"/>
      <c r="WD133" s="105"/>
      <c r="WE133" s="105"/>
      <c r="WF133" s="105"/>
      <c r="WG133" s="105"/>
      <c r="WH133" s="105"/>
      <c r="WI133" s="105"/>
      <c r="WJ133" s="105"/>
      <c r="WK133" s="105"/>
      <c r="WL133" s="105"/>
      <c r="WM133" s="105"/>
      <c r="WN133" s="105"/>
      <c r="WO133" s="105"/>
      <c r="WP133" s="105"/>
      <c r="WQ133" s="105"/>
      <c r="WR133" s="105"/>
      <c r="WS133" s="105"/>
      <c r="WT133" s="105"/>
      <c r="WU133" s="105"/>
      <c r="WV133" s="105"/>
      <c r="WW133" s="105"/>
      <c r="WX133" s="105"/>
      <c r="WY133" s="105"/>
      <c r="WZ133" s="105"/>
      <c r="XA133" s="105"/>
      <c r="XB133" s="105"/>
      <c r="XC133" s="105"/>
      <c r="XD133" s="105"/>
      <c r="XE133" s="105"/>
      <c r="XF133" s="105"/>
      <c r="XG133" s="105"/>
      <c r="XH133" s="105"/>
      <c r="XI133" s="105"/>
      <c r="XJ133" s="105"/>
      <c r="XK133" s="105"/>
      <c r="XL133" s="105"/>
      <c r="XM133" s="105"/>
      <c r="XN133" s="105"/>
      <c r="XO133" s="105"/>
      <c r="XP133" s="105"/>
      <c r="XQ133" s="105"/>
      <c r="XR133" s="105"/>
      <c r="XS133" s="105"/>
      <c r="XT133" s="105"/>
      <c r="XU133" s="105"/>
      <c r="XV133" s="105"/>
      <c r="XW133" s="105"/>
      <c r="XX133" s="105"/>
      <c r="XY133" s="105"/>
      <c r="XZ133" s="105"/>
      <c r="YA133" s="105"/>
      <c r="YB133" s="105"/>
      <c r="YC133" s="105"/>
      <c r="YD133" s="105"/>
      <c r="YE133" s="105"/>
      <c r="YF133" s="105"/>
      <c r="YG133" s="105"/>
      <c r="YH133" s="105"/>
      <c r="YI133" s="105"/>
      <c r="YJ133" s="105"/>
      <c r="YK133" s="105"/>
      <c r="YL133" s="105"/>
      <c r="YM133" s="105"/>
      <c r="YN133" s="105"/>
      <c r="YO133" s="105"/>
      <c r="YP133" s="105"/>
      <c r="YQ133" s="105"/>
      <c r="YR133" s="105"/>
      <c r="YS133" s="105"/>
      <c r="YT133" s="105"/>
      <c r="YU133" s="105"/>
      <c r="YV133" s="105"/>
      <c r="YW133" s="105"/>
      <c r="YX133" s="105"/>
      <c r="YY133" s="105"/>
      <c r="YZ133" s="105"/>
      <c r="ZA133" s="105"/>
      <c r="ZB133" s="105"/>
      <c r="ZC133" s="105"/>
      <c r="ZD133" s="105"/>
      <c r="ZE133" s="105"/>
      <c r="ZF133" s="105"/>
      <c r="ZG133" s="105"/>
      <c r="ZH133" s="105"/>
      <c r="ZI133" s="105"/>
      <c r="ZJ133" s="105"/>
      <c r="ZK133" s="105"/>
      <c r="ZL133" s="105"/>
      <c r="ZM133" s="105"/>
      <c r="ZN133" s="105"/>
      <c r="ZO133" s="105"/>
      <c r="ZP133" s="105"/>
      <c r="ZQ133" s="105"/>
      <c r="ZR133" s="105"/>
      <c r="ZS133" s="105"/>
      <c r="ZT133" s="105"/>
      <c r="ZU133" s="105"/>
      <c r="ZV133" s="105"/>
      <c r="ZW133" s="105"/>
      <c r="ZX133" s="105"/>
      <c r="ZY133" s="105"/>
      <c r="ZZ133" s="105"/>
      <c r="AAA133" s="105"/>
      <c r="AAB133" s="105"/>
      <c r="AAC133" s="105"/>
      <c r="AAD133" s="105"/>
      <c r="AAE133" s="105"/>
      <c r="AAF133" s="105"/>
      <c r="AAG133" s="105"/>
      <c r="AAH133" s="105"/>
      <c r="AAI133" s="105"/>
      <c r="AAJ133" s="105"/>
      <c r="AAK133" s="105"/>
      <c r="AAL133" s="105"/>
      <c r="AAM133" s="105"/>
      <c r="AAN133" s="105"/>
      <c r="AAO133" s="105"/>
      <c r="AAP133" s="105"/>
      <c r="AAQ133" s="105"/>
      <c r="AAR133" s="105"/>
      <c r="AAS133" s="105"/>
      <c r="AAT133" s="105"/>
      <c r="AAU133" s="105"/>
      <c r="AAV133" s="105"/>
      <c r="AAW133" s="105"/>
      <c r="AAX133" s="105"/>
      <c r="AAY133" s="105"/>
      <c r="AAZ133" s="105"/>
      <c r="ABA133" s="105"/>
      <c r="ABB133" s="105"/>
      <c r="ABC133" s="105"/>
      <c r="ABD133" s="105"/>
      <c r="ABE133" s="105"/>
      <c r="ABF133" s="105"/>
      <c r="ABG133" s="105"/>
      <c r="ABH133" s="105"/>
      <c r="ABI133" s="105"/>
      <c r="ABJ133" s="105"/>
      <c r="ABK133" s="105"/>
      <c r="ABL133" s="105"/>
      <c r="ABM133" s="105"/>
      <c r="ABN133" s="105"/>
      <c r="ABO133" s="105"/>
      <c r="ABP133" s="105"/>
      <c r="ABQ133" s="105"/>
      <c r="ABR133" s="105"/>
      <c r="ABS133" s="105"/>
      <c r="ABT133" s="105"/>
      <c r="ABU133" s="105"/>
      <c r="ABV133" s="105"/>
      <c r="ABW133" s="105"/>
      <c r="ABX133" s="105"/>
      <c r="ABY133" s="105"/>
      <c r="ABZ133" s="105"/>
      <c r="ACA133" s="105"/>
      <c r="ACB133" s="105"/>
      <c r="ACC133" s="105"/>
      <c r="ACD133" s="105"/>
      <c r="ACE133" s="105"/>
      <c r="ACF133" s="105"/>
      <c r="ACG133" s="105"/>
      <c r="ACH133" s="105"/>
      <c r="ACI133" s="105"/>
      <c r="ACJ133" s="105"/>
      <c r="ACK133" s="105"/>
      <c r="ACL133" s="105"/>
      <c r="ACM133" s="105"/>
      <c r="ACN133" s="105"/>
      <c r="ACO133" s="105"/>
      <c r="ACP133" s="105"/>
      <c r="ACQ133" s="105"/>
      <c r="ACR133" s="105"/>
      <c r="ACS133" s="105"/>
      <c r="ACT133" s="105"/>
      <c r="ACU133" s="105"/>
      <c r="ACV133" s="105"/>
      <c r="ACW133" s="105"/>
      <c r="ACX133" s="105"/>
      <c r="ACY133" s="105"/>
      <c r="ACZ133" s="105"/>
      <c r="ADA133" s="105"/>
      <c r="ADB133" s="105"/>
      <c r="ADC133" s="105"/>
      <c r="ADD133" s="105"/>
      <c r="ADE133" s="105"/>
      <c r="ADF133" s="105"/>
      <c r="ADG133" s="105"/>
      <c r="ADH133" s="105"/>
      <c r="ADI133" s="105"/>
      <c r="ADJ133" s="105"/>
      <c r="ADK133" s="105"/>
      <c r="ADL133" s="105"/>
      <c r="ADM133" s="105"/>
      <c r="ADN133" s="105"/>
      <c r="ADO133" s="105"/>
      <c r="ADP133" s="105"/>
      <c r="ADQ133" s="105"/>
      <c r="ADR133" s="105"/>
      <c r="ADS133" s="105"/>
      <c r="ADT133" s="105"/>
      <c r="ADU133" s="105"/>
      <c r="ADV133" s="105"/>
      <c r="ADW133" s="105"/>
      <c r="ADX133" s="105"/>
      <c r="ADY133" s="105"/>
      <c r="ADZ133" s="105"/>
      <c r="AEA133" s="105"/>
      <c r="AEB133" s="105"/>
      <c r="AEC133" s="105"/>
      <c r="AED133" s="105"/>
      <c r="AEE133" s="105"/>
      <c r="AEF133" s="105"/>
      <c r="AEG133" s="105"/>
      <c r="AEH133" s="105"/>
      <c r="AEI133" s="105"/>
      <c r="AEJ133" s="105"/>
      <c r="AEK133" s="105"/>
      <c r="AEL133" s="105"/>
      <c r="AEM133" s="105"/>
      <c r="AEN133" s="105"/>
      <c r="AEO133" s="105"/>
      <c r="AEP133" s="105"/>
      <c r="AEQ133" s="105"/>
      <c r="AER133" s="105"/>
      <c r="AES133" s="105"/>
      <c r="AET133" s="105"/>
      <c r="AEU133" s="105"/>
      <c r="AEV133" s="105"/>
      <c r="AEW133" s="105"/>
      <c r="AEX133" s="105"/>
      <c r="AEY133" s="105"/>
      <c r="AEZ133" s="105"/>
      <c r="AFA133" s="105"/>
      <c r="AFB133" s="105"/>
      <c r="AFC133" s="105"/>
      <c r="AFD133" s="105"/>
      <c r="AFE133" s="105"/>
      <c r="AFF133" s="105"/>
      <c r="AFG133" s="105"/>
      <c r="AFH133" s="105"/>
      <c r="AFI133" s="105"/>
      <c r="AFJ133" s="105"/>
      <c r="AFK133" s="105"/>
      <c r="AFL133" s="105"/>
      <c r="AFM133" s="105"/>
      <c r="AFN133" s="105"/>
      <c r="AFO133" s="105"/>
      <c r="AFP133" s="105"/>
      <c r="AFQ133" s="105"/>
      <c r="AFR133" s="105"/>
      <c r="AFS133" s="105"/>
      <c r="AFT133" s="105"/>
      <c r="AFU133" s="105"/>
      <c r="AFV133" s="105"/>
      <c r="AFW133" s="105"/>
      <c r="AFX133" s="105"/>
      <c r="AFY133" s="105"/>
      <c r="AFZ133" s="105"/>
      <c r="AGA133" s="105"/>
      <c r="AGB133" s="105"/>
      <c r="AGC133" s="105"/>
      <c r="AGD133" s="105"/>
      <c r="AGE133" s="105"/>
      <c r="AGF133" s="105"/>
      <c r="AGG133" s="105"/>
      <c r="AGH133" s="105"/>
      <c r="AGI133" s="105"/>
      <c r="AGJ133" s="105"/>
      <c r="AGK133" s="105"/>
      <c r="AGL133" s="105"/>
      <c r="AGM133" s="105"/>
      <c r="AGN133" s="105"/>
      <c r="AGO133" s="105"/>
      <c r="AGP133" s="105"/>
      <c r="AGQ133" s="105"/>
      <c r="AGR133" s="105"/>
      <c r="AGS133" s="105"/>
      <c r="AGT133" s="105"/>
      <c r="AGU133" s="105"/>
      <c r="AGV133" s="105"/>
      <c r="AGW133" s="105"/>
      <c r="AGX133" s="105"/>
      <c r="AGY133" s="105"/>
      <c r="AGZ133" s="105"/>
      <c r="AHA133" s="105"/>
      <c r="AHB133" s="105"/>
      <c r="AHC133" s="105"/>
      <c r="AHD133" s="105"/>
      <c r="AHE133" s="105"/>
      <c r="AHF133" s="105"/>
      <c r="AHG133" s="105"/>
      <c r="AHH133" s="105"/>
      <c r="AHI133" s="105"/>
      <c r="AHJ133" s="105"/>
      <c r="AHK133" s="105"/>
      <c r="AHL133" s="105"/>
      <c r="AHM133" s="105"/>
      <c r="AHN133" s="105"/>
      <c r="AHO133" s="105"/>
      <c r="AHP133" s="105"/>
      <c r="AHQ133" s="105"/>
      <c r="AHR133" s="105"/>
      <c r="AHS133" s="105"/>
      <c r="AHT133" s="105"/>
      <c r="AHU133" s="105"/>
      <c r="AHV133" s="105"/>
      <c r="AHW133" s="105"/>
      <c r="AHX133" s="105"/>
      <c r="AHY133" s="105"/>
      <c r="AHZ133" s="105"/>
      <c r="AIA133" s="105"/>
      <c r="AIB133" s="105"/>
      <c r="AIC133" s="105"/>
      <c r="AID133" s="105"/>
      <c r="AIE133" s="105"/>
      <c r="AIF133" s="105"/>
      <c r="AIG133" s="105"/>
      <c r="AIH133" s="105"/>
      <c r="AII133" s="105"/>
      <c r="AIJ133" s="105"/>
      <c r="AIK133" s="105"/>
      <c r="AIL133" s="105"/>
      <c r="AIM133" s="105"/>
      <c r="AIN133" s="105"/>
      <c r="AIO133" s="105"/>
      <c r="AIP133" s="105"/>
      <c r="AIQ133" s="105"/>
      <c r="AIR133" s="105"/>
      <c r="AIS133" s="105"/>
      <c r="AIT133" s="105"/>
      <c r="AIU133" s="105"/>
      <c r="AIV133" s="105"/>
      <c r="AIW133" s="105"/>
      <c r="AIX133" s="105"/>
      <c r="AIY133" s="105"/>
      <c r="AIZ133" s="105"/>
      <c r="AJA133" s="105"/>
      <c r="AJB133" s="105"/>
      <c r="AJC133" s="105"/>
      <c r="AJD133" s="105"/>
      <c r="AJE133" s="105"/>
      <c r="AJF133" s="105"/>
      <c r="AJG133" s="105"/>
      <c r="AJH133" s="105"/>
      <c r="AJI133" s="105"/>
      <c r="AJJ133" s="105"/>
      <c r="AJK133" s="105"/>
      <c r="AJL133" s="105"/>
      <c r="AJM133" s="105"/>
      <c r="AJN133" s="105"/>
      <c r="AJO133" s="105"/>
      <c r="AJP133" s="105"/>
      <c r="AJQ133" s="105"/>
      <c r="AJR133" s="105"/>
      <c r="AJS133" s="105"/>
      <c r="AJT133" s="105"/>
      <c r="AJU133" s="105"/>
      <c r="AJV133" s="105"/>
      <c r="AJW133" s="105"/>
      <c r="AJX133" s="105"/>
      <c r="AJY133" s="105"/>
      <c r="AJZ133" s="105"/>
      <c r="AKA133" s="105"/>
      <c r="AKB133" s="105"/>
      <c r="AKC133" s="105"/>
      <c r="AKD133" s="105"/>
      <c r="AKE133" s="105"/>
      <c r="AKF133" s="105"/>
      <c r="AKG133" s="105"/>
      <c r="AKH133" s="105"/>
      <c r="AKI133" s="105"/>
      <c r="AKJ133" s="105"/>
      <c r="AKK133" s="105"/>
      <c r="AKL133" s="105"/>
      <c r="AKM133" s="105"/>
      <c r="AKN133" s="105"/>
      <c r="AKO133" s="105"/>
      <c r="AKP133" s="105"/>
      <c r="AKQ133" s="105"/>
      <c r="AKR133" s="105"/>
      <c r="AKS133" s="105"/>
      <c r="AKT133" s="105"/>
      <c r="AKU133" s="105"/>
      <c r="AKV133" s="105"/>
      <c r="AKW133" s="105"/>
      <c r="AKX133" s="105"/>
      <c r="AKY133" s="105"/>
      <c r="AKZ133" s="105"/>
      <c r="ALA133" s="105"/>
      <c r="ALB133" s="105"/>
      <c r="ALC133" s="105"/>
      <c r="ALD133" s="105"/>
      <c r="ALE133" s="105"/>
      <c r="ALF133" s="105"/>
      <c r="ALG133" s="105"/>
      <c r="ALH133" s="105"/>
      <c r="ALI133" s="105"/>
      <c r="ALJ133" s="105"/>
      <c r="ALK133" s="105"/>
      <c r="ALL133" s="105"/>
      <c r="ALM133" s="105"/>
      <c r="ALN133" s="105"/>
      <c r="ALO133" s="105"/>
      <c r="ALP133" s="105"/>
      <c r="ALQ133" s="105"/>
      <c r="ALR133" s="105"/>
      <c r="ALS133" s="105"/>
      <c r="ALT133" s="105"/>
      <c r="ALU133" s="105"/>
      <c r="ALV133" s="105"/>
      <c r="ALW133" s="105"/>
      <c r="ALX133" s="105"/>
      <c r="ALY133" s="105"/>
      <c r="ALZ133" s="105"/>
      <c r="AMA133" s="105"/>
      <c r="AMB133" s="105"/>
      <c r="AMC133" s="105"/>
      <c r="AMD133" s="105"/>
      <c r="AME133" s="105"/>
      <c r="AMF133" s="105"/>
      <c r="AMG133" s="105"/>
      <c r="AMH133" s="105"/>
      <c r="AMI133" s="105"/>
      <c r="AMJ133" s="105"/>
      <c r="AMK133" s="105"/>
      <c r="AML133" s="105"/>
      <c r="AMM133" s="105"/>
      <c r="AMN133" s="105"/>
      <c r="AMO133" s="105"/>
      <c r="AMP133" s="105"/>
      <c r="AMQ133" s="105"/>
      <c r="AMR133" s="105"/>
      <c r="AMS133" s="105"/>
      <c r="AMT133" s="105"/>
      <c r="AMU133" s="105"/>
      <c r="AMV133" s="105"/>
      <c r="AMW133" s="105"/>
      <c r="AMX133" s="105"/>
      <c r="AMY133" s="105"/>
      <c r="AMZ133" s="105"/>
      <c r="ANA133" s="105"/>
      <c r="ANB133" s="105"/>
      <c r="ANC133" s="105"/>
      <c r="AND133" s="105"/>
      <c r="ANE133" s="105"/>
      <c r="ANF133" s="105"/>
      <c r="ANG133" s="105"/>
      <c r="ANH133" s="105"/>
      <c r="ANI133" s="105"/>
      <c r="ANJ133" s="105"/>
      <c r="ANK133" s="105"/>
      <c r="ANL133" s="105"/>
      <c r="ANM133" s="105"/>
      <c r="ANN133" s="105"/>
      <c r="ANO133" s="105"/>
      <c r="ANP133" s="105"/>
      <c r="ANQ133" s="105"/>
      <c r="ANR133" s="105"/>
      <c r="ANS133" s="105"/>
      <c r="ANT133" s="105"/>
      <c r="ANU133" s="105"/>
      <c r="ANV133" s="105"/>
      <c r="ANW133" s="105"/>
      <c r="ANX133" s="105"/>
      <c r="ANY133" s="105"/>
      <c r="ANZ133" s="105"/>
      <c r="AOA133" s="105"/>
      <c r="AOB133" s="105"/>
      <c r="AOC133" s="105"/>
      <c r="AOD133" s="105"/>
      <c r="AOE133" s="105"/>
      <c r="AOF133" s="105"/>
      <c r="AOG133" s="105"/>
      <c r="AOH133" s="105"/>
      <c r="AOI133" s="105"/>
      <c r="AOJ133" s="105"/>
      <c r="AOK133" s="105"/>
      <c r="AOL133" s="105"/>
      <c r="AOM133" s="105"/>
      <c r="AON133" s="105"/>
      <c r="AOO133" s="105"/>
      <c r="AOP133" s="105"/>
      <c r="AOQ133" s="105"/>
      <c r="AOR133" s="105"/>
      <c r="AOS133" s="105"/>
      <c r="AOT133" s="105"/>
      <c r="AOU133" s="105"/>
      <c r="AOV133" s="105"/>
      <c r="AOW133" s="105"/>
      <c r="AOX133" s="105"/>
      <c r="AOY133" s="105"/>
      <c r="AOZ133" s="105"/>
      <c r="APA133" s="105"/>
      <c r="APB133" s="105"/>
      <c r="APC133" s="105"/>
      <c r="APD133" s="105"/>
      <c r="APE133" s="105"/>
      <c r="APF133" s="105"/>
      <c r="APG133" s="105"/>
      <c r="APH133" s="105"/>
      <c r="API133" s="105"/>
      <c r="APJ133" s="105"/>
      <c r="APK133" s="105"/>
      <c r="APL133" s="105"/>
      <c r="APM133" s="105"/>
      <c r="APN133" s="105"/>
      <c r="APO133" s="105"/>
      <c r="APP133" s="105"/>
      <c r="APQ133" s="105"/>
      <c r="APR133" s="105"/>
      <c r="APS133" s="105"/>
      <c r="APT133" s="105"/>
      <c r="APU133" s="105"/>
      <c r="APV133" s="105"/>
      <c r="APW133" s="105"/>
      <c r="APX133" s="105"/>
      <c r="APY133" s="105"/>
      <c r="APZ133" s="105"/>
      <c r="AQA133" s="105"/>
      <c r="AQB133" s="105"/>
      <c r="AQC133" s="105"/>
      <c r="AQD133" s="105"/>
      <c r="AQE133" s="105"/>
      <c r="AQF133" s="105"/>
      <c r="AQG133" s="105"/>
      <c r="AQH133" s="105"/>
      <c r="AQI133" s="105"/>
      <c r="AQJ133" s="105"/>
      <c r="AQK133" s="105"/>
      <c r="AQL133" s="105"/>
      <c r="AQM133" s="105"/>
      <c r="AQN133" s="105"/>
      <c r="AQO133" s="105"/>
      <c r="AQP133" s="105"/>
      <c r="AQQ133" s="105"/>
      <c r="AQR133" s="105"/>
      <c r="AQS133" s="105"/>
      <c r="AQT133" s="105"/>
      <c r="AQU133" s="105"/>
      <c r="AQV133" s="105"/>
      <c r="AQW133" s="105"/>
      <c r="AQX133" s="105"/>
      <c r="AQY133" s="105"/>
      <c r="AQZ133" s="105"/>
      <c r="ARA133" s="105"/>
      <c r="ARB133" s="105"/>
      <c r="ARC133" s="105"/>
      <c r="ARD133" s="105"/>
      <c r="ARE133" s="105"/>
      <c r="ARF133" s="105"/>
      <c r="ARG133" s="105"/>
      <c r="ARH133" s="105"/>
      <c r="ARI133" s="105"/>
      <c r="ARJ133" s="105"/>
      <c r="ARK133" s="105"/>
      <c r="ARL133" s="105"/>
      <c r="ARM133" s="105"/>
      <c r="ARN133" s="105"/>
      <c r="ARO133" s="105"/>
      <c r="ARP133" s="105"/>
      <c r="ARQ133" s="105"/>
      <c r="ARR133" s="105"/>
      <c r="ARS133" s="105"/>
      <c r="ART133" s="105"/>
      <c r="ARU133" s="105"/>
      <c r="ARV133" s="105"/>
      <c r="ARW133" s="105"/>
      <c r="ARX133" s="105"/>
      <c r="ARY133" s="105"/>
      <c r="ARZ133" s="105"/>
      <c r="ASA133" s="105"/>
      <c r="ASB133" s="105"/>
      <c r="ASC133" s="105"/>
      <c r="ASD133" s="105"/>
      <c r="ASE133" s="105"/>
      <c r="ASF133" s="105"/>
      <c r="ASG133" s="105"/>
      <c r="ASH133" s="105"/>
      <c r="ASI133" s="105"/>
      <c r="ASJ133" s="105"/>
      <c r="ASK133" s="105"/>
      <c r="ASL133" s="105"/>
      <c r="ASM133" s="105"/>
      <c r="ASN133" s="105"/>
      <c r="ASO133" s="105"/>
      <c r="ASP133" s="105"/>
      <c r="ASQ133" s="105"/>
      <c r="ASR133" s="105"/>
      <c r="ASS133" s="105"/>
      <c r="AST133" s="105"/>
      <c r="ASU133" s="105"/>
      <c r="ASV133" s="105"/>
      <c r="ASW133" s="105"/>
      <c r="ASX133" s="105"/>
      <c r="ASY133" s="105"/>
      <c r="ASZ133" s="105"/>
      <c r="ATA133" s="105"/>
      <c r="ATB133" s="105"/>
      <c r="ATC133" s="105"/>
      <c r="ATD133" s="105"/>
      <c r="ATE133" s="105"/>
      <c r="ATF133" s="105"/>
      <c r="ATG133" s="105"/>
      <c r="ATH133" s="105"/>
      <c r="ATI133" s="105"/>
      <c r="ATJ133" s="105"/>
      <c r="ATK133" s="105"/>
      <c r="ATL133" s="105"/>
      <c r="ATM133" s="105"/>
      <c r="ATN133" s="105"/>
      <c r="ATO133" s="105"/>
      <c r="ATP133" s="105"/>
      <c r="ATQ133" s="105"/>
      <c r="ATR133" s="105"/>
      <c r="ATS133" s="105"/>
      <c r="ATT133" s="105"/>
      <c r="ATU133" s="105"/>
      <c r="ATV133" s="105"/>
      <c r="ATW133" s="105"/>
      <c r="ATX133" s="105"/>
      <c r="ATY133" s="105"/>
      <c r="ATZ133" s="105"/>
      <c r="AUA133" s="105"/>
      <c r="AUB133" s="105"/>
      <c r="AUC133" s="105"/>
      <c r="AUD133" s="105"/>
      <c r="AUE133" s="105"/>
      <c r="AUF133" s="105"/>
      <c r="AUG133" s="105"/>
      <c r="AUH133" s="105"/>
      <c r="AUI133" s="105"/>
      <c r="AUJ133" s="105"/>
      <c r="AUK133" s="105"/>
      <c r="AUL133" s="105"/>
      <c r="AUM133" s="105"/>
      <c r="AUN133" s="105"/>
      <c r="AUO133" s="105"/>
      <c r="AUP133" s="105"/>
      <c r="AUQ133" s="105"/>
      <c r="AUR133" s="105"/>
      <c r="AUS133" s="105"/>
      <c r="AUT133" s="105"/>
      <c r="AUU133" s="105"/>
      <c r="AUV133" s="105"/>
      <c r="AUW133" s="105"/>
      <c r="AUX133" s="105"/>
      <c r="AUY133" s="105"/>
      <c r="AUZ133" s="105"/>
      <c r="AVA133" s="105"/>
      <c r="AVB133" s="105"/>
      <c r="AVC133" s="105"/>
      <c r="AVD133" s="105"/>
      <c r="AVE133" s="105"/>
      <c r="AVF133" s="105"/>
      <c r="AVG133" s="105"/>
      <c r="AVH133" s="105"/>
      <c r="AVI133" s="105"/>
      <c r="AVJ133" s="105"/>
      <c r="AVK133" s="105"/>
      <c r="AVL133" s="105"/>
      <c r="AVM133" s="105"/>
      <c r="AVN133" s="105"/>
      <c r="AVO133" s="105"/>
      <c r="AVP133" s="105"/>
      <c r="AVQ133" s="105"/>
      <c r="AVR133" s="105"/>
      <c r="AVS133" s="105"/>
      <c r="AVT133" s="105"/>
      <c r="AVU133" s="105"/>
      <c r="AVV133" s="105"/>
      <c r="AVW133" s="105"/>
      <c r="AVX133" s="105"/>
      <c r="AVY133" s="105"/>
      <c r="AVZ133" s="105"/>
      <c r="AWA133" s="105"/>
      <c r="AWB133" s="105"/>
      <c r="AWC133" s="105"/>
      <c r="AWD133" s="105"/>
      <c r="AWE133" s="105"/>
      <c r="AWF133" s="105"/>
      <c r="AWG133" s="105"/>
      <c r="AWH133" s="105"/>
    </row>
    <row r="134" spans="1:1282" s="58" customFormat="1" ht="15.75">
      <c r="A134" s="2578"/>
      <c r="B134" s="65"/>
      <c r="C134" s="7"/>
      <c r="D134" s="7"/>
      <c r="E134" s="7"/>
      <c r="F134" s="7"/>
      <c r="G134" s="7"/>
      <c r="H134" s="7"/>
      <c r="I134" s="7"/>
      <c r="J134" s="88"/>
      <c r="K134" s="7"/>
      <c r="L134" s="7"/>
      <c r="M134" s="7"/>
      <c r="N134" s="8"/>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5"/>
      <c r="AR134" s="105"/>
      <c r="AS134" s="105"/>
      <c r="AT134" s="105"/>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c r="BV134" s="105"/>
      <c r="BW134" s="105"/>
      <c r="BX134" s="105"/>
      <c r="BY134" s="105"/>
      <c r="BZ134" s="105"/>
      <c r="CA134" s="105"/>
      <c r="CB134" s="105"/>
      <c r="CC134" s="105"/>
      <c r="CD134" s="105"/>
      <c r="CE134" s="105"/>
      <c r="CF134" s="105"/>
      <c r="CG134" s="105"/>
      <c r="CH134" s="105"/>
      <c r="CI134" s="105"/>
      <c r="CJ134" s="105"/>
      <c r="CK134" s="105"/>
      <c r="CL134" s="105"/>
      <c r="CM134" s="105"/>
      <c r="CN134" s="105"/>
      <c r="CO134" s="105"/>
      <c r="CP134" s="105"/>
      <c r="CQ134" s="105"/>
      <c r="CR134" s="105"/>
      <c r="CS134" s="105"/>
      <c r="CT134" s="105"/>
      <c r="CU134" s="105"/>
      <c r="CV134" s="105"/>
      <c r="CW134" s="105"/>
      <c r="CX134" s="105"/>
      <c r="CY134" s="105"/>
      <c r="CZ134" s="105"/>
      <c r="DA134" s="105"/>
      <c r="DB134" s="105"/>
      <c r="DC134" s="105"/>
      <c r="DD134" s="105"/>
      <c r="DE134" s="105"/>
      <c r="DF134" s="105"/>
      <c r="DG134" s="105"/>
      <c r="DH134" s="105"/>
      <c r="DI134" s="105"/>
      <c r="DJ134" s="105"/>
      <c r="DK134" s="105"/>
      <c r="DL134" s="105"/>
      <c r="DM134" s="105"/>
      <c r="DN134" s="105"/>
      <c r="DO134" s="105"/>
      <c r="DP134" s="105"/>
      <c r="DQ134" s="105"/>
      <c r="DR134" s="105"/>
      <c r="DS134" s="105"/>
      <c r="DT134" s="105"/>
      <c r="DU134" s="105"/>
      <c r="DV134" s="105"/>
      <c r="DW134" s="105"/>
      <c r="DX134" s="105"/>
      <c r="DY134" s="105"/>
      <c r="DZ134" s="105"/>
      <c r="EA134" s="105"/>
      <c r="EB134" s="105"/>
      <c r="EC134" s="105"/>
      <c r="ED134" s="105"/>
      <c r="EE134" s="105"/>
      <c r="EF134" s="105"/>
      <c r="EG134" s="105"/>
      <c r="EH134" s="105"/>
      <c r="EI134" s="105"/>
      <c r="EJ134" s="105"/>
      <c r="EK134" s="105"/>
      <c r="EL134" s="105"/>
      <c r="EM134" s="105"/>
      <c r="EN134" s="105"/>
      <c r="EO134" s="105"/>
      <c r="EP134" s="105"/>
      <c r="EQ134" s="105"/>
      <c r="ER134" s="105"/>
      <c r="ES134" s="105"/>
      <c r="ET134" s="105"/>
      <c r="EU134" s="105"/>
      <c r="EV134" s="105"/>
      <c r="EW134" s="105"/>
      <c r="EX134" s="105"/>
      <c r="EY134" s="105"/>
      <c r="EZ134" s="105"/>
      <c r="FA134" s="105"/>
      <c r="FB134" s="105"/>
      <c r="FC134" s="105"/>
      <c r="FD134" s="105"/>
      <c r="FE134" s="105"/>
      <c r="FF134" s="105"/>
      <c r="FG134" s="105"/>
      <c r="FH134" s="105"/>
      <c r="FI134" s="105"/>
      <c r="FJ134" s="105"/>
      <c r="FK134" s="105"/>
      <c r="FL134" s="105"/>
      <c r="FM134" s="105"/>
      <c r="FN134" s="105"/>
      <c r="FO134" s="105"/>
      <c r="FP134" s="105"/>
      <c r="FQ134" s="105"/>
      <c r="FR134" s="105"/>
      <c r="FS134" s="105"/>
      <c r="FT134" s="105"/>
      <c r="FU134" s="105"/>
      <c r="FV134" s="105"/>
      <c r="FW134" s="105"/>
      <c r="FX134" s="105"/>
      <c r="FY134" s="105"/>
      <c r="FZ134" s="105"/>
      <c r="GA134" s="105"/>
      <c r="GB134" s="105"/>
      <c r="GC134" s="105"/>
      <c r="GD134" s="105"/>
      <c r="GE134" s="105"/>
      <c r="GF134" s="105"/>
      <c r="GG134" s="105"/>
      <c r="GH134" s="105"/>
      <c r="GI134" s="105"/>
      <c r="GJ134" s="105"/>
      <c r="GK134" s="105"/>
      <c r="GL134" s="105"/>
      <c r="GM134" s="105"/>
      <c r="GN134" s="105"/>
      <c r="GO134" s="105"/>
      <c r="GP134" s="105"/>
      <c r="GQ134" s="105"/>
      <c r="GR134" s="105"/>
      <c r="GS134" s="105"/>
      <c r="GT134" s="105"/>
      <c r="GU134" s="105"/>
      <c r="GV134" s="105"/>
      <c r="GW134" s="105"/>
      <c r="GX134" s="105"/>
      <c r="GY134" s="105"/>
      <c r="GZ134" s="105"/>
      <c r="HA134" s="105"/>
      <c r="HB134" s="105"/>
      <c r="HC134" s="105"/>
      <c r="HD134" s="105"/>
      <c r="HE134" s="105"/>
      <c r="HF134" s="105"/>
      <c r="HG134" s="105"/>
      <c r="HH134" s="105"/>
      <c r="HI134" s="105"/>
      <c r="HJ134" s="105"/>
      <c r="HK134" s="105"/>
      <c r="HL134" s="105"/>
      <c r="HM134" s="105"/>
      <c r="HN134" s="105"/>
      <c r="HO134" s="105"/>
      <c r="HP134" s="105"/>
      <c r="HQ134" s="105"/>
      <c r="HR134" s="105"/>
      <c r="HS134" s="105"/>
      <c r="HT134" s="105"/>
      <c r="HU134" s="105"/>
      <c r="HV134" s="105"/>
      <c r="HW134" s="105"/>
      <c r="HX134" s="105"/>
      <c r="HY134" s="105"/>
      <c r="HZ134" s="105"/>
      <c r="IA134" s="105"/>
      <c r="IB134" s="105"/>
      <c r="IC134" s="105"/>
      <c r="ID134" s="105"/>
      <c r="IE134" s="105"/>
      <c r="IF134" s="105"/>
      <c r="IG134" s="105"/>
      <c r="IH134" s="105"/>
      <c r="II134" s="105"/>
      <c r="IJ134" s="105"/>
      <c r="IK134" s="105"/>
      <c r="IL134" s="105"/>
      <c r="IM134" s="105"/>
      <c r="IN134" s="105"/>
      <c r="IO134" s="105"/>
      <c r="IP134" s="105"/>
      <c r="IQ134" s="105"/>
      <c r="IR134" s="105"/>
      <c r="IS134" s="105"/>
      <c r="IT134" s="105"/>
      <c r="IU134" s="105"/>
      <c r="IV134" s="105"/>
      <c r="IW134" s="105"/>
      <c r="IX134" s="105"/>
      <c r="IY134" s="105"/>
      <c r="IZ134" s="105"/>
      <c r="JA134" s="105"/>
      <c r="JB134" s="105"/>
      <c r="JC134" s="105"/>
      <c r="JD134" s="105"/>
      <c r="JE134" s="105"/>
      <c r="JF134" s="105"/>
      <c r="JG134" s="105"/>
      <c r="JH134" s="105"/>
      <c r="JI134" s="105"/>
      <c r="JJ134" s="105"/>
      <c r="JK134" s="105"/>
      <c r="JL134" s="105"/>
      <c r="JM134" s="105"/>
      <c r="JN134" s="105"/>
      <c r="JO134" s="105"/>
      <c r="JP134" s="105"/>
      <c r="JQ134" s="105"/>
      <c r="JR134" s="105"/>
      <c r="JS134" s="105"/>
      <c r="JT134" s="105"/>
      <c r="JU134" s="105"/>
      <c r="JV134" s="105"/>
      <c r="JW134" s="105"/>
      <c r="JX134" s="105"/>
      <c r="JY134" s="105"/>
      <c r="JZ134" s="105"/>
      <c r="KA134" s="105"/>
      <c r="KB134" s="105"/>
      <c r="KC134" s="105"/>
      <c r="KD134" s="105"/>
      <c r="KE134" s="105"/>
      <c r="KF134" s="105"/>
      <c r="KG134" s="105"/>
      <c r="KH134" s="105"/>
      <c r="KI134" s="105"/>
      <c r="KJ134" s="105"/>
      <c r="KK134" s="105"/>
      <c r="KL134" s="105"/>
      <c r="KM134" s="105"/>
      <c r="KN134" s="105"/>
      <c r="KO134" s="105"/>
      <c r="KP134" s="105"/>
      <c r="KQ134" s="105"/>
      <c r="KR134" s="105"/>
      <c r="KS134" s="105"/>
      <c r="KT134" s="105"/>
      <c r="KU134" s="105"/>
      <c r="KV134" s="105"/>
      <c r="KW134" s="105"/>
      <c r="KX134" s="105"/>
      <c r="KY134" s="105"/>
      <c r="KZ134" s="105"/>
      <c r="LA134" s="105"/>
      <c r="LB134" s="105"/>
      <c r="LC134" s="105"/>
      <c r="LD134" s="105"/>
      <c r="LE134" s="105"/>
      <c r="LF134" s="105"/>
      <c r="LG134" s="105"/>
      <c r="LH134" s="105"/>
      <c r="LI134" s="105"/>
      <c r="LJ134" s="105"/>
      <c r="LK134" s="105"/>
      <c r="LL134" s="105"/>
      <c r="LM134" s="105"/>
      <c r="LN134" s="105"/>
      <c r="LO134" s="105"/>
      <c r="LP134" s="105"/>
      <c r="LQ134" s="105"/>
      <c r="LR134" s="105"/>
      <c r="LS134" s="105"/>
      <c r="LT134" s="105"/>
      <c r="LU134" s="105"/>
      <c r="LV134" s="105"/>
      <c r="LW134" s="105"/>
      <c r="LX134" s="105"/>
      <c r="LY134" s="105"/>
      <c r="LZ134" s="105"/>
      <c r="MA134" s="105"/>
      <c r="MB134" s="105"/>
      <c r="MC134" s="105"/>
      <c r="MD134" s="105"/>
      <c r="ME134" s="105"/>
      <c r="MF134" s="105"/>
      <c r="MG134" s="105"/>
      <c r="MH134" s="105"/>
      <c r="MI134" s="105"/>
      <c r="MJ134" s="105"/>
      <c r="MK134" s="105"/>
      <c r="ML134" s="105"/>
      <c r="MM134" s="105"/>
      <c r="MN134" s="105"/>
      <c r="MO134" s="105"/>
      <c r="MP134" s="105"/>
      <c r="MQ134" s="105"/>
      <c r="MR134" s="105"/>
      <c r="MS134" s="105"/>
      <c r="MT134" s="105"/>
      <c r="MU134" s="105"/>
      <c r="MV134" s="105"/>
      <c r="MW134" s="105"/>
      <c r="MX134" s="105"/>
      <c r="MY134" s="105"/>
      <c r="MZ134" s="105"/>
      <c r="NA134" s="105"/>
      <c r="NB134" s="105"/>
      <c r="NC134" s="105"/>
      <c r="ND134" s="105"/>
      <c r="NE134" s="105"/>
      <c r="NF134" s="105"/>
      <c r="NG134" s="105"/>
      <c r="NH134" s="105"/>
      <c r="NI134" s="105"/>
      <c r="NJ134" s="105"/>
      <c r="NK134" s="105"/>
      <c r="NL134" s="105"/>
      <c r="NM134" s="105"/>
      <c r="NN134" s="105"/>
      <c r="NO134" s="105"/>
      <c r="NP134" s="105"/>
      <c r="NQ134" s="105"/>
      <c r="NR134" s="105"/>
      <c r="NS134" s="105"/>
      <c r="NT134" s="105"/>
      <c r="NU134" s="105"/>
      <c r="NV134" s="105"/>
      <c r="NW134" s="105"/>
      <c r="NX134" s="105"/>
      <c r="NY134" s="105"/>
      <c r="NZ134" s="105"/>
      <c r="OA134" s="105"/>
      <c r="OB134" s="105"/>
      <c r="OC134" s="105"/>
      <c r="OD134" s="105"/>
      <c r="OE134" s="105"/>
      <c r="OF134" s="105"/>
      <c r="OG134" s="105"/>
      <c r="OH134" s="105"/>
      <c r="OI134" s="105"/>
      <c r="OJ134" s="105"/>
      <c r="OK134" s="105"/>
      <c r="OL134" s="105"/>
      <c r="OM134" s="105"/>
      <c r="ON134" s="105"/>
      <c r="OO134" s="105"/>
      <c r="OP134" s="105"/>
      <c r="OQ134" s="105"/>
      <c r="OR134" s="105"/>
      <c r="OS134" s="105"/>
      <c r="OT134" s="105"/>
      <c r="OU134" s="105"/>
      <c r="OV134" s="105"/>
      <c r="OW134" s="105"/>
      <c r="OX134" s="105"/>
      <c r="OY134" s="105"/>
      <c r="OZ134" s="105"/>
      <c r="PA134" s="105"/>
      <c r="PB134" s="105"/>
      <c r="PC134" s="105"/>
      <c r="PD134" s="105"/>
      <c r="PE134" s="105"/>
      <c r="PF134" s="105"/>
      <c r="PG134" s="105"/>
      <c r="PH134" s="105"/>
      <c r="PI134" s="105"/>
      <c r="PJ134" s="105"/>
      <c r="PK134" s="105"/>
      <c r="PL134" s="105"/>
      <c r="PM134" s="105"/>
      <c r="PN134" s="105"/>
      <c r="PO134" s="105"/>
      <c r="PP134" s="105"/>
      <c r="PQ134" s="105"/>
      <c r="PR134" s="105"/>
      <c r="PS134" s="105"/>
      <c r="PT134" s="105"/>
      <c r="PU134" s="105"/>
      <c r="PV134" s="105"/>
      <c r="PW134" s="105"/>
      <c r="PX134" s="105"/>
      <c r="PY134" s="105"/>
      <c r="PZ134" s="105"/>
      <c r="QA134" s="105"/>
      <c r="QB134" s="105"/>
      <c r="QC134" s="105"/>
      <c r="QD134" s="105"/>
      <c r="QE134" s="105"/>
      <c r="QF134" s="105"/>
      <c r="QG134" s="105"/>
      <c r="QH134" s="105"/>
      <c r="QI134" s="105"/>
      <c r="QJ134" s="105"/>
      <c r="QK134" s="105"/>
      <c r="QL134" s="105"/>
      <c r="QM134" s="105"/>
      <c r="QN134" s="105"/>
      <c r="QO134" s="105"/>
      <c r="QP134" s="105"/>
      <c r="QQ134" s="105"/>
      <c r="QR134" s="105"/>
      <c r="QS134" s="105"/>
      <c r="QT134" s="105"/>
      <c r="QU134" s="105"/>
      <c r="QV134" s="105"/>
      <c r="QW134" s="105"/>
      <c r="QX134" s="105"/>
      <c r="QY134" s="105"/>
      <c r="QZ134" s="105"/>
      <c r="RA134" s="105"/>
      <c r="RB134" s="105"/>
      <c r="RC134" s="105"/>
      <c r="RD134" s="105"/>
      <c r="RE134" s="105"/>
      <c r="RF134" s="105"/>
      <c r="RG134" s="105"/>
      <c r="RH134" s="105"/>
      <c r="RI134" s="105"/>
      <c r="RJ134" s="105"/>
      <c r="RK134" s="105"/>
      <c r="RL134" s="105"/>
      <c r="RM134" s="105"/>
      <c r="RN134" s="105"/>
      <c r="RO134" s="105"/>
      <c r="RP134" s="105"/>
      <c r="RQ134" s="105"/>
      <c r="RR134" s="105"/>
      <c r="RS134" s="105"/>
      <c r="RT134" s="105"/>
      <c r="RU134" s="105"/>
      <c r="RV134" s="105"/>
      <c r="RW134" s="105"/>
      <c r="RX134" s="105"/>
      <c r="RY134" s="105"/>
      <c r="RZ134" s="105"/>
      <c r="SA134" s="105"/>
      <c r="SB134" s="105"/>
      <c r="SC134" s="105"/>
      <c r="SD134" s="105"/>
      <c r="SE134" s="105"/>
      <c r="SF134" s="105"/>
      <c r="SG134" s="105"/>
      <c r="SH134" s="105"/>
      <c r="SI134" s="105"/>
      <c r="SJ134" s="105"/>
      <c r="SK134" s="105"/>
      <c r="SL134" s="105"/>
      <c r="SM134" s="105"/>
      <c r="SN134" s="105"/>
      <c r="SO134" s="105"/>
      <c r="SP134" s="105"/>
      <c r="SQ134" s="105"/>
      <c r="SR134" s="105"/>
      <c r="SS134" s="105"/>
      <c r="ST134" s="105"/>
      <c r="SU134" s="105"/>
      <c r="SV134" s="105"/>
      <c r="SW134" s="105"/>
      <c r="SX134" s="105"/>
      <c r="SY134" s="105"/>
      <c r="SZ134" s="105"/>
      <c r="TA134" s="105"/>
      <c r="TB134" s="105"/>
      <c r="TC134" s="105"/>
      <c r="TD134" s="105"/>
      <c r="TE134" s="105"/>
      <c r="TF134" s="105"/>
      <c r="TG134" s="105"/>
      <c r="TH134" s="105"/>
      <c r="TI134" s="105"/>
      <c r="TJ134" s="105"/>
      <c r="TK134" s="105"/>
      <c r="TL134" s="105"/>
      <c r="TM134" s="105"/>
      <c r="TN134" s="105"/>
      <c r="TO134" s="105"/>
      <c r="TP134" s="105"/>
      <c r="TQ134" s="105"/>
      <c r="TR134" s="105"/>
      <c r="TS134" s="105"/>
      <c r="TT134" s="105"/>
      <c r="TU134" s="105"/>
      <c r="TV134" s="105"/>
      <c r="TW134" s="105"/>
      <c r="TX134" s="105"/>
      <c r="TY134" s="105"/>
      <c r="TZ134" s="105"/>
      <c r="UA134" s="105"/>
      <c r="UB134" s="105"/>
      <c r="UC134" s="105"/>
      <c r="UD134" s="105"/>
      <c r="UE134" s="105"/>
      <c r="UF134" s="105"/>
      <c r="UG134" s="105"/>
      <c r="UH134" s="105"/>
      <c r="UI134" s="105"/>
      <c r="UJ134" s="105"/>
      <c r="UK134" s="105"/>
      <c r="UL134" s="105"/>
      <c r="UM134" s="105"/>
      <c r="UN134" s="105"/>
      <c r="UO134" s="105"/>
      <c r="UP134" s="105"/>
      <c r="UQ134" s="105"/>
      <c r="UR134" s="105"/>
      <c r="US134" s="105"/>
      <c r="UT134" s="105"/>
      <c r="UU134" s="105"/>
      <c r="UV134" s="105"/>
      <c r="UW134" s="105"/>
      <c r="UX134" s="105"/>
      <c r="UY134" s="105"/>
      <c r="UZ134" s="105"/>
      <c r="VA134" s="105"/>
      <c r="VB134" s="105"/>
      <c r="VC134" s="105"/>
      <c r="VD134" s="105"/>
      <c r="VE134" s="105"/>
      <c r="VF134" s="105"/>
      <c r="VG134" s="105"/>
      <c r="VH134" s="105"/>
      <c r="VI134" s="105"/>
      <c r="VJ134" s="105"/>
      <c r="VK134" s="105"/>
      <c r="VL134" s="105"/>
      <c r="VM134" s="105"/>
      <c r="VN134" s="105"/>
      <c r="VO134" s="105"/>
      <c r="VP134" s="105"/>
      <c r="VQ134" s="105"/>
      <c r="VR134" s="105"/>
      <c r="VS134" s="105"/>
      <c r="VT134" s="105"/>
      <c r="VU134" s="105"/>
      <c r="VV134" s="105"/>
      <c r="VW134" s="105"/>
      <c r="VX134" s="105"/>
      <c r="VY134" s="105"/>
      <c r="VZ134" s="105"/>
      <c r="WA134" s="105"/>
      <c r="WB134" s="105"/>
      <c r="WC134" s="105"/>
      <c r="WD134" s="105"/>
      <c r="WE134" s="105"/>
      <c r="WF134" s="105"/>
      <c r="WG134" s="105"/>
      <c r="WH134" s="105"/>
      <c r="WI134" s="105"/>
      <c r="WJ134" s="105"/>
      <c r="WK134" s="105"/>
      <c r="WL134" s="105"/>
      <c r="WM134" s="105"/>
      <c r="WN134" s="105"/>
      <c r="WO134" s="105"/>
      <c r="WP134" s="105"/>
      <c r="WQ134" s="105"/>
      <c r="WR134" s="105"/>
      <c r="WS134" s="105"/>
      <c r="WT134" s="105"/>
      <c r="WU134" s="105"/>
      <c r="WV134" s="105"/>
      <c r="WW134" s="105"/>
      <c r="WX134" s="105"/>
      <c r="WY134" s="105"/>
      <c r="WZ134" s="105"/>
      <c r="XA134" s="105"/>
      <c r="XB134" s="105"/>
      <c r="XC134" s="105"/>
      <c r="XD134" s="105"/>
      <c r="XE134" s="105"/>
      <c r="XF134" s="105"/>
      <c r="XG134" s="105"/>
      <c r="XH134" s="105"/>
      <c r="XI134" s="105"/>
      <c r="XJ134" s="105"/>
      <c r="XK134" s="105"/>
      <c r="XL134" s="105"/>
      <c r="XM134" s="105"/>
      <c r="XN134" s="105"/>
      <c r="XO134" s="105"/>
      <c r="XP134" s="105"/>
      <c r="XQ134" s="105"/>
      <c r="XR134" s="105"/>
      <c r="XS134" s="105"/>
      <c r="XT134" s="105"/>
      <c r="XU134" s="105"/>
      <c r="XV134" s="105"/>
      <c r="XW134" s="105"/>
      <c r="XX134" s="105"/>
      <c r="XY134" s="105"/>
      <c r="XZ134" s="105"/>
      <c r="YA134" s="105"/>
      <c r="YB134" s="105"/>
      <c r="YC134" s="105"/>
      <c r="YD134" s="105"/>
      <c r="YE134" s="105"/>
      <c r="YF134" s="105"/>
      <c r="YG134" s="105"/>
      <c r="YH134" s="105"/>
      <c r="YI134" s="105"/>
      <c r="YJ134" s="105"/>
      <c r="YK134" s="105"/>
      <c r="YL134" s="105"/>
      <c r="YM134" s="105"/>
      <c r="YN134" s="105"/>
      <c r="YO134" s="105"/>
      <c r="YP134" s="105"/>
      <c r="YQ134" s="105"/>
      <c r="YR134" s="105"/>
      <c r="YS134" s="105"/>
      <c r="YT134" s="105"/>
      <c r="YU134" s="105"/>
      <c r="YV134" s="105"/>
      <c r="YW134" s="105"/>
      <c r="YX134" s="105"/>
      <c r="YY134" s="105"/>
      <c r="YZ134" s="105"/>
      <c r="ZA134" s="105"/>
      <c r="ZB134" s="105"/>
      <c r="ZC134" s="105"/>
      <c r="ZD134" s="105"/>
      <c r="ZE134" s="105"/>
      <c r="ZF134" s="105"/>
      <c r="ZG134" s="105"/>
      <c r="ZH134" s="105"/>
      <c r="ZI134" s="105"/>
      <c r="ZJ134" s="105"/>
      <c r="ZK134" s="105"/>
      <c r="ZL134" s="105"/>
      <c r="ZM134" s="105"/>
      <c r="ZN134" s="105"/>
      <c r="ZO134" s="105"/>
      <c r="ZP134" s="105"/>
      <c r="ZQ134" s="105"/>
      <c r="ZR134" s="105"/>
      <c r="ZS134" s="105"/>
      <c r="ZT134" s="105"/>
      <c r="ZU134" s="105"/>
      <c r="ZV134" s="105"/>
      <c r="ZW134" s="105"/>
      <c r="ZX134" s="105"/>
      <c r="ZY134" s="105"/>
      <c r="ZZ134" s="105"/>
      <c r="AAA134" s="105"/>
      <c r="AAB134" s="105"/>
      <c r="AAC134" s="105"/>
      <c r="AAD134" s="105"/>
      <c r="AAE134" s="105"/>
      <c r="AAF134" s="105"/>
      <c r="AAG134" s="105"/>
      <c r="AAH134" s="105"/>
      <c r="AAI134" s="105"/>
      <c r="AAJ134" s="105"/>
      <c r="AAK134" s="105"/>
      <c r="AAL134" s="105"/>
      <c r="AAM134" s="105"/>
      <c r="AAN134" s="105"/>
      <c r="AAO134" s="105"/>
      <c r="AAP134" s="105"/>
      <c r="AAQ134" s="105"/>
      <c r="AAR134" s="105"/>
      <c r="AAS134" s="105"/>
      <c r="AAT134" s="105"/>
      <c r="AAU134" s="105"/>
      <c r="AAV134" s="105"/>
      <c r="AAW134" s="105"/>
      <c r="AAX134" s="105"/>
      <c r="AAY134" s="105"/>
      <c r="AAZ134" s="105"/>
      <c r="ABA134" s="105"/>
      <c r="ABB134" s="105"/>
      <c r="ABC134" s="105"/>
      <c r="ABD134" s="105"/>
      <c r="ABE134" s="105"/>
      <c r="ABF134" s="105"/>
      <c r="ABG134" s="105"/>
      <c r="ABH134" s="105"/>
      <c r="ABI134" s="105"/>
      <c r="ABJ134" s="105"/>
      <c r="ABK134" s="105"/>
      <c r="ABL134" s="105"/>
      <c r="ABM134" s="105"/>
      <c r="ABN134" s="105"/>
      <c r="ABO134" s="105"/>
      <c r="ABP134" s="105"/>
      <c r="ABQ134" s="105"/>
      <c r="ABR134" s="105"/>
      <c r="ABS134" s="105"/>
      <c r="ABT134" s="105"/>
      <c r="ABU134" s="105"/>
      <c r="ABV134" s="105"/>
      <c r="ABW134" s="105"/>
      <c r="ABX134" s="105"/>
      <c r="ABY134" s="105"/>
      <c r="ABZ134" s="105"/>
      <c r="ACA134" s="105"/>
      <c r="ACB134" s="105"/>
      <c r="ACC134" s="105"/>
      <c r="ACD134" s="105"/>
      <c r="ACE134" s="105"/>
      <c r="ACF134" s="105"/>
      <c r="ACG134" s="105"/>
      <c r="ACH134" s="105"/>
      <c r="ACI134" s="105"/>
      <c r="ACJ134" s="105"/>
      <c r="ACK134" s="105"/>
      <c r="ACL134" s="105"/>
      <c r="ACM134" s="105"/>
      <c r="ACN134" s="105"/>
      <c r="ACO134" s="105"/>
      <c r="ACP134" s="105"/>
      <c r="ACQ134" s="105"/>
      <c r="ACR134" s="105"/>
      <c r="ACS134" s="105"/>
      <c r="ACT134" s="105"/>
      <c r="ACU134" s="105"/>
      <c r="ACV134" s="105"/>
      <c r="ACW134" s="105"/>
      <c r="ACX134" s="105"/>
      <c r="ACY134" s="105"/>
      <c r="ACZ134" s="105"/>
      <c r="ADA134" s="105"/>
      <c r="ADB134" s="105"/>
      <c r="ADC134" s="105"/>
      <c r="ADD134" s="105"/>
      <c r="ADE134" s="105"/>
      <c r="ADF134" s="105"/>
      <c r="ADG134" s="105"/>
      <c r="ADH134" s="105"/>
      <c r="ADI134" s="105"/>
      <c r="ADJ134" s="105"/>
      <c r="ADK134" s="105"/>
      <c r="ADL134" s="105"/>
      <c r="ADM134" s="105"/>
      <c r="ADN134" s="105"/>
      <c r="ADO134" s="105"/>
      <c r="ADP134" s="105"/>
      <c r="ADQ134" s="105"/>
      <c r="ADR134" s="105"/>
      <c r="ADS134" s="105"/>
      <c r="ADT134" s="105"/>
      <c r="ADU134" s="105"/>
      <c r="ADV134" s="105"/>
      <c r="ADW134" s="105"/>
      <c r="ADX134" s="105"/>
      <c r="ADY134" s="105"/>
      <c r="ADZ134" s="105"/>
      <c r="AEA134" s="105"/>
      <c r="AEB134" s="105"/>
      <c r="AEC134" s="105"/>
      <c r="AED134" s="105"/>
      <c r="AEE134" s="105"/>
      <c r="AEF134" s="105"/>
      <c r="AEG134" s="105"/>
      <c r="AEH134" s="105"/>
      <c r="AEI134" s="105"/>
      <c r="AEJ134" s="105"/>
      <c r="AEK134" s="105"/>
      <c r="AEL134" s="105"/>
      <c r="AEM134" s="105"/>
      <c r="AEN134" s="105"/>
      <c r="AEO134" s="105"/>
      <c r="AEP134" s="105"/>
      <c r="AEQ134" s="105"/>
      <c r="AER134" s="105"/>
      <c r="AES134" s="105"/>
      <c r="AET134" s="105"/>
      <c r="AEU134" s="105"/>
      <c r="AEV134" s="105"/>
      <c r="AEW134" s="105"/>
      <c r="AEX134" s="105"/>
      <c r="AEY134" s="105"/>
      <c r="AEZ134" s="105"/>
      <c r="AFA134" s="105"/>
      <c r="AFB134" s="105"/>
      <c r="AFC134" s="105"/>
      <c r="AFD134" s="105"/>
      <c r="AFE134" s="105"/>
      <c r="AFF134" s="105"/>
      <c r="AFG134" s="105"/>
      <c r="AFH134" s="105"/>
      <c r="AFI134" s="105"/>
      <c r="AFJ134" s="105"/>
      <c r="AFK134" s="105"/>
      <c r="AFL134" s="105"/>
      <c r="AFM134" s="105"/>
      <c r="AFN134" s="105"/>
      <c r="AFO134" s="105"/>
      <c r="AFP134" s="105"/>
      <c r="AFQ134" s="105"/>
      <c r="AFR134" s="105"/>
      <c r="AFS134" s="105"/>
      <c r="AFT134" s="105"/>
      <c r="AFU134" s="105"/>
      <c r="AFV134" s="105"/>
      <c r="AFW134" s="105"/>
      <c r="AFX134" s="105"/>
      <c r="AFY134" s="105"/>
      <c r="AFZ134" s="105"/>
      <c r="AGA134" s="105"/>
      <c r="AGB134" s="105"/>
      <c r="AGC134" s="105"/>
      <c r="AGD134" s="105"/>
      <c r="AGE134" s="105"/>
      <c r="AGF134" s="105"/>
      <c r="AGG134" s="105"/>
      <c r="AGH134" s="105"/>
      <c r="AGI134" s="105"/>
      <c r="AGJ134" s="105"/>
      <c r="AGK134" s="105"/>
      <c r="AGL134" s="105"/>
      <c r="AGM134" s="105"/>
      <c r="AGN134" s="105"/>
      <c r="AGO134" s="105"/>
      <c r="AGP134" s="105"/>
      <c r="AGQ134" s="105"/>
      <c r="AGR134" s="105"/>
      <c r="AGS134" s="105"/>
      <c r="AGT134" s="105"/>
      <c r="AGU134" s="105"/>
      <c r="AGV134" s="105"/>
      <c r="AGW134" s="105"/>
      <c r="AGX134" s="105"/>
      <c r="AGY134" s="105"/>
      <c r="AGZ134" s="105"/>
      <c r="AHA134" s="105"/>
      <c r="AHB134" s="105"/>
      <c r="AHC134" s="105"/>
      <c r="AHD134" s="105"/>
      <c r="AHE134" s="105"/>
      <c r="AHF134" s="105"/>
      <c r="AHG134" s="105"/>
      <c r="AHH134" s="105"/>
      <c r="AHI134" s="105"/>
      <c r="AHJ134" s="105"/>
      <c r="AHK134" s="105"/>
      <c r="AHL134" s="105"/>
      <c r="AHM134" s="105"/>
      <c r="AHN134" s="105"/>
      <c r="AHO134" s="105"/>
      <c r="AHP134" s="105"/>
      <c r="AHQ134" s="105"/>
      <c r="AHR134" s="105"/>
      <c r="AHS134" s="105"/>
      <c r="AHT134" s="105"/>
      <c r="AHU134" s="105"/>
      <c r="AHV134" s="105"/>
      <c r="AHW134" s="105"/>
      <c r="AHX134" s="105"/>
      <c r="AHY134" s="105"/>
      <c r="AHZ134" s="105"/>
      <c r="AIA134" s="105"/>
      <c r="AIB134" s="105"/>
      <c r="AIC134" s="105"/>
      <c r="AID134" s="105"/>
      <c r="AIE134" s="105"/>
      <c r="AIF134" s="105"/>
      <c r="AIG134" s="105"/>
      <c r="AIH134" s="105"/>
      <c r="AII134" s="105"/>
      <c r="AIJ134" s="105"/>
      <c r="AIK134" s="105"/>
      <c r="AIL134" s="105"/>
      <c r="AIM134" s="105"/>
      <c r="AIN134" s="105"/>
      <c r="AIO134" s="105"/>
      <c r="AIP134" s="105"/>
      <c r="AIQ134" s="105"/>
      <c r="AIR134" s="105"/>
      <c r="AIS134" s="105"/>
      <c r="AIT134" s="105"/>
      <c r="AIU134" s="105"/>
      <c r="AIV134" s="105"/>
      <c r="AIW134" s="105"/>
      <c r="AIX134" s="105"/>
      <c r="AIY134" s="105"/>
      <c r="AIZ134" s="105"/>
      <c r="AJA134" s="105"/>
      <c r="AJB134" s="105"/>
      <c r="AJC134" s="105"/>
      <c r="AJD134" s="105"/>
      <c r="AJE134" s="105"/>
      <c r="AJF134" s="105"/>
      <c r="AJG134" s="105"/>
      <c r="AJH134" s="105"/>
      <c r="AJI134" s="105"/>
      <c r="AJJ134" s="105"/>
      <c r="AJK134" s="105"/>
      <c r="AJL134" s="105"/>
      <c r="AJM134" s="105"/>
      <c r="AJN134" s="105"/>
      <c r="AJO134" s="105"/>
      <c r="AJP134" s="105"/>
      <c r="AJQ134" s="105"/>
      <c r="AJR134" s="105"/>
      <c r="AJS134" s="105"/>
      <c r="AJT134" s="105"/>
      <c r="AJU134" s="105"/>
      <c r="AJV134" s="105"/>
      <c r="AJW134" s="105"/>
      <c r="AJX134" s="105"/>
      <c r="AJY134" s="105"/>
      <c r="AJZ134" s="105"/>
      <c r="AKA134" s="105"/>
      <c r="AKB134" s="105"/>
      <c r="AKC134" s="105"/>
      <c r="AKD134" s="105"/>
      <c r="AKE134" s="105"/>
      <c r="AKF134" s="105"/>
      <c r="AKG134" s="105"/>
      <c r="AKH134" s="105"/>
      <c r="AKI134" s="105"/>
      <c r="AKJ134" s="105"/>
      <c r="AKK134" s="105"/>
      <c r="AKL134" s="105"/>
      <c r="AKM134" s="105"/>
      <c r="AKN134" s="105"/>
      <c r="AKO134" s="105"/>
      <c r="AKP134" s="105"/>
      <c r="AKQ134" s="105"/>
      <c r="AKR134" s="105"/>
      <c r="AKS134" s="105"/>
      <c r="AKT134" s="105"/>
      <c r="AKU134" s="105"/>
      <c r="AKV134" s="105"/>
      <c r="AKW134" s="105"/>
      <c r="AKX134" s="105"/>
      <c r="AKY134" s="105"/>
      <c r="AKZ134" s="105"/>
      <c r="ALA134" s="105"/>
      <c r="ALB134" s="105"/>
      <c r="ALC134" s="105"/>
      <c r="ALD134" s="105"/>
      <c r="ALE134" s="105"/>
      <c r="ALF134" s="105"/>
      <c r="ALG134" s="105"/>
      <c r="ALH134" s="105"/>
      <c r="ALI134" s="105"/>
      <c r="ALJ134" s="105"/>
      <c r="ALK134" s="105"/>
      <c r="ALL134" s="105"/>
      <c r="ALM134" s="105"/>
      <c r="ALN134" s="105"/>
      <c r="ALO134" s="105"/>
      <c r="ALP134" s="105"/>
      <c r="ALQ134" s="105"/>
      <c r="ALR134" s="105"/>
      <c r="ALS134" s="105"/>
      <c r="ALT134" s="105"/>
      <c r="ALU134" s="105"/>
      <c r="ALV134" s="105"/>
      <c r="ALW134" s="105"/>
      <c r="ALX134" s="105"/>
      <c r="ALY134" s="105"/>
      <c r="ALZ134" s="105"/>
      <c r="AMA134" s="105"/>
      <c r="AMB134" s="105"/>
      <c r="AMC134" s="105"/>
      <c r="AMD134" s="105"/>
      <c r="AME134" s="105"/>
      <c r="AMF134" s="105"/>
      <c r="AMG134" s="105"/>
      <c r="AMH134" s="105"/>
      <c r="AMI134" s="105"/>
      <c r="AMJ134" s="105"/>
      <c r="AMK134" s="105"/>
      <c r="AML134" s="105"/>
      <c r="AMM134" s="105"/>
      <c r="AMN134" s="105"/>
      <c r="AMO134" s="105"/>
      <c r="AMP134" s="105"/>
      <c r="AMQ134" s="105"/>
      <c r="AMR134" s="105"/>
      <c r="AMS134" s="105"/>
      <c r="AMT134" s="105"/>
      <c r="AMU134" s="105"/>
      <c r="AMV134" s="105"/>
      <c r="AMW134" s="105"/>
      <c r="AMX134" s="105"/>
      <c r="AMY134" s="105"/>
      <c r="AMZ134" s="105"/>
      <c r="ANA134" s="105"/>
      <c r="ANB134" s="105"/>
      <c r="ANC134" s="105"/>
      <c r="AND134" s="105"/>
      <c r="ANE134" s="105"/>
      <c r="ANF134" s="105"/>
      <c r="ANG134" s="105"/>
      <c r="ANH134" s="105"/>
      <c r="ANI134" s="105"/>
      <c r="ANJ134" s="105"/>
      <c r="ANK134" s="105"/>
      <c r="ANL134" s="105"/>
      <c r="ANM134" s="105"/>
      <c r="ANN134" s="105"/>
      <c r="ANO134" s="105"/>
      <c r="ANP134" s="105"/>
      <c r="ANQ134" s="105"/>
      <c r="ANR134" s="105"/>
      <c r="ANS134" s="105"/>
      <c r="ANT134" s="105"/>
      <c r="ANU134" s="105"/>
      <c r="ANV134" s="105"/>
      <c r="ANW134" s="105"/>
      <c r="ANX134" s="105"/>
      <c r="ANY134" s="105"/>
      <c r="ANZ134" s="105"/>
      <c r="AOA134" s="105"/>
      <c r="AOB134" s="105"/>
      <c r="AOC134" s="105"/>
      <c r="AOD134" s="105"/>
      <c r="AOE134" s="105"/>
      <c r="AOF134" s="105"/>
      <c r="AOG134" s="105"/>
      <c r="AOH134" s="105"/>
      <c r="AOI134" s="105"/>
      <c r="AOJ134" s="105"/>
      <c r="AOK134" s="105"/>
      <c r="AOL134" s="105"/>
      <c r="AOM134" s="105"/>
      <c r="AON134" s="105"/>
      <c r="AOO134" s="105"/>
      <c r="AOP134" s="105"/>
      <c r="AOQ134" s="105"/>
      <c r="AOR134" s="105"/>
      <c r="AOS134" s="105"/>
      <c r="AOT134" s="105"/>
      <c r="AOU134" s="105"/>
      <c r="AOV134" s="105"/>
      <c r="AOW134" s="105"/>
      <c r="AOX134" s="105"/>
      <c r="AOY134" s="105"/>
      <c r="AOZ134" s="105"/>
      <c r="APA134" s="105"/>
      <c r="APB134" s="105"/>
      <c r="APC134" s="105"/>
      <c r="APD134" s="105"/>
      <c r="APE134" s="105"/>
      <c r="APF134" s="105"/>
      <c r="APG134" s="105"/>
      <c r="APH134" s="105"/>
      <c r="API134" s="105"/>
      <c r="APJ134" s="105"/>
      <c r="APK134" s="105"/>
      <c r="APL134" s="105"/>
      <c r="APM134" s="105"/>
      <c r="APN134" s="105"/>
      <c r="APO134" s="105"/>
      <c r="APP134" s="105"/>
      <c r="APQ134" s="105"/>
      <c r="APR134" s="105"/>
      <c r="APS134" s="105"/>
      <c r="APT134" s="105"/>
      <c r="APU134" s="105"/>
      <c r="APV134" s="105"/>
      <c r="APW134" s="105"/>
      <c r="APX134" s="105"/>
      <c r="APY134" s="105"/>
      <c r="APZ134" s="105"/>
      <c r="AQA134" s="105"/>
      <c r="AQB134" s="105"/>
      <c r="AQC134" s="105"/>
      <c r="AQD134" s="105"/>
      <c r="AQE134" s="105"/>
      <c r="AQF134" s="105"/>
      <c r="AQG134" s="105"/>
      <c r="AQH134" s="105"/>
      <c r="AQI134" s="105"/>
      <c r="AQJ134" s="105"/>
      <c r="AQK134" s="105"/>
      <c r="AQL134" s="105"/>
      <c r="AQM134" s="105"/>
      <c r="AQN134" s="105"/>
      <c r="AQO134" s="105"/>
      <c r="AQP134" s="105"/>
      <c r="AQQ134" s="105"/>
      <c r="AQR134" s="105"/>
      <c r="AQS134" s="105"/>
      <c r="AQT134" s="105"/>
      <c r="AQU134" s="105"/>
      <c r="AQV134" s="105"/>
      <c r="AQW134" s="105"/>
      <c r="AQX134" s="105"/>
      <c r="AQY134" s="105"/>
      <c r="AQZ134" s="105"/>
      <c r="ARA134" s="105"/>
      <c r="ARB134" s="105"/>
      <c r="ARC134" s="105"/>
      <c r="ARD134" s="105"/>
      <c r="ARE134" s="105"/>
      <c r="ARF134" s="105"/>
      <c r="ARG134" s="105"/>
      <c r="ARH134" s="105"/>
      <c r="ARI134" s="105"/>
      <c r="ARJ134" s="105"/>
      <c r="ARK134" s="105"/>
      <c r="ARL134" s="105"/>
      <c r="ARM134" s="105"/>
      <c r="ARN134" s="105"/>
      <c r="ARO134" s="105"/>
      <c r="ARP134" s="105"/>
      <c r="ARQ134" s="105"/>
      <c r="ARR134" s="105"/>
      <c r="ARS134" s="105"/>
      <c r="ART134" s="105"/>
      <c r="ARU134" s="105"/>
      <c r="ARV134" s="105"/>
      <c r="ARW134" s="105"/>
      <c r="ARX134" s="105"/>
      <c r="ARY134" s="105"/>
      <c r="ARZ134" s="105"/>
      <c r="ASA134" s="105"/>
      <c r="ASB134" s="105"/>
      <c r="ASC134" s="105"/>
      <c r="ASD134" s="105"/>
      <c r="ASE134" s="105"/>
      <c r="ASF134" s="105"/>
      <c r="ASG134" s="105"/>
      <c r="ASH134" s="105"/>
      <c r="ASI134" s="105"/>
      <c r="ASJ134" s="105"/>
      <c r="ASK134" s="105"/>
      <c r="ASL134" s="105"/>
      <c r="ASM134" s="105"/>
      <c r="ASN134" s="105"/>
      <c r="ASO134" s="105"/>
      <c r="ASP134" s="105"/>
      <c r="ASQ134" s="105"/>
      <c r="ASR134" s="105"/>
      <c r="ASS134" s="105"/>
      <c r="AST134" s="105"/>
      <c r="ASU134" s="105"/>
      <c r="ASV134" s="105"/>
      <c r="ASW134" s="105"/>
      <c r="ASX134" s="105"/>
      <c r="ASY134" s="105"/>
      <c r="ASZ134" s="105"/>
      <c r="ATA134" s="105"/>
      <c r="ATB134" s="105"/>
      <c r="ATC134" s="105"/>
      <c r="ATD134" s="105"/>
      <c r="ATE134" s="105"/>
      <c r="ATF134" s="105"/>
      <c r="ATG134" s="105"/>
      <c r="ATH134" s="105"/>
      <c r="ATI134" s="105"/>
      <c r="ATJ134" s="105"/>
      <c r="ATK134" s="105"/>
      <c r="ATL134" s="105"/>
      <c r="ATM134" s="105"/>
      <c r="ATN134" s="105"/>
      <c r="ATO134" s="105"/>
      <c r="ATP134" s="105"/>
      <c r="ATQ134" s="105"/>
      <c r="ATR134" s="105"/>
      <c r="ATS134" s="105"/>
      <c r="ATT134" s="105"/>
      <c r="ATU134" s="105"/>
      <c r="ATV134" s="105"/>
      <c r="ATW134" s="105"/>
      <c r="ATX134" s="105"/>
      <c r="ATY134" s="105"/>
      <c r="ATZ134" s="105"/>
      <c r="AUA134" s="105"/>
      <c r="AUB134" s="105"/>
      <c r="AUC134" s="105"/>
      <c r="AUD134" s="105"/>
      <c r="AUE134" s="105"/>
      <c r="AUF134" s="105"/>
      <c r="AUG134" s="105"/>
      <c r="AUH134" s="105"/>
      <c r="AUI134" s="105"/>
      <c r="AUJ134" s="105"/>
      <c r="AUK134" s="105"/>
      <c r="AUL134" s="105"/>
      <c r="AUM134" s="105"/>
      <c r="AUN134" s="105"/>
      <c r="AUO134" s="105"/>
      <c r="AUP134" s="105"/>
      <c r="AUQ134" s="105"/>
      <c r="AUR134" s="105"/>
      <c r="AUS134" s="105"/>
      <c r="AUT134" s="105"/>
      <c r="AUU134" s="105"/>
      <c r="AUV134" s="105"/>
      <c r="AUW134" s="105"/>
      <c r="AUX134" s="105"/>
      <c r="AUY134" s="105"/>
      <c r="AUZ134" s="105"/>
      <c r="AVA134" s="105"/>
      <c r="AVB134" s="105"/>
      <c r="AVC134" s="105"/>
      <c r="AVD134" s="105"/>
      <c r="AVE134" s="105"/>
      <c r="AVF134" s="105"/>
      <c r="AVG134" s="105"/>
      <c r="AVH134" s="105"/>
      <c r="AVI134" s="105"/>
      <c r="AVJ134" s="105"/>
      <c r="AVK134" s="105"/>
      <c r="AVL134" s="105"/>
      <c r="AVM134" s="105"/>
      <c r="AVN134" s="105"/>
      <c r="AVO134" s="105"/>
      <c r="AVP134" s="105"/>
      <c r="AVQ134" s="105"/>
      <c r="AVR134" s="105"/>
      <c r="AVS134" s="105"/>
      <c r="AVT134" s="105"/>
      <c r="AVU134" s="105"/>
      <c r="AVV134" s="105"/>
      <c r="AVW134" s="105"/>
      <c r="AVX134" s="105"/>
      <c r="AVY134" s="105"/>
      <c r="AVZ134" s="105"/>
      <c r="AWA134" s="105"/>
      <c r="AWB134" s="105"/>
      <c r="AWC134" s="105"/>
      <c r="AWD134" s="105"/>
      <c r="AWE134" s="105"/>
      <c r="AWF134" s="105"/>
      <c r="AWG134" s="105"/>
      <c r="AWH134" s="105"/>
    </row>
    <row r="135" spans="1:1282" s="58" customFormat="1" ht="15.75">
      <c r="A135" s="2578"/>
      <c r="B135" s="65"/>
      <c r="C135" s="88" t="s">
        <v>106</v>
      </c>
      <c r="D135" s="7"/>
      <c r="E135" s="7"/>
      <c r="F135" s="7"/>
      <c r="G135" s="7"/>
      <c r="H135" s="7"/>
      <c r="I135" s="7"/>
      <c r="J135" s="7"/>
      <c r="K135" s="7"/>
      <c r="L135" s="7"/>
      <c r="M135" s="7"/>
      <c r="N135" s="8"/>
      <c r="P135" s="105"/>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c r="BV135" s="105"/>
      <c r="BW135" s="105"/>
      <c r="BX135" s="105"/>
      <c r="BY135" s="105"/>
      <c r="BZ135" s="105"/>
      <c r="CA135" s="105"/>
      <c r="CB135" s="105"/>
      <c r="CC135" s="105"/>
      <c r="CD135" s="105"/>
      <c r="CE135" s="105"/>
      <c r="CF135" s="105"/>
      <c r="CG135" s="105"/>
      <c r="CH135" s="105"/>
      <c r="CI135" s="105"/>
      <c r="CJ135" s="105"/>
      <c r="CK135" s="105"/>
      <c r="CL135" s="105"/>
      <c r="CM135" s="105"/>
      <c r="CN135" s="105"/>
      <c r="CO135" s="105"/>
      <c r="CP135" s="105"/>
      <c r="CQ135" s="105"/>
      <c r="CR135" s="105"/>
      <c r="CS135" s="105"/>
      <c r="CT135" s="105"/>
      <c r="CU135" s="105"/>
      <c r="CV135" s="105"/>
      <c r="CW135" s="105"/>
      <c r="CX135" s="105"/>
      <c r="CY135" s="105"/>
      <c r="CZ135" s="105"/>
      <c r="DA135" s="105"/>
      <c r="DB135" s="105"/>
      <c r="DC135" s="105"/>
      <c r="DD135" s="105"/>
      <c r="DE135" s="105"/>
      <c r="DF135" s="105"/>
      <c r="DG135" s="105"/>
      <c r="DH135" s="105"/>
      <c r="DI135" s="105"/>
      <c r="DJ135" s="105"/>
      <c r="DK135" s="105"/>
      <c r="DL135" s="105"/>
      <c r="DM135" s="105"/>
      <c r="DN135" s="105"/>
      <c r="DO135" s="105"/>
      <c r="DP135" s="105"/>
      <c r="DQ135" s="105"/>
      <c r="DR135" s="105"/>
      <c r="DS135" s="105"/>
      <c r="DT135" s="105"/>
      <c r="DU135" s="105"/>
      <c r="DV135" s="105"/>
      <c r="DW135" s="105"/>
      <c r="DX135" s="105"/>
      <c r="DY135" s="105"/>
      <c r="DZ135" s="105"/>
      <c r="EA135" s="105"/>
      <c r="EB135" s="105"/>
      <c r="EC135" s="105"/>
      <c r="ED135" s="105"/>
      <c r="EE135" s="105"/>
      <c r="EF135" s="105"/>
      <c r="EG135" s="105"/>
      <c r="EH135" s="105"/>
      <c r="EI135" s="105"/>
      <c r="EJ135" s="105"/>
      <c r="EK135" s="105"/>
      <c r="EL135" s="105"/>
      <c r="EM135" s="105"/>
      <c r="EN135" s="105"/>
      <c r="EO135" s="105"/>
      <c r="EP135" s="105"/>
      <c r="EQ135" s="105"/>
      <c r="ER135" s="105"/>
      <c r="ES135" s="105"/>
      <c r="ET135" s="105"/>
      <c r="EU135" s="105"/>
      <c r="EV135" s="105"/>
      <c r="EW135" s="105"/>
      <c r="EX135" s="105"/>
      <c r="EY135" s="105"/>
      <c r="EZ135" s="105"/>
      <c r="FA135" s="105"/>
      <c r="FB135" s="105"/>
      <c r="FC135" s="105"/>
      <c r="FD135" s="105"/>
      <c r="FE135" s="105"/>
      <c r="FF135" s="105"/>
      <c r="FG135" s="105"/>
      <c r="FH135" s="105"/>
      <c r="FI135" s="105"/>
      <c r="FJ135" s="105"/>
      <c r="FK135" s="105"/>
      <c r="FL135" s="105"/>
      <c r="FM135" s="105"/>
      <c r="FN135" s="105"/>
      <c r="FO135" s="105"/>
      <c r="FP135" s="105"/>
      <c r="FQ135" s="105"/>
      <c r="FR135" s="105"/>
      <c r="FS135" s="105"/>
      <c r="FT135" s="105"/>
      <c r="FU135" s="105"/>
      <c r="FV135" s="105"/>
      <c r="FW135" s="105"/>
      <c r="FX135" s="105"/>
      <c r="FY135" s="105"/>
      <c r="FZ135" s="105"/>
      <c r="GA135" s="105"/>
      <c r="GB135" s="105"/>
      <c r="GC135" s="105"/>
      <c r="GD135" s="105"/>
      <c r="GE135" s="105"/>
      <c r="GF135" s="105"/>
      <c r="GG135" s="105"/>
      <c r="GH135" s="105"/>
      <c r="GI135" s="105"/>
      <c r="GJ135" s="105"/>
      <c r="GK135" s="105"/>
      <c r="GL135" s="105"/>
      <c r="GM135" s="105"/>
      <c r="GN135" s="105"/>
      <c r="GO135" s="105"/>
      <c r="GP135" s="105"/>
      <c r="GQ135" s="105"/>
      <c r="GR135" s="105"/>
      <c r="GS135" s="105"/>
      <c r="GT135" s="105"/>
      <c r="GU135" s="105"/>
      <c r="GV135" s="105"/>
      <c r="GW135" s="105"/>
      <c r="GX135" s="105"/>
      <c r="GY135" s="105"/>
      <c r="GZ135" s="105"/>
      <c r="HA135" s="105"/>
      <c r="HB135" s="105"/>
      <c r="HC135" s="105"/>
      <c r="HD135" s="105"/>
      <c r="HE135" s="105"/>
      <c r="HF135" s="105"/>
      <c r="HG135" s="105"/>
      <c r="HH135" s="105"/>
      <c r="HI135" s="105"/>
      <c r="HJ135" s="105"/>
      <c r="HK135" s="105"/>
      <c r="HL135" s="105"/>
      <c r="HM135" s="105"/>
      <c r="HN135" s="105"/>
      <c r="HO135" s="105"/>
      <c r="HP135" s="105"/>
      <c r="HQ135" s="105"/>
      <c r="HR135" s="105"/>
      <c r="HS135" s="105"/>
      <c r="HT135" s="105"/>
      <c r="HU135" s="105"/>
      <c r="HV135" s="105"/>
      <c r="HW135" s="105"/>
      <c r="HX135" s="105"/>
      <c r="HY135" s="105"/>
      <c r="HZ135" s="105"/>
      <c r="IA135" s="105"/>
      <c r="IB135" s="105"/>
      <c r="IC135" s="105"/>
      <c r="ID135" s="105"/>
      <c r="IE135" s="105"/>
      <c r="IF135" s="105"/>
      <c r="IG135" s="105"/>
      <c r="IH135" s="105"/>
      <c r="II135" s="105"/>
      <c r="IJ135" s="105"/>
      <c r="IK135" s="105"/>
      <c r="IL135" s="105"/>
      <c r="IM135" s="105"/>
      <c r="IN135" s="105"/>
      <c r="IO135" s="105"/>
      <c r="IP135" s="105"/>
      <c r="IQ135" s="105"/>
      <c r="IR135" s="105"/>
      <c r="IS135" s="105"/>
      <c r="IT135" s="105"/>
      <c r="IU135" s="105"/>
      <c r="IV135" s="105"/>
      <c r="IW135" s="105"/>
      <c r="IX135" s="105"/>
      <c r="IY135" s="105"/>
      <c r="IZ135" s="105"/>
      <c r="JA135" s="105"/>
      <c r="JB135" s="105"/>
      <c r="JC135" s="105"/>
      <c r="JD135" s="105"/>
      <c r="JE135" s="105"/>
      <c r="JF135" s="105"/>
      <c r="JG135" s="105"/>
      <c r="JH135" s="105"/>
      <c r="JI135" s="105"/>
      <c r="JJ135" s="105"/>
      <c r="JK135" s="105"/>
      <c r="JL135" s="105"/>
      <c r="JM135" s="105"/>
      <c r="JN135" s="105"/>
      <c r="JO135" s="105"/>
      <c r="JP135" s="105"/>
      <c r="JQ135" s="105"/>
      <c r="JR135" s="105"/>
      <c r="JS135" s="105"/>
      <c r="JT135" s="105"/>
      <c r="JU135" s="105"/>
      <c r="JV135" s="105"/>
      <c r="JW135" s="105"/>
      <c r="JX135" s="105"/>
      <c r="JY135" s="105"/>
      <c r="JZ135" s="105"/>
      <c r="KA135" s="105"/>
      <c r="KB135" s="105"/>
      <c r="KC135" s="105"/>
      <c r="KD135" s="105"/>
      <c r="KE135" s="105"/>
      <c r="KF135" s="105"/>
      <c r="KG135" s="105"/>
      <c r="KH135" s="105"/>
      <c r="KI135" s="105"/>
      <c r="KJ135" s="105"/>
      <c r="KK135" s="105"/>
      <c r="KL135" s="105"/>
      <c r="KM135" s="105"/>
      <c r="KN135" s="105"/>
      <c r="KO135" s="105"/>
      <c r="KP135" s="105"/>
      <c r="KQ135" s="105"/>
      <c r="KR135" s="105"/>
      <c r="KS135" s="105"/>
      <c r="KT135" s="105"/>
      <c r="KU135" s="105"/>
      <c r="KV135" s="105"/>
      <c r="KW135" s="105"/>
      <c r="KX135" s="105"/>
      <c r="KY135" s="105"/>
      <c r="KZ135" s="105"/>
      <c r="LA135" s="105"/>
      <c r="LB135" s="105"/>
      <c r="LC135" s="105"/>
      <c r="LD135" s="105"/>
      <c r="LE135" s="105"/>
      <c r="LF135" s="105"/>
      <c r="LG135" s="105"/>
      <c r="LH135" s="105"/>
      <c r="LI135" s="105"/>
      <c r="LJ135" s="105"/>
      <c r="LK135" s="105"/>
      <c r="LL135" s="105"/>
      <c r="LM135" s="105"/>
      <c r="LN135" s="105"/>
      <c r="LO135" s="105"/>
      <c r="LP135" s="105"/>
      <c r="LQ135" s="105"/>
      <c r="LR135" s="105"/>
      <c r="LS135" s="105"/>
      <c r="LT135" s="105"/>
      <c r="LU135" s="105"/>
      <c r="LV135" s="105"/>
      <c r="LW135" s="105"/>
      <c r="LX135" s="105"/>
      <c r="LY135" s="105"/>
      <c r="LZ135" s="105"/>
      <c r="MA135" s="105"/>
      <c r="MB135" s="105"/>
      <c r="MC135" s="105"/>
      <c r="MD135" s="105"/>
      <c r="ME135" s="105"/>
      <c r="MF135" s="105"/>
      <c r="MG135" s="105"/>
      <c r="MH135" s="105"/>
      <c r="MI135" s="105"/>
      <c r="MJ135" s="105"/>
      <c r="MK135" s="105"/>
      <c r="ML135" s="105"/>
      <c r="MM135" s="105"/>
      <c r="MN135" s="105"/>
      <c r="MO135" s="105"/>
      <c r="MP135" s="105"/>
      <c r="MQ135" s="105"/>
      <c r="MR135" s="105"/>
      <c r="MS135" s="105"/>
      <c r="MT135" s="105"/>
      <c r="MU135" s="105"/>
      <c r="MV135" s="105"/>
      <c r="MW135" s="105"/>
      <c r="MX135" s="105"/>
      <c r="MY135" s="105"/>
      <c r="MZ135" s="105"/>
      <c r="NA135" s="105"/>
      <c r="NB135" s="105"/>
      <c r="NC135" s="105"/>
      <c r="ND135" s="105"/>
      <c r="NE135" s="105"/>
      <c r="NF135" s="105"/>
      <c r="NG135" s="105"/>
      <c r="NH135" s="105"/>
      <c r="NI135" s="105"/>
      <c r="NJ135" s="105"/>
      <c r="NK135" s="105"/>
      <c r="NL135" s="105"/>
      <c r="NM135" s="105"/>
      <c r="NN135" s="105"/>
      <c r="NO135" s="105"/>
      <c r="NP135" s="105"/>
      <c r="NQ135" s="105"/>
      <c r="NR135" s="105"/>
      <c r="NS135" s="105"/>
      <c r="NT135" s="105"/>
      <c r="NU135" s="105"/>
      <c r="NV135" s="105"/>
      <c r="NW135" s="105"/>
      <c r="NX135" s="105"/>
      <c r="NY135" s="105"/>
      <c r="NZ135" s="105"/>
      <c r="OA135" s="105"/>
      <c r="OB135" s="105"/>
      <c r="OC135" s="105"/>
      <c r="OD135" s="105"/>
      <c r="OE135" s="105"/>
      <c r="OF135" s="105"/>
      <c r="OG135" s="105"/>
      <c r="OH135" s="105"/>
      <c r="OI135" s="105"/>
      <c r="OJ135" s="105"/>
      <c r="OK135" s="105"/>
      <c r="OL135" s="105"/>
      <c r="OM135" s="105"/>
      <c r="ON135" s="105"/>
      <c r="OO135" s="105"/>
      <c r="OP135" s="105"/>
      <c r="OQ135" s="105"/>
      <c r="OR135" s="105"/>
      <c r="OS135" s="105"/>
      <c r="OT135" s="105"/>
      <c r="OU135" s="105"/>
      <c r="OV135" s="105"/>
      <c r="OW135" s="105"/>
      <c r="OX135" s="105"/>
      <c r="OY135" s="105"/>
      <c r="OZ135" s="105"/>
      <c r="PA135" s="105"/>
      <c r="PB135" s="105"/>
      <c r="PC135" s="105"/>
      <c r="PD135" s="105"/>
      <c r="PE135" s="105"/>
      <c r="PF135" s="105"/>
      <c r="PG135" s="105"/>
      <c r="PH135" s="105"/>
      <c r="PI135" s="105"/>
      <c r="PJ135" s="105"/>
      <c r="PK135" s="105"/>
      <c r="PL135" s="105"/>
      <c r="PM135" s="105"/>
      <c r="PN135" s="105"/>
      <c r="PO135" s="105"/>
      <c r="PP135" s="105"/>
      <c r="PQ135" s="105"/>
      <c r="PR135" s="105"/>
      <c r="PS135" s="105"/>
      <c r="PT135" s="105"/>
      <c r="PU135" s="105"/>
      <c r="PV135" s="105"/>
      <c r="PW135" s="105"/>
      <c r="PX135" s="105"/>
      <c r="PY135" s="105"/>
      <c r="PZ135" s="105"/>
      <c r="QA135" s="105"/>
      <c r="QB135" s="105"/>
      <c r="QC135" s="105"/>
      <c r="QD135" s="105"/>
      <c r="QE135" s="105"/>
      <c r="QF135" s="105"/>
      <c r="QG135" s="105"/>
      <c r="QH135" s="105"/>
      <c r="QI135" s="105"/>
      <c r="QJ135" s="105"/>
      <c r="QK135" s="105"/>
      <c r="QL135" s="105"/>
      <c r="QM135" s="105"/>
      <c r="QN135" s="105"/>
      <c r="QO135" s="105"/>
      <c r="QP135" s="105"/>
      <c r="QQ135" s="105"/>
      <c r="QR135" s="105"/>
      <c r="QS135" s="105"/>
      <c r="QT135" s="105"/>
      <c r="QU135" s="105"/>
      <c r="QV135" s="105"/>
      <c r="QW135" s="105"/>
      <c r="QX135" s="105"/>
      <c r="QY135" s="105"/>
      <c r="QZ135" s="105"/>
      <c r="RA135" s="105"/>
      <c r="RB135" s="105"/>
      <c r="RC135" s="105"/>
      <c r="RD135" s="105"/>
      <c r="RE135" s="105"/>
      <c r="RF135" s="105"/>
      <c r="RG135" s="105"/>
      <c r="RH135" s="105"/>
      <c r="RI135" s="105"/>
      <c r="RJ135" s="105"/>
      <c r="RK135" s="105"/>
      <c r="RL135" s="105"/>
      <c r="RM135" s="105"/>
      <c r="RN135" s="105"/>
      <c r="RO135" s="105"/>
      <c r="RP135" s="105"/>
      <c r="RQ135" s="105"/>
      <c r="RR135" s="105"/>
      <c r="RS135" s="105"/>
      <c r="RT135" s="105"/>
      <c r="RU135" s="105"/>
      <c r="RV135" s="105"/>
      <c r="RW135" s="105"/>
      <c r="RX135" s="105"/>
      <c r="RY135" s="105"/>
      <c r="RZ135" s="105"/>
      <c r="SA135" s="105"/>
      <c r="SB135" s="105"/>
      <c r="SC135" s="105"/>
      <c r="SD135" s="105"/>
      <c r="SE135" s="105"/>
      <c r="SF135" s="105"/>
      <c r="SG135" s="105"/>
      <c r="SH135" s="105"/>
      <c r="SI135" s="105"/>
      <c r="SJ135" s="105"/>
      <c r="SK135" s="105"/>
      <c r="SL135" s="105"/>
      <c r="SM135" s="105"/>
      <c r="SN135" s="105"/>
      <c r="SO135" s="105"/>
      <c r="SP135" s="105"/>
      <c r="SQ135" s="105"/>
      <c r="SR135" s="105"/>
      <c r="SS135" s="105"/>
      <c r="ST135" s="105"/>
      <c r="SU135" s="105"/>
      <c r="SV135" s="105"/>
      <c r="SW135" s="105"/>
      <c r="SX135" s="105"/>
      <c r="SY135" s="105"/>
      <c r="SZ135" s="105"/>
      <c r="TA135" s="105"/>
      <c r="TB135" s="105"/>
      <c r="TC135" s="105"/>
      <c r="TD135" s="105"/>
      <c r="TE135" s="105"/>
      <c r="TF135" s="105"/>
      <c r="TG135" s="105"/>
      <c r="TH135" s="105"/>
      <c r="TI135" s="105"/>
      <c r="TJ135" s="105"/>
      <c r="TK135" s="105"/>
      <c r="TL135" s="105"/>
      <c r="TM135" s="105"/>
      <c r="TN135" s="105"/>
      <c r="TO135" s="105"/>
      <c r="TP135" s="105"/>
      <c r="TQ135" s="105"/>
      <c r="TR135" s="105"/>
      <c r="TS135" s="105"/>
      <c r="TT135" s="105"/>
      <c r="TU135" s="105"/>
      <c r="TV135" s="105"/>
      <c r="TW135" s="105"/>
      <c r="TX135" s="105"/>
      <c r="TY135" s="105"/>
      <c r="TZ135" s="105"/>
      <c r="UA135" s="105"/>
      <c r="UB135" s="105"/>
      <c r="UC135" s="105"/>
      <c r="UD135" s="105"/>
      <c r="UE135" s="105"/>
      <c r="UF135" s="105"/>
      <c r="UG135" s="105"/>
      <c r="UH135" s="105"/>
      <c r="UI135" s="105"/>
      <c r="UJ135" s="105"/>
      <c r="UK135" s="105"/>
      <c r="UL135" s="105"/>
      <c r="UM135" s="105"/>
      <c r="UN135" s="105"/>
      <c r="UO135" s="105"/>
      <c r="UP135" s="105"/>
      <c r="UQ135" s="105"/>
      <c r="UR135" s="105"/>
      <c r="US135" s="105"/>
      <c r="UT135" s="105"/>
      <c r="UU135" s="105"/>
      <c r="UV135" s="105"/>
      <c r="UW135" s="105"/>
      <c r="UX135" s="105"/>
      <c r="UY135" s="105"/>
      <c r="UZ135" s="105"/>
      <c r="VA135" s="105"/>
      <c r="VB135" s="105"/>
      <c r="VC135" s="105"/>
      <c r="VD135" s="105"/>
      <c r="VE135" s="105"/>
      <c r="VF135" s="105"/>
      <c r="VG135" s="105"/>
      <c r="VH135" s="105"/>
      <c r="VI135" s="105"/>
      <c r="VJ135" s="105"/>
      <c r="VK135" s="105"/>
      <c r="VL135" s="105"/>
      <c r="VM135" s="105"/>
      <c r="VN135" s="105"/>
      <c r="VO135" s="105"/>
      <c r="VP135" s="105"/>
      <c r="VQ135" s="105"/>
      <c r="VR135" s="105"/>
      <c r="VS135" s="105"/>
      <c r="VT135" s="105"/>
      <c r="VU135" s="105"/>
      <c r="VV135" s="105"/>
      <c r="VW135" s="105"/>
      <c r="VX135" s="105"/>
      <c r="VY135" s="105"/>
      <c r="VZ135" s="105"/>
      <c r="WA135" s="105"/>
      <c r="WB135" s="105"/>
      <c r="WC135" s="105"/>
      <c r="WD135" s="105"/>
      <c r="WE135" s="105"/>
      <c r="WF135" s="105"/>
      <c r="WG135" s="105"/>
      <c r="WH135" s="105"/>
      <c r="WI135" s="105"/>
      <c r="WJ135" s="105"/>
      <c r="WK135" s="105"/>
      <c r="WL135" s="105"/>
      <c r="WM135" s="105"/>
      <c r="WN135" s="105"/>
      <c r="WO135" s="105"/>
      <c r="WP135" s="105"/>
      <c r="WQ135" s="105"/>
      <c r="WR135" s="105"/>
      <c r="WS135" s="105"/>
      <c r="WT135" s="105"/>
      <c r="WU135" s="105"/>
      <c r="WV135" s="105"/>
      <c r="WW135" s="105"/>
      <c r="WX135" s="105"/>
      <c r="WY135" s="105"/>
      <c r="WZ135" s="105"/>
      <c r="XA135" s="105"/>
      <c r="XB135" s="105"/>
      <c r="XC135" s="105"/>
      <c r="XD135" s="105"/>
      <c r="XE135" s="105"/>
      <c r="XF135" s="105"/>
      <c r="XG135" s="105"/>
      <c r="XH135" s="105"/>
      <c r="XI135" s="105"/>
      <c r="XJ135" s="105"/>
      <c r="XK135" s="105"/>
      <c r="XL135" s="105"/>
      <c r="XM135" s="105"/>
      <c r="XN135" s="105"/>
      <c r="XO135" s="105"/>
      <c r="XP135" s="105"/>
      <c r="XQ135" s="105"/>
      <c r="XR135" s="105"/>
      <c r="XS135" s="105"/>
      <c r="XT135" s="105"/>
      <c r="XU135" s="105"/>
      <c r="XV135" s="105"/>
      <c r="XW135" s="105"/>
      <c r="XX135" s="105"/>
      <c r="XY135" s="105"/>
      <c r="XZ135" s="105"/>
      <c r="YA135" s="105"/>
      <c r="YB135" s="105"/>
      <c r="YC135" s="105"/>
      <c r="YD135" s="105"/>
      <c r="YE135" s="105"/>
      <c r="YF135" s="105"/>
      <c r="YG135" s="105"/>
      <c r="YH135" s="105"/>
      <c r="YI135" s="105"/>
      <c r="YJ135" s="105"/>
      <c r="YK135" s="105"/>
      <c r="YL135" s="105"/>
      <c r="YM135" s="105"/>
      <c r="YN135" s="105"/>
      <c r="YO135" s="105"/>
      <c r="YP135" s="105"/>
      <c r="YQ135" s="105"/>
      <c r="YR135" s="105"/>
      <c r="YS135" s="105"/>
      <c r="YT135" s="105"/>
      <c r="YU135" s="105"/>
      <c r="YV135" s="105"/>
      <c r="YW135" s="105"/>
      <c r="YX135" s="105"/>
      <c r="YY135" s="105"/>
      <c r="YZ135" s="105"/>
      <c r="ZA135" s="105"/>
      <c r="ZB135" s="105"/>
      <c r="ZC135" s="105"/>
      <c r="ZD135" s="105"/>
      <c r="ZE135" s="105"/>
      <c r="ZF135" s="105"/>
      <c r="ZG135" s="105"/>
      <c r="ZH135" s="105"/>
      <c r="ZI135" s="105"/>
      <c r="ZJ135" s="105"/>
      <c r="ZK135" s="105"/>
      <c r="ZL135" s="105"/>
      <c r="ZM135" s="105"/>
      <c r="ZN135" s="105"/>
      <c r="ZO135" s="105"/>
      <c r="ZP135" s="105"/>
      <c r="ZQ135" s="105"/>
      <c r="ZR135" s="105"/>
      <c r="ZS135" s="105"/>
      <c r="ZT135" s="105"/>
      <c r="ZU135" s="105"/>
      <c r="ZV135" s="105"/>
      <c r="ZW135" s="105"/>
      <c r="ZX135" s="105"/>
      <c r="ZY135" s="105"/>
      <c r="ZZ135" s="105"/>
      <c r="AAA135" s="105"/>
      <c r="AAB135" s="105"/>
      <c r="AAC135" s="105"/>
      <c r="AAD135" s="105"/>
      <c r="AAE135" s="105"/>
      <c r="AAF135" s="105"/>
      <c r="AAG135" s="105"/>
      <c r="AAH135" s="105"/>
      <c r="AAI135" s="105"/>
      <c r="AAJ135" s="105"/>
      <c r="AAK135" s="105"/>
      <c r="AAL135" s="105"/>
      <c r="AAM135" s="105"/>
      <c r="AAN135" s="105"/>
      <c r="AAO135" s="105"/>
      <c r="AAP135" s="105"/>
      <c r="AAQ135" s="105"/>
      <c r="AAR135" s="105"/>
      <c r="AAS135" s="105"/>
      <c r="AAT135" s="105"/>
      <c r="AAU135" s="105"/>
      <c r="AAV135" s="105"/>
      <c r="AAW135" s="105"/>
      <c r="AAX135" s="105"/>
      <c r="AAY135" s="105"/>
      <c r="AAZ135" s="105"/>
      <c r="ABA135" s="105"/>
      <c r="ABB135" s="105"/>
      <c r="ABC135" s="105"/>
      <c r="ABD135" s="105"/>
      <c r="ABE135" s="105"/>
      <c r="ABF135" s="105"/>
      <c r="ABG135" s="105"/>
      <c r="ABH135" s="105"/>
      <c r="ABI135" s="105"/>
      <c r="ABJ135" s="105"/>
      <c r="ABK135" s="105"/>
      <c r="ABL135" s="105"/>
      <c r="ABM135" s="105"/>
      <c r="ABN135" s="105"/>
      <c r="ABO135" s="105"/>
      <c r="ABP135" s="105"/>
      <c r="ABQ135" s="105"/>
      <c r="ABR135" s="105"/>
      <c r="ABS135" s="105"/>
      <c r="ABT135" s="105"/>
      <c r="ABU135" s="105"/>
      <c r="ABV135" s="105"/>
      <c r="ABW135" s="105"/>
      <c r="ABX135" s="105"/>
      <c r="ABY135" s="105"/>
      <c r="ABZ135" s="105"/>
      <c r="ACA135" s="105"/>
      <c r="ACB135" s="105"/>
      <c r="ACC135" s="105"/>
      <c r="ACD135" s="105"/>
      <c r="ACE135" s="105"/>
      <c r="ACF135" s="105"/>
      <c r="ACG135" s="105"/>
      <c r="ACH135" s="105"/>
      <c r="ACI135" s="105"/>
      <c r="ACJ135" s="105"/>
      <c r="ACK135" s="105"/>
      <c r="ACL135" s="105"/>
      <c r="ACM135" s="105"/>
      <c r="ACN135" s="105"/>
      <c r="ACO135" s="105"/>
      <c r="ACP135" s="105"/>
      <c r="ACQ135" s="105"/>
      <c r="ACR135" s="105"/>
      <c r="ACS135" s="105"/>
      <c r="ACT135" s="105"/>
      <c r="ACU135" s="105"/>
      <c r="ACV135" s="105"/>
      <c r="ACW135" s="105"/>
      <c r="ACX135" s="105"/>
      <c r="ACY135" s="105"/>
      <c r="ACZ135" s="105"/>
      <c r="ADA135" s="105"/>
      <c r="ADB135" s="105"/>
      <c r="ADC135" s="105"/>
      <c r="ADD135" s="105"/>
      <c r="ADE135" s="105"/>
      <c r="ADF135" s="105"/>
      <c r="ADG135" s="105"/>
      <c r="ADH135" s="105"/>
      <c r="ADI135" s="105"/>
      <c r="ADJ135" s="105"/>
      <c r="ADK135" s="105"/>
      <c r="ADL135" s="105"/>
      <c r="ADM135" s="105"/>
      <c r="ADN135" s="105"/>
      <c r="ADO135" s="105"/>
      <c r="ADP135" s="105"/>
      <c r="ADQ135" s="105"/>
      <c r="ADR135" s="105"/>
      <c r="ADS135" s="105"/>
      <c r="ADT135" s="105"/>
      <c r="ADU135" s="105"/>
      <c r="ADV135" s="105"/>
      <c r="ADW135" s="105"/>
      <c r="ADX135" s="105"/>
      <c r="ADY135" s="105"/>
      <c r="ADZ135" s="105"/>
      <c r="AEA135" s="105"/>
      <c r="AEB135" s="105"/>
      <c r="AEC135" s="105"/>
      <c r="AED135" s="105"/>
      <c r="AEE135" s="105"/>
      <c r="AEF135" s="105"/>
      <c r="AEG135" s="105"/>
      <c r="AEH135" s="105"/>
      <c r="AEI135" s="105"/>
      <c r="AEJ135" s="105"/>
      <c r="AEK135" s="105"/>
      <c r="AEL135" s="105"/>
      <c r="AEM135" s="105"/>
      <c r="AEN135" s="105"/>
      <c r="AEO135" s="105"/>
      <c r="AEP135" s="105"/>
      <c r="AEQ135" s="105"/>
      <c r="AER135" s="105"/>
      <c r="AES135" s="105"/>
      <c r="AET135" s="105"/>
      <c r="AEU135" s="105"/>
      <c r="AEV135" s="105"/>
      <c r="AEW135" s="105"/>
      <c r="AEX135" s="105"/>
      <c r="AEY135" s="105"/>
      <c r="AEZ135" s="105"/>
      <c r="AFA135" s="105"/>
      <c r="AFB135" s="105"/>
      <c r="AFC135" s="105"/>
      <c r="AFD135" s="105"/>
      <c r="AFE135" s="105"/>
      <c r="AFF135" s="105"/>
      <c r="AFG135" s="105"/>
      <c r="AFH135" s="105"/>
      <c r="AFI135" s="105"/>
      <c r="AFJ135" s="105"/>
      <c r="AFK135" s="105"/>
      <c r="AFL135" s="105"/>
      <c r="AFM135" s="105"/>
      <c r="AFN135" s="105"/>
      <c r="AFO135" s="105"/>
      <c r="AFP135" s="105"/>
      <c r="AFQ135" s="105"/>
      <c r="AFR135" s="105"/>
      <c r="AFS135" s="105"/>
      <c r="AFT135" s="105"/>
      <c r="AFU135" s="105"/>
      <c r="AFV135" s="105"/>
      <c r="AFW135" s="105"/>
      <c r="AFX135" s="105"/>
      <c r="AFY135" s="105"/>
      <c r="AFZ135" s="105"/>
      <c r="AGA135" s="105"/>
      <c r="AGB135" s="105"/>
      <c r="AGC135" s="105"/>
      <c r="AGD135" s="105"/>
      <c r="AGE135" s="105"/>
      <c r="AGF135" s="105"/>
      <c r="AGG135" s="105"/>
      <c r="AGH135" s="105"/>
      <c r="AGI135" s="105"/>
      <c r="AGJ135" s="105"/>
      <c r="AGK135" s="105"/>
      <c r="AGL135" s="105"/>
      <c r="AGM135" s="105"/>
      <c r="AGN135" s="105"/>
      <c r="AGO135" s="105"/>
      <c r="AGP135" s="105"/>
      <c r="AGQ135" s="105"/>
      <c r="AGR135" s="105"/>
      <c r="AGS135" s="105"/>
      <c r="AGT135" s="105"/>
      <c r="AGU135" s="105"/>
      <c r="AGV135" s="105"/>
      <c r="AGW135" s="105"/>
      <c r="AGX135" s="105"/>
      <c r="AGY135" s="105"/>
      <c r="AGZ135" s="105"/>
      <c r="AHA135" s="105"/>
      <c r="AHB135" s="105"/>
      <c r="AHC135" s="105"/>
      <c r="AHD135" s="105"/>
      <c r="AHE135" s="105"/>
      <c r="AHF135" s="105"/>
      <c r="AHG135" s="105"/>
      <c r="AHH135" s="105"/>
      <c r="AHI135" s="105"/>
      <c r="AHJ135" s="105"/>
      <c r="AHK135" s="105"/>
      <c r="AHL135" s="105"/>
      <c r="AHM135" s="105"/>
      <c r="AHN135" s="105"/>
      <c r="AHO135" s="105"/>
      <c r="AHP135" s="105"/>
      <c r="AHQ135" s="105"/>
      <c r="AHR135" s="105"/>
      <c r="AHS135" s="105"/>
      <c r="AHT135" s="105"/>
      <c r="AHU135" s="105"/>
      <c r="AHV135" s="105"/>
      <c r="AHW135" s="105"/>
      <c r="AHX135" s="105"/>
      <c r="AHY135" s="105"/>
      <c r="AHZ135" s="105"/>
      <c r="AIA135" s="105"/>
      <c r="AIB135" s="105"/>
      <c r="AIC135" s="105"/>
      <c r="AID135" s="105"/>
      <c r="AIE135" s="105"/>
      <c r="AIF135" s="105"/>
      <c r="AIG135" s="105"/>
      <c r="AIH135" s="105"/>
      <c r="AII135" s="105"/>
      <c r="AIJ135" s="105"/>
      <c r="AIK135" s="105"/>
      <c r="AIL135" s="105"/>
      <c r="AIM135" s="105"/>
      <c r="AIN135" s="105"/>
      <c r="AIO135" s="105"/>
      <c r="AIP135" s="105"/>
      <c r="AIQ135" s="105"/>
      <c r="AIR135" s="105"/>
      <c r="AIS135" s="105"/>
      <c r="AIT135" s="105"/>
      <c r="AIU135" s="105"/>
      <c r="AIV135" s="105"/>
      <c r="AIW135" s="105"/>
      <c r="AIX135" s="105"/>
      <c r="AIY135" s="105"/>
      <c r="AIZ135" s="105"/>
      <c r="AJA135" s="105"/>
      <c r="AJB135" s="105"/>
      <c r="AJC135" s="105"/>
      <c r="AJD135" s="105"/>
      <c r="AJE135" s="105"/>
      <c r="AJF135" s="105"/>
      <c r="AJG135" s="105"/>
      <c r="AJH135" s="105"/>
      <c r="AJI135" s="105"/>
      <c r="AJJ135" s="105"/>
      <c r="AJK135" s="105"/>
      <c r="AJL135" s="105"/>
      <c r="AJM135" s="105"/>
      <c r="AJN135" s="105"/>
      <c r="AJO135" s="105"/>
      <c r="AJP135" s="105"/>
      <c r="AJQ135" s="105"/>
      <c r="AJR135" s="105"/>
      <c r="AJS135" s="105"/>
      <c r="AJT135" s="105"/>
      <c r="AJU135" s="105"/>
      <c r="AJV135" s="105"/>
      <c r="AJW135" s="105"/>
      <c r="AJX135" s="105"/>
      <c r="AJY135" s="105"/>
      <c r="AJZ135" s="105"/>
      <c r="AKA135" s="105"/>
      <c r="AKB135" s="105"/>
      <c r="AKC135" s="105"/>
      <c r="AKD135" s="105"/>
      <c r="AKE135" s="105"/>
      <c r="AKF135" s="105"/>
      <c r="AKG135" s="105"/>
      <c r="AKH135" s="105"/>
      <c r="AKI135" s="105"/>
      <c r="AKJ135" s="105"/>
      <c r="AKK135" s="105"/>
      <c r="AKL135" s="105"/>
      <c r="AKM135" s="105"/>
      <c r="AKN135" s="105"/>
      <c r="AKO135" s="105"/>
      <c r="AKP135" s="105"/>
      <c r="AKQ135" s="105"/>
      <c r="AKR135" s="105"/>
      <c r="AKS135" s="105"/>
      <c r="AKT135" s="105"/>
      <c r="AKU135" s="105"/>
      <c r="AKV135" s="105"/>
      <c r="AKW135" s="105"/>
      <c r="AKX135" s="105"/>
      <c r="AKY135" s="105"/>
      <c r="AKZ135" s="105"/>
      <c r="ALA135" s="105"/>
      <c r="ALB135" s="105"/>
      <c r="ALC135" s="105"/>
      <c r="ALD135" s="105"/>
      <c r="ALE135" s="105"/>
      <c r="ALF135" s="105"/>
      <c r="ALG135" s="105"/>
      <c r="ALH135" s="105"/>
      <c r="ALI135" s="105"/>
      <c r="ALJ135" s="105"/>
      <c r="ALK135" s="105"/>
      <c r="ALL135" s="105"/>
      <c r="ALM135" s="105"/>
      <c r="ALN135" s="105"/>
      <c r="ALO135" s="105"/>
      <c r="ALP135" s="105"/>
      <c r="ALQ135" s="105"/>
      <c r="ALR135" s="105"/>
      <c r="ALS135" s="105"/>
      <c r="ALT135" s="105"/>
      <c r="ALU135" s="105"/>
      <c r="ALV135" s="105"/>
      <c r="ALW135" s="105"/>
      <c r="ALX135" s="105"/>
      <c r="ALY135" s="105"/>
      <c r="ALZ135" s="105"/>
      <c r="AMA135" s="105"/>
      <c r="AMB135" s="105"/>
      <c r="AMC135" s="105"/>
      <c r="AMD135" s="105"/>
      <c r="AME135" s="105"/>
      <c r="AMF135" s="105"/>
      <c r="AMG135" s="105"/>
      <c r="AMH135" s="105"/>
      <c r="AMI135" s="105"/>
      <c r="AMJ135" s="105"/>
      <c r="AMK135" s="105"/>
      <c r="AML135" s="105"/>
      <c r="AMM135" s="105"/>
      <c r="AMN135" s="105"/>
      <c r="AMO135" s="105"/>
      <c r="AMP135" s="105"/>
      <c r="AMQ135" s="105"/>
      <c r="AMR135" s="105"/>
      <c r="AMS135" s="105"/>
      <c r="AMT135" s="105"/>
      <c r="AMU135" s="105"/>
      <c r="AMV135" s="105"/>
      <c r="AMW135" s="105"/>
      <c r="AMX135" s="105"/>
      <c r="AMY135" s="105"/>
      <c r="AMZ135" s="105"/>
      <c r="ANA135" s="105"/>
      <c r="ANB135" s="105"/>
      <c r="ANC135" s="105"/>
      <c r="AND135" s="105"/>
      <c r="ANE135" s="105"/>
      <c r="ANF135" s="105"/>
      <c r="ANG135" s="105"/>
      <c r="ANH135" s="105"/>
      <c r="ANI135" s="105"/>
      <c r="ANJ135" s="105"/>
      <c r="ANK135" s="105"/>
      <c r="ANL135" s="105"/>
      <c r="ANM135" s="105"/>
      <c r="ANN135" s="105"/>
      <c r="ANO135" s="105"/>
      <c r="ANP135" s="105"/>
      <c r="ANQ135" s="105"/>
      <c r="ANR135" s="105"/>
      <c r="ANS135" s="105"/>
      <c r="ANT135" s="105"/>
      <c r="ANU135" s="105"/>
      <c r="ANV135" s="105"/>
      <c r="ANW135" s="105"/>
      <c r="ANX135" s="105"/>
      <c r="ANY135" s="105"/>
      <c r="ANZ135" s="105"/>
      <c r="AOA135" s="105"/>
      <c r="AOB135" s="105"/>
      <c r="AOC135" s="105"/>
      <c r="AOD135" s="105"/>
      <c r="AOE135" s="105"/>
      <c r="AOF135" s="105"/>
      <c r="AOG135" s="105"/>
      <c r="AOH135" s="105"/>
      <c r="AOI135" s="105"/>
      <c r="AOJ135" s="105"/>
      <c r="AOK135" s="105"/>
      <c r="AOL135" s="105"/>
      <c r="AOM135" s="105"/>
      <c r="AON135" s="105"/>
      <c r="AOO135" s="105"/>
      <c r="AOP135" s="105"/>
      <c r="AOQ135" s="105"/>
      <c r="AOR135" s="105"/>
      <c r="AOS135" s="105"/>
      <c r="AOT135" s="105"/>
      <c r="AOU135" s="105"/>
      <c r="AOV135" s="105"/>
      <c r="AOW135" s="105"/>
      <c r="AOX135" s="105"/>
      <c r="AOY135" s="105"/>
      <c r="AOZ135" s="105"/>
      <c r="APA135" s="105"/>
      <c r="APB135" s="105"/>
      <c r="APC135" s="105"/>
      <c r="APD135" s="105"/>
      <c r="APE135" s="105"/>
      <c r="APF135" s="105"/>
      <c r="APG135" s="105"/>
      <c r="APH135" s="105"/>
      <c r="API135" s="105"/>
      <c r="APJ135" s="105"/>
      <c r="APK135" s="105"/>
      <c r="APL135" s="105"/>
      <c r="APM135" s="105"/>
      <c r="APN135" s="105"/>
      <c r="APO135" s="105"/>
      <c r="APP135" s="105"/>
      <c r="APQ135" s="105"/>
      <c r="APR135" s="105"/>
      <c r="APS135" s="105"/>
      <c r="APT135" s="105"/>
      <c r="APU135" s="105"/>
      <c r="APV135" s="105"/>
      <c r="APW135" s="105"/>
      <c r="APX135" s="105"/>
      <c r="APY135" s="105"/>
      <c r="APZ135" s="105"/>
      <c r="AQA135" s="105"/>
      <c r="AQB135" s="105"/>
      <c r="AQC135" s="105"/>
      <c r="AQD135" s="105"/>
      <c r="AQE135" s="105"/>
      <c r="AQF135" s="105"/>
      <c r="AQG135" s="105"/>
      <c r="AQH135" s="105"/>
      <c r="AQI135" s="105"/>
      <c r="AQJ135" s="105"/>
      <c r="AQK135" s="105"/>
      <c r="AQL135" s="105"/>
      <c r="AQM135" s="105"/>
      <c r="AQN135" s="105"/>
      <c r="AQO135" s="105"/>
      <c r="AQP135" s="105"/>
      <c r="AQQ135" s="105"/>
      <c r="AQR135" s="105"/>
      <c r="AQS135" s="105"/>
      <c r="AQT135" s="105"/>
      <c r="AQU135" s="105"/>
      <c r="AQV135" s="105"/>
      <c r="AQW135" s="105"/>
      <c r="AQX135" s="105"/>
      <c r="AQY135" s="105"/>
      <c r="AQZ135" s="105"/>
      <c r="ARA135" s="105"/>
      <c r="ARB135" s="105"/>
      <c r="ARC135" s="105"/>
      <c r="ARD135" s="105"/>
      <c r="ARE135" s="105"/>
      <c r="ARF135" s="105"/>
      <c r="ARG135" s="105"/>
      <c r="ARH135" s="105"/>
      <c r="ARI135" s="105"/>
      <c r="ARJ135" s="105"/>
      <c r="ARK135" s="105"/>
      <c r="ARL135" s="105"/>
      <c r="ARM135" s="105"/>
      <c r="ARN135" s="105"/>
      <c r="ARO135" s="105"/>
      <c r="ARP135" s="105"/>
      <c r="ARQ135" s="105"/>
      <c r="ARR135" s="105"/>
      <c r="ARS135" s="105"/>
      <c r="ART135" s="105"/>
      <c r="ARU135" s="105"/>
      <c r="ARV135" s="105"/>
      <c r="ARW135" s="105"/>
      <c r="ARX135" s="105"/>
      <c r="ARY135" s="105"/>
      <c r="ARZ135" s="105"/>
      <c r="ASA135" s="105"/>
      <c r="ASB135" s="105"/>
      <c r="ASC135" s="105"/>
      <c r="ASD135" s="105"/>
      <c r="ASE135" s="105"/>
      <c r="ASF135" s="105"/>
      <c r="ASG135" s="105"/>
      <c r="ASH135" s="105"/>
      <c r="ASI135" s="105"/>
      <c r="ASJ135" s="105"/>
      <c r="ASK135" s="105"/>
      <c r="ASL135" s="105"/>
      <c r="ASM135" s="105"/>
      <c r="ASN135" s="105"/>
      <c r="ASO135" s="105"/>
      <c r="ASP135" s="105"/>
      <c r="ASQ135" s="105"/>
      <c r="ASR135" s="105"/>
      <c r="ASS135" s="105"/>
      <c r="AST135" s="105"/>
      <c r="ASU135" s="105"/>
      <c r="ASV135" s="105"/>
      <c r="ASW135" s="105"/>
      <c r="ASX135" s="105"/>
      <c r="ASY135" s="105"/>
      <c r="ASZ135" s="105"/>
      <c r="ATA135" s="105"/>
      <c r="ATB135" s="105"/>
      <c r="ATC135" s="105"/>
      <c r="ATD135" s="105"/>
      <c r="ATE135" s="105"/>
      <c r="ATF135" s="105"/>
      <c r="ATG135" s="105"/>
      <c r="ATH135" s="105"/>
      <c r="ATI135" s="105"/>
      <c r="ATJ135" s="105"/>
      <c r="ATK135" s="105"/>
      <c r="ATL135" s="105"/>
      <c r="ATM135" s="105"/>
      <c r="ATN135" s="105"/>
      <c r="ATO135" s="105"/>
      <c r="ATP135" s="105"/>
      <c r="ATQ135" s="105"/>
      <c r="ATR135" s="105"/>
      <c r="ATS135" s="105"/>
      <c r="ATT135" s="105"/>
      <c r="ATU135" s="105"/>
      <c r="ATV135" s="105"/>
      <c r="ATW135" s="105"/>
      <c r="ATX135" s="105"/>
      <c r="ATY135" s="105"/>
      <c r="ATZ135" s="105"/>
      <c r="AUA135" s="105"/>
      <c r="AUB135" s="105"/>
      <c r="AUC135" s="105"/>
      <c r="AUD135" s="105"/>
      <c r="AUE135" s="105"/>
      <c r="AUF135" s="105"/>
      <c r="AUG135" s="105"/>
      <c r="AUH135" s="105"/>
      <c r="AUI135" s="105"/>
      <c r="AUJ135" s="105"/>
      <c r="AUK135" s="105"/>
      <c r="AUL135" s="105"/>
      <c r="AUM135" s="105"/>
      <c r="AUN135" s="105"/>
      <c r="AUO135" s="105"/>
      <c r="AUP135" s="105"/>
      <c r="AUQ135" s="105"/>
      <c r="AUR135" s="105"/>
      <c r="AUS135" s="105"/>
      <c r="AUT135" s="105"/>
      <c r="AUU135" s="105"/>
      <c r="AUV135" s="105"/>
      <c r="AUW135" s="105"/>
      <c r="AUX135" s="105"/>
      <c r="AUY135" s="105"/>
      <c r="AUZ135" s="105"/>
      <c r="AVA135" s="105"/>
      <c r="AVB135" s="105"/>
      <c r="AVC135" s="105"/>
      <c r="AVD135" s="105"/>
      <c r="AVE135" s="105"/>
      <c r="AVF135" s="105"/>
      <c r="AVG135" s="105"/>
      <c r="AVH135" s="105"/>
      <c r="AVI135" s="105"/>
      <c r="AVJ135" s="105"/>
      <c r="AVK135" s="105"/>
      <c r="AVL135" s="105"/>
      <c r="AVM135" s="105"/>
      <c r="AVN135" s="105"/>
      <c r="AVO135" s="105"/>
      <c r="AVP135" s="105"/>
      <c r="AVQ135" s="105"/>
      <c r="AVR135" s="105"/>
      <c r="AVS135" s="105"/>
      <c r="AVT135" s="105"/>
      <c r="AVU135" s="105"/>
      <c r="AVV135" s="105"/>
      <c r="AVW135" s="105"/>
      <c r="AVX135" s="105"/>
      <c r="AVY135" s="105"/>
      <c r="AVZ135" s="105"/>
      <c r="AWA135" s="105"/>
      <c r="AWB135" s="105"/>
      <c r="AWC135" s="105"/>
      <c r="AWD135" s="105"/>
      <c r="AWE135" s="105"/>
      <c r="AWF135" s="105"/>
      <c r="AWG135" s="105"/>
      <c r="AWH135" s="105"/>
    </row>
    <row r="136" spans="1:1282" s="58" customFormat="1">
      <c r="A136" s="2578"/>
      <c r="B136" s="65"/>
      <c r="C136" s="483" t="s">
        <v>1388</v>
      </c>
      <c r="D136" s="86"/>
      <c r="E136" s="7"/>
      <c r="F136" s="7"/>
      <c r="G136" s="7"/>
      <c r="H136" s="7"/>
      <c r="I136" s="7"/>
      <c r="J136" s="7"/>
      <c r="K136" s="7"/>
      <c r="L136" s="7"/>
      <c r="M136" s="7"/>
      <c r="N136" s="8"/>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c r="BV136" s="105"/>
      <c r="BW136" s="105"/>
      <c r="BX136" s="105"/>
      <c r="BY136" s="105"/>
      <c r="BZ136" s="105"/>
      <c r="CA136" s="105"/>
      <c r="CB136" s="105"/>
      <c r="CC136" s="105"/>
      <c r="CD136" s="105"/>
      <c r="CE136" s="105"/>
      <c r="CF136" s="105"/>
      <c r="CG136" s="105"/>
      <c r="CH136" s="105"/>
      <c r="CI136" s="105"/>
      <c r="CJ136" s="105"/>
      <c r="CK136" s="105"/>
      <c r="CL136" s="105"/>
      <c r="CM136" s="105"/>
      <c r="CN136" s="105"/>
      <c r="CO136" s="105"/>
      <c r="CP136" s="105"/>
      <c r="CQ136" s="105"/>
      <c r="CR136" s="105"/>
      <c r="CS136" s="105"/>
      <c r="CT136" s="105"/>
      <c r="CU136" s="105"/>
      <c r="CV136" s="105"/>
      <c r="CW136" s="105"/>
      <c r="CX136" s="105"/>
      <c r="CY136" s="105"/>
      <c r="CZ136" s="105"/>
      <c r="DA136" s="105"/>
      <c r="DB136" s="105"/>
      <c r="DC136" s="105"/>
      <c r="DD136" s="105"/>
      <c r="DE136" s="105"/>
      <c r="DF136" s="105"/>
      <c r="DG136" s="105"/>
      <c r="DH136" s="105"/>
      <c r="DI136" s="105"/>
      <c r="DJ136" s="105"/>
      <c r="DK136" s="105"/>
      <c r="DL136" s="105"/>
      <c r="DM136" s="105"/>
      <c r="DN136" s="105"/>
      <c r="DO136" s="105"/>
      <c r="DP136" s="105"/>
      <c r="DQ136" s="105"/>
      <c r="DR136" s="105"/>
      <c r="DS136" s="105"/>
      <c r="DT136" s="105"/>
      <c r="DU136" s="105"/>
      <c r="DV136" s="105"/>
      <c r="DW136" s="105"/>
      <c r="DX136" s="105"/>
      <c r="DY136" s="105"/>
      <c r="DZ136" s="105"/>
      <c r="EA136" s="105"/>
      <c r="EB136" s="105"/>
      <c r="EC136" s="105"/>
      <c r="ED136" s="105"/>
      <c r="EE136" s="105"/>
      <c r="EF136" s="105"/>
      <c r="EG136" s="105"/>
      <c r="EH136" s="105"/>
      <c r="EI136" s="105"/>
      <c r="EJ136" s="105"/>
      <c r="EK136" s="105"/>
      <c r="EL136" s="105"/>
      <c r="EM136" s="105"/>
      <c r="EN136" s="105"/>
      <c r="EO136" s="105"/>
      <c r="EP136" s="105"/>
      <c r="EQ136" s="105"/>
      <c r="ER136" s="105"/>
      <c r="ES136" s="105"/>
      <c r="ET136" s="105"/>
      <c r="EU136" s="105"/>
      <c r="EV136" s="105"/>
      <c r="EW136" s="105"/>
      <c r="EX136" s="105"/>
      <c r="EY136" s="105"/>
      <c r="EZ136" s="105"/>
      <c r="FA136" s="105"/>
      <c r="FB136" s="105"/>
      <c r="FC136" s="105"/>
      <c r="FD136" s="105"/>
      <c r="FE136" s="105"/>
      <c r="FF136" s="105"/>
      <c r="FG136" s="105"/>
      <c r="FH136" s="105"/>
      <c r="FI136" s="105"/>
      <c r="FJ136" s="105"/>
      <c r="FK136" s="105"/>
      <c r="FL136" s="105"/>
      <c r="FM136" s="105"/>
      <c r="FN136" s="105"/>
      <c r="FO136" s="105"/>
      <c r="FP136" s="105"/>
      <c r="FQ136" s="105"/>
      <c r="FR136" s="105"/>
      <c r="FS136" s="105"/>
      <c r="FT136" s="105"/>
      <c r="FU136" s="105"/>
      <c r="FV136" s="105"/>
      <c r="FW136" s="105"/>
      <c r="FX136" s="105"/>
      <c r="FY136" s="105"/>
      <c r="FZ136" s="105"/>
      <c r="GA136" s="105"/>
      <c r="GB136" s="105"/>
      <c r="GC136" s="105"/>
      <c r="GD136" s="105"/>
      <c r="GE136" s="105"/>
      <c r="GF136" s="105"/>
      <c r="GG136" s="105"/>
      <c r="GH136" s="105"/>
      <c r="GI136" s="105"/>
      <c r="GJ136" s="105"/>
      <c r="GK136" s="105"/>
      <c r="GL136" s="105"/>
      <c r="GM136" s="105"/>
      <c r="GN136" s="105"/>
      <c r="GO136" s="105"/>
      <c r="GP136" s="105"/>
      <c r="GQ136" s="105"/>
      <c r="GR136" s="105"/>
      <c r="GS136" s="105"/>
      <c r="GT136" s="105"/>
      <c r="GU136" s="105"/>
      <c r="GV136" s="105"/>
      <c r="GW136" s="105"/>
      <c r="GX136" s="105"/>
      <c r="GY136" s="105"/>
      <c r="GZ136" s="105"/>
      <c r="HA136" s="105"/>
      <c r="HB136" s="105"/>
      <c r="HC136" s="105"/>
      <c r="HD136" s="105"/>
      <c r="HE136" s="105"/>
      <c r="HF136" s="105"/>
      <c r="HG136" s="105"/>
      <c r="HH136" s="105"/>
      <c r="HI136" s="105"/>
      <c r="HJ136" s="105"/>
      <c r="HK136" s="105"/>
      <c r="HL136" s="105"/>
      <c r="HM136" s="105"/>
      <c r="HN136" s="105"/>
      <c r="HO136" s="105"/>
      <c r="HP136" s="105"/>
      <c r="HQ136" s="105"/>
      <c r="HR136" s="105"/>
      <c r="HS136" s="105"/>
      <c r="HT136" s="105"/>
      <c r="HU136" s="105"/>
      <c r="HV136" s="105"/>
      <c r="HW136" s="105"/>
      <c r="HX136" s="105"/>
      <c r="HY136" s="105"/>
      <c r="HZ136" s="105"/>
      <c r="IA136" s="105"/>
      <c r="IB136" s="105"/>
      <c r="IC136" s="105"/>
      <c r="ID136" s="105"/>
      <c r="IE136" s="105"/>
      <c r="IF136" s="105"/>
      <c r="IG136" s="105"/>
      <c r="IH136" s="105"/>
      <c r="II136" s="105"/>
      <c r="IJ136" s="105"/>
      <c r="IK136" s="105"/>
      <c r="IL136" s="105"/>
      <c r="IM136" s="105"/>
      <c r="IN136" s="105"/>
      <c r="IO136" s="105"/>
      <c r="IP136" s="105"/>
      <c r="IQ136" s="105"/>
      <c r="IR136" s="105"/>
      <c r="IS136" s="105"/>
      <c r="IT136" s="105"/>
      <c r="IU136" s="105"/>
      <c r="IV136" s="105"/>
      <c r="IW136" s="105"/>
      <c r="IX136" s="105"/>
      <c r="IY136" s="105"/>
      <c r="IZ136" s="105"/>
      <c r="JA136" s="105"/>
      <c r="JB136" s="105"/>
      <c r="JC136" s="105"/>
      <c r="JD136" s="105"/>
      <c r="JE136" s="105"/>
      <c r="JF136" s="105"/>
      <c r="JG136" s="105"/>
      <c r="JH136" s="105"/>
      <c r="JI136" s="105"/>
      <c r="JJ136" s="105"/>
      <c r="JK136" s="105"/>
      <c r="JL136" s="105"/>
      <c r="JM136" s="105"/>
      <c r="JN136" s="105"/>
      <c r="JO136" s="105"/>
      <c r="JP136" s="105"/>
      <c r="JQ136" s="105"/>
      <c r="JR136" s="105"/>
      <c r="JS136" s="105"/>
      <c r="JT136" s="105"/>
      <c r="JU136" s="105"/>
      <c r="JV136" s="105"/>
      <c r="JW136" s="105"/>
      <c r="JX136" s="105"/>
      <c r="JY136" s="105"/>
      <c r="JZ136" s="105"/>
      <c r="KA136" s="105"/>
      <c r="KB136" s="105"/>
      <c r="KC136" s="105"/>
      <c r="KD136" s="105"/>
      <c r="KE136" s="105"/>
      <c r="KF136" s="105"/>
      <c r="KG136" s="105"/>
      <c r="KH136" s="105"/>
      <c r="KI136" s="105"/>
      <c r="KJ136" s="105"/>
      <c r="KK136" s="105"/>
      <c r="KL136" s="105"/>
      <c r="KM136" s="105"/>
      <c r="KN136" s="105"/>
      <c r="KO136" s="105"/>
      <c r="KP136" s="105"/>
      <c r="KQ136" s="105"/>
      <c r="KR136" s="105"/>
      <c r="KS136" s="105"/>
      <c r="KT136" s="105"/>
      <c r="KU136" s="105"/>
      <c r="KV136" s="105"/>
      <c r="KW136" s="105"/>
      <c r="KX136" s="105"/>
      <c r="KY136" s="105"/>
      <c r="KZ136" s="105"/>
      <c r="LA136" s="105"/>
      <c r="LB136" s="105"/>
      <c r="LC136" s="105"/>
      <c r="LD136" s="105"/>
      <c r="LE136" s="105"/>
      <c r="LF136" s="105"/>
      <c r="LG136" s="105"/>
      <c r="LH136" s="105"/>
      <c r="LI136" s="105"/>
      <c r="LJ136" s="105"/>
      <c r="LK136" s="105"/>
      <c r="LL136" s="105"/>
      <c r="LM136" s="105"/>
      <c r="LN136" s="105"/>
      <c r="LO136" s="105"/>
      <c r="LP136" s="105"/>
      <c r="LQ136" s="105"/>
      <c r="LR136" s="105"/>
      <c r="LS136" s="105"/>
      <c r="LT136" s="105"/>
      <c r="LU136" s="105"/>
      <c r="LV136" s="105"/>
      <c r="LW136" s="105"/>
      <c r="LX136" s="105"/>
      <c r="LY136" s="105"/>
      <c r="LZ136" s="105"/>
      <c r="MA136" s="105"/>
      <c r="MB136" s="105"/>
      <c r="MC136" s="105"/>
      <c r="MD136" s="105"/>
      <c r="ME136" s="105"/>
      <c r="MF136" s="105"/>
      <c r="MG136" s="105"/>
      <c r="MH136" s="105"/>
      <c r="MI136" s="105"/>
      <c r="MJ136" s="105"/>
      <c r="MK136" s="105"/>
      <c r="ML136" s="105"/>
      <c r="MM136" s="105"/>
      <c r="MN136" s="105"/>
      <c r="MO136" s="105"/>
      <c r="MP136" s="105"/>
      <c r="MQ136" s="105"/>
      <c r="MR136" s="105"/>
      <c r="MS136" s="105"/>
      <c r="MT136" s="105"/>
      <c r="MU136" s="105"/>
      <c r="MV136" s="105"/>
      <c r="MW136" s="105"/>
      <c r="MX136" s="105"/>
      <c r="MY136" s="105"/>
      <c r="MZ136" s="105"/>
      <c r="NA136" s="105"/>
      <c r="NB136" s="105"/>
      <c r="NC136" s="105"/>
      <c r="ND136" s="105"/>
      <c r="NE136" s="105"/>
      <c r="NF136" s="105"/>
      <c r="NG136" s="105"/>
      <c r="NH136" s="105"/>
      <c r="NI136" s="105"/>
      <c r="NJ136" s="105"/>
      <c r="NK136" s="105"/>
      <c r="NL136" s="105"/>
      <c r="NM136" s="105"/>
      <c r="NN136" s="105"/>
      <c r="NO136" s="105"/>
      <c r="NP136" s="105"/>
      <c r="NQ136" s="105"/>
      <c r="NR136" s="105"/>
      <c r="NS136" s="105"/>
      <c r="NT136" s="105"/>
      <c r="NU136" s="105"/>
      <c r="NV136" s="105"/>
      <c r="NW136" s="105"/>
      <c r="NX136" s="105"/>
      <c r="NY136" s="105"/>
      <c r="NZ136" s="105"/>
      <c r="OA136" s="105"/>
      <c r="OB136" s="105"/>
      <c r="OC136" s="105"/>
      <c r="OD136" s="105"/>
      <c r="OE136" s="105"/>
      <c r="OF136" s="105"/>
      <c r="OG136" s="105"/>
      <c r="OH136" s="105"/>
      <c r="OI136" s="105"/>
      <c r="OJ136" s="105"/>
      <c r="OK136" s="105"/>
      <c r="OL136" s="105"/>
      <c r="OM136" s="105"/>
      <c r="ON136" s="105"/>
      <c r="OO136" s="105"/>
      <c r="OP136" s="105"/>
      <c r="OQ136" s="105"/>
      <c r="OR136" s="105"/>
      <c r="OS136" s="105"/>
      <c r="OT136" s="105"/>
      <c r="OU136" s="105"/>
      <c r="OV136" s="105"/>
      <c r="OW136" s="105"/>
      <c r="OX136" s="105"/>
      <c r="OY136" s="105"/>
      <c r="OZ136" s="105"/>
      <c r="PA136" s="105"/>
      <c r="PB136" s="105"/>
      <c r="PC136" s="105"/>
      <c r="PD136" s="105"/>
      <c r="PE136" s="105"/>
      <c r="PF136" s="105"/>
      <c r="PG136" s="105"/>
      <c r="PH136" s="105"/>
      <c r="PI136" s="105"/>
      <c r="PJ136" s="105"/>
      <c r="PK136" s="105"/>
      <c r="PL136" s="105"/>
      <c r="PM136" s="105"/>
      <c r="PN136" s="105"/>
      <c r="PO136" s="105"/>
      <c r="PP136" s="105"/>
      <c r="PQ136" s="105"/>
      <c r="PR136" s="105"/>
      <c r="PS136" s="105"/>
      <c r="PT136" s="105"/>
      <c r="PU136" s="105"/>
      <c r="PV136" s="105"/>
      <c r="PW136" s="105"/>
      <c r="PX136" s="105"/>
      <c r="PY136" s="105"/>
      <c r="PZ136" s="105"/>
      <c r="QA136" s="105"/>
      <c r="QB136" s="105"/>
      <c r="QC136" s="105"/>
      <c r="QD136" s="105"/>
      <c r="QE136" s="105"/>
      <c r="QF136" s="105"/>
      <c r="QG136" s="105"/>
      <c r="QH136" s="105"/>
      <c r="QI136" s="105"/>
      <c r="QJ136" s="105"/>
      <c r="QK136" s="105"/>
      <c r="QL136" s="105"/>
      <c r="QM136" s="105"/>
      <c r="QN136" s="105"/>
      <c r="QO136" s="105"/>
      <c r="QP136" s="105"/>
      <c r="QQ136" s="105"/>
      <c r="QR136" s="105"/>
      <c r="QS136" s="105"/>
      <c r="QT136" s="105"/>
      <c r="QU136" s="105"/>
      <c r="QV136" s="105"/>
      <c r="QW136" s="105"/>
      <c r="QX136" s="105"/>
      <c r="QY136" s="105"/>
      <c r="QZ136" s="105"/>
      <c r="RA136" s="105"/>
      <c r="RB136" s="105"/>
      <c r="RC136" s="105"/>
      <c r="RD136" s="105"/>
      <c r="RE136" s="105"/>
      <c r="RF136" s="105"/>
      <c r="RG136" s="105"/>
      <c r="RH136" s="105"/>
      <c r="RI136" s="105"/>
      <c r="RJ136" s="105"/>
      <c r="RK136" s="105"/>
      <c r="RL136" s="105"/>
      <c r="RM136" s="105"/>
      <c r="RN136" s="105"/>
      <c r="RO136" s="105"/>
      <c r="RP136" s="105"/>
      <c r="RQ136" s="105"/>
      <c r="RR136" s="105"/>
      <c r="RS136" s="105"/>
      <c r="RT136" s="105"/>
      <c r="RU136" s="105"/>
      <c r="RV136" s="105"/>
      <c r="RW136" s="105"/>
      <c r="RX136" s="105"/>
      <c r="RY136" s="105"/>
      <c r="RZ136" s="105"/>
      <c r="SA136" s="105"/>
      <c r="SB136" s="105"/>
      <c r="SC136" s="105"/>
      <c r="SD136" s="105"/>
      <c r="SE136" s="105"/>
      <c r="SF136" s="105"/>
      <c r="SG136" s="105"/>
      <c r="SH136" s="105"/>
      <c r="SI136" s="105"/>
      <c r="SJ136" s="105"/>
      <c r="SK136" s="105"/>
      <c r="SL136" s="105"/>
      <c r="SM136" s="105"/>
      <c r="SN136" s="105"/>
      <c r="SO136" s="105"/>
      <c r="SP136" s="105"/>
      <c r="SQ136" s="105"/>
      <c r="SR136" s="105"/>
      <c r="SS136" s="105"/>
      <c r="ST136" s="105"/>
      <c r="SU136" s="105"/>
      <c r="SV136" s="105"/>
      <c r="SW136" s="105"/>
      <c r="SX136" s="105"/>
      <c r="SY136" s="105"/>
      <c r="SZ136" s="105"/>
      <c r="TA136" s="105"/>
      <c r="TB136" s="105"/>
      <c r="TC136" s="105"/>
      <c r="TD136" s="105"/>
      <c r="TE136" s="105"/>
      <c r="TF136" s="105"/>
      <c r="TG136" s="105"/>
      <c r="TH136" s="105"/>
      <c r="TI136" s="105"/>
      <c r="TJ136" s="105"/>
      <c r="TK136" s="105"/>
      <c r="TL136" s="105"/>
      <c r="TM136" s="105"/>
      <c r="TN136" s="105"/>
      <c r="TO136" s="105"/>
      <c r="TP136" s="105"/>
      <c r="TQ136" s="105"/>
      <c r="TR136" s="105"/>
      <c r="TS136" s="105"/>
      <c r="TT136" s="105"/>
      <c r="TU136" s="105"/>
      <c r="TV136" s="105"/>
      <c r="TW136" s="105"/>
      <c r="TX136" s="105"/>
      <c r="TY136" s="105"/>
      <c r="TZ136" s="105"/>
      <c r="UA136" s="105"/>
      <c r="UB136" s="105"/>
      <c r="UC136" s="105"/>
      <c r="UD136" s="105"/>
      <c r="UE136" s="105"/>
      <c r="UF136" s="105"/>
      <c r="UG136" s="105"/>
      <c r="UH136" s="105"/>
      <c r="UI136" s="105"/>
      <c r="UJ136" s="105"/>
      <c r="UK136" s="105"/>
      <c r="UL136" s="105"/>
      <c r="UM136" s="105"/>
      <c r="UN136" s="105"/>
      <c r="UO136" s="105"/>
      <c r="UP136" s="105"/>
      <c r="UQ136" s="105"/>
      <c r="UR136" s="105"/>
      <c r="US136" s="105"/>
      <c r="UT136" s="105"/>
      <c r="UU136" s="105"/>
      <c r="UV136" s="105"/>
      <c r="UW136" s="105"/>
      <c r="UX136" s="105"/>
      <c r="UY136" s="105"/>
      <c r="UZ136" s="105"/>
      <c r="VA136" s="105"/>
      <c r="VB136" s="105"/>
      <c r="VC136" s="105"/>
      <c r="VD136" s="105"/>
      <c r="VE136" s="105"/>
      <c r="VF136" s="105"/>
      <c r="VG136" s="105"/>
      <c r="VH136" s="105"/>
      <c r="VI136" s="105"/>
      <c r="VJ136" s="105"/>
      <c r="VK136" s="105"/>
      <c r="VL136" s="105"/>
      <c r="VM136" s="105"/>
      <c r="VN136" s="105"/>
      <c r="VO136" s="105"/>
      <c r="VP136" s="105"/>
      <c r="VQ136" s="105"/>
      <c r="VR136" s="105"/>
      <c r="VS136" s="105"/>
      <c r="VT136" s="105"/>
      <c r="VU136" s="105"/>
      <c r="VV136" s="105"/>
      <c r="VW136" s="105"/>
      <c r="VX136" s="105"/>
      <c r="VY136" s="105"/>
      <c r="VZ136" s="105"/>
      <c r="WA136" s="105"/>
      <c r="WB136" s="105"/>
      <c r="WC136" s="105"/>
      <c r="WD136" s="105"/>
      <c r="WE136" s="105"/>
      <c r="WF136" s="105"/>
      <c r="WG136" s="105"/>
      <c r="WH136" s="105"/>
      <c r="WI136" s="105"/>
      <c r="WJ136" s="105"/>
      <c r="WK136" s="105"/>
      <c r="WL136" s="105"/>
      <c r="WM136" s="105"/>
      <c r="WN136" s="105"/>
      <c r="WO136" s="105"/>
      <c r="WP136" s="105"/>
      <c r="WQ136" s="105"/>
      <c r="WR136" s="105"/>
      <c r="WS136" s="105"/>
      <c r="WT136" s="105"/>
      <c r="WU136" s="105"/>
      <c r="WV136" s="105"/>
      <c r="WW136" s="105"/>
      <c r="WX136" s="105"/>
      <c r="WY136" s="105"/>
      <c r="WZ136" s="105"/>
      <c r="XA136" s="105"/>
      <c r="XB136" s="105"/>
      <c r="XC136" s="105"/>
      <c r="XD136" s="105"/>
      <c r="XE136" s="105"/>
      <c r="XF136" s="105"/>
      <c r="XG136" s="105"/>
      <c r="XH136" s="105"/>
      <c r="XI136" s="105"/>
      <c r="XJ136" s="105"/>
      <c r="XK136" s="105"/>
      <c r="XL136" s="105"/>
      <c r="XM136" s="105"/>
      <c r="XN136" s="105"/>
      <c r="XO136" s="105"/>
      <c r="XP136" s="105"/>
      <c r="XQ136" s="105"/>
      <c r="XR136" s="105"/>
      <c r="XS136" s="105"/>
      <c r="XT136" s="105"/>
      <c r="XU136" s="105"/>
      <c r="XV136" s="105"/>
      <c r="XW136" s="105"/>
      <c r="XX136" s="105"/>
      <c r="XY136" s="105"/>
      <c r="XZ136" s="105"/>
      <c r="YA136" s="105"/>
      <c r="YB136" s="105"/>
      <c r="YC136" s="105"/>
      <c r="YD136" s="105"/>
      <c r="YE136" s="105"/>
      <c r="YF136" s="105"/>
      <c r="YG136" s="105"/>
      <c r="YH136" s="105"/>
      <c r="YI136" s="105"/>
      <c r="YJ136" s="105"/>
      <c r="YK136" s="105"/>
      <c r="YL136" s="105"/>
      <c r="YM136" s="105"/>
      <c r="YN136" s="105"/>
      <c r="YO136" s="105"/>
      <c r="YP136" s="105"/>
      <c r="YQ136" s="105"/>
      <c r="YR136" s="105"/>
      <c r="YS136" s="105"/>
      <c r="YT136" s="105"/>
      <c r="YU136" s="105"/>
      <c r="YV136" s="105"/>
      <c r="YW136" s="105"/>
      <c r="YX136" s="105"/>
      <c r="YY136" s="105"/>
      <c r="YZ136" s="105"/>
      <c r="ZA136" s="105"/>
      <c r="ZB136" s="105"/>
      <c r="ZC136" s="105"/>
      <c r="ZD136" s="105"/>
      <c r="ZE136" s="105"/>
      <c r="ZF136" s="105"/>
      <c r="ZG136" s="105"/>
      <c r="ZH136" s="105"/>
      <c r="ZI136" s="105"/>
      <c r="ZJ136" s="105"/>
      <c r="ZK136" s="105"/>
      <c r="ZL136" s="105"/>
      <c r="ZM136" s="105"/>
      <c r="ZN136" s="105"/>
      <c r="ZO136" s="105"/>
      <c r="ZP136" s="105"/>
      <c r="ZQ136" s="105"/>
      <c r="ZR136" s="105"/>
      <c r="ZS136" s="105"/>
      <c r="ZT136" s="105"/>
      <c r="ZU136" s="105"/>
      <c r="ZV136" s="105"/>
      <c r="ZW136" s="105"/>
      <c r="ZX136" s="105"/>
      <c r="ZY136" s="105"/>
      <c r="ZZ136" s="105"/>
      <c r="AAA136" s="105"/>
      <c r="AAB136" s="105"/>
      <c r="AAC136" s="105"/>
      <c r="AAD136" s="105"/>
      <c r="AAE136" s="105"/>
      <c r="AAF136" s="105"/>
      <c r="AAG136" s="105"/>
      <c r="AAH136" s="105"/>
      <c r="AAI136" s="105"/>
      <c r="AAJ136" s="105"/>
      <c r="AAK136" s="105"/>
      <c r="AAL136" s="105"/>
      <c r="AAM136" s="105"/>
      <c r="AAN136" s="105"/>
      <c r="AAO136" s="105"/>
      <c r="AAP136" s="105"/>
      <c r="AAQ136" s="105"/>
      <c r="AAR136" s="105"/>
      <c r="AAS136" s="105"/>
      <c r="AAT136" s="105"/>
      <c r="AAU136" s="105"/>
      <c r="AAV136" s="105"/>
      <c r="AAW136" s="105"/>
      <c r="AAX136" s="105"/>
      <c r="AAY136" s="105"/>
      <c r="AAZ136" s="105"/>
      <c r="ABA136" s="105"/>
      <c r="ABB136" s="105"/>
      <c r="ABC136" s="105"/>
      <c r="ABD136" s="105"/>
      <c r="ABE136" s="105"/>
      <c r="ABF136" s="105"/>
      <c r="ABG136" s="105"/>
      <c r="ABH136" s="105"/>
      <c r="ABI136" s="105"/>
      <c r="ABJ136" s="105"/>
      <c r="ABK136" s="105"/>
      <c r="ABL136" s="105"/>
      <c r="ABM136" s="105"/>
      <c r="ABN136" s="105"/>
      <c r="ABO136" s="105"/>
      <c r="ABP136" s="105"/>
      <c r="ABQ136" s="105"/>
      <c r="ABR136" s="105"/>
      <c r="ABS136" s="105"/>
      <c r="ABT136" s="105"/>
      <c r="ABU136" s="105"/>
      <c r="ABV136" s="105"/>
      <c r="ABW136" s="105"/>
      <c r="ABX136" s="105"/>
      <c r="ABY136" s="105"/>
      <c r="ABZ136" s="105"/>
      <c r="ACA136" s="105"/>
      <c r="ACB136" s="105"/>
      <c r="ACC136" s="105"/>
      <c r="ACD136" s="105"/>
      <c r="ACE136" s="105"/>
      <c r="ACF136" s="105"/>
      <c r="ACG136" s="105"/>
      <c r="ACH136" s="105"/>
      <c r="ACI136" s="105"/>
      <c r="ACJ136" s="105"/>
      <c r="ACK136" s="105"/>
      <c r="ACL136" s="105"/>
      <c r="ACM136" s="105"/>
      <c r="ACN136" s="105"/>
      <c r="ACO136" s="105"/>
      <c r="ACP136" s="105"/>
      <c r="ACQ136" s="105"/>
      <c r="ACR136" s="105"/>
      <c r="ACS136" s="105"/>
      <c r="ACT136" s="105"/>
      <c r="ACU136" s="105"/>
      <c r="ACV136" s="105"/>
      <c r="ACW136" s="105"/>
      <c r="ACX136" s="105"/>
      <c r="ACY136" s="105"/>
      <c r="ACZ136" s="105"/>
      <c r="ADA136" s="105"/>
      <c r="ADB136" s="105"/>
      <c r="ADC136" s="105"/>
      <c r="ADD136" s="105"/>
      <c r="ADE136" s="105"/>
      <c r="ADF136" s="105"/>
      <c r="ADG136" s="105"/>
      <c r="ADH136" s="105"/>
      <c r="ADI136" s="105"/>
      <c r="ADJ136" s="105"/>
      <c r="ADK136" s="105"/>
      <c r="ADL136" s="105"/>
      <c r="ADM136" s="105"/>
      <c r="ADN136" s="105"/>
      <c r="ADO136" s="105"/>
      <c r="ADP136" s="105"/>
      <c r="ADQ136" s="105"/>
      <c r="ADR136" s="105"/>
      <c r="ADS136" s="105"/>
      <c r="ADT136" s="105"/>
      <c r="ADU136" s="105"/>
      <c r="ADV136" s="105"/>
      <c r="ADW136" s="105"/>
      <c r="ADX136" s="105"/>
      <c r="ADY136" s="105"/>
      <c r="ADZ136" s="105"/>
      <c r="AEA136" s="105"/>
      <c r="AEB136" s="105"/>
      <c r="AEC136" s="105"/>
      <c r="AED136" s="105"/>
      <c r="AEE136" s="105"/>
      <c r="AEF136" s="105"/>
      <c r="AEG136" s="105"/>
      <c r="AEH136" s="105"/>
      <c r="AEI136" s="105"/>
      <c r="AEJ136" s="105"/>
      <c r="AEK136" s="105"/>
      <c r="AEL136" s="105"/>
      <c r="AEM136" s="105"/>
      <c r="AEN136" s="105"/>
      <c r="AEO136" s="105"/>
      <c r="AEP136" s="105"/>
      <c r="AEQ136" s="105"/>
      <c r="AER136" s="105"/>
      <c r="AES136" s="105"/>
      <c r="AET136" s="105"/>
      <c r="AEU136" s="105"/>
      <c r="AEV136" s="105"/>
      <c r="AEW136" s="105"/>
      <c r="AEX136" s="105"/>
      <c r="AEY136" s="105"/>
      <c r="AEZ136" s="105"/>
      <c r="AFA136" s="105"/>
      <c r="AFB136" s="105"/>
      <c r="AFC136" s="105"/>
      <c r="AFD136" s="105"/>
      <c r="AFE136" s="105"/>
      <c r="AFF136" s="105"/>
      <c r="AFG136" s="105"/>
      <c r="AFH136" s="105"/>
      <c r="AFI136" s="105"/>
      <c r="AFJ136" s="105"/>
      <c r="AFK136" s="105"/>
      <c r="AFL136" s="105"/>
      <c r="AFM136" s="105"/>
      <c r="AFN136" s="105"/>
      <c r="AFO136" s="105"/>
      <c r="AFP136" s="105"/>
      <c r="AFQ136" s="105"/>
      <c r="AFR136" s="105"/>
      <c r="AFS136" s="105"/>
      <c r="AFT136" s="105"/>
      <c r="AFU136" s="105"/>
      <c r="AFV136" s="105"/>
      <c r="AFW136" s="105"/>
      <c r="AFX136" s="105"/>
      <c r="AFY136" s="105"/>
      <c r="AFZ136" s="105"/>
      <c r="AGA136" s="105"/>
      <c r="AGB136" s="105"/>
      <c r="AGC136" s="105"/>
      <c r="AGD136" s="105"/>
      <c r="AGE136" s="105"/>
      <c r="AGF136" s="105"/>
      <c r="AGG136" s="105"/>
      <c r="AGH136" s="105"/>
      <c r="AGI136" s="105"/>
      <c r="AGJ136" s="105"/>
      <c r="AGK136" s="105"/>
      <c r="AGL136" s="105"/>
      <c r="AGM136" s="105"/>
      <c r="AGN136" s="105"/>
      <c r="AGO136" s="105"/>
      <c r="AGP136" s="105"/>
      <c r="AGQ136" s="105"/>
      <c r="AGR136" s="105"/>
      <c r="AGS136" s="105"/>
      <c r="AGT136" s="105"/>
      <c r="AGU136" s="105"/>
      <c r="AGV136" s="105"/>
      <c r="AGW136" s="105"/>
      <c r="AGX136" s="105"/>
      <c r="AGY136" s="105"/>
      <c r="AGZ136" s="105"/>
      <c r="AHA136" s="105"/>
      <c r="AHB136" s="105"/>
      <c r="AHC136" s="105"/>
      <c r="AHD136" s="105"/>
      <c r="AHE136" s="105"/>
      <c r="AHF136" s="105"/>
      <c r="AHG136" s="105"/>
      <c r="AHH136" s="105"/>
      <c r="AHI136" s="105"/>
      <c r="AHJ136" s="105"/>
      <c r="AHK136" s="105"/>
      <c r="AHL136" s="105"/>
      <c r="AHM136" s="105"/>
      <c r="AHN136" s="105"/>
      <c r="AHO136" s="105"/>
      <c r="AHP136" s="105"/>
      <c r="AHQ136" s="105"/>
      <c r="AHR136" s="105"/>
      <c r="AHS136" s="105"/>
      <c r="AHT136" s="105"/>
      <c r="AHU136" s="105"/>
      <c r="AHV136" s="105"/>
      <c r="AHW136" s="105"/>
      <c r="AHX136" s="105"/>
      <c r="AHY136" s="105"/>
      <c r="AHZ136" s="105"/>
      <c r="AIA136" s="105"/>
      <c r="AIB136" s="105"/>
      <c r="AIC136" s="105"/>
      <c r="AID136" s="105"/>
      <c r="AIE136" s="105"/>
      <c r="AIF136" s="105"/>
      <c r="AIG136" s="105"/>
      <c r="AIH136" s="105"/>
      <c r="AII136" s="105"/>
      <c r="AIJ136" s="105"/>
      <c r="AIK136" s="105"/>
      <c r="AIL136" s="105"/>
      <c r="AIM136" s="105"/>
      <c r="AIN136" s="105"/>
      <c r="AIO136" s="105"/>
      <c r="AIP136" s="105"/>
      <c r="AIQ136" s="105"/>
      <c r="AIR136" s="105"/>
      <c r="AIS136" s="105"/>
      <c r="AIT136" s="105"/>
      <c r="AIU136" s="105"/>
      <c r="AIV136" s="105"/>
      <c r="AIW136" s="105"/>
      <c r="AIX136" s="105"/>
      <c r="AIY136" s="105"/>
      <c r="AIZ136" s="105"/>
      <c r="AJA136" s="105"/>
      <c r="AJB136" s="105"/>
      <c r="AJC136" s="105"/>
      <c r="AJD136" s="105"/>
      <c r="AJE136" s="105"/>
      <c r="AJF136" s="105"/>
      <c r="AJG136" s="105"/>
      <c r="AJH136" s="105"/>
      <c r="AJI136" s="105"/>
      <c r="AJJ136" s="105"/>
      <c r="AJK136" s="105"/>
      <c r="AJL136" s="105"/>
      <c r="AJM136" s="105"/>
      <c r="AJN136" s="105"/>
      <c r="AJO136" s="105"/>
      <c r="AJP136" s="105"/>
      <c r="AJQ136" s="105"/>
      <c r="AJR136" s="105"/>
      <c r="AJS136" s="105"/>
      <c r="AJT136" s="105"/>
      <c r="AJU136" s="105"/>
      <c r="AJV136" s="105"/>
      <c r="AJW136" s="105"/>
      <c r="AJX136" s="105"/>
      <c r="AJY136" s="105"/>
      <c r="AJZ136" s="105"/>
      <c r="AKA136" s="105"/>
      <c r="AKB136" s="105"/>
      <c r="AKC136" s="105"/>
      <c r="AKD136" s="105"/>
      <c r="AKE136" s="105"/>
      <c r="AKF136" s="105"/>
      <c r="AKG136" s="105"/>
      <c r="AKH136" s="105"/>
      <c r="AKI136" s="105"/>
      <c r="AKJ136" s="105"/>
      <c r="AKK136" s="105"/>
      <c r="AKL136" s="105"/>
      <c r="AKM136" s="105"/>
      <c r="AKN136" s="105"/>
      <c r="AKO136" s="105"/>
      <c r="AKP136" s="105"/>
      <c r="AKQ136" s="105"/>
      <c r="AKR136" s="105"/>
      <c r="AKS136" s="105"/>
      <c r="AKT136" s="105"/>
      <c r="AKU136" s="105"/>
      <c r="AKV136" s="105"/>
      <c r="AKW136" s="105"/>
      <c r="AKX136" s="105"/>
      <c r="AKY136" s="105"/>
      <c r="AKZ136" s="105"/>
      <c r="ALA136" s="105"/>
      <c r="ALB136" s="105"/>
      <c r="ALC136" s="105"/>
      <c r="ALD136" s="105"/>
      <c r="ALE136" s="105"/>
      <c r="ALF136" s="105"/>
      <c r="ALG136" s="105"/>
      <c r="ALH136" s="105"/>
      <c r="ALI136" s="105"/>
      <c r="ALJ136" s="105"/>
      <c r="ALK136" s="105"/>
      <c r="ALL136" s="105"/>
      <c r="ALM136" s="105"/>
      <c r="ALN136" s="105"/>
      <c r="ALO136" s="105"/>
      <c r="ALP136" s="105"/>
      <c r="ALQ136" s="105"/>
      <c r="ALR136" s="105"/>
      <c r="ALS136" s="105"/>
      <c r="ALT136" s="105"/>
      <c r="ALU136" s="105"/>
      <c r="ALV136" s="105"/>
      <c r="ALW136" s="105"/>
      <c r="ALX136" s="105"/>
      <c r="ALY136" s="105"/>
      <c r="ALZ136" s="105"/>
      <c r="AMA136" s="105"/>
      <c r="AMB136" s="105"/>
      <c r="AMC136" s="105"/>
      <c r="AMD136" s="105"/>
      <c r="AME136" s="105"/>
      <c r="AMF136" s="105"/>
      <c r="AMG136" s="105"/>
      <c r="AMH136" s="105"/>
      <c r="AMI136" s="105"/>
      <c r="AMJ136" s="105"/>
      <c r="AMK136" s="105"/>
      <c r="AML136" s="105"/>
      <c r="AMM136" s="105"/>
      <c r="AMN136" s="105"/>
      <c r="AMO136" s="105"/>
      <c r="AMP136" s="105"/>
      <c r="AMQ136" s="105"/>
      <c r="AMR136" s="105"/>
      <c r="AMS136" s="105"/>
      <c r="AMT136" s="105"/>
      <c r="AMU136" s="105"/>
      <c r="AMV136" s="105"/>
      <c r="AMW136" s="105"/>
      <c r="AMX136" s="105"/>
      <c r="AMY136" s="105"/>
      <c r="AMZ136" s="105"/>
      <c r="ANA136" s="105"/>
      <c r="ANB136" s="105"/>
      <c r="ANC136" s="105"/>
      <c r="AND136" s="105"/>
      <c r="ANE136" s="105"/>
      <c r="ANF136" s="105"/>
      <c r="ANG136" s="105"/>
      <c r="ANH136" s="105"/>
      <c r="ANI136" s="105"/>
      <c r="ANJ136" s="105"/>
      <c r="ANK136" s="105"/>
      <c r="ANL136" s="105"/>
      <c r="ANM136" s="105"/>
      <c r="ANN136" s="105"/>
      <c r="ANO136" s="105"/>
      <c r="ANP136" s="105"/>
      <c r="ANQ136" s="105"/>
      <c r="ANR136" s="105"/>
      <c r="ANS136" s="105"/>
      <c r="ANT136" s="105"/>
      <c r="ANU136" s="105"/>
      <c r="ANV136" s="105"/>
      <c r="ANW136" s="105"/>
      <c r="ANX136" s="105"/>
      <c r="ANY136" s="105"/>
      <c r="ANZ136" s="105"/>
      <c r="AOA136" s="105"/>
      <c r="AOB136" s="105"/>
      <c r="AOC136" s="105"/>
      <c r="AOD136" s="105"/>
      <c r="AOE136" s="105"/>
      <c r="AOF136" s="105"/>
      <c r="AOG136" s="105"/>
      <c r="AOH136" s="105"/>
      <c r="AOI136" s="105"/>
      <c r="AOJ136" s="105"/>
      <c r="AOK136" s="105"/>
      <c r="AOL136" s="105"/>
      <c r="AOM136" s="105"/>
      <c r="AON136" s="105"/>
      <c r="AOO136" s="105"/>
      <c r="AOP136" s="105"/>
      <c r="AOQ136" s="105"/>
      <c r="AOR136" s="105"/>
      <c r="AOS136" s="105"/>
      <c r="AOT136" s="105"/>
      <c r="AOU136" s="105"/>
      <c r="AOV136" s="105"/>
      <c r="AOW136" s="105"/>
      <c r="AOX136" s="105"/>
      <c r="AOY136" s="105"/>
      <c r="AOZ136" s="105"/>
      <c r="APA136" s="105"/>
      <c r="APB136" s="105"/>
      <c r="APC136" s="105"/>
      <c r="APD136" s="105"/>
      <c r="APE136" s="105"/>
      <c r="APF136" s="105"/>
      <c r="APG136" s="105"/>
      <c r="APH136" s="105"/>
      <c r="API136" s="105"/>
      <c r="APJ136" s="105"/>
      <c r="APK136" s="105"/>
      <c r="APL136" s="105"/>
      <c r="APM136" s="105"/>
      <c r="APN136" s="105"/>
      <c r="APO136" s="105"/>
      <c r="APP136" s="105"/>
      <c r="APQ136" s="105"/>
      <c r="APR136" s="105"/>
      <c r="APS136" s="105"/>
      <c r="APT136" s="105"/>
      <c r="APU136" s="105"/>
      <c r="APV136" s="105"/>
      <c r="APW136" s="105"/>
      <c r="APX136" s="105"/>
      <c r="APY136" s="105"/>
      <c r="APZ136" s="105"/>
      <c r="AQA136" s="105"/>
      <c r="AQB136" s="105"/>
      <c r="AQC136" s="105"/>
      <c r="AQD136" s="105"/>
      <c r="AQE136" s="105"/>
      <c r="AQF136" s="105"/>
      <c r="AQG136" s="105"/>
      <c r="AQH136" s="105"/>
      <c r="AQI136" s="105"/>
      <c r="AQJ136" s="105"/>
      <c r="AQK136" s="105"/>
      <c r="AQL136" s="105"/>
      <c r="AQM136" s="105"/>
      <c r="AQN136" s="105"/>
      <c r="AQO136" s="105"/>
      <c r="AQP136" s="105"/>
      <c r="AQQ136" s="105"/>
      <c r="AQR136" s="105"/>
      <c r="AQS136" s="105"/>
      <c r="AQT136" s="105"/>
      <c r="AQU136" s="105"/>
      <c r="AQV136" s="105"/>
      <c r="AQW136" s="105"/>
      <c r="AQX136" s="105"/>
      <c r="AQY136" s="105"/>
      <c r="AQZ136" s="105"/>
      <c r="ARA136" s="105"/>
      <c r="ARB136" s="105"/>
      <c r="ARC136" s="105"/>
      <c r="ARD136" s="105"/>
      <c r="ARE136" s="105"/>
      <c r="ARF136" s="105"/>
      <c r="ARG136" s="105"/>
      <c r="ARH136" s="105"/>
      <c r="ARI136" s="105"/>
      <c r="ARJ136" s="105"/>
      <c r="ARK136" s="105"/>
      <c r="ARL136" s="105"/>
      <c r="ARM136" s="105"/>
      <c r="ARN136" s="105"/>
      <c r="ARO136" s="105"/>
      <c r="ARP136" s="105"/>
      <c r="ARQ136" s="105"/>
      <c r="ARR136" s="105"/>
      <c r="ARS136" s="105"/>
      <c r="ART136" s="105"/>
      <c r="ARU136" s="105"/>
      <c r="ARV136" s="105"/>
      <c r="ARW136" s="105"/>
      <c r="ARX136" s="105"/>
      <c r="ARY136" s="105"/>
      <c r="ARZ136" s="105"/>
      <c r="ASA136" s="105"/>
      <c r="ASB136" s="105"/>
      <c r="ASC136" s="105"/>
      <c r="ASD136" s="105"/>
      <c r="ASE136" s="105"/>
      <c r="ASF136" s="105"/>
      <c r="ASG136" s="105"/>
      <c r="ASH136" s="105"/>
      <c r="ASI136" s="105"/>
      <c r="ASJ136" s="105"/>
      <c r="ASK136" s="105"/>
      <c r="ASL136" s="105"/>
      <c r="ASM136" s="105"/>
      <c r="ASN136" s="105"/>
      <c r="ASO136" s="105"/>
      <c r="ASP136" s="105"/>
      <c r="ASQ136" s="105"/>
      <c r="ASR136" s="105"/>
      <c r="ASS136" s="105"/>
      <c r="AST136" s="105"/>
      <c r="ASU136" s="105"/>
      <c r="ASV136" s="105"/>
      <c r="ASW136" s="105"/>
      <c r="ASX136" s="105"/>
      <c r="ASY136" s="105"/>
      <c r="ASZ136" s="105"/>
      <c r="ATA136" s="105"/>
      <c r="ATB136" s="105"/>
      <c r="ATC136" s="105"/>
      <c r="ATD136" s="105"/>
      <c r="ATE136" s="105"/>
      <c r="ATF136" s="105"/>
      <c r="ATG136" s="105"/>
      <c r="ATH136" s="105"/>
      <c r="ATI136" s="105"/>
      <c r="ATJ136" s="105"/>
      <c r="ATK136" s="105"/>
      <c r="ATL136" s="105"/>
      <c r="ATM136" s="105"/>
      <c r="ATN136" s="105"/>
      <c r="ATO136" s="105"/>
      <c r="ATP136" s="105"/>
      <c r="ATQ136" s="105"/>
      <c r="ATR136" s="105"/>
      <c r="ATS136" s="105"/>
      <c r="ATT136" s="105"/>
      <c r="ATU136" s="105"/>
      <c r="ATV136" s="105"/>
      <c r="ATW136" s="105"/>
      <c r="ATX136" s="105"/>
      <c r="ATY136" s="105"/>
      <c r="ATZ136" s="105"/>
      <c r="AUA136" s="105"/>
      <c r="AUB136" s="105"/>
      <c r="AUC136" s="105"/>
      <c r="AUD136" s="105"/>
      <c r="AUE136" s="105"/>
      <c r="AUF136" s="105"/>
      <c r="AUG136" s="105"/>
      <c r="AUH136" s="105"/>
      <c r="AUI136" s="105"/>
      <c r="AUJ136" s="105"/>
      <c r="AUK136" s="105"/>
      <c r="AUL136" s="105"/>
      <c r="AUM136" s="105"/>
      <c r="AUN136" s="105"/>
      <c r="AUO136" s="105"/>
      <c r="AUP136" s="105"/>
      <c r="AUQ136" s="105"/>
      <c r="AUR136" s="105"/>
      <c r="AUS136" s="105"/>
      <c r="AUT136" s="105"/>
      <c r="AUU136" s="105"/>
      <c r="AUV136" s="105"/>
      <c r="AUW136" s="105"/>
      <c r="AUX136" s="105"/>
      <c r="AUY136" s="105"/>
      <c r="AUZ136" s="105"/>
      <c r="AVA136" s="105"/>
      <c r="AVB136" s="105"/>
      <c r="AVC136" s="105"/>
      <c r="AVD136" s="105"/>
      <c r="AVE136" s="105"/>
      <c r="AVF136" s="105"/>
      <c r="AVG136" s="105"/>
      <c r="AVH136" s="105"/>
      <c r="AVI136" s="105"/>
      <c r="AVJ136" s="105"/>
      <c r="AVK136" s="105"/>
      <c r="AVL136" s="105"/>
      <c r="AVM136" s="105"/>
      <c r="AVN136" s="105"/>
      <c r="AVO136" s="105"/>
      <c r="AVP136" s="105"/>
      <c r="AVQ136" s="105"/>
      <c r="AVR136" s="105"/>
      <c r="AVS136" s="105"/>
      <c r="AVT136" s="105"/>
      <c r="AVU136" s="105"/>
      <c r="AVV136" s="105"/>
      <c r="AVW136" s="105"/>
      <c r="AVX136" s="105"/>
      <c r="AVY136" s="105"/>
      <c r="AVZ136" s="105"/>
      <c r="AWA136" s="105"/>
      <c r="AWB136" s="105"/>
      <c r="AWC136" s="105"/>
      <c r="AWD136" s="105"/>
      <c r="AWE136" s="105"/>
      <c r="AWF136" s="105"/>
      <c r="AWG136" s="105"/>
      <c r="AWH136" s="105"/>
    </row>
    <row r="137" spans="1:1282" ht="15" customHeight="1">
      <c r="A137" s="2578"/>
      <c r="B137" s="65"/>
      <c r="C137" s="87"/>
      <c r="D137" s="106"/>
      <c r="E137" s="107"/>
      <c r="F137" s="107"/>
      <c r="G137" s="107"/>
      <c r="H137" s="107"/>
      <c r="I137" s="107"/>
      <c r="J137" s="107"/>
      <c r="K137" s="107"/>
      <c r="L137" s="107"/>
      <c r="M137" s="107"/>
      <c r="N137" s="36"/>
    </row>
    <row r="138" spans="1:1282" ht="15.75">
      <c r="A138" s="2578"/>
      <c r="B138" s="65"/>
      <c r="C138" s="88" t="s">
        <v>243</v>
      </c>
      <c r="D138" s="106"/>
      <c r="E138" s="2"/>
      <c r="F138" s="2"/>
      <c r="G138" s="2"/>
      <c r="H138" s="2"/>
      <c r="I138" s="2"/>
      <c r="J138" s="2"/>
      <c r="K138" s="107"/>
      <c r="L138" s="107"/>
      <c r="M138" s="107"/>
      <c r="N138" s="36"/>
    </row>
    <row r="139" spans="1:1282" ht="15" customHeight="1">
      <c r="A139" s="2578"/>
      <c r="B139" s="92"/>
      <c r="C139" s="93" t="s">
        <v>56</v>
      </c>
      <c r="D139" s="106"/>
      <c r="E139" s="7"/>
      <c r="F139" s="7"/>
      <c r="G139" s="7"/>
      <c r="H139" s="7"/>
      <c r="I139" s="7"/>
      <c r="J139" s="7"/>
      <c r="K139" s="7"/>
      <c r="L139" s="7"/>
      <c r="M139" s="7"/>
      <c r="N139" s="8"/>
    </row>
    <row r="140" spans="1:1282" ht="15" customHeight="1">
      <c r="A140" s="2578"/>
      <c r="B140" s="103"/>
      <c r="C140" s="93"/>
      <c r="D140" s="106"/>
      <c r="E140" s="7"/>
      <c r="F140" s="7"/>
      <c r="G140" s="7"/>
      <c r="H140" s="7"/>
      <c r="I140" s="7"/>
      <c r="J140" s="7"/>
      <c r="K140" s="7"/>
      <c r="L140" s="7"/>
      <c r="M140" s="7"/>
      <c r="N140" s="8"/>
    </row>
    <row r="141" spans="1:1282" ht="15" customHeight="1">
      <c r="A141" s="2578"/>
      <c r="B141" s="1543"/>
      <c r="C141" s="88" t="s">
        <v>1379</v>
      </c>
      <c r="D141" s="106"/>
      <c r="E141" s="7"/>
      <c r="F141" s="7"/>
      <c r="G141" s="7"/>
      <c r="H141" s="7"/>
      <c r="I141" s="7"/>
      <c r="J141" s="7"/>
      <c r="K141" s="7"/>
      <c r="L141" s="7"/>
      <c r="M141" s="7"/>
      <c r="N141" s="8"/>
    </row>
    <row r="142" spans="1:1282" ht="15" customHeight="1">
      <c r="A142" s="2578"/>
      <c r="B142" s="1543"/>
      <c r="C142" s="1544" t="s">
        <v>1380</v>
      </c>
      <c r="D142" s="1544"/>
      <c r="E142" s="1544"/>
      <c r="F142" s="1544"/>
      <c r="G142" s="1544"/>
      <c r="H142" s="1544"/>
      <c r="I142" s="1544"/>
      <c r="J142" s="1544"/>
      <c r="K142" s="1544"/>
      <c r="L142" s="1544"/>
      <c r="M142" s="1544"/>
      <c r="N142" s="8"/>
    </row>
    <row r="143" spans="1:1282" ht="15" customHeight="1">
      <c r="A143" s="2578"/>
      <c r="B143" s="1543"/>
      <c r="C143" s="1544" t="s">
        <v>1381</v>
      </c>
      <c r="D143" s="1544"/>
      <c r="E143" s="1544"/>
      <c r="F143" s="1544"/>
      <c r="G143" s="1544"/>
      <c r="H143" s="1544"/>
      <c r="I143" s="1544"/>
      <c r="J143" s="1544"/>
      <c r="K143" s="1544"/>
      <c r="L143" s="1544"/>
      <c r="M143" s="1544"/>
      <c r="N143" s="8"/>
    </row>
    <row r="144" spans="1:1282" ht="15" customHeight="1">
      <c r="A144" s="2578"/>
      <c r="B144" s="1543"/>
      <c r="C144" s="1544" t="s">
        <v>1382</v>
      </c>
      <c r="D144" s="1544"/>
      <c r="E144" s="1544"/>
      <c r="F144" s="1544"/>
      <c r="G144" s="1544"/>
      <c r="H144" s="1544"/>
      <c r="I144" s="1544"/>
      <c r="J144" s="1544"/>
      <c r="K144" s="1544"/>
      <c r="L144" s="1544"/>
      <c r="M144" s="1544"/>
      <c r="N144" s="8"/>
    </row>
    <row r="145" spans="1:14" ht="15" customHeight="1">
      <c r="A145" s="2578"/>
      <c r="B145" s="1543"/>
      <c r="C145" s="1544" t="s">
        <v>1383</v>
      </c>
      <c r="D145" s="1544"/>
      <c r="E145" s="1544"/>
      <c r="F145" s="1544"/>
      <c r="G145" s="1544"/>
      <c r="H145" s="1544"/>
      <c r="I145" s="1544"/>
      <c r="J145" s="1544"/>
      <c r="K145" s="1544"/>
      <c r="L145" s="1544"/>
      <c r="M145" s="1544"/>
      <c r="N145" s="8"/>
    </row>
    <row r="146" spans="1:14" ht="15" customHeight="1">
      <c r="A146" s="2578"/>
      <c r="B146" s="1543"/>
      <c r="C146" s="1544" t="s">
        <v>1384</v>
      </c>
      <c r="D146" s="1544"/>
      <c r="E146" s="1544"/>
      <c r="F146" s="1544"/>
      <c r="G146" s="1544"/>
      <c r="H146" s="1544"/>
      <c r="I146" s="1544"/>
      <c r="J146" s="1544"/>
      <c r="K146" s="1544"/>
      <c r="L146" s="1544"/>
      <c r="M146" s="1544"/>
      <c r="N146" s="8"/>
    </row>
    <row r="147" spans="1:14" ht="15" customHeight="1">
      <c r="A147" s="2578"/>
      <c r="B147" s="1543"/>
      <c r="C147" s="1544" t="s">
        <v>1385</v>
      </c>
      <c r="D147" s="1544"/>
      <c r="E147" s="1544"/>
      <c r="F147" s="1544"/>
      <c r="G147" s="1544"/>
      <c r="H147" s="1544"/>
      <c r="I147" s="1544"/>
      <c r="J147" s="1544"/>
      <c r="K147" s="1544"/>
      <c r="L147" s="1544"/>
      <c r="M147" s="1544"/>
      <c r="N147" s="8"/>
    </row>
    <row r="148" spans="1:14" ht="15" customHeight="1">
      <c r="A148" s="2578"/>
      <c r="B148" s="1543"/>
      <c r="C148" s="1544"/>
      <c r="D148" s="1544"/>
      <c r="E148" s="1544"/>
      <c r="F148" s="1544"/>
      <c r="G148" s="1544"/>
      <c r="H148" s="1544"/>
      <c r="I148" s="1544"/>
      <c r="J148" s="1544"/>
      <c r="K148" s="1544"/>
      <c r="L148" s="1544"/>
      <c r="M148" s="1544"/>
      <c r="N148" s="8"/>
    </row>
    <row r="149" spans="1:14" ht="15" customHeight="1">
      <c r="A149" s="2578"/>
      <c r="B149" s="1543"/>
      <c r="C149" s="1336" t="s">
        <v>1186</v>
      </c>
      <c r="D149" s="76" t="s">
        <v>1376</v>
      </c>
      <c r="E149" s="1544"/>
      <c r="F149" s="1544"/>
      <c r="G149" s="1544"/>
      <c r="H149" s="1544"/>
      <c r="I149" s="1544"/>
      <c r="J149" s="1544"/>
      <c r="K149" s="1544"/>
      <c r="L149" s="1544"/>
      <c r="M149" s="1544"/>
      <c r="N149" s="8"/>
    </row>
    <row r="150" spans="1:14" ht="15" customHeight="1">
      <c r="A150" s="2578"/>
      <c r="B150" s="1543"/>
      <c r="C150" s="1336" t="s">
        <v>1186</v>
      </c>
      <c r="D150" s="76" t="s">
        <v>1377</v>
      </c>
      <c r="E150" s="1544"/>
      <c r="F150" s="1544"/>
      <c r="G150" s="1544"/>
      <c r="H150" s="1544"/>
      <c r="I150" s="1544"/>
      <c r="J150" s="1544"/>
      <c r="K150" s="1544"/>
      <c r="L150" s="1544"/>
      <c r="M150" s="1544"/>
      <c r="N150" s="8"/>
    </row>
    <row r="151" spans="1:14" ht="15" customHeight="1">
      <c r="A151" s="2578"/>
      <c r="B151" s="1543"/>
      <c r="C151" s="1336" t="s">
        <v>1186</v>
      </c>
      <c r="D151" s="76" t="s">
        <v>1378</v>
      </c>
      <c r="E151" s="1544"/>
      <c r="F151" s="1544"/>
      <c r="G151" s="1544"/>
      <c r="H151" s="1544"/>
      <c r="I151" s="1544"/>
      <c r="J151" s="1544"/>
      <c r="K151" s="1544"/>
      <c r="L151" s="1544"/>
      <c r="M151" s="1544"/>
      <c r="N151" s="8"/>
    </row>
    <row r="152" spans="1:14" ht="15" customHeight="1">
      <c r="A152" s="2578"/>
      <c r="B152" s="1543"/>
      <c r="C152" s="1336" t="s">
        <v>1186</v>
      </c>
      <c r="D152" s="76" t="s">
        <v>231</v>
      </c>
      <c r="E152" s="1544"/>
      <c r="F152" s="1544"/>
      <c r="G152" s="1544"/>
      <c r="H152" s="1544"/>
      <c r="I152" s="1544"/>
      <c r="J152" s="1544"/>
      <c r="K152" s="1544"/>
      <c r="L152" s="1544"/>
      <c r="M152" s="1544"/>
      <c r="N152" s="8"/>
    </row>
    <row r="153" spans="1:14" ht="15" customHeight="1">
      <c r="A153" s="2578"/>
      <c r="B153" s="1543"/>
      <c r="C153" s="1336" t="s">
        <v>1186</v>
      </c>
      <c r="D153" s="76" t="s">
        <v>1375</v>
      </c>
      <c r="E153" s="1544"/>
      <c r="F153" s="1544"/>
      <c r="G153" s="1544"/>
      <c r="H153" s="1544"/>
      <c r="I153" s="1544"/>
      <c r="J153" s="1544"/>
      <c r="K153" s="1544"/>
      <c r="L153" s="1544"/>
      <c r="M153" s="1544"/>
      <c r="N153" s="8"/>
    </row>
    <row r="154" spans="1:14" ht="15" customHeight="1">
      <c r="A154" s="2578"/>
      <c r="B154" s="1543"/>
      <c r="C154" s="1336" t="s">
        <v>1186</v>
      </c>
      <c r="D154" s="76" t="s">
        <v>233</v>
      </c>
      <c r="E154" s="1544"/>
      <c r="F154" s="1544"/>
      <c r="G154" s="1544"/>
      <c r="H154" s="1544"/>
      <c r="I154" s="1544"/>
      <c r="J154" s="1544"/>
      <c r="K154" s="1544"/>
      <c r="L154" s="1544"/>
      <c r="M154" s="1544"/>
      <c r="N154" s="8"/>
    </row>
    <row r="155" spans="1:14" ht="15" customHeight="1">
      <c r="A155" s="2578"/>
      <c r="B155" s="1543"/>
      <c r="C155" s="1336" t="s">
        <v>1186</v>
      </c>
      <c r="D155" s="76" t="s">
        <v>232</v>
      </c>
      <c r="E155" s="1544"/>
      <c r="F155" s="1544"/>
      <c r="G155" s="1544"/>
      <c r="H155" s="1544"/>
      <c r="I155" s="1544"/>
      <c r="J155" s="1544"/>
      <c r="K155" s="1544"/>
      <c r="L155" s="1544"/>
      <c r="M155" s="1544"/>
      <c r="N155" s="8"/>
    </row>
    <row r="156" spans="1:14" ht="15" customHeight="1">
      <c r="A156" s="2578"/>
      <c r="B156" s="1543"/>
      <c r="C156" s="1544"/>
      <c r="D156" s="1544"/>
      <c r="E156" s="1544"/>
      <c r="F156" s="1544"/>
      <c r="G156" s="1544"/>
      <c r="H156" s="1544"/>
      <c r="I156" s="1544"/>
      <c r="J156" s="1544"/>
      <c r="K156" s="1544"/>
      <c r="L156" s="1544"/>
      <c r="M156" s="1544"/>
      <c r="N156" s="8"/>
    </row>
    <row r="157" spans="1:14" ht="15" customHeight="1" thickBot="1">
      <c r="A157" s="2578"/>
      <c r="B157" s="1543"/>
      <c r="C157" s="93"/>
      <c r="D157" s="106"/>
      <c r="E157" s="7"/>
      <c r="F157" s="7"/>
      <c r="G157" s="7"/>
      <c r="H157" s="7"/>
      <c r="I157" s="7"/>
      <c r="J157" s="7"/>
      <c r="K157" s="7"/>
      <c r="L157" s="7"/>
      <c r="M157" s="7"/>
      <c r="N157" s="8"/>
    </row>
    <row r="158" spans="1:14" ht="15" customHeight="1">
      <c r="A158" s="2578"/>
      <c r="B158" s="99"/>
      <c r="C158" s="100"/>
      <c r="D158" s="100" t="s">
        <v>246</v>
      </c>
      <c r="E158" s="101"/>
      <c r="F158" s="101"/>
      <c r="G158" s="101"/>
      <c r="H158" s="101"/>
      <c r="I158" s="101"/>
      <c r="J158" s="101"/>
      <c r="K158" s="101"/>
      <c r="L158" s="101"/>
      <c r="M158" s="101"/>
      <c r="N158" s="102"/>
    </row>
    <row r="159" spans="1:14" ht="15" customHeight="1">
      <c r="A159" s="2578"/>
      <c r="B159" s="38"/>
      <c r="C159" s="95" t="s">
        <v>245</v>
      </c>
      <c r="D159" s="95" t="s">
        <v>247</v>
      </c>
      <c r="E159" s="96"/>
      <c r="F159" s="96"/>
      <c r="G159" s="96"/>
      <c r="H159" s="96"/>
      <c r="I159" s="96"/>
      <c r="J159" s="96"/>
      <c r="K159" s="96"/>
      <c r="L159" s="106"/>
      <c r="M159" s="106"/>
      <c r="N159" s="12"/>
    </row>
    <row r="160" spans="1:14" ht="15" customHeight="1" thickBot="1">
      <c r="A160" s="2578"/>
      <c r="B160" s="11"/>
      <c r="C160" s="98"/>
      <c r="D160" s="98" t="s">
        <v>248</v>
      </c>
      <c r="E160" s="5"/>
      <c r="F160" s="5"/>
      <c r="G160" s="5"/>
      <c r="H160" s="5"/>
      <c r="I160" s="5"/>
      <c r="J160" s="5"/>
      <c r="K160" s="16"/>
      <c r="L160" s="16"/>
      <c r="M160" s="16"/>
      <c r="N160" s="17"/>
    </row>
    <row r="161" spans="1:14">
      <c r="A161" s="4"/>
      <c r="B161" s="4"/>
      <c r="C161" s="4"/>
      <c r="D161" s="4"/>
      <c r="E161" s="4"/>
      <c r="F161" s="4"/>
      <c r="G161" s="4"/>
      <c r="H161" s="4"/>
      <c r="I161" s="4"/>
      <c r="J161" s="4"/>
      <c r="K161" s="106"/>
      <c r="L161" s="106"/>
      <c r="M161" s="106"/>
      <c r="N161" s="106"/>
    </row>
  </sheetData>
  <mergeCells count="25">
    <mergeCell ref="B37:N37"/>
    <mergeCell ref="C95:N96"/>
    <mergeCell ref="C101:N102"/>
    <mergeCell ref="C109:N110"/>
    <mergeCell ref="C132:M133"/>
    <mergeCell ref="A38:A160"/>
    <mergeCell ref="B38:N39"/>
    <mergeCell ref="B40:N41"/>
    <mergeCell ref="C44:N45"/>
    <mergeCell ref="C55:N56"/>
    <mergeCell ref="C69:N70"/>
    <mergeCell ref="C72:N73"/>
    <mergeCell ref="C81:N82"/>
    <mergeCell ref="C124:N125"/>
    <mergeCell ref="C116:N117"/>
    <mergeCell ref="C120:N121"/>
    <mergeCell ref="B5:N6"/>
    <mergeCell ref="B2:N3"/>
    <mergeCell ref="B8:N8"/>
    <mergeCell ref="A9:A35"/>
    <mergeCell ref="B9:N9"/>
    <mergeCell ref="I10:K11"/>
    <mergeCell ref="L10:L11"/>
    <mergeCell ref="M10:M11"/>
    <mergeCell ref="N10:N11"/>
  </mergeCells>
  <hyperlinks>
    <hyperlink ref="C139" r:id="rId1" location="Aimg00" xr:uid="{00000000-0004-0000-0500-000000000000}"/>
    <hyperlink ref="C129" r:id="rId2" xr:uid="{00000000-0004-0000-0500-000001000000}"/>
    <hyperlink ref="C132" r:id="rId3" xr:uid="{00000000-0004-0000-0500-000002000000}"/>
    <hyperlink ref="C136" r:id="rId4" xr:uid="{00000000-0004-0000-0500-000003000000}"/>
    <hyperlink ref="D152" r:id="rId5" xr:uid="{00000000-0004-0000-0500-000004000000}"/>
    <hyperlink ref="D155" r:id="rId6" xr:uid="{00000000-0004-0000-0500-000005000000}"/>
    <hyperlink ref="D153" r:id="rId7" xr:uid="{00000000-0004-0000-0500-000006000000}"/>
    <hyperlink ref="D154" r:id="rId8" xr:uid="{00000000-0004-0000-0500-000007000000}"/>
    <hyperlink ref="D149" r:id="rId9" xr:uid="{00000000-0004-0000-0500-000008000000}"/>
    <hyperlink ref="D150" r:id="rId10" xr:uid="{00000000-0004-0000-0500-000009000000}"/>
    <hyperlink ref="D151" r:id="rId11" xr:uid="{00000000-0004-0000-0500-00000A000000}"/>
  </hyperlinks>
  <printOptions horizontalCentered="1"/>
  <pageMargins left="0.23622047244094491" right="0.23622047244094491" top="0.35433070866141736" bottom="0.35433070866141736" header="0.11811023622047245" footer="0.31496062992125984"/>
  <pageSetup paperSize="9" scale="71" orientation="portrait"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5</vt:i4>
      </vt:variant>
    </vt:vector>
  </HeadingPairs>
  <TitlesOfParts>
    <vt:vector size="18" baseType="lpstr">
      <vt:lpstr>Nota</vt:lpstr>
      <vt:lpstr>croissants,Mickael,Rabeau</vt:lpstr>
      <vt:lpstr>Croissants.Mickael.2</vt:lpstr>
      <vt:lpstr>croissants,la,Manche,Libre</vt:lpstr>
      <vt:lpstr>croissants,Jacques,Aguiton</vt:lpstr>
      <vt:lpstr>Croissants Jacques Aguiton.2</vt:lpstr>
      <vt:lpstr>Croissants,de,Vincent</vt:lpstr>
      <vt:lpstr>Croissants J.Charette</vt:lpstr>
      <vt:lpstr>Croissants Berry Farah</vt:lpstr>
      <vt:lpstr>Vocabulaire</vt:lpstr>
      <vt:lpstr>Formats-formules-pourcentages</vt:lpstr>
      <vt:lpstr>Formats-Formules-Fonctions</vt:lpstr>
      <vt:lpstr>qu'est-ce qu'un "Postit"</vt:lpstr>
      <vt:lpstr>'Croissants Berry Farah'!Zone_d_impression</vt:lpstr>
      <vt:lpstr>'Croissants J.Charette'!Zone_d_impression</vt:lpstr>
      <vt:lpstr>'Croissants Jacques Aguiton.2'!Zone_d_impression</vt:lpstr>
      <vt:lpstr>'Croissants,de,Vincent'!Zone_d_impression</vt:lpstr>
      <vt:lpstr>Croissants.Mickael.2!Zone_d_impression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cp:lastModifiedBy>
  <cp:lastPrinted>2022-01-17T10:49:47Z</cp:lastPrinted>
  <dcterms:created xsi:type="dcterms:W3CDTF">2016-01-15T12:02:48Z</dcterms:created>
  <dcterms:modified xsi:type="dcterms:W3CDTF">2022-02-17T10:56:14Z</dcterms:modified>
</cp:coreProperties>
</file>